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3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4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codeName="ThisWorkbook" autoCompressPictures="0"/>
  <bookViews>
    <workbookView xWindow="2820" yWindow="460" windowWidth="34300" windowHeight="20940" tabRatio="856"/>
  </bookViews>
  <sheets>
    <sheet name="Copyright" sheetId="20" r:id="rId1"/>
    <sheet name="State" sheetId="1" r:id="rId2"/>
    <sheet name="County" sheetId="2" r:id="rId3"/>
    <sheet name="Town" sheetId="3" r:id="rId4"/>
    <sheet name="Party" sheetId="5" r:id="rId5"/>
    <sheet name="Graphs" sheetId="4" r:id="rId6"/>
    <sheet name="Statistics" sheetId="7" r:id="rId7"/>
    <sheet name="Candidates" sheetId="8" r:id="rId8"/>
    <sheet name="Notes" sheetId="10" r:id="rId9"/>
    <sheet name="Data Sources" sheetId="19" r:id="rId10"/>
    <sheet name="Update Log" sheetId="21" r:id="rId11"/>
  </sheets>
  <definedNames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86" i="2" l="1"/>
  <c r="Q2186" i="2"/>
  <c r="O2186" i="2"/>
  <c r="N2186" i="2"/>
  <c r="AB2378" i="2"/>
  <c r="AA2378" i="2"/>
  <c r="Z2378" i="2"/>
  <c r="Y2378" i="2"/>
  <c r="F198" i="8"/>
  <c r="F197" i="8"/>
  <c r="F196" i="8"/>
  <c r="F195" i="8"/>
  <c r="X1420" i="2"/>
  <c r="AW534" i="3"/>
  <c r="X533" i="3"/>
  <c r="X532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531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AR41" i="1"/>
  <c r="AP41" i="1"/>
  <c r="AN41" i="1"/>
  <c r="AL41" i="1"/>
  <c r="AJ41" i="1"/>
  <c r="Y2533" i="2"/>
  <c r="AH41" i="1"/>
  <c r="X2533" i="2"/>
  <c r="AF41" i="1"/>
  <c r="AD41" i="1"/>
  <c r="AB41" i="1"/>
  <c r="Z41" i="1"/>
  <c r="X41" i="1"/>
  <c r="V41" i="1"/>
  <c r="T41" i="1"/>
  <c r="R41" i="1"/>
  <c r="P41" i="1"/>
  <c r="O2533" i="2"/>
  <c r="N41" i="1"/>
  <c r="N2533" i="2"/>
  <c r="L41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2485" i="2"/>
  <c r="P40" i="1"/>
  <c r="O2485" i="2"/>
  <c r="N40" i="1"/>
  <c r="N2485" i="2"/>
  <c r="L40" i="1"/>
  <c r="AR36" i="1"/>
  <c r="AP36" i="1"/>
  <c r="AN36" i="1"/>
  <c r="AL36" i="1"/>
  <c r="AJ36" i="1"/>
  <c r="AH36" i="1"/>
  <c r="X2403" i="2"/>
  <c r="AF36" i="1"/>
  <c r="AD36" i="1"/>
  <c r="AB36" i="1"/>
  <c r="Z36" i="1"/>
  <c r="X36" i="1"/>
  <c r="V36" i="1"/>
  <c r="T36" i="1"/>
  <c r="Q2403" i="2"/>
  <c r="R36" i="1"/>
  <c r="P2403" i="2"/>
  <c r="P36" i="1"/>
  <c r="O2403" i="2"/>
  <c r="N36" i="1"/>
  <c r="N2403" i="2"/>
  <c r="L36" i="1"/>
  <c r="AR35" i="1"/>
  <c r="AP35" i="1"/>
  <c r="AN35" i="1"/>
  <c r="AL35" i="1"/>
  <c r="AJ35" i="1"/>
  <c r="AH35" i="1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AF35" i="1"/>
  <c r="AD35" i="1"/>
  <c r="AB35" i="1"/>
  <c r="Z35" i="1"/>
  <c r="X35" i="1"/>
  <c r="S2378" i="2"/>
  <c r="V35" i="1"/>
  <c r="R2378" i="2"/>
  <c r="T35" i="1"/>
  <c r="Q2378" i="2"/>
  <c r="R35" i="1"/>
  <c r="P35" i="1"/>
  <c r="O2378" i="2"/>
  <c r="N35" i="1"/>
  <c r="N2378" i="2"/>
  <c r="L35" i="1"/>
  <c r="AR34" i="1"/>
  <c r="AP34" i="1"/>
  <c r="AN34" i="1"/>
  <c r="AL34" i="1"/>
  <c r="AJ34" i="1"/>
  <c r="AH34" i="1"/>
  <c r="X2321" i="2"/>
  <c r="AF34" i="1"/>
  <c r="AD34" i="1"/>
  <c r="AB34" i="1"/>
  <c r="Z34" i="1"/>
  <c r="X34" i="1"/>
  <c r="V34" i="1"/>
  <c r="T34" i="1"/>
  <c r="Q2321" i="2"/>
  <c r="R34" i="1"/>
  <c r="P34" i="1"/>
  <c r="O2321" i="2"/>
  <c r="N34" i="1"/>
  <c r="N2321" i="2"/>
  <c r="L34" i="1"/>
  <c r="AR33" i="1"/>
  <c r="AP33" i="1"/>
  <c r="AN33" i="1"/>
  <c r="AL33" i="1"/>
  <c r="AJ33" i="1"/>
  <c r="Y2186" i="2"/>
  <c r="AH33" i="1"/>
  <c r="AF33" i="1"/>
  <c r="AD33" i="1"/>
  <c r="AB33" i="1"/>
  <c r="Z33" i="1"/>
  <c r="X33" i="1"/>
  <c r="V33" i="1"/>
  <c r="T33" i="1"/>
  <c r="R33" i="1"/>
  <c r="P33" i="1"/>
  <c r="N33" i="1"/>
  <c r="L33" i="1"/>
  <c r="AD1930" i="2"/>
  <c r="AR32" i="1"/>
  <c r="AC1930" i="2"/>
  <c r="AP32" i="1"/>
  <c r="AB1930" i="2"/>
  <c r="AN32" i="1"/>
  <c r="AA1930" i="2"/>
  <c r="AL32" i="1"/>
  <c r="Z1930" i="2"/>
  <c r="AJ32" i="1"/>
  <c r="Y1930" i="2"/>
  <c r="AH32" i="1"/>
  <c r="X1930" i="2"/>
  <c r="AF32" i="1"/>
  <c r="AD32" i="1"/>
  <c r="AB32" i="1"/>
  <c r="Z32" i="1"/>
  <c r="X32" i="1"/>
  <c r="S1930" i="2"/>
  <c r="V32" i="1"/>
  <c r="R1930" i="2"/>
  <c r="T32" i="1"/>
  <c r="Q1930" i="2"/>
  <c r="R32" i="1"/>
  <c r="P1930" i="2"/>
  <c r="P32" i="1"/>
  <c r="O1930" i="2"/>
  <c r="N32" i="1"/>
  <c r="N1930" i="2"/>
  <c r="L32" i="1"/>
  <c r="AR31" i="1"/>
  <c r="AP31" i="1"/>
  <c r="AN31" i="1"/>
  <c r="AL31" i="1"/>
  <c r="AJ31" i="1"/>
  <c r="Y1833" i="2"/>
  <c r="AH31" i="1"/>
  <c r="AF31" i="1"/>
  <c r="AD31" i="1"/>
  <c r="AB31" i="1"/>
  <c r="Z31" i="1"/>
  <c r="X31" i="1"/>
  <c r="V31" i="1"/>
  <c r="T31" i="1"/>
  <c r="R31" i="1"/>
  <c r="P1833" i="2"/>
  <c r="P31" i="1"/>
  <c r="O1833" i="2"/>
  <c r="N31" i="1"/>
  <c r="N1833" i="2"/>
  <c r="L31" i="1"/>
  <c r="AR30" i="1"/>
  <c r="AP30" i="1"/>
  <c r="AN30" i="1"/>
  <c r="AL30" i="1"/>
  <c r="AJ30" i="1"/>
  <c r="AH30" i="1"/>
  <c r="X1765" i="2"/>
  <c r="AF30" i="1"/>
  <c r="AD30" i="1"/>
  <c r="AB30" i="1"/>
  <c r="Z30" i="1"/>
  <c r="X30" i="1"/>
  <c r="V30" i="1"/>
  <c r="T30" i="1"/>
  <c r="Q1765" i="2"/>
  <c r="R30" i="1"/>
  <c r="P1765" i="2"/>
  <c r="P30" i="1"/>
  <c r="O1765" i="2"/>
  <c r="N30" i="1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L30" i="1"/>
  <c r="AR29" i="1"/>
  <c r="AP29" i="1"/>
  <c r="AN29" i="1"/>
  <c r="AL29" i="1"/>
  <c r="AJ29" i="1"/>
  <c r="AH29" i="1"/>
  <c r="AW1711" i="2"/>
  <c r="AP1132" i="3"/>
  <c r="AP1133" i="3"/>
  <c r="AP1134" i="3"/>
  <c r="AP1135" i="3"/>
  <c r="AP1136" i="3"/>
  <c r="AP1137" i="3"/>
  <c r="AP1138" i="3"/>
  <c r="AP1139" i="3"/>
  <c r="AP1140" i="3"/>
  <c r="AP1141" i="3"/>
  <c r="AP1142" i="3"/>
  <c r="AP1143" i="3"/>
  <c r="AP1144" i="3"/>
  <c r="AP1145" i="3"/>
  <c r="AP1146" i="3"/>
  <c r="AP1147" i="3"/>
  <c r="AP1148" i="3"/>
  <c r="AP1149" i="3"/>
  <c r="AP1150" i="3"/>
  <c r="AP1151" i="3"/>
  <c r="AP1152" i="3"/>
  <c r="AP1153" i="3"/>
  <c r="AP1154" i="3"/>
  <c r="AP1155" i="3"/>
  <c r="AP1156" i="3"/>
  <c r="AP1157" i="3"/>
  <c r="AP1158" i="3"/>
  <c r="AP1159" i="3"/>
  <c r="AP1160" i="3"/>
  <c r="AP1161" i="3"/>
  <c r="AP1162" i="3"/>
  <c r="AP1163" i="3"/>
  <c r="AP1164" i="3"/>
  <c r="AP1165" i="3"/>
  <c r="AP1166" i="3"/>
  <c r="AP1167" i="3"/>
  <c r="AP1168" i="3"/>
  <c r="AP1169" i="3"/>
  <c r="AP1170" i="3"/>
  <c r="AP1171" i="3"/>
  <c r="X1711" i="2"/>
  <c r="AW1712" i="2"/>
  <c r="X1712" i="2"/>
  <c r="AW1713" i="2"/>
  <c r="X1713" i="2"/>
  <c r="AW1714" i="2"/>
  <c r="X1714" i="2"/>
  <c r="AW1715" i="2"/>
  <c r="X1715" i="2"/>
  <c r="AW1716" i="2"/>
  <c r="X1716" i="2"/>
  <c r="X1717" i="2"/>
  <c r="AF29" i="1"/>
  <c r="AD29" i="1"/>
  <c r="AB29" i="1"/>
  <c r="Z29" i="1"/>
  <c r="X29" i="1"/>
  <c r="V29" i="1"/>
  <c r="T29" i="1"/>
  <c r="R29" i="1"/>
  <c r="P29" i="1"/>
  <c r="O1711" i="2"/>
  <c r="O1712" i="2"/>
  <c r="O1713" i="2"/>
  <c r="O1714" i="2"/>
  <c r="O1715" i="2"/>
  <c r="O1716" i="2"/>
  <c r="O1717" i="2"/>
  <c r="N29" i="1"/>
  <c r="N1711" i="2"/>
  <c r="N1712" i="2"/>
  <c r="N1713" i="2"/>
  <c r="N1714" i="2"/>
  <c r="N1715" i="2"/>
  <c r="N1716" i="2"/>
  <c r="N1717" i="2"/>
  <c r="L29" i="1"/>
  <c r="AR28" i="1"/>
  <c r="AP28" i="1"/>
  <c r="AN28" i="1"/>
  <c r="AL28" i="1"/>
  <c r="AJ28" i="1"/>
  <c r="AH28" i="1"/>
  <c r="X1709" i="2"/>
  <c r="AF28" i="1"/>
  <c r="AD28" i="1"/>
  <c r="AB28" i="1"/>
  <c r="Z28" i="1"/>
  <c r="X28" i="1"/>
  <c r="S1709" i="2"/>
  <c r="V28" i="1"/>
  <c r="R1709" i="2"/>
  <c r="T28" i="1"/>
  <c r="Q1709" i="2"/>
  <c r="R28" i="1"/>
  <c r="P28" i="1"/>
  <c r="O1709" i="2"/>
  <c r="N28" i="1"/>
  <c r="N1709" i="2"/>
  <c r="L28" i="1"/>
  <c r="AR27" i="1"/>
  <c r="AP27" i="1"/>
  <c r="AN27" i="1"/>
  <c r="AL27" i="1"/>
  <c r="Z1671" i="2"/>
  <c r="AJ27" i="1"/>
  <c r="Y1671" i="2"/>
  <c r="AH27" i="1"/>
  <c r="AF27" i="1"/>
  <c r="AD27" i="1"/>
  <c r="AB27" i="1"/>
  <c r="Z27" i="1"/>
  <c r="X27" i="1"/>
  <c r="V27" i="1"/>
  <c r="T27" i="1"/>
  <c r="R27" i="1"/>
  <c r="P1671" i="2"/>
  <c r="P27" i="1"/>
  <c r="O1671" i="2"/>
  <c r="N27" i="1"/>
  <c r="N1671" i="2"/>
  <c r="L27" i="1"/>
  <c r="AR26" i="1"/>
  <c r="AP26" i="1"/>
  <c r="AB1592" i="2"/>
  <c r="AN26" i="1"/>
  <c r="AA1592" i="2"/>
  <c r="AL26" i="1"/>
  <c r="Z1592" i="2"/>
  <c r="AJ26" i="1"/>
  <c r="Y1592" i="2"/>
  <c r="AH26" i="1"/>
  <c r="X1592" i="2"/>
  <c r="AF26" i="1"/>
  <c r="AD26" i="1"/>
  <c r="AB26" i="1"/>
  <c r="Z26" i="1"/>
  <c r="X26" i="1"/>
  <c r="V26" i="1"/>
  <c r="T26" i="1"/>
  <c r="Q1592" i="2"/>
  <c r="R26" i="1"/>
  <c r="P26" i="1"/>
  <c r="O1592" i="2"/>
  <c r="N26" i="1"/>
  <c r="N1592" i="2"/>
  <c r="L26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O1490" i="2"/>
  <c r="N25" i="1"/>
  <c r="N1490" i="2"/>
  <c r="L25" i="1"/>
  <c r="AR24" i="1"/>
  <c r="AP24" i="1"/>
  <c r="AB1455" i="2"/>
  <c r="AN24" i="1"/>
  <c r="AA1455" i="2"/>
  <c r="AL24" i="1"/>
  <c r="Z1455" i="2"/>
  <c r="AJ24" i="1"/>
  <c r="Y1455" i="2"/>
  <c r="AH24" i="1"/>
  <c r="AF24" i="1"/>
  <c r="AD24" i="1"/>
  <c r="AB24" i="1"/>
  <c r="Z24" i="1"/>
  <c r="X24" i="1"/>
  <c r="V24" i="1"/>
  <c r="T24" i="1"/>
  <c r="Q1455" i="2"/>
  <c r="R24" i="1"/>
  <c r="P24" i="1"/>
  <c r="O1455" i="2"/>
  <c r="N24" i="1"/>
  <c r="N1455" i="2"/>
  <c r="L24" i="1"/>
  <c r="AR23" i="1"/>
  <c r="AP23" i="1"/>
  <c r="AN23" i="1"/>
  <c r="AL23" i="1"/>
  <c r="AJ23" i="1"/>
  <c r="AH23" i="1"/>
  <c r="AW1422" i="2"/>
  <c r="AP889" i="3"/>
  <c r="AP890" i="3"/>
  <c r="AP891" i="3"/>
  <c r="AP892" i="3"/>
  <c r="AP893" i="3"/>
  <c r="AP894" i="3"/>
  <c r="AP895" i="3"/>
  <c r="AP896" i="3"/>
  <c r="AP897" i="3"/>
  <c r="AP898" i="3"/>
  <c r="AP899" i="3"/>
  <c r="AP900" i="3"/>
  <c r="AP901" i="3"/>
  <c r="AP902" i="3"/>
  <c r="AP903" i="3"/>
  <c r="AP904" i="3"/>
  <c r="AP905" i="3"/>
  <c r="AP906" i="3"/>
  <c r="AP907" i="3"/>
  <c r="AP908" i="3"/>
  <c r="AP909" i="3"/>
  <c r="AP910" i="3"/>
  <c r="AP911" i="3"/>
  <c r="AP912" i="3"/>
  <c r="AP913" i="3"/>
  <c r="AP914" i="3"/>
  <c r="AP915" i="3"/>
  <c r="AP916" i="3"/>
  <c r="AP917" i="3"/>
  <c r="AP918" i="3"/>
  <c r="AP919" i="3"/>
  <c r="AP920" i="3"/>
  <c r="AP921" i="3"/>
  <c r="AP922" i="3"/>
  <c r="AP923" i="3"/>
  <c r="AP924" i="3"/>
  <c r="AP925" i="3"/>
  <c r="AP926" i="3"/>
  <c r="AP927" i="3"/>
  <c r="AP928" i="3"/>
  <c r="AP929" i="3"/>
  <c r="AP930" i="3"/>
  <c r="AP931" i="3"/>
  <c r="AP932" i="3"/>
  <c r="AP933" i="3"/>
  <c r="AP934" i="3"/>
  <c r="AP935" i="3"/>
  <c r="AP936" i="3"/>
  <c r="AP937" i="3"/>
  <c r="AP938" i="3"/>
  <c r="AP939" i="3"/>
  <c r="AP940" i="3"/>
  <c r="AP941" i="3"/>
  <c r="AP942" i="3"/>
  <c r="AP943" i="3"/>
  <c r="AP944" i="3"/>
  <c r="AP945" i="3"/>
  <c r="AP946" i="3"/>
  <c r="AP947" i="3"/>
  <c r="AP948" i="3"/>
  <c r="AP949" i="3"/>
  <c r="AP950" i="3"/>
  <c r="AP951" i="3"/>
  <c r="AP952" i="3"/>
  <c r="AP953" i="3"/>
  <c r="AP954" i="3"/>
  <c r="AP955" i="3"/>
  <c r="AP956" i="3"/>
  <c r="AP957" i="3"/>
  <c r="AP958" i="3"/>
  <c r="AP959" i="3"/>
  <c r="AP960" i="3"/>
  <c r="AP961" i="3"/>
  <c r="AP962" i="3"/>
  <c r="AP963" i="3"/>
  <c r="AP964" i="3"/>
  <c r="AP965" i="3"/>
  <c r="AP966" i="3"/>
  <c r="AP967" i="3"/>
  <c r="AP968" i="3"/>
  <c r="AP969" i="3"/>
  <c r="AP970" i="3"/>
  <c r="AP971" i="3"/>
  <c r="AP972" i="3"/>
  <c r="AP973" i="3"/>
  <c r="AP974" i="3"/>
  <c r="AP975" i="3"/>
  <c r="AP976" i="3"/>
  <c r="AP977" i="3"/>
  <c r="AP978" i="3"/>
  <c r="AP979" i="3"/>
  <c r="AP980" i="3"/>
  <c r="AP981" i="3"/>
  <c r="AP982" i="3"/>
  <c r="AP983" i="3"/>
  <c r="AP984" i="3"/>
  <c r="AP985" i="3"/>
  <c r="AP986" i="3"/>
  <c r="AP987" i="3"/>
  <c r="AP988" i="3"/>
  <c r="AP989" i="3"/>
  <c r="AP990" i="3"/>
  <c r="AP991" i="3"/>
  <c r="AP992" i="3"/>
  <c r="AP993" i="3"/>
  <c r="AP994" i="3"/>
  <c r="AP995" i="3"/>
  <c r="AP996" i="3"/>
  <c r="AP997" i="3"/>
  <c r="AP998" i="3"/>
  <c r="AP999" i="3"/>
  <c r="AP1000" i="3"/>
  <c r="AP1001" i="3"/>
  <c r="AP1002" i="3"/>
  <c r="AP1003" i="3"/>
  <c r="AP1004" i="3"/>
  <c r="AP1005" i="3"/>
  <c r="AP1006" i="3"/>
  <c r="AP1007" i="3"/>
  <c r="AP1008" i="3"/>
  <c r="AP1009" i="3"/>
  <c r="AP1010" i="3"/>
  <c r="AP1011" i="3"/>
  <c r="AP1012" i="3"/>
  <c r="AP1013" i="3"/>
  <c r="AP1014" i="3"/>
  <c r="AP1015" i="3"/>
  <c r="AP1016" i="3"/>
  <c r="AP1017" i="3"/>
  <c r="AP1018" i="3"/>
  <c r="AP1019" i="3"/>
  <c r="AP1020" i="3"/>
  <c r="AP1021" i="3"/>
  <c r="AP1022" i="3"/>
  <c r="AP1023" i="3"/>
  <c r="AP1024" i="3"/>
  <c r="AP1025" i="3"/>
  <c r="AP1026" i="3"/>
  <c r="AP1027" i="3"/>
  <c r="AP1028" i="3"/>
  <c r="AP1029" i="3"/>
  <c r="AP1030" i="3"/>
  <c r="AP1031" i="3"/>
  <c r="AP1032" i="3"/>
  <c r="AP1033" i="3"/>
  <c r="AP1034" i="3"/>
  <c r="AP1035" i="3"/>
  <c r="AP1036" i="3"/>
  <c r="AP1037" i="3"/>
  <c r="AP1038" i="3"/>
  <c r="AP1039" i="3"/>
  <c r="AP1040" i="3"/>
  <c r="AP1041" i="3"/>
  <c r="AP1042" i="3"/>
  <c r="AP1043" i="3"/>
  <c r="AP1044" i="3"/>
  <c r="AP1045" i="3"/>
  <c r="AP1046" i="3"/>
  <c r="AP1047" i="3"/>
  <c r="AP1048" i="3"/>
  <c r="AP1049" i="3"/>
  <c r="AP1050" i="3"/>
  <c r="AP1051" i="3"/>
  <c r="AP1052" i="3"/>
  <c r="AP1053" i="3"/>
  <c r="AP1054" i="3"/>
  <c r="AP1055" i="3"/>
  <c r="AP1056" i="3"/>
  <c r="AP1057" i="3"/>
  <c r="AP1058" i="3"/>
  <c r="AP1059" i="3"/>
  <c r="AP1060" i="3"/>
  <c r="AP1061" i="3"/>
  <c r="AP1062" i="3"/>
  <c r="AP1063" i="3"/>
  <c r="AP1064" i="3"/>
  <c r="AP1065" i="3"/>
  <c r="AP1066" i="3"/>
  <c r="AP1067" i="3"/>
  <c r="AP1068" i="3"/>
  <c r="AP1069" i="3"/>
  <c r="AP1070" i="3"/>
  <c r="AP1071" i="3"/>
  <c r="AP1072" i="3"/>
  <c r="AP1073" i="3"/>
  <c r="AP1074" i="3"/>
  <c r="AP1075" i="3"/>
  <c r="AP1076" i="3"/>
  <c r="AP1077" i="3"/>
  <c r="AP1078" i="3"/>
  <c r="AP1079" i="3"/>
  <c r="AP1080" i="3"/>
  <c r="AP1081" i="3"/>
  <c r="AP1082" i="3"/>
  <c r="AP1083" i="3"/>
  <c r="AP1084" i="3"/>
  <c r="AP1085" i="3"/>
  <c r="AP1086" i="3"/>
  <c r="AP1087" i="3"/>
  <c r="AP1088" i="3"/>
  <c r="AP1089" i="3"/>
  <c r="AP1090" i="3"/>
  <c r="AP1091" i="3"/>
  <c r="AP1092" i="3"/>
  <c r="AP1093" i="3"/>
  <c r="AP1094" i="3"/>
  <c r="AP1095" i="3"/>
  <c r="AP1096" i="3"/>
  <c r="AP1097" i="3"/>
  <c r="AP1098" i="3"/>
  <c r="AP1099" i="3"/>
  <c r="AP1100" i="3"/>
  <c r="AP1101" i="3"/>
  <c r="AP1102" i="3"/>
  <c r="AP1103" i="3"/>
  <c r="AP1104" i="3"/>
  <c r="AP1105" i="3"/>
  <c r="AP1106" i="3"/>
  <c r="AP1107" i="3"/>
  <c r="AP1108" i="3"/>
  <c r="AP1109" i="3"/>
  <c r="AP1110" i="3"/>
  <c r="AP1111" i="3"/>
  <c r="AP1112" i="3"/>
  <c r="AP1113" i="3"/>
  <c r="AP1114" i="3"/>
  <c r="AP1115" i="3"/>
  <c r="AP1116" i="3"/>
  <c r="AP1117" i="3"/>
  <c r="AP1118" i="3"/>
  <c r="AP1119" i="3"/>
  <c r="AP1120" i="3"/>
  <c r="AP1121" i="3"/>
  <c r="AP1122" i="3"/>
  <c r="AP1123" i="3"/>
  <c r="AP1124" i="3"/>
  <c r="AP1125" i="3"/>
  <c r="AP1126" i="3"/>
  <c r="AP1127" i="3"/>
  <c r="AP1128" i="3"/>
  <c r="AP1129" i="3"/>
  <c r="X1422" i="2"/>
  <c r="AW1423" i="2"/>
  <c r="X1423" i="2"/>
  <c r="AW1424" i="2"/>
  <c r="X1424" i="2"/>
  <c r="AW1425" i="2"/>
  <c r="X1425" i="2"/>
  <c r="AW1426" i="2"/>
  <c r="X1426" i="2"/>
  <c r="AW1427" i="2"/>
  <c r="X1427" i="2"/>
  <c r="AW1428" i="2"/>
  <c r="X1428" i="2"/>
  <c r="AW1429" i="2"/>
  <c r="X1429" i="2"/>
  <c r="AW1430" i="2"/>
  <c r="X1430" i="2"/>
  <c r="AW1431" i="2"/>
  <c r="X1431" i="2"/>
  <c r="X1432" i="2"/>
  <c r="AF23" i="1"/>
  <c r="AD23" i="1"/>
  <c r="AB23" i="1"/>
  <c r="Z23" i="1"/>
  <c r="X23" i="1"/>
  <c r="V23" i="1"/>
  <c r="T23" i="1"/>
  <c r="R23" i="1"/>
  <c r="P23" i="1"/>
  <c r="O1422" i="2"/>
  <c r="O1423" i="2"/>
  <c r="O1424" i="2"/>
  <c r="O1425" i="2"/>
  <c r="O1426" i="2"/>
  <c r="O1427" i="2"/>
  <c r="O1428" i="2"/>
  <c r="O1429" i="2"/>
  <c r="O1430" i="2"/>
  <c r="O1431" i="2"/>
  <c r="O1432" i="2"/>
  <c r="N23" i="1"/>
  <c r="N1422" i="2"/>
  <c r="N1423" i="2"/>
  <c r="N1424" i="2"/>
  <c r="N1425" i="2"/>
  <c r="N1426" i="2"/>
  <c r="N1427" i="2"/>
  <c r="N1428" i="2"/>
  <c r="N1429" i="2"/>
  <c r="N1430" i="2"/>
  <c r="N1431" i="2"/>
  <c r="N1432" i="2"/>
  <c r="L23" i="1"/>
  <c r="AR22" i="1"/>
  <c r="AP22" i="1"/>
  <c r="AN22" i="1"/>
  <c r="AL22" i="1"/>
  <c r="AJ22" i="1"/>
  <c r="Y1420" i="2"/>
  <c r="AH22" i="1"/>
  <c r="AF22" i="1"/>
  <c r="AD22" i="1"/>
  <c r="AB22" i="1"/>
  <c r="Z22" i="1"/>
  <c r="X22" i="1"/>
  <c r="V22" i="1"/>
  <c r="T22" i="1"/>
  <c r="R22" i="1"/>
  <c r="P1420" i="2"/>
  <c r="P22" i="1"/>
  <c r="O1420" i="2"/>
  <c r="N22" i="1"/>
  <c r="N1420" i="2"/>
  <c r="L22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Q1325" i="2"/>
  <c r="R21" i="1"/>
  <c r="P21" i="1"/>
  <c r="O1325" i="2"/>
  <c r="N21" i="1"/>
  <c r="N1325" i="2"/>
  <c r="L21" i="1"/>
  <c r="AR20" i="1"/>
  <c r="AP20" i="1"/>
  <c r="AN20" i="1"/>
  <c r="AL20" i="1"/>
  <c r="AJ20" i="1"/>
  <c r="AH20" i="1"/>
  <c r="AF20" i="1"/>
  <c r="AD20" i="1"/>
  <c r="AB20" i="1"/>
  <c r="Z20" i="1"/>
  <c r="T1267" i="2"/>
  <c r="X20" i="1"/>
  <c r="V20" i="1"/>
  <c r="T20" i="1"/>
  <c r="R20" i="1"/>
  <c r="P20" i="1"/>
  <c r="O1267" i="2"/>
  <c r="N20" i="1"/>
  <c r="N1267" i="2"/>
  <c r="L20" i="1"/>
  <c r="AR19" i="1"/>
  <c r="AP19" i="1"/>
  <c r="AN19" i="1"/>
  <c r="AL19" i="1"/>
  <c r="Z1183" i="2"/>
  <c r="AJ19" i="1"/>
  <c r="Y1183" i="2"/>
  <c r="AH19" i="1"/>
  <c r="X1183" i="2"/>
  <c r="AF19" i="1"/>
  <c r="AD19" i="1"/>
  <c r="AB19" i="1"/>
  <c r="Z19" i="1"/>
  <c r="X19" i="1"/>
  <c r="V19" i="1"/>
  <c r="T19" i="1"/>
  <c r="Q1183" i="2"/>
  <c r="R19" i="1"/>
  <c r="P1183" i="2"/>
  <c r="P19" i="1"/>
  <c r="O1183" i="2"/>
  <c r="N19" i="1"/>
  <c r="N1183" i="2"/>
  <c r="L19" i="1"/>
  <c r="AR18" i="1"/>
  <c r="AP18" i="1"/>
  <c r="AN18" i="1"/>
  <c r="AA1094" i="2"/>
  <c r="AL18" i="1"/>
  <c r="Z1094" i="2"/>
  <c r="AJ18" i="1"/>
  <c r="Y1094" i="2"/>
  <c r="AH18" i="1"/>
  <c r="AF18" i="1"/>
  <c r="AD18" i="1"/>
  <c r="AB18" i="1"/>
  <c r="Z18" i="1"/>
  <c r="X18" i="1"/>
  <c r="S1094" i="2"/>
  <c r="V18" i="1"/>
  <c r="R1094" i="2"/>
  <c r="T18" i="1"/>
  <c r="Q1094" i="2"/>
  <c r="R18" i="1"/>
  <c r="P18" i="1"/>
  <c r="O1094" i="2"/>
  <c r="N18" i="1"/>
  <c r="N1094" i="2"/>
  <c r="L18" i="1"/>
  <c r="AR17" i="1"/>
  <c r="AP17" i="1"/>
  <c r="AN17" i="1"/>
  <c r="AL17" i="1"/>
  <c r="AJ17" i="1"/>
  <c r="AW995" i="2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P645" i="3"/>
  <c r="AP646" i="3"/>
  <c r="AP647" i="3"/>
  <c r="AP648" i="3"/>
  <c r="AP649" i="3"/>
  <c r="AP650" i="3"/>
  <c r="AP651" i="3"/>
  <c r="AP652" i="3"/>
  <c r="AP653" i="3"/>
  <c r="AP654" i="3"/>
  <c r="AP655" i="3"/>
  <c r="AP656" i="3"/>
  <c r="AP657" i="3"/>
  <c r="AP658" i="3"/>
  <c r="AP659" i="3"/>
  <c r="AP660" i="3"/>
  <c r="AP661" i="3"/>
  <c r="AP662" i="3"/>
  <c r="AP663" i="3"/>
  <c r="AP664" i="3"/>
  <c r="AP665" i="3"/>
  <c r="AP666" i="3"/>
  <c r="AP667" i="3"/>
  <c r="AP668" i="3"/>
  <c r="AP669" i="3"/>
  <c r="AP670" i="3"/>
  <c r="AP671" i="3"/>
  <c r="AP672" i="3"/>
  <c r="AP673" i="3"/>
  <c r="AP674" i="3"/>
  <c r="AP675" i="3"/>
  <c r="AP676" i="3"/>
  <c r="AP677" i="3"/>
  <c r="AP678" i="3"/>
  <c r="AP679" i="3"/>
  <c r="AP680" i="3"/>
  <c r="AP681" i="3"/>
  <c r="AP682" i="3"/>
  <c r="AP683" i="3"/>
  <c r="AP684" i="3"/>
  <c r="AP685" i="3"/>
  <c r="AP686" i="3"/>
  <c r="AP687" i="3"/>
  <c r="AP688" i="3"/>
  <c r="AP689" i="3"/>
  <c r="AP690" i="3"/>
  <c r="AP691" i="3"/>
  <c r="AP692" i="3"/>
  <c r="AP693" i="3"/>
  <c r="AP694" i="3"/>
  <c r="AP695" i="3"/>
  <c r="AP696" i="3"/>
  <c r="AP697" i="3"/>
  <c r="AP698" i="3"/>
  <c r="AP699" i="3"/>
  <c r="AP700" i="3"/>
  <c r="AP701" i="3"/>
  <c r="AP702" i="3"/>
  <c r="AP703" i="3"/>
  <c r="AP704" i="3"/>
  <c r="AP705" i="3"/>
  <c r="AP706" i="3"/>
  <c r="AP707" i="3"/>
  <c r="AP708" i="3"/>
  <c r="AP709" i="3"/>
  <c r="AP710" i="3"/>
  <c r="AP711" i="3"/>
  <c r="AP712" i="3"/>
  <c r="AP713" i="3"/>
  <c r="AP714" i="3"/>
  <c r="AP715" i="3"/>
  <c r="AP716" i="3"/>
  <c r="AP717" i="3"/>
  <c r="AP718" i="3"/>
  <c r="AP719" i="3"/>
  <c r="AP720" i="3"/>
  <c r="AP721" i="3"/>
  <c r="AP722" i="3"/>
  <c r="AP723" i="3"/>
  <c r="AP724" i="3"/>
  <c r="AP725" i="3"/>
  <c r="AP726" i="3"/>
  <c r="AP727" i="3"/>
  <c r="AP728" i="3"/>
  <c r="AP729" i="3"/>
  <c r="AP730" i="3"/>
  <c r="AP731" i="3"/>
  <c r="AP732" i="3"/>
  <c r="AP733" i="3"/>
  <c r="AP734" i="3"/>
  <c r="AP735" i="3"/>
  <c r="AP736" i="3"/>
  <c r="AP737" i="3"/>
  <c r="AP738" i="3"/>
  <c r="AP739" i="3"/>
  <c r="AP740" i="3"/>
  <c r="AP741" i="3"/>
  <c r="AP742" i="3"/>
  <c r="AP743" i="3"/>
  <c r="AP744" i="3"/>
  <c r="AP745" i="3"/>
  <c r="AP746" i="3"/>
  <c r="AP747" i="3"/>
  <c r="AP748" i="3"/>
  <c r="AP749" i="3"/>
  <c r="AP750" i="3"/>
  <c r="AP751" i="3"/>
  <c r="AP752" i="3"/>
  <c r="AP753" i="3"/>
  <c r="AP754" i="3"/>
  <c r="AP755" i="3"/>
  <c r="AP756" i="3"/>
  <c r="AP757" i="3"/>
  <c r="AP758" i="3"/>
  <c r="AP759" i="3"/>
  <c r="AP760" i="3"/>
  <c r="AP761" i="3"/>
  <c r="AP762" i="3"/>
  <c r="AP763" i="3"/>
  <c r="AP764" i="3"/>
  <c r="AP765" i="3"/>
  <c r="AP766" i="3"/>
  <c r="AP767" i="3"/>
  <c r="AP768" i="3"/>
  <c r="AP769" i="3"/>
  <c r="AP770" i="3"/>
  <c r="AP771" i="3"/>
  <c r="AP772" i="3"/>
  <c r="AP773" i="3"/>
  <c r="AP774" i="3"/>
  <c r="AP775" i="3"/>
  <c r="AP776" i="3"/>
  <c r="AP777" i="3"/>
  <c r="AP778" i="3"/>
  <c r="AP779" i="3"/>
  <c r="AP780" i="3"/>
  <c r="AP781" i="3"/>
  <c r="AP782" i="3"/>
  <c r="AP783" i="3"/>
  <c r="AP784" i="3"/>
  <c r="AP785" i="3"/>
  <c r="AP786" i="3"/>
  <c r="AP787" i="3"/>
  <c r="AP788" i="3"/>
  <c r="AP789" i="3"/>
  <c r="AP790" i="3"/>
  <c r="AP791" i="3"/>
  <c r="AP792" i="3"/>
  <c r="AP793" i="3"/>
  <c r="AP794" i="3"/>
  <c r="AP795" i="3"/>
  <c r="AP796" i="3"/>
  <c r="AP797" i="3"/>
  <c r="AP798" i="3"/>
  <c r="AP799" i="3"/>
  <c r="AP800" i="3"/>
  <c r="AP801" i="3"/>
  <c r="AP802" i="3"/>
  <c r="AP803" i="3"/>
  <c r="AP804" i="3"/>
  <c r="AP805" i="3"/>
  <c r="AP806" i="3"/>
  <c r="AP807" i="3"/>
  <c r="AP808" i="3"/>
  <c r="AP809" i="3"/>
  <c r="AP810" i="3"/>
  <c r="AP811" i="3"/>
  <c r="AP812" i="3"/>
  <c r="AP813" i="3"/>
  <c r="AP814" i="3"/>
  <c r="AP815" i="3"/>
  <c r="AP816" i="3"/>
  <c r="AP817" i="3"/>
  <c r="AP818" i="3"/>
  <c r="AP819" i="3"/>
  <c r="AP820" i="3"/>
  <c r="AP821" i="3"/>
  <c r="AP822" i="3"/>
  <c r="AP823" i="3"/>
  <c r="AP824" i="3"/>
  <c r="AP825" i="3"/>
  <c r="AP826" i="3"/>
  <c r="AP827" i="3"/>
  <c r="AP828" i="3"/>
  <c r="AP829" i="3"/>
  <c r="AP830" i="3"/>
  <c r="AP831" i="3"/>
  <c r="AP832" i="3"/>
  <c r="AP833" i="3"/>
  <c r="AP834" i="3"/>
  <c r="AP835" i="3"/>
  <c r="AP836" i="3"/>
  <c r="AP837" i="3"/>
  <c r="AP838" i="3"/>
  <c r="AP839" i="3"/>
  <c r="AP840" i="3"/>
  <c r="AP841" i="3"/>
  <c r="AP842" i="3"/>
  <c r="AP843" i="3"/>
  <c r="AP844" i="3"/>
  <c r="AP845" i="3"/>
  <c r="AP846" i="3"/>
  <c r="AP847" i="3"/>
  <c r="AP848" i="3"/>
  <c r="AP849" i="3"/>
  <c r="AP850" i="3"/>
  <c r="AP851" i="3"/>
  <c r="AP852" i="3"/>
  <c r="AP853" i="3"/>
  <c r="AP854" i="3"/>
  <c r="AP855" i="3"/>
  <c r="AP856" i="3"/>
  <c r="AP857" i="3"/>
  <c r="AP858" i="3"/>
  <c r="AP859" i="3"/>
  <c r="AP860" i="3"/>
  <c r="AP861" i="3"/>
  <c r="AP862" i="3"/>
  <c r="AP863" i="3"/>
  <c r="AP864" i="3"/>
  <c r="AP865" i="3"/>
  <c r="AP866" i="3"/>
  <c r="AP867" i="3"/>
  <c r="AP868" i="3"/>
  <c r="AP869" i="3"/>
  <c r="AP870" i="3"/>
  <c r="AP871" i="3"/>
  <c r="AP872" i="3"/>
  <c r="AP873" i="3"/>
  <c r="AP874" i="3"/>
  <c r="AP875" i="3"/>
  <c r="AP876" i="3"/>
  <c r="AP877" i="3"/>
  <c r="AP878" i="3"/>
  <c r="AP879" i="3"/>
  <c r="AP880" i="3"/>
  <c r="AP881" i="3"/>
  <c r="AP882" i="3"/>
  <c r="AP883" i="3"/>
  <c r="AP884" i="3"/>
  <c r="AP885" i="3"/>
  <c r="AP886" i="3"/>
  <c r="Y995" i="2"/>
  <c r="AW996" i="2"/>
  <c r="Y996" i="2"/>
  <c r="AW997" i="2"/>
  <c r="Y997" i="2"/>
  <c r="AW998" i="2"/>
  <c r="Y998" i="2"/>
  <c r="AW999" i="2"/>
  <c r="Y999" i="2"/>
  <c r="AW1000" i="2"/>
  <c r="Y1000" i="2"/>
  <c r="AW1001" i="2"/>
  <c r="Y1001" i="2"/>
  <c r="AW1002" i="2"/>
  <c r="Y1002" i="2"/>
  <c r="AW1003" i="2"/>
  <c r="Y1003" i="2"/>
  <c r="AW1004" i="2"/>
  <c r="Y1004" i="2"/>
  <c r="AW1005" i="2"/>
  <c r="Y1005" i="2"/>
  <c r="AW1006" i="2"/>
  <c r="Y1006" i="2"/>
  <c r="AW1007" i="2"/>
  <c r="Y1007" i="2"/>
  <c r="AW1008" i="2"/>
  <c r="Y1008" i="2"/>
  <c r="Y1009" i="2"/>
  <c r="AH17" i="1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AF17" i="1"/>
  <c r="AD17" i="1"/>
  <c r="AB17" i="1"/>
  <c r="Z17" i="1"/>
  <c r="X17" i="1"/>
  <c r="V17" i="1"/>
  <c r="T17" i="1"/>
  <c r="R17" i="1"/>
  <c r="P17" i="1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N17" i="1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L17" i="1"/>
  <c r="AR16" i="1"/>
  <c r="AP16" i="1"/>
  <c r="AN16" i="1"/>
  <c r="AL16" i="1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8" i="3"/>
  <c r="AP139" i="3"/>
  <c r="AP140" i="3"/>
  <c r="AP141" i="3"/>
  <c r="AP142" i="3"/>
  <c r="AP143" i="3"/>
  <c r="AP144" i="3"/>
  <c r="AP145" i="3"/>
  <c r="AP146" i="3"/>
  <c r="AP147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9" i="3"/>
  <c r="AP210" i="3"/>
  <c r="AP211" i="3"/>
  <c r="AP212" i="3"/>
  <c r="AP213" i="3"/>
  <c r="AP214" i="3"/>
  <c r="AP215" i="3"/>
  <c r="AP216" i="3"/>
  <c r="AP217" i="3"/>
  <c r="AP531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2" i="3"/>
  <c r="AP533" i="3"/>
  <c r="AW976" i="2"/>
  <c r="Z976" i="2"/>
  <c r="AW977" i="2"/>
  <c r="Z977" i="2"/>
  <c r="AW978" i="2"/>
  <c r="Z978" i="2"/>
  <c r="AW979" i="2"/>
  <c r="Z979" i="2"/>
  <c r="AW980" i="2"/>
  <c r="Z980" i="2"/>
  <c r="AW981" i="2"/>
  <c r="Z981" i="2"/>
  <c r="AW982" i="2"/>
  <c r="Z982" i="2"/>
  <c r="AW983" i="2"/>
  <c r="Z983" i="2"/>
  <c r="AW984" i="2"/>
  <c r="Z984" i="2"/>
  <c r="AW985" i="2"/>
  <c r="Z985" i="2"/>
  <c r="AW986" i="2"/>
  <c r="Z986" i="2"/>
  <c r="AW987" i="2"/>
  <c r="Z987" i="2"/>
  <c r="AW988" i="2"/>
  <c r="Z988" i="2"/>
  <c r="AW989" i="2"/>
  <c r="Z989" i="2"/>
  <c r="AW990" i="2"/>
  <c r="Z990" i="2"/>
  <c r="AW991" i="2"/>
  <c r="Z991" i="2"/>
  <c r="Z992" i="2"/>
  <c r="Z993" i="2"/>
  <c r="AJ16" i="1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AH16" i="1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AF16" i="1"/>
  <c r="AD16" i="1"/>
  <c r="AB16" i="1"/>
  <c r="Z16" i="1"/>
  <c r="X16" i="1"/>
  <c r="V16" i="1"/>
  <c r="T16" i="1"/>
  <c r="R16" i="1"/>
  <c r="P16" i="1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N16" i="1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L16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O974" i="2"/>
  <c r="N15" i="1"/>
  <c r="N974" i="2"/>
  <c r="L15" i="1"/>
  <c r="AR14" i="1"/>
  <c r="AP14" i="1"/>
  <c r="AB908" i="2"/>
  <c r="AN14" i="1"/>
  <c r="AA908" i="2"/>
  <c r="AL14" i="1"/>
  <c r="Z908" i="2"/>
  <c r="AJ14" i="1"/>
  <c r="Y908" i="2"/>
  <c r="AH14" i="1"/>
  <c r="AF14" i="1"/>
  <c r="AD14" i="1"/>
  <c r="AB14" i="1"/>
  <c r="Z14" i="1"/>
  <c r="X14" i="1"/>
  <c r="V14" i="1"/>
  <c r="T14" i="1"/>
  <c r="Q908" i="2"/>
  <c r="R14" i="1"/>
  <c r="P14" i="1"/>
  <c r="O908" i="2"/>
  <c r="N14" i="1"/>
  <c r="N908" i="2"/>
  <c r="L14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Q786" i="2"/>
  <c r="R13" i="1"/>
  <c r="P786" i="2"/>
  <c r="P13" i="1"/>
  <c r="O786" i="2"/>
  <c r="N13" i="1"/>
  <c r="N786" i="2"/>
  <c r="L13" i="1"/>
  <c r="AR12" i="1"/>
  <c r="AP12" i="1"/>
  <c r="AN12" i="1"/>
  <c r="AL12" i="1"/>
  <c r="Z679" i="2"/>
  <c r="AJ12" i="1"/>
  <c r="Y679" i="2"/>
  <c r="AH12" i="1"/>
  <c r="X679" i="2"/>
  <c r="AF12" i="1"/>
  <c r="AD12" i="1"/>
  <c r="AB12" i="1"/>
  <c r="Z12" i="1"/>
  <c r="X12" i="1"/>
  <c r="V12" i="1"/>
  <c r="T12" i="1"/>
  <c r="Q679" i="2"/>
  <c r="R12" i="1"/>
  <c r="P679" i="2"/>
  <c r="P12" i="1"/>
  <c r="O679" i="2"/>
  <c r="N12" i="1"/>
  <c r="N679" i="2"/>
  <c r="L12" i="1"/>
  <c r="AR11" i="1"/>
  <c r="AP11" i="1"/>
  <c r="AN11" i="1"/>
  <c r="AA578" i="2"/>
  <c r="AL11" i="1"/>
  <c r="Z578" i="2"/>
  <c r="AJ11" i="1"/>
  <c r="Y578" i="2"/>
  <c r="AH11" i="1"/>
  <c r="AF11" i="1"/>
  <c r="AD11" i="1"/>
  <c r="AB11" i="1"/>
  <c r="Z11" i="1"/>
  <c r="X11" i="1"/>
  <c r="V11" i="1"/>
  <c r="T11" i="1"/>
  <c r="Q578" i="2"/>
  <c r="R11" i="1"/>
  <c r="P11" i="1"/>
  <c r="O578" i="2"/>
  <c r="N11" i="1"/>
  <c r="N578" i="2"/>
  <c r="L11" i="1"/>
  <c r="AR10" i="1"/>
  <c r="AP10" i="1"/>
  <c r="AN10" i="1"/>
  <c r="AL10" i="1"/>
  <c r="AJ10" i="1"/>
  <c r="Y474" i="2"/>
  <c r="AH10" i="1"/>
  <c r="AF10" i="1"/>
  <c r="AD10" i="1"/>
  <c r="AB10" i="1"/>
  <c r="Z10" i="1"/>
  <c r="X10" i="1"/>
  <c r="V10" i="1"/>
  <c r="T10" i="1"/>
  <c r="R10" i="1"/>
  <c r="P10" i="1"/>
  <c r="O474" i="2"/>
  <c r="N10" i="1"/>
  <c r="N474" i="2"/>
  <c r="L10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Q428" i="2"/>
  <c r="R9" i="1"/>
  <c r="P9" i="1"/>
  <c r="O428" i="2"/>
  <c r="N9" i="1"/>
  <c r="N428" i="2"/>
  <c r="L9" i="1"/>
  <c r="AR8" i="1"/>
  <c r="AP8" i="1"/>
  <c r="AN8" i="1"/>
  <c r="AA421" i="2"/>
  <c r="AL8" i="1"/>
  <c r="Z421" i="2"/>
  <c r="AJ8" i="1"/>
  <c r="Y421" i="2"/>
  <c r="AH8" i="1"/>
  <c r="X421" i="2"/>
  <c r="AF8" i="1"/>
  <c r="AD8" i="1"/>
  <c r="AB8" i="1"/>
  <c r="Z8" i="1"/>
  <c r="X8" i="1"/>
  <c r="V8" i="1"/>
  <c r="T8" i="1"/>
  <c r="Q421" i="2"/>
  <c r="R8" i="1"/>
  <c r="P8" i="1"/>
  <c r="O421" i="2"/>
  <c r="N8" i="1"/>
  <c r="N421" i="2"/>
  <c r="L8" i="1"/>
  <c r="AR7" i="1"/>
  <c r="AP7" i="1"/>
  <c r="AN7" i="1"/>
  <c r="AL7" i="1"/>
  <c r="AJ7" i="1"/>
  <c r="AH7" i="1"/>
  <c r="AF7" i="1"/>
  <c r="AD7" i="1"/>
  <c r="AB7" i="1"/>
  <c r="Z7" i="1"/>
  <c r="X7" i="1"/>
  <c r="V7" i="1"/>
  <c r="R260" i="2"/>
  <c r="T7" i="1"/>
  <c r="R7" i="1"/>
  <c r="P7" i="1"/>
  <c r="O260" i="2"/>
  <c r="N7" i="1"/>
  <c r="N260" i="2"/>
  <c r="L7" i="1"/>
  <c r="AR6" i="1"/>
  <c r="AP6" i="1"/>
  <c r="AB255" i="2"/>
  <c r="AN6" i="1"/>
  <c r="AA255" i="2"/>
  <c r="AL6" i="1"/>
  <c r="Z255" i="2"/>
  <c r="AJ6" i="1"/>
  <c r="Y255" i="2"/>
  <c r="AH6" i="1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AF6" i="1"/>
  <c r="AD6" i="1"/>
  <c r="AB6" i="1"/>
  <c r="Z6" i="1"/>
  <c r="X6" i="1"/>
  <c r="V6" i="1"/>
  <c r="T6" i="1"/>
  <c r="Q255" i="2"/>
  <c r="R6" i="1"/>
  <c r="P255" i="2"/>
  <c r="P6" i="1"/>
  <c r="O255" i="2"/>
  <c r="N6" i="1"/>
  <c r="N255" i="2"/>
  <c r="L6" i="1"/>
  <c r="AR5" i="1"/>
  <c r="AP5" i="1"/>
  <c r="AN5" i="1"/>
  <c r="AL5" i="1"/>
  <c r="AJ5" i="1"/>
  <c r="AH5" i="1"/>
  <c r="X189" i="2"/>
  <c r="AF5" i="1"/>
  <c r="AD5" i="1"/>
  <c r="AB5" i="1"/>
  <c r="Z5" i="1"/>
  <c r="X5" i="1"/>
  <c r="V5" i="1"/>
  <c r="R189" i="2"/>
  <c r="T5" i="1"/>
  <c r="Q189" i="2"/>
  <c r="R5" i="1"/>
  <c r="P5" i="1"/>
  <c r="O189" i="2"/>
  <c r="N5" i="1"/>
  <c r="N189" i="2"/>
  <c r="L5" i="1"/>
  <c r="AR4" i="1"/>
  <c r="AP4" i="1"/>
  <c r="AN4" i="1"/>
  <c r="AL4" i="1"/>
  <c r="AJ4" i="1"/>
  <c r="AH4" i="1"/>
  <c r="X112" i="2"/>
  <c r="AF4" i="1"/>
  <c r="AD4" i="1"/>
  <c r="AB4" i="1"/>
  <c r="Z4" i="1"/>
  <c r="X4" i="1"/>
  <c r="V4" i="1"/>
  <c r="T4" i="1"/>
  <c r="Q112" i="2"/>
  <c r="R4" i="1"/>
  <c r="P112" i="2"/>
  <c r="P4" i="1"/>
  <c r="O112" i="2"/>
  <c r="N4" i="1"/>
  <c r="N112" i="2"/>
  <c r="L4" i="1"/>
  <c r="AR3" i="1"/>
  <c r="AP3" i="1"/>
  <c r="AN3" i="1"/>
  <c r="AL3" i="1"/>
  <c r="AJ3" i="1"/>
  <c r="AH3" i="1"/>
  <c r="X70" i="2"/>
  <c r="AF3" i="1"/>
  <c r="AD3" i="1"/>
  <c r="AB3" i="1"/>
  <c r="Z3" i="1"/>
  <c r="X3" i="1"/>
  <c r="V3" i="1"/>
  <c r="T3" i="1"/>
  <c r="R3" i="1"/>
  <c r="P3" i="1"/>
  <c r="O70" i="2"/>
  <c r="N3" i="1"/>
  <c r="N70" i="2"/>
  <c r="L3" i="1"/>
  <c r="AD1" i="2"/>
  <c r="AD1" i="3"/>
  <c r="AC1" i="2"/>
  <c r="AC1" i="3"/>
  <c r="AB1" i="2"/>
  <c r="AB1" i="3"/>
  <c r="AA1" i="2"/>
  <c r="AA1" i="3"/>
  <c r="Z1" i="2"/>
  <c r="Z1" i="3"/>
  <c r="Y1" i="2"/>
  <c r="Y1" i="3"/>
  <c r="X1" i="2"/>
  <c r="X1" i="3"/>
  <c r="W1" i="2"/>
  <c r="W1" i="3"/>
  <c r="V1" i="2"/>
  <c r="V1" i="3"/>
  <c r="U1" i="2"/>
  <c r="U1" i="3"/>
  <c r="T1" i="2"/>
  <c r="T1" i="3"/>
  <c r="S1" i="2"/>
  <c r="S1" i="3"/>
  <c r="R1" i="2"/>
  <c r="R1" i="3"/>
  <c r="Q1" i="2"/>
  <c r="Q1" i="3"/>
  <c r="P1" i="2"/>
  <c r="P1" i="3"/>
  <c r="O1" i="2"/>
  <c r="O1" i="3"/>
  <c r="N1" i="2"/>
  <c r="N1" i="3"/>
  <c r="I33" i="1"/>
  <c r="AT33" i="1"/>
  <c r="AV33" i="1"/>
  <c r="C33" i="1"/>
  <c r="Q33" i="1"/>
  <c r="I16" i="1"/>
  <c r="AT16" i="1"/>
  <c r="AV16" i="1"/>
  <c r="C16" i="1"/>
  <c r="Q16" i="1"/>
  <c r="I3" i="1"/>
  <c r="AT3" i="1"/>
  <c r="AV3" i="1"/>
  <c r="C3" i="1"/>
  <c r="Q3" i="1"/>
  <c r="AT4" i="1"/>
  <c r="AV4" i="1"/>
  <c r="C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I4" i="1"/>
  <c r="I5" i="1"/>
  <c r="AT5" i="1"/>
  <c r="AV5" i="1"/>
  <c r="C5" i="1"/>
  <c r="Q5" i="1"/>
  <c r="AT6" i="1"/>
  <c r="AV6" i="1"/>
  <c r="C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I6" i="1"/>
  <c r="I7" i="1"/>
  <c r="AT7" i="1"/>
  <c r="AV7" i="1"/>
  <c r="C7" i="1"/>
  <c r="Q7" i="1"/>
  <c r="I8" i="1"/>
  <c r="AT8" i="1"/>
  <c r="AV8" i="1"/>
  <c r="C8" i="1"/>
  <c r="Q8" i="1"/>
  <c r="I9" i="1"/>
  <c r="AT9" i="1"/>
  <c r="AV9" i="1"/>
  <c r="C9" i="1"/>
  <c r="Q9" i="1"/>
  <c r="I10" i="1"/>
  <c r="AT10" i="1"/>
  <c r="AV10" i="1"/>
  <c r="C10" i="1"/>
  <c r="Q10" i="1"/>
  <c r="I11" i="1"/>
  <c r="AT11" i="1"/>
  <c r="AV11" i="1"/>
  <c r="C11" i="1"/>
  <c r="Q11" i="1"/>
  <c r="AT12" i="1"/>
  <c r="AV12" i="1"/>
  <c r="C12" i="1"/>
  <c r="M12" i="1"/>
  <c r="O12" i="1"/>
  <c r="Q12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I12" i="1"/>
  <c r="AT13" i="1"/>
  <c r="AV13" i="1"/>
  <c r="C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I13" i="1"/>
  <c r="I14" i="1"/>
  <c r="AT14" i="1"/>
  <c r="AV14" i="1"/>
  <c r="C14" i="1"/>
  <c r="Q14" i="1"/>
  <c r="I15" i="1"/>
  <c r="AT15" i="1"/>
  <c r="AV15" i="1"/>
  <c r="C15" i="1"/>
  <c r="Q15" i="1"/>
  <c r="I17" i="1"/>
  <c r="AT17" i="1"/>
  <c r="AV17" i="1"/>
  <c r="C17" i="1"/>
  <c r="Q17" i="1"/>
  <c r="I18" i="1"/>
  <c r="AT18" i="1"/>
  <c r="AV18" i="1"/>
  <c r="C18" i="1"/>
  <c r="Q18" i="1"/>
  <c r="AT19" i="1"/>
  <c r="AV19" i="1"/>
  <c r="C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I19" i="1"/>
  <c r="I20" i="1"/>
  <c r="AT20" i="1"/>
  <c r="AV20" i="1"/>
  <c r="C20" i="1"/>
  <c r="Q20" i="1"/>
  <c r="I21" i="1"/>
  <c r="AT21" i="1"/>
  <c r="AV21" i="1"/>
  <c r="C21" i="1"/>
  <c r="Q21" i="1"/>
  <c r="AT22" i="1"/>
  <c r="AV22" i="1"/>
  <c r="C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I22" i="1"/>
  <c r="I23" i="1"/>
  <c r="AT23" i="1"/>
  <c r="AV23" i="1"/>
  <c r="C23" i="1"/>
  <c r="Q23" i="1"/>
  <c r="I24" i="1"/>
  <c r="AT24" i="1"/>
  <c r="AV24" i="1"/>
  <c r="C24" i="1"/>
  <c r="Q24" i="1"/>
  <c r="I25" i="1"/>
  <c r="AT25" i="1"/>
  <c r="AV25" i="1"/>
  <c r="C25" i="1"/>
  <c r="Q25" i="1"/>
  <c r="I26" i="1"/>
  <c r="AT26" i="1"/>
  <c r="AV26" i="1"/>
  <c r="C26" i="1"/>
  <c r="Q26" i="1"/>
  <c r="AT27" i="1"/>
  <c r="AV27" i="1"/>
  <c r="C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I27" i="1"/>
  <c r="I28" i="1"/>
  <c r="AT28" i="1"/>
  <c r="AV28" i="1"/>
  <c r="C28" i="1"/>
  <c r="Q28" i="1"/>
  <c r="I29" i="1"/>
  <c r="AT29" i="1"/>
  <c r="AV29" i="1"/>
  <c r="C29" i="1"/>
  <c r="Q29" i="1"/>
  <c r="AT30" i="1"/>
  <c r="AV30" i="1"/>
  <c r="C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I30" i="1"/>
  <c r="AT31" i="1"/>
  <c r="AV31" i="1"/>
  <c r="C31" i="1"/>
  <c r="M31" i="1"/>
  <c r="O31" i="1"/>
  <c r="Q31" i="1"/>
  <c r="S31" i="1"/>
  <c r="U31" i="1"/>
  <c r="W31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I31" i="1"/>
  <c r="AE1930" i="2"/>
  <c r="AT32" i="1"/>
  <c r="AV32" i="1"/>
  <c r="C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I32" i="1"/>
  <c r="I34" i="1"/>
  <c r="AT34" i="1"/>
  <c r="AV34" i="1"/>
  <c r="C34" i="1"/>
  <c r="Q34" i="1"/>
  <c r="I35" i="1"/>
  <c r="AT35" i="1"/>
  <c r="AV35" i="1"/>
  <c r="C35" i="1"/>
  <c r="Q35" i="1"/>
  <c r="AT36" i="1"/>
  <c r="AV36" i="1"/>
  <c r="C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I36" i="1"/>
  <c r="M33" i="1"/>
  <c r="O33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H33" i="1"/>
  <c r="M16" i="1"/>
  <c r="O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H16" i="1"/>
  <c r="M3" i="1"/>
  <c r="O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H3" i="1"/>
  <c r="H4" i="1"/>
  <c r="M5" i="1"/>
  <c r="O5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H5" i="1"/>
  <c r="H6" i="1"/>
  <c r="M7" i="1"/>
  <c r="O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H7" i="1"/>
  <c r="M8" i="1"/>
  <c r="O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H8" i="1"/>
  <c r="M9" i="1"/>
  <c r="O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H9" i="1"/>
  <c r="M10" i="1"/>
  <c r="O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H10" i="1"/>
  <c r="M11" i="1"/>
  <c r="O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H11" i="1"/>
  <c r="H12" i="1"/>
  <c r="H13" i="1"/>
  <c r="M14" i="1"/>
  <c r="O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H14" i="1"/>
  <c r="M15" i="1"/>
  <c r="O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H15" i="1"/>
  <c r="M17" i="1"/>
  <c r="O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H17" i="1"/>
  <c r="M18" i="1"/>
  <c r="O18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H18" i="1"/>
  <c r="H19" i="1"/>
  <c r="M20" i="1"/>
  <c r="O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H20" i="1"/>
  <c r="M21" i="1"/>
  <c r="O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U21" i="1"/>
  <c r="AW21" i="1"/>
  <c r="H21" i="1"/>
  <c r="H22" i="1"/>
  <c r="M23" i="1"/>
  <c r="O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H23" i="1"/>
  <c r="M24" i="1"/>
  <c r="O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H24" i="1"/>
  <c r="M25" i="1"/>
  <c r="O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H25" i="1"/>
  <c r="M26" i="1"/>
  <c r="O26" i="1"/>
  <c r="S26" i="1"/>
  <c r="U26" i="1"/>
  <c r="W26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H26" i="1"/>
  <c r="H27" i="1"/>
  <c r="M28" i="1"/>
  <c r="O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H28" i="1"/>
  <c r="M29" i="1"/>
  <c r="O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H29" i="1"/>
  <c r="H30" i="1"/>
  <c r="H31" i="1"/>
  <c r="H32" i="1"/>
  <c r="M34" i="1"/>
  <c r="O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H34" i="1"/>
  <c r="M35" i="1"/>
  <c r="O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H35" i="1"/>
  <c r="H36" i="1"/>
  <c r="G33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D19" i="8"/>
  <c r="G19" i="8"/>
  <c r="F177" i="8"/>
  <c r="AS887" i="3"/>
  <c r="N887" i="3"/>
  <c r="O887" i="3"/>
  <c r="X887" i="3"/>
  <c r="Y887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AS534" i="3"/>
  <c r="N534" i="3"/>
  <c r="O534" i="3"/>
  <c r="X534" i="3"/>
  <c r="Y534" i="3"/>
  <c r="Z534" i="3"/>
  <c r="C534" i="3"/>
  <c r="C533" i="3"/>
  <c r="C532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531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T1172" i="3"/>
  <c r="AS1172" i="3"/>
  <c r="N1172" i="3"/>
  <c r="O1172" i="3"/>
  <c r="X1172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AR1171" i="3"/>
  <c r="AR1170" i="3"/>
  <c r="AR1169" i="3"/>
  <c r="AR1168" i="3"/>
  <c r="AR1167" i="3"/>
  <c r="AR1166" i="3"/>
  <c r="AR1165" i="3"/>
  <c r="AR1164" i="3"/>
  <c r="AR1163" i="3"/>
  <c r="AR1162" i="3"/>
  <c r="AR1161" i="3"/>
  <c r="AR1160" i="3"/>
  <c r="AR1159" i="3"/>
  <c r="AR1158" i="3"/>
  <c r="AR1157" i="3"/>
  <c r="AR1156" i="3"/>
  <c r="AR1155" i="3"/>
  <c r="AR1154" i="3"/>
  <c r="AR1153" i="3"/>
  <c r="AR1152" i="3"/>
  <c r="AR1151" i="3"/>
  <c r="AR1150" i="3"/>
  <c r="AR1149" i="3"/>
  <c r="AR1148" i="3"/>
  <c r="AR1147" i="3"/>
  <c r="AR1146" i="3"/>
  <c r="AR1145" i="3"/>
  <c r="AR1144" i="3"/>
  <c r="AR1143" i="3"/>
  <c r="AR1142" i="3"/>
  <c r="AR1141" i="3"/>
  <c r="AR1140" i="3"/>
  <c r="AR1139" i="3"/>
  <c r="AR1138" i="3"/>
  <c r="AR1137" i="3"/>
  <c r="AR1136" i="3"/>
  <c r="AR1135" i="3"/>
  <c r="AR1134" i="3"/>
  <c r="AR1133" i="3"/>
  <c r="AR1132" i="3"/>
  <c r="AG1170" i="3"/>
  <c r="J1170" i="3"/>
  <c r="K1170" i="3"/>
  <c r="L1170" i="3"/>
  <c r="M1170" i="3"/>
  <c r="G1170" i="3"/>
  <c r="H1170" i="3"/>
  <c r="F1170" i="3"/>
  <c r="E1170" i="3"/>
  <c r="D1170" i="3"/>
  <c r="C1715" i="2"/>
  <c r="AN1715" i="2"/>
  <c r="AM1715" i="2"/>
  <c r="AL1715" i="2"/>
  <c r="AK1715" i="2"/>
  <c r="AJ1715" i="2"/>
  <c r="AI1715" i="2"/>
  <c r="AH1715" i="2"/>
  <c r="AG1715" i="2"/>
  <c r="J1715" i="2"/>
  <c r="K1715" i="2"/>
  <c r="L1715" i="2"/>
  <c r="M1715" i="2"/>
  <c r="G1715" i="2"/>
  <c r="H1715" i="2"/>
  <c r="F1715" i="2"/>
  <c r="E1715" i="2"/>
  <c r="D1715" i="2"/>
  <c r="L37" i="1"/>
  <c r="N37" i="1"/>
  <c r="T37" i="1"/>
  <c r="P37" i="1"/>
  <c r="R37" i="1"/>
  <c r="AH37" i="1"/>
  <c r="AL37" i="1"/>
  <c r="AN37" i="1"/>
  <c r="AP37" i="1"/>
  <c r="AR37" i="1"/>
  <c r="AJ37" i="1"/>
  <c r="AF37" i="1"/>
  <c r="V37" i="1"/>
  <c r="X37" i="1"/>
  <c r="Z37" i="1"/>
  <c r="AB37" i="1"/>
  <c r="AD37" i="1"/>
  <c r="AW1708" i="2"/>
  <c r="AW1707" i="2"/>
  <c r="AW1706" i="2"/>
  <c r="AW1705" i="2"/>
  <c r="AW1704" i="2"/>
  <c r="AW1703" i="2"/>
  <c r="AW1702" i="2"/>
  <c r="AW1701" i="2"/>
  <c r="AW1700" i="2"/>
  <c r="AW1699" i="2"/>
  <c r="AW1698" i="2"/>
  <c r="AW1697" i="2"/>
  <c r="AW1696" i="2"/>
  <c r="AW1695" i="2"/>
  <c r="AW1694" i="2"/>
  <c r="AW1693" i="2"/>
  <c r="AW1692" i="2"/>
  <c r="AW1691" i="2"/>
  <c r="AW1690" i="2"/>
  <c r="AW1689" i="2"/>
  <c r="AW1688" i="2"/>
  <c r="AW1687" i="2"/>
  <c r="AW1686" i="2"/>
  <c r="AW1685" i="2"/>
  <c r="AW1684" i="2"/>
  <c r="AW1683" i="2"/>
  <c r="AW1682" i="2"/>
  <c r="AW1681" i="2"/>
  <c r="AW1680" i="2"/>
  <c r="AW1679" i="2"/>
  <c r="AW1678" i="2"/>
  <c r="AW1677" i="2"/>
  <c r="AW1676" i="2"/>
  <c r="AW1675" i="2"/>
  <c r="AW1674" i="2"/>
  <c r="AW1673" i="2"/>
  <c r="AW1670" i="2"/>
  <c r="AW1669" i="2"/>
  <c r="AW1668" i="2"/>
  <c r="AW1667" i="2"/>
  <c r="AW1666" i="2"/>
  <c r="AW1665" i="2"/>
  <c r="AW1664" i="2"/>
  <c r="AW1663" i="2"/>
  <c r="AW1662" i="2"/>
  <c r="AW1661" i="2"/>
  <c r="AW1660" i="2"/>
  <c r="AW1659" i="2"/>
  <c r="AW1658" i="2"/>
  <c r="AW1657" i="2"/>
  <c r="AW1656" i="2"/>
  <c r="AW1655" i="2"/>
  <c r="AW1654" i="2"/>
  <c r="AW1653" i="2"/>
  <c r="AW1652" i="2"/>
  <c r="AW1651" i="2"/>
  <c r="AW1650" i="2"/>
  <c r="AW1649" i="2"/>
  <c r="AW1648" i="2"/>
  <c r="AW1647" i="2"/>
  <c r="AW1646" i="2"/>
  <c r="AW1645" i="2"/>
  <c r="AW1644" i="2"/>
  <c r="AW1643" i="2"/>
  <c r="AW1642" i="2"/>
  <c r="AW1641" i="2"/>
  <c r="AW1640" i="2"/>
  <c r="AW1639" i="2"/>
  <c r="AW1638" i="2"/>
  <c r="AW1637" i="2"/>
  <c r="AW1636" i="2"/>
  <c r="AW1635" i="2"/>
  <c r="AW1634" i="2"/>
  <c r="AW1633" i="2"/>
  <c r="AW1632" i="2"/>
  <c r="AW1631" i="2"/>
  <c r="AW1630" i="2"/>
  <c r="AW1629" i="2"/>
  <c r="AW1628" i="2"/>
  <c r="AW1627" i="2"/>
  <c r="AW1626" i="2"/>
  <c r="AW1625" i="2"/>
  <c r="AW1624" i="2"/>
  <c r="AW1623" i="2"/>
  <c r="AW1622" i="2"/>
  <c r="AW1621" i="2"/>
  <c r="AW1620" i="2"/>
  <c r="AW1619" i="2"/>
  <c r="AW1618" i="2"/>
  <c r="AW1617" i="2"/>
  <c r="AW1616" i="2"/>
  <c r="AW1615" i="2"/>
  <c r="AW1614" i="2"/>
  <c r="AW1613" i="2"/>
  <c r="AW1612" i="2"/>
  <c r="AW1611" i="2"/>
  <c r="AW1610" i="2"/>
  <c r="AW1609" i="2"/>
  <c r="AW1608" i="2"/>
  <c r="AW1607" i="2"/>
  <c r="AW1606" i="2"/>
  <c r="AW1605" i="2"/>
  <c r="AW1604" i="2"/>
  <c r="AW1603" i="2"/>
  <c r="AW1602" i="2"/>
  <c r="AW1601" i="2"/>
  <c r="AW1600" i="2"/>
  <c r="AW1599" i="2"/>
  <c r="AW1598" i="2"/>
  <c r="AW1597" i="2"/>
  <c r="AW1596" i="2"/>
  <c r="AW1595" i="2"/>
  <c r="AW1594" i="2"/>
  <c r="AW1591" i="2"/>
  <c r="AW1590" i="2"/>
  <c r="AW1589" i="2"/>
  <c r="AW1588" i="2"/>
  <c r="AW1587" i="2"/>
  <c r="AW1586" i="2"/>
  <c r="AW1585" i="2"/>
  <c r="AW1584" i="2"/>
  <c r="AW1583" i="2"/>
  <c r="AW1582" i="2"/>
  <c r="AW1581" i="2"/>
  <c r="AW1580" i="2"/>
  <c r="AW1579" i="2"/>
  <c r="AW1578" i="2"/>
  <c r="AW1577" i="2"/>
  <c r="AW1576" i="2"/>
  <c r="AW1575" i="2"/>
  <c r="AW1574" i="2"/>
  <c r="AW1573" i="2"/>
  <c r="AW1572" i="2"/>
  <c r="AW1571" i="2"/>
  <c r="AW1570" i="2"/>
  <c r="AW1569" i="2"/>
  <c r="AW1568" i="2"/>
  <c r="AW1567" i="2"/>
  <c r="AW1566" i="2"/>
  <c r="AW1565" i="2"/>
  <c r="AW1564" i="2"/>
  <c r="AW1563" i="2"/>
  <c r="AW1562" i="2"/>
  <c r="AW1561" i="2"/>
  <c r="AW1560" i="2"/>
  <c r="AW1559" i="2"/>
  <c r="AW1558" i="2"/>
  <c r="AW1557" i="2"/>
  <c r="AW1556" i="2"/>
  <c r="AW1555" i="2"/>
  <c r="AW1554" i="2"/>
  <c r="AW1553" i="2"/>
  <c r="AW1552" i="2"/>
  <c r="AW1551" i="2"/>
  <c r="AW1550" i="2"/>
  <c r="AW1549" i="2"/>
  <c r="AW1548" i="2"/>
  <c r="AW1547" i="2"/>
  <c r="AW1546" i="2"/>
  <c r="AW1545" i="2"/>
  <c r="AW1544" i="2"/>
  <c r="AW1543" i="2"/>
  <c r="AW1542" i="2"/>
  <c r="AW1541" i="2"/>
  <c r="AW1540" i="2"/>
  <c r="AW1539" i="2"/>
  <c r="AW1538" i="2"/>
  <c r="AW1537" i="2"/>
  <c r="AW1536" i="2"/>
  <c r="AW1535" i="2"/>
  <c r="AW1534" i="2"/>
  <c r="AW1533" i="2"/>
  <c r="AW1532" i="2"/>
  <c r="AW1531" i="2"/>
  <c r="AW1530" i="2"/>
  <c r="AW1529" i="2"/>
  <c r="AW1528" i="2"/>
  <c r="AW1527" i="2"/>
  <c r="AW1526" i="2"/>
  <c r="AW1525" i="2"/>
  <c r="AW1524" i="2"/>
  <c r="AW1523" i="2"/>
  <c r="AW1522" i="2"/>
  <c r="AW1521" i="2"/>
  <c r="AW1520" i="2"/>
  <c r="AW1519" i="2"/>
  <c r="AW1518" i="2"/>
  <c r="AW1517" i="2"/>
  <c r="AW1516" i="2"/>
  <c r="AW1515" i="2"/>
  <c r="AW1514" i="2"/>
  <c r="AW1513" i="2"/>
  <c r="AW1512" i="2"/>
  <c r="AW1511" i="2"/>
  <c r="AW1510" i="2"/>
  <c r="AW1509" i="2"/>
  <c r="AW1508" i="2"/>
  <c r="AW1507" i="2"/>
  <c r="AW1506" i="2"/>
  <c r="AW1505" i="2"/>
  <c r="AW1504" i="2"/>
  <c r="AW1503" i="2"/>
  <c r="AW1502" i="2"/>
  <c r="AW1501" i="2"/>
  <c r="AW1500" i="2"/>
  <c r="AW1499" i="2"/>
  <c r="AW1498" i="2"/>
  <c r="AW1497" i="2"/>
  <c r="AW1496" i="2"/>
  <c r="AW1495" i="2"/>
  <c r="AW1494" i="2"/>
  <c r="AW1493" i="2"/>
  <c r="AW1492" i="2"/>
  <c r="AW1489" i="2"/>
  <c r="AW1488" i="2"/>
  <c r="AW1487" i="2"/>
  <c r="AW1486" i="2"/>
  <c r="AW1485" i="2"/>
  <c r="AW1484" i="2"/>
  <c r="AW1483" i="2"/>
  <c r="AW1482" i="2"/>
  <c r="AW1481" i="2"/>
  <c r="AW1480" i="2"/>
  <c r="AW1479" i="2"/>
  <c r="AW1478" i="2"/>
  <c r="AW1477" i="2"/>
  <c r="AW1476" i="2"/>
  <c r="AW1475" i="2"/>
  <c r="AW1474" i="2"/>
  <c r="AW1473" i="2"/>
  <c r="AW1472" i="2"/>
  <c r="AW1471" i="2"/>
  <c r="AW1470" i="2"/>
  <c r="AW1469" i="2"/>
  <c r="AW1468" i="2"/>
  <c r="AW1467" i="2"/>
  <c r="AW1466" i="2"/>
  <c r="AW1465" i="2"/>
  <c r="AW1464" i="2"/>
  <c r="AW1463" i="2"/>
  <c r="AW1462" i="2"/>
  <c r="AW1461" i="2"/>
  <c r="AW1460" i="2"/>
  <c r="AW1459" i="2"/>
  <c r="AW1458" i="2"/>
  <c r="AW1457" i="2"/>
  <c r="AW1454" i="2"/>
  <c r="AW1453" i="2"/>
  <c r="AW1452" i="2"/>
  <c r="AW1451" i="2"/>
  <c r="AW1450" i="2"/>
  <c r="AW1449" i="2"/>
  <c r="AW1448" i="2"/>
  <c r="AW1447" i="2"/>
  <c r="AW1446" i="2"/>
  <c r="AW1445" i="2"/>
  <c r="AW1444" i="2"/>
  <c r="AW1443" i="2"/>
  <c r="AW1442" i="2"/>
  <c r="AW1441" i="2"/>
  <c r="AW1440" i="2"/>
  <c r="AW1439" i="2"/>
  <c r="AW1438" i="2"/>
  <c r="AW1437" i="2"/>
  <c r="AW1436" i="2"/>
  <c r="AW1435" i="2"/>
  <c r="AW1434" i="2"/>
  <c r="AW1419" i="2"/>
  <c r="AW1418" i="2"/>
  <c r="AW1417" i="2"/>
  <c r="AW1416" i="2"/>
  <c r="AW1415" i="2"/>
  <c r="AW1414" i="2"/>
  <c r="AW1413" i="2"/>
  <c r="AW1412" i="2"/>
  <c r="AW1411" i="2"/>
  <c r="AW1410" i="2"/>
  <c r="AW1409" i="2"/>
  <c r="AW1408" i="2"/>
  <c r="AW1407" i="2"/>
  <c r="AW1406" i="2"/>
  <c r="AW1405" i="2"/>
  <c r="AW1404" i="2"/>
  <c r="AW1403" i="2"/>
  <c r="AW1402" i="2"/>
  <c r="AW1401" i="2"/>
  <c r="AW1400" i="2"/>
  <c r="AW1399" i="2"/>
  <c r="AW1398" i="2"/>
  <c r="AW1397" i="2"/>
  <c r="AW1396" i="2"/>
  <c r="AW1395" i="2"/>
  <c r="AW1394" i="2"/>
  <c r="AW1393" i="2"/>
  <c r="AW1392" i="2"/>
  <c r="AW1391" i="2"/>
  <c r="AW1390" i="2"/>
  <c r="AW1389" i="2"/>
  <c r="AW1388" i="2"/>
  <c r="AW1387" i="2"/>
  <c r="AW1386" i="2"/>
  <c r="AW1385" i="2"/>
  <c r="AW1384" i="2"/>
  <c r="AW1383" i="2"/>
  <c r="AW1382" i="2"/>
  <c r="AW1381" i="2"/>
  <c r="AW1380" i="2"/>
  <c r="AW1379" i="2"/>
  <c r="AW1378" i="2"/>
  <c r="AW1377" i="2"/>
  <c r="AW1376" i="2"/>
  <c r="AW1375" i="2"/>
  <c r="AW1374" i="2"/>
  <c r="AW1373" i="2"/>
  <c r="AW1372" i="2"/>
  <c r="AW1371" i="2"/>
  <c r="AW1370" i="2"/>
  <c r="AW1369" i="2"/>
  <c r="AW1368" i="2"/>
  <c r="AW1367" i="2"/>
  <c r="AW1366" i="2"/>
  <c r="AW1365" i="2"/>
  <c r="AW1364" i="2"/>
  <c r="AW1363" i="2"/>
  <c r="AW1362" i="2"/>
  <c r="AW1361" i="2"/>
  <c r="AW1360" i="2"/>
  <c r="AW1359" i="2"/>
  <c r="AW1358" i="2"/>
  <c r="AW1357" i="2"/>
  <c r="AW1356" i="2"/>
  <c r="AW1355" i="2"/>
  <c r="AW1354" i="2"/>
  <c r="AW1353" i="2"/>
  <c r="AW1352" i="2"/>
  <c r="AW1351" i="2"/>
  <c r="AW1350" i="2"/>
  <c r="AW1349" i="2"/>
  <c r="AW1348" i="2"/>
  <c r="AW1347" i="2"/>
  <c r="AW1346" i="2"/>
  <c r="AW1345" i="2"/>
  <c r="AW1344" i="2"/>
  <c r="AW1343" i="2"/>
  <c r="AW1342" i="2"/>
  <c r="AW1341" i="2"/>
  <c r="AW1340" i="2"/>
  <c r="AW1339" i="2"/>
  <c r="AW1338" i="2"/>
  <c r="AW1337" i="2"/>
  <c r="AW1336" i="2"/>
  <c r="AW1335" i="2"/>
  <c r="AW1334" i="2"/>
  <c r="AW1333" i="2"/>
  <c r="AW1332" i="2"/>
  <c r="AW1331" i="2"/>
  <c r="AW1330" i="2"/>
  <c r="AW1329" i="2"/>
  <c r="AW1328" i="2"/>
  <c r="AW1327" i="2"/>
  <c r="AW1324" i="2"/>
  <c r="AW1323" i="2"/>
  <c r="AW1322" i="2"/>
  <c r="AW1321" i="2"/>
  <c r="AW1320" i="2"/>
  <c r="AW1319" i="2"/>
  <c r="AW1318" i="2"/>
  <c r="AW1317" i="2"/>
  <c r="AW1316" i="2"/>
  <c r="AW1315" i="2"/>
  <c r="AW1314" i="2"/>
  <c r="AW1313" i="2"/>
  <c r="AW1312" i="2"/>
  <c r="AW1311" i="2"/>
  <c r="AW1310" i="2"/>
  <c r="AW1309" i="2"/>
  <c r="AW1308" i="2"/>
  <c r="AW1307" i="2"/>
  <c r="AW1306" i="2"/>
  <c r="AW1305" i="2"/>
  <c r="AW1304" i="2"/>
  <c r="AW1303" i="2"/>
  <c r="AW1302" i="2"/>
  <c r="AW1301" i="2"/>
  <c r="AW1300" i="2"/>
  <c r="AW1299" i="2"/>
  <c r="AW1298" i="2"/>
  <c r="AW1297" i="2"/>
  <c r="AW1296" i="2"/>
  <c r="AW1295" i="2"/>
  <c r="AW1294" i="2"/>
  <c r="AW1293" i="2"/>
  <c r="AW1292" i="2"/>
  <c r="AW1291" i="2"/>
  <c r="AW1290" i="2"/>
  <c r="AW1289" i="2"/>
  <c r="AW1288" i="2"/>
  <c r="AW1287" i="2"/>
  <c r="AW1286" i="2"/>
  <c r="AW1285" i="2"/>
  <c r="AW1284" i="2"/>
  <c r="AW1283" i="2"/>
  <c r="AW1282" i="2"/>
  <c r="AW1281" i="2"/>
  <c r="AW1280" i="2"/>
  <c r="AW1279" i="2"/>
  <c r="AW1278" i="2"/>
  <c r="AW1277" i="2"/>
  <c r="AW1276" i="2"/>
  <c r="AW1275" i="2"/>
  <c r="AW1274" i="2"/>
  <c r="AW1273" i="2"/>
  <c r="AW1272" i="2"/>
  <c r="AW1271" i="2"/>
  <c r="AW1270" i="2"/>
  <c r="AW1269" i="2"/>
  <c r="AW1266" i="2"/>
  <c r="AW1265" i="2"/>
  <c r="AW1264" i="2"/>
  <c r="AW1263" i="2"/>
  <c r="AW1262" i="2"/>
  <c r="AW1261" i="2"/>
  <c r="AW1260" i="2"/>
  <c r="AW1259" i="2"/>
  <c r="AW1258" i="2"/>
  <c r="AW1257" i="2"/>
  <c r="AW1256" i="2"/>
  <c r="AW1255" i="2"/>
  <c r="AW1254" i="2"/>
  <c r="AW1253" i="2"/>
  <c r="AW1252" i="2"/>
  <c r="AW1251" i="2"/>
  <c r="AW1250" i="2"/>
  <c r="AW1249" i="2"/>
  <c r="AW1248" i="2"/>
  <c r="AW1247" i="2"/>
  <c r="AW1246" i="2"/>
  <c r="AW1245" i="2"/>
  <c r="AW1244" i="2"/>
  <c r="AW1243" i="2"/>
  <c r="AW1242" i="2"/>
  <c r="AW1241" i="2"/>
  <c r="AW1240" i="2"/>
  <c r="AW1239" i="2"/>
  <c r="AW1238" i="2"/>
  <c r="AW1237" i="2"/>
  <c r="AW1236" i="2"/>
  <c r="AW1235" i="2"/>
  <c r="AW1234" i="2"/>
  <c r="AW1233" i="2"/>
  <c r="AW1232" i="2"/>
  <c r="AW1231" i="2"/>
  <c r="AW1230" i="2"/>
  <c r="AW1229" i="2"/>
  <c r="AW1228" i="2"/>
  <c r="AW1227" i="2"/>
  <c r="AW1226" i="2"/>
  <c r="AW1225" i="2"/>
  <c r="AW1224" i="2"/>
  <c r="AW1223" i="2"/>
  <c r="AW1222" i="2"/>
  <c r="AW1221" i="2"/>
  <c r="AW1220" i="2"/>
  <c r="AW1219" i="2"/>
  <c r="AW1218" i="2"/>
  <c r="AW1217" i="2"/>
  <c r="AW1216" i="2"/>
  <c r="AW1215" i="2"/>
  <c r="AW1214" i="2"/>
  <c r="AW1213" i="2"/>
  <c r="AW1212" i="2"/>
  <c r="AW1211" i="2"/>
  <c r="AW1210" i="2"/>
  <c r="AW1209" i="2"/>
  <c r="AW1208" i="2"/>
  <c r="AW1207" i="2"/>
  <c r="AW1206" i="2"/>
  <c r="AW1205" i="2"/>
  <c r="AW1204" i="2"/>
  <c r="AW1203" i="2"/>
  <c r="AW1202" i="2"/>
  <c r="AW1201" i="2"/>
  <c r="AW1200" i="2"/>
  <c r="AW1199" i="2"/>
  <c r="AW1198" i="2"/>
  <c r="AW1197" i="2"/>
  <c r="AW1196" i="2"/>
  <c r="AW1195" i="2"/>
  <c r="AW1194" i="2"/>
  <c r="AW1193" i="2"/>
  <c r="AW1192" i="2"/>
  <c r="AW1191" i="2"/>
  <c r="AW1190" i="2"/>
  <c r="AW1189" i="2"/>
  <c r="AW1188" i="2"/>
  <c r="AW1187" i="2"/>
  <c r="AW1186" i="2"/>
  <c r="AW1185" i="2"/>
  <c r="AW1181" i="2"/>
  <c r="AW1180" i="2"/>
  <c r="AW1179" i="2"/>
  <c r="AW1178" i="2"/>
  <c r="AW1177" i="2"/>
  <c r="AW1176" i="2"/>
  <c r="AW1175" i="2"/>
  <c r="AW1174" i="2"/>
  <c r="AW1173" i="2"/>
  <c r="AW1172" i="2"/>
  <c r="AW1171" i="2"/>
  <c r="AW1170" i="2"/>
  <c r="AW1169" i="2"/>
  <c r="AW1168" i="2"/>
  <c r="AW1167" i="2"/>
  <c r="AW1166" i="2"/>
  <c r="AW1165" i="2"/>
  <c r="AW1164" i="2"/>
  <c r="AW1163" i="2"/>
  <c r="AW1162" i="2"/>
  <c r="AW1161" i="2"/>
  <c r="AW1160" i="2"/>
  <c r="AW1159" i="2"/>
  <c r="AW1158" i="2"/>
  <c r="AW1157" i="2"/>
  <c r="AW1156" i="2"/>
  <c r="AW1155" i="2"/>
  <c r="AW1154" i="2"/>
  <c r="AW1153" i="2"/>
  <c r="AW1152" i="2"/>
  <c r="AW1151" i="2"/>
  <c r="AW1150" i="2"/>
  <c r="AW1149" i="2"/>
  <c r="AW1148" i="2"/>
  <c r="AW1147" i="2"/>
  <c r="AW1146" i="2"/>
  <c r="AW1145" i="2"/>
  <c r="AW1144" i="2"/>
  <c r="AW1143" i="2"/>
  <c r="AW1142" i="2"/>
  <c r="AW1141" i="2"/>
  <c r="AW1140" i="2"/>
  <c r="AW1139" i="2"/>
  <c r="AW1138" i="2"/>
  <c r="AW1137" i="2"/>
  <c r="AW1136" i="2"/>
  <c r="AW1135" i="2"/>
  <c r="AW1134" i="2"/>
  <c r="AW1133" i="2"/>
  <c r="AW1132" i="2"/>
  <c r="AW1131" i="2"/>
  <c r="AW1130" i="2"/>
  <c r="AW1129" i="2"/>
  <c r="AW1128" i="2"/>
  <c r="AW1127" i="2"/>
  <c r="AW1126" i="2"/>
  <c r="AW1125" i="2"/>
  <c r="AW1124" i="2"/>
  <c r="AW1123" i="2"/>
  <c r="AW1122" i="2"/>
  <c r="AW1121" i="2"/>
  <c r="AW1120" i="2"/>
  <c r="AW1119" i="2"/>
  <c r="AW1118" i="2"/>
  <c r="AW1117" i="2"/>
  <c r="AW1116" i="2"/>
  <c r="AW1115" i="2"/>
  <c r="AW1114" i="2"/>
  <c r="AW1113" i="2"/>
  <c r="AW1112" i="2"/>
  <c r="AW1111" i="2"/>
  <c r="AW1110" i="2"/>
  <c r="AW1109" i="2"/>
  <c r="AW1108" i="2"/>
  <c r="AW1107" i="2"/>
  <c r="AW1106" i="2"/>
  <c r="AW1105" i="2"/>
  <c r="AW1104" i="2"/>
  <c r="AW1103" i="2"/>
  <c r="AW1102" i="2"/>
  <c r="AW1101" i="2"/>
  <c r="AW1100" i="2"/>
  <c r="AW1099" i="2"/>
  <c r="AW1098" i="2"/>
  <c r="AW1097" i="2"/>
  <c r="AW1096" i="2"/>
  <c r="AW1093" i="2"/>
  <c r="AW1092" i="2"/>
  <c r="AW1091" i="2"/>
  <c r="AW1090" i="2"/>
  <c r="AW1089" i="2"/>
  <c r="AW1088" i="2"/>
  <c r="AW1087" i="2"/>
  <c r="AW1086" i="2"/>
  <c r="AW1085" i="2"/>
  <c r="AW1084" i="2"/>
  <c r="AW1083" i="2"/>
  <c r="AW1082" i="2"/>
  <c r="AW1081" i="2"/>
  <c r="AW1080" i="2"/>
  <c r="AW1079" i="2"/>
  <c r="AW1078" i="2"/>
  <c r="AW1077" i="2"/>
  <c r="AW1076" i="2"/>
  <c r="AW1075" i="2"/>
  <c r="AW1074" i="2"/>
  <c r="AW1073" i="2"/>
  <c r="AW1072" i="2"/>
  <c r="AW1071" i="2"/>
  <c r="AW1070" i="2"/>
  <c r="AW1069" i="2"/>
  <c r="AW1068" i="2"/>
  <c r="AW1067" i="2"/>
  <c r="AW1066" i="2"/>
  <c r="AW1065" i="2"/>
  <c r="AW1064" i="2"/>
  <c r="AW1063" i="2"/>
  <c r="AW1062" i="2"/>
  <c r="AW1061" i="2"/>
  <c r="AW1060" i="2"/>
  <c r="AW1059" i="2"/>
  <c r="AW1058" i="2"/>
  <c r="AW1057" i="2"/>
  <c r="AW1056" i="2"/>
  <c r="AW1055" i="2"/>
  <c r="AW1054" i="2"/>
  <c r="AW1053" i="2"/>
  <c r="AW1052" i="2"/>
  <c r="AW1051" i="2"/>
  <c r="AW1050" i="2"/>
  <c r="AW1049" i="2"/>
  <c r="AW1048" i="2"/>
  <c r="AW1047" i="2"/>
  <c r="AW1046" i="2"/>
  <c r="AW1045" i="2"/>
  <c r="AW1044" i="2"/>
  <c r="AW1043" i="2"/>
  <c r="AW1042" i="2"/>
  <c r="AW1041" i="2"/>
  <c r="AW1040" i="2"/>
  <c r="AW1039" i="2"/>
  <c r="AW1038" i="2"/>
  <c r="AW1037" i="2"/>
  <c r="AW1036" i="2"/>
  <c r="AW1035" i="2"/>
  <c r="AW1034" i="2"/>
  <c r="AW1033" i="2"/>
  <c r="AW1032" i="2"/>
  <c r="AW1031" i="2"/>
  <c r="AW1030" i="2"/>
  <c r="AW1029" i="2"/>
  <c r="AW1028" i="2"/>
  <c r="AW1027" i="2"/>
  <c r="AW1026" i="2"/>
  <c r="AW1025" i="2"/>
  <c r="AW1024" i="2"/>
  <c r="AW1023" i="2"/>
  <c r="AW1022" i="2"/>
  <c r="AW1021" i="2"/>
  <c r="AW1020" i="2"/>
  <c r="AW1019" i="2"/>
  <c r="AW1018" i="2"/>
  <c r="AW1017" i="2"/>
  <c r="AW1016" i="2"/>
  <c r="AW1015" i="2"/>
  <c r="AW1014" i="2"/>
  <c r="AW1013" i="2"/>
  <c r="AW1012" i="2"/>
  <c r="AW1011" i="2"/>
  <c r="AW973" i="2"/>
  <c r="AW972" i="2"/>
  <c r="AW971" i="2"/>
  <c r="AW970" i="2"/>
  <c r="AW969" i="2"/>
  <c r="AW968" i="2"/>
  <c r="AW967" i="2"/>
  <c r="AW966" i="2"/>
  <c r="AW965" i="2"/>
  <c r="AW964" i="2"/>
  <c r="AW963" i="2"/>
  <c r="AW962" i="2"/>
  <c r="AW961" i="2"/>
  <c r="AW960" i="2"/>
  <c r="AW959" i="2"/>
  <c r="AW958" i="2"/>
  <c r="AW957" i="2"/>
  <c r="AW956" i="2"/>
  <c r="AW955" i="2"/>
  <c r="AW954" i="2"/>
  <c r="AW953" i="2"/>
  <c r="AW952" i="2"/>
  <c r="AW951" i="2"/>
  <c r="AW950" i="2"/>
  <c r="AW949" i="2"/>
  <c r="AW948" i="2"/>
  <c r="AW947" i="2"/>
  <c r="AW946" i="2"/>
  <c r="AW945" i="2"/>
  <c r="AW944" i="2"/>
  <c r="AW943" i="2"/>
  <c r="AW942" i="2"/>
  <c r="AW941" i="2"/>
  <c r="AW940" i="2"/>
  <c r="AW939" i="2"/>
  <c r="AW938" i="2"/>
  <c r="AW937" i="2"/>
  <c r="AW936" i="2"/>
  <c r="AW935" i="2"/>
  <c r="AW934" i="2"/>
  <c r="AW933" i="2"/>
  <c r="AW932" i="2"/>
  <c r="AW931" i="2"/>
  <c r="AW930" i="2"/>
  <c r="AW929" i="2"/>
  <c r="AW928" i="2"/>
  <c r="AW927" i="2"/>
  <c r="AW926" i="2"/>
  <c r="AW925" i="2"/>
  <c r="AW924" i="2"/>
  <c r="AW923" i="2"/>
  <c r="AW922" i="2"/>
  <c r="AW921" i="2"/>
  <c r="AW920" i="2"/>
  <c r="AW919" i="2"/>
  <c r="AW918" i="2"/>
  <c r="AW917" i="2"/>
  <c r="AW916" i="2"/>
  <c r="AW915" i="2"/>
  <c r="AW914" i="2"/>
  <c r="AW913" i="2"/>
  <c r="AW912" i="2"/>
  <c r="AW911" i="2"/>
  <c r="AW910" i="2"/>
  <c r="AW907" i="2"/>
  <c r="AW906" i="2"/>
  <c r="AW905" i="2"/>
  <c r="AW904" i="2"/>
  <c r="AW903" i="2"/>
  <c r="AW902" i="2"/>
  <c r="AW901" i="2"/>
  <c r="AW900" i="2"/>
  <c r="AW899" i="2"/>
  <c r="AW898" i="2"/>
  <c r="AW897" i="2"/>
  <c r="AW896" i="2"/>
  <c r="AW895" i="2"/>
  <c r="AW894" i="2"/>
  <c r="AW893" i="2"/>
  <c r="AW892" i="2"/>
  <c r="AW891" i="2"/>
  <c r="AW890" i="2"/>
  <c r="AW889" i="2"/>
  <c r="AW888" i="2"/>
  <c r="AW887" i="2"/>
  <c r="AW886" i="2"/>
  <c r="AW885" i="2"/>
  <c r="AW884" i="2"/>
  <c r="AW883" i="2"/>
  <c r="AW882" i="2"/>
  <c r="AW881" i="2"/>
  <c r="AW880" i="2"/>
  <c r="AW879" i="2"/>
  <c r="AW878" i="2"/>
  <c r="AW877" i="2"/>
  <c r="AW876" i="2"/>
  <c r="AW875" i="2"/>
  <c r="AW874" i="2"/>
  <c r="AW873" i="2"/>
  <c r="AW872" i="2"/>
  <c r="AW871" i="2"/>
  <c r="AW870" i="2"/>
  <c r="AW869" i="2"/>
  <c r="AW868" i="2"/>
  <c r="AW867" i="2"/>
  <c r="AW866" i="2"/>
  <c r="AW865" i="2"/>
  <c r="AW864" i="2"/>
  <c r="AW863" i="2"/>
  <c r="AW862" i="2"/>
  <c r="AW861" i="2"/>
  <c r="AW860" i="2"/>
  <c r="AW859" i="2"/>
  <c r="AW858" i="2"/>
  <c r="AW857" i="2"/>
  <c r="AW856" i="2"/>
  <c r="AW855" i="2"/>
  <c r="AW854" i="2"/>
  <c r="AW853" i="2"/>
  <c r="AW852" i="2"/>
  <c r="AW851" i="2"/>
  <c r="AW850" i="2"/>
  <c r="AW849" i="2"/>
  <c r="AW848" i="2"/>
  <c r="AW847" i="2"/>
  <c r="AW846" i="2"/>
  <c r="AW845" i="2"/>
  <c r="AW844" i="2"/>
  <c r="AW843" i="2"/>
  <c r="AW842" i="2"/>
  <c r="AW841" i="2"/>
  <c r="AW840" i="2"/>
  <c r="AW839" i="2"/>
  <c r="AW838" i="2"/>
  <c r="AW837" i="2"/>
  <c r="AW836" i="2"/>
  <c r="AW835" i="2"/>
  <c r="AW834" i="2"/>
  <c r="AW833" i="2"/>
  <c r="AW832" i="2"/>
  <c r="AW831" i="2"/>
  <c r="AW830" i="2"/>
  <c r="AW829" i="2"/>
  <c r="AW828" i="2"/>
  <c r="AW827" i="2"/>
  <c r="AW826" i="2"/>
  <c r="AW825" i="2"/>
  <c r="AW824" i="2"/>
  <c r="AW823" i="2"/>
  <c r="AW822" i="2"/>
  <c r="AW821" i="2"/>
  <c r="AW820" i="2"/>
  <c r="AW819" i="2"/>
  <c r="AW818" i="2"/>
  <c r="AW817" i="2"/>
  <c r="AW816" i="2"/>
  <c r="AW815" i="2"/>
  <c r="AW814" i="2"/>
  <c r="AW813" i="2"/>
  <c r="AW812" i="2"/>
  <c r="AW811" i="2"/>
  <c r="AW810" i="2"/>
  <c r="AW809" i="2"/>
  <c r="AW808" i="2"/>
  <c r="AW807" i="2"/>
  <c r="AW806" i="2"/>
  <c r="AW805" i="2"/>
  <c r="AW804" i="2"/>
  <c r="AW803" i="2"/>
  <c r="AW802" i="2"/>
  <c r="AW801" i="2"/>
  <c r="AW800" i="2"/>
  <c r="AW799" i="2"/>
  <c r="AW798" i="2"/>
  <c r="AW797" i="2"/>
  <c r="AW796" i="2"/>
  <c r="AW795" i="2"/>
  <c r="AW794" i="2"/>
  <c r="AW793" i="2"/>
  <c r="AW792" i="2"/>
  <c r="AW791" i="2"/>
  <c r="AW790" i="2"/>
  <c r="AW789" i="2"/>
  <c r="AW788" i="2"/>
  <c r="AW785" i="2"/>
  <c r="AW784" i="2"/>
  <c r="AW783" i="2"/>
  <c r="AW782" i="2"/>
  <c r="AW781" i="2"/>
  <c r="AW780" i="2"/>
  <c r="AW779" i="2"/>
  <c r="AW778" i="2"/>
  <c r="AW777" i="2"/>
  <c r="AW776" i="2"/>
  <c r="AW775" i="2"/>
  <c r="AW774" i="2"/>
  <c r="AW773" i="2"/>
  <c r="AW772" i="2"/>
  <c r="AW771" i="2"/>
  <c r="AW770" i="2"/>
  <c r="AW769" i="2"/>
  <c r="AW768" i="2"/>
  <c r="AW767" i="2"/>
  <c r="AW766" i="2"/>
  <c r="AW765" i="2"/>
  <c r="AW764" i="2"/>
  <c r="AW763" i="2"/>
  <c r="AW762" i="2"/>
  <c r="AW761" i="2"/>
  <c r="AW760" i="2"/>
  <c r="AW759" i="2"/>
  <c r="AW758" i="2"/>
  <c r="AW757" i="2"/>
  <c r="AW756" i="2"/>
  <c r="AW755" i="2"/>
  <c r="AW754" i="2"/>
  <c r="AW753" i="2"/>
  <c r="AW752" i="2"/>
  <c r="AW751" i="2"/>
  <c r="AW750" i="2"/>
  <c r="AW749" i="2"/>
  <c r="AW748" i="2"/>
  <c r="AW747" i="2"/>
  <c r="AW746" i="2"/>
  <c r="AW745" i="2"/>
  <c r="AW744" i="2"/>
  <c r="AW743" i="2"/>
  <c r="AW742" i="2"/>
  <c r="AW741" i="2"/>
  <c r="AW740" i="2"/>
  <c r="AW739" i="2"/>
  <c r="AW738" i="2"/>
  <c r="AW737" i="2"/>
  <c r="AW736" i="2"/>
  <c r="AW735" i="2"/>
  <c r="AW734" i="2"/>
  <c r="AW733" i="2"/>
  <c r="AW732" i="2"/>
  <c r="AW731" i="2"/>
  <c r="AW730" i="2"/>
  <c r="AW729" i="2"/>
  <c r="AW728" i="2"/>
  <c r="AW727" i="2"/>
  <c r="AW726" i="2"/>
  <c r="AW725" i="2"/>
  <c r="AW724" i="2"/>
  <c r="AW723" i="2"/>
  <c r="AW722" i="2"/>
  <c r="AW721" i="2"/>
  <c r="AW720" i="2"/>
  <c r="AW719" i="2"/>
  <c r="AW718" i="2"/>
  <c r="AW717" i="2"/>
  <c r="AW716" i="2"/>
  <c r="AW715" i="2"/>
  <c r="AW714" i="2"/>
  <c r="AW713" i="2"/>
  <c r="AW712" i="2"/>
  <c r="AW711" i="2"/>
  <c r="AW710" i="2"/>
  <c r="AW709" i="2"/>
  <c r="AW708" i="2"/>
  <c r="AW707" i="2"/>
  <c r="AW706" i="2"/>
  <c r="AW705" i="2"/>
  <c r="AW704" i="2"/>
  <c r="AW703" i="2"/>
  <c r="AW702" i="2"/>
  <c r="AW701" i="2"/>
  <c r="AW700" i="2"/>
  <c r="AW699" i="2"/>
  <c r="AW698" i="2"/>
  <c r="AW697" i="2"/>
  <c r="AW696" i="2"/>
  <c r="AW695" i="2"/>
  <c r="AW694" i="2"/>
  <c r="AW693" i="2"/>
  <c r="AW692" i="2"/>
  <c r="AW691" i="2"/>
  <c r="AW690" i="2"/>
  <c r="AW689" i="2"/>
  <c r="AW688" i="2"/>
  <c r="AW687" i="2"/>
  <c r="AW686" i="2"/>
  <c r="AW685" i="2"/>
  <c r="AW684" i="2"/>
  <c r="AW683" i="2"/>
  <c r="AW682" i="2"/>
  <c r="AW681" i="2"/>
  <c r="AW678" i="2"/>
  <c r="AW677" i="2"/>
  <c r="AW676" i="2"/>
  <c r="AW675" i="2"/>
  <c r="AW674" i="2"/>
  <c r="AW673" i="2"/>
  <c r="AW672" i="2"/>
  <c r="AW671" i="2"/>
  <c r="AW670" i="2"/>
  <c r="AW669" i="2"/>
  <c r="AW668" i="2"/>
  <c r="AW667" i="2"/>
  <c r="AW666" i="2"/>
  <c r="AW665" i="2"/>
  <c r="AW664" i="2"/>
  <c r="AW663" i="2"/>
  <c r="AW662" i="2"/>
  <c r="AW661" i="2"/>
  <c r="AW660" i="2"/>
  <c r="AW659" i="2"/>
  <c r="AW658" i="2"/>
  <c r="AW657" i="2"/>
  <c r="AW656" i="2"/>
  <c r="AW655" i="2"/>
  <c r="AW654" i="2"/>
  <c r="AW653" i="2"/>
  <c r="AW652" i="2"/>
  <c r="AW651" i="2"/>
  <c r="AW650" i="2"/>
  <c r="AW649" i="2"/>
  <c r="AW648" i="2"/>
  <c r="AW647" i="2"/>
  <c r="AW646" i="2"/>
  <c r="AW645" i="2"/>
  <c r="AW644" i="2"/>
  <c r="AW643" i="2"/>
  <c r="AW642" i="2"/>
  <c r="AW641" i="2"/>
  <c r="AW640" i="2"/>
  <c r="AW639" i="2"/>
  <c r="AW638" i="2"/>
  <c r="AW637" i="2"/>
  <c r="AW636" i="2"/>
  <c r="AW635" i="2"/>
  <c r="AW634" i="2"/>
  <c r="AW633" i="2"/>
  <c r="AW632" i="2"/>
  <c r="AW631" i="2"/>
  <c r="AW630" i="2"/>
  <c r="AW629" i="2"/>
  <c r="AW628" i="2"/>
  <c r="AW627" i="2"/>
  <c r="AW626" i="2"/>
  <c r="AW625" i="2"/>
  <c r="AW624" i="2"/>
  <c r="AW623" i="2"/>
  <c r="AW622" i="2"/>
  <c r="AW621" i="2"/>
  <c r="AW620" i="2"/>
  <c r="AW619" i="2"/>
  <c r="AW618" i="2"/>
  <c r="AW617" i="2"/>
  <c r="AW616" i="2"/>
  <c r="AW615" i="2"/>
  <c r="AW614" i="2"/>
  <c r="AW613" i="2"/>
  <c r="AW612" i="2"/>
  <c r="AW611" i="2"/>
  <c r="AW610" i="2"/>
  <c r="AW609" i="2"/>
  <c r="AW608" i="2"/>
  <c r="AW607" i="2"/>
  <c r="AW606" i="2"/>
  <c r="AW605" i="2"/>
  <c r="AW604" i="2"/>
  <c r="AW603" i="2"/>
  <c r="AW602" i="2"/>
  <c r="AW601" i="2"/>
  <c r="AW600" i="2"/>
  <c r="AW599" i="2"/>
  <c r="AW598" i="2"/>
  <c r="AW597" i="2"/>
  <c r="AW596" i="2"/>
  <c r="AW595" i="2"/>
  <c r="AW594" i="2"/>
  <c r="AW593" i="2"/>
  <c r="AW592" i="2"/>
  <c r="AW591" i="2"/>
  <c r="AW590" i="2"/>
  <c r="AW589" i="2"/>
  <c r="AW588" i="2"/>
  <c r="AW587" i="2"/>
  <c r="AW586" i="2"/>
  <c r="AW585" i="2"/>
  <c r="AW584" i="2"/>
  <c r="AW583" i="2"/>
  <c r="AW582" i="2"/>
  <c r="AW581" i="2"/>
  <c r="AW580" i="2"/>
  <c r="AW577" i="2"/>
  <c r="AW576" i="2"/>
  <c r="AW575" i="2"/>
  <c r="AW574" i="2"/>
  <c r="AW573" i="2"/>
  <c r="AW572" i="2"/>
  <c r="AW571" i="2"/>
  <c r="AW570" i="2"/>
  <c r="AW569" i="2"/>
  <c r="AW568" i="2"/>
  <c r="AW567" i="2"/>
  <c r="AW566" i="2"/>
  <c r="AW565" i="2"/>
  <c r="AW564" i="2"/>
  <c r="AW563" i="2"/>
  <c r="AW562" i="2"/>
  <c r="AW561" i="2"/>
  <c r="AW560" i="2"/>
  <c r="AW559" i="2"/>
  <c r="AW558" i="2"/>
  <c r="AW557" i="2"/>
  <c r="AW556" i="2"/>
  <c r="AW555" i="2"/>
  <c r="AW554" i="2"/>
  <c r="AW553" i="2"/>
  <c r="AW552" i="2"/>
  <c r="AW551" i="2"/>
  <c r="AW550" i="2"/>
  <c r="AW549" i="2"/>
  <c r="AW548" i="2"/>
  <c r="AW547" i="2"/>
  <c r="AW546" i="2"/>
  <c r="AW545" i="2"/>
  <c r="AW544" i="2"/>
  <c r="AW543" i="2"/>
  <c r="AW542" i="2"/>
  <c r="AW541" i="2"/>
  <c r="AW540" i="2"/>
  <c r="AW539" i="2"/>
  <c r="AW538" i="2"/>
  <c r="AW537" i="2"/>
  <c r="AW536" i="2"/>
  <c r="AW535" i="2"/>
  <c r="AW534" i="2"/>
  <c r="AW533" i="2"/>
  <c r="AW532" i="2"/>
  <c r="AW531" i="2"/>
  <c r="AW530" i="2"/>
  <c r="AW529" i="2"/>
  <c r="AW528" i="2"/>
  <c r="AW527" i="2"/>
  <c r="AW526" i="2"/>
  <c r="AW525" i="2"/>
  <c r="AW524" i="2"/>
  <c r="AW523" i="2"/>
  <c r="AW522" i="2"/>
  <c r="AW521" i="2"/>
  <c r="AW520" i="2"/>
  <c r="AW519" i="2"/>
  <c r="AW518" i="2"/>
  <c r="AW517" i="2"/>
  <c r="AW516" i="2"/>
  <c r="AW515" i="2"/>
  <c r="AW514" i="2"/>
  <c r="AW513" i="2"/>
  <c r="AW512" i="2"/>
  <c r="AW511" i="2"/>
  <c r="AW510" i="2"/>
  <c r="AW509" i="2"/>
  <c r="AW508" i="2"/>
  <c r="AW507" i="2"/>
  <c r="AW506" i="2"/>
  <c r="AW505" i="2"/>
  <c r="AW504" i="2"/>
  <c r="AW503" i="2"/>
  <c r="AW502" i="2"/>
  <c r="AW501" i="2"/>
  <c r="AW500" i="2"/>
  <c r="AW499" i="2"/>
  <c r="AW498" i="2"/>
  <c r="AW497" i="2"/>
  <c r="AW496" i="2"/>
  <c r="AW495" i="2"/>
  <c r="AW494" i="2"/>
  <c r="AW493" i="2"/>
  <c r="AW492" i="2"/>
  <c r="AW491" i="2"/>
  <c r="AW490" i="2"/>
  <c r="AW489" i="2"/>
  <c r="AW488" i="2"/>
  <c r="AW487" i="2"/>
  <c r="AW486" i="2"/>
  <c r="AW485" i="2"/>
  <c r="AW484" i="2"/>
  <c r="AW483" i="2"/>
  <c r="AW482" i="2"/>
  <c r="AW481" i="2"/>
  <c r="AW480" i="2"/>
  <c r="AW479" i="2"/>
  <c r="AW478" i="2"/>
  <c r="AW477" i="2"/>
  <c r="AW476" i="2"/>
  <c r="AW473" i="2"/>
  <c r="AW472" i="2"/>
  <c r="AW471" i="2"/>
  <c r="AW470" i="2"/>
  <c r="AW469" i="2"/>
  <c r="AW468" i="2"/>
  <c r="AW467" i="2"/>
  <c r="AW466" i="2"/>
  <c r="AW465" i="2"/>
  <c r="AW464" i="2"/>
  <c r="AW463" i="2"/>
  <c r="AW462" i="2"/>
  <c r="AW461" i="2"/>
  <c r="AW460" i="2"/>
  <c r="AW459" i="2"/>
  <c r="AW458" i="2"/>
  <c r="AW457" i="2"/>
  <c r="AW456" i="2"/>
  <c r="AW455" i="2"/>
  <c r="AW454" i="2"/>
  <c r="AW453" i="2"/>
  <c r="AW452" i="2"/>
  <c r="AW451" i="2"/>
  <c r="AW450" i="2"/>
  <c r="AW449" i="2"/>
  <c r="AW448" i="2"/>
  <c r="AW447" i="2"/>
  <c r="AW446" i="2"/>
  <c r="AW445" i="2"/>
  <c r="AW444" i="2"/>
  <c r="AW443" i="2"/>
  <c r="AW442" i="2"/>
  <c r="AW441" i="2"/>
  <c r="AW440" i="2"/>
  <c r="AW439" i="2"/>
  <c r="AW438" i="2"/>
  <c r="AW437" i="2"/>
  <c r="AW436" i="2"/>
  <c r="AW435" i="2"/>
  <c r="AW434" i="2"/>
  <c r="AW433" i="2"/>
  <c r="AW432" i="2"/>
  <c r="AW431" i="2"/>
  <c r="AW430" i="2"/>
  <c r="AW420" i="2"/>
  <c r="AW419" i="2"/>
  <c r="AW418" i="2"/>
  <c r="AW417" i="2"/>
  <c r="AW416" i="2"/>
  <c r="AW415" i="2"/>
  <c r="AW414" i="2"/>
  <c r="AW413" i="2"/>
  <c r="AW412" i="2"/>
  <c r="AW411" i="2"/>
  <c r="AW410" i="2"/>
  <c r="AW409" i="2"/>
  <c r="AW408" i="2"/>
  <c r="AW407" i="2"/>
  <c r="AW406" i="2"/>
  <c r="AW405" i="2"/>
  <c r="AW404" i="2"/>
  <c r="AW403" i="2"/>
  <c r="AW402" i="2"/>
  <c r="AW401" i="2"/>
  <c r="AW400" i="2"/>
  <c r="AW399" i="2"/>
  <c r="AW398" i="2"/>
  <c r="AW397" i="2"/>
  <c r="AW396" i="2"/>
  <c r="AW395" i="2"/>
  <c r="AW394" i="2"/>
  <c r="AW393" i="2"/>
  <c r="AW392" i="2"/>
  <c r="AW391" i="2"/>
  <c r="AW390" i="2"/>
  <c r="AW389" i="2"/>
  <c r="AW388" i="2"/>
  <c r="AW387" i="2"/>
  <c r="AW386" i="2"/>
  <c r="AW385" i="2"/>
  <c r="AW384" i="2"/>
  <c r="AW383" i="2"/>
  <c r="AW382" i="2"/>
  <c r="AW381" i="2"/>
  <c r="AW380" i="2"/>
  <c r="AW379" i="2"/>
  <c r="AW378" i="2"/>
  <c r="AW377" i="2"/>
  <c r="AW376" i="2"/>
  <c r="AW375" i="2"/>
  <c r="AW374" i="2"/>
  <c r="AW373" i="2"/>
  <c r="AW372" i="2"/>
  <c r="AW371" i="2"/>
  <c r="AW370" i="2"/>
  <c r="AW369" i="2"/>
  <c r="AW368" i="2"/>
  <c r="AW367" i="2"/>
  <c r="AW366" i="2"/>
  <c r="AW365" i="2"/>
  <c r="AW364" i="2"/>
  <c r="AW363" i="2"/>
  <c r="AW362" i="2"/>
  <c r="AW361" i="2"/>
  <c r="AW360" i="2"/>
  <c r="AW359" i="2"/>
  <c r="AW358" i="2"/>
  <c r="AW357" i="2"/>
  <c r="AW356" i="2"/>
  <c r="AW355" i="2"/>
  <c r="AW354" i="2"/>
  <c r="AW353" i="2"/>
  <c r="AW352" i="2"/>
  <c r="AW351" i="2"/>
  <c r="AW350" i="2"/>
  <c r="AW349" i="2"/>
  <c r="AW348" i="2"/>
  <c r="AW347" i="2"/>
  <c r="AW346" i="2"/>
  <c r="AW345" i="2"/>
  <c r="AW344" i="2"/>
  <c r="AW343" i="2"/>
  <c r="AW342" i="2"/>
  <c r="AW341" i="2"/>
  <c r="AW340" i="2"/>
  <c r="AW339" i="2"/>
  <c r="AW338" i="2"/>
  <c r="AW337" i="2"/>
  <c r="AW336" i="2"/>
  <c r="AW335" i="2"/>
  <c r="AW334" i="2"/>
  <c r="AW333" i="2"/>
  <c r="AW332" i="2"/>
  <c r="AW331" i="2"/>
  <c r="AW330" i="2"/>
  <c r="AW329" i="2"/>
  <c r="AW328" i="2"/>
  <c r="AW327" i="2"/>
  <c r="AW326" i="2"/>
  <c r="AW325" i="2"/>
  <c r="AW324" i="2"/>
  <c r="AW323" i="2"/>
  <c r="AW322" i="2"/>
  <c r="AW321" i="2"/>
  <c r="AW320" i="2"/>
  <c r="AW319" i="2"/>
  <c r="AW318" i="2"/>
  <c r="AW317" i="2"/>
  <c r="AW316" i="2"/>
  <c r="AW315" i="2"/>
  <c r="AW314" i="2"/>
  <c r="AW313" i="2"/>
  <c r="AW312" i="2"/>
  <c r="AW311" i="2"/>
  <c r="AW310" i="2"/>
  <c r="AW309" i="2"/>
  <c r="AW308" i="2"/>
  <c r="AW307" i="2"/>
  <c r="AW306" i="2"/>
  <c r="AW305" i="2"/>
  <c r="AW304" i="2"/>
  <c r="AW303" i="2"/>
  <c r="AW302" i="2"/>
  <c r="AW301" i="2"/>
  <c r="AW300" i="2"/>
  <c r="AW299" i="2"/>
  <c r="AW298" i="2"/>
  <c r="AW297" i="2"/>
  <c r="AW296" i="2"/>
  <c r="AW295" i="2"/>
  <c r="AW294" i="2"/>
  <c r="AW293" i="2"/>
  <c r="AW292" i="2"/>
  <c r="AW291" i="2"/>
  <c r="AW290" i="2"/>
  <c r="AW289" i="2"/>
  <c r="AW288" i="2"/>
  <c r="AW287" i="2"/>
  <c r="AW286" i="2"/>
  <c r="AW285" i="2"/>
  <c r="AW284" i="2"/>
  <c r="AW283" i="2"/>
  <c r="AW282" i="2"/>
  <c r="AW281" i="2"/>
  <c r="AW280" i="2"/>
  <c r="AW279" i="2"/>
  <c r="AW278" i="2"/>
  <c r="AW277" i="2"/>
  <c r="AW276" i="2"/>
  <c r="AW275" i="2"/>
  <c r="AW274" i="2"/>
  <c r="AW273" i="2"/>
  <c r="AW272" i="2"/>
  <c r="AW271" i="2"/>
  <c r="AW270" i="2"/>
  <c r="AW269" i="2"/>
  <c r="AW268" i="2"/>
  <c r="AW267" i="2"/>
  <c r="AW266" i="2"/>
  <c r="AW265" i="2"/>
  <c r="AW259" i="2"/>
  <c r="AW258" i="2"/>
  <c r="AW257" i="2"/>
  <c r="AW254" i="2"/>
  <c r="AW253" i="2"/>
  <c r="AW252" i="2"/>
  <c r="AW251" i="2"/>
  <c r="AW250" i="2"/>
  <c r="AW249" i="2"/>
  <c r="AW248" i="2"/>
  <c r="AW247" i="2"/>
  <c r="AW246" i="2"/>
  <c r="AW245" i="2"/>
  <c r="AW244" i="2"/>
  <c r="AW243" i="2"/>
  <c r="AW242" i="2"/>
  <c r="AW241" i="2"/>
  <c r="AW240" i="2"/>
  <c r="AW239" i="2"/>
  <c r="AW238" i="2"/>
  <c r="AW237" i="2"/>
  <c r="AW236" i="2"/>
  <c r="AW235" i="2"/>
  <c r="AW234" i="2"/>
  <c r="AW233" i="2"/>
  <c r="AW232" i="2"/>
  <c r="AW231" i="2"/>
  <c r="AW230" i="2"/>
  <c r="AW229" i="2"/>
  <c r="AW228" i="2"/>
  <c r="AW227" i="2"/>
  <c r="AW226" i="2"/>
  <c r="AW225" i="2"/>
  <c r="AW224" i="2"/>
  <c r="AW223" i="2"/>
  <c r="AW222" i="2"/>
  <c r="AW221" i="2"/>
  <c r="AW220" i="2"/>
  <c r="AW219" i="2"/>
  <c r="AW218" i="2"/>
  <c r="AW217" i="2"/>
  <c r="AW216" i="2"/>
  <c r="AW215" i="2"/>
  <c r="AW214" i="2"/>
  <c r="AW213" i="2"/>
  <c r="AW212" i="2"/>
  <c r="AW211" i="2"/>
  <c r="AW210" i="2"/>
  <c r="AW209" i="2"/>
  <c r="AW208" i="2"/>
  <c r="AW207" i="2"/>
  <c r="AW206" i="2"/>
  <c r="AW205" i="2"/>
  <c r="AW204" i="2"/>
  <c r="AW203" i="2"/>
  <c r="AW202" i="2"/>
  <c r="AW201" i="2"/>
  <c r="AW200" i="2"/>
  <c r="AW199" i="2"/>
  <c r="AW198" i="2"/>
  <c r="AW197" i="2"/>
  <c r="AW196" i="2"/>
  <c r="AW195" i="2"/>
  <c r="AW194" i="2"/>
  <c r="AW193" i="2"/>
  <c r="AW192" i="2"/>
  <c r="AW191" i="2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C991" i="2"/>
  <c r="AN991" i="2"/>
  <c r="AM991" i="2"/>
  <c r="AL991" i="2"/>
  <c r="AK991" i="2"/>
  <c r="AJ991" i="2"/>
  <c r="AI991" i="2"/>
  <c r="AH991" i="2"/>
  <c r="AG991" i="2"/>
  <c r="J991" i="2"/>
  <c r="K991" i="2"/>
  <c r="L991" i="2"/>
  <c r="M991" i="2"/>
  <c r="G991" i="2"/>
  <c r="H991" i="2"/>
  <c r="F991" i="2"/>
  <c r="E991" i="2"/>
  <c r="D991" i="2"/>
  <c r="J528" i="3"/>
  <c r="K528" i="3"/>
  <c r="L528" i="3"/>
  <c r="M528" i="3"/>
  <c r="G528" i="3"/>
  <c r="H528" i="3"/>
  <c r="F528" i="3"/>
  <c r="E528" i="3"/>
  <c r="D528" i="3"/>
  <c r="J527" i="3"/>
  <c r="K527" i="3"/>
  <c r="L527" i="3"/>
  <c r="M527" i="3"/>
  <c r="G527" i="3"/>
  <c r="H527" i="3"/>
  <c r="F527" i="3"/>
  <c r="E527" i="3"/>
  <c r="D527" i="3"/>
  <c r="J526" i="3"/>
  <c r="K526" i="3"/>
  <c r="L526" i="3"/>
  <c r="M526" i="3"/>
  <c r="G526" i="3"/>
  <c r="H526" i="3"/>
  <c r="F526" i="3"/>
  <c r="E526" i="3"/>
  <c r="D526" i="3"/>
  <c r="J525" i="3"/>
  <c r="K525" i="3"/>
  <c r="L525" i="3"/>
  <c r="M525" i="3"/>
  <c r="G525" i="3"/>
  <c r="H525" i="3"/>
  <c r="F525" i="3"/>
  <c r="E525" i="3"/>
  <c r="D525" i="3"/>
  <c r="J524" i="3"/>
  <c r="K524" i="3"/>
  <c r="L524" i="3"/>
  <c r="M524" i="3"/>
  <c r="G524" i="3"/>
  <c r="H524" i="3"/>
  <c r="F524" i="3"/>
  <c r="E524" i="3"/>
  <c r="D524" i="3"/>
  <c r="J523" i="3"/>
  <c r="K523" i="3"/>
  <c r="L523" i="3"/>
  <c r="M523" i="3"/>
  <c r="G523" i="3"/>
  <c r="H523" i="3"/>
  <c r="F523" i="3"/>
  <c r="E523" i="3"/>
  <c r="D523" i="3"/>
  <c r="D80" i="3"/>
  <c r="E80" i="3"/>
  <c r="F80" i="3"/>
  <c r="G80" i="3"/>
  <c r="H80" i="3"/>
  <c r="J80" i="3"/>
  <c r="K80" i="3"/>
  <c r="L80" i="3"/>
  <c r="M80" i="3"/>
  <c r="AG80" i="3"/>
  <c r="AR80" i="3"/>
  <c r="AG528" i="3"/>
  <c r="AG527" i="3"/>
  <c r="AG526" i="3"/>
  <c r="AG525" i="3"/>
  <c r="AG524" i="3"/>
  <c r="AR528" i="3"/>
  <c r="AR527" i="3"/>
  <c r="AR526" i="3"/>
  <c r="AR525" i="3"/>
  <c r="AR524" i="3"/>
  <c r="AR523" i="3"/>
  <c r="AR189" i="3"/>
  <c r="AG523" i="3"/>
  <c r="AR532" i="3"/>
  <c r="AG532" i="3"/>
  <c r="J532" i="3"/>
  <c r="K532" i="3"/>
  <c r="L532" i="3"/>
  <c r="M532" i="3"/>
  <c r="G532" i="3"/>
  <c r="H532" i="3"/>
  <c r="F532" i="3"/>
  <c r="E532" i="3"/>
  <c r="D532" i="3"/>
  <c r="J279" i="3"/>
  <c r="K279" i="3"/>
  <c r="L279" i="3"/>
  <c r="M279" i="3"/>
  <c r="G279" i="3"/>
  <c r="H279" i="3"/>
  <c r="F279" i="3"/>
  <c r="E279" i="3"/>
  <c r="D279" i="3"/>
  <c r="J295" i="3"/>
  <c r="K295" i="3"/>
  <c r="L295" i="3"/>
  <c r="M295" i="3"/>
  <c r="G295" i="3"/>
  <c r="H295" i="3"/>
  <c r="F295" i="3"/>
  <c r="E295" i="3"/>
  <c r="D295" i="3"/>
  <c r="J338" i="3"/>
  <c r="K338" i="3"/>
  <c r="L338" i="3"/>
  <c r="M338" i="3"/>
  <c r="G338" i="3"/>
  <c r="H338" i="3"/>
  <c r="F338" i="3"/>
  <c r="E338" i="3"/>
  <c r="D338" i="3"/>
  <c r="J454" i="3"/>
  <c r="K454" i="3"/>
  <c r="L454" i="3"/>
  <c r="M454" i="3"/>
  <c r="G454" i="3"/>
  <c r="H454" i="3"/>
  <c r="F454" i="3"/>
  <c r="E454" i="3"/>
  <c r="D454" i="3"/>
  <c r="J521" i="3"/>
  <c r="K521" i="3"/>
  <c r="L521" i="3"/>
  <c r="M521" i="3"/>
  <c r="G521" i="3"/>
  <c r="H521" i="3"/>
  <c r="F521" i="3"/>
  <c r="E521" i="3"/>
  <c r="D521" i="3"/>
  <c r="AR521" i="3"/>
  <c r="AG521" i="3"/>
  <c r="AR454" i="3"/>
  <c r="AG454" i="3"/>
  <c r="AR451" i="3"/>
  <c r="AG451" i="3"/>
  <c r="J451" i="3"/>
  <c r="K451" i="3"/>
  <c r="L451" i="3"/>
  <c r="M451" i="3"/>
  <c r="G451" i="3"/>
  <c r="H451" i="3"/>
  <c r="F451" i="3"/>
  <c r="E451" i="3"/>
  <c r="D451" i="3"/>
  <c r="J452" i="3"/>
  <c r="K452" i="3"/>
  <c r="L452" i="3"/>
  <c r="M452" i="3"/>
  <c r="G452" i="3"/>
  <c r="H452" i="3"/>
  <c r="F452" i="3"/>
  <c r="E452" i="3"/>
  <c r="D452" i="3"/>
  <c r="J530" i="3"/>
  <c r="K530" i="3"/>
  <c r="L530" i="3"/>
  <c r="M530" i="3"/>
  <c r="G530" i="3"/>
  <c r="H530" i="3"/>
  <c r="F530" i="3"/>
  <c r="E530" i="3"/>
  <c r="D530" i="3"/>
  <c r="J450" i="3"/>
  <c r="K450" i="3"/>
  <c r="L450" i="3"/>
  <c r="M450" i="3"/>
  <c r="G450" i="3"/>
  <c r="H450" i="3"/>
  <c r="F450" i="3"/>
  <c r="E450" i="3"/>
  <c r="D450" i="3"/>
  <c r="J449" i="3"/>
  <c r="K449" i="3"/>
  <c r="L449" i="3"/>
  <c r="M449" i="3"/>
  <c r="G449" i="3"/>
  <c r="H449" i="3"/>
  <c r="F449" i="3"/>
  <c r="E449" i="3"/>
  <c r="D449" i="3"/>
  <c r="M448" i="3"/>
  <c r="L448" i="3"/>
  <c r="K448" i="3"/>
  <c r="J448" i="3"/>
  <c r="H448" i="3"/>
  <c r="G448" i="3"/>
  <c r="F448" i="3"/>
  <c r="E448" i="3"/>
  <c r="D448" i="3"/>
  <c r="J447" i="3"/>
  <c r="K447" i="3"/>
  <c r="L447" i="3"/>
  <c r="M447" i="3"/>
  <c r="G447" i="3"/>
  <c r="H447" i="3"/>
  <c r="F447" i="3"/>
  <c r="E447" i="3"/>
  <c r="D447" i="3"/>
  <c r="J529" i="3"/>
  <c r="K529" i="3"/>
  <c r="L529" i="3"/>
  <c r="M529" i="3"/>
  <c r="G529" i="3"/>
  <c r="H529" i="3"/>
  <c r="F529" i="3"/>
  <c r="E529" i="3"/>
  <c r="D529" i="3"/>
  <c r="J446" i="3"/>
  <c r="K446" i="3"/>
  <c r="L446" i="3"/>
  <c r="M446" i="3"/>
  <c r="G446" i="3"/>
  <c r="H446" i="3"/>
  <c r="F446" i="3"/>
  <c r="E446" i="3"/>
  <c r="D446" i="3"/>
  <c r="AR452" i="3"/>
  <c r="AR530" i="3"/>
  <c r="AR450" i="3"/>
  <c r="AR449" i="3"/>
  <c r="AR448" i="3"/>
  <c r="AR447" i="3"/>
  <c r="AR529" i="3"/>
  <c r="AR446" i="3"/>
  <c r="AG452" i="3"/>
  <c r="AG530" i="3"/>
  <c r="AG450" i="3"/>
  <c r="AG449" i="3"/>
  <c r="AG448" i="3"/>
  <c r="AG447" i="3"/>
  <c r="AG529" i="3"/>
  <c r="AG446" i="3"/>
  <c r="AR338" i="3"/>
  <c r="AG338" i="3"/>
  <c r="AG295" i="3"/>
  <c r="AR295" i="3"/>
  <c r="AR279" i="3"/>
  <c r="AG279" i="3"/>
  <c r="AR181" i="3"/>
  <c r="AR208" i="3"/>
  <c r="J208" i="3"/>
  <c r="K208" i="3"/>
  <c r="L208" i="3"/>
  <c r="M208" i="3"/>
  <c r="G208" i="3"/>
  <c r="H208" i="3"/>
  <c r="F208" i="3"/>
  <c r="E208" i="3"/>
  <c r="D208" i="3"/>
  <c r="AG208" i="3"/>
  <c r="J181" i="3"/>
  <c r="K181" i="3"/>
  <c r="L181" i="3"/>
  <c r="M181" i="3"/>
  <c r="G181" i="3"/>
  <c r="H181" i="3"/>
  <c r="F181" i="3"/>
  <c r="E181" i="3"/>
  <c r="D181" i="3"/>
  <c r="AG181" i="3"/>
  <c r="C1009" i="2"/>
  <c r="AZ995" i="2"/>
  <c r="AZ996" i="2"/>
  <c r="AZ997" i="2"/>
  <c r="AZ998" i="2"/>
  <c r="AZ999" i="2"/>
  <c r="AZ1000" i="2"/>
  <c r="AZ1001" i="2"/>
  <c r="AZ1002" i="2"/>
  <c r="AZ1003" i="2"/>
  <c r="AZ1004" i="2"/>
  <c r="AZ1005" i="2"/>
  <c r="AZ1006" i="2"/>
  <c r="AZ1007" i="2"/>
  <c r="AZ1008" i="2"/>
  <c r="AZ1009" i="2"/>
  <c r="BA1009" i="2"/>
  <c r="BB1009" i="2"/>
  <c r="C1008" i="2"/>
  <c r="BB1008" i="2"/>
  <c r="C1007" i="2"/>
  <c r="BB1007" i="2"/>
  <c r="C1006" i="2"/>
  <c r="BB1006" i="2"/>
  <c r="C1005" i="2"/>
  <c r="BB1005" i="2"/>
  <c r="C1004" i="2"/>
  <c r="BB1004" i="2"/>
  <c r="C1003" i="2"/>
  <c r="BB1003" i="2"/>
  <c r="C1002" i="2"/>
  <c r="BB1002" i="2"/>
  <c r="C1001" i="2"/>
  <c r="BB1001" i="2"/>
  <c r="C1000" i="2"/>
  <c r="BB1000" i="2"/>
  <c r="C999" i="2"/>
  <c r="BB999" i="2"/>
  <c r="C998" i="2"/>
  <c r="BB998" i="2"/>
  <c r="C997" i="2"/>
  <c r="BB997" i="2"/>
  <c r="C996" i="2"/>
  <c r="BB996" i="2"/>
  <c r="C995" i="2"/>
  <c r="BB995" i="2"/>
  <c r="C679" i="2"/>
  <c r="AZ679" i="2"/>
  <c r="BA679" i="2"/>
  <c r="BB679" i="2"/>
  <c r="C678" i="2"/>
  <c r="BB678" i="2"/>
  <c r="C677" i="2"/>
  <c r="BB677" i="2"/>
  <c r="C676" i="2"/>
  <c r="BB676" i="2"/>
  <c r="C675" i="2"/>
  <c r="BB675" i="2"/>
  <c r="C674" i="2"/>
  <c r="BB674" i="2"/>
  <c r="C673" i="2"/>
  <c r="BB673" i="2"/>
  <c r="C672" i="2"/>
  <c r="BB672" i="2"/>
  <c r="C671" i="2"/>
  <c r="BB671" i="2"/>
  <c r="C670" i="2"/>
  <c r="BB670" i="2"/>
  <c r="C669" i="2"/>
  <c r="BB669" i="2"/>
  <c r="C668" i="2"/>
  <c r="BB668" i="2"/>
  <c r="C667" i="2"/>
  <c r="BB667" i="2"/>
  <c r="C666" i="2"/>
  <c r="BB666" i="2"/>
  <c r="C665" i="2"/>
  <c r="BB665" i="2"/>
  <c r="C664" i="2"/>
  <c r="BB664" i="2"/>
  <c r="C663" i="2"/>
  <c r="BB663" i="2"/>
  <c r="C662" i="2"/>
  <c r="BB662" i="2"/>
  <c r="C661" i="2"/>
  <c r="BB661" i="2"/>
  <c r="C660" i="2"/>
  <c r="BB660" i="2"/>
  <c r="C659" i="2"/>
  <c r="BB659" i="2"/>
  <c r="C658" i="2"/>
  <c r="BB658" i="2"/>
  <c r="C657" i="2"/>
  <c r="BB657" i="2"/>
  <c r="C656" i="2"/>
  <c r="BB656" i="2"/>
  <c r="C655" i="2"/>
  <c r="BB655" i="2"/>
  <c r="C654" i="2"/>
  <c r="BB654" i="2"/>
  <c r="C653" i="2"/>
  <c r="BB653" i="2"/>
  <c r="C652" i="2"/>
  <c r="BB652" i="2"/>
  <c r="C651" i="2"/>
  <c r="BB651" i="2"/>
  <c r="C650" i="2"/>
  <c r="BB650" i="2"/>
  <c r="C649" i="2"/>
  <c r="BB649" i="2"/>
  <c r="C648" i="2"/>
  <c r="BB648" i="2"/>
  <c r="C647" i="2"/>
  <c r="BB647" i="2"/>
  <c r="C646" i="2"/>
  <c r="BB646" i="2"/>
  <c r="C645" i="2"/>
  <c r="BB645" i="2"/>
  <c r="C644" i="2"/>
  <c r="BB644" i="2"/>
  <c r="C643" i="2"/>
  <c r="BB643" i="2"/>
  <c r="C642" i="2"/>
  <c r="BB642" i="2"/>
  <c r="C641" i="2"/>
  <c r="BB641" i="2"/>
  <c r="C640" i="2"/>
  <c r="BB640" i="2"/>
  <c r="C639" i="2"/>
  <c r="BB639" i="2"/>
  <c r="C638" i="2"/>
  <c r="BB638" i="2"/>
  <c r="C637" i="2"/>
  <c r="BB637" i="2"/>
  <c r="C636" i="2"/>
  <c r="BB636" i="2"/>
  <c r="C635" i="2"/>
  <c r="BB635" i="2"/>
  <c r="C634" i="2"/>
  <c r="BB634" i="2"/>
  <c r="C633" i="2"/>
  <c r="BB633" i="2"/>
  <c r="C632" i="2"/>
  <c r="BB632" i="2"/>
  <c r="C631" i="2"/>
  <c r="BB631" i="2"/>
  <c r="C630" i="2"/>
  <c r="BB630" i="2"/>
  <c r="C629" i="2"/>
  <c r="BB629" i="2"/>
  <c r="C628" i="2"/>
  <c r="BB628" i="2"/>
  <c r="C627" i="2"/>
  <c r="BB627" i="2"/>
  <c r="C626" i="2"/>
  <c r="BB626" i="2"/>
  <c r="C625" i="2"/>
  <c r="BB625" i="2"/>
  <c r="C624" i="2"/>
  <c r="BB624" i="2"/>
  <c r="C623" i="2"/>
  <c r="BB623" i="2"/>
  <c r="C622" i="2"/>
  <c r="BB622" i="2"/>
  <c r="C621" i="2"/>
  <c r="BB621" i="2"/>
  <c r="C620" i="2"/>
  <c r="BB620" i="2"/>
  <c r="C619" i="2"/>
  <c r="BB619" i="2"/>
  <c r="C618" i="2"/>
  <c r="BB618" i="2"/>
  <c r="C617" i="2"/>
  <c r="BB617" i="2"/>
  <c r="C616" i="2"/>
  <c r="BB616" i="2"/>
  <c r="C615" i="2"/>
  <c r="BB615" i="2"/>
  <c r="C614" i="2"/>
  <c r="BB614" i="2"/>
  <c r="C613" i="2"/>
  <c r="BB613" i="2"/>
  <c r="C612" i="2"/>
  <c r="BB612" i="2"/>
  <c r="C611" i="2"/>
  <c r="BB611" i="2"/>
  <c r="C610" i="2"/>
  <c r="BB610" i="2"/>
  <c r="C609" i="2"/>
  <c r="BB609" i="2"/>
  <c r="C608" i="2"/>
  <c r="BB608" i="2"/>
  <c r="C607" i="2"/>
  <c r="BB607" i="2"/>
  <c r="C606" i="2"/>
  <c r="BB606" i="2"/>
  <c r="C605" i="2"/>
  <c r="BB605" i="2"/>
  <c r="C604" i="2"/>
  <c r="BB604" i="2"/>
  <c r="C603" i="2"/>
  <c r="BB603" i="2"/>
  <c r="C602" i="2"/>
  <c r="BB602" i="2"/>
  <c r="C601" i="2"/>
  <c r="BB601" i="2"/>
  <c r="C600" i="2"/>
  <c r="BB600" i="2"/>
  <c r="C599" i="2"/>
  <c r="BB599" i="2"/>
  <c r="C598" i="2"/>
  <c r="BB598" i="2"/>
  <c r="C597" i="2"/>
  <c r="BB597" i="2"/>
  <c r="C596" i="2"/>
  <c r="BB596" i="2"/>
  <c r="C595" i="2"/>
  <c r="BB595" i="2"/>
  <c r="C594" i="2"/>
  <c r="BB594" i="2"/>
  <c r="C593" i="2"/>
  <c r="BB593" i="2"/>
  <c r="C592" i="2"/>
  <c r="BB592" i="2"/>
  <c r="C591" i="2"/>
  <c r="BB591" i="2"/>
  <c r="C590" i="2"/>
  <c r="BB590" i="2"/>
  <c r="C589" i="2"/>
  <c r="BB589" i="2"/>
  <c r="C588" i="2"/>
  <c r="BB588" i="2"/>
  <c r="C587" i="2"/>
  <c r="BB587" i="2"/>
  <c r="C586" i="2"/>
  <c r="BB586" i="2"/>
  <c r="C585" i="2"/>
  <c r="BB585" i="2"/>
  <c r="C584" i="2"/>
  <c r="BB584" i="2"/>
  <c r="C583" i="2"/>
  <c r="BB583" i="2"/>
  <c r="C582" i="2"/>
  <c r="BB582" i="2"/>
  <c r="C581" i="2"/>
  <c r="BB581" i="2"/>
  <c r="C580" i="2"/>
  <c r="BB580" i="2"/>
  <c r="F95" i="8"/>
  <c r="AR148" i="3"/>
  <c r="J148" i="3"/>
  <c r="K148" i="3"/>
  <c r="L148" i="3"/>
  <c r="M148" i="3"/>
  <c r="G148" i="3"/>
  <c r="H148" i="3"/>
  <c r="F148" i="3"/>
  <c r="E148" i="3"/>
  <c r="D148" i="3"/>
  <c r="J147" i="3"/>
  <c r="K147" i="3"/>
  <c r="L147" i="3"/>
  <c r="M147" i="3"/>
  <c r="G147" i="3"/>
  <c r="H147" i="3"/>
  <c r="F147" i="3"/>
  <c r="E147" i="3"/>
  <c r="D147" i="3"/>
  <c r="AG148" i="3"/>
  <c r="AR137" i="3"/>
  <c r="J137" i="3"/>
  <c r="K137" i="3"/>
  <c r="L137" i="3"/>
  <c r="M137" i="3"/>
  <c r="G137" i="3"/>
  <c r="H137" i="3"/>
  <c r="F137" i="3"/>
  <c r="E137" i="3"/>
  <c r="D137" i="3"/>
  <c r="AG137" i="3"/>
  <c r="J112" i="3"/>
  <c r="K112" i="3"/>
  <c r="L112" i="3"/>
  <c r="M112" i="3"/>
  <c r="G112" i="3"/>
  <c r="H112" i="3"/>
  <c r="F112" i="3"/>
  <c r="E112" i="3"/>
  <c r="D112" i="3"/>
  <c r="AR112" i="3"/>
  <c r="AG112" i="3"/>
  <c r="AR18" i="3"/>
  <c r="J18" i="3"/>
  <c r="K18" i="3"/>
  <c r="L18" i="3"/>
  <c r="M18" i="3"/>
  <c r="G18" i="3"/>
  <c r="H18" i="3"/>
  <c r="F18" i="3"/>
  <c r="E18" i="3"/>
  <c r="D18" i="3"/>
  <c r="F68" i="8"/>
  <c r="F67" i="8"/>
  <c r="F66" i="8"/>
  <c r="F104" i="8"/>
  <c r="F103" i="8"/>
  <c r="F102" i="8"/>
  <c r="F86" i="8"/>
  <c r="F85" i="8"/>
  <c r="F84" i="8"/>
  <c r="F83" i="8"/>
  <c r="C1182" i="2"/>
  <c r="C3" i="2"/>
  <c r="C423" i="2"/>
  <c r="BB423" i="2"/>
  <c r="C424" i="2"/>
  <c r="BB424" i="2"/>
  <c r="C425" i="2"/>
  <c r="BB425" i="2"/>
  <c r="C426" i="2"/>
  <c r="BB426" i="2"/>
  <c r="C427" i="2"/>
  <c r="BB427" i="2"/>
  <c r="AZ428" i="2"/>
  <c r="BA428" i="2"/>
  <c r="C428" i="2"/>
  <c r="BB428" i="2"/>
  <c r="AW426" i="2"/>
  <c r="AN426" i="2"/>
  <c r="AM426" i="2"/>
  <c r="AL426" i="2"/>
  <c r="AK426" i="2"/>
  <c r="AJ426" i="2"/>
  <c r="AI426" i="2"/>
  <c r="AH426" i="2"/>
  <c r="AG426" i="2"/>
  <c r="J426" i="2"/>
  <c r="K426" i="2"/>
  <c r="L426" i="2"/>
  <c r="M426" i="2"/>
  <c r="G426" i="2"/>
  <c r="H426" i="2"/>
  <c r="F426" i="2"/>
  <c r="E426" i="2"/>
  <c r="D426" i="2"/>
  <c r="AW427" i="2"/>
  <c r="AW425" i="2"/>
  <c r="AW424" i="2"/>
  <c r="AW423" i="2"/>
  <c r="AW1182" i="2"/>
  <c r="F218" i="8"/>
  <c r="F217" i="8"/>
  <c r="F216" i="8"/>
  <c r="AC2601" i="2"/>
  <c r="AB2601" i="2"/>
  <c r="AA2601" i="2"/>
  <c r="Z2601" i="2"/>
  <c r="Y2601" i="2"/>
  <c r="Q2601" i="2"/>
  <c r="O2601" i="2"/>
  <c r="N2601" i="2"/>
  <c r="F37" i="8"/>
  <c r="C2403" i="2"/>
  <c r="AZ2403" i="2"/>
  <c r="BA2403" i="2"/>
  <c r="BB2403" i="2"/>
  <c r="C2402" i="2"/>
  <c r="BB2402" i="2"/>
  <c r="C2401" i="2"/>
  <c r="BB2401" i="2"/>
  <c r="C2400" i="2"/>
  <c r="BB2400" i="2"/>
  <c r="C2399" i="2"/>
  <c r="BB2399" i="2"/>
  <c r="C2398" i="2"/>
  <c r="BB2398" i="2"/>
  <c r="C2397" i="2"/>
  <c r="BB2397" i="2"/>
  <c r="C2396" i="2"/>
  <c r="BB2396" i="2"/>
  <c r="C2395" i="2"/>
  <c r="BB2395" i="2"/>
  <c r="C2394" i="2"/>
  <c r="BB2394" i="2"/>
  <c r="C2393" i="2"/>
  <c r="BB2393" i="2"/>
  <c r="C2392" i="2"/>
  <c r="BB2392" i="2"/>
  <c r="C2391" i="2"/>
  <c r="BB2391" i="2"/>
  <c r="C2390" i="2"/>
  <c r="BB2390" i="2"/>
  <c r="C2389" i="2"/>
  <c r="BB2389" i="2"/>
  <c r="C2388" i="2"/>
  <c r="BB2388" i="2"/>
  <c r="C2387" i="2"/>
  <c r="BB2387" i="2"/>
  <c r="C2386" i="2"/>
  <c r="BB2386" i="2"/>
  <c r="C2385" i="2"/>
  <c r="BB2385" i="2"/>
  <c r="C2384" i="2"/>
  <c r="BB2384" i="2"/>
  <c r="C2383" i="2"/>
  <c r="BB2383" i="2"/>
  <c r="C2382" i="2"/>
  <c r="BB2382" i="2"/>
  <c r="C2381" i="2"/>
  <c r="BB2381" i="2"/>
  <c r="C2380" i="2"/>
  <c r="BB2380" i="2"/>
  <c r="AT40" i="1"/>
  <c r="AV40" i="1"/>
  <c r="C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AO40" i="1"/>
  <c r="AQ40" i="1"/>
  <c r="AS40" i="1"/>
  <c r="AU40" i="1"/>
  <c r="AW40" i="1"/>
  <c r="I40" i="1"/>
  <c r="F40" i="1"/>
  <c r="I41" i="1"/>
  <c r="F41" i="1"/>
  <c r="F42" i="1"/>
  <c r="H40" i="1"/>
  <c r="E40" i="1"/>
  <c r="AT41" i="1"/>
  <c r="AV41" i="1"/>
  <c r="C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AS41" i="1"/>
  <c r="AU41" i="1"/>
  <c r="AW41" i="1"/>
  <c r="H41" i="1"/>
  <c r="E41" i="1"/>
  <c r="E42" i="1"/>
  <c r="G40" i="1"/>
  <c r="D40" i="1"/>
  <c r="G41" i="1"/>
  <c r="D41" i="1"/>
  <c r="D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H29" i="4"/>
  <c r="E36" i="4"/>
  <c r="O61" i="4"/>
  <c r="F36" i="4"/>
  <c r="G36" i="4"/>
  <c r="I36" i="4"/>
  <c r="D36" i="4"/>
  <c r="C36" i="4"/>
  <c r="B36" i="4"/>
  <c r="A36" i="4"/>
  <c r="F37" i="4"/>
  <c r="G37" i="4"/>
  <c r="I37" i="4"/>
  <c r="E37" i="4"/>
  <c r="D37" i="4"/>
  <c r="C37" i="4"/>
  <c r="B37" i="4"/>
  <c r="A37" i="4"/>
  <c r="F38" i="4"/>
  <c r="G38" i="4"/>
  <c r="I38" i="4"/>
  <c r="E38" i="4"/>
  <c r="D38" i="4"/>
  <c r="C38" i="4"/>
  <c r="B38" i="4"/>
  <c r="A38" i="4"/>
  <c r="F211" i="8"/>
  <c r="BJ1765" i="2"/>
  <c r="BI1765" i="2"/>
  <c r="C2601" i="2"/>
  <c r="AN2601" i="2"/>
  <c r="AM2601" i="2"/>
  <c r="AL2601" i="2"/>
  <c r="AK2601" i="2"/>
  <c r="AJ2601" i="2"/>
  <c r="AI2601" i="2"/>
  <c r="AH2601" i="2"/>
  <c r="AG2601" i="2"/>
  <c r="J2601" i="2"/>
  <c r="K2601" i="2"/>
  <c r="L2601" i="2"/>
  <c r="M2601" i="2"/>
  <c r="G2601" i="2"/>
  <c r="H2601" i="2"/>
  <c r="F2601" i="2"/>
  <c r="E2601" i="2"/>
  <c r="D2601" i="2"/>
  <c r="AW2600" i="2"/>
  <c r="C2600" i="2"/>
  <c r="AN2600" i="2"/>
  <c r="AM2600" i="2"/>
  <c r="AL2600" i="2"/>
  <c r="AK2600" i="2"/>
  <c r="AJ2600" i="2"/>
  <c r="AI2600" i="2"/>
  <c r="AH2600" i="2"/>
  <c r="AG2600" i="2"/>
  <c r="J2600" i="2"/>
  <c r="K2600" i="2"/>
  <c r="L2600" i="2"/>
  <c r="M2600" i="2"/>
  <c r="G2600" i="2"/>
  <c r="H2600" i="2"/>
  <c r="F2600" i="2"/>
  <c r="E2600" i="2"/>
  <c r="D2600" i="2"/>
  <c r="AW2599" i="2"/>
  <c r="C2599" i="2"/>
  <c r="AN2599" i="2"/>
  <c r="AM2599" i="2"/>
  <c r="AL2599" i="2"/>
  <c r="AK2599" i="2"/>
  <c r="AJ2599" i="2"/>
  <c r="AI2599" i="2"/>
  <c r="AH2599" i="2"/>
  <c r="AG2599" i="2"/>
  <c r="J2599" i="2"/>
  <c r="K2599" i="2"/>
  <c r="L2599" i="2"/>
  <c r="M2599" i="2"/>
  <c r="G2599" i="2"/>
  <c r="H2599" i="2"/>
  <c r="F2599" i="2"/>
  <c r="E2599" i="2"/>
  <c r="D2599" i="2"/>
  <c r="AW2598" i="2"/>
  <c r="C2598" i="2"/>
  <c r="AN2598" i="2"/>
  <c r="AM2598" i="2"/>
  <c r="AL2598" i="2"/>
  <c r="AK2598" i="2"/>
  <c r="AJ2598" i="2"/>
  <c r="AI2598" i="2"/>
  <c r="AH2598" i="2"/>
  <c r="AG2598" i="2"/>
  <c r="J2598" i="2"/>
  <c r="K2598" i="2"/>
  <c r="L2598" i="2"/>
  <c r="M2598" i="2"/>
  <c r="G2598" i="2"/>
  <c r="H2598" i="2"/>
  <c r="F2598" i="2"/>
  <c r="E2598" i="2"/>
  <c r="D2598" i="2"/>
  <c r="AW2597" i="2"/>
  <c r="C2597" i="2"/>
  <c r="AN2597" i="2"/>
  <c r="AM2597" i="2"/>
  <c r="AL2597" i="2"/>
  <c r="AK2597" i="2"/>
  <c r="AJ2597" i="2"/>
  <c r="AI2597" i="2"/>
  <c r="AH2597" i="2"/>
  <c r="AG2597" i="2"/>
  <c r="J2597" i="2"/>
  <c r="K2597" i="2"/>
  <c r="L2597" i="2"/>
  <c r="M2597" i="2"/>
  <c r="G2597" i="2"/>
  <c r="H2597" i="2"/>
  <c r="F2597" i="2"/>
  <c r="E2597" i="2"/>
  <c r="D2597" i="2"/>
  <c r="AW2596" i="2"/>
  <c r="C2596" i="2"/>
  <c r="AN2596" i="2"/>
  <c r="AM2596" i="2"/>
  <c r="AL2596" i="2"/>
  <c r="AK2596" i="2"/>
  <c r="AJ2596" i="2"/>
  <c r="AI2596" i="2"/>
  <c r="AH2596" i="2"/>
  <c r="AG2596" i="2"/>
  <c r="J2596" i="2"/>
  <c r="K2596" i="2"/>
  <c r="L2596" i="2"/>
  <c r="M2596" i="2"/>
  <c r="G2596" i="2"/>
  <c r="H2596" i="2"/>
  <c r="F2596" i="2"/>
  <c r="E2596" i="2"/>
  <c r="D2596" i="2"/>
  <c r="AW2595" i="2"/>
  <c r="C2595" i="2"/>
  <c r="AN2595" i="2"/>
  <c r="AM2595" i="2"/>
  <c r="AL2595" i="2"/>
  <c r="AK2595" i="2"/>
  <c r="AJ2595" i="2"/>
  <c r="AI2595" i="2"/>
  <c r="AH2595" i="2"/>
  <c r="AG2595" i="2"/>
  <c r="J2595" i="2"/>
  <c r="K2595" i="2"/>
  <c r="L2595" i="2"/>
  <c r="M2595" i="2"/>
  <c r="G2595" i="2"/>
  <c r="H2595" i="2"/>
  <c r="F2595" i="2"/>
  <c r="E2595" i="2"/>
  <c r="D2595" i="2"/>
  <c r="AW2594" i="2"/>
  <c r="C2594" i="2"/>
  <c r="AN2594" i="2"/>
  <c r="AM2594" i="2"/>
  <c r="AL2594" i="2"/>
  <c r="AK2594" i="2"/>
  <c r="AJ2594" i="2"/>
  <c r="AI2594" i="2"/>
  <c r="AH2594" i="2"/>
  <c r="AG2594" i="2"/>
  <c r="J2594" i="2"/>
  <c r="K2594" i="2"/>
  <c r="L2594" i="2"/>
  <c r="M2594" i="2"/>
  <c r="G2594" i="2"/>
  <c r="H2594" i="2"/>
  <c r="F2594" i="2"/>
  <c r="E2594" i="2"/>
  <c r="D2594" i="2"/>
  <c r="AW2593" i="2"/>
  <c r="C2593" i="2"/>
  <c r="AN2593" i="2"/>
  <c r="AM2593" i="2"/>
  <c r="AL2593" i="2"/>
  <c r="AK2593" i="2"/>
  <c r="AJ2593" i="2"/>
  <c r="AI2593" i="2"/>
  <c r="AH2593" i="2"/>
  <c r="AG2593" i="2"/>
  <c r="J2593" i="2"/>
  <c r="K2593" i="2"/>
  <c r="L2593" i="2"/>
  <c r="M2593" i="2"/>
  <c r="G2593" i="2"/>
  <c r="H2593" i="2"/>
  <c r="F2593" i="2"/>
  <c r="E2593" i="2"/>
  <c r="D2593" i="2"/>
  <c r="AW2592" i="2"/>
  <c r="C2592" i="2"/>
  <c r="AN2592" i="2"/>
  <c r="AM2592" i="2"/>
  <c r="AL2592" i="2"/>
  <c r="AK2592" i="2"/>
  <c r="AJ2592" i="2"/>
  <c r="AI2592" i="2"/>
  <c r="AH2592" i="2"/>
  <c r="AG2592" i="2"/>
  <c r="J2592" i="2"/>
  <c r="K2592" i="2"/>
  <c r="L2592" i="2"/>
  <c r="M2592" i="2"/>
  <c r="G2592" i="2"/>
  <c r="H2592" i="2"/>
  <c r="F2592" i="2"/>
  <c r="E2592" i="2"/>
  <c r="D2592" i="2"/>
  <c r="AW2591" i="2"/>
  <c r="C2591" i="2"/>
  <c r="AN2591" i="2"/>
  <c r="AM2591" i="2"/>
  <c r="AL2591" i="2"/>
  <c r="AK2591" i="2"/>
  <c r="AJ2591" i="2"/>
  <c r="AI2591" i="2"/>
  <c r="AH2591" i="2"/>
  <c r="AG2591" i="2"/>
  <c r="J2591" i="2"/>
  <c r="K2591" i="2"/>
  <c r="L2591" i="2"/>
  <c r="M2591" i="2"/>
  <c r="G2591" i="2"/>
  <c r="H2591" i="2"/>
  <c r="F2591" i="2"/>
  <c r="E2591" i="2"/>
  <c r="D2591" i="2"/>
  <c r="AW2590" i="2"/>
  <c r="C2590" i="2"/>
  <c r="AN2590" i="2"/>
  <c r="AM2590" i="2"/>
  <c r="AL2590" i="2"/>
  <c r="AK2590" i="2"/>
  <c r="AJ2590" i="2"/>
  <c r="AI2590" i="2"/>
  <c r="AH2590" i="2"/>
  <c r="AG2590" i="2"/>
  <c r="J2590" i="2"/>
  <c r="K2590" i="2"/>
  <c r="L2590" i="2"/>
  <c r="M2590" i="2"/>
  <c r="G2590" i="2"/>
  <c r="H2590" i="2"/>
  <c r="F2590" i="2"/>
  <c r="E2590" i="2"/>
  <c r="D2590" i="2"/>
  <c r="AW2589" i="2"/>
  <c r="C2589" i="2"/>
  <c r="AN2589" i="2"/>
  <c r="AM2589" i="2"/>
  <c r="AL2589" i="2"/>
  <c r="AK2589" i="2"/>
  <c r="AJ2589" i="2"/>
  <c r="AI2589" i="2"/>
  <c r="AH2589" i="2"/>
  <c r="AG2589" i="2"/>
  <c r="J2589" i="2"/>
  <c r="K2589" i="2"/>
  <c r="L2589" i="2"/>
  <c r="M2589" i="2"/>
  <c r="G2589" i="2"/>
  <c r="H2589" i="2"/>
  <c r="F2589" i="2"/>
  <c r="E2589" i="2"/>
  <c r="D2589" i="2"/>
  <c r="AW2588" i="2"/>
  <c r="C2588" i="2"/>
  <c r="AN2588" i="2"/>
  <c r="AM2588" i="2"/>
  <c r="AL2588" i="2"/>
  <c r="AK2588" i="2"/>
  <c r="AJ2588" i="2"/>
  <c r="AI2588" i="2"/>
  <c r="AH2588" i="2"/>
  <c r="AG2588" i="2"/>
  <c r="J2588" i="2"/>
  <c r="K2588" i="2"/>
  <c r="L2588" i="2"/>
  <c r="M2588" i="2"/>
  <c r="G2588" i="2"/>
  <c r="H2588" i="2"/>
  <c r="F2588" i="2"/>
  <c r="E2588" i="2"/>
  <c r="D2588" i="2"/>
  <c r="AW2587" i="2"/>
  <c r="C2587" i="2"/>
  <c r="AN2587" i="2"/>
  <c r="AM2587" i="2"/>
  <c r="AL2587" i="2"/>
  <c r="AK2587" i="2"/>
  <c r="AJ2587" i="2"/>
  <c r="AI2587" i="2"/>
  <c r="AH2587" i="2"/>
  <c r="AG2587" i="2"/>
  <c r="J2587" i="2"/>
  <c r="K2587" i="2"/>
  <c r="L2587" i="2"/>
  <c r="M2587" i="2"/>
  <c r="G2587" i="2"/>
  <c r="H2587" i="2"/>
  <c r="F2587" i="2"/>
  <c r="E2587" i="2"/>
  <c r="D2587" i="2"/>
  <c r="AW2586" i="2"/>
  <c r="C2586" i="2"/>
  <c r="AN2586" i="2"/>
  <c r="AM2586" i="2"/>
  <c r="AL2586" i="2"/>
  <c r="AK2586" i="2"/>
  <c r="AJ2586" i="2"/>
  <c r="AI2586" i="2"/>
  <c r="AH2586" i="2"/>
  <c r="AG2586" i="2"/>
  <c r="J2586" i="2"/>
  <c r="K2586" i="2"/>
  <c r="L2586" i="2"/>
  <c r="M2586" i="2"/>
  <c r="G2586" i="2"/>
  <c r="H2586" i="2"/>
  <c r="F2586" i="2"/>
  <c r="E2586" i="2"/>
  <c r="D2586" i="2"/>
  <c r="AW2585" i="2"/>
  <c r="C2585" i="2"/>
  <c r="AN2585" i="2"/>
  <c r="AM2585" i="2"/>
  <c r="AL2585" i="2"/>
  <c r="AK2585" i="2"/>
  <c r="AJ2585" i="2"/>
  <c r="AI2585" i="2"/>
  <c r="AH2585" i="2"/>
  <c r="AG2585" i="2"/>
  <c r="J2585" i="2"/>
  <c r="K2585" i="2"/>
  <c r="L2585" i="2"/>
  <c r="M2585" i="2"/>
  <c r="G2585" i="2"/>
  <c r="H2585" i="2"/>
  <c r="F2585" i="2"/>
  <c r="E2585" i="2"/>
  <c r="D2585" i="2"/>
  <c r="AW2584" i="2"/>
  <c r="C2584" i="2"/>
  <c r="AN2584" i="2"/>
  <c r="AM2584" i="2"/>
  <c r="AL2584" i="2"/>
  <c r="AK2584" i="2"/>
  <c r="AJ2584" i="2"/>
  <c r="AI2584" i="2"/>
  <c r="AH2584" i="2"/>
  <c r="AG2584" i="2"/>
  <c r="J2584" i="2"/>
  <c r="K2584" i="2"/>
  <c r="L2584" i="2"/>
  <c r="M2584" i="2"/>
  <c r="G2584" i="2"/>
  <c r="H2584" i="2"/>
  <c r="F2584" i="2"/>
  <c r="E2584" i="2"/>
  <c r="D2584" i="2"/>
  <c r="AW2583" i="2"/>
  <c r="C2583" i="2"/>
  <c r="AN2583" i="2"/>
  <c r="AM2583" i="2"/>
  <c r="AL2583" i="2"/>
  <c r="AK2583" i="2"/>
  <c r="AJ2583" i="2"/>
  <c r="AI2583" i="2"/>
  <c r="AH2583" i="2"/>
  <c r="AG2583" i="2"/>
  <c r="J2583" i="2"/>
  <c r="K2583" i="2"/>
  <c r="L2583" i="2"/>
  <c r="M2583" i="2"/>
  <c r="G2583" i="2"/>
  <c r="H2583" i="2"/>
  <c r="F2583" i="2"/>
  <c r="E2583" i="2"/>
  <c r="D2583" i="2"/>
  <c r="AW2582" i="2"/>
  <c r="C2582" i="2"/>
  <c r="AN2582" i="2"/>
  <c r="AM2582" i="2"/>
  <c r="AL2582" i="2"/>
  <c r="AK2582" i="2"/>
  <c r="AJ2582" i="2"/>
  <c r="AI2582" i="2"/>
  <c r="AH2582" i="2"/>
  <c r="AG2582" i="2"/>
  <c r="J2582" i="2"/>
  <c r="K2582" i="2"/>
  <c r="L2582" i="2"/>
  <c r="M2582" i="2"/>
  <c r="G2582" i="2"/>
  <c r="H2582" i="2"/>
  <c r="F2582" i="2"/>
  <c r="E2582" i="2"/>
  <c r="D2582" i="2"/>
  <c r="AW2581" i="2"/>
  <c r="C2581" i="2"/>
  <c r="AN2581" i="2"/>
  <c r="AM2581" i="2"/>
  <c r="AL2581" i="2"/>
  <c r="AK2581" i="2"/>
  <c r="AJ2581" i="2"/>
  <c r="AI2581" i="2"/>
  <c r="AH2581" i="2"/>
  <c r="AG2581" i="2"/>
  <c r="J2581" i="2"/>
  <c r="K2581" i="2"/>
  <c r="L2581" i="2"/>
  <c r="M2581" i="2"/>
  <c r="G2581" i="2"/>
  <c r="H2581" i="2"/>
  <c r="F2581" i="2"/>
  <c r="E2581" i="2"/>
  <c r="D2581" i="2"/>
  <c r="AW2580" i="2"/>
  <c r="C2580" i="2"/>
  <c r="AN2580" i="2"/>
  <c r="AM2580" i="2"/>
  <c r="AL2580" i="2"/>
  <c r="AK2580" i="2"/>
  <c r="AJ2580" i="2"/>
  <c r="AI2580" i="2"/>
  <c r="AH2580" i="2"/>
  <c r="AG2580" i="2"/>
  <c r="J2580" i="2"/>
  <c r="K2580" i="2"/>
  <c r="L2580" i="2"/>
  <c r="M2580" i="2"/>
  <c r="G2580" i="2"/>
  <c r="H2580" i="2"/>
  <c r="F2580" i="2"/>
  <c r="E2580" i="2"/>
  <c r="D2580" i="2"/>
  <c r="AW2579" i="2"/>
  <c r="C2579" i="2"/>
  <c r="AN2579" i="2"/>
  <c r="AM2579" i="2"/>
  <c r="AL2579" i="2"/>
  <c r="AK2579" i="2"/>
  <c r="AJ2579" i="2"/>
  <c r="AI2579" i="2"/>
  <c r="AH2579" i="2"/>
  <c r="AG2579" i="2"/>
  <c r="J2579" i="2"/>
  <c r="K2579" i="2"/>
  <c r="L2579" i="2"/>
  <c r="M2579" i="2"/>
  <c r="G2579" i="2"/>
  <c r="H2579" i="2"/>
  <c r="F2579" i="2"/>
  <c r="E2579" i="2"/>
  <c r="D2579" i="2"/>
  <c r="AW2578" i="2"/>
  <c r="C2578" i="2"/>
  <c r="AN2578" i="2"/>
  <c r="AM2578" i="2"/>
  <c r="AL2578" i="2"/>
  <c r="AK2578" i="2"/>
  <c r="AJ2578" i="2"/>
  <c r="AI2578" i="2"/>
  <c r="AH2578" i="2"/>
  <c r="AG2578" i="2"/>
  <c r="J2578" i="2"/>
  <c r="K2578" i="2"/>
  <c r="L2578" i="2"/>
  <c r="M2578" i="2"/>
  <c r="G2578" i="2"/>
  <c r="H2578" i="2"/>
  <c r="F2578" i="2"/>
  <c r="E2578" i="2"/>
  <c r="D2578" i="2"/>
  <c r="AW2577" i="2"/>
  <c r="C2577" i="2"/>
  <c r="AN2577" i="2"/>
  <c r="AM2577" i="2"/>
  <c r="AL2577" i="2"/>
  <c r="AK2577" i="2"/>
  <c r="AJ2577" i="2"/>
  <c r="AI2577" i="2"/>
  <c r="AH2577" i="2"/>
  <c r="AG2577" i="2"/>
  <c r="J2577" i="2"/>
  <c r="K2577" i="2"/>
  <c r="L2577" i="2"/>
  <c r="M2577" i="2"/>
  <c r="G2577" i="2"/>
  <c r="H2577" i="2"/>
  <c r="F2577" i="2"/>
  <c r="E2577" i="2"/>
  <c r="D2577" i="2"/>
  <c r="AW2576" i="2"/>
  <c r="C2576" i="2"/>
  <c r="AN2576" i="2"/>
  <c r="AM2576" i="2"/>
  <c r="AL2576" i="2"/>
  <c r="AK2576" i="2"/>
  <c r="AJ2576" i="2"/>
  <c r="AI2576" i="2"/>
  <c r="AH2576" i="2"/>
  <c r="AG2576" i="2"/>
  <c r="J2576" i="2"/>
  <c r="K2576" i="2"/>
  <c r="L2576" i="2"/>
  <c r="M2576" i="2"/>
  <c r="G2576" i="2"/>
  <c r="H2576" i="2"/>
  <c r="F2576" i="2"/>
  <c r="E2576" i="2"/>
  <c r="D2576" i="2"/>
  <c r="AW2575" i="2"/>
  <c r="C2575" i="2"/>
  <c r="AN2575" i="2"/>
  <c r="AM2575" i="2"/>
  <c r="AL2575" i="2"/>
  <c r="AK2575" i="2"/>
  <c r="AJ2575" i="2"/>
  <c r="AI2575" i="2"/>
  <c r="AH2575" i="2"/>
  <c r="AG2575" i="2"/>
  <c r="J2575" i="2"/>
  <c r="K2575" i="2"/>
  <c r="L2575" i="2"/>
  <c r="M2575" i="2"/>
  <c r="G2575" i="2"/>
  <c r="H2575" i="2"/>
  <c r="F2575" i="2"/>
  <c r="E2575" i="2"/>
  <c r="D2575" i="2"/>
  <c r="AW2574" i="2"/>
  <c r="C2574" i="2"/>
  <c r="AN2574" i="2"/>
  <c r="AM2574" i="2"/>
  <c r="AL2574" i="2"/>
  <c r="AK2574" i="2"/>
  <c r="AJ2574" i="2"/>
  <c r="AI2574" i="2"/>
  <c r="AH2574" i="2"/>
  <c r="AG2574" i="2"/>
  <c r="J2574" i="2"/>
  <c r="K2574" i="2"/>
  <c r="L2574" i="2"/>
  <c r="M2574" i="2"/>
  <c r="G2574" i="2"/>
  <c r="H2574" i="2"/>
  <c r="F2574" i="2"/>
  <c r="E2574" i="2"/>
  <c r="D2574" i="2"/>
  <c r="AW2573" i="2"/>
  <c r="C2573" i="2"/>
  <c r="AN2573" i="2"/>
  <c r="AM2573" i="2"/>
  <c r="AL2573" i="2"/>
  <c r="AK2573" i="2"/>
  <c r="AJ2573" i="2"/>
  <c r="AI2573" i="2"/>
  <c r="AH2573" i="2"/>
  <c r="AG2573" i="2"/>
  <c r="J2573" i="2"/>
  <c r="K2573" i="2"/>
  <c r="L2573" i="2"/>
  <c r="M2573" i="2"/>
  <c r="G2573" i="2"/>
  <c r="H2573" i="2"/>
  <c r="F2573" i="2"/>
  <c r="E2573" i="2"/>
  <c r="D2573" i="2"/>
  <c r="AW2572" i="2"/>
  <c r="C2572" i="2"/>
  <c r="AN2572" i="2"/>
  <c r="AM2572" i="2"/>
  <c r="AL2572" i="2"/>
  <c r="AK2572" i="2"/>
  <c r="AJ2572" i="2"/>
  <c r="AI2572" i="2"/>
  <c r="AH2572" i="2"/>
  <c r="AG2572" i="2"/>
  <c r="J2572" i="2"/>
  <c r="K2572" i="2"/>
  <c r="L2572" i="2"/>
  <c r="M2572" i="2"/>
  <c r="G2572" i="2"/>
  <c r="H2572" i="2"/>
  <c r="F2572" i="2"/>
  <c r="E2572" i="2"/>
  <c r="D2572" i="2"/>
  <c r="AW2571" i="2"/>
  <c r="C2571" i="2"/>
  <c r="AN2571" i="2"/>
  <c r="AM2571" i="2"/>
  <c r="AL2571" i="2"/>
  <c r="AK2571" i="2"/>
  <c r="AJ2571" i="2"/>
  <c r="AI2571" i="2"/>
  <c r="AH2571" i="2"/>
  <c r="AG2571" i="2"/>
  <c r="J2571" i="2"/>
  <c r="K2571" i="2"/>
  <c r="L2571" i="2"/>
  <c r="M2571" i="2"/>
  <c r="G2571" i="2"/>
  <c r="H2571" i="2"/>
  <c r="F2571" i="2"/>
  <c r="E2571" i="2"/>
  <c r="D2571" i="2"/>
  <c r="AW2570" i="2"/>
  <c r="C2570" i="2"/>
  <c r="AN2570" i="2"/>
  <c r="AM2570" i="2"/>
  <c r="AL2570" i="2"/>
  <c r="AK2570" i="2"/>
  <c r="AJ2570" i="2"/>
  <c r="AI2570" i="2"/>
  <c r="AH2570" i="2"/>
  <c r="AG2570" i="2"/>
  <c r="J2570" i="2"/>
  <c r="K2570" i="2"/>
  <c r="L2570" i="2"/>
  <c r="M2570" i="2"/>
  <c r="G2570" i="2"/>
  <c r="H2570" i="2"/>
  <c r="F2570" i="2"/>
  <c r="E2570" i="2"/>
  <c r="D2570" i="2"/>
  <c r="AW2569" i="2"/>
  <c r="C2569" i="2"/>
  <c r="AN2569" i="2"/>
  <c r="AM2569" i="2"/>
  <c r="AL2569" i="2"/>
  <c r="AK2569" i="2"/>
  <c r="AJ2569" i="2"/>
  <c r="AI2569" i="2"/>
  <c r="AH2569" i="2"/>
  <c r="AG2569" i="2"/>
  <c r="J2569" i="2"/>
  <c r="K2569" i="2"/>
  <c r="L2569" i="2"/>
  <c r="M2569" i="2"/>
  <c r="G2569" i="2"/>
  <c r="H2569" i="2"/>
  <c r="F2569" i="2"/>
  <c r="E2569" i="2"/>
  <c r="D2569" i="2"/>
  <c r="AW2568" i="2"/>
  <c r="C2568" i="2"/>
  <c r="AN2568" i="2"/>
  <c r="AM2568" i="2"/>
  <c r="AL2568" i="2"/>
  <c r="AK2568" i="2"/>
  <c r="AJ2568" i="2"/>
  <c r="AI2568" i="2"/>
  <c r="AH2568" i="2"/>
  <c r="AG2568" i="2"/>
  <c r="J2568" i="2"/>
  <c r="K2568" i="2"/>
  <c r="L2568" i="2"/>
  <c r="M2568" i="2"/>
  <c r="G2568" i="2"/>
  <c r="H2568" i="2"/>
  <c r="F2568" i="2"/>
  <c r="E2568" i="2"/>
  <c r="D2568" i="2"/>
  <c r="AW2567" i="2"/>
  <c r="C2567" i="2"/>
  <c r="AN2567" i="2"/>
  <c r="AM2567" i="2"/>
  <c r="AL2567" i="2"/>
  <c r="AK2567" i="2"/>
  <c r="AJ2567" i="2"/>
  <c r="AI2567" i="2"/>
  <c r="AH2567" i="2"/>
  <c r="AG2567" i="2"/>
  <c r="J2567" i="2"/>
  <c r="K2567" i="2"/>
  <c r="L2567" i="2"/>
  <c r="M2567" i="2"/>
  <c r="G2567" i="2"/>
  <c r="H2567" i="2"/>
  <c r="F2567" i="2"/>
  <c r="E2567" i="2"/>
  <c r="D2567" i="2"/>
  <c r="AW2566" i="2"/>
  <c r="C2566" i="2"/>
  <c r="AN2566" i="2"/>
  <c r="AM2566" i="2"/>
  <c r="AL2566" i="2"/>
  <c r="AK2566" i="2"/>
  <c r="AJ2566" i="2"/>
  <c r="AI2566" i="2"/>
  <c r="AH2566" i="2"/>
  <c r="AG2566" i="2"/>
  <c r="J2566" i="2"/>
  <c r="K2566" i="2"/>
  <c r="L2566" i="2"/>
  <c r="M2566" i="2"/>
  <c r="G2566" i="2"/>
  <c r="H2566" i="2"/>
  <c r="F2566" i="2"/>
  <c r="E2566" i="2"/>
  <c r="D2566" i="2"/>
  <c r="AW2565" i="2"/>
  <c r="C2565" i="2"/>
  <c r="AN2565" i="2"/>
  <c r="AM2565" i="2"/>
  <c r="AL2565" i="2"/>
  <c r="AK2565" i="2"/>
  <c r="AJ2565" i="2"/>
  <c r="AI2565" i="2"/>
  <c r="AH2565" i="2"/>
  <c r="AG2565" i="2"/>
  <c r="J2565" i="2"/>
  <c r="K2565" i="2"/>
  <c r="L2565" i="2"/>
  <c r="M2565" i="2"/>
  <c r="G2565" i="2"/>
  <c r="H2565" i="2"/>
  <c r="F2565" i="2"/>
  <c r="E2565" i="2"/>
  <c r="D2565" i="2"/>
  <c r="AW2564" i="2"/>
  <c r="C2564" i="2"/>
  <c r="AN2564" i="2"/>
  <c r="AM2564" i="2"/>
  <c r="AL2564" i="2"/>
  <c r="AK2564" i="2"/>
  <c r="AJ2564" i="2"/>
  <c r="AI2564" i="2"/>
  <c r="AH2564" i="2"/>
  <c r="AG2564" i="2"/>
  <c r="J2564" i="2"/>
  <c r="K2564" i="2"/>
  <c r="L2564" i="2"/>
  <c r="M2564" i="2"/>
  <c r="G2564" i="2"/>
  <c r="H2564" i="2"/>
  <c r="F2564" i="2"/>
  <c r="E2564" i="2"/>
  <c r="D2564" i="2"/>
  <c r="AW2563" i="2"/>
  <c r="C2563" i="2"/>
  <c r="AN2563" i="2"/>
  <c r="AM2563" i="2"/>
  <c r="AL2563" i="2"/>
  <c r="AK2563" i="2"/>
  <c r="AJ2563" i="2"/>
  <c r="AI2563" i="2"/>
  <c r="AH2563" i="2"/>
  <c r="AG2563" i="2"/>
  <c r="J2563" i="2"/>
  <c r="K2563" i="2"/>
  <c r="L2563" i="2"/>
  <c r="M2563" i="2"/>
  <c r="G2563" i="2"/>
  <c r="H2563" i="2"/>
  <c r="F2563" i="2"/>
  <c r="E2563" i="2"/>
  <c r="D2563" i="2"/>
  <c r="AW2562" i="2"/>
  <c r="C2562" i="2"/>
  <c r="AN2562" i="2"/>
  <c r="AM2562" i="2"/>
  <c r="AL2562" i="2"/>
  <c r="AK2562" i="2"/>
  <c r="AJ2562" i="2"/>
  <c r="AI2562" i="2"/>
  <c r="AH2562" i="2"/>
  <c r="AG2562" i="2"/>
  <c r="J2562" i="2"/>
  <c r="K2562" i="2"/>
  <c r="L2562" i="2"/>
  <c r="M2562" i="2"/>
  <c r="G2562" i="2"/>
  <c r="H2562" i="2"/>
  <c r="F2562" i="2"/>
  <c r="E2562" i="2"/>
  <c r="D2562" i="2"/>
  <c r="AW2561" i="2"/>
  <c r="C2561" i="2"/>
  <c r="AN2561" i="2"/>
  <c r="AM2561" i="2"/>
  <c r="AL2561" i="2"/>
  <c r="AK2561" i="2"/>
  <c r="AJ2561" i="2"/>
  <c r="AI2561" i="2"/>
  <c r="AH2561" i="2"/>
  <c r="AG2561" i="2"/>
  <c r="J2561" i="2"/>
  <c r="K2561" i="2"/>
  <c r="L2561" i="2"/>
  <c r="M2561" i="2"/>
  <c r="G2561" i="2"/>
  <c r="H2561" i="2"/>
  <c r="F2561" i="2"/>
  <c r="E2561" i="2"/>
  <c r="D2561" i="2"/>
  <c r="AW2560" i="2"/>
  <c r="C2560" i="2"/>
  <c r="AN2560" i="2"/>
  <c r="AM2560" i="2"/>
  <c r="AL2560" i="2"/>
  <c r="AK2560" i="2"/>
  <c r="AJ2560" i="2"/>
  <c r="AI2560" i="2"/>
  <c r="AH2560" i="2"/>
  <c r="AG2560" i="2"/>
  <c r="J2560" i="2"/>
  <c r="K2560" i="2"/>
  <c r="L2560" i="2"/>
  <c r="M2560" i="2"/>
  <c r="G2560" i="2"/>
  <c r="H2560" i="2"/>
  <c r="F2560" i="2"/>
  <c r="E2560" i="2"/>
  <c r="D2560" i="2"/>
  <c r="AW2559" i="2"/>
  <c r="C2559" i="2"/>
  <c r="AN2559" i="2"/>
  <c r="AM2559" i="2"/>
  <c r="AL2559" i="2"/>
  <c r="AK2559" i="2"/>
  <c r="AJ2559" i="2"/>
  <c r="AI2559" i="2"/>
  <c r="AH2559" i="2"/>
  <c r="AG2559" i="2"/>
  <c r="J2559" i="2"/>
  <c r="K2559" i="2"/>
  <c r="L2559" i="2"/>
  <c r="M2559" i="2"/>
  <c r="G2559" i="2"/>
  <c r="H2559" i="2"/>
  <c r="F2559" i="2"/>
  <c r="E2559" i="2"/>
  <c r="D2559" i="2"/>
  <c r="AW2558" i="2"/>
  <c r="C2558" i="2"/>
  <c r="AN2558" i="2"/>
  <c r="AM2558" i="2"/>
  <c r="AL2558" i="2"/>
  <c r="AK2558" i="2"/>
  <c r="AJ2558" i="2"/>
  <c r="AI2558" i="2"/>
  <c r="AH2558" i="2"/>
  <c r="AG2558" i="2"/>
  <c r="J2558" i="2"/>
  <c r="K2558" i="2"/>
  <c r="L2558" i="2"/>
  <c r="M2558" i="2"/>
  <c r="G2558" i="2"/>
  <c r="H2558" i="2"/>
  <c r="F2558" i="2"/>
  <c r="E2558" i="2"/>
  <c r="D2558" i="2"/>
  <c r="AW2557" i="2"/>
  <c r="C2557" i="2"/>
  <c r="AN2557" i="2"/>
  <c r="AM2557" i="2"/>
  <c r="AL2557" i="2"/>
  <c r="AK2557" i="2"/>
  <c r="AJ2557" i="2"/>
  <c r="AI2557" i="2"/>
  <c r="AH2557" i="2"/>
  <c r="AG2557" i="2"/>
  <c r="J2557" i="2"/>
  <c r="K2557" i="2"/>
  <c r="L2557" i="2"/>
  <c r="M2557" i="2"/>
  <c r="G2557" i="2"/>
  <c r="H2557" i="2"/>
  <c r="F2557" i="2"/>
  <c r="E2557" i="2"/>
  <c r="D2557" i="2"/>
  <c r="AW2556" i="2"/>
  <c r="C2556" i="2"/>
  <c r="AN2556" i="2"/>
  <c r="AM2556" i="2"/>
  <c r="AL2556" i="2"/>
  <c r="AK2556" i="2"/>
  <c r="AJ2556" i="2"/>
  <c r="AI2556" i="2"/>
  <c r="AH2556" i="2"/>
  <c r="AG2556" i="2"/>
  <c r="J2556" i="2"/>
  <c r="K2556" i="2"/>
  <c r="L2556" i="2"/>
  <c r="M2556" i="2"/>
  <c r="G2556" i="2"/>
  <c r="H2556" i="2"/>
  <c r="F2556" i="2"/>
  <c r="E2556" i="2"/>
  <c r="D2556" i="2"/>
  <c r="AW2555" i="2"/>
  <c r="C2555" i="2"/>
  <c r="AN2555" i="2"/>
  <c r="AM2555" i="2"/>
  <c r="AL2555" i="2"/>
  <c r="AK2555" i="2"/>
  <c r="AJ2555" i="2"/>
  <c r="AI2555" i="2"/>
  <c r="AH2555" i="2"/>
  <c r="AG2555" i="2"/>
  <c r="J2555" i="2"/>
  <c r="K2555" i="2"/>
  <c r="L2555" i="2"/>
  <c r="M2555" i="2"/>
  <c r="G2555" i="2"/>
  <c r="H2555" i="2"/>
  <c r="F2555" i="2"/>
  <c r="E2555" i="2"/>
  <c r="D2555" i="2"/>
  <c r="AW2554" i="2"/>
  <c r="C2554" i="2"/>
  <c r="AN2554" i="2"/>
  <c r="AM2554" i="2"/>
  <c r="AL2554" i="2"/>
  <c r="AK2554" i="2"/>
  <c r="AJ2554" i="2"/>
  <c r="AI2554" i="2"/>
  <c r="AH2554" i="2"/>
  <c r="AG2554" i="2"/>
  <c r="J2554" i="2"/>
  <c r="K2554" i="2"/>
  <c r="L2554" i="2"/>
  <c r="M2554" i="2"/>
  <c r="G2554" i="2"/>
  <c r="H2554" i="2"/>
  <c r="F2554" i="2"/>
  <c r="E2554" i="2"/>
  <c r="D2554" i="2"/>
  <c r="AW2553" i="2"/>
  <c r="C2553" i="2"/>
  <c r="AN2553" i="2"/>
  <c r="AM2553" i="2"/>
  <c r="AL2553" i="2"/>
  <c r="AK2553" i="2"/>
  <c r="AJ2553" i="2"/>
  <c r="AI2553" i="2"/>
  <c r="AH2553" i="2"/>
  <c r="AG2553" i="2"/>
  <c r="J2553" i="2"/>
  <c r="K2553" i="2"/>
  <c r="L2553" i="2"/>
  <c r="M2553" i="2"/>
  <c r="G2553" i="2"/>
  <c r="H2553" i="2"/>
  <c r="F2553" i="2"/>
  <c r="E2553" i="2"/>
  <c r="D2553" i="2"/>
  <c r="AW2552" i="2"/>
  <c r="C2552" i="2"/>
  <c r="AN2552" i="2"/>
  <c r="AM2552" i="2"/>
  <c r="AL2552" i="2"/>
  <c r="AK2552" i="2"/>
  <c r="AJ2552" i="2"/>
  <c r="AI2552" i="2"/>
  <c r="AH2552" i="2"/>
  <c r="AG2552" i="2"/>
  <c r="J2552" i="2"/>
  <c r="K2552" i="2"/>
  <c r="L2552" i="2"/>
  <c r="M2552" i="2"/>
  <c r="G2552" i="2"/>
  <c r="H2552" i="2"/>
  <c r="F2552" i="2"/>
  <c r="E2552" i="2"/>
  <c r="D2552" i="2"/>
  <c r="AW2551" i="2"/>
  <c r="C2551" i="2"/>
  <c r="AN2551" i="2"/>
  <c r="AM2551" i="2"/>
  <c r="AL2551" i="2"/>
  <c r="AK2551" i="2"/>
  <c r="AJ2551" i="2"/>
  <c r="AI2551" i="2"/>
  <c r="AH2551" i="2"/>
  <c r="AG2551" i="2"/>
  <c r="J2551" i="2"/>
  <c r="K2551" i="2"/>
  <c r="L2551" i="2"/>
  <c r="M2551" i="2"/>
  <c r="G2551" i="2"/>
  <c r="H2551" i="2"/>
  <c r="F2551" i="2"/>
  <c r="E2551" i="2"/>
  <c r="D2551" i="2"/>
  <c r="AW2550" i="2"/>
  <c r="C2550" i="2"/>
  <c r="AN2550" i="2"/>
  <c r="AM2550" i="2"/>
  <c r="AL2550" i="2"/>
  <c r="AK2550" i="2"/>
  <c r="AJ2550" i="2"/>
  <c r="AI2550" i="2"/>
  <c r="AH2550" i="2"/>
  <c r="AG2550" i="2"/>
  <c r="J2550" i="2"/>
  <c r="K2550" i="2"/>
  <c r="L2550" i="2"/>
  <c r="M2550" i="2"/>
  <c r="G2550" i="2"/>
  <c r="H2550" i="2"/>
  <c r="F2550" i="2"/>
  <c r="E2550" i="2"/>
  <c r="D2550" i="2"/>
  <c r="AW2549" i="2"/>
  <c r="C2549" i="2"/>
  <c r="AN2549" i="2"/>
  <c r="AM2549" i="2"/>
  <c r="AL2549" i="2"/>
  <c r="AK2549" i="2"/>
  <c r="AJ2549" i="2"/>
  <c r="AI2549" i="2"/>
  <c r="AH2549" i="2"/>
  <c r="AG2549" i="2"/>
  <c r="J2549" i="2"/>
  <c r="K2549" i="2"/>
  <c r="L2549" i="2"/>
  <c r="M2549" i="2"/>
  <c r="G2549" i="2"/>
  <c r="H2549" i="2"/>
  <c r="F2549" i="2"/>
  <c r="E2549" i="2"/>
  <c r="D2549" i="2"/>
  <c r="AW2548" i="2"/>
  <c r="C2548" i="2"/>
  <c r="AN2548" i="2"/>
  <c r="AM2548" i="2"/>
  <c r="AL2548" i="2"/>
  <c r="AK2548" i="2"/>
  <c r="AJ2548" i="2"/>
  <c r="AI2548" i="2"/>
  <c r="AH2548" i="2"/>
  <c r="AG2548" i="2"/>
  <c r="J2548" i="2"/>
  <c r="K2548" i="2"/>
  <c r="L2548" i="2"/>
  <c r="M2548" i="2"/>
  <c r="G2548" i="2"/>
  <c r="H2548" i="2"/>
  <c r="F2548" i="2"/>
  <c r="E2548" i="2"/>
  <c r="D2548" i="2"/>
  <c r="AW2547" i="2"/>
  <c r="C2547" i="2"/>
  <c r="AN2547" i="2"/>
  <c r="AM2547" i="2"/>
  <c r="AL2547" i="2"/>
  <c r="AK2547" i="2"/>
  <c r="AJ2547" i="2"/>
  <c r="AI2547" i="2"/>
  <c r="AH2547" i="2"/>
  <c r="AG2547" i="2"/>
  <c r="J2547" i="2"/>
  <c r="K2547" i="2"/>
  <c r="L2547" i="2"/>
  <c r="M2547" i="2"/>
  <c r="G2547" i="2"/>
  <c r="H2547" i="2"/>
  <c r="F2547" i="2"/>
  <c r="E2547" i="2"/>
  <c r="D2547" i="2"/>
  <c r="AW2546" i="2"/>
  <c r="C2546" i="2"/>
  <c r="AN2546" i="2"/>
  <c r="AM2546" i="2"/>
  <c r="AL2546" i="2"/>
  <c r="AK2546" i="2"/>
  <c r="AJ2546" i="2"/>
  <c r="AI2546" i="2"/>
  <c r="AH2546" i="2"/>
  <c r="AG2546" i="2"/>
  <c r="J2546" i="2"/>
  <c r="K2546" i="2"/>
  <c r="L2546" i="2"/>
  <c r="M2546" i="2"/>
  <c r="G2546" i="2"/>
  <c r="H2546" i="2"/>
  <c r="F2546" i="2"/>
  <c r="E2546" i="2"/>
  <c r="D2546" i="2"/>
  <c r="AW2545" i="2"/>
  <c r="C2545" i="2"/>
  <c r="AN2545" i="2"/>
  <c r="AM2545" i="2"/>
  <c r="AL2545" i="2"/>
  <c r="AK2545" i="2"/>
  <c r="AJ2545" i="2"/>
  <c r="AI2545" i="2"/>
  <c r="AH2545" i="2"/>
  <c r="AG2545" i="2"/>
  <c r="J2545" i="2"/>
  <c r="K2545" i="2"/>
  <c r="L2545" i="2"/>
  <c r="M2545" i="2"/>
  <c r="G2545" i="2"/>
  <c r="H2545" i="2"/>
  <c r="F2545" i="2"/>
  <c r="E2545" i="2"/>
  <c r="D2545" i="2"/>
  <c r="AW2544" i="2"/>
  <c r="C2544" i="2"/>
  <c r="AN2544" i="2"/>
  <c r="AM2544" i="2"/>
  <c r="AL2544" i="2"/>
  <c r="AK2544" i="2"/>
  <c r="AJ2544" i="2"/>
  <c r="AI2544" i="2"/>
  <c r="AH2544" i="2"/>
  <c r="AG2544" i="2"/>
  <c r="J2544" i="2"/>
  <c r="K2544" i="2"/>
  <c r="L2544" i="2"/>
  <c r="M2544" i="2"/>
  <c r="G2544" i="2"/>
  <c r="H2544" i="2"/>
  <c r="F2544" i="2"/>
  <c r="E2544" i="2"/>
  <c r="D2544" i="2"/>
  <c r="AW2543" i="2"/>
  <c r="C2543" i="2"/>
  <c r="AN2543" i="2"/>
  <c r="AM2543" i="2"/>
  <c r="AL2543" i="2"/>
  <c r="AK2543" i="2"/>
  <c r="AJ2543" i="2"/>
  <c r="AI2543" i="2"/>
  <c r="AH2543" i="2"/>
  <c r="AG2543" i="2"/>
  <c r="J2543" i="2"/>
  <c r="K2543" i="2"/>
  <c r="L2543" i="2"/>
  <c r="M2543" i="2"/>
  <c r="G2543" i="2"/>
  <c r="H2543" i="2"/>
  <c r="F2543" i="2"/>
  <c r="E2543" i="2"/>
  <c r="D2543" i="2"/>
  <c r="AW2542" i="2"/>
  <c r="C2542" i="2"/>
  <c r="AN2542" i="2"/>
  <c r="AM2542" i="2"/>
  <c r="AL2542" i="2"/>
  <c r="AK2542" i="2"/>
  <c r="AJ2542" i="2"/>
  <c r="AI2542" i="2"/>
  <c r="AH2542" i="2"/>
  <c r="AG2542" i="2"/>
  <c r="J2542" i="2"/>
  <c r="K2542" i="2"/>
  <c r="L2542" i="2"/>
  <c r="M2542" i="2"/>
  <c r="G2542" i="2"/>
  <c r="H2542" i="2"/>
  <c r="F2542" i="2"/>
  <c r="E2542" i="2"/>
  <c r="D2542" i="2"/>
  <c r="AW2541" i="2"/>
  <c r="C2541" i="2"/>
  <c r="AN2541" i="2"/>
  <c r="AM2541" i="2"/>
  <c r="AL2541" i="2"/>
  <c r="AK2541" i="2"/>
  <c r="AJ2541" i="2"/>
  <c r="AI2541" i="2"/>
  <c r="AH2541" i="2"/>
  <c r="AG2541" i="2"/>
  <c r="J2541" i="2"/>
  <c r="K2541" i="2"/>
  <c r="L2541" i="2"/>
  <c r="M2541" i="2"/>
  <c r="G2541" i="2"/>
  <c r="H2541" i="2"/>
  <c r="F2541" i="2"/>
  <c r="E2541" i="2"/>
  <c r="D2541" i="2"/>
  <c r="AW2540" i="2"/>
  <c r="C2540" i="2"/>
  <c r="AN2540" i="2"/>
  <c r="AM2540" i="2"/>
  <c r="AL2540" i="2"/>
  <c r="AK2540" i="2"/>
  <c r="AJ2540" i="2"/>
  <c r="AI2540" i="2"/>
  <c r="AH2540" i="2"/>
  <c r="AG2540" i="2"/>
  <c r="J2540" i="2"/>
  <c r="K2540" i="2"/>
  <c r="L2540" i="2"/>
  <c r="M2540" i="2"/>
  <c r="G2540" i="2"/>
  <c r="H2540" i="2"/>
  <c r="F2540" i="2"/>
  <c r="E2540" i="2"/>
  <c r="D2540" i="2"/>
  <c r="AW2539" i="2"/>
  <c r="C2539" i="2"/>
  <c r="AN2539" i="2"/>
  <c r="AM2539" i="2"/>
  <c r="AL2539" i="2"/>
  <c r="AK2539" i="2"/>
  <c r="AJ2539" i="2"/>
  <c r="AI2539" i="2"/>
  <c r="AH2539" i="2"/>
  <c r="AG2539" i="2"/>
  <c r="J2539" i="2"/>
  <c r="K2539" i="2"/>
  <c r="L2539" i="2"/>
  <c r="M2539" i="2"/>
  <c r="G2539" i="2"/>
  <c r="H2539" i="2"/>
  <c r="F2539" i="2"/>
  <c r="E2539" i="2"/>
  <c r="D2539" i="2"/>
  <c r="AW2538" i="2"/>
  <c r="C2538" i="2"/>
  <c r="AN2538" i="2"/>
  <c r="AM2538" i="2"/>
  <c r="AL2538" i="2"/>
  <c r="AK2538" i="2"/>
  <c r="AJ2538" i="2"/>
  <c r="AI2538" i="2"/>
  <c r="AH2538" i="2"/>
  <c r="AG2538" i="2"/>
  <c r="J2538" i="2"/>
  <c r="K2538" i="2"/>
  <c r="L2538" i="2"/>
  <c r="M2538" i="2"/>
  <c r="G2538" i="2"/>
  <c r="H2538" i="2"/>
  <c r="F2538" i="2"/>
  <c r="E2538" i="2"/>
  <c r="D2538" i="2"/>
  <c r="AW2537" i="2"/>
  <c r="C2537" i="2"/>
  <c r="AN2537" i="2"/>
  <c r="AM2537" i="2"/>
  <c r="AL2537" i="2"/>
  <c r="AK2537" i="2"/>
  <c r="AJ2537" i="2"/>
  <c r="AI2537" i="2"/>
  <c r="AH2537" i="2"/>
  <c r="AG2537" i="2"/>
  <c r="J2537" i="2"/>
  <c r="K2537" i="2"/>
  <c r="L2537" i="2"/>
  <c r="M2537" i="2"/>
  <c r="G2537" i="2"/>
  <c r="H2537" i="2"/>
  <c r="F2537" i="2"/>
  <c r="E2537" i="2"/>
  <c r="D2537" i="2"/>
  <c r="D910" i="2"/>
  <c r="F76" i="8"/>
  <c r="F24" i="8"/>
  <c r="F206" i="8"/>
  <c r="F212" i="8"/>
  <c r="F210" i="8"/>
  <c r="F209" i="8"/>
  <c r="F208" i="8"/>
  <c r="F207" i="8"/>
  <c r="F203" i="8"/>
  <c r="F202" i="8"/>
  <c r="F201" i="8"/>
  <c r="F200" i="8"/>
  <c r="F199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49" i="8"/>
  <c r="F148" i="8"/>
  <c r="F147" i="8"/>
  <c r="F146" i="8"/>
  <c r="F145" i="8"/>
  <c r="F144" i="8"/>
  <c r="F143" i="8"/>
  <c r="F142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19" i="8"/>
  <c r="F118" i="8"/>
  <c r="F117" i="8"/>
  <c r="F116" i="8"/>
  <c r="F115" i="8"/>
  <c r="F114" i="8"/>
  <c r="F113" i="8"/>
  <c r="F112" i="8"/>
  <c r="F109" i="8"/>
  <c r="F108" i="8"/>
  <c r="F106" i="8"/>
  <c r="F101" i="8"/>
  <c r="F100" i="8"/>
  <c r="F99" i="8"/>
  <c r="F98" i="8"/>
  <c r="F97" i="8"/>
  <c r="F96" i="8"/>
  <c r="F94" i="8"/>
  <c r="F93" i="8"/>
  <c r="F92" i="8"/>
  <c r="F91" i="8"/>
  <c r="F90" i="8"/>
  <c r="F89" i="8"/>
  <c r="F88" i="8"/>
  <c r="F87" i="8"/>
  <c r="F82" i="8"/>
  <c r="F81" i="8"/>
  <c r="F80" i="8"/>
  <c r="F79" i="8"/>
  <c r="F78" i="8"/>
  <c r="F77" i="8"/>
  <c r="F75" i="8"/>
  <c r="F74" i="8"/>
  <c r="F73" i="8"/>
  <c r="F72" i="8"/>
  <c r="F71" i="8"/>
  <c r="F70" i="8"/>
  <c r="F69" i="8"/>
  <c r="F65" i="8"/>
  <c r="F64" i="8"/>
  <c r="F63" i="8"/>
  <c r="F62" i="8"/>
  <c r="F61" i="8"/>
  <c r="F60" i="8"/>
  <c r="F59" i="8"/>
  <c r="F58" i="8"/>
  <c r="F53" i="8"/>
  <c r="F52" i="8"/>
  <c r="F51" i="8"/>
  <c r="F50" i="8"/>
  <c r="F49" i="8"/>
  <c r="F48" i="8"/>
  <c r="F44" i="8"/>
  <c r="F43" i="8"/>
  <c r="F42" i="8"/>
  <c r="F40" i="8"/>
  <c r="F39" i="8"/>
  <c r="F36" i="8"/>
  <c r="F35" i="8"/>
  <c r="F34" i="8"/>
  <c r="F33" i="8"/>
  <c r="F32" i="8"/>
  <c r="F31" i="8"/>
  <c r="F30" i="8"/>
  <c r="F29" i="8"/>
  <c r="F28" i="8"/>
  <c r="F26" i="8"/>
  <c r="F25" i="8"/>
  <c r="AW2484" i="2"/>
  <c r="AW2483" i="2"/>
  <c r="AW2482" i="2"/>
  <c r="AW2481" i="2"/>
  <c r="AW2480" i="2"/>
  <c r="AW2479" i="2"/>
  <c r="AW2478" i="2"/>
  <c r="AW2477" i="2"/>
  <c r="AW2476" i="2"/>
  <c r="AW2475" i="2"/>
  <c r="AW2474" i="2"/>
  <c r="AW2473" i="2"/>
  <c r="AW2472" i="2"/>
  <c r="AW2471" i="2"/>
  <c r="AW2470" i="2"/>
  <c r="AW2469" i="2"/>
  <c r="AW2468" i="2"/>
  <c r="AW2467" i="2"/>
  <c r="AW2466" i="2"/>
  <c r="AW2465" i="2"/>
  <c r="AW2464" i="2"/>
  <c r="AW2463" i="2"/>
  <c r="AW2462" i="2"/>
  <c r="AW2461" i="2"/>
  <c r="AW2460" i="2"/>
  <c r="AW2459" i="2"/>
  <c r="AW2458" i="2"/>
  <c r="AW2457" i="2"/>
  <c r="AW2456" i="2"/>
  <c r="AW2455" i="2"/>
  <c r="AW2454" i="2"/>
  <c r="AW2453" i="2"/>
  <c r="AW2452" i="2"/>
  <c r="AW2451" i="2"/>
  <c r="AW2450" i="2"/>
  <c r="AW2449" i="2"/>
  <c r="AW2448" i="2"/>
  <c r="AW2447" i="2"/>
  <c r="AW2446" i="2"/>
  <c r="AW2445" i="2"/>
  <c r="AW2444" i="2"/>
  <c r="AW2443" i="2"/>
  <c r="AW2442" i="2"/>
  <c r="AW2441" i="2"/>
  <c r="AW2440" i="2"/>
  <c r="AW2439" i="2"/>
  <c r="AW2438" i="2"/>
  <c r="AW2437" i="2"/>
  <c r="AW2436" i="2"/>
  <c r="AW2435" i="2"/>
  <c r="AW2434" i="2"/>
  <c r="AW2433" i="2"/>
  <c r="AW2432" i="2"/>
  <c r="AW2431" i="2"/>
  <c r="AW2430" i="2"/>
  <c r="AW2429" i="2"/>
  <c r="AW2428" i="2"/>
  <c r="AW2427" i="2"/>
  <c r="AW2426" i="2"/>
  <c r="AW2425" i="2"/>
  <c r="AW2424" i="2"/>
  <c r="AW2423" i="2"/>
  <c r="AW2422" i="2"/>
  <c r="AW2421" i="2"/>
  <c r="AW2420" i="2"/>
  <c r="AW2419" i="2"/>
  <c r="AW2418" i="2"/>
  <c r="AW2417" i="2"/>
  <c r="AW2416" i="2"/>
  <c r="AW2415" i="2"/>
  <c r="AW2414" i="2"/>
  <c r="AW2413" i="2"/>
  <c r="AW2412" i="2"/>
  <c r="AW2411" i="2"/>
  <c r="AW2410" i="2"/>
  <c r="AW2409" i="2"/>
  <c r="AW2408" i="2"/>
  <c r="AW2532" i="2"/>
  <c r="AW2531" i="2"/>
  <c r="AW2530" i="2"/>
  <c r="AW2529" i="2"/>
  <c r="AW2528" i="2"/>
  <c r="AW2527" i="2"/>
  <c r="AW2526" i="2"/>
  <c r="AW2525" i="2"/>
  <c r="AW2524" i="2"/>
  <c r="AW2523" i="2"/>
  <c r="AW2522" i="2"/>
  <c r="AW2521" i="2"/>
  <c r="AW2520" i="2"/>
  <c r="AW2519" i="2"/>
  <c r="AW2518" i="2"/>
  <c r="AW2517" i="2"/>
  <c r="AW2516" i="2"/>
  <c r="AW2515" i="2"/>
  <c r="AW2514" i="2"/>
  <c r="AW2513" i="2"/>
  <c r="AW2512" i="2"/>
  <c r="AW2511" i="2"/>
  <c r="AW2510" i="2"/>
  <c r="AW2509" i="2"/>
  <c r="AW2508" i="2"/>
  <c r="AW2507" i="2"/>
  <c r="AW2506" i="2"/>
  <c r="AW2505" i="2"/>
  <c r="AW2504" i="2"/>
  <c r="AW2503" i="2"/>
  <c r="AW2502" i="2"/>
  <c r="AW2501" i="2"/>
  <c r="AW2500" i="2"/>
  <c r="AW2499" i="2"/>
  <c r="AW2498" i="2"/>
  <c r="AW2497" i="2"/>
  <c r="AW2496" i="2"/>
  <c r="AW2495" i="2"/>
  <c r="AW2494" i="2"/>
  <c r="AW2493" i="2"/>
  <c r="AW2492" i="2"/>
  <c r="AW2491" i="2"/>
  <c r="AW2490" i="2"/>
  <c r="AW2489" i="2"/>
  <c r="AW2488" i="2"/>
  <c r="AW2487" i="2"/>
  <c r="AW2402" i="2"/>
  <c r="AW2401" i="2"/>
  <c r="AW2400" i="2"/>
  <c r="AW2399" i="2"/>
  <c r="AW2398" i="2"/>
  <c r="AW2397" i="2"/>
  <c r="AW2396" i="2"/>
  <c r="AW2395" i="2"/>
  <c r="AW2394" i="2"/>
  <c r="AW2393" i="2"/>
  <c r="AW2392" i="2"/>
  <c r="AW2391" i="2"/>
  <c r="AW2390" i="2"/>
  <c r="AW2389" i="2"/>
  <c r="AW2388" i="2"/>
  <c r="AW2387" i="2"/>
  <c r="AW2386" i="2"/>
  <c r="AW2385" i="2"/>
  <c r="AW2384" i="2"/>
  <c r="AW2383" i="2"/>
  <c r="AW2382" i="2"/>
  <c r="AW2381" i="2"/>
  <c r="AW2380" i="2"/>
  <c r="AW2377" i="2"/>
  <c r="AW2376" i="2"/>
  <c r="AW2375" i="2"/>
  <c r="AW2374" i="2"/>
  <c r="AW2373" i="2"/>
  <c r="AW2372" i="2"/>
  <c r="AW2371" i="2"/>
  <c r="AW2370" i="2"/>
  <c r="AW2369" i="2"/>
  <c r="AW2368" i="2"/>
  <c r="AW2367" i="2"/>
  <c r="AW2366" i="2"/>
  <c r="AW2365" i="2"/>
  <c r="AW2364" i="2"/>
  <c r="AW2363" i="2"/>
  <c r="AW2362" i="2"/>
  <c r="AW2361" i="2"/>
  <c r="AW2360" i="2"/>
  <c r="AW2359" i="2"/>
  <c r="AW2358" i="2"/>
  <c r="AW2357" i="2"/>
  <c r="AW2356" i="2"/>
  <c r="AW2355" i="2"/>
  <c r="AW2354" i="2"/>
  <c r="AW2353" i="2"/>
  <c r="AW2352" i="2"/>
  <c r="AW2351" i="2"/>
  <c r="AW2350" i="2"/>
  <c r="AW2349" i="2"/>
  <c r="AW2348" i="2"/>
  <c r="AW2347" i="2"/>
  <c r="AW2346" i="2"/>
  <c r="AW2345" i="2"/>
  <c r="AW2344" i="2"/>
  <c r="AW2343" i="2"/>
  <c r="AW2342" i="2"/>
  <c r="AW2341" i="2"/>
  <c r="AW2340" i="2"/>
  <c r="AW2339" i="2"/>
  <c r="AW2338" i="2"/>
  <c r="AW2337" i="2"/>
  <c r="AW2336" i="2"/>
  <c r="AW2335" i="2"/>
  <c r="AW2334" i="2"/>
  <c r="AW2333" i="2"/>
  <c r="AW2332" i="2"/>
  <c r="AW2331" i="2"/>
  <c r="AW2330" i="2"/>
  <c r="AW2329" i="2"/>
  <c r="AW2328" i="2"/>
  <c r="AW2327" i="2"/>
  <c r="AW2326" i="2"/>
  <c r="AW2325" i="2"/>
  <c r="AW2324" i="2"/>
  <c r="AW2323" i="2"/>
  <c r="AW2320" i="2"/>
  <c r="AW2319" i="2"/>
  <c r="AW2318" i="2"/>
  <c r="AW2317" i="2"/>
  <c r="AW2316" i="2"/>
  <c r="AW2315" i="2"/>
  <c r="AW2314" i="2"/>
  <c r="AW2313" i="2"/>
  <c r="AW2312" i="2"/>
  <c r="AW2311" i="2"/>
  <c r="AW2310" i="2"/>
  <c r="AW2309" i="2"/>
  <c r="AW2308" i="2"/>
  <c r="AW2307" i="2"/>
  <c r="AW2306" i="2"/>
  <c r="AW2305" i="2"/>
  <c r="AW2304" i="2"/>
  <c r="AW2303" i="2"/>
  <c r="AW2302" i="2"/>
  <c r="AW2301" i="2"/>
  <c r="AW2300" i="2"/>
  <c r="AW2299" i="2"/>
  <c r="AW2298" i="2"/>
  <c r="AW2297" i="2"/>
  <c r="AW2296" i="2"/>
  <c r="AW2295" i="2"/>
  <c r="AW2294" i="2"/>
  <c r="AW2293" i="2"/>
  <c r="AW2292" i="2"/>
  <c r="AW2291" i="2"/>
  <c r="AW2290" i="2"/>
  <c r="AW2289" i="2"/>
  <c r="AW2288" i="2"/>
  <c r="AW2287" i="2"/>
  <c r="AW2286" i="2"/>
  <c r="AW2285" i="2"/>
  <c r="AW2284" i="2"/>
  <c r="AW2283" i="2"/>
  <c r="AW2282" i="2"/>
  <c r="AW2281" i="2"/>
  <c r="AW2280" i="2"/>
  <c r="AW2279" i="2"/>
  <c r="AW2278" i="2"/>
  <c r="AW2277" i="2"/>
  <c r="AW2276" i="2"/>
  <c r="AW2275" i="2"/>
  <c r="AW2274" i="2"/>
  <c r="AW2273" i="2"/>
  <c r="AW2272" i="2"/>
  <c r="AW2271" i="2"/>
  <c r="AW2270" i="2"/>
  <c r="AW2269" i="2"/>
  <c r="AW2268" i="2"/>
  <c r="AW2267" i="2"/>
  <c r="AW2266" i="2"/>
  <c r="AW2265" i="2"/>
  <c r="AW2264" i="2"/>
  <c r="AW2263" i="2"/>
  <c r="AW2262" i="2"/>
  <c r="AW2261" i="2"/>
  <c r="AW2260" i="2"/>
  <c r="AW2259" i="2"/>
  <c r="AW2258" i="2"/>
  <c r="AW2257" i="2"/>
  <c r="AW2256" i="2"/>
  <c r="AW2255" i="2"/>
  <c r="AW2254" i="2"/>
  <c r="AW2253" i="2"/>
  <c r="AW2252" i="2"/>
  <c r="AW2251" i="2"/>
  <c r="AW2250" i="2"/>
  <c r="AW2249" i="2"/>
  <c r="AW2248" i="2"/>
  <c r="AW2247" i="2"/>
  <c r="AW2246" i="2"/>
  <c r="AW2245" i="2"/>
  <c r="AW2244" i="2"/>
  <c r="AW2243" i="2"/>
  <c r="AW2242" i="2"/>
  <c r="AW2241" i="2"/>
  <c r="AW2240" i="2"/>
  <c r="AW2239" i="2"/>
  <c r="AW2238" i="2"/>
  <c r="AW2237" i="2"/>
  <c r="AW2236" i="2"/>
  <c r="AW2235" i="2"/>
  <c r="AW2234" i="2"/>
  <c r="AW2233" i="2"/>
  <c r="AW2232" i="2"/>
  <c r="AW2231" i="2"/>
  <c r="AW2230" i="2"/>
  <c r="AW2229" i="2"/>
  <c r="AW2228" i="2"/>
  <c r="AW2227" i="2"/>
  <c r="AW2226" i="2"/>
  <c r="AW2225" i="2"/>
  <c r="AW2224" i="2"/>
  <c r="AW2223" i="2"/>
  <c r="AW2222" i="2"/>
  <c r="AW2221" i="2"/>
  <c r="AW2220" i="2"/>
  <c r="AW2219" i="2"/>
  <c r="AW2218" i="2"/>
  <c r="AW2217" i="2"/>
  <c r="AW2216" i="2"/>
  <c r="AW2215" i="2"/>
  <c r="AW2214" i="2"/>
  <c r="AW2213" i="2"/>
  <c r="AW2212" i="2"/>
  <c r="AW2211" i="2"/>
  <c r="AW2210" i="2"/>
  <c r="AW2209" i="2"/>
  <c r="AW2208" i="2"/>
  <c r="AW2207" i="2"/>
  <c r="AW2206" i="2"/>
  <c r="AW2205" i="2"/>
  <c r="AW2204" i="2"/>
  <c r="AW2203" i="2"/>
  <c r="AW2202" i="2"/>
  <c r="AW2201" i="2"/>
  <c r="AW2200" i="2"/>
  <c r="AW2199" i="2"/>
  <c r="AW2198" i="2"/>
  <c r="AW2197" i="2"/>
  <c r="AW2196" i="2"/>
  <c r="AW2195" i="2"/>
  <c r="AW2194" i="2"/>
  <c r="AW2193" i="2"/>
  <c r="AW2192" i="2"/>
  <c r="AW2191" i="2"/>
  <c r="AW2190" i="2"/>
  <c r="AW2189" i="2"/>
  <c r="AW2188" i="2"/>
  <c r="AW2185" i="2"/>
  <c r="AW2184" i="2"/>
  <c r="AW2183" i="2"/>
  <c r="AW2182" i="2"/>
  <c r="AW2181" i="2"/>
  <c r="AW2180" i="2"/>
  <c r="AW2179" i="2"/>
  <c r="AW2178" i="2"/>
  <c r="AW2177" i="2"/>
  <c r="AW2176" i="2"/>
  <c r="AW2175" i="2"/>
  <c r="AW2174" i="2"/>
  <c r="AW2173" i="2"/>
  <c r="AW2172" i="2"/>
  <c r="AW2171" i="2"/>
  <c r="AW2170" i="2"/>
  <c r="AW2169" i="2"/>
  <c r="AW2168" i="2"/>
  <c r="AW2167" i="2"/>
  <c r="AW2166" i="2"/>
  <c r="AW2165" i="2"/>
  <c r="AW2164" i="2"/>
  <c r="AW2163" i="2"/>
  <c r="AW2162" i="2"/>
  <c r="AW2161" i="2"/>
  <c r="AW2160" i="2"/>
  <c r="AW2159" i="2"/>
  <c r="AW2158" i="2"/>
  <c r="AW2157" i="2"/>
  <c r="AW2156" i="2"/>
  <c r="AW2155" i="2"/>
  <c r="AW2154" i="2"/>
  <c r="AW2153" i="2"/>
  <c r="AW2152" i="2"/>
  <c r="AW2151" i="2"/>
  <c r="AW2150" i="2"/>
  <c r="AW2149" i="2"/>
  <c r="AW2148" i="2"/>
  <c r="AW2147" i="2"/>
  <c r="AW2146" i="2"/>
  <c r="AW2145" i="2"/>
  <c r="AW2144" i="2"/>
  <c r="AW2143" i="2"/>
  <c r="AW2142" i="2"/>
  <c r="AW2141" i="2"/>
  <c r="AW2140" i="2"/>
  <c r="AW2139" i="2"/>
  <c r="AW2138" i="2"/>
  <c r="AW2137" i="2"/>
  <c r="AW2136" i="2"/>
  <c r="AW2135" i="2"/>
  <c r="AW2134" i="2"/>
  <c r="AW2133" i="2"/>
  <c r="AW2132" i="2"/>
  <c r="AW2131" i="2"/>
  <c r="AW2130" i="2"/>
  <c r="AW2129" i="2"/>
  <c r="AW2128" i="2"/>
  <c r="AW2127" i="2"/>
  <c r="AW2126" i="2"/>
  <c r="AW2125" i="2"/>
  <c r="AW2124" i="2"/>
  <c r="AW2123" i="2"/>
  <c r="AW2122" i="2"/>
  <c r="AW2121" i="2"/>
  <c r="AW2120" i="2"/>
  <c r="AW2119" i="2"/>
  <c r="AW2118" i="2"/>
  <c r="AW2117" i="2"/>
  <c r="AW2116" i="2"/>
  <c r="AW2115" i="2"/>
  <c r="AW2114" i="2"/>
  <c r="AW2113" i="2"/>
  <c r="AW2112" i="2"/>
  <c r="AW2111" i="2"/>
  <c r="AW2110" i="2"/>
  <c r="AW2109" i="2"/>
  <c r="AW2108" i="2"/>
  <c r="AW2107" i="2"/>
  <c r="AW2106" i="2"/>
  <c r="AW2105" i="2"/>
  <c r="AW2104" i="2"/>
  <c r="AW2103" i="2"/>
  <c r="AW2102" i="2"/>
  <c r="AW2101" i="2"/>
  <c r="AW2100" i="2"/>
  <c r="AW2099" i="2"/>
  <c r="AW2098" i="2"/>
  <c r="AW2097" i="2"/>
  <c r="AW2096" i="2"/>
  <c r="AW2095" i="2"/>
  <c r="AW2094" i="2"/>
  <c r="AW2093" i="2"/>
  <c r="AW2092" i="2"/>
  <c r="AW2091" i="2"/>
  <c r="AW2090" i="2"/>
  <c r="AW2089" i="2"/>
  <c r="AW2088" i="2"/>
  <c r="AW2087" i="2"/>
  <c r="AW2086" i="2"/>
  <c r="AW2085" i="2"/>
  <c r="AW2084" i="2"/>
  <c r="AW2083" i="2"/>
  <c r="AW2082" i="2"/>
  <c r="AW2081" i="2"/>
  <c r="AW2080" i="2"/>
  <c r="AW2079" i="2"/>
  <c r="AW2078" i="2"/>
  <c r="AW2077" i="2"/>
  <c r="AW2076" i="2"/>
  <c r="AW2075" i="2"/>
  <c r="AW2074" i="2"/>
  <c r="AW2073" i="2"/>
  <c r="AW2072" i="2"/>
  <c r="AW2071" i="2"/>
  <c r="AW2070" i="2"/>
  <c r="AW2069" i="2"/>
  <c r="AW2068" i="2"/>
  <c r="AW2067" i="2"/>
  <c r="AW2066" i="2"/>
  <c r="AW2065" i="2"/>
  <c r="AW2064" i="2"/>
  <c r="AW2063" i="2"/>
  <c r="AW2062" i="2"/>
  <c r="AW2061" i="2"/>
  <c r="AW2060" i="2"/>
  <c r="AW2059" i="2"/>
  <c r="AW2058" i="2"/>
  <c r="AW2057" i="2"/>
  <c r="AW2056" i="2"/>
  <c r="AW2055" i="2"/>
  <c r="AW2054" i="2"/>
  <c r="AW2053" i="2"/>
  <c r="AW2052" i="2"/>
  <c r="AW2051" i="2"/>
  <c r="AW2050" i="2"/>
  <c r="AW2049" i="2"/>
  <c r="AW2048" i="2"/>
  <c r="AW2047" i="2"/>
  <c r="AW2046" i="2"/>
  <c r="AW2045" i="2"/>
  <c r="AW2044" i="2"/>
  <c r="AW2043" i="2"/>
  <c r="AW2042" i="2"/>
  <c r="AW2041" i="2"/>
  <c r="AW2040" i="2"/>
  <c r="AW2039" i="2"/>
  <c r="AW2038" i="2"/>
  <c r="AW2037" i="2"/>
  <c r="AW2036" i="2"/>
  <c r="AW2035" i="2"/>
  <c r="AW2034" i="2"/>
  <c r="AW2033" i="2"/>
  <c r="AW2032" i="2"/>
  <c r="AW2031" i="2"/>
  <c r="AW2030" i="2"/>
  <c r="AW2029" i="2"/>
  <c r="AW2028" i="2"/>
  <c r="AW2027" i="2"/>
  <c r="AW2026" i="2"/>
  <c r="AW2025" i="2"/>
  <c r="AW2024" i="2"/>
  <c r="AW2023" i="2"/>
  <c r="AW2022" i="2"/>
  <c r="AW2021" i="2"/>
  <c r="AW2020" i="2"/>
  <c r="AW2019" i="2"/>
  <c r="AW2018" i="2"/>
  <c r="AW2017" i="2"/>
  <c r="AW2016" i="2"/>
  <c r="AW2015" i="2"/>
  <c r="AW2014" i="2"/>
  <c r="AW2013" i="2"/>
  <c r="AW2012" i="2"/>
  <c r="AW2011" i="2"/>
  <c r="AW2010" i="2"/>
  <c r="AW2009" i="2"/>
  <c r="AW2008" i="2"/>
  <c r="AW2007" i="2"/>
  <c r="AW2006" i="2"/>
  <c r="AW2005" i="2"/>
  <c r="AW2004" i="2"/>
  <c r="AW2003" i="2"/>
  <c r="AW2002" i="2"/>
  <c r="AW2001" i="2"/>
  <c r="AW2000" i="2"/>
  <c r="AW1999" i="2"/>
  <c r="AW1998" i="2"/>
  <c r="AW1997" i="2"/>
  <c r="AW1996" i="2"/>
  <c r="AW1995" i="2"/>
  <c r="AW1994" i="2"/>
  <c r="AW1993" i="2"/>
  <c r="AW1992" i="2"/>
  <c r="AW1991" i="2"/>
  <c r="AW1990" i="2"/>
  <c r="AW1989" i="2"/>
  <c r="AW1988" i="2"/>
  <c r="AW1987" i="2"/>
  <c r="AW1986" i="2"/>
  <c r="AW1985" i="2"/>
  <c r="AW1984" i="2"/>
  <c r="AW1983" i="2"/>
  <c r="AW1982" i="2"/>
  <c r="AW1981" i="2"/>
  <c r="AW1980" i="2"/>
  <c r="AW1979" i="2"/>
  <c r="AW1978" i="2"/>
  <c r="AW1977" i="2"/>
  <c r="AW1976" i="2"/>
  <c r="AW1975" i="2"/>
  <c r="AW1974" i="2"/>
  <c r="AW1973" i="2"/>
  <c r="AW1972" i="2"/>
  <c r="AW1971" i="2"/>
  <c r="AW1970" i="2"/>
  <c r="AW1969" i="2"/>
  <c r="AW1968" i="2"/>
  <c r="AW1967" i="2"/>
  <c r="AW1966" i="2"/>
  <c r="AW1965" i="2"/>
  <c r="AW1964" i="2"/>
  <c r="AW1963" i="2"/>
  <c r="AW1962" i="2"/>
  <c r="AW1961" i="2"/>
  <c r="AW1960" i="2"/>
  <c r="AW1959" i="2"/>
  <c r="AW1958" i="2"/>
  <c r="AW1957" i="2"/>
  <c r="AW1956" i="2"/>
  <c r="AW1955" i="2"/>
  <c r="AW1954" i="2"/>
  <c r="AW1953" i="2"/>
  <c r="AW1952" i="2"/>
  <c r="AW1951" i="2"/>
  <c r="AW1950" i="2"/>
  <c r="AW1949" i="2"/>
  <c r="AW1948" i="2"/>
  <c r="AW1947" i="2"/>
  <c r="AW1946" i="2"/>
  <c r="AW1945" i="2"/>
  <c r="AW1944" i="2"/>
  <c r="AW1943" i="2"/>
  <c r="AW1942" i="2"/>
  <c r="AW1941" i="2"/>
  <c r="AW1940" i="2"/>
  <c r="AW1939" i="2"/>
  <c r="AW1938" i="2"/>
  <c r="AW1937" i="2"/>
  <c r="AW1936" i="2"/>
  <c r="AW1935" i="2"/>
  <c r="AW1934" i="2"/>
  <c r="AW1933" i="2"/>
  <c r="AW1932" i="2"/>
  <c r="AW1929" i="2"/>
  <c r="AW1928" i="2"/>
  <c r="AW1927" i="2"/>
  <c r="AW1926" i="2"/>
  <c r="AW1925" i="2"/>
  <c r="AW1924" i="2"/>
  <c r="AW1923" i="2"/>
  <c r="AW1922" i="2"/>
  <c r="AW1921" i="2"/>
  <c r="AW1920" i="2"/>
  <c r="AW1919" i="2"/>
  <c r="AW1918" i="2"/>
  <c r="AW1917" i="2"/>
  <c r="AW1916" i="2"/>
  <c r="AW1915" i="2"/>
  <c r="AW1914" i="2"/>
  <c r="AW1913" i="2"/>
  <c r="AW1912" i="2"/>
  <c r="AW1911" i="2"/>
  <c r="AW1910" i="2"/>
  <c r="AW1909" i="2"/>
  <c r="AW1908" i="2"/>
  <c r="AW1907" i="2"/>
  <c r="AW1906" i="2"/>
  <c r="AW1905" i="2"/>
  <c r="AW1904" i="2"/>
  <c r="AW1903" i="2"/>
  <c r="AW1902" i="2"/>
  <c r="AW1901" i="2"/>
  <c r="AW1900" i="2"/>
  <c r="AW1899" i="2"/>
  <c r="AW1898" i="2"/>
  <c r="AW1897" i="2"/>
  <c r="AW1896" i="2"/>
  <c r="AW1895" i="2"/>
  <c r="AW1894" i="2"/>
  <c r="AW1893" i="2"/>
  <c r="AW1892" i="2"/>
  <c r="AW1891" i="2"/>
  <c r="AW1890" i="2"/>
  <c r="AW1889" i="2"/>
  <c r="AW1888" i="2"/>
  <c r="AW1887" i="2"/>
  <c r="AW1886" i="2"/>
  <c r="AW1885" i="2"/>
  <c r="AW1884" i="2"/>
  <c r="AW1883" i="2"/>
  <c r="AW1882" i="2"/>
  <c r="AW1881" i="2"/>
  <c r="AW1880" i="2"/>
  <c r="AW1879" i="2"/>
  <c r="AW1878" i="2"/>
  <c r="AW1877" i="2"/>
  <c r="AW1876" i="2"/>
  <c r="AW1875" i="2"/>
  <c r="AW1874" i="2"/>
  <c r="AW1873" i="2"/>
  <c r="AW1872" i="2"/>
  <c r="AW1871" i="2"/>
  <c r="AW1870" i="2"/>
  <c r="AW1869" i="2"/>
  <c r="AW1868" i="2"/>
  <c r="AW1867" i="2"/>
  <c r="AW1866" i="2"/>
  <c r="AW1865" i="2"/>
  <c r="AW1864" i="2"/>
  <c r="AW1863" i="2"/>
  <c r="AW1862" i="2"/>
  <c r="AW1861" i="2"/>
  <c r="AW1860" i="2"/>
  <c r="AW1859" i="2"/>
  <c r="AW1858" i="2"/>
  <c r="AW1857" i="2"/>
  <c r="AW1856" i="2"/>
  <c r="AW1855" i="2"/>
  <c r="AW1854" i="2"/>
  <c r="AW1853" i="2"/>
  <c r="AW1852" i="2"/>
  <c r="AW1851" i="2"/>
  <c r="AW1850" i="2"/>
  <c r="AW1849" i="2"/>
  <c r="AW1848" i="2"/>
  <c r="AW1847" i="2"/>
  <c r="AW1846" i="2"/>
  <c r="AW1845" i="2"/>
  <c r="AW1844" i="2"/>
  <c r="AW1843" i="2"/>
  <c r="AW1842" i="2"/>
  <c r="AW1841" i="2"/>
  <c r="AW1840" i="2"/>
  <c r="AW1839" i="2"/>
  <c r="AW1838" i="2"/>
  <c r="AW1837" i="2"/>
  <c r="AW1836" i="2"/>
  <c r="AW1835" i="2"/>
  <c r="AW1832" i="2"/>
  <c r="AW1831" i="2"/>
  <c r="AW1830" i="2"/>
  <c r="AW1829" i="2"/>
  <c r="AW1828" i="2"/>
  <c r="AW1827" i="2"/>
  <c r="AW1826" i="2"/>
  <c r="AW1825" i="2"/>
  <c r="AW1824" i="2"/>
  <c r="AW1823" i="2"/>
  <c r="AW1822" i="2"/>
  <c r="AW1821" i="2"/>
  <c r="AW1820" i="2"/>
  <c r="AW1819" i="2"/>
  <c r="AW1818" i="2"/>
  <c r="AW1817" i="2"/>
  <c r="AW1816" i="2"/>
  <c r="AW1815" i="2"/>
  <c r="AW1814" i="2"/>
  <c r="AW1813" i="2"/>
  <c r="AW1812" i="2"/>
  <c r="AW1811" i="2"/>
  <c r="AW1810" i="2"/>
  <c r="AW1809" i="2"/>
  <c r="AW1808" i="2"/>
  <c r="AW1807" i="2"/>
  <c r="AW1806" i="2"/>
  <c r="AW1805" i="2"/>
  <c r="AW1804" i="2"/>
  <c r="AW1803" i="2"/>
  <c r="AW1802" i="2"/>
  <c r="AW1801" i="2"/>
  <c r="AW1800" i="2"/>
  <c r="AW1799" i="2"/>
  <c r="AW1798" i="2"/>
  <c r="AW1797" i="2"/>
  <c r="AW1796" i="2"/>
  <c r="AW1795" i="2"/>
  <c r="AW1794" i="2"/>
  <c r="AW1793" i="2"/>
  <c r="AW1792" i="2"/>
  <c r="AW1791" i="2"/>
  <c r="AW1790" i="2"/>
  <c r="AW1789" i="2"/>
  <c r="AW1788" i="2"/>
  <c r="AW1787" i="2"/>
  <c r="AW1786" i="2"/>
  <c r="AW1785" i="2"/>
  <c r="AW1784" i="2"/>
  <c r="AW1783" i="2"/>
  <c r="AW1782" i="2"/>
  <c r="AW1781" i="2"/>
  <c r="AW1780" i="2"/>
  <c r="AW1779" i="2"/>
  <c r="AW1778" i="2"/>
  <c r="AW1777" i="2"/>
  <c r="AW1776" i="2"/>
  <c r="AW1775" i="2"/>
  <c r="AW1774" i="2"/>
  <c r="AW1773" i="2"/>
  <c r="AW1772" i="2"/>
  <c r="AW1771" i="2"/>
  <c r="AW1770" i="2"/>
  <c r="AW1769" i="2"/>
  <c r="AW1768" i="2"/>
  <c r="AW1767" i="2"/>
  <c r="AW1764" i="2"/>
  <c r="AW1763" i="2"/>
  <c r="AW1762" i="2"/>
  <c r="AW1761" i="2"/>
  <c r="AW1760" i="2"/>
  <c r="AW1759" i="2"/>
  <c r="AW1758" i="2"/>
  <c r="AW1757" i="2"/>
  <c r="AW1756" i="2"/>
  <c r="AW1755" i="2"/>
  <c r="AW1754" i="2"/>
  <c r="AW1753" i="2"/>
  <c r="AW1752" i="2"/>
  <c r="AW1751" i="2"/>
  <c r="AW1750" i="2"/>
  <c r="AW1749" i="2"/>
  <c r="AW1748" i="2"/>
  <c r="AW1747" i="2"/>
  <c r="AW1746" i="2"/>
  <c r="AW1745" i="2"/>
  <c r="AW1744" i="2"/>
  <c r="AW1743" i="2"/>
  <c r="AW1742" i="2"/>
  <c r="AW1741" i="2"/>
  <c r="AW1740" i="2"/>
  <c r="AW1739" i="2"/>
  <c r="AW1738" i="2"/>
  <c r="AW1737" i="2"/>
  <c r="AW1736" i="2"/>
  <c r="AW1735" i="2"/>
  <c r="AW1734" i="2"/>
  <c r="AW1733" i="2"/>
  <c r="AW1732" i="2"/>
  <c r="AW1731" i="2"/>
  <c r="AW1730" i="2"/>
  <c r="AW1729" i="2"/>
  <c r="AW1728" i="2"/>
  <c r="AW1727" i="2"/>
  <c r="AW1726" i="2"/>
  <c r="AW1725" i="2"/>
  <c r="AW1724" i="2"/>
  <c r="AW1723" i="2"/>
  <c r="AW1722" i="2"/>
  <c r="AW1721" i="2"/>
  <c r="AW1720" i="2"/>
  <c r="AW1719" i="2"/>
  <c r="AW264" i="2"/>
  <c r="AW263" i="2"/>
  <c r="AW262" i="2"/>
  <c r="AW69" i="2"/>
  <c r="AW68" i="2"/>
  <c r="AW3" i="2"/>
  <c r="D18" i="8"/>
  <c r="G18" i="8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V42" i="1"/>
  <c r="AT42" i="1"/>
  <c r="AR42" i="1"/>
  <c r="AP42" i="1"/>
  <c r="AN42" i="1"/>
  <c r="BI40" i="1"/>
  <c r="BE40" i="1"/>
  <c r="BD40" i="1"/>
  <c r="BC40" i="1"/>
  <c r="BB40" i="1"/>
  <c r="BA40" i="1"/>
  <c r="AY40" i="1"/>
  <c r="J40" i="1"/>
  <c r="K40" i="1"/>
  <c r="AN2485" i="2"/>
  <c r="AM2485" i="2"/>
  <c r="AL2485" i="2"/>
  <c r="AK2485" i="2"/>
  <c r="AJ2485" i="2"/>
  <c r="AI2485" i="2"/>
  <c r="AH2485" i="2"/>
  <c r="AG2485" i="2"/>
  <c r="J2485" i="2"/>
  <c r="K2485" i="2"/>
  <c r="L2485" i="2"/>
  <c r="M2485" i="2"/>
  <c r="G2485" i="2"/>
  <c r="H2485" i="2"/>
  <c r="F2485" i="2"/>
  <c r="E2485" i="2"/>
  <c r="D2485" i="2"/>
  <c r="AN2484" i="2"/>
  <c r="AM2484" i="2"/>
  <c r="AL2484" i="2"/>
  <c r="AK2484" i="2"/>
  <c r="AJ2484" i="2"/>
  <c r="AI2484" i="2"/>
  <c r="AH2484" i="2"/>
  <c r="AG2484" i="2"/>
  <c r="J2484" i="2"/>
  <c r="K2484" i="2"/>
  <c r="L2484" i="2"/>
  <c r="M2484" i="2"/>
  <c r="G2484" i="2"/>
  <c r="H2484" i="2"/>
  <c r="F2484" i="2"/>
  <c r="E2484" i="2"/>
  <c r="D2484" i="2"/>
  <c r="AN2483" i="2"/>
  <c r="AM2483" i="2"/>
  <c r="AL2483" i="2"/>
  <c r="AK2483" i="2"/>
  <c r="AJ2483" i="2"/>
  <c r="AI2483" i="2"/>
  <c r="AH2483" i="2"/>
  <c r="AG2483" i="2"/>
  <c r="J2483" i="2"/>
  <c r="K2483" i="2"/>
  <c r="L2483" i="2"/>
  <c r="M2483" i="2"/>
  <c r="G2483" i="2"/>
  <c r="H2483" i="2"/>
  <c r="F2483" i="2"/>
  <c r="E2483" i="2"/>
  <c r="D2483" i="2"/>
  <c r="AN2482" i="2"/>
  <c r="AM2482" i="2"/>
  <c r="AL2482" i="2"/>
  <c r="AK2482" i="2"/>
  <c r="AJ2482" i="2"/>
  <c r="AI2482" i="2"/>
  <c r="AH2482" i="2"/>
  <c r="AG2482" i="2"/>
  <c r="J2482" i="2"/>
  <c r="K2482" i="2"/>
  <c r="L2482" i="2"/>
  <c r="M2482" i="2"/>
  <c r="G2482" i="2"/>
  <c r="H2482" i="2"/>
  <c r="F2482" i="2"/>
  <c r="E2482" i="2"/>
  <c r="D2482" i="2"/>
  <c r="AN2481" i="2"/>
  <c r="AM2481" i="2"/>
  <c r="AL2481" i="2"/>
  <c r="AK2481" i="2"/>
  <c r="AJ2481" i="2"/>
  <c r="AI2481" i="2"/>
  <c r="AH2481" i="2"/>
  <c r="AG2481" i="2"/>
  <c r="J2481" i="2"/>
  <c r="K2481" i="2"/>
  <c r="L2481" i="2"/>
  <c r="M2481" i="2"/>
  <c r="G2481" i="2"/>
  <c r="H2481" i="2"/>
  <c r="F2481" i="2"/>
  <c r="E2481" i="2"/>
  <c r="D2481" i="2"/>
  <c r="AN2480" i="2"/>
  <c r="AM2480" i="2"/>
  <c r="AL2480" i="2"/>
  <c r="AK2480" i="2"/>
  <c r="AJ2480" i="2"/>
  <c r="AI2480" i="2"/>
  <c r="AH2480" i="2"/>
  <c r="AG2480" i="2"/>
  <c r="J2480" i="2"/>
  <c r="K2480" i="2"/>
  <c r="L2480" i="2"/>
  <c r="M2480" i="2"/>
  <c r="G2480" i="2"/>
  <c r="H2480" i="2"/>
  <c r="F2480" i="2"/>
  <c r="E2480" i="2"/>
  <c r="D2480" i="2"/>
  <c r="AN2479" i="2"/>
  <c r="AM2479" i="2"/>
  <c r="AL2479" i="2"/>
  <c r="AK2479" i="2"/>
  <c r="AJ2479" i="2"/>
  <c r="AI2479" i="2"/>
  <c r="AH2479" i="2"/>
  <c r="AG2479" i="2"/>
  <c r="J2479" i="2"/>
  <c r="K2479" i="2"/>
  <c r="L2479" i="2"/>
  <c r="M2479" i="2"/>
  <c r="G2479" i="2"/>
  <c r="H2479" i="2"/>
  <c r="F2479" i="2"/>
  <c r="E2479" i="2"/>
  <c r="D2479" i="2"/>
  <c r="AN2478" i="2"/>
  <c r="AM2478" i="2"/>
  <c r="AL2478" i="2"/>
  <c r="AK2478" i="2"/>
  <c r="AJ2478" i="2"/>
  <c r="AI2478" i="2"/>
  <c r="AH2478" i="2"/>
  <c r="AG2478" i="2"/>
  <c r="J2478" i="2"/>
  <c r="K2478" i="2"/>
  <c r="L2478" i="2"/>
  <c r="M2478" i="2"/>
  <c r="G2478" i="2"/>
  <c r="H2478" i="2"/>
  <c r="F2478" i="2"/>
  <c r="E2478" i="2"/>
  <c r="D2478" i="2"/>
  <c r="AN2477" i="2"/>
  <c r="AM2477" i="2"/>
  <c r="AL2477" i="2"/>
  <c r="AK2477" i="2"/>
  <c r="AJ2477" i="2"/>
  <c r="AI2477" i="2"/>
  <c r="AH2477" i="2"/>
  <c r="AG2477" i="2"/>
  <c r="J2477" i="2"/>
  <c r="K2477" i="2"/>
  <c r="L2477" i="2"/>
  <c r="M2477" i="2"/>
  <c r="G2477" i="2"/>
  <c r="H2477" i="2"/>
  <c r="F2477" i="2"/>
  <c r="E2477" i="2"/>
  <c r="D2477" i="2"/>
  <c r="AN2476" i="2"/>
  <c r="AM2476" i="2"/>
  <c r="AL2476" i="2"/>
  <c r="AK2476" i="2"/>
  <c r="AJ2476" i="2"/>
  <c r="AI2476" i="2"/>
  <c r="AH2476" i="2"/>
  <c r="AG2476" i="2"/>
  <c r="J2476" i="2"/>
  <c r="K2476" i="2"/>
  <c r="L2476" i="2"/>
  <c r="M2476" i="2"/>
  <c r="G2476" i="2"/>
  <c r="H2476" i="2"/>
  <c r="F2476" i="2"/>
  <c r="E2476" i="2"/>
  <c r="D2476" i="2"/>
  <c r="AN2475" i="2"/>
  <c r="AM2475" i="2"/>
  <c r="AL2475" i="2"/>
  <c r="AK2475" i="2"/>
  <c r="AJ2475" i="2"/>
  <c r="AI2475" i="2"/>
  <c r="AH2475" i="2"/>
  <c r="AG2475" i="2"/>
  <c r="J2475" i="2"/>
  <c r="K2475" i="2"/>
  <c r="L2475" i="2"/>
  <c r="M2475" i="2"/>
  <c r="G2475" i="2"/>
  <c r="H2475" i="2"/>
  <c r="F2475" i="2"/>
  <c r="E2475" i="2"/>
  <c r="D2475" i="2"/>
  <c r="AN2474" i="2"/>
  <c r="AM2474" i="2"/>
  <c r="AL2474" i="2"/>
  <c r="AK2474" i="2"/>
  <c r="AJ2474" i="2"/>
  <c r="AI2474" i="2"/>
  <c r="AH2474" i="2"/>
  <c r="AG2474" i="2"/>
  <c r="J2474" i="2"/>
  <c r="K2474" i="2"/>
  <c r="L2474" i="2"/>
  <c r="M2474" i="2"/>
  <c r="G2474" i="2"/>
  <c r="H2474" i="2"/>
  <c r="F2474" i="2"/>
  <c r="E2474" i="2"/>
  <c r="D2474" i="2"/>
  <c r="AN2473" i="2"/>
  <c r="AM2473" i="2"/>
  <c r="AL2473" i="2"/>
  <c r="AK2473" i="2"/>
  <c r="AJ2473" i="2"/>
  <c r="AI2473" i="2"/>
  <c r="AH2473" i="2"/>
  <c r="AG2473" i="2"/>
  <c r="J2473" i="2"/>
  <c r="K2473" i="2"/>
  <c r="L2473" i="2"/>
  <c r="M2473" i="2"/>
  <c r="G2473" i="2"/>
  <c r="H2473" i="2"/>
  <c r="F2473" i="2"/>
  <c r="E2473" i="2"/>
  <c r="D2473" i="2"/>
  <c r="AN2472" i="2"/>
  <c r="AM2472" i="2"/>
  <c r="AL2472" i="2"/>
  <c r="AK2472" i="2"/>
  <c r="AJ2472" i="2"/>
  <c r="AI2472" i="2"/>
  <c r="AH2472" i="2"/>
  <c r="AG2472" i="2"/>
  <c r="J2472" i="2"/>
  <c r="K2472" i="2"/>
  <c r="L2472" i="2"/>
  <c r="M2472" i="2"/>
  <c r="G2472" i="2"/>
  <c r="H2472" i="2"/>
  <c r="F2472" i="2"/>
  <c r="E2472" i="2"/>
  <c r="D2472" i="2"/>
  <c r="AN2471" i="2"/>
  <c r="AM2471" i="2"/>
  <c r="AL2471" i="2"/>
  <c r="AK2471" i="2"/>
  <c r="AJ2471" i="2"/>
  <c r="AI2471" i="2"/>
  <c r="AH2471" i="2"/>
  <c r="AG2471" i="2"/>
  <c r="J2471" i="2"/>
  <c r="K2471" i="2"/>
  <c r="L2471" i="2"/>
  <c r="M2471" i="2"/>
  <c r="G2471" i="2"/>
  <c r="H2471" i="2"/>
  <c r="F2471" i="2"/>
  <c r="E2471" i="2"/>
  <c r="D2471" i="2"/>
  <c r="AN2470" i="2"/>
  <c r="AM2470" i="2"/>
  <c r="AL2470" i="2"/>
  <c r="AK2470" i="2"/>
  <c r="AJ2470" i="2"/>
  <c r="AI2470" i="2"/>
  <c r="AH2470" i="2"/>
  <c r="AG2470" i="2"/>
  <c r="J2470" i="2"/>
  <c r="K2470" i="2"/>
  <c r="L2470" i="2"/>
  <c r="M2470" i="2"/>
  <c r="G2470" i="2"/>
  <c r="H2470" i="2"/>
  <c r="F2470" i="2"/>
  <c r="E2470" i="2"/>
  <c r="D2470" i="2"/>
  <c r="AN2469" i="2"/>
  <c r="AM2469" i="2"/>
  <c r="AL2469" i="2"/>
  <c r="AK2469" i="2"/>
  <c r="AJ2469" i="2"/>
  <c r="AI2469" i="2"/>
  <c r="AH2469" i="2"/>
  <c r="AG2469" i="2"/>
  <c r="J2469" i="2"/>
  <c r="K2469" i="2"/>
  <c r="L2469" i="2"/>
  <c r="M2469" i="2"/>
  <c r="G2469" i="2"/>
  <c r="H2469" i="2"/>
  <c r="F2469" i="2"/>
  <c r="E2469" i="2"/>
  <c r="D2469" i="2"/>
  <c r="AN2468" i="2"/>
  <c r="AM2468" i="2"/>
  <c r="AL2468" i="2"/>
  <c r="AK2468" i="2"/>
  <c r="AJ2468" i="2"/>
  <c r="AI2468" i="2"/>
  <c r="AH2468" i="2"/>
  <c r="AG2468" i="2"/>
  <c r="J2468" i="2"/>
  <c r="K2468" i="2"/>
  <c r="L2468" i="2"/>
  <c r="M2468" i="2"/>
  <c r="G2468" i="2"/>
  <c r="H2468" i="2"/>
  <c r="F2468" i="2"/>
  <c r="E2468" i="2"/>
  <c r="D2468" i="2"/>
  <c r="AN2467" i="2"/>
  <c r="AM2467" i="2"/>
  <c r="AL2467" i="2"/>
  <c r="AK2467" i="2"/>
  <c r="AJ2467" i="2"/>
  <c r="AI2467" i="2"/>
  <c r="AH2467" i="2"/>
  <c r="AG2467" i="2"/>
  <c r="J2467" i="2"/>
  <c r="K2467" i="2"/>
  <c r="L2467" i="2"/>
  <c r="M2467" i="2"/>
  <c r="G2467" i="2"/>
  <c r="H2467" i="2"/>
  <c r="F2467" i="2"/>
  <c r="E2467" i="2"/>
  <c r="D2467" i="2"/>
  <c r="AN2466" i="2"/>
  <c r="AM2466" i="2"/>
  <c r="AL2466" i="2"/>
  <c r="AK2466" i="2"/>
  <c r="AJ2466" i="2"/>
  <c r="AI2466" i="2"/>
  <c r="AH2466" i="2"/>
  <c r="AG2466" i="2"/>
  <c r="J2466" i="2"/>
  <c r="K2466" i="2"/>
  <c r="L2466" i="2"/>
  <c r="M2466" i="2"/>
  <c r="G2466" i="2"/>
  <c r="H2466" i="2"/>
  <c r="F2466" i="2"/>
  <c r="E2466" i="2"/>
  <c r="D2466" i="2"/>
  <c r="AN2465" i="2"/>
  <c r="AM2465" i="2"/>
  <c r="AL2465" i="2"/>
  <c r="AK2465" i="2"/>
  <c r="AJ2465" i="2"/>
  <c r="AI2465" i="2"/>
  <c r="AH2465" i="2"/>
  <c r="AG2465" i="2"/>
  <c r="J2465" i="2"/>
  <c r="K2465" i="2"/>
  <c r="L2465" i="2"/>
  <c r="M2465" i="2"/>
  <c r="G2465" i="2"/>
  <c r="H2465" i="2"/>
  <c r="F2465" i="2"/>
  <c r="E2465" i="2"/>
  <c r="D2465" i="2"/>
  <c r="AN2464" i="2"/>
  <c r="AM2464" i="2"/>
  <c r="AL2464" i="2"/>
  <c r="AK2464" i="2"/>
  <c r="AJ2464" i="2"/>
  <c r="AI2464" i="2"/>
  <c r="AH2464" i="2"/>
  <c r="AG2464" i="2"/>
  <c r="J2464" i="2"/>
  <c r="K2464" i="2"/>
  <c r="L2464" i="2"/>
  <c r="M2464" i="2"/>
  <c r="G2464" i="2"/>
  <c r="H2464" i="2"/>
  <c r="F2464" i="2"/>
  <c r="E2464" i="2"/>
  <c r="D2464" i="2"/>
  <c r="AN2463" i="2"/>
  <c r="AM2463" i="2"/>
  <c r="AL2463" i="2"/>
  <c r="AK2463" i="2"/>
  <c r="AJ2463" i="2"/>
  <c r="AI2463" i="2"/>
  <c r="AH2463" i="2"/>
  <c r="AG2463" i="2"/>
  <c r="J2463" i="2"/>
  <c r="K2463" i="2"/>
  <c r="L2463" i="2"/>
  <c r="M2463" i="2"/>
  <c r="G2463" i="2"/>
  <c r="H2463" i="2"/>
  <c r="F2463" i="2"/>
  <c r="E2463" i="2"/>
  <c r="D2463" i="2"/>
  <c r="AN2462" i="2"/>
  <c r="AM2462" i="2"/>
  <c r="AL2462" i="2"/>
  <c r="AK2462" i="2"/>
  <c r="AJ2462" i="2"/>
  <c r="AI2462" i="2"/>
  <c r="AH2462" i="2"/>
  <c r="AG2462" i="2"/>
  <c r="J2462" i="2"/>
  <c r="K2462" i="2"/>
  <c r="L2462" i="2"/>
  <c r="M2462" i="2"/>
  <c r="G2462" i="2"/>
  <c r="H2462" i="2"/>
  <c r="F2462" i="2"/>
  <c r="E2462" i="2"/>
  <c r="D2462" i="2"/>
  <c r="AN2461" i="2"/>
  <c r="AM2461" i="2"/>
  <c r="AL2461" i="2"/>
  <c r="AK2461" i="2"/>
  <c r="AJ2461" i="2"/>
  <c r="AI2461" i="2"/>
  <c r="AH2461" i="2"/>
  <c r="AG2461" i="2"/>
  <c r="J2461" i="2"/>
  <c r="K2461" i="2"/>
  <c r="L2461" i="2"/>
  <c r="M2461" i="2"/>
  <c r="G2461" i="2"/>
  <c r="H2461" i="2"/>
  <c r="F2461" i="2"/>
  <c r="E2461" i="2"/>
  <c r="D2461" i="2"/>
  <c r="AN2460" i="2"/>
  <c r="AM2460" i="2"/>
  <c r="AL2460" i="2"/>
  <c r="AK2460" i="2"/>
  <c r="AJ2460" i="2"/>
  <c r="AI2460" i="2"/>
  <c r="AH2460" i="2"/>
  <c r="AG2460" i="2"/>
  <c r="J2460" i="2"/>
  <c r="K2460" i="2"/>
  <c r="L2460" i="2"/>
  <c r="M2460" i="2"/>
  <c r="G2460" i="2"/>
  <c r="H2460" i="2"/>
  <c r="F2460" i="2"/>
  <c r="E2460" i="2"/>
  <c r="D2460" i="2"/>
  <c r="AN2459" i="2"/>
  <c r="AM2459" i="2"/>
  <c r="AL2459" i="2"/>
  <c r="AK2459" i="2"/>
  <c r="AJ2459" i="2"/>
  <c r="AI2459" i="2"/>
  <c r="AH2459" i="2"/>
  <c r="AG2459" i="2"/>
  <c r="J2459" i="2"/>
  <c r="K2459" i="2"/>
  <c r="L2459" i="2"/>
  <c r="M2459" i="2"/>
  <c r="G2459" i="2"/>
  <c r="H2459" i="2"/>
  <c r="F2459" i="2"/>
  <c r="E2459" i="2"/>
  <c r="D2459" i="2"/>
  <c r="AN2458" i="2"/>
  <c r="AM2458" i="2"/>
  <c r="AL2458" i="2"/>
  <c r="AK2458" i="2"/>
  <c r="AJ2458" i="2"/>
  <c r="AI2458" i="2"/>
  <c r="AH2458" i="2"/>
  <c r="AG2458" i="2"/>
  <c r="J2458" i="2"/>
  <c r="K2458" i="2"/>
  <c r="L2458" i="2"/>
  <c r="M2458" i="2"/>
  <c r="G2458" i="2"/>
  <c r="H2458" i="2"/>
  <c r="F2458" i="2"/>
  <c r="E2458" i="2"/>
  <c r="D2458" i="2"/>
  <c r="AN2457" i="2"/>
  <c r="AM2457" i="2"/>
  <c r="AL2457" i="2"/>
  <c r="AK2457" i="2"/>
  <c r="AJ2457" i="2"/>
  <c r="AI2457" i="2"/>
  <c r="AH2457" i="2"/>
  <c r="AG2457" i="2"/>
  <c r="J2457" i="2"/>
  <c r="K2457" i="2"/>
  <c r="L2457" i="2"/>
  <c r="M2457" i="2"/>
  <c r="G2457" i="2"/>
  <c r="H2457" i="2"/>
  <c r="F2457" i="2"/>
  <c r="E2457" i="2"/>
  <c r="D2457" i="2"/>
  <c r="AN2456" i="2"/>
  <c r="AM2456" i="2"/>
  <c r="AL2456" i="2"/>
  <c r="AK2456" i="2"/>
  <c r="AJ2456" i="2"/>
  <c r="AI2456" i="2"/>
  <c r="AH2456" i="2"/>
  <c r="AG2456" i="2"/>
  <c r="J2456" i="2"/>
  <c r="K2456" i="2"/>
  <c r="L2456" i="2"/>
  <c r="M2456" i="2"/>
  <c r="G2456" i="2"/>
  <c r="H2456" i="2"/>
  <c r="F2456" i="2"/>
  <c r="E2456" i="2"/>
  <c r="D2456" i="2"/>
  <c r="AN2455" i="2"/>
  <c r="AM2455" i="2"/>
  <c r="AL2455" i="2"/>
  <c r="AK2455" i="2"/>
  <c r="AJ2455" i="2"/>
  <c r="AI2455" i="2"/>
  <c r="AH2455" i="2"/>
  <c r="AG2455" i="2"/>
  <c r="J2455" i="2"/>
  <c r="K2455" i="2"/>
  <c r="L2455" i="2"/>
  <c r="M2455" i="2"/>
  <c r="G2455" i="2"/>
  <c r="H2455" i="2"/>
  <c r="F2455" i="2"/>
  <c r="E2455" i="2"/>
  <c r="D2455" i="2"/>
  <c r="AN2454" i="2"/>
  <c r="AM2454" i="2"/>
  <c r="AL2454" i="2"/>
  <c r="AK2454" i="2"/>
  <c r="AJ2454" i="2"/>
  <c r="AI2454" i="2"/>
  <c r="AH2454" i="2"/>
  <c r="AG2454" i="2"/>
  <c r="J2454" i="2"/>
  <c r="K2454" i="2"/>
  <c r="L2454" i="2"/>
  <c r="M2454" i="2"/>
  <c r="G2454" i="2"/>
  <c r="H2454" i="2"/>
  <c r="F2454" i="2"/>
  <c r="E2454" i="2"/>
  <c r="D2454" i="2"/>
  <c r="AN2453" i="2"/>
  <c r="AM2453" i="2"/>
  <c r="AL2453" i="2"/>
  <c r="AK2453" i="2"/>
  <c r="AJ2453" i="2"/>
  <c r="AI2453" i="2"/>
  <c r="AH2453" i="2"/>
  <c r="AG2453" i="2"/>
  <c r="J2453" i="2"/>
  <c r="K2453" i="2"/>
  <c r="L2453" i="2"/>
  <c r="M2453" i="2"/>
  <c r="G2453" i="2"/>
  <c r="H2453" i="2"/>
  <c r="F2453" i="2"/>
  <c r="E2453" i="2"/>
  <c r="D2453" i="2"/>
  <c r="AN2452" i="2"/>
  <c r="AM2452" i="2"/>
  <c r="AL2452" i="2"/>
  <c r="AK2452" i="2"/>
  <c r="AJ2452" i="2"/>
  <c r="AI2452" i="2"/>
  <c r="AH2452" i="2"/>
  <c r="AG2452" i="2"/>
  <c r="J2452" i="2"/>
  <c r="K2452" i="2"/>
  <c r="L2452" i="2"/>
  <c r="M2452" i="2"/>
  <c r="G2452" i="2"/>
  <c r="H2452" i="2"/>
  <c r="F2452" i="2"/>
  <c r="E2452" i="2"/>
  <c r="D2452" i="2"/>
  <c r="AN2451" i="2"/>
  <c r="AM2451" i="2"/>
  <c r="AL2451" i="2"/>
  <c r="AK2451" i="2"/>
  <c r="AJ2451" i="2"/>
  <c r="AI2451" i="2"/>
  <c r="AH2451" i="2"/>
  <c r="AG2451" i="2"/>
  <c r="J2451" i="2"/>
  <c r="K2451" i="2"/>
  <c r="L2451" i="2"/>
  <c r="M2451" i="2"/>
  <c r="G2451" i="2"/>
  <c r="H2451" i="2"/>
  <c r="F2451" i="2"/>
  <c r="E2451" i="2"/>
  <c r="D2451" i="2"/>
  <c r="AN2450" i="2"/>
  <c r="AM2450" i="2"/>
  <c r="AL2450" i="2"/>
  <c r="AK2450" i="2"/>
  <c r="AJ2450" i="2"/>
  <c r="AI2450" i="2"/>
  <c r="AH2450" i="2"/>
  <c r="AG2450" i="2"/>
  <c r="J2450" i="2"/>
  <c r="K2450" i="2"/>
  <c r="L2450" i="2"/>
  <c r="M2450" i="2"/>
  <c r="G2450" i="2"/>
  <c r="H2450" i="2"/>
  <c r="F2450" i="2"/>
  <c r="E2450" i="2"/>
  <c r="D2450" i="2"/>
  <c r="AN2449" i="2"/>
  <c r="AM2449" i="2"/>
  <c r="AL2449" i="2"/>
  <c r="AK2449" i="2"/>
  <c r="AJ2449" i="2"/>
  <c r="AI2449" i="2"/>
  <c r="AH2449" i="2"/>
  <c r="AG2449" i="2"/>
  <c r="J2449" i="2"/>
  <c r="K2449" i="2"/>
  <c r="L2449" i="2"/>
  <c r="M2449" i="2"/>
  <c r="G2449" i="2"/>
  <c r="H2449" i="2"/>
  <c r="F2449" i="2"/>
  <c r="E2449" i="2"/>
  <c r="D2449" i="2"/>
  <c r="AN2448" i="2"/>
  <c r="AM2448" i="2"/>
  <c r="AL2448" i="2"/>
  <c r="AK2448" i="2"/>
  <c r="AJ2448" i="2"/>
  <c r="AI2448" i="2"/>
  <c r="AH2448" i="2"/>
  <c r="AG2448" i="2"/>
  <c r="J2448" i="2"/>
  <c r="K2448" i="2"/>
  <c r="L2448" i="2"/>
  <c r="M2448" i="2"/>
  <c r="G2448" i="2"/>
  <c r="H2448" i="2"/>
  <c r="F2448" i="2"/>
  <c r="E2448" i="2"/>
  <c r="D2448" i="2"/>
  <c r="AN2447" i="2"/>
  <c r="AM2447" i="2"/>
  <c r="AL2447" i="2"/>
  <c r="AK2447" i="2"/>
  <c r="AJ2447" i="2"/>
  <c r="AI2447" i="2"/>
  <c r="AH2447" i="2"/>
  <c r="AG2447" i="2"/>
  <c r="J2447" i="2"/>
  <c r="K2447" i="2"/>
  <c r="L2447" i="2"/>
  <c r="M2447" i="2"/>
  <c r="G2447" i="2"/>
  <c r="H2447" i="2"/>
  <c r="F2447" i="2"/>
  <c r="E2447" i="2"/>
  <c r="D2447" i="2"/>
  <c r="AN2446" i="2"/>
  <c r="AM2446" i="2"/>
  <c r="AL2446" i="2"/>
  <c r="AK2446" i="2"/>
  <c r="AJ2446" i="2"/>
  <c r="AI2446" i="2"/>
  <c r="AH2446" i="2"/>
  <c r="AG2446" i="2"/>
  <c r="J2446" i="2"/>
  <c r="K2446" i="2"/>
  <c r="L2446" i="2"/>
  <c r="M2446" i="2"/>
  <c r="G2446" i="2"/>
  <c r="H2446" i="2"/>
  <c r="F2446" i="2"/>
  <c r="E2446" i="2"/>
  <c r="D2446" i="2"/>
  <c r="AN2445" i="2"/>
  <c r="AM2445" i="2"/>
  <c r="AL2445" i="2"/>
  <c r="AK2445" i="2"/>
  <c r="AJ2445" i="2"/>
  <c r="AI2445" i="2"/>
  <c r="AH2445" i="2"/>
  <c r="AG2445" i="2"/>
  <c r="J2445" i="2"/>
  <c r="K2445" i="2"/>
  <c r="L2445" i="2"/>
  <c r="M2445" i="2"/>
  <c r="G2445" i="2"/>
  <c r="H2445" i="2"/>
  <c r="F2445" i="2"/>
  <c r="E2445" i="2"/>
  <c r="D2445" i="2"/>
  <c r="AN2444" i="2"/>
  <c r="AM2444" i="2"/>
  <c r="AL2444" i="2"/>
  <c r="AK2444" i="2"/>
  <c r="AJ2444" i="2"/>
  <c r="AI2444" i="2"/>
  <c r="AH2444" i="2"/>
  <c r="AG2444" i="2"/>
  <c r="J2444" i="2"/>
  <c r="K2444" i="2"/>
  <c r="L2444" i="2"/>
  <c r="M2444" i="2"/>
  <c r="G2444" i="2"/>
  <c r="H2444" i="2"/>
  <c r="F2444" i="2"/>
  <c r="E2444" i="2"/>
  <c r="D2444" i="2"/>
  <c r="AN2443" i="2"/>
  <c r="AM2443" i="2"/>
  <c r="AL2443" i="2"/>
  <c r="AK2443" i="2"/>
  <c r="AJ2443" i="2"/>
  <c r="AI2443" i="2"/>
  <c r="AH2443" i="2"/>
  <c r="AG2443" i="2"/>
  <c r="J2443" i="2"/>
  <c r="K2443" i="2"/>
  <c r="L2443" i="2"/>
  <c r="M2443" i="2"/>
  <c r="G2443" i="2"/>
  <c r="H2443" i="2"/>
  <c r="F2443" i="2"/>
  <c r="E2443" i="2"/>
  <c r="D2443" i="2"/>
  <c r="AN2442" i="2"/>
  <c r="AM2442" i="2"/>
  <c r="AL2442" i="2"/>
  <c r="AK2442" i="2"/>
  <c r="AJ2442" i="2"/>
  <c r="AI2442" i="2"/>
  <c r="AH2442" i="2"/>
  <c r="AG2442" i="2"/>
  <c r="J2442" i="2"/>
  <c r="K2442" i="2"/>
  <c r="L2442" i="2"/>
  <c r="M2442" i="2"/>
  <c r="G2442" i="2"/>
  <c r="H2442" i="2"/>
  <c r="F2442" i="2"/>
  <c r="E2442" i="2"/>
  <c r="D2442" i="2"/>
  <c r="AN2441" i="2"/>
  <c r="AM2441" i="2"/>
  <c r="AL2441" i="2"/>
  <c r="AK2441" i="2"/>
  <c r="AJ2441" i="2"/>
  <c r="AI2441" i="2"/>
  <c r="AH2441" i="2"/>
  <c r="AG2441" i="2"/>
  <c r="J2441" i="2"/>
  <c r="K2441" i="2"/>
  <c r="L2441" i="2"/>
  <c r="M2441" i="2"/>
  <c r="G2441" i="2"/>
  <c r="H2441" i="2"/>
  <c r="F2441" i="2"/>
  <c r="E2441" i="2"/>
  <c r="D2441" i="2"/>
  <c r="AN2440" i="2"/>
  <c r="AM2440" i="2"/>
  <c r="AL2440" i="2"/>
  <c r="AK2440" i="2"/>
  <c r="AJ2440" i="2"/>
  <c r="AI2440" i="2"/>
  <c r="AH2440" i="2"/>
  <c r="AG2440" i="2"/>
  <c r="J2440" i="2"/>
  <c r="K2440" i="2"/>
  <c r="L2440" i="2"/>
  <c r="M2440" i="2"/>
  <c r="G2440" i="2"/>
  <c r="H2440" i="2"/>
  <c r="F2440" i="2"/>
  <c r="E2440" i="2"/>
  <c r="D2440" i="2"/>
  <c r="AN2439" i="2"/>
  <c r="AM2439" i="2"/>
  <c r="AL2439" i="2"/>
  <c r="AK2439" i="2"/>
  <c r="AJ2439" i="2"/>
  <c r="AI2439" i="2"/>
  <c r="AH2439" i="2"/>
  <c r="AG2439" i="2"/>
  <c r="J2439" i="2"/>
  <c r="K2439" i="2"/>
  <c r="L2439" i="2"/>
  <c r="M2439" i="2"/>
  <c r="G2439" i="2"/>
  <c r="H2439" i="2"/>
  <c r="F2439" i="2"/>
  <c r="E2439" i="2"/>
  <c r="D2439" i="2"/>
  <c r="AN2438" i="2"/>
  <c r="AM2438" i="2"/>
  <c r="AL2438" i="2"/>
  <c r="AK2438" i="2"/>
  <c r="AJ2438" i="2"/>
  <c r="AI2438" i="2"/>
  <c r="AH2438" i="2"/>
  <c r="AG2438" i="2"/>
  <c r="J2438" i="2"/>
  <c r="K2438" i="2"/>
  <c r="L2438" i="2"/>
  <c r="M2438" i="2"/>
  <c r="G2438" i="2"/>
  <c r="H2438" i="2"/>
  <c r="F2438" i="2"/>
  <c r="E2438" i="2"/>
  <c r="D2438" i="2"/>
  <c r="AN2437" i="2"/>
  <c r="AM2437" i="2"/>
  <c r="AL2437" i="2"/>
  <c r="AK2437" i="2"/>
  <c r="AJ2437" i="2"/>
  <c r="AI2437" i="2"/>
  <c r="AH2437" i="2"/>
  <c r="AG2437" i="2"/>
  <c r="J2437" i="2"/>
  <c r="K2437" i="2"/>
  <c r="L2437" i="2"/>
  <c r="M2437" i="2"/>
  <c r="G2437" i="2"/>
  <c r="H2437" i="2"/>
  <c r="F2437" i="2"/>
  <c r="E2437" i="2"/>
  <c r="D2437" i="2"/>
  <c r="AN2436" i="2"/>
  <c r="AM2436" i="2"/>
  <c r="AL2436" i="2"/>
  <c r="AK2436" i="2"/>
  <c r="AJ2436" i="2"/>
  <c r="AI2436" i="2"/>
  <c r="AH2436" i="2"/>
  <c r="AG2436" i="2"/>
  <c r="J2436" i="2"/>
  <c r="K2436" i="2"/>
  <c r="L2436" i="2"/>
  <c r="M2436" i="2"/>
  <c r="G2436" i="2"/>
  <c r="H2436" i="2"/>
  <c r="F2436" i="2"/>
  <c r="E2436" i="2"/>
  <c r="D2436" i="2"/>
  <c r="AN2435" i="2"/>
  <c r="AM2435" i="2"/>
  <c r="AL2435" i="2"/>
  <c r="AK2435" i="2"/>
  <c r="AJ2435" i="2"/>
  <c r="AI2435" i="2"/>
  <c r="AH2435" i="2"/>
  <c r="AG2435" i="2"/>
  <c r="J2435" i="2"/>
  <c r="K2435" i="2"/>
  <c r="L2435" i="2"/>
  <c r="M2435" i="2"/>
  <c r="G2435" i="2"/>
  <c r="H2435" i="2"/>
  <c r="F2435" i="2"/>
  <c r="E2435" i="2"/>
  <c r="D2435" i="2"/>
  <c r="AN2434" i="2"/>
  <c r="AM2434" i="2"/>
  <c r="AL2434" i="2"/>
  <c r="AK2434" i="2"/>
  <c r="AJ2434" i="2"/>
  <c r="AI2434" i="2"/>
  <c r="AH2434" i="2"/>
  <c r="AG2434" i="2"/>
  <c r="J2434" i="2"/>
  <c r="K2434" i="2"/>
  <c r="L2434" i="2"/>
  <c r="M2434" i="2"/>
  <c r="G2434" i="2"/>
  <c r="H2434" i="2"/>
  <c r="F2434" i="2"/>
  <c r="E2434" i="2"/>
  <c r="D2434" i="2"/>
  <c r="AN2433" i="2"/>
  <c r="AM2433" i="2"/>
  <c r="AL2433" i="2"/>
  <c r="AK2433" i="2"/>
  <c r="AJ2433" i="2"/>
  <c r="AI2433" i="2"/>
  <c r="AH2433" i="2"/>
  <c r="AG2433" i="2"/>
  <c r="J2433" i="2"/>
  <c r="K2433" i="2"/>
  <c r="L2433" i="2"/>
  <c r="M2433" i="2"/>
  <c r="G2433" i="2"/>
  <c r="H2433" i="2"/>
  <c r="F2433" i="2"/>
  <c r="E2433" i="2"/>
  <c r="D2433" i="2"/>
  <c r="AN2432" i="2"/>
  <c r="AM2432" i="2"/>
  <c r="AL2432" i="2"/>
  <c r="AK2432" i="2"/>
  <c r="AJ2432" i="2"/>
  <c r="AI2432" i="2"/>
  <c r="AH2432" i="2"/>
  <c r="AG2432" i="2"/>
  <c r="J2432" i="2"/>
  <c r="K2432" i="2"/>
  <c r="L2432" i="2"/>
  <c r="M2432" i="2"/>
  <c r="G2432" i="2"/>
  <c r="H2432" i="2"/>
  <c r="F2432" i="2"/>
  <c r="E2432" i="2"/>
  <c r="D2432" i="2"/>
  <c r="AN2431" i="2"/>
  <c r="AM2431" i="2"/>
  <c r="AL2431" i="2"/>
  <c r="AK2431" i="2"/>
  <c r="AJ2431" i="2"/>
  <c r="AI2431" i="2"/>
  <c r="AH2431" i="2"/>
  <c r="AG2431" i="2"/>
  <c r="J2431" i="2"/>
  <c r="K2431" i="2"/>
  <c r="L2431" i="2"/>
  <c r="M2431" i="2"/>
  <c r="G2431" i="2"/>
  <c r="H2431" i="2"/>
  <c r="F2431" i="2"/>
  <c r="E2431" i="2"/>
  <c r="D2431" i="2"/>
  <c r="AN2430" i="2"/>
  <c r="AM2430" i="2"/>
  <c r="AL2430" i="2"/>
  <c r="AK2430" i="2"/>
  <c r="AJ2430" i="2"/>
  <c r="AI2430" i="2"/>
  <c r="AH2430" i="2"/>
  <c r="AG2430" i="2"/>
  <c r="J2430" i="2"/>
  <c r="K2430" i="2"/>
  <c r="L2430" i="2"/>
  <c r="M2430" i="2"/>
  <c r="G2430" i="2"/>
  <c r="H2430" i="2"/>
  <c r="F2430" i="2"/>
  <c r="E2430" i="2"/>
  <c r="D2430" i="2"/>
  <c r="AN2429" i="2"/>
  <c r="AM2429" i="2"/>
  <c r="AL2429" i="2"/>
  <c r="AK2429" i="2"/>
  <c r="AJ2429" i="2"/>
  <c r="AI2429" i="2"/>
  <c r="AH2429" i="2"/>
  <c r="AG2429" i="2"/>
  <c r="J2429" i="2"/>
  <c r="K2429" i="2"/>
  <c r="L2429" i="2"/>
  <c r="M2429" i="2"/>
  <c r="G2429" i="2"/>
  <c r="H2429" i="2"/>
  <c r="F2429" i="2"/>
  <c r="E2429" i="2"/>
  <c r="D2429" i="2"/>
  <c r="AN2428" i="2"/>
  <c r="AM2428" i="2"/>
  <c r="AL2428" i="2"/>
  <c r="AK2428" i="2"/>
  <c r="AJ2428" i="2"/>
  <c r="AI2428" i="2"/>
  <c r="AH2428" i="2"/>
  <c r="AG2428" i="2"/>
  <c r="J2428" i="2"/>
  <c r="K2428" i="2"/>
  <c r="L2428" i="2"/>
  <c r="M2428" i="2"/>
  <c r="G2428" i="2"/>
  <c r="H2428" i="2"/>
  <c r="F2428" i="2"/>
  <c r="E2428" i="2"/>
  <c r="D2428" i="2"/>
  <c r="AN2427" i="2"/>
  <c r="AM2427" i="2"/>
  <c r="AL2427" i="2"/>
  <c r="AK2427" i="2"/>
  <c r="AJ2427" i="2"/>
  <c r="AI2427" i="2"/>
  <c r="AH2427" i="2"/>
  <c r="AG2427" i="2"/>
  <c r="J2427" i="2"/>
  <c r="K2427" i="2"/>
  <c r="L2427" i="2"/>
  <c r="M2427" i="2"/>
  <c r="G2427" i="2"/>
  <c r="H2427" i="2"/>
  <c r="F2427" i="2"/>
  <c r="E2427" i="2"/>
  <c r="D2427" i="2"/>
  <c r="AN2426" i="2"/>
  <c r="AM2426" i="2"/>
  <c r="AL2426" i="2"/>
  <c r="AK2426" i="2"/>
  <c r="AJ2426" i="2"/>
  <c r="AI2426" i="2"/>
  <c r="AH2426" i="2"/>
  <c r="AG2426" i="2"/>
  <c r="J2426" i="2"/>
  <c r="K2426" i="2"/>
  <c r="L2426" i="2"/>
  <c r="M2426" i="2"/>
  <c r="G2426" i="2"/>
  <c r="H2426" i="2"/>
  <c r="F2426" i="2"/>
  <c r="E2426" i="2"/>
  <c r="D2426" i="2"/>
  <c r="AN2425" i="2"/>
  <c r="AM2425" i="2"/>
  <c r="AL2425" i="2"/>
  <c r="AK2425" i="2"/>
  <c r="AJ2425" i="2"/>
  <c r="AI2425" i="2"/>
  <c r="AH2425" i="2"/>
  <c r="AG2425" i="2"/>
  <c r="J2425" i="2"/>
  <c r="K2425" i="2"/>
  <c r="L2425" i="2"/>
  <c r="M2425" i="2"/>
  <c r="G2425" i="2"/>
  <c r="H2425" i="2"/>
  <c r="F2425" i="2"/>
  <c r="E2425" i="2"/>
  <c r="D2425" i="2"/>
  <c r="AN2424" i="2"/>
  <c r="AM2424" i="2"/>
  <c r="AL2424" i="2"/>
  <c r="AK2424" i="2"/>
  <c r="AJ2424" i="2"/>
  <c r="AI2424" i="2"/>
  <c r="AH2424" i="2"/>
  <c r="AG2424" i="2"/>
  <c r="J2424" i="2"/>
  <c r="K2424" i="2"/>
  <c r="L2424" i="2"/>
  <c r="M2424" i="2"/>
  <c r="G2424" i="2"/>
  <c r="H2424" i="2"/>
  <c r="F2424" i="2"/>
  <c r="E2424" i="2"/>
  <c r="D2424" i="2"/>
  <c r="AN2423" i="2"/>
  <c r="AM2423" i="2"/>
  <c r="AL2423" i="2"/>
  <c r="AK2423" i="2"/>
  <c r="AJ2423" i="2"/>
  <c r="AI2423" i="2"/>
  <c r="AH2423" i="2"/>
  <c r="AG2423" i="2"/>
  <c r="J2423" i="2"/>
  <c r="K2423" i="2"/>
  <c r="L2423" i="2"/>
  <c r="M2423" i="2"/>
  <c r="G2423" i="2"/>
  <c r="H2423" i="2"/>
  <c r="F2423" i="2"/>
  <c r="E2423" i="2"/>
  <c r="D2423" i="2"/>
  <c r="AN2422" i="2"/>
  <c r="AM2422" i="2"/>
  <c r="AL2422" i="2"/>
  <c r="AK2422" i="2"/>
  <c r="AJ2422" i="2"/>
  <c r="AI2422" i="2"/>
  <c r="AH2422" i="2"/>
  <c r="AG2422" i="2"/>
  <c r="J2422" i="2"/>
  <c r="K2422" i="2"/>
  <c r="L2422" i="2"/>
  <c r="M2422" i="2"/>
  <c r="G2422" i="2"/>
  <c r="H2422" i="2"/>
  <c r="F2422" i="2"/>
  <c r="E2422" i="2"/>
  <c r="D2422" i="2"/>
  <c r="AN2421" i="2"/>
  <c r="AM2421" i="2"/>
  <c r="AL2421" i="2"/>
  <c r="AK2421" i="2"/>
  <c r="AJ2421" i="2"/>
  <c r="AI2421" i="2"/>
  <c r="AH2421" i="2"/>
  <c r="AG2421" i="2"/>
  <c r="J2421" i="2"/>
  <c r="K2421" i="2"/>
  <c r="L2421" i="2"/>
  <c r="M2421" i="2"/>
  <c r="G2421" i="2"/>
  <c r="H2421" i="2"/>
  <c r="F2421" i="2"/>
  <c r="E2421" i="2"/>
  <c r="D2421" i="2"/>
  <c r="AN2420" i="2"/>
  <c r="AM2420" i="2"/>
  <c r="AL2420" i="2"/>
  <c r="AK2420" i="2"/>
  <c r="AJ2420" i="2"/>
  <c r="AI2420" i="2"/>
  <c r="AH2420" i="2"/>
  <c r="AG2420" i="2"/>
  <c r="J2420" i="2"/>
  <c r="K2420" i="2"/>
  <c r="L2420" i="2"/>
  <c r="M2420" i="2"/>
  <c r="G2420" i="2"/>
  <c r="H2420" i="2"/>
  <c r="F2420" i="2"/>
  <c r="E2420" i="2"/>
  <c r="D2420" i="2"/>
  <c r="AN2419" i="2"/>
  <c r="AM2419" i="2"/>
  <c r="AL2419" i="2"/>
  <c r="AK2419" i="2"/>
  <c r="AJ2419" i="2"/>
  <c r="AI2419" i="2"/>
  <c r="AH2419" i="2"/>
  <c r="AG2419" i="2"/>
  <c r="J2419" i="2"/>
  <c r="K2419" i="2"/>
  <c r="L2419" i="2"/>
  <c r="M2419" i="2"/>
  <c r="G2419" i="2"/>
  <c r="H2419" i="2"/>
  <c r="F2419" i="2"/>
  <c r="E2419" i="2"/>
  <c r="D2419" i="2"/>
  <c r="AN2418" i="2"/>
  <c r="AM2418" i="2"/>
  <c r="AL2418" i="2"/>
  <c r="AK2418" i="2"/>
  <c r="AJ2418" i="2"/>
  <c r="AI2418" i="2"/>
  <c r="AH2418" i="2"/>
  <c r="AG2418" i="2"/>
  <c r="J2418" i="2"/>
  <c r="K2418" i="2"/>
  <c r="L2418" i="2"/>
  <c r="M2418" i="2"/>
  <c r="G2418" i="2"/>
  <c r="H2418" i="2"/>
  <c r="F2418" i="2"/>
  <c r="E2418" i="2"/>
  <c r="D2418" i="2"/>
  <c r="AN2417" i="2"/>
  <c r="AM2417" i="2"/>
  <c r="AL2417" i="2"/>
  <c r="AK2417" i="2"/>
  <c r="AJ2417" i="2"/>
  <c r="AI2417" i="2"/>
  <c r="AH2417" i="2"/>
  <c r="AG2417" i="2"/>
  <c r="J2417" i="2"/>
  <c r="K2417" i="2"/>
  <c r="L2417" i="2"/>
  <c r="M2417" i="2"/>
  <c r="G2417" i="2"/>
  <c r="H2417" i="2"/>
  <c r="F2417" i="2"/>
  <c r="E2417" i="2"/>
  <c r="D2417" i="2"/>
  <c r="AN2416" i="2"/>
  <c r="AM2416" i="2"/>
  <c r="AL2416" i="2"/>
  <c r="AK2416" i="2"/>
  <c r="AJ2416" i="2"/>
  <c r="AI2416" i="2"/>
  <c r="AH2416" i="2"/>
  <c r="AG2416" i="2"/>
  <c r="J2416" i="2"/>
  <c r="K2416" i="2"/>
  <c r="L2416" i="2"/>
  <c r="M2416" i="2"/>
  <c r="G2416" i="2"/>
  <c r="H2416" i="2"/>
  <c r="F2416" i="2"/>
  <c r="E2416" i="2"/>
  <c r="D2416" i="2"/>
  <c r="AN2415" i="2"/>
  <c r="AM2415" i="2"/>
  <c r="AL2415" i="2"/>
  <c r="AK2415" i="2"/>
  <c r="AJ2415" i="2"/>
  <c r="AI2415" i="2"/>
  <c r="AH2415" i="2"/>
  <c r="AG2415" i="2"/>
  <c r="J2415" i="2"/>
  <c r="K2415" i="2"/>
  <c r="L2415" i="2"/>
  <c r="M2415" i="2"/>
  <c r="G2415" i="2"/>
  <c r="H2415" i="2"/>
  <c r="F2415" i="2"/>
  <c r="E2415" i="2"/>
  <c r="D2415" i="2"/>
  <c r="AN2414" i="2"/>
  <c r="AM2414" i="2"/>
  <c r="AL2414" i="2"/>
  <c r="AK2414" i="2"/>
  <c r="AJ2414" i="2"/>
  <c r="AI2414" i="2"/>
  <c r="AH2414" i="2"/>
  <c r="AG2414" i="2"/>
  <c r="J2414" i="2"/>
  <c r="K2414" i="2"/>
  <c r="L2414" i="2"/>
  <c r="M2414" i="2"/>
  <c r="G2414" i="2"/>
  <c r="H2414" i="2"/>
  <c r="F2414" i="2"/>
  <c r="E2414" i="2"/>
  <c r="D2414" i="2"/>
  <c r="AN2413" i="2"/>
  <c r="AM2413" i="2"/>
  <c r="AL2413" i="2"/>
  <c r="AK2413" i="2"/>
  <c r="AJ2413" i="2"/>
  <c r="AI2413" i="2"/>
  <c r="AH2413" i="2"/>
  <c r="AG2413" i="2"/>
  <c r="J2413" i="2"/>
  <c r="K2413" i="2"/>
  <c r="L2413" i="2"/>
  <c r="M2413" i="2"/>
  <c r="G2413" i="2"/>
  <c r="H2413" i="2"/>
  <c r="F2413" i="2"/>
  <c r="E2413" i="2"/>
  <c r="D2413" i="2"/>
  <c r="AN2412" i="2"/>
  <c r="AM2412" i="2"/>
  <c r="AL2412" i="2"/>
  <c r="AK2412" i="2"/>
  <c r="AJ2412" i="2"/>
  <c r="AI2412" i="2"/>
  <c r="AH2412" i="2"/>
  <c r="AG2412" i="2"/>
  <c r="J2412" i="2"/>
  <c r="K2412" i="2"/>
  <c r="L2412" i="2"/>
  <c r="M2412" i="2"/>
  <c r="G2412" i="2"/>
  <c r="H2412" i="2"/>
  <c r="F2412" i="2"/>
  <c r="E2412" i="2"/>
  <c r="D2412" i="2"/>
  <c r="AN2411" i="2"/>
  <c r="AM2411" i="2"/>
  <c r="AL2411" i="2"/>
  <c r="AK2411" i="2"/>
  <c r="AJ2411" i="2"/>
  <c r="AI2411" i="2"/>
  <c r="AH2411" i="2"/>
  <c r="AG2411" i="2"/>
  <c r="J2411" i="2"/>
  <c r="K2411" i="2"/>
  <c r="L2411" i="2"/>
  <c r="M2411" i="2"/>
  <c r="G2411" i="2"/>
  <c r="H2411" i="2"/>
  <c r="F2411" i="2"/>
  <c r="E2411" i="2"/>
  <c r="D2411" i="2"/>
  <c r="AN2410" i="2"/>
  <c r="AM2410" i="2"/>
  <c r="AL2410" i="2"/>
  <c r="AK2410" i="2"/>
  <c r="AJ2410" i="2"/>
  <c r="AI2410" i="2"/>
  <c r="AH2410" i="2"/>
  <c r="AG2410" i="2"/>
  <c r="J2410" i="2"/>
  <c r="K2410" i="2"/>
  <c r="L2410" i="2"/>
  <c r="M2410" i="2"/>
  <c r="G2410" i="2"/>
  <c r="H2410" i="2"/>
  <c r="F2410" i="2"/>
  <c r="E2410" i="2"/>
  <c r="D2410" i="2"/>
  <c r="AN2409" i="2"/>
  <c r="AM2409" i="2"/>
  <c r="AL2409" i="2"/>
  <c r="AK2409" i="2"/>
  <c r="AJ2409" i="2"/>
  <c r="AI2409" i="2"/>
  <c r="AH2409" i="2"/>
  <c r="AG2409" i="2"/>
  <c r="J2409" i="2"/>
  <c r="K2409" i="2"/>
  <c r="L2409" i="2"/>
  <c r="M2409" i="2"/>
  <c r="G2409" i="2"/>
  <c r="H2409" i="2"/>
  <c r="F2409" i="2"/>
  <c r="E2409" i="2"/>
  <c r="D2409" i="2"/>
  <c r="AN2408" i="2"/>
  <c r="AM2408" i="2"/>
  <c r="AL2408" i="2"/>
  <c r="AK2408" i="2"/>
  <c r="AJ2408" i="2"/>
  <c r="AI2408" i="2"/>
  <c r="AH2408" i="2"/>
  <c r="AG2408" i="2"/>
  <c r="J2408" i="2"/>
  <c r="K2408" i="2"/>
  <c r="L2408" i="2"/>
  <c r="M2408" i="2"/>
  <c r="G2408" i="2"/>
  <c r="H2408" i="2"/>
  <c r="F2408" i="2"/>
  <c r="E2408" i="2"/>
  <c r="D2408" i="2"/>
  <c r="J94" i="3"/>
  <c r="K94" i="3"/>
  <c r="L94" i="3"/>
  <c r="M94" i="3"/>
  <c r="G94" i="3"/>
  <c r="H94" i="3"/>
  <c r="F94" i="3"/>
  <c r="E94" i="3"/>
  <c r="D94" i="3"/>
  <c r="BI41" i="1"/>
  <c r="BE41" i="1"/>
  <c r="BD41" i="1"/>
  <c r="BC41" i="1"/>
  <c r="BB41" i="1"/>
  <c r="BA41" i="1"/>
  <c r="AY41" i="1"/>
  <c r="J41" i="1"/>
  <c r="K41" i="1"/>
  <c r="BI9" i="1"/>
  <c r="BE9" i="1"/>
  <c r="BD9" i="1"/>
  <c r="BC9" i="1"/>
  <c r="BB9" i="1"/>
  <c r="BA9" i="1"/>
  <c r="AY9" i="1"/>
  <c r="J9" i="1"/>
  <c r="K9" i="1"/>
  <c r="AN428" i="2"/>
  <c r="AM428" i="2"/>
  <c r="AL428" i="2"/>
  <c r="AK428" i="2"/>
  <c r="AJ428" i="2"/>
  <c r="AI428" i="2"/>
  <c r="AH428" i="2"/>
  <c r="AG428" i="2"/>
  <c r="J428" i="2"/>
  <c r="K428" i="2"/>
  <c r="L428" i="2"/>
  <c r="M428" i="2"/>
  <c r="G428" i="2"/>
  <c r="H428" i="2"/>
  <c r="F428" i="2"/>
  <c r="E428" i="2"/>
  <c r="D428" i="2"/>
  <c r="AN427" i="2"/>
  <c r="AM427" i="2"/>
  <c r="AL427" i="2"/>
  <c r="AK427" i="2"/>
  <c r="AJ427" i="2"/>
  <c r="AI427" i="2"/>
  <c r="AH427" i="2"/>
  <c r="AG427" i="2"/>
  <c r="J427" i="2"/>
  <c r="K427" i="2"/>
  <c r="L427" i="2"/>
  <c r="M427" i="2"/>
  <c r="G427" i="2"/>
  <c r="H427" i="2"/>
  <c r="F427" i="2"/>
  <c r="E427" i="2"/>
  <c r="D427" i="2"/>
  <c r="AN425" i="2"/>
  <c r="AM425" i="2"/>
  <c r="AL425" i="2"/>
  <c r="AK425" i="2"/>
  <c r="AJ425" i="2"/>
  <c r="AI425" i="2"/>
  <c r="AH425" i="2"/>
  <c r="AG425" i="2"/>
  <c r="J425" i="2"/>
  <c r="K425" i="2"/>
  <c r="L425" i="2"/>
  <c r="M425" i="2"/>
  <c r="G425" i="2"/>
  <c r="H425" i="2"/>
  <c r="F425" i="2"/>
  <c r="E425" i="2"/>
  <c r="D425" i="2"/>
  <c r="AN424" i="2"/>
  <c r="AM424" i="2"/>
  <c r="AL424" i="2"/>
  <c r="AK424" i="2"/>
  <c r="AJ424" i="2"/>
  <c r="AI424" i="2"/>
  <c r="AH424" i="2"/>
  <c r="AG424" i="2"/>
  <c r="J424" i="2"/>
  <c r="K424" i="2"/>
  <c r="L424" i="2"/>
  <c r="M424" i="2"/>
  <c r="G424" i="2"/>
  <c r="H424" i="2"/>
  <c r="F424" i="2"/>
  <c r="E424" i="2"/>
  <c r="D424" i="2"/>
  <c r="AN423" i="2"/>
  <c r="AM423" i="2"/>
  <c r="AL423" i="2"/>
  <c r="AK423" i="2"/>
  <c r="AJ423" i="2"/>
  <c r="AI423" i="2"/>
  <c r="AH423" i="2"/>
  <c r="AG423" i="2"/>
  <c r="J423" i="2"/>
  <c r="K423" i="2"/>
  <c r="L423" i="2"/>
  <c r="M423" i="2"/>
  <c r="G423" i="2"/>
  <c r="H423" i="2"/>
  <c r="F423" i="2"/>
  <c r="E423" i="2"/>
  <c r="D423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AN2533" i="2"/>
  <c r="AM2533" i="2"/>
  <c r="AL2533" i="2"/>
  <c r="AK2533" i="2"/>
  <c r="AJ2533" i="2"/>
  <c r="AI2533" i="2"/>
  <c r="AH2533" i="2"/>
  <c r="AG2533" i="2"/>
  <c r="J2533" i="2"/>
  <c r="K2533" i="2"/>
  <c r="L2533" i="2"/>
  <c r="M2533" i="2"/>
  <c r="G2533" i="2"/>
  <c r="H2533" i="2"/>
  <c r="F2533" i="2"/>
  <c r="E2533" i="2"/>
  <c r="D2533" i="2"/>
  <c r="AN2532" i="2"/>
  <c r="AM2532" i="2"/>
  <c r="AL2532" i="2"/>
  <c r="AK2532" i="2"/>
  <c r="AJ2532" i="2"/>
  <c r="AI2532" i="2"/>
  <c r="AH2532" i="2"/>
  <c r="AG2532" i="2"/>
  <c r="J2532" i="2"/>
  <c r="K2532" i="2"/>
  <c r="L2532" i="2"/>
  <c r="M2532" i="2"/>
  <c r="G2532" i="2"/>
  <c r="H2532" i="2"/>
  <c r="F2532" i="2"/>
  <c r="E2532" i="2"/>
  <c r="D2532" i="2"/>
  <c r="AN2531" i="2"/>
  <c r="AM2531" i="2"/>
  <c r="AL2531" i="2"/>
  <c r="AK2531" i="2"/>
  <c r="AJ2531" i="2"/>
  <c r="AI2531" i="2"/>
  <c r="AH2531" i="2"/>
  <c r="AG2531" i="2"/>
  <c r="J2531" i="2"/>
  <c r="K2531" i="2"/>
  <c r="L2531" i="2"/>
  <c r="M2531" i="2"/>
  <c r="G2531" i="2"/>
  <c r="H2531" i="2"/>
  <c r="F2531" i="2"/>
  <c r="E2531" i="2"/>
  <c r="D2531" i="2"/>
  <c r="AN2530" i="2"/>
  <c r="AM2530" i="2"/>
  <c r="AL2530" i="2"/>
  <c r="AK2530" i="2"/>
  <c r="AJ2530" i="2"/>
  <c r="AI2530" i="2"/>
  <c r="AH2530" i="2"/>
  <c r="AG2530" i="2"/>
  <c r="J2530" i="2"/>
  <c r="K2530" i="2"/>
  <c r="L2530" i="2"/>
  <c r="M2530" i="2"/>
  <c r="G2530" i="2"/>
  <c r="H2530" i="2"/>
  <c r="F2530" i="2"/>
  <c r="E2530" i="2"/>
  <c r="D2530" i="2"/>
  <c r="AN2529" i="2"/>
  <c r="AM2529" i="2"/>
  <c r="AL2529" i="2"/>
  <c r="AK2529" i="2"/>
  <c r="AJ2529" i="2"/>
  <c r="AI2529" i="2"/>
  <c r="AH2529" i="2"/>
  <c r="AG2529" i="2"/>
  <c r="J2529" i="2"/>
  <c r="K2529" i="2"/>
  <c r="L2529" i="2"/>
  <c r="M2529" i="2"/>
  <c r="G2529" i="2"/>
  <c r="H2529" i="2"/>
  <c r="F2529" i="2"/>
  <c r="E2529" i="2"/>
  <c r="D2529" i="2"/>
  <c r="AN2528" i="2"/>
  <c r="AM2528" i="2"/>
  <c r="AL2528" i="2"/>
  <c r="AK2528" i="2"/>
  <c r="AJ2528" i="2"/>
  <c r="AI2528" i="2"/>
  <c r="AH2528" i="2"/>
  <c r="AG2528" i="2"/>
  <c r="J2528" i="2"/>
  <c r="K2528" i="2"/>
  <c r="L2528" i="2"/>
  <c r="M2528" i="2"/>
  <c r="G2528" i="2"/>
  <c r="H2528" i="2"/>
  <c r="F2528" i="2"/>
  <c r="E2528" i="2"/>
  <c r="D2528" i="2"/>
  <c r="AN2527" i="2"/>
  <c r="AM2527" i="2"/>
  <c r="AL2527" i="2"/>
  <c r="AK2527" i="2"/>
  <c r="AJ2527" i="2"/>
  <c r="AI2527" i="2"/>
  <c r="AH2527" i="2"/>
  <c r="AG2527" i="2"/>
  <c r="J2527" i="2"/>
  <c r="K2527" i="2"/>
  <c r="L2527" i="2"/>
  <c r="M2527" i="2"/>
  <c r="G2527" i="2"/>
  <c r="H2527" i="2"/>
  <c r="F2527" i="2"/>
  <c r="E2527" i="2"/>
  <c r="D2527" i="2"/>
  <c r="AN2526" i="2"/>
  <c r="AM2526" i="2"/>
  <c r="AL2526" i="2"/>
  <c r="AK2526" i="2"/>
  <c r="AJ2526" i="2"/>
  <c r="AI2526" i="2"/>
  <c r="AH2526" i="2"/>
  <c r="AG2526" i="2"/>
  <c r="J2526" i="2"/>
  <c r="K2526" i="2"/>
  <c r="L2526" i="2"/>
  <c r="M2526" i="2"/>
  <c r="G2526" i="2"/>
  <c r="H2526" i="2"/>
  <c r="F2526" i="2"/>
  <c r="E2526" i="2"/>
  <c r="D2526" i="2"/>
  <c r="AN2525" i="2"/>
  <c r="AM2525" i="2"/>
  <c r="AL2525" i="2"/>
  <c r="AK2525" i="2"/>
  <c r="AJ2525" i="2"/>
  <c r="AI2525" i="2"/>
  <c r="AH2525" i="2"/>
  <c r="AG2525" i="2"/>
  <c r="J2525" i="2"/>
  <c r="K2525" i="2"/>
  <c r="L2525" i="2"/>
  <c r="M2525" i="2"/>
  <c r="G2525" i="2"/>
  <c r="H2525" i="2"/>
  <c r="F2525" i="2"/>
  <c r="E2525" i="2"/>
  <c r="D2525" i="2"/>
  <c r="AN2524" i="2"/>
  <c r="AM2524" i="2"/>
  <c r="AL2524" i="2"/>
  <c r="AK2524" i="2"/>
  <c r="AJ2524" i="2"/>
  <c r="AI2524" i="2"/>
  <c r="AH2524" i="2"/>
  <c r="AG2524" i="2"/>
  <c r="J2524" i="2"/>
  <c r="K2524" i="2"/>
  <c r="L2524" i="2"/>
  <c r="M2524" i="2"/>
  <c r="G2524" i="2"/>
  <c r="H2524" i="2"/>
  <c r="F2524" i="2"/>
  <c r="E2524" i="2"/>
  <c r="D2524" i="2"/>
  <c r="AN2523" i="2"/>
  <c r="AM2523" i="2"/>
  <c r="AL2523" i="2"/>
  <c r="AK2523" i="2"/>
  <c r="AJ2523" i="2"/>
  <c r="AI2523" i="2"/>
  <c r="AH2523" i="2"/>
  <c r="AG2523" i="2"/>
  <c r="J2523" i="2"/>
  <c r="K2523" i="2"/>
  <c r="L2523" i="2"/>
  <c r="M2523" i="2"/>
  <c r="G2523" i="2"/>
  <c r="H2523" i="2"/>
  <c r="F2523" i="2"/>
  <c r="E2523" i="2"/>
  <c r="D2523" i="2"/>
  <c r="AN2522" i="2"/>
  <c r="AM2522" i="2"/>
  <c r="AL2522" i="2"/>
  <c r="AK2522" i="2"/>
  <c r="AJ2522" i="2"/>
  <c r="AI2522" i="2"/>
  <c r="AH2522" i="2"/>
  <c r="AG2522" i="2"/>
  <c r="J2522" i="2"/>
  <c r="K2522" i="2"/>
  <c r="L2522" i="2"/>
  <c r="M2522" i="2"/>
  <c r="G2522" i="2"/>
  <c r="H2522" i="2"/>
  <c r="F2522" i="2"/>
  <c r="E2522" i="2"/>
  <c r="D2522" i="2"/>
  <c r="AN2521" i="2"/>
  <c r="AM2521" i="2"/>
  <c r="AL2521" i="2"/>
  <c r="AK2521" i="2"/>
  <c r="AJ2521" i="2"/>
  <c r="AI2521" i="2"/>
  <c r="AH2521" i="2"/>
  <c r="AG2521" i="2"/>
  <c r="J2521" i="2"/>
  <c r="K2521" i="2"/>
  <c r="L2521" i="2"/>
  <c r="M2521" i="2"/>
  <c r="G2521" i="2"/>
  <c r="H2521" i="2"/>
  <c r="F2521" i="2"/>
  <c r="E2521" i="2"/>
  <c r="D2521" i="2"/>
  <c r="AN2520" i="2"/>
  <c r="AM2520" i="2"/>
  <c r="AL2520" i="2"/>
  <c r="AK2520" i="2"/>
  <c r="AJ2520" i="2"/>
  <c r="AI2520" i="2"/>
  <c r="AH2520" i="2"/>
  <c r="AG2520" i="2"/>
  <c r="J2520" i="2"/>
  <c r="K2520" i="2"/>
  <c r="L2520" i="2"/>
  <c r="M2520" i="2"/>
  <c r="G2520" i="2"/>
  <c r="H2520" i="2"/>
  <c r="F2520" i="2"/>
  <c r="E2520" i="2"/>
  <c r="D2520" i="2"/>
  <c r="AN2519" i="2"/>
  <c r="AM2519" i="2"/>
  <c r="AL2519" i="2"/>
  <c r="AK2519" i="2"/>
  <c r="AJ2519" i="2"/>
  <c r="AI2519" i="2"/>
  <c r="AH2519" i="2"/>
  <c r="AG2519" i="2"/>
  <c r="J2519" i="2"/>
  <c r="K2519" i="2"/>
  <c r="L2519" i="2"/>
  <c r="M2519" i="2"/>
  <c r="G2519" i="2"/>
  <c r="H2519" i="2"/>
  <c r="F2519" i="2"/>
  <c r="E2519" i="2"/>
  <c r="D2519" i="2"/>
  <c r="AN2518" i="2"/>
  <c r="AM2518" i="2"/>
  <c r="AL2518" i="2"/>
  <c r="AK2518" i="2"/>
  <c r="AJ2518" i="2"/>
  <c r="AI2518" i="2"/>
  <c r="AH2518" i="2"/>
  <c r="AG2518" i="2"/>
  <c r="J2518" i="2"/>
  <c r="K2518" i="2"/>
  <c r="L2518" i="2"/>
  <c r="M2518" i="2"/>
  <c r="G2518" i="2"/>
  <c r="H2518" i="2"/>
  <c r="F2518" i="2"/>
  <c r="E2518" i="2"/>
  <c r="D2518" i="2"/>
  <c r="AN2517" i="2"/>
  <c r="AM2517" i="2"/>
  <c r="AL2517" i="2"/>
  <c r="AK2517" i="2"/>
  <c r="AJ2517" i="2"/>
  <c r="AI2517" i="2"/>
  <c r="AH2517" i="2"/>
  <c r="AG2517" i="2"/>
  <c r="J2517" i="2"/>
  <c r="K2517" i="2"/>
  <c r="L2517" i="2"/>
  <c r="M2517" i="2"/>
  <c r="G2517" i="2"/>
  <c r="H2517" i="2"/>
  <c r="F2517" i="2"/>
  <c r="E2517" i="2"/>
  <c r="D2517" i="2"/>
  <c r="AN2516" i="2"/>
  <c r="AM2516" i="2"/>
  <c r="AL2516" i="2"/>
  <c r="AK2516" i="2"/>
  <c r="AJ2516" i="2"/>
  <c r="AI2516" i="2"/>
  <c r="AH2516" i="2"/>
  <c r="AG2516" i="2"/>
  <c r="J2516" i="2"/>
  <c r="K2516" i="2"/>
  <c r="L2516" i="2"/>
  <c r="M2516" i="2"/>
  <c r="G2516" i="2"/>
  <c r="H2516" i="2"/>
  <c r="F2516" i="2"/>
  <c r="E2516" i="2"/>
  <c r="D2516" i="2"/>
  <c r="AN2515" i="2"/>
  <c r="AM2515" i="2"/>
  <c r="AL2515" i="2"/>
  <c r="AK2515" i="2"/>
  <c r="AJ2515" i="2"/>
  <c r="AI2515" i="2"/>
  <c r="AH2515" i="2"/>
  <c r="AG2515" i="2"/>
  <c r="J2515" i="2"/>
  <c r="K2515" i="2"/>
  <c r="L2515" i="2"/>
  <c r="M2515" i="2"/>
  <c r="G2515" i="2"/>
  <c r="H2515" i="2"/>
  <c r="F2515" i="2"/>
  <c r="E2515" i="2"/>
  <c r="D2515" i="2"/>
  <c r="AN2514" i="2"/>
  <c r="AM2514" i="2"/>
  <c r="AL2514" i="2"/>
  <c r="AK2514" i="2"/>
  <c r="AJ2514" i="2"/>
  <c r="AI2514" i="2"/>
  <c r="AH2514" i="2"/>
  <c r="AG2514" i="2"/>
  <c r="J2514" i="2"/>
  <c r="K2514" i="2"/>
  <c r="L2514" i="2"/>
  <c r="M2514" i="2"/>
  <c r="G2514" i="2"/>
  <c r="H2514" i="2"/>
  <c r="F2514" i="2"/>
  <c r="E2514" i="2"/>
  <c r="D2514" i="2"/>
  <c r="AN2513" i="2"/>
  <c r="AM2513" i="2"/>
  <c r="AL2513" i="2"/>
  <c r="AK2513" i="2"/>
  <c r="AJ2513" i="2"/>
  <c r="AI2513" i="2"/>
  <c r="AH2513" i="2"/>
  <c r="AG2513" i="2"/>
  <c r="J2513" i="2"/>
  <c r="K2513" i="2"/>
  <c r="L2513" i="2"/>
  <c r="M2513" i="2"/>
  <c r="G2513" i="2"/>
  <c r="H2513" i="2"/>
  <c r="F2513" i="2"/>
  <c r="E2513" i="2"/>
  <c r="D2513" i="2"/>
  <c r="AN2512" i="2"/>
  <c r="AM2512" i="2"/>
  <c r="AL2512" i="2"/>
  <c r="AK2512" i="2"/>
  <c r="AJ2512" i="2"/>
  <c r="AI2512" i="2"/>
  <c r="AH2512" i="2"/>
  <c r="AG2512" i="2"/>
  <c r="J2512" i="2"/>
  <c r="K2512" i="2"/>
  <c r="L2512" i="2"/>
  <c r="M2512" i="2"/>
  <c r="G2512" i="2"/>
  <c r="H2512" i="2"/>
  <c r="F2512" i="2"/>
  <c r="E2512" i="2"/>
  <c r="D2512" i="2"/>
  <c r="AN2511" i="2"/>
  <c r="AM2511" i="2"/>
  <c r="AL2511" i="2"/>
  <c r="AK2511" i="2"/>
  <c r="AJ2511" i="2"/>
  <c r="AI2511" i="2"/>
  <c r="AH2511" i="2"/>
  <c r="AG2511" i="2"/>
  <c r="J2511" i="2"/>
  <c r="K2511" i="2"/>
  <c r="L2511" i="2"/>
  <c r="M2511" i="2"/>
  <c r="G2511" i="2"/>
  <c r="H2511" i="2"/>
  <c r="F2511" i="2"/>
  <c r="E2511" i="2"/>
  <c r="D2511" i="2"/>
  <c r="AN2510" i="2"/>
  <c r="AM2510" i="2"/>
  <c r="AL2510" i="2"/>
  <c r="AK2510" i="2"/>
  <c r="AJ2510" i="2"/>
  <c r="AI2510" i="2"/>
  <c r="AH2510" i="2"/>
  <c r="AG2510" i="2"/>
  <c r="J2510" i="2"/>
  <c r="K2510" i="2"/>
  <c r="L2510" i="2"/>
  <c r="M2510" i="2"/>
  <c r="G2510" i="2"/>
  <c r="H2510" i="2"/>
  <c r="F2510" i="2"/>
  <c r="E2510" i="2"/>
  <c r="D2510" i="2"/>
  <c r="AN2509" i="2"/>
  <c r="AM2509" i="2"/>
  <c r="AL2509" i="2"/>
  <c r="AK2509" i="2"/>
  <c r="AJ2509" i="2"/>
  <c r="AI2509" i="2"/>
  <c r="AH2509" i="2"/>
  <c r="AG2509" i="2"/>
  <c r="J2509" i="2"/>
  <c r="K2509" i="2"/>
  <c r="L2509" i="2"/>
  <c r="M2509" i="2"/>
  <c r="G2509" i="2"/>
  <c r="H2509" i="2"/>
  <c r="F2509" i="2"/>
  <c r="E2509" i="2"/>
  <c r="D2509" i="2"/>
  <c r="AN2508" i="2"/>
  <c r="AM2508" i="2"/>
  <c r="AL2508" i="2"/>
  <c r="AK2508" i="2"/>
  <c r="AJ2508" i="2"/>
  <c r="AI2508" i="2"/>
  <c r="AH2508" i="2"/>
  <c r="AG2508" i="2"/>
  <c r="J2508" i="2"/>
  <c r="K2508" i="2"/>
  <c r="L2508" i="2"/>
  <c r="M2508" i="2"/>
  <c r="G2508" i="2"/>
  <c r="H2508" i="2"/>
  <c r="F2508" i="2"/>
  <c r="E2508" i="2"/>
  <c r="D2508" i="2"/>
  <c r="AN2507" i="2"/>
  <c r="AM2507" i="2"/>
  <c r="AL2507" i="2"/>
  <c r="AK2507" i="2"/>
  <c r="AJ2507" i="2"/>
  <c r="AI2507" i="2"/>
  <c r="AH2507" i="2"/>
  <c r="AG2507" i="2"/>
  <c r="J2507" i="2"/>
  <c r="K2507" i="2"/>
  <c r="L2507" i="2"/>
  <c r="M2507" i="2"/>
  <c r="G2507" i="2"/>
  <c r="H2507" i="2"/>
  <c r="F2507" i="2"/>
  <c r="E2507" i="2"/>
  <c r="D2507" i="2"/>
  <c r="AN2506" i="2"/>
  <c r="AM2506" i="2"/>
  <c r="AL2506" i="2"/>
  <c r="AK2506" i="2"/>
  <c r="AJ2506" i="2"/>
  <c r="AI2506" i="2"/>
  <c r="AH2506" i="2"/>
  <c r="AG2506" i="2"/>
  <c r="J2506" i="2"/>
  <c r="K2506" i="2"/>
  <c r="L2506" i="2"/>
  <c r="M2506" i="2"/>
  <c r="G2506" i="2"/>
  <c r="H2506" i="2"/>
  <c r="F2506" i="2"/>
  <c r="E2506" i="2"/>
  <c r="D2506" i="2"/>
  <c r="AN2505" i="2"/>
  <c r="AM2505" i="2"/>
  <c r="AL2505" i="2"/>
  <c r="AK2505" i="2"/>
  <c r="AJ2505" i="2"/>
  <c r="AI2505" i="2"/>
  <c r="AH2505" i="2"/>
  <c r="AG2505" i="2"/>
  <c r="J2505" i="2"/>
  <c r="K2505" i="2"/>
  <c r="L2505" i="2"/>
  <c r="M2505" i="2"/>
  <c r="G2505" i="2"/>
  <c r="H2505" i="2"/>
  <c r="F2505" i="2"/>
  <c r="E2505" i="2"/>
  <c r="D2505" i="2"/>
  <c r="AN2504" i="2"/>
  <c r="AM2504" i="2"/>
  <c r="AL2504" i="2"/>
  <c r="AK2504" i="2"/>
  <c r="AJ2504" i="2"/>
  <c r="AI2504" i="2"/>
  <c r="AH2504" i="2"/>
  <c r="AG2504" i="2"/>
  <c r="J2504" i="2"/>
  <c r="K2504" i="2"/>
  <c r="L2504" i="2"/>
  <c r="M2504" i="2"/>
  <c r="G2504" i="2"/>
  <c r="H2504" i="2"/>
  <c r="F2504" i="2"/>
  <c r="E2504" i="2"/>
  <c r="D2504" i="2"/>
  <c r="AN2503" i="2"/>
  <c r="AM2503" i="2"/>
  <c r="AL2503" i="2"/>
  <c r="AK2503" i="2"/>
  <c r="AJ2503" i="2"/>
  <c r="AI2503" i="2"/>
  <c r="AH2503" i="2"/>
  <c r="AG2503" i="2"/>
  <c r="J2503" i="2"/>
  <c r="K2503" i="2"/>
  <c r="L2503" i="2"/>
  <c r="M2503" i="2"/>
  <c r="G2503" i="2"/>
  <c r="H2503" i="2"/>
  <c r="F2503" i="2"/>
  <c r="E2503" i="2"/>
  <c r="D2503" i="2"/>
  <c r="AN2502" i="2"/>
  <c r="AM2502" i="2"/>
  <c r="AL2502" i="2"/>
  <c r="AK2502" i="2"/>
  <c r="AJ2502" i="2"/>
  <c r="AI2502" i="2"/>
  <c r="AH2502" i="2"/>
  <c r="AG2502" i="2"/>
  <c r="J2502" i="2"/>
  <c r="K2502" i="2"/>
  <c r="L2502" i="2"/>
  <c r="M2502" i="2"/>
  <c r="G2502" i="2"/>
  <c r="H2502" i="2"/>
  <c r="F2502" i="2"/>
  <c r="E2502" i="2"/>
  <c r="D2502" i="2"/>
  <c r="AN2501" i="2"/>
  <c r="AM2501" i="2"/>
  <c r="AL2501" i="2"/>
  <c r="AK2501" i="2"/>
  <c r="AJ2501" i="2"/>
  <c r="AI2501" i="2"/>
  <c r="AH2501" i="2"/>
  <c r="AG2501" i="2"/>
  <c r="J2501" i="2"/>
  <c r="K2501" i="2"/>
  <c r="L2501" i="2"/>
  <c r="M2501" i="2"/>
  <c r="G2501" i="2"/>
  <c r="H2501" i="2"/>
  <c r="F2501" i="2"/>
  <c r="E2501" i="2"/>
  <c r="D2501" i="2"/>
  <c r="AN2500" i="2"/>
  <c r="AM2500" i="2"/>
  <c r="AL2500" i="2"/>
  <c r="AK2500" i="2"/>
  <c r="AJ2500" i="2"/>
  <c r="AI2500" i="2"/>
  <c r="AH2500" i="2"/>
  <c r="AG2500" i="2"/>
  <c r="J2500" i="2"/>
  <c r="K2500" i="2"/>
  <c r="L2500" i="2"/>
  <c r="M2500" i="2"/>
  <c r="G2500" i="2"/>
  <c r="H2500" i="2"/>
  <c r="F2500" i="2"/>
  <c r="E2500" i="2"/>
  <c r="D2500" i="2"/>
  <c r="AN2499" i="2"/>
  <c r="AM2499" i="2"/>
  <c r="AL2499" i="2"/>
  <c r="AK2499" i="2"/>
  <c r="AJ2499" i="2"/>
  <c r="AI2499" i="2"/>
  <c r="AH2499" i="2"/>
  <c r="AG2499" i="2"/>
  <c r="J2499" i="2"/>
  <c r="K2499" i="2"/>
  <c r="L2499" i="2"/>
  <c r="M2499" i="2"/>
  <c r="G2499" i="2"/>
  <c r="H2499" i="2"/>
  <c r="F2499" i="2"/>
  <c r="E2499" i="2"/>
  <c r="D2499" i="2"/>
  <c r="AN2498" i="2"/>
  <c r="AM2498" i="2"/>
  <c r="AL2498" i="2"/>
  <c r="AK2498" i="2"/>
  <c r="AJ2498" i="2"/>
  <c r="AI2498" i="2"/>
  <c r="AH2498" i="2"/>
  <c r="AG2498" i="2"/>
  <c r="J2498" i="2"/>
  <c r="K2498" i="2"/>
  <c r="L2498" i="2"/>
  <c r="M2498" i="2"/>
  <c r="G2498" i="2"/>
  <c r="H2498" i="2"/>
  <c r="F2498" i="2"/>
  <c r="E2498" i="2"/>
  <c r="D2498" i="2"/>
  <c r="AN2497" i="2"/>
  <c r="AM2497" i="2"/>
  <c r="AL2497" i="2"/>
  <c r="AK2497" i="2"/>
  <c r="AJ2497" i="2"/>
  <c r="AI2497" i="2"/>
  <c r="AH2497" i="2"/>
  <c r="AG2497" i="2"/>
  <c r="J2497" i="2"/>
  <c r="K2497" i="2"/>
  <c r="L2497" i="2"/>
  <c r="M2497" i="2"/>
  <c r="G2497" i="2"/>
  <c r="H2497" i="2"/>
  <c r="F2497" i="2"/>
  <c r="E2497" i="2"/>
  <c r="D2497" i="2"/>
  <c r="AN2496" i="2"/>
  <c r="AM2496" i="2"/>
  <c r="AL2496" i="2"/>
  <c r="AK2496" i="2"/>
  <c r="AJ2496" i="2"/>
  <c r="AI2496" i="2"/>
  <c r="AH2496" i="2"/>
  <c r="AG2496" i="2"/>
  <c r="J2496" i="2"/>
  <c r="K2496" i="2"/>
  <c r="L2496" i="2"/>
  <c r="M2496" i="2"/>
  <c r="G2496" i="2"/>
  <c r="H2496" i="2"/>
  <c r="F2496" i="2"/>
  <c r="E2496" i="2"/>
  <c r="D2496" i="2"/>
  <c r="AN2495" i="2"/>
  <c r="AM2495" i="2"/>
  <c r="AL2495" i="2"/>
  <c r="AK2495" i="2"/>
  <c r="AJ2495" i="2"/>
  <c r="AI2495" i="2"/>
  <c r="AH2495" i="2"/>
  <c r="AG2495" i="2"/>
  <c r="J2495" i="2"/>
  <c r="K2495" i="2"/>
  <c r="L2495" i="2"/>
  <c r="M2495" i="2"/>
  <c r="G2495" i="2"/>
  <c r="H2495" i="2"/>
  <c r="F2495" i="2"/>
  <c r="E2495" i="2"/>
  <c r="D2495" i="2"/>
  <c r="AN2494" i="2"/>
  <c r="AM2494" i="2"/>
  <c r="AL2494" i="2"/>
  <c r="AK2494" i="2"/>
  <c r="AJ2494" i="2"/>
  <c r="AI2494" i="2"/>
  <c r="AH2494" i="2"/>
  <c r="AG2494" i="2"/>
  <c r="J2494" i="2"/>
  <c r="K2494" i="2"/>
  <c r="L2494" i="2"/>
  <c r="M2494" i="2"/>
  <c r="G2494" i="2"/>
  <c r="H2494" i="2"/>
  <c r="F2494" i="2"/>
  <c r="E2494" i="2"/>
  <c r="D2494" i="2"/>
  <c r="AN2493" i="2"/>
  <c r="AM2493" i="2"/>
  <c r="AL2493" i="2"/>
  <c r="AK2493" i="2"/>
  <c r="AJ2493" i="2"/>
  <c r="AI2493" i="2"/>
  <c r="AH2493" i="2"/>
  <c r="AG2493" i="2"/>
  <c r="J2493" i="2"/>
  <c r="K2493" i="2"/>
  <c r="L2493" i="2"/>
  <c r="M2493" i="2"/>
  <c r="G2493" i="2"/>
  <c r="H2493" i="2"/>
  <c r="F2493" i="2"/>
  <c r="E2493" i="2"/>
  <c r="D2493" i="2"/>
  <c r="AN2492" i="2"/>
  <c r="AM2492" i="2"/>
  <c r="AL2492" i="2"/>
  <c r="AK2492" i="2"/>
  <c r="AJ2492" i="2"/>
  <c r="AI2492" i="2"/>
  <c r="AH2492" i="2"/>
  <c r="AG2492" i="2"/>
  <c r="J2492" i="2"/>
  <c r="K2492" i="2"/>
  <c r="L2492" i="2"/>
  <c r="M2492" i="2"/>
  <c r="G2492" i="2"/>
  <c r="H2492" i="2"/>
  <c r="F2492" i="2"/>
  <c r="E2492" i="2"/>
  <c r="D2492" i="2"/>
  <c r="AN2491" i="2"/>
  <c r="AM2491" i="2"/>
  <c r="AL2491" i="2"/>
  <c r="AK2491" i="2"/>
  <c r="AJ2491" i="2"/>
  <c r="AI2491" i="2"/>
  <c r="AH2491" i="2"/>
  <c r="AG2491" i="2"/>
  <c r="J2491" i="2"/>
  <c r="K2491" i="2"/>
  <c r="L2491" i="2"/>
  <c r="M2491" i="2"/>
  <c r="G2491" i="2"/>
  <c r="H2491" i="2"/>
  <c r="F2491" i="2"/>
  <c r="E2491" i="2"/>
  <c r="D2491" i="2"/>
  <c r="AN2490" i="2"/>
  <c r="AM2490" i="2"/>
  <c r="AL2490" i="2"/>
  <c r="AK2490" i="2"/>
  <c r="AJ2490" i="2"/>
  <c r="AI2490" i="2"/>
  <c r="AH2490" i="2"/>
  <c r="AG2490" i="2"/>
  <c r="J2490" i="2"/>
  <c r="K2490" i="2"/>
  <c r="L2490" i="2"/>
  <c r="M2490" i="2"/>
  <c r="G2490" i="2"/>
  <c r="H2490" i="2"/>
  <c r="F2490" i="2"/>
  <c r="E2490" i="2"/>
  <c r="D2490" i="2"/>
  <c r="AN2489" i="2"/>
  <c r="AM2489" i="2"/>
  <c r="AL2489" i="2"/>
  <c r="AK2489" i="2"/>
  <c r="AJ2489" i="2"/>
  <c r="AI2489" i="2"/>
  <c r="AH2489" i="2"/>
  <c r="AG2489" i="2"/>
  <c r="J2489" i="2"/>
  <c r="K2489" i="2"/>
  <c r="L2489" i="2"/>
  <c r="M2489" i="2"/>
  <c r="G2489" i="2"/>
  <c r="H2489" i="2"/>
  <c r="F2489" i="2"/>
  <c r="E2489" i="2"/>
  <c r="D2489" i="2"/>
  <c r="AN2488" i="2"/>
  <c r="AM2488" i="2"/>
  <c r="AL2488" i="2"/>
  <c r="AK2488" i="2"/>
  <c r="AJ2488" i="2"/>
  <c r="AI2488" i="2"/>
  <c r="AH2488" i="2"/>
  <c r="AG2488" i="2"/>
  <c r="J2488" i="2"/>
  <c r="K2488" i="2"/>
  <c r="L2488" i="2"/>
  <c r="M2488" i="2"/>
  <c r="G2488" i="2"/>
  <c r="H2488" i="2"/>
  <c r="F2488" i="2"/>
  <c r="E2488" i="2"/>
  <c r="D2488" i="2"/>
  <c r="AN2487" i="2"/>
  <c r="AM2487" i="2"/>
  <c r="AL2487" i="2"/>
  <c r="AK2487" i="2"/>
  <c r="AJ2487" i="2"/>
  <c r="AI2487" i="2"/>
  <c r="AH2487" i="2"/>
  <c r="AG2487" i="2"/>
  <c r="J2487" i="2"/>
  <c r="K2487" i="2"/>
  <c r="L2487" i="2"/>
  <c r="M2487" i="2"/>
  <c r="G2487" i="2"/>
  <c r="H2487" i="2"/>
  <c r="F2487" i="2"/>
  <c r="E2487" i="2"/>
  <c r="D2487" i="2"/>
  <c r="L1" i="1"/>
  <c r="N1" i="1"/>
  <c r="P1" i="1"/>
  <c r="R1" i="1"/>
  <c r="T1" i="1"/>
  <c r="V1" i="1"/>
  <c r="X1" i="1"/>
  <c r="Z1" i="1"/>
  <c r="AB1" i="1"/>
  <c r="AD1" i="1"/>
  <c r="AF1" i="1"/>
  <c r="AH1" i="1"/>
  <c r="AJ1" i="1"/>
  <c r="AL1" i="1"/>
  <c r="AN1" i="1"/>
  <c r="AP1" i="1"/>
  <c r="AR1" i="1"/>
  <c r="AT1" i="1"/>
  <c r="AV1" i="1"/>
  <c r="BB1" i="1"/>
  <c r="BC1" i="1"/>
  <c r="BD1" i="1"/>
  <c r="BE1" i="1"/>
  <c r="L2" i="1"/>
  <c r="G2" i="1"/>
  <c r="N2" i="1"/>
  <c r="H2" i="1"/>
  <c r="P2" i="1"/>
  <c r="I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J3" i="1"/>
  <c r="K3" i="1"/>
  <c r="AY3" i="1"/>
  <c r="BA3" i="1"/>
  <c r="BB3" i="1"/>
  <c r="BC3" i="1"/>
  <c r="BD3" i="1"/>
  <c r="BE3" i="1"/>
  <c r="BI3" i="1"/>
  <c r="J4" i="1"/>
  <c r="K4" i="1"/>
  <c r="AY4" i="1"/>
  <c r="BA4" i="1"/>
  <c r="BB4" i="1"/>
  <c r="BC4" i="1"/>
  <c r="BD4" i="1"/>
  <c r="BE4" i="1"/>
  <c r="BI4" i="1"/>
  <c r="J5" i="1"/>
  <c r="K5" i="1"/>
  <c r="AY5" i="1"/>
  <c r="BA5" i="1"/>
  <c r="BB5" i="1"/>
  <c r="BC5" i="1"/>
  <c r="BD5" i="1"/>
  <c r="BE5" i="1"/>
  <c r="BI5" i="1"/>
  <c r="J6" i="1"/>
  <c r="K6" i="1"/>
  <c r="AY6" i="1"/>
  <c r="BA6" i="1"/>
  <c r="BB6" i="1"/>
  <c r="BC6" i="1"/>
  <c r="BD6" i="1"/>
  <c r="BE6" i="1"/>
  <c r="BI6" i="1"/>
  <c r="J7" i="1"/>
  <c r="K7" i="1"/>
  <c r="AY7" i="1"/>
  <c r="BA7" i="1"/>
  <c r="BB7" i="1"/>
  <c r="BC7" i="1"/>
  <c r="BD7" i="1"/>
  <c r="BE7" i="1"/>
  <c r="BI7" i="1"/>
  <c r="J8" i="1"/>
  <c r="K8" i="1"/>
  <c r="AY8" i="1"/>
  <c r="BA8" i="1"/>
  <c r="BB8" i="1"/>
  <c r="BC8" i="1"/>
  <c r="BD8" i="1"/>
  <c r="BE8" i="1"/>
  <c r="BI8" i="1"/>
  <c r="J10" i="1"/>
  <c r="K10" i="1"/>
  <c r="AY10" i="1"/>
  <c r="BA10" i="1"/>
  <c r="BB10" i="1"/>
  <c r="BC10" i="1"/>
  <c r="BD10" i="1"/>
  <c r="BE10" i="1"/>
  <c r="BI10" i="1"/>
  <c r="J11" i="1"/>
  <c r="K11" i="1"/>
  <c r="AY11" i="1"/>
  <c r="BA11" i="1"/>
  <c r="BB11" i="1"/>
  <c r="BC11" i="1"/>
  <c r="BD11" i="1"/>
  <c r="BE11" i="1"/>
  <c r="BI11" i="1"/>
  <c r="J12" i="1"/>
  <c r="K12" i="1"/>
  <c r="AY12" i="1"/>
  <c r="BA12" i="1"/>
  <c r="BB12" i="1"/>
  <c r="BC12" i="1"/>
  <c r="BD12" i="1"/>
  <c r="BE12" i="1"/>
  <c r="BI12" i="1"/>
  <c r="J13" i="1"/>
  <c r="K13" i="1"/>
  <c r="AY13" i="1"/>
  <c r="BA13" i="1"/>
  <c r="BB13" i="1"/>
  <c r="BC13" i="1"/>
  <c r="BD13" i="1"/>
  <c r="BE13" i="1"/>
  <c r="BI13" i="1"/>
  <c r="J14" i="1"/>
  <c r="K14" i="1"/>
  <c r="AY14" i="1"/>
  <c r="BA14" i="1"/>
  <c r="BB14" i="1"/>
  <c r="BC14" i="1"/>
  <c r="BD14" i="1"/>
  <c r="BE14" i="1"/>
  <c r="BI14" i="1"/>
  <c r="J15" i="1"/>
  <c r="K15" i="1"/>
  <c r="AY15" i="1"/>
  <c r="BA15" i="1"/>
  <c r="BB15" i="1"/>
  <c r="BC15" i="1"/>
  <c r="BD15" i="1"/>
  <c r="BE15" i="1"/>
  <c r="BI15" i="1"/>
  <c r="J16" i="1"/>
  <c r="K16" i="1"/>
  <c r="AY16" i="1"/>
  <c r="BA16" i="1"/>
  <c r="BB16" i="1"/>
  <c r="BC16" i="1"/>
  <c r="BD16" i="1"/>
  <c r="BE16" i="1"/>
  <c r="BI16" i="1"/>
  <c r="J17" i="1"/>
  <c r="K17" i="1"/>
  <c r="AY17" i="1"/>
  <c r="BA17" i="1"/>
  <c r="BB17" i="1"/>
  <c r="BC17" i="1"/>
  <c r="BD17" i="1"/>
  <c r="BE17" i="1"/>
  <c r="BI17" i="1"/>
  <c r="J18" i="1"/>
  <c r="K18" i="1"/>
  <c r="AY18" i="1"/>
  <c r="BA18" i="1"/>
  <c r="BB18" i="1"/>
  <c r="BC18" i="1"/>
  <c r="BD18" i="1"/>
  <c r="BE18" i="1"/>
  <c r="BI18" i="1"/>
  <c r="J19" i="1"/>
  <c r="K19" i="1"/>
  <c r="AY19" i="1"/>
  <c r="BA19" i="1"/>
  <c r="BB19" i="1"/>
  <c r="BC19" i="1"/>
  <c r="BD19" i="1"/>
  <c r="BE19" i="1"/>
  <c r="BI19" i="1"/>
  <c r="J20" i="1"/>
  <c r="K20" i="1"/>
  <c r="AY20" i="1"/>
  <c r="BA20" i="1"/>
  <c r="BB20" i="1"/>
  <c r="BC20" i="1"/>
  <c r="BD20" i="1"/>
  <c r="BE20" i="1"/>
  <c r="BI20" i="1"/>
  <c r="J21" i="1"/>
  <c r="K21" i="1"/>
  <c r="AY21" i="1"/>
  <c r="BA21" i="1"/>
  <c r="BB21" i="1"/>
  <c r="BC21" i="1"/>
  <c r="BD21" i="1"/>
  <c r="BE21" i="1"/>
  <c r="BI21" i="1"/>
  <c r="J22" i="1"/>
  <c r="K22" i="1"/>
  <c r="AY22" i="1"/>
  <c r="BA22" i="1"/>
  <c r="BB22" i="1"/>
  <c r="BC22" i="1"/>
  <c r="BD22" i="1"/>
  <c r="BE22" i="1"/>
  <c r="BI22" i="1"/>
  <c r="J23" i="1"/>
  <c r="K23" i="1"/>
  <c r="AY23" i="1"/>
  <c r="BA23" i="1"/>
  <c r="BB23" i="1"/>
  <c r="BC23" i="1"/>
  <c r="BD23" i="1"/>
  <c r="BE23" i="1"/>
  <c r="BI23" i="1"/>
  <c r="J24" i="1"/>
  <c r="K24" i="1"/>
  <c r="AY24" i="1"/>
  <c r="BA24" i="1"/>
  <c r="BB24" i="1"/>
  <c r="BC24" i="1"/>
  <c r="BD24" i="1"/>
  <c r="BE24" i="1"/>
  <c r="BI24" i="1"/>
  <c r="J25" i="1"/>
  <c r="K25" i="1"/>
  <c r="AY25" i="1"/>
  <c r="BA25" i="1"/>
  <c r="BB25" i="1"/>
  <c r="BC25" i="1"/>
  <c r="BD25" i="1"/>
  <c r="BE25" i="1"/>
  <c r="BI25" i="1"/>
  <c r="J26" i="1"/>
  <c r="K26" i="1"/>
  <c r="AY26" i="1"/>
  <c r="BA26" i="1"/>
  <c r="BB26" i="1"/>
  <c r="BC26" i="1"/>
  <c r="BD26" i="1"/>
  <c r="BE26" i="1"/>
  <c r="BI26" i="1"/>
  <c r="J27" i="1"/>
  <c r="K27" i="1"/>
  <c r="AY27" i="1"/>
  <c r="BA27" i="1"/>
  <c r="BB27" i="1"/>
  <c r="BC27" i="1"/>
  <c r="BD27" i="1"/>
  <c r="BE27" i="1"/>
  <c r="BI27" i="1"/>
  <c r="J28" i="1"/>
  <c r="K28" i="1"/>
  <c r="AY28" i="1"/>
  <c r="BA28" i="1"/>
  <c r="BB28" i="1"/>
  <c r="BC28" i="1"/>
  <c r="BD28" i="1"/>
  <c r="BE28" i="1"/>
  <c r="BI28" i="1"/>
  <c r="J29" i="1"/>
  <c r="K29" i="1"/>
  <c r="AY29" i="1"/>
  <c r="BA29" i="1"/>
  <c r="BB29" i="1"/>
  <c r="BC29" i="1"/>
  <c r="BD29" i="1"/>
  <c r="BE29" i="1"/>
  <c r="BI29" i="1"/>
  <c r="J30" i="1"/>
  <c r="K30" i="1"/>
  <c r="AY30" i="1"/>
  <c r="BA30" i="1"/>
  <c r="BB30" i="1"/>
  <c r="BC30" i="1"/>
  <c r="BD30" i="1"/>
  <c r="BE30" i="1"/>
  <c r="BI30" i="1"/>
  <c r="J31" i="1"/>
  <c r="K31" i="1"/>
  <c r="AY31" i="1"/>
  <c r="BA31" i="1"/>
  <c r="BB31" i="1"/>
  <c r="BC31" i="1"/>
  <c r="BD31" i="1"/>
  <c r="BE31" i="1"/>
  <c r="BI31" i="1"/>
  <c r="J32" i="1"/>
  <c r="K32" i="1"/>
  <c r="AY32" i="1"/>
  <c r="BA32" i="1"/>
  <c r="BB32" i="1"/>
  <c r="BC32" i="1"/>
  <c r="BD32" i="1"/>
  <c r="BE32" i="1"/>
  <c r="BI32" i="1"/>
  <c r="J33" i="1"/>
  <c r="K33" i="1"/>
  <c r="AY33" i="1"/>
  <c r="BA33" i="1"/>
  <c r="BB33" i="1"/>
  <c r="BC33" i="1"/>
  <c r="BD33" i="1"/>
  <c r="BE33" i="1"/>
  <c r="BI33" i="1"/>
  <c r="J34" i="1"/>
  <c r="K34" i="1"/>
  <c r="AY34" i="1"/>
  <c r="BA34" i="1"/>
  <c r="BB34" i="1"/>
  <c r="BC34" i="1"/>
  <c r="BD34" i="1"/>
  <c r="BE34" i="1"/>
  <c r="BI34" i="1"/>
  <c r="J35" i="1"/>
  <c r="K35" i="1"/>
  <c r="AY35" i="1"/>
  <c r="BA35" i="1"/>
  <c r="BB35" i="1"/>
  <c r="BC35" i="1"/>
  <c r="BD35" i="1"/>
  <c r="BE35" i="1"/>
  <c r="BI35" i="1"/>
  <c r="J36" i="1"/>
  <c r="K36" i="1"/>
  <c r="AY36" i="1"/>
  <c r="BA36" i="1"/>
  <c r="BB36" i="1"/>
  <c r="BC36" i="1"/>
  <c r="BD36" i="1"/>
  <c r="BE36" i="1"/>
  <c r="BI36" i="1"/>
  <c r="AT37" i="1"/>
  <c r="AV37" i="1"/>
  <c r="C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G37" i="1"/>
  <c r="H37" i="1"/>
  <c r="I37" i="1"/>
  <c r="J37" i="1"/>
  <c r="K37" i="1"/>
  <c r="AY37" i="1"/>
  <c r="BA37" i="1"/>
  <c r="BB37" i="1"/>
  <c r="BC37" i="1"/>
  <c r="BD37" i="1"/>
  <c r="BE37" i="1"/>
  <c r="BI37" i="1"/>
  <c r="C42" i="1"/>
  <c r="M42" i="1"/>
  <c r="O42" i="1"/>
  <c r="Q42" i="1"/>
  <c r="S42" i="1"/>
  <c r="U42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G42" i="1"/>
  <c r="H42" i="1"/>
  <c r="I42" i="1"/>
  <c r="J42" i="1"/>
  <c r="K42" i="1"/>
  <c r="AY42" i="1"/>
  <c r="BA42" i="1"/>
  <c r="BB42" i="1"/>
  <c r="BC42" i="1"/>
  <c r="BD42" i="1"/>
  <c r="BE42" i="1"/>
  <c r="BI42" i="1"/>
  <c r="D1" i="2"/>
  <c r="E1" i="2"/>
  <c r="F1" i="2"/>
  <c r="J1" i="2"/>
  <c r="K1" i="2"/>
  <c r="L1" i="2"/>
  <c r="AE1" i="2"/>
  <c r="AG1" i="2"/>
  <c r="AH1" i="2"/>
  <c r="AI1" i="2"/>
  <c r="AJ1" i="2"/>
  <c r="AK1" i="2"/>
  <c r="AL1" i="2"/>
  <c r="AM1" i="2"/>
  <c r="AN1" i="2"/>
  <c r="D3" i="2"/>
  <c r="E3" i="2"/>
  <c r="F3" i="2"/>
  <c r="G3" i="2"/>
  <c r="H3" i="2"/>
  <c r="J3" i="2"/>
  <c r="K3" i="2"/>
  <c r="L3" i="2"/>
  <c r="M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J4" i="2"/>
  <c r="K4" i="2"/>
  <c r="L4" i="2"/>
  <c r="M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J5" i="2"/>
  <c r="K5" i="2"/>
  <c r="L5" i="2"/>
  <c r="M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J6" i="2"/>
  <c r="K6" i="2"/>
  <c r="L6" i="2"/>
  <c r="M6" i="2"/>
  <c r="AG6" i="2"/>
  <c r="AH6" i="2"/>
  <c r="AI6" i="2"/>
  <c r="AJ6" i="2"/>
  <c r="AK6" i="2"/>
  <c r="AL6" i="2"/>
  <c r="AM6" i="2"/>
  <c r="AN6" i="2"/>
  <c r="C7" i="2"/>
  <c r="D7" i="2"/>
  <c r="E7" i="2"/>
  <c r="F7" i="2"/>
  <c r="G7" i="2"/>
  <c r="H7" i="2"/>
  <c r="J7" i="2"/>
  <c r="K7" i="2"/>
  <c r="L7" i="2"/>
  <c r="M7" i="2"/>
  <c r="AG7" i="2"/>
  <c r="AH7" i="2"/>
  <c r="AI7" i="2"/>
  <c r="AJ7" i="2"/>
  <c r="AK7" i="2"/>
  <c r="AL7" i="2"/>
  <c r="AM7" i="2"/>
  <c r="AN7" i="2"/>
  <c r="C8" i="2"/>
  <c r="D8" i="2"/>
  <c r="E8" i="2"/>
  <c r="F8" i="2"/>
  <c r="G8" i="2"/>
  <c r="H8" i="2"/>
  <c r="J8" i="2"/>
  <c r="K8" i="2"/>
  <c r="L8" i="2"/>
  <c r="M8" i="2"/>
  <c r="AG8" i="2"/>
  <c r="AH8" i="2"/>
  <c r="AI8" i="2"/>
  <c r="AJ8" i="2"/>
  <c r="AK8" i="2"/>
  <c r="AL8" i="2"/>
  <c r="AM8" i="2"/>
  <c r="AN8" i="2"/>
  <c r="C9" i="2"/>
  <c r="D9" i="2"/>
  <c r="E9" i="2"/>
  <c r="F9" i="2"/>
  <c r="G9" i="2"/>
  <c r="H9" i="2"/>
  <c r="J9" i="2"/>
  <c r="K9" i="2"/>
  <c r="L9" i="2"/>
  <c r="M9" i="2"/>
  <c r="AG9" i="2"/>
  <c r="AH9" i="2"/>
  <c r="AI9" i="2"/>
  <c r="AJ9" i="2"/>
  <c r="AK9" i="2"/>
  <c r="AL9" i="2"/>
  <c r="AM9" i="2"/>
  <c r="AN9" i="2"/>
  <c r="C10" i="2"/>
  <c r="D10" i="2"/>
  <c r="E10" i="2"/>
  <c r="F10" i="2"/>
  <c r="G10" i="2"/>
  <c r="H10" i="2"/>
  <c r="J10" i="2"/>
  <c r="K10" i="2"/>
  <c r="L10" i="2"/>
  <c r="M10" i="2"/>
  <c r="AG10" i="2"/>
  <c r="AH10" i="2"/>
  <c r="AI10" i="2"/>
  <c r="AJ10" i="2"/>
  <c r="AK10" i="2"/>
  <c r="AL10" i="2"/>
  <c r="AM10" i="2"/>
  <c r="AN10" i="2"/>
  <c r="C11" i="2"/>
  <c r="D11" i="2"/>
  <c r="E11" i="2"/>
  <c r="F11" i="2"/>
  <c r="G11" i="2"/>
  <c r="H11" i="2"/>
  <c r="J11" i="2"/>
  <c r="K11" i="2"/>
  <c r="L11" i="2"/>
  <c r="M11" i="2"/>
  <c r="AG11" i="2"/>
  <c r="AH11" i="2"/>
  <c r="AI11" i="2"/>
  <c r="AJ11" i="2"/>
  <c r="AK11" i="2"/>
  <c r="AL11" i="2"/>
  <c r="AM11" i="2"/>
  <c r="AN11" i="2"/>
  <c r="C12" i="2"/>
  <c r="D12" i="2"/>
  <c r="E12" i="2"/>
  <c r="F12" i="2"/>
  <c r="G12" i="2"/>
  <c r="H12" i="2"/>
  <c r="J12" i="2"/>
  <c r="K12" i="2"/>
  <c r="L12" i="2"/>
  <c r="M12" i="2"/>
  <c r="AG12" i="2"/>
  <c r="AH12" i="2"/>
  <c r="AI12" i="2"/>
  <c r="AJ12" i="2"/>
  <c r="AK12" i="2"/>
  <c r="AL12" i="2"/>
  <c r="AM12" i="2"/>
  <c r="AN12" i="2"/>
  <c r="C13" i="2"/>
  <c r="D13" i="2"/>
  <c r="E13" i="2"/>
  <c r="F13" i="2"/>
  <c r="G13" i="2"/>
  <c r="H13" i="2"/>
  <c r="J13" i="2"/>
  <c r="K13" i="2"/>
  <c r="L13" i="2"/>
  <c r="M13" i="2"/>
  <c r="AG13" i="2"/>
  <c r="AH13" i="2"/>
  <c r="AI13" i="2"/>
  <c r="AJ13" i="2"/>
  <c r="AK13" i="2"/>
  <c r="AL13" i="2"/>
  <c r="AM13" i="2"/>
  <c r="AN13" i="2"/>
  <c r="C14" i="2"/>
  <c r="D14" i="2"/>
  <c r="E14" i="2"/>
  <c r="F14" i="2"/>
  <c r="G14" i="2"/>
  <c r="H14" i="2"/>
  <c r="J14" i="2"/>
  <c r="K14" i="2"/>
  <c r="L14" i="2"/>
  <c r="M14" i="2"/>
  <c r="AG14" i="2"/>
  <c r="AH14" i="2"/>
  <c r="AI14" i="2"/>
  <c r="AJ14" i="2"/>
  <c r="AK14" i="2"/>
  <c r="AL14" i="2"/>
  <c r="AM14" i="2"/>
  <c r="AN14" i="2"/>
  <c r="C15" i="2"/>
  <c r="D15" i="2"/>
  <c r="E15" i="2"/>
  <c r="F15" i="2"/>
  <c r="G15" i="2"/>
  <c r="H15" i="2"/>
  <c r="J15" i="2"/>
  <c r="K15" i="2"/>
  <c r="L15" i="2"/>
  <c r="M15" i="2"/>
  <c r="AG15" i="2"/>
  <c r="AH15" i="2"/>
  <c r="AI15" i="2"/>
  <c r="AJ15" i="2"/>
  <c r="AK15" i="2"/>
  <c r="AL15" i="2"/>
  <c r="AM15" i="2"/>
  <c r="AN15" i="2"/>
  <c r="C16" i="2"/>
  <c r="D16" i="2"/>
  <c r="E16" i="2"/>
  <c r="F16" i="2"/>
  <c r="G16" i="2"/>
  <c r="H16" i="2"/>
  <c r="J16" i="2"/>
  <c r="K16" i="2"/>
  <c r="L16" i="2"/>
  <c r="M16" i="2"/>
  <c r="AG16" i="2"/>
  <c r="AH16" i="2"/>
  <c r="AI16" i="2"/>
  <c r="AJ16" i="2"/>
  <c r="AK16" i="2"/>
  <c r="AL16" i="2"/>
  <c r="AM16" i="2"/>
  <c r="AN16" i="2"/>
  <c r="C17" i="2"/>
  <c r="D17" i="2"/>
  <c r="E17" i="2"/>
  <c r="F17" i="2"/>
  <c r="G17" i="2"/>
  <c r="H17" i="2"/>
  <c r="J17" i="2"/>
  <c r="K17" i="2"/>
  <c r="L17" i="2"/>
  <c r="M17" i="2"/>
  <c r="AG17" i="2"/>
  <c r="AH17" i="2"/>
  <c r="AI17" i="2"/>
  <c r="AJ17" i="2"/>
  <c r="AK17" i="2"/>
  <c r="AL17" i="2"/>
  <c r="AM17" i="2"/>
  <c r="AN17" i="2"/>
  <c r="C18" i="2"/>
  <c r="D18" i="2"/>
  <c r="E18" i="2"/>
  <c r="F18" i="2"/>
  <c r="G18" i="2"/>
  <c r="H18" i="2"/>
  <c r="J18" i="2"/>
  <c r="K18" i="2"/>
  <c r="L18" i="2"/>
  <c r="M18" i="2"/>
  <c r="AG18" i="2"/>
  <c r="AH18" i="2"/>
  <c r="AI18" i="2"/>
  <c r="AJ18" i="2"/>
  <c r="AK18" i="2"/>
  <c r="AL18" i="2"/>
  <c r="AM18" i="2"/>
  <c r="AN18" i="2"/>
  <c r="C19" i="2"/>
  <c r="D19" i="2"/>
  <c r="E19" i="2"/>
  <c r="F19" i="2"/>
  <c r="G19" i="2"/>
  <c r="H19" i="2"/>
  <c r="J19" i="2"/>
  <c r="K19" i="2"/>
  <c r="L19" i="2"/>
  <c r="M19" i="2"/>
  <c r="AG19" i="2"/>
  <c r="AH19" i="2"/>
  <c r="AI19" i="2"/>
  <c r="AJ19" i="2"/>
  <c r="AK19" i="2"/>
  <c r="AL19" i="2"/>
  <c r="AM19" i="2"/>
  <c r="AN19" i="2"/>
  <c r="C20" i="2"/>
  <c r="D20" i="2"/>
  <c r="E20" i="2"/>
  <c r="F20" i="2"/>
  <c r="G20" i="2"/>
  <c r="H20" i="2"/>
  <c r="J20" i="2"/>
  <c r="K20" i="2"/>
  <c r="L20" i="2"/>
  <c r="M20" i="2"/>
  <c r="AG20" i="2"/>
  <c r="AH20" i="2"/>
  <c r="AI20" i="2"/>
  <c r="AJ20" i="2"/>
  <c r="AK20" i="2"/>
  <c r="AL20" i="2"/>
  <c r="AM20" i="2"/>
  <c r="AN20" i="2"/>
  <c r="C21" i="2"/>
  <c r="D21" i="2"/>
  <c r="E21" i="2"/>
  <c r="F21" i="2"/>
  <c r="G21" i="2"/>
  <c r="H21" i="2"/>
  <c r="J21" i="2"/>
  <c r="K21" i="2"/>
  <c r="L21" i="2"/>
  <c r="M21" i="2"/>
  <c r="AG21" i="2"/>
  <c r="AH21" i="2"/>
  <c r="AI21" i="2"/>
  <c r="AJ21" i="2"/>
  <c r="AK21" i="2"/>
  <c r="AL21" i="2"/>
  <c r="AM21" i="2"/>
  <c r="AN21" i="2"/>
  <c r="C22" i="2"/>
  <c r="D22" i="2"/>
  <c r="E22" i="2"/>
  <c r="F22" i="2"/>
  <c r="G22" i="2"/>
  <c r="H22" i="2"/>
  <c r="J22" i="2"/>
  <c r="K22" i="2"/>
  <c r="L22" i="2"/>
  <c r="M22" i="2"/>
  <c r="AG22" i="2"/>
  <c r="AH22" i="2"/>
  <c r="AI22" i="2"/>
  <c r="AJ22" i="2"/>
  <c r="AK22" i="2"/>
  <c r="AL22" i="2"/>
  <c r="AM22" i="2"/>
  <c r="AN22" i="2"/>
  <c r="C23" i="2"/>
  <c r="D23" i="2"/>
  <c r="E23" i="2"/>
  <c r="F23" i="2"/>
  <c r="G23" i="2"/>
  <c r="H23" i="2"/>
  <c r="J23" i="2"/>
  <c r="K23" i="2"/>
  <c r="L23" i="2"/>
  <c r="M23" i="2"/>
  <c r="AG23" i="2"/>
  <c r="AH23" i="2"/>
  <c r="AI23" i="2"/>
  <c r="AJ23" i="2"/>
  <c r="AK23" i="2"/>
  <c r="AL23" i="2"/>
  <c r="AM23" i="2"/>
  <c r="AN23" i="2"/>
  <c r="C24" i="2"/>
  <c r="D24" i="2"/>
  <c r="E24" i="2"/>
  <c r="F24" i="2"/>
  <c r="G24" i="2"/>
  <c r="H24" i="2"/>
  <c r="J24" i="2"/>
  <c r="K24" i="2"/>
  <c r="L24" i="2"/>
  <c r="M24" i="2"/>
  <c r="AG24" i="2"/>
  <c r="AH24" i="2"/>
  <c r="AI24" i="2"/>
  <c r="AJ24" i="2"/>
  <c r="AK24" i="2"/>
  <c r="AL24" i="2"/>
  <c r="AM24" i="2"/>
  <c r="AN24" i="2"/>
  <c r="C25" i="2"/>
  <c r="D25" i="2"/>
  <c r="E25" i="2"/>
  <c r="F25" i="2"/>
  <c r="G25" i="2"/>
  <c r="H25" i="2"/>
  <c r="J25" i="2"/>
  <c r="K25" i="2"/>
  <c r="L25" i="2"/>
  <c r="M25" i="2"/>
  <c r="AG25" i="2"/>
  <c r="AH25" i="2"/>
  <c r="AI25" i="2"/>
  <c r="AJ25" i="2"/>
  <c r="AK25" i="2"/>
  <c r="AL25" i="2"/>
  <c r="AM25" i="2"/>
  <c r="AN25" i="2"/>
  <c r="C26" i="2"/>
  <c r="D26" i="2"/>
  <c r="E26" i="2"/>
  <c r="F26" i="2"/>
  <c r="G26" i="2"/>
  <c r="H26" i="2"/>
  <c r="J26" i="2"/>
  <c r="K26" i="2"/>
  <c r="L26" i="2"/>
  <c r="M26" i="2"/>
  <c r="AG26" i="2"/>
  <c r="AH26" i="2"/>
  <c r="AI26" i="2"/>
  <c r="AJ26" i="2"/>
  <c r="AK26" i="2"/>
  <c r="AL26" i="2"/>
  <c r="AM26" i="2"/>
  <c r="AN26" i="2"/>
  <c r="C27" i="2"/>
  <c r="D27" i="2"/>
  <c r="E27" i="2"/>
  <c r="F27" i="2"/>
  <c r="G27" i="2"/>
  <c r="H27" i="2"/>
  <c r="J27" i="2"/>
  <c r="K27" i="2"/>
  <c r="L27" i="2"/>
  <c r="M27" i="2"/>
  <c r="AG27" i="2"/>
  <c r="AH27" i="2"/>
  <c r="AI27" i="2"/>
  <c r="AJ27" i="2"/>
  <c r="AK27" i="2"/>
  <c r="AL27" i="2"/>
  <c r="AM27" i="2"/>
  <c r="AN27" i="2"/>
  <c r="C28" i="2"/>
  <c r="D28" i="2"/>
  <c r="E28" i="2"/>
  <c r="F28" i="2"/>
  <c r="G28" i="2"/>
  <c r="H28" i="2"/>
  <c r="J28" i="2"/>
  <c r="K28" i="2"/>
  <c r="L28" i="2"/>
  <c r="M28" i="2"/>
  <c r="AG28" i="2"/>
  <c r="AH28" i="2"/>
  <c r="AI28" i="2"/>
  <c r="AJ28" i="2"/>
  <c r="AK28" i="2"/>
  <c r="AL28" i="2"/>
  <c r="AM28" i="2"/>
  <c r="AN28" i="2"/>
  <c r="C29" i="2"/>
  <c r="D29" i="2"/>
  <c r="E29" i="2"/>
  <c r="F29" i="2"/>
  <c r="G29" i="2"/>
  <c r="H29" i="2"/>
  <c r="J29" i="2"/>
  <c r="K29" i="2"/>
  <c r="L29" i="2"/>
  <c r="M29" i="2"/>
  <c r="AG29" i="2"/>
  <c r="AH29" i="2"/>
  <c r="AI29" i="2"/>
  <c r="AJ29" i="2"/>
  <c r="AK29" i="2"/>
  <c r="AL29" i="2"/>
  <c r="AM29" i="2"/>
  <c r="AN29" i="2"/>
  <c r="C30" i="2"/>
  <c r="D30" i="2"/>
  <c r="E30" i="2"/>
  <c r="F30" i="2"/>
  <c r="G30" i="2"/>
  <c r="H30" i="2"/>
  <c r="J30" i="2"/>
  <c r="K30" i="2"/>
  <c r="L30" i="2"/>
  <c r="M30" i="2"/>
  <c r="AG30" i="2"/>
  <c r="AH30" i="2"/>
  <c r="AI30" i="2"/>
  <c r="AJ30" i="2"/>
  <c r="AK30" i="2"/>
  <c r="AL30" i="2"/>
  <c r="AM30" i="2"/>
  <c r="AN30" i="2"/>
  <c r="C31" i="2"/>
  <c r="D31" i="2"/>
  <c r="E31" i="2"/>
  <c r="F31" i="2"/>
  <c r="G31" i="2"/>
  <c r="H31" i="2"/>
  <c r="J31" i="2"/>
  <c r="K31" i="2"/>
  <c r="L31" i="2"/>
  <c r="M31" i="2"/>
  <c r="AG31" i="2"/>
  <c r="AH31" i="2"/>
  <c r="AI31" i="2"/>
  <c r="AJ31" i="2"/>
  <c r="AK31" i="2"/>
  <c r="AL31" i="2"/>
  <c r="AM31" i="2"/>
  <c r="AN31" i="2"/>
  <c r="C32" i="2"/>
  <c r="D32" i="2"/>
  <c r="E32" i="2"/>
  <c r="F32" i="2"/>
  <c r="G32" i="2"/>
  <c r="H32" i="2"/>
  <c r="J32" i="2"/>
  <c r="K32" i="2"/>
  <c r="L32" i="2"/>
  <c r="M32" i="2"/>
  <c r="AG32" i="2"/>
  <c r="AH32" i="2"/>
  <c r="AI32" i="2"/>
  <c r="AJ32" i="2"/>
  <c r="AK32" i="2"/>
  <c r="AL32" i="2"/>
  <c r="AM32" i="2"/>
  <c r="AN32" i="2"/>
  <c r="C33" i="2"/>
  <c r="D33" i="2"/>
  <c r="E33" i="2"/>
  <c r="F33" i="2"/>
  <c r="G33" i="2"/>
  <c r="H33" i="2"/>
  <c r="J33" i="2"/>
  <c r="K33" i="2"/>
  <c r="L33" i="2"/>
  <c r="M33" i="2"/>
  <c r="AG33" i="2"/>
  <c r="AH33" i="2"/>
  <c r="AI33" i="2"/>
  <c r="AJ33" i="2"/>
  <c r="AK33" i="2"/>
  <c r="AL33" i="2"/>
  <c r="AM33" i="2"/>
  <c r="AN33" i="2"/>
  <c r="C34" i="2"/>
  <c r="D34" i="2"/>
  <c r="E34" i="2"/>
  <c r="F34" i="2"/>
  <c r="G34" i="2"/>
  <c r="H34" i="2"/>
  <c r="J34" i="2"/>
  <c r="K34" i="2"/>
  <c r="L34" i="2"/>
  <c r="M34" i="2"/>
  <c r="AG34" i="2"/>
  <c r="AH34" i="2"/>
  <c r="AI34" i="2"/>
  <c r="AJ34" i="2"/>
  <c r="AK34" i="2"/>
  <c r="AL34" i="2"/>
  <c r="AM34" i="2"/>
  <c r="AN34" i="2"/>
  <c r="C35" i="2"/>
  <c r="D35" i="2"/>
  <c r="E35" i="2"/>
  <c r="F35" i="2"/>
  <c r="G35" i="2"/>
  <c r="H35" i="2"/>
  <c r="J35" i="2"/>
  <c r="K35" i="2"/>
  <c r="L35" i="2"/>
  <c r="M35" i="2"/>
  <c r="AG35" i="2"/>
  <c r="AH35" i="2"/>
  <c r="AI35" i="2"/>
  <c r="AJ35" i="2"/>
  <c r="AK35" i="2"/>
  <c r="AL35" i="2"/>
  <c r="AM35" i="2"/>
  <c r="AN35" i="2"/>
  <c r="C36" i="2"/>
  <c r="D36" i="2"/>
  <c r="E36" i="2"/>
  <c r="F36" i="2"/>
  <c r="G36" i="2"/>
  <c r="H36" i="2"/>
  <c r="J36" i="2"/>
  <c r="K36" i="2"/>
  <c r="L36" i="2"/>
  <c r="M36" i="2"/>
  <c r="AG36" i="2"/>
  <c r="AH36" i="2"/>
  <c r="AI36" i="2"/>
  <c r="AJ36" i="2"/>
  <c r="AK36" i="2"/>
  <c r="AL36" i="2"/>
  <c r="AM36" i="2"/>
  <c r="AN36" i="2"/>
  <c r="C37" i="2"/>
  <c r="D37" i="2"/>
  <c r="E37" i="2"/>
  <c r="F37" i="2"/>
  <c r="G37" i="2"/>
  <c r="H37" i="2"/>
  <c r="J37" i="2"/>
  <c r="K37" i="2"/>
  <c r="L37" i="2"/>
  <c r="M37" i="2"/>
  <c r="AG37" i="2"/>
  <c r="AH37" i="2"/>
  <c r="AI37" i="2"/>
  <c r="AJ37" i="2"/>
  <c r="AK37" i="2"/>
  <c r="AL37" i="2"/>
  <c r="AM37" i="2"/>
  <c r="AN37" i="2"/>
  <c r="C38" i="2"/>
  <c r="D38" i="2"/>
  <c r="E38" i="2"/>
  <c r="F38" i="2"/>
  <c r="G38" i="2"/>
  <c r="H38" i="2"/>
  <c r="J38" i="2"/>
  <c r="K38" i="2"/>
  <c r="L38" i="2"/>
  <c r="M38" i="2"/>
  <c r="AG38" i="2"/>
  <c r="AH38" i="2"/>
  <c r="AI38" i="2"/>
  <c r="AJ38" i="2"/>
  <c r="AK38" i="2"/>
  <c r="AL38" i="2"/>
  <c r="AM38" i="2"/>
  <c r="AN38" i="2"/>
  <c r="C39" i="2"/>
  <c r="D39" i="2"/>
  <c r="E39" i="2"/>
  <c r="F39" i="2"/>
  <c r="G39" i="2"/>
  <c r="H39" i="2"/>
  <c r="J39" i="2"/>
  <c r="K39" i="2"/>
  <c r="L39" i="2"/>
  <c r="M39" i="2"/>
  <c r="AG39" i="2"/>
  <c r="AH39" i="2"/>
  <c r="AI39" i="2"/>
  <c r="AJ39" i="2"/>
  <c r="AK39" i="2"/>
  <c r="AL39" i="2"/>
  <c r="AM39" i="2"/>
  <c r="AN39" i="2"/>
  <c r="C40" i="2"/>
  <c r="D40" i="2"/>
  <c r="E40" i="2"/>
  <c r="F40" i="2"/>
  <c r="G40" i="2"/>
  <c r="H40" i="2"/>
  <c r="J40" i="2"/>
  <c r="K40" i="2"/>
  <c r="L40" i="2"/>
  <c r="M40" i="2"/>
  <c r="AG40" i="2"/>
  <c r="AH40" i="2"/>
  <c r="AI40" i="2"/>
  <c r="AJ40" i="2"/>
  <c r="AK40" i="2"/>
  <c r="AL40" i="2"/>
  <c r="AM40" i="2"/>
  <c r="AN40" i="2"/>
  <c r="C41" i="2"/>
  <c r="D41" i="2"/>
  <c r="E41" i="2"/>
  <c r="F41" i="2"/>
  <c r="G41" i="2"/>
  <c r="H41" i="2"/>
  <c r="J41" i="2"/>
  <c r="K41" i="2"/>
  <c r="L41" i="2"/>
  <c r="M41" i="2"/>
  <c r="AG41" i="2"/>
  <c r="AH41" i="2"/>
  <c r="AI41" i="2"/>
  <c r="AJ41" i="2"/>
  <c r="AK41" i="2"/>
  <c r="AL41" i="2"/>
  <c r="AM41" i="2"/>
  <c r="AN41" i="2"/>
  <c r="C42" i="2"/>
  <c r="D42" i="2"/>
  <c r="E42" i="2"/>
  <c r="F42" i="2"/>
  <c r="G42" i="2"/>
  <c r="H42" i="2"/>
  <c r="J42" i="2"/>
  <c r="K42" i="2"/>
  <c r="L42" i="2"/>
  <c r="M42" i="2"/>
  <c r="AG42" i="2"/>
  <c r="AH42" i="2"/>
  <c r="AI42" i="2"/>
  <c r="AJ42" i="2"/>
  <c r="AK42" i="2"/>
  <c r="AL42" i="2"/>
  <c r="AM42" i="2"/>
  <c r="AN42" i="2"/>
  <c r="C43" i="2"/>
  <c r="D43" i="2"/>
  <c r="E43" i="2"/>
  <c r="F43" i="2"/>
  <c r="G43" i="2"/>
  <c r="H43" i="2"/>
  <c r="J43" i="2"/>
  <c r="K43" i="2"/>
  <c r="L43" i="2"/>
  <c r="M43" i="2"/>
  <c r="AG43" i="2"/>
  <c r="AH43" i="2"/>
  <c r="AI43" i="2"/>
  <c r="AJ43" i="2"/>
  <c r="AK43" i="2"/>
  <c r="AL43" i="2"/>
  <c r="AM43" i="2"/>
  <c r="AN43" i="2"/>
  <c r="C44" i="2"/>
  <c r="D44" i="2"/>
  <c r="E44" i="2"/>
  <c r="F44" i="2"/>
  <c r="G44" i="2"/>
  <c r="H44" i="2"/>
  <c r="J44" i="2"/>
  <c r="K44" i="2"/>
  <c r="L44" i="2"/>
  <c r="M44" i="2"/>
  <c r="AG44" i="2"/>
  <c r="AH44" i="2"/>
  <c r="AI44" i="2"/>
  <c r="AJ44" i="2"/>
  <c r="AK44" i="2"/>
  <c r="AL44" i="2"/>
  <c r="AM44" i="2"/>
  <c r="AN44" i="2"/>
  <c r="C45" i="2"/>
  <c r="D45" i="2"/>
  <c r="E45" i="2"/>
  <c r="F45" i="2"/>
  <c r="G45" i="2"/>
  <c r="H45" i="2"/>
  <c r="J45" i="2"/>
  <c r="K45" i="2"/>
  <c r="L45" i="2"/>
  <c r="M45" i="2"/>
  <c r="AG45" i="2"/>
  <c r="AH45" i="2"/>
  <c r="AI45" i="2"/>
  <c r="AJ45" i="2"/>
  <c r="AK45" i="2"/>
  <c r="AL45" i="2"/>
  <c r="AM45" i="2"/>
  <c r="AN45" i="2"/>
  <c r="C46" i="2"/>
  <c r="D46" i="2"/>
  <c r="E46" i="2"/>
  <c r="F46" i="2"/>
  <c r="G46" i="2"/>
  <c r="H46" i="2"/>
  <c r="J46" i="2"/>
  <c r="K46" i="2"/>
  <c r="L46" i="2"/>
  <c r="M46" i="2"/>
  <c r="AG46" i="2"/>
  <c r="AH46" i="2"/>
  <c r="AI46" i="2"/>
  <c r="AJ46" i="2"/>
  <c r="AK46" i="2"/>
  <c r="AL46" i="2"/>
  <c r="AM46" i="2"/>
  <c r="AN46" i="2"/>
  <c r="C47" i="2"/>
  <c r="D47" i="2"/>
  <c r="E47" i="2"/>
  <c r="F47" i="2"/>
  <c r="G47" i="2"/>
  <c r="H47" i="2"/>
  <c r="J47" i="2"/>
  <c r="K47" i="2"/>
  <c r="L47" i="2"/>
  <c r="M47" i="2"/>
  <c r="AG47" i="2"/>
  <c r="AH47" i="2"/>
  <c r="AI47" i="2"/>
  <c r="AJ47" i="2"/>
  <c r="AK47" i="2"/>
  <c r="AL47" i="2"/>
  <c r="AM47" i="2"/>
  <c r="AN47" i="2"/>
  <c r="C48" i="2"/>
  <c r="D48" i="2"/>
  <c r="E48" i="2"/>
  <c r="F48" i="2"/>
  <c r="G48" i="2"/>
  <c r="H48" i="2"/>
  <c r="J48" i="2"/>
  <c r="K48" i="2"/>
  <c r="L48" i="2"/>
  <c r="M48" i="2"/>
  <c r="AG48" i="2"/>
  <c r="AH48" i="2"/>
  <c r="AI48" i="2"/>
  <c r="AJ48" i="2"/>
  <c r="AK48" i="2"/>
  <c r="AL48" i="2"/>
  <c r="AM48" i="2"/>
  <c r="AN48" i="2"/>
  <c r="C49" i="2"/>
  <c r="D49" i="2"/>
  <c r="E49" i="2"/>
  <c r="F49" i="2"/>
  <c r="G49" i="2"/>
  <c r="H49" i="2"/>
  <c r="J49" i="2"/>
  <c r="K49" i="2"/>
  <c r="L49" i="2"/>
  <c r="M49" i="2"/>
  <c r="AG49" i="2"/>
  <c r="AH49" i="2"/>
  <c r="AI49" i="2"/>
  <c r="AJ49" i="2"/>
  <c r="AK49" i="2"/>
  <c r="AL49" i="2"/>
  <c r="AM49" i="2"/>
  <c r="AN49" i="2"/>
  <c r="C50" i="2"/>
  <c r="D50" i="2"/>
  <c r="E50" i="2"/>
  <c r="F50" i="2"/>
  <c r="G50" i="2"/>
  <c r="H50" i="2"/>
  <c r="J50" i="2"/>
  <c r="K50" i="2"/>
  <c r="L50" i="2"/>
  <c r="M50" i="2"/>
  <c r="AG50" i="2"/>
  <c r="AH50" i="2"/>
  <c r="AI50" i="2"/>
  <c r="AJ50" i="2"/>
  <c r="AK50" i="2"/>
  <c r="AL50" i="2"/>
  <c r="AM50" i="2"/>
  <c r="AN50" i="2"/>
  <c r="C51" i="2"/>
  <c r="D51" i="2"/>
  <c r="E51" i="2"/>
  <c r="F51" i="2"/>
  <c r="G51" i="2"/>
  <c r="H51" i="2"/>
  <c r="J51" i="2"/>
  <c r="K51" i="2"/>
  <c r="L51" i="2"/>
  <c r="M51" i="2"/>
  <c r="AG51" i="2"/>
  <c r="AH51" i="2"/>
  <c r="AI51" i="2"/>
  <c r="AJ51" i="2"/>
  <c r="AK51" i="2"/>
  <c r="AL51" i="2"/>
  <c r="AM51" i="2"/>
  <c r="AN51" i="2"/>
  <c r="C52" i="2"/>
  <c r="D52" i="2"/>
  <c r="E52" i="2"/>
  <c r="F52" i="2"/>
  <c r="G52" i="2"/>
  <c r="H52" i="2"/>
  <c r="J52" i="2"/>
  <c r="K52" i="2"/>
  <c r="L52" i="2"/>
  <c r="M52" i="2"/>
  <c r="AG52" i="2"/>
  <c r="AH52" i="2"/>
  <c r="AI52" i="2"/>
  <c r="AJ52" i="2"/>
  <c r="AK52" i="2"/>
  <c r="AL52" i="2"/>
  <c r="AM52" i="2"/>
  <c r="AN52" i="2"/>
  <c r="C53" i="2"/>
  <c r="D53" i="2"/>
  <c r="E53" i="2"/>
  <c r="F53" i="2"/>
  <c r="G53" i="2"/>
  <c r="H53" i="2"/>
  <c r="J53" i="2"/>
  <c r="K53" i="2"/>
  <c r="L53" i="2"/>
  <c r="M53" i="2"/>
  <c r="AG53" i="2"/>
  <c r="AH53" i="2"/>
  <c r="AI53" i="2"/>
  <c r="AJ53" i="2"/>
  <c r="AK53" i="2"/>
  <c r="AL53" i="2"/>
  <c r="AM53" i="2"/>
  <c r="AN53" i="2"/>
  <c r="C54" i="2"/>
  <c r="D54" i="2"/>
  <c r="E54" i="2"/>
  <c r="F54" i="2"/>
  <c r="G54" i="2"/>
  <c r="H54" i="2"/>
  <c r="J54" i="2"/>
  <c r="K54" i="2"/>
  <c r="L54" i="2"/>
  <c r="M54" i="2"/>
  <c r="AG54" i="2"/>
  <c r="AH54" i="2"/>
  <c r="AI54" i="2"/>
  <c r="AJ54" i="2"/>
  <c r="AK54" i="2"/>
  <c r="AL54" i="2"/>
  <c r="AM54" i="2"/>
  <c r="AN54" i="2"/>
  <c r="C55" i="2"/>
  <c r="D55" i="2"/>
  <c r="E55" i="2"/>
  <c r="F55" i="2"/>
  <c r="G55" i="2"/>
  <c r="H55" i="2"/>
  <c r="J55" i="2"/>
  <c r="K55" i="2"/>
  <c r="L55" i="2"/>
  <c r="M55" i="2"/>
  <c r="AG55" i="2"/>
  <c r="AH55" i="2"/>
  <c r="AI55" i="2"/>
  <c r="AJ55" i="2"/>
  <c r="AK55" i="2"/>
  <c r="AL55" i="2"/>
  <c r="AM55" i="2"/>
  <c r="AN55" i="2"/>
  <c r="C56" i="2"/>
  <c r="D56" i="2"/>
  <c r="E56" i="2"/>
  <c r="F56" i="2"/>
  <c r="G56" i="2"/>
  <c r="H56" i="2"/>
  <c r="J56" i="2"/>
  <c r="K56" i="2"/>
  <c r="L56" i="2"/>
  <c r="M56" i="2"/>
  <c r="AG56" i="2"/>
  <c r="AH56" i="2"/>
  <c r="AI56" i="2"/>
  <c r="AJ56" i="2"/>
  <c r="AK56" i="2"/>
  <c r="AL56" i="2"/>
  <c r="AM56" i="2"/>
  <c r="AN56" i="2"/>
  <c r="C57" i="2"/>
  <c r="D57" i="2"/>
  <c r="E57" i="2"/>
  <c r="F57" i="2"/>
  <c r="G57" i="2"/>
  <c r="H57" i="2"/>
  <c r="J57" i="2"/>
  <c r="K57" i="2"/>
  <c r="L57" i="2"/>
  <c r="M57" i="2"/>
  <c r="AG57" i="2"/>
  <c r="AH57" i="2"/>
  <c r="AI57" i="2"/>
  <c r="AJ57" i="2"/>
  <c r="AK57" i="2"/>
  <c r="AL57" i="2"/>
  <c r="AM57" i="2"/>
  <c r="AN57" i="2"/>
  <c r="C58" i="2"/>
  <c r="D58" i="2"/>
  <c r="E58" i="2"/>
  <c r="F58" i="2"/>
  <c r="G58" i="2"/>
  <c r="H58" i="2"/>
  <c r="J58" i="2"/>
  <c r="K58" i="2"/>
  <c r="L58" i="2"/>
  <c r="M58" i="2"/>
  <c r="AG58" i="2"/>
  <c r="AH58" i="2"/>
  <c r="AI58" i="2"/>
  <c r="AJ58" i="2"/>
  <c r="AK58" i="2"/>
  <c r="AL58" i="2"/>
  <c r="AM58" i="2"/>
  <c r="AN58" i="2"/>
  <c r="C59" i="2"/>
  <c r="D59" i="2"/>
  <c r="E59" i="2"/>
  <c r="F59" i="2"/>
  <c r="G59" i="2"/>
  <c r="H59" i="2"/>
  <c r="J59" i="2"/>
  <c r="K59" i="2"/>
  <c r="L59" i="2"/>
  <c r="M59" i="2"/>
  <c r="AG59" i="2"/>
  <c r="AH59" i="2"/>
  <c r="AI59" i="2"/>
  <c r="AJ59" i="2"/>
  <c r="AK59" i="2"/>
  <c r="AL59" i="2"/>
  <c r="AM59" i="2"/>
  <c r="AN59" i="2"/>
  <c r="C60" i="2"/>
  <c r="D60" i="2"/>
  <c r="E60" i="2"/>
  <c r="F60" i="2"/>
  <c r="G60" i="2"/>
  <c r="H60" i="2"/>
  <c r="J60" i="2"/>
  <c r="K60" i="2"/>
  <c r="L60" i="2"/>
  <c r="M60" i="2"/>
  <c r="AG60" i="2"/>
  <c r="AH60" i="2"/>
  <c r="AI60" i="2"/>
  <c r="AJ60" i="2"/>
  <c r="AK60" i="2"/>
  <c r="AL60" i="2"/>
  <c r="AM60" i="2"/>
  <c r="AN60" i="2"/>
  <c r="C61" i="2"/>
  <c r="D61" i="2"/>
  <c r="E61" i="2"/>
  <c r="F61" i="2"/>
  <c r="G61" i="2"/>
  <c r="H61" i="2"/>
  <c r="J61" i="2"/>
  <c r="K61" i="2"/>
  <c r="L61" i="2"/>
  <c r="M61" i="2"/>
  <c r="AG61" i="2"/>
  <c r="AH61" i="2"/>
  <c r="AI61" i="2"/>
  <c r="AJ61" i="2"/>
  <c r="AK61" i="2"/>
  <c r="AL61" i="2"/>
  <c r="AM61" i="2"/>
  <c r="AN61" i="2"/>
  <c r="C62" i="2"/>
  <c r="D62" i="2"/>
  <c r="E62" i="2"/>
  <c r="F62" i="2"/>
  <c r="G62" i="2"/>
  <c r="H62" i="2"/>
  <c r="J62" i="2"/>
  <c r="K62" i="2"/>
  <c r="L62" i="2"/>
  <c r="M62" i="2"/>
  <c r="AG62" i="2"/>
  <c r="AH62" i="2"/>
  <c r="AI62" i="2"/>
  <c r="AJ62" i="2"/>
  <c r="AK62" i="2"/>
  <c r="AL62" i="2"/>
  <c r="AM62" i="2"/>
  <c r="AN62" i="2"/>
  <c r="C63" i="2"/>
  <c r="D63" i="2"/>
  <c r="E63" i="2"/>
  <c r="F63" i="2"/>
  <c r="G63" i="2"/>
  <c r="H63" i="2"/>
  <c r="J63" i="2"/>
  <c r="K63" i="2"/>
  <c r="L63" i="2"/>
  <c r="M63" i="2"/>
  <c r="AG63" i="2"/>
  <c r="AH63" i="2"/>
  <c r="AI63" i="2"/>
  <c r="AJ63" i="2"/>
  <c r="AK63" i="2"/>
  <c r="AL63" i="2"/>
  <c r="AM63" i="2"/>
  <c r="AN63" i="2"/>
  <c r="C64" i="2"/>
  <c r="D64" i="2"/>
  <c r="E64" i="2"/>
  <c r="F64" i="2"/>
  <c r="G64" i="2"/>
  <c r="H64" i="2"/>
  <c r="J64" i="2"/>
  <c r="K64" i="2"/>
  <c r="L64" i="2"/>
  <c r="M64" i="2"/>
  <c r="AG64" i="2"/>
  <c r="AH64" i="2"/>
  <c r="AI64" i="2"/>
  <c r="AJ64" i="2"/>
  <c r="AK64" i="2"/>
  <c r="AL64" i="2"/>
  <c r="AM64" i="2"/>
  <c r="AN64" i="2"/>
  <c r="C65" i="2"/>
  <c r="D65" i="2"/>
  <c r="E65" i="2"/>
  <c r="F65" i="2"/>
  <c r="G65" i="2"/>
  <c r="H65" i="2"/>
  <c r="J65" i="2"/>
  <c r="K65" i="2"/>
  <c r="L65" i="2"/>
  <c r="M65" i="2"/>
  <c r="AG65" i="2"/>
  <c r="AH65" i="2"/>
  <c r="AI65" i="2"/>
  <c r="AJ65" i="2"/>
  <c r="AK65" i="2"/>
  <c r="AL65" i="2"/>
  <c r="AM65" i="2"/>
  <c r="AN65" i="2"/>
  <c r="C66" i="2"/>
  <c r="D66" i="2"/>
  <c r="E66" i="2"/>
  <c r="F66" i="2"/>
  <c r="G66" i="2"/>
  <c r="H66" i="2"/>
  <c r="J66" i="2"/>
  <c r="K66" i="2"/>
  <c r="L66" i="2"/>
  <c r="M66" i="2"/>
  <c r="AG66" i="2"/>
  <c r="AH66" i="2"/>
  <c r="AI66" i="2"/>
  <c r="AJ66" i="2"/>
  <c r="AK66" i="2"/>
  <c r="AL66" i="2"/>
  <c r="AM66" i="2"/>
  <c r="AN66" i="2"/>
  <c r="C67" i="2"/>
  <c r="D67" i="2"/>
  <c r="E67" i="2"/>
  <c r="F67" i="2"/>
  <c r="G67" i="2"/>
  <c r="H67" i="2"/>
  <c r="J67" i="2"/>
  <c r="K67" i="2"/>
  <c r="L67" i="2"/>
  <c r="M67" i="2"/>
  <c r="AG67" i="2"/>
  <c r="AH67" i="2"/>
  <c r="AI67" i="2"/>
  <c r="AJ67" i="2"/>
  <c r="AK67" i="2"/>
  <c r="AL67" i="2"/>
  <c r="AM67" i="2"/>
  <c r="AN67" i="2"/>
  <c r="C68" i="2"/>
  <c r="D68" i="2"/>
  <c r="E68" i="2"/>
  <c r="F68" i="2"/>
  <c r="G68" i="2"/>
  <c r="H68" i="2"/>
  <c r="J68" i="2"/>
  <c r="K68" i="2"/>
  <c r="L68" i="2"/>
  <c r="M68" i="2"/>
  <c r="AG68" i="2"/>
  <c r="AH68" i="2"/>
  <c r="AI68" i="2"/>
  <c r="AJ68" i="2"/>
  <c r="AK68" i="2"/>
  <c r="AL68" i="2"/>
  <c r="AM68" i="2"/>
  <c r="AN68" i="2"/>
  <c r="C69" i="2"/>
  <c r="D69" i="2"/>
  <c r="E69" i="2"/>
  <c r="F69" i="2"/>
  <c r="G69" i="2"/>
  <c r="H69" i="2"/>
  <c r="J69" i="2"/>
  <c r="K69" i="2"/>
  <c r="L69" i="2"/>
  <c r="M69" i="2"/>
  <c r="AG69" i="2"/>
  <c r="AH69" i="2"/>
  <c r="AI69" i="2"/>
  <c r="AJ69" i="2"/>
  <c r="AK69" i="2"/>
  <c r="AL69" i="2"/>
  <c r="AM69" i="2"/>
  <c r="AN69" i="2"/>
  <c r="C70" i="2"/>
  <c r="D70" i="2"/>
  <c r="E70" i="2"/>
  <c r="F70" i="2"/>
  <c r="G70" i="2"/>
  <c r="H70" i="2"/>
  <c r="J70" i="2"/>
  <c r="K70" i="2"/>
  <c r="L70" i="2"/>
  <c r="M70" i="2"/>
  <c r="AG70" i="2"/>
  <c r="AH70" i="2"/>
  <c r="AI70" i="2"/>
  <c r="AJ70" i="2"/>
  <c r="AK70" i="2"/>
  <c r="AL70" i="2"/>
  <c r="AM70" i="2"/>
  <c r="AN70" i="2"/>
  <c r="C72" i="2"/>
  <c r="D72" i="2"/>
  <c r="E72" i="2"/>
  <c r="F72" i="2"/>
  <c r="G72" i="2"/>
  <c r="H72" i="2"/>
  <c r="J72" i="2"/>
  <c r="K72" i="2"/>
  <c r="L72" i="2"/>
  <c r="M72" i="2"/>
  <c r="AG72" i="2"/>
  <c r="AH72" i="2"/>
  <c r="AI72" i="2"/>
  <c r="AJ72" i="2"/>
  <c r="AK72" i="2"/>
  <c r="AL72" i="2"/>
  <c r="AM72" i="2"/>
  <c r="AN72" i="2"/>
  <c r="C73" i="2"/>
  <c r="D73" i="2"/>
  <c r="E73" i="2"/>
  <c r="F73" i="2"/>
  <c r="G73" i="2"/>
  <c r="H73" i="2"/>
  <c r="J73" i="2"/>
  <c r="K73" i="2"/>
  <c r="L73" i="2"/>
  <c r="M73" i="2"/>
  <c r="AG73" i="2"/>
  <c r="AH73" i="2"/>
  <c r="AI73" i="2"/>
  <c r="AJ73" i="2"/>
  <c r="AK73" i="2"/>
  <c r="AL73" i="2"/>
  <c r="AM73" i="2"/>
  <c r="AN73" i="2"/>
  <c r="C74" i="2"/>
  <c r="D74" i="2"/>
  <c r="E74" i="2"/>
  <c r="F74" i="2"/>
  <c r="G74" i="2"/>
  <c r="H74" i="2"/>
  <c r="J74" i="2"/>
  <c r="K74" i="2"/>
  <c r="L74" i="2"/>
  <c r="M74" i="2"/>
  <c r="AG74" i="2"/>
  <c r="AH74" i="2"/>
  <c r="AI74" i="2"/>
  <c r="AJ74" i="2"/>
  <c r="AK74" i="2"/>
  <c r="AL74" i="2"/>
  <c r="AM74" i="2"/>
  <c r="AN74" i="2"/>
  <c r="C75" i="2"/>
  <c r="D75" i="2"/>
  <c r="E75" i="2"/>
  <c r="F75" i="2"/>
  <c r="G75" i="2"/>
  <c r="H75" i="2"/>
  <c r="J75" i="2"/>
  <c r="K75" i="2"/>
  <c r="L75" i="2"/>
  <c r="M75" i="2"/>
  <c r="AG75" i="2"/>
  <c r="AH75" i="2"/>
  <c r="AI75" i="2"/>
  <c r="AJ75" i="2"/>
  <c r="AK75" i="2"/>
  <c r="AL75" i="2"/>
  <c r="AM75" i="2"/>
  <c r="AN75" i="2"/>
  <c r="C76" i="2"/>
  <c r="D76" i="2"/>
  <c r="E76" i="2"/>
  <c r="F76" i="2"/>
  <c r="G76" i="2"/>
  <c r="H76" i="2"/>
  <c r="J76" i="2"/>
  <c r="K76" i="2"/>
  <c r="L76" i="2"/>
  <c r="M76" i="2"/>
  <c r="AG76" i="2"/>
  <c r="AH76" i="2"/>
  <c r="AI76" i="2"/>
  <c r="AJ76" i="2"/>
  <c r="AK76" i="2"/>
  <c r="AL76" i="2"/>
  <c r="AM76" i="2"/>
  <c r="AN76" i="2"/>
  <c r="C77" i="2"/>
  <c r="D77" i="2"/>
  <c r="E77" i="2"/>
  <c r="F77" i="2"/>
  <c r="G77" i="2"/>
  <c r="H77" i="2"/>
  <c r="J77" i="2"/>
  <c r="K77" i="2"/>
  <c r="L77" i="2"/>
  <c r="M77" i="2"/>
  <c r="AG77" i="2"/>
  <c r="AH77" i="2"/>
  <c r="AI77" i="2"/>
  <c r="AJ77" i="2"/>
  <c r="AK77" i="2"/>
  <c r="AL77" i="2"/>
  <c r="AM77" i="2"/>
  <c r="AN77" i="2"/>
  <c r="C78" i="2"/>
  <c r="D78" i="2"/>
  <c r="E78" i="2"/>
  <c r="F78" i="2"/>
  <c r="G78" i="2"/>
  <c r="H78" i="2"/>
  <c r="J78" i="2"/>
  <c r="K78" i="2"/>
  <c r="L78" i="2"/>
  <c r="M78" i="2"/>
  <c r="AG78" i="2"/>
  <c r="AH78" i="2"/>
  <c r="AI78" i="2"/>
  <c r="AJ78" i="2"/>
  <c r="AK78" i="2"/>
  <c r="AL78" i="2"/>
  <c r="AM78" i="2"/>
  <c r="AN78" i="2"/>
  <c r="C79" i="2"/>
  <c r="D79" i="2"/>
  <c r="E79" i="2"/>
  <c r="F79" i="2"/>
  <c r="G79" i="2"/>
  <c r="H79" i="2"/>
  <c r="J79" i="2"/>
  <c r="K79" i="2"/>
  <c r="L79" i="2"/>
  <c r="M79" i="2"/>
  <c r="AG79" i="2"/>
  <c r="AH79" i="2"/>
  <c r="AI79" i="2"/>
  <c r="AJ79" i="2"/>
  <c r="AK79" i="2"/>
  <c r="AL79" i="2"/>
  <c r="AM79" i="2"/>
  <c r="AN79" i="2"/>
  <c r="C80" i="2"/>
  <c r="D80" i="2"/>
  <c r="E80" i="2"/>
  <c r="F80" i="2"/>
  <c r="G80" i="2"/>
  <c r="H80" i="2"/>
  <c r="J80" i="2"/>
  <c r="K80" i="2"/>
  <c r="L80" i="2"/>
  <c r="M80" i="2"/>
  <c r="AG80" i="2"/>
  <c r="AH80" i="2"/>
  <c r="AI80" i="2"/>
  <c r="AJ80" i="2"/>
  <c r="AK80" i="2"/>
  <c r="AL80" i="2"/>
  <c r="AM80" i="2"/>
  <c r="AN80" i="2"/>
  <c r="C81" i="2"/>
  <c r="D81" i="2"/>
  <c r="E81" i="2"/>
  <c r="F81" i="2"/>
  <c r="G81" i="2"/>
  <c r="H81" i="2"/>
  <c r="J81" i="2"/>
  <c r="K81" i="2"/>
  <c r="L81" i="2"/>
  <c r="M81" i="2"/>
  <c r="AG81" i="2"/>
  <c r="AH81" i="2"/>
  <c r="AI81" i="2"/>
  <c r="AJ81" i="2"/>
  <c r="AK81" i="2"/>
  <c r="AL81" i="2"/>
  <c r="AM81" i="2"/>
  <c r="AN81" i="2"/>
  <c r="C82" i="2"/>
  <c r="D82" i="2"/>
  <c r="E82" i="2"/>
  <c r="F82" i="2"/>
  <c r="G82" i="2"/>
  <c r="H82" i="2"/>
  <c r="J82" i="2"/>
  <c r="K82" i="2"/>
  <c r="L82" i="2"/>
  <c r="M82" i="2"/>
  <c r="AG82" i="2"/>
  <c r="AH82" i="2"/>
  <c r="AI82" i="2"/>
  <c r="AJ82" i="2"/>
  <c r="AK82" i="2"/>
  <c r="AL82" i="2"/>
  <c r="AM82" i="2"/>
  <c r="AN82" i="2"/>
  <c r="C83" i="2"/>
  <c r="D83" i="2"/>
  <c r="E83" i="2"/>
  <c r="F83" i="2"/>
  <c r="G83" i="2"/>
  <c r="H83" i="2"/>
  <c r="J83" i="2"/>
  <c r="K83" i="2"/>
  <c r="L83" i="2"/>
  <c r="M83" i="2"/>
  <c r="AG83" i="2"/>
  <c r="AH83" i="2"/>
  <c r="AI83" i="2"/>
  <c r="AJ83" i="2"/>
  <c r="AK83" i="2"/>
  <c r="AL83" i="2"/>
  <c r="AM83" i="2"/>
  <c r="AN83" i="2"/>
  <c r="C84" i="2"/>
  <c r="D84" i="2"/>
  <c r="E84" i="2"/>
  <c r="F84" i="2"/>
  <c r="G84" i="2"/>
  <c r="H84" i="2"/>
  <c r="J84" i="2"/>
  <c r="K84" i="2"/>
  <c r="L84" i="2"/>
  <c r="M84" i="2"/>
  <c r="AG84" i="2"/>
  <c r="AH84" i="2"/>
  <c r="AI84" i="2"/>
  <c r="AJ84" i="2"/>
  <c r="AK84" i="2"/>
  <c r="AL84" i="2"/>
  <c r="AM84" i="2"/>
  <c r="AN84" i="2"/>
  <c r="C85" i="2"/>
  <c r="D85" i="2"/>
  <c r="E85" i="2"/>
  <c r="F85" i="2"/>
  <c r="G85" i="2"/>
  <c r="H85" i="2"/>
  <c r="J85" i="2"/>
  <c r="K85" i="2"/>
  <c r="L85" i="2"/>
  <c r="M85" i="2"/>
  <c r="AG85" i="2"/>
  <c r="AH85" i="2"/>
  <c r="AI85" i="2"/>
  <c r="AJ85" i="2"/>
  <c r="AK85" i="2"/>
  <c r="AL85" i="2"/>
  <c r="AM85" i="2"/>
  <c r="AN85" i="2"/>
  <c r="C86" i="2"/>
  <c r="D86" i="2"/>
  <c r="E86" i="2"/>
  <c r="F86" i="2"/>
  <c r="G86" i="2"/>
  <c r="H86" i="2"/>
  <c r="J86" i="2"/>
  <c r="K86" i="2"/>
  <c r="L86" i="2"/>
  <c r="M86" i="2"/>
  <c r="AG86" i="2"/>
  <c r="AH86" i="2"/>
  <c r="AI86" i="2"/>
  <c r="AJ86" i="2"/>
  <c r="AK86" i="2"/>
  <c r="AL86" i="2"/>
  <c r="AM86" i="2"/>
  <c r="AN86" i="2"/>
  <c r="C87" i="2"/>
  <c r="D87" i="2"/>
  <c r="E87" i="2"/>
  <c r="F87" i="2"/>
  <c r="G87" i="2"/>
  <c r="H87" i="2"/>
  <c r="J87" i="2"/>
  <c r="K87" i="2"/>
  <c r="L87" i="2"/>
  <c r="M87" i="2"/>
  <c r="AG87" i="2"/>
  <c r="AH87" i="2"/>
  <c r="AI87" i="2"/>
  <c r="AJ87" i="2"/>
  <c r="AK87" i="2"/>
  <c r="AL87" i="2"/>
  <c r="AM87" i="2"/>
  <c r="AN87" i="2"/>
  <c r="C88" i="2"/>
  <c r="D88" i="2"/>
  <c r="E88" i="2"/>
  <c r="F88" i="2"/>
  <c r="G88" i="2"/>
  <c r="H88" i="2"/>
  <c r="J88" i="2"/>
  <c r="K88" i="2"/>
  <c r="L88" i="2"/>
  <c r="M88" i="2"/>
  <c r="AG88" i="2"/>
  <c r="AH88" i="2"/>
  <c r="AI88" i="2"/>
  <c r="AJ88" i="2"/>
  <c r="AK88" i="2"/>
  <c r="AL88" i="2"/>
  <c r="AM88" i="2"/>
  <c r="AN88" i="2"/>
  <c r="C89" i="2"/>
  <c r="D89" i="2"/>
  <c r="E89" i="2"/>
  <c r="F89" i="2"/>
  <c r="G89" i="2"/>
  <c r="H89" i="2"/>
  <c r="J89" i="2"/>
  <c r="K89" i="2"/>
  <c r="L89" i="2"/>
  <c r="M89" i="2"/>
  <c r="AG89" i="2"/>
  <c r="AH89" i="2"/>
  <c r="AI89" i="2"/>
  <c r="AJ89" i="2"/>
  <c r="AK89" i="2"/>
  <c r="AL89" i="2"/>
  <c r="AM89" i="2"/>
  <c r="AN89" i="2"/>
  <c r="C90" i="2"/>
  <c r="D90" i="2"/>
  <c r="E90" i="2"/>
  <c r="F90" i="2"/>
  <c r="G90" i="2"/>
  <c r="H90" i="2"/>
  <c r="J90" i="2"/>
  <c r="K90" i="2"/>
  <c r="L90" i="2"/>
  <c r="M90" i="2"/>
  <c r="AG90" i="2"/>
  <c r="AH90" i="2"/>
  <c r="AI90" i="2"/>
  <c r="AJ90" i="2"/>
  <c r="AK90" i="2"/>
  <c r="AL90" i="2"/>
  <c r="AM90" i="2"/>
  <c r="AN90" i="2"/>
  <c r="C91" i="2"/>
  <c r="D91" i="2"/>
  <c r="E91" i="2"/>
  <c r="F91" i="2"/>
  <c r="G91" i="2"/>
  <c r="H91" i="2"/>
  <c r="J91" i="2"/>
  <c r="K91" i="2"/>
  <c r="L91" i="2"/>
  <c r="M91" i="2"/>
  <c r="AG91" i="2"/>
  <c r="AH91" i="2"/>
  <c r="AI91" i="2"/>
  <c r="AJ91" i="2"/>
  <c r="AK91" i="2"/>
  <c r="AL91" i="2"/>
  <c r="AM91" i="2"/>
  <c r="AN91" i="2"/>
  <c r="C92" i="2"/>
  <c r="D92" i="2"/>
  <c r="E92" i="2"/>
  <c r="F92" i="2"/>
  <c r="G92" i="2"/>
  <c r="H92" i="2"/>
  <c r="J92" i="2"/>
  <c r="K92" i="2"/>
  <c r="L92" i="2"/>
  <c r="M92" i="2"/>
  <c r="AG92" i="2"/>
  <c r="AH92" i="2"/>
  <c r="AI92" i="2"/>
  <c r="AJ92" i="2"/>
  <c r="AK92" i="2"/>
  <c r="AL92" i="2"/>
  <c r="AM92" i="2"/>
  <c r="AN92" i="2"/>
  <c r="C93" i="2"/>
  <c r="D93" i="2"/>
  <c r="E93" i="2"/>
  <c r="F93" i="2"/>
  <c r="G93" i="2"/>
  <c r="H93" i="2"/>
  <c r="J93" i="2"/>
  <c r="K93" i="2"/>
  <c r="L93" i="2"/>
  <c r="M93" i="2"/>
  <c r="AG93" i="2"/>
  <c r="AH93" i="2"/>
  <c r="AI93" i="2"/>
  <c r="AJ93" i="2"/>
  <c r="AK93" i="2"/>
  <c r="AL93" i="2"/>
  <c r="AM93" i="2"/>
  <c r="AN93" i="2"/>
  <c r="C94" i="2"/>
  <c r="D94" i="2"/>
  <c r="E94" i="2"/>
  <c r="F94" i="2"/>
  <c r="G94" i="2"/>
  <c r="H94" i="2"/>
  <c r="J94" i="2"/>
  <c r="K94" i="2"/>
  <c r="L94" i="2"/>
  <c r="M94" i="2"/>
  <c r="AG94" i="2"/>
  <c r="AH94" i="2"/>
  <c r="AI94" i="2"/>
  <c r="AJ94" i="2"/>
  <c r="AK94" i="2"/>
  <c r="AL94" i="2"/>
  <c r="AM94" i="2"/>
  <c r="AN94" i="2"/>
  <c r="C95" i="2"/>
  <c r="D95" i="2"/>
  <c r="E95" i="2"/>
  <c r="F95" i="2"/>
  <c r="G95" i="2"/>
  <c r="H95" i="2"/>
  <c r="J95" i="2"/>
  <c r="K95" i="2"/>
  <c r="L95" i="2"/>
  <c r="M95" i="2"/>
  <c r="AG95" i="2"/>
  <c r="AH95" i="2"/>
  <c r="AI95" i="2"/>
  <c r="AJ95" i="2"/>
  <c r="AK95" i="2"/>
  <c r="AL95" i="2"/>
  <c r="AM95" i="2"/>
  <c r="AN95" i="2"/>
  <c r="C96" i="2"/>
  <c r="D96" i="2"/>
  <c r="E96" i="2"/>
  <c r="F96" i="2"/>
  <c r="G96" i="2"/>
  <c r="H96" i="2"/>
  <c r="J96" i="2"/>
  <c r="K96" i="2"/>
  <c r="L96" i="2"/>
  <c r="M96" i="2"/>
  <c r="AG96" i="2"/>
  <c r="AH96" i="2"/>
  <c r="AI96" i="2"/>
  <c r="AJ96" i="2"/>
  <c r="AK96" i="2"/>
  <c r="AL96" i="2"/>
  <c r="AM96" i="2"/>
  <c r="AN96" i="2"/>
  <c r="C97" i="2"/>
  <c r="D97" i="2"/>
  <c r="E97" i="2"/>
  <c r="F97" i="2"/>
  <c r="G97" i="2"/>
  <c r="H97" i="2"/>
  <c r="J97" i="2"/>
  <c r="K97" i="2"/>
  <c r="L97" i="2"/>
  <c r="M97" i="2"/>
  <c r="AG97" i="2"/>
  <c r="AH97" i="2"/>
  <c r="AI97" i="2"/>
  <c r="AJ97" i="2"/>
  <c r="AK97" i="2"/>
  <c r="AL97" i="2"/>
  <c r="AM97" i="2"/>
  <c r="AN97" i="2"/>
  <c r="C98" i="2"/>
  <c r="D98" i="2"/>
  <c r="E98" i="2"/>
  <c r="F98" i="2"/>
  <c r="G98" i="2"/>
  <c r="H98" i="2"/>
  <c r="J98" i="2"/>
  <c r="K98" i="2"/>
  <c r="L98" i="2"/>
  <c r="M98" i="2"/>
  <c r="AG98" i="2"/>
  <c r="AH98" i="2"/>
  <c r="AI98" i="2"/>
  <c r="AJ98" i="2"/>
  <c r="AK98" i="2"/>
  <c r="AL98" i="2"/>
  <c r="AM98" i="2"/>
  <c r="AN98" i="2"/>
  <c r="C99" i="2"/>
  <c r="D99" i="2"/>
  <c r="E99" i="2"/>
  <c r="F99" i="2"/>
  <c r="G99" i="2"/>
  <c r="H99" i="2"/>
  <c r="J99" i="2"/>
  <c r="K99" i="2"/>
  <c r="L99" i="2"/>
  <c r="M99" i="2"/>
  <c r="AG99" i="2"/>
  <c r="AH99" i="2"/>
  <c r="AI99" i="2"/>
  <c r="AJ99" i="2"/>
  <c r="AK99" i="2"/>
  <c r="AL99" i="2"/>
  <c r="AM99" i="2"/>
  <c r="AN99" i="2"/>
  <c r="C100" i="2"/>
  <c r="D100" i="2"/>
  <c r="E100" i="2"/>
  <c r="F100" i="2"/>
  <c r="G100" i="2"/>
  <c r="H100" i="2"/>
  <c r="J100" i="2"/>
  <c r="K100" i="2"/>
  <c r="L100" i="2"/>
  <c r="M100" i="2"/>
  <c r="AG100" i="2"/>
  <c r="AH100" i="2"/>
  <c r="AI100" i="2"/>
  <c r="AJ100" i="2"/>
  <c r="AK100" i="2"/>
  <c r="AL100" i="2"/>
  <c r="AM100" i="2"/>
  <c r="AN100" i="2"/>
  <c r="C101" i="2"/>
  <c r="D101" i="2"/>
  <c r="E101" i="2"/>
  <c r="F101" i="2"/>
  <c r="G101" i="2"/>
  <c r="H101" i="2"/>
  <c r="J101" i="2"/>
  <c r="K101" i="2"/>
  <c r="L101" i="2"/>
  <c r="M101" i="2"/>
  <c r="AG101" i="2"/>
  <c r="AH101" i="2"/>
  <c r="AI101" i="2"/>
  <c r="AJ101" i="2"/>
  <c r="AK101" i="2"/>
  <c r="AL101" i="2"/>
  <c r="AM101" i="2"/>
  <c r="AN101" i="2"/>
  <c r="C102" i="2"/>
  <c r="D102" i="2"/>
  <c r="E102" i="2"/>
  <c r="F102" i="2"/>
  <c r="G102" i="2"/>
  <c r="H102" i="2"/>
  <c r="J102" i="2"/>
  <c r="K102" i="2"/>
  <c r="L102" i="2"/>
  <c r="M102" i="2"/>
  <c r="AG102" i="2"/>
  <c r="AH102" i="2"/>
  <c r="AI102" i="2"/>
  <c r="AJ102" i="2"/>
  <c r="AK102" i="2"/>
  <c r="AL102" i="2"/>
  <c r="AM102" i="2"/>
  <c r="AN102" i="2"/>
  <c r="C103" i="2"/>
  <c r="D103" i="2"/>
  <c r="E103" i="2"/>
  <c r="F103" i="2"/>
  <c r="G103" i="2"/>
  <c r="H103" i="2"/>
  <c r="J103" i="2"/>
  <c r="K103" i="2"/>
  <c r="L103" i="2"/>
  <c r="M103" i="2"/>
  <c r="AG103" i="2"/>
  <c r="AH103" i="2"/>
  <c r="AI103" i="2"/>
  <c r="AJ103" i="2"/>
  <c r="AK103" i="2"/>
  <c r="AL103" i="2"/>
  <c r="AM103" i="2"/>
  <c r="AN103" i="2"/>
  <c r="C104" i="2"/>
  <c r="D104" i="2"/>
  <c r="E104" i="2"/>
  <c r="F104" i="2"/>
  <c r="G104" i="2"/>
  <c r="H104" i="2"/>
  <c r="J104" i="2"/>
  <c r="K104" i="2"/>
  <c r="L104" i="2"/>
  <c r="M104" i="2"/>
  <c r="AG104" i="2"/>
  <c r="AH104" i="2"/>
  <c r="AI104" i="2"/>
  <c r="AJ104" i="2"/>
  <c r="AK104" i="2"/>
  <c r="AL104" i="2"/>
  <c r="AM104" i="2"/>
  <c r="AN104" i="2"/>
  <c r="C105" i="2"/>
  <c r="D105" i="2"/>
  <c r="E105" i="2"/>
  <c r="F105" i="2"/>
  <c r="G105" i="2"/>
  <c r="H105" i="2"/>
  <c r="J105" i="2"/>
  <c r="K105" i="2"/>
  <c r="L105" i="2"/>
  <c r="M105" i="2"/>
  <c r="AG105" i="2"/>
  <c r="AH105" i="2"/>
  <c r="AI105" i="2"/>
  <c r="AJ105" i="2"/>
  <c r="AK105" i="2"/>
  <c r="AL105" i="2"/>
  <c r="AM105" i="2"/>
  <c r="AN105" i="2"/>
  <c r="C106" i="2"/>
  <c r="D106" i="2"/>
  <c r="E106" i="2"/>
  <c r="F106" i="2"/>
  <c r="G106" i="2"/>
  <c r="H106" i="2"/>
  <c r="J106" i="2"/>
  <c r="K106" i="2"/>
  <c r="L106" i="2"/>
  <c r="M106" i="2"/>
  <c r="AG106" i="2"/>
  <c r="AH106" i="2"/>
  <c r="AI106" i="2"/>
  <c r="AJ106" i="2"/>
  <c r="AK106" i="2"/>
  <c r="AL106" i="2"/>
  <c r="AM106" i="2"/>
  <c r="AN106" i="2"/>
  <c r="C107" i="2"/>
  <c r="D107" i="2"/>
  <c r="E107" i="2"/>
  <c r="F107" i="2"/>
  <c r="G107" i="2"/>
  <c r="H107" i="2"/>
  <c r="J107" i="2"/>
  <c r="K107" i="2"/>
  <c r="L107" i="2"/>
  <c r="M107" i="2"/>
  <c r="AG107" i="2"/>
  <c r="AH107" i="2"/>
  <c r="AI107" i="2"/>
  <c r="AJ107" i="2"/>
  <c r="AK107" i="2"/>
  <c r="AL107" i="2"/>
  <c r="AM107" i="2"/>
  <c r="AN107" i="2"/>
  <c r="C108" i="2"/>
  <c r="D108" i="2"/>
  <c r="E108" i="2"/>
  <c r="F108" i="2"/>
  <c r="G108" i="2"/>
  <c r="H108" i="2"/>
  <c r="J108" i="2"/>
  <c r="K108" i="2"/>
  <c r="L108" i="2"/>
  <c r="M108" i="2"/>
  <c r="AG108" i="2"/>
  <c r="AH108" i="2"/>
  <c r="AI108" i="2"/>
  <c r="AJ108" i="2"/>
  <c r="AK108" i="2"/>
  <c r="AL108" i="2"/>
  <c r="AM108" i="2"/>
  <c r="AN108" i="2"/>
  <c r="C109" i="2"/>
  <c r="D109" i="2"/>
  <c r="E109" i="2"/>
  <c r="F109" i="2"/>
  <c r="G109" i="2"/>
  <c r="H109" i="2"/>
  <c r="J109" i="2"/>
  <c r="K109" i="2"/>
  <c r="L109" i="2"/>
  <c r="M109" i="2"/>
  <c r="AG109" i="2"/>
  <c r="AH109" i="2"/>
  <c r="AI109" i="2"/>
  <c r="AJ109" i="2"/>
  <c r="AK109" i="2"/>
  <c r="AL109" i="2"/>
  <c r="AM109" i="2"/>
  <c r="AN109" i="2"/>
  <c r="C110" i="2"/>
  <c r="D110" i="2"/>
  <c r="E110" i="2"/>
  <c r="F110" i="2"/>
  <c r="G110" i="2"/>
  <c r="H110" i="2"/>
  <c r="J110" i="2"/>
  <c r="K110" i="2"/>
  <c r="L110" i="2"/>
  <c r="M110" i="2"/>
  <c r="AG110" i="2"/>
  <c r="AH110" i="2"/>
  <c r="AI110" i="2"/>
  <c r="AJ110" i="2"/>
  <c r="AK110" i="2"/>
  <c r="AL110" i="2"/>
  <c r="AM110" i="2"/>
  <c r="AN110" i="2"/>
  <c r="C111" i="2"/>
  <c r="D111" i="2"/>
  <c r="E111" i="2"/>
  <c r="F111" i="2"/>
  <c r="G111" i="2"/>
  <c r="H111" i="2"/>
  <c r="J111" i="2"/>
  <c r="K111" i="2"/>
  <c r="L111" i="2"/>
  <c r="M111" i="2"/>
  <c r="AG111" i="2"/>
  <c r="AH111" i="2"/>
  <c r="AI111" i="2"/>
  <c r="AJ111" i="2"/>
  <c r="AK111" i="2"/>
  <c r="AL111" i="2"/>
  <c r="AM111" i="2"/>
  <c r="AN111" i="2"/>
  <c r="C112" i="2"/>
  <c r="D112" i="2"/>
  <c r="E112" i="2"/>
  <c r="F112" i="2"/>
  <c r="G112" i="2"/>
  <c r="H112" i="2"/>
  <c r="J112" i="2"/>
  <c r="K112" i="2"/>
  <c r="L112" i="2"/>
  <c r="M112" i="2"/>
  <c r="AG112" i="2"/>
  <c r="AH112" i="2"/>
  <c r="AI112" i="2"/>
  <c r="AJ112" i="2"/>
  <c r="AK112" i="2"/>
  <c r="AL112" i="2"/>
  <c r="AM112" i="2"/>
  <c r="AN112" i="2"/>
  <c r="C114" i="2"/>
  <c r="D114" i="2"/>
  <c r="E114" i="2"/>
  <c r="F114" i="2"/>
  <c r="G114" i="2"/>
  <c r="H114" i="2"/>
  <c r="J114" i="2"/>
  <c r="K114" i="2"/>
  <c r="L114" i="2"/>
  <c r="M114" i="2"/>
  <c r="AG114" i="2"/>
  <c r="AH114" i="2"/>
  <c r="AI114" i="2"/>
  <c r="AJ114" i="2"/>
  <c r="AK114" i="2"/>
  <c r="AL114" i="2"/>
  <c r="AM114" i="2"/>
  <c r="AN114" i="2"/>
  <c r="C115" i="2"/>
  <c r="D115" i="2"/>
  <c r="E115" i="2"/>
  <c r="F115" i="2"/>
  <c r="G115" i="2"/>
  <c r="H115" i="2"/>
  <c r="J115" i="2"/>
  <c r="K115" i="2"/>
  <c r="L115" i="2"/>
  <c r="M115" i="2"/>
  <c r="AG115" i="2"/>
  <c r="AH115" i="2"/>
  <c r="AI115" i="2"/>
  <c r="AJ115" i="2"/>
  <c r="AK115" i="2"/>
  <c r="AL115" i="2"/>
  <c r="AM115" i="2"/>
  <c r="AN115" i="2"/>
  <c r="C116" i="2"/>
  <c r="D116" i="2"/>
  <c r="E116" i="2"/>
  <c r="F116" i="2"/>
  <c r="G116" i="2"/>
  <c r="H116" i="2"/>
  <c r="J116" i="2"/>
  <c r="K116" i="2"/>
  <c r="L116" i="2"/>
  <c r="M116" i="2"/>
  <c r="AG116" i="2"/>
  <c r="AH116" i="2"/>
  <c r="AI116" i="2"/>
  <c r="AJ116" i="2"/>
  <c r="AK116" i="2"/>
  <c r="AL116" i="2"/>
  <c r="AM116" i="2"/>
  <c r="AN116" i="2"/>
  <c r="C117" i="2"/>
  <c r="D117" i="2"/>
  <c r="E117" i="2"/>
  <c r="F117" i="2"/>
  <c r="G117" i="2"/>
  <c r="H117" i="2"/>
  <c r="J117" i="2"/>
  <c r="K117" i="2"/>
  <c r="L117" i="2"/>
  <c r="M117" i="2"/>
  <c r="AG117" i="2"/>
  <c r="AH117" i="2"/>
  <c r="AI117" i="2"/>
  <c r="AJ117" i="2"/>
  <c r="AK117" i="2"/>
  <c r="AL117" i="2"/>
  <c r="AM117" i="2"/>
  <c r="AN117" i="2"/>
  <c r="C118" i="2"/>
  <c r="D118" i="2"/>
  <c r="E118" i="2"/>
  <c r="F118" i="2"/>
  <c r="G118" i="2"/>
  <c r="H118" i="2"/>
  <c r="J118" i="2"/>
  <c r="K118" i="2"/>
  <c r="L118" i="2"/>
  <c r="M118" i="2"/>
  <c r="AG118" i="2"/>
  <c r="AH118" i="2"/>
  <c r="AI118" i="2"/>
  <c r="AJ118" i="2"/>
  <c r="AK118" i="2"/>
  <c r="AL118" i="2"/>
  <c r="AM118" i="2"/>
  <c r="AN118" i="2"/>
  <c r="C119" i="2"/>
  <c r="D119" i="2"/>
  <c r="E119" i="2"/>
  <c r="F119" i="2"/>
  <c r="G119" i="2"/>
  <c r="H119" i="2"/>
  <c r="J119" i="2"/>
  <c r="K119" i="2"/>
  <c r="L119" i="2"/>
  <c r="M119" i="2"/>
  <c r="AG119" i="2"/>
  <c r="AH119" i="2"/>
  <c r="AI119" i="2"/>
  <c r="AJ119" i="2"/>
  <c r="AK119" i="2"/>
  <c r="AL119" i="2"/>
  <c r="AM119" i="2"/>
  <c r="AN119" i="2"/>
  <c r="C120" i="2"/>
  <c r="D120" i="2"/>
  <c r="E120" i="2"/>
  <c r="F120" i="2"/>
  <c r="G120" i="2"/>
  <c r="H120" i="2"/>
  <c r="J120" i="2"/>
  <c r="K120" i="2"/>
  <c r="L120" i="2"/>
  <c r="M120" i="2"/>
  <c r="AG120" i="2"/>
  <c r="AH120" i="2"/>
  <c r="AI120" i="2"/>
  <c r="AJ120" i="2"/>
  <c r="AK120" i="2"/>
  <c r="AL120" i="2"/>
  <c r="AM120" i="2"/>
  <c r="AN120" i="2"/>
  <c r="C121" i="2"/>
  <c r="D121" i="2"/>
  <c r="E121" i="2"/>
  <c r="F121" i="2"/>
  <c r="G121" i="2"/>
  <c r="H121" i="2"/>
  <c r="J121" i="2"/>
  <c r="K121" i="2"/>
  <c r="L121" i="2"/>
  <c r="M121" i="2"/>
  <c r="AG121" i="2"/>
  <c r="AH121" i="2"/>
  <c r="AI121" i="2"/>
  <c r="AJ121" i="2"/>
  <c r="AK121" i="2"/>
  <c r="AL121" i="2"/>
  <c r="AM121" i="2"/>
  <c r="AN121" i="2"/>
  <c r="C122" i="2"/>
  <c r="D122" i="2"/>
  <c r="E122" i="2"/>
  <c r="F122" i="2"/>
  <c r="G122" i="2"/>
  <c r="H122" i="2"/>
  <c r="J122" i="2"/>
  <c r="K122" i="2"/>
  <c r="L122" i="2"/>
  <c r="M122" i="2"/>
  <c r="AG122" i="2"/>
  <c r="AH122" i="2"/>
  <c r="AI122" i="2"/>
  <c r="AJ122" i="2"/>
  <c r="AK122" i="2"/>
  <c r="AL122" i="2"/>
  <c r="AM122" i="2"/>
  <c r="AN122" i="2"/>
  <c r="C123" i="2"/>
  <c r="D123" i="2"/>
  <c r="E123" i="2"/>
  <c r="F123" i="2"/>
  <c r="G123" i="2"/>
  <c r="H123" i="2"/>
  <c r="J123" i="2"/>
  <c r="K123" i="2"/>
  <c r="L123" i="2"/>
  <c r="M123" i="2"/>
  <c r="AG123" i="2"/>
  <c r="AH123" i="2"/>
  <c r="AI123" i="2"/>
  <c r="AJ123" i="2"/>
  <c r="AK123" i="2"/>
  <c r="AL123" i="2"/>
  <c r="AM123" i="2"/>
  <c r="AN123" i="2"/>
  <c r="C124" i="2"/>
  <c r="D124" i="2"/>
  <c r="E124" i="2"/>
  <c r="F124" i="2"/>
  <c r="G124" i="2"/>
  <c r="H124" i="2"/>
  <c r="J124" i="2"/>
  <c r="K124" i="2"/>
  <c r="L124" i="2"/>
  <c r="M124" i="2"/>
  <c r="AG124" i="2"/>
  <c r="AH124" i="2"/>
  <c r="AI124" i="2"/>
  <c r="AJ124" i="2"/>
  <c r="AK124" i="2"/>
  <c r="AL124" i="2"/>
  <c r="AM124" i="2"/>
  <c r="AN124" i="2"/>
  <c r="C125" i="2"/>
  <c r="D125" i="2"/>
  <c r="E125" i="2"/>
  <c r="F125" i="2"/>
  <c r="G125" i="2"/>
  <c r="H125" i="2"/>
  <c r="J125" i="2"/>
  <c r="K125" i="2"/>
  <c r="L125" i="2"/>
  <c r="M125" i="2"/>
  <c r="AG125" i="2"/>
  <c r="AH125" i="2"/>
  <c r="AI125" i="2"/>
  <c r="AJ125" i="2"/>
  <c r="AK125" i="2"/>
  <c r="AL125" i="2"/>
  <c r="AM125" i="2"/>
  <c r="AN125" i="2"/>
  <c r="C126" i="2"/>
  <c r="D126" i="2"/>
  <c r="E126" i="2"/>
  <c r="F126" i="2"/>
  <c r="G126" i="2"/>
  <c r="H126" i="2"/>
  <c r="J126" i="2"/>
  <c r="K126" i="2"/>
  <c r="L126" i="2"/>
  <c r="M126" i="2"/>
  <c r="AG126" i="2"/>
  <c r="AH126" i="2"/>
  <c r="AI126" i="2"/>
  <c r="AJ126" i="2"/>
  <c r="AK126" i="2"/>
  <c r="AL126" i="2"/>
  <c r="AM126" i="2"/>
  <c r="AN126" i="2"/>
  <c r="C127" i="2"/>
  <c r="D127" i="2"/>
  <c r="E127" i="2"/>
  <c r="F127" i="2"/>
  <c r="G127" i="2"/>
  <c r="H127" i="2"/>
  <c r="J127" i="2"/>
  <c r="K127" i="2"/>
  <c r="L127" i="2"/>
  <c r="M127" i="2"/>
  <c r="AG127" i="2"/>
  <c r="AH127" i="2"/>
  <c r="AI127" i="2"/>
  <c r="AJ127" i="2"/>
  <c r="AK127" i="2"/>
  <c r="AL127" i="2"/>
  <c r="AM127" i="2"/>
  <c r="AN127" i="2"/>
  <c r="C128" i="2"/>
  <c r="D128" i="2"/>
  <c r="E128" i="2"/>
  <c r="F128" i="2"/>
  <c r="G128" i="2"/>
  <c r="H128" i="2"/>
  <c r="J128" i="2"/>
  <c r="K128" i="2"/>
  <c r="L128" i="2"/>
  <c r="M128" i="2"/>
  <c r="AG128" i="2"/>
  <c r="AH128" i="2"/>
  <c r="AI128" i="2"/>
  <c r="AJ128" i="2"/>
  <c r="AK128" i="2"/>
  <c r="AL128" i="2"/>
  <c r="AM128" i="2"/>
  <c r="AN128" i="2"/>
  <c r="C129" i="2"/>
  <c r="D129" i="2"/>
  <c r="E129" i="2"/>
  <c r="F129" i="2"/>
  <c r="G129" i="2"/>
  <c r="H129" i="2"/>
  <c r="J129" i="2"/>
  <c r="K129" i="2"/>
  <c r="L129" i="2"/>
  <c r="M129" i="2"/>
  <c r="AG129" i="2"/>
  <c r="AH129" i="2"/>
  <c r="AI129" i="2"/>
  <c r="AJ129" i="2"/>
  <c r="AK129" i="2"/>
  <c r="AL129" i="2"/>
  <c r="AM129" i="2"/>
  <c r="AN129" i="2"/>
  <c r="C130" i="2"/>
  <c r="D130" i="2"/>
  <c r="E130" i="2"/>
  <c r="F130" i="2"/>
  <c r="G130" i="2"/>
  <c r="H130" i="2"/>
  <c r="J130" i="2"/>
  <c r="K130" i="2"/>
  <c r="L130" i="2"/>
  <c r="M130" i="2"/>
  <c r="AG130" i="2"/>
  <c r="AH130" i="2"/>
  <c r="AI130" i="2"/>
  <c r="AJ130" i="2"/>
  <c r="AK130" i="2"/>
  <c r="AL130" i="2"/>
  <c r="AM130" i="2"/>
  <c r="AN130" i="2"/>
  <c r="C131" i="2"/>
  <c r="D131" i="2"/>
  <c r="E131" i="2"/>
  <c r="F131" i="2"/>
  <c r="G131" i="2"/>
  <c r="H131" i="2"/>
  <c r="J131" i="2"/>
  <c r="K131" i="2"/>
  <c r="L131" i="2"/>
  <c r="M131" i="2"/>
  <c r="AG131" i="2"/>
  <c r="AH131" i="2"/>
  <c r="AI131" i="2"/>
  <c r="AJ131" i="2"/>
  <c r="AK131" i="2"/>
  <c r="AL131" i="2"/>
  <c r="AM131" i="2"/>
  <c r="AN131" i="2"/>
  <c r="C132" i="2"/>
  <c r="D132" i="2"/>
  <c r="E132" i="2"/>
  <c r="F132" i="2"/>
  <c r="G132" i="2"/>
  <c r="H132" i="2"/>
  <c r="J132" i="2"/>
  <c r="K132" i="2"/>
  <c r="L132" i="2"/>
  <c r="M132" i="2"/>
  <c r="AG132" i="2"/>
  <c r="AH132" i="2"/>
  <c r="AI132" i="2"/>
  <c r="AJ132" i="2"/>
  <c r="AK132" i="2"/>
  <c r="AL132" i="2"/>
  <c r="AM132" i="2"/>
  <c r="AN132" i="2"/>
  <c r="C133" i="2"/>
  <c r="D133" i="2"/>
  <c r="E133" i="2"/>
  <c r="F133" i="2"/>
  <c r="G133" i="2"/>
  <c r="H133" i="2"/>
  <c r="J133" i="2"/>
  <c r="K133" i="2"/>
  <c r="L133" i="2"/>
  <c r="M133" i="2"/>
  <c r="AG133" i="2"/>
  <c r="AH133" i="2"/>
  <c r="AI133" i="2"/>
  <c r="AJ133" i="2"/>
  <c r="AK133" i="2"/>
  <c r="AL133" i="2"/>
  <c r="AM133" i="2"/>
  <c r="AN133" i="2"/>
  <c r="C134" i="2"/>
  <c r="D134" i="2"/>
  <c r="E134" i="2"/>
  <c r="F134" i="2"/>
  <c r="G134" i="2"/>
  <c r="H134" i="2"/>
  <c r="J134" i="2"/>
  <c r="K134" i="2"/>
  <c r="L134" i="2"/>
  <c r="M134" i="2"/>
  <c r="AG134" i="2"/>
  <c r="AH134" i="2"/>
  <c r="AI134" i="2"/>
  <c r="AJ134" i="2"/>
  <c r="AK134" i="2"/>
  <c r="AL134" i="2"/>
  <c r="AM134" i="2"/>
  <c r="AN134" i="2"/>
  <c r="C135" i="2"/>
  <c r="D135" i="2"/>
  <c r="E135" i="2"/>
  <c r="F135" i="2"/>
  <c r="G135" i="2"/>
  <c r="H135" i="2"/>
  <c r="J135" i="2"/>
  <c r="K135" i="2"/>
  <c r="L135" i="2"/>
  <c r="M135" i="2"/>
  <c r="AG135" i="2"/>
  <c r="AH135" i="2"/>
  <c r="AI135" i="2"/>
  <c r="AJ135" i="2"/>
  <c r="AK135" i="2"/>
  <c r="AL135" i="2"/>
  <c r="AM135" i="2"/>
  <c r="AN135" i="2"/>
  <c r="C136" i="2"/>
  <c r="D136" i="2"/>
  <c r="E136" i="2"/>
  <c r="F136" i="2"/>
  <c r="G136" i="2"/>
  <c r="H136" i="2"/>
  <c r="J136" i="2"/>
  <c r="K136" i="2"/>
  <c r="L136" i="2"/>
  <c r="M136" i="2"/>
  <c r="AG136" i="2"/>
  <c r="AH136" i="2"/>
  <c r="AI136" i="2"/>
  <c r="AJ136" i="2"/>
  <c r="AK136" i="2"/>
  <c r="AL136" i="2"/>
  <c r="AM136" i="2"/>
  <c r="AN136" i="2"/>
  <c r="C137" i="2"/>
  <c r="D137" i="2"/>
  <c r="E137" i="2"/>
  <c r="F137" i="2"/>
  <c r="G137" i="2"/>
  <c r="H137" i="2"/>
  <c r="J137" i="2"/>
  <c r="K137" i="2"/>
  <c r="L137" i="2"/>
  <c r="M137" i="2"/>
  <c r="AG137" i="2"/>
  <c r="AH137" i="2"/>
  <c r="AI137" i="2"/>
  <c r="AJ137" i="2"/>
  <c r="AK137" i="2"/>
  <c r="AL137" i="2"/>
  <c r="AM137" i="2"/>
  <c r="AN137" i="2"/>
  <c r="C138" i="2"/>
  <c r="D138" i="2"/>
  <c r="E138" i="2"/>
  <c r="F138" i="2"/>
  <c r="G138" i="2"/>
  <c r="H138" i="2"/>
  <c r="J138" i="2"/>
  <c r="K138" i="2"/>
  <c r="L138" i="2"/>
  <c r="M138" i="2"/>
  <c r="AG138" i="2"/>
  <c r="AH138" i="2"/>
  <c r="AI138" i="2"/>
  <c r="AJ138" i="2"/>
  <c r="AK138" i="2"/>
  <c r="AL138" i="2"/>
  <c r="AM138" i="2"/>
  <c r="AN138" i="2"/>
  <c r="C139" i="2"/>
  <c r="D139" i="2"/>
  <c r="E139" i="2"/>
  <c r="F139" i="2"/>
  <c r="G139" i="2"/>
  <c r="H139" i="2"/>
  <c r="J139" i="2"/>
  <c r="K139" i="2"/>
  <c r="L139" i="2"/>
  <c r="M139" i="2"/>
  <c r="AG139" i="2"/>
  <c r="AH139" i="2"/>
  <c r="AI139" i="2"/>
  <c r="AJ139" i="2"/>
  <c r="AK139" i="2"/>
  <c r="AL139" i="2"/>
  <c r="AM139" i="2"/>
  <c r="AN139" i="2"/>
  <c r="C140" i="2"/>
  <c r="D140" i="2"/>
  <c r="E140" i="2"/>
  <c r="F140" i="2"/>
  <c r="G140" i="2"/>
  <c r="H140" i="2"/>
  <c r="J140" i="2"/>
  <c r="K140" i="2"/>
  <c r="L140" i="2"/>
  <c r="M140" i="2"/>
  <c r="AG140" i="2"/>
  <c r="AH140" i="2"/>
  <c r="AI140" i="2"/>
  <c r="AJ140" i="2"/>
  <c r="AK140" i="2"/>
  <c r="AL140" i="2"/>
  <c r="AM140" i="2"/>
  <c r="AN140" i="2"/>
  <c r="C141" i="2"/>
  <c r="D141" i="2"/>
  <c r="E141" i="2"/>
  <c r="F141" i="2"/>
  <c r="G141" i="2"/>
  <c r="H141" i="2"/>
  <c r="J141" i="2"/>
  <c r="K141" i="2"/>
  <c r="L141" i="2"/>
  <c r="M141" i="2"/>
  <c r="AG141" i="2"/>
  <c r="AH141" i="2"/>
  <c r="AI141" i="2"/>
  <c r="AJ141" i="2"/>
  <c r="AK141" i="2"/>
  <c r="AL141" i="2"/>
  <c r="AM141" i="2"/>
  <c r="AN141" i="2"/>
  <c r="C142" i="2"/>
  <c r="D142" i="2"/>
  <c r="E142" i="2"/>
  <c r="F142" i="2"/>
  <c r="G142" i="2"/>
  <c r="H142" i="2"/>
  <c r="J142" i="2"/>
  <c r="K142" i="2"/>
  <c r="L142" i="2"/>
  <c r="M142" i="2"/>
  <c r="AG142" i="2"/>
  <c r="AH142" i="2"/>
  <c r="AI142" i="2"/>
  <c r="AJ142" i="2"/>
  <c r="AK142" i="2"/>
  <c r="AL142" i="2"/>
  <c r="AM142" i="2"/>
  <c r="AN142" i="2"/>
  <c r="C143" i="2"/>
  <c r="D143" i="2"/>
  <c r="E143" i="2"/>
  <c r="F143" i="2"/>
  <c r="G143" i="2"/>
  <c r="H143" i="2"/>
  <c r="J143" i="2"/>
  <c r="K143" i="2"/>
  <c r="L143" i="2"/>
  <c r="M143" i="2"/>
  <c r="AG143" i="2"/>
  <c r="AH143" i="2"/>
  <c r="AI143" i="2"/>
  <c r="AJ143" i="2"/>
  <c r="AK143" i="2"/>
  <c r="AL143" i="2"/>
  <c r="AM143" i="2"/>
  <c r="AN143" i="2"/>
  <c r="C144" i="2"/>
  <c r="D144" i="2"/>
  <c r="E144" i="2"/>
  <c r="F144" i="2"/>
  <c r="G144" i="2"/>
  <c r="H144" i="2"/>
  <c r="J144" i="2"/>
  <c r="K144" i="2"/>
  <c r="L144" i="2"/>
  <c r="M144" i="2"/>
  <c r="AG144" i="2"/>
  <c r="AH144" i="2"/>
  <c r="AI144" i="2"/>
  <c r="AJ144" i="2"/>
  <c r="AK144" i="2"/>
  <c r="AL144" i="2"/>
  <c r="AM144" i="2"/>
  <c r="AN144" i="2"/>
  <c r="C145" i="2"/>
  <c r="D145" i="2"/>
  <c r="E145" i="2"/>
  <c r="F145" i="2"/>
  <c r="G145" i="2"/>
  <c r="H145" i="2"/>
  <c r="J145" i="2"/>
  <c r="K145" i="2"/>
  <c r="L145" i="2"/>
  <c r="M145" i="2"/>
  <c r="AG145" i="2"/>
  <c r="AH145" i="2"/>
  <c r="AI145" i="2"/>
  <c r="AJ145" i="2"/>
  <c r="AK145" i="2"/>
  <c r="AL145" i="2"/>
  <c r="AM145" i="2"/>
  <c r="AN145" i="2"/>
  <c r="C146" i="2"/>
  <c r="D146" i="2"/>
  <c r="E146" i="2"/>
  <c r="F146" i="2"/>
  <c r="G146" i="2"/>
  <c r="H146" i="2"/>
  <c r="J146" i="2"/>
  <c r="K146" i="2"/>
  <c r="L146" i="2"/>
  <c r="M146" i="2"/>
  <c r="AG146" i="2"/>
  <c r="AH146" i="2"/>
  <c r="AI146" i="2"/>
  <c r="AJ146" i="2"/>
  <c r="AK146" i="2"/>
  <c r="AL146" i="2"/>
  <c r="AM146" i="2"/>
  <c r="AN146" i="2"/>
  <c r="C147" i="2"/>
  <c r="D147" i="2"/>
  <c r="E147" i="2"/>
  <c r="F147" i="2"/>
  <c r="G147" i="2"/>
  <c r="H147" i="2"/>
  <c r="J147" i="2"/>
  <c r="K147" i="2"/>
  <c r="L147" i="2"/>
  <c r="M147" i="2"/>
  <c r="AG147" i="2"/>
  <c r="AH147" i="2"/>
  <c r="AI147" i="2"/>
  <c r="AJ147" i="2"/>
  <c r="AK147" i="2"/>
  <c r="AL147" i="2"/>
  <c r="AM147" i="2"/>
  <c r="AN147" i="2"/>
  <c r="C148" i="2"/>
  <c r="D148" i="2"/>
  <c r="E148" i="2"/>
  <c r="F148" i="2"/>
  <c r="G148" i="2"/>
  <c r="H148" i="2"/>
  <c r="J148" i="2"/>
  <c r="K148" i="2"/>
  <c r="L148" i="2"/>
  <c r="M148" i="2"/>
  <c r="AG148" i="2"/>
  <c r="AH148" i="2"/>
  <c r="AI148" i="2"/>
  <c r="AJ148" i="2"/>
  <c r="AK148" i="2"/>
  <c r="AL148" i="2"/>
  <c r="AM148" i="2"/>
  <c r="AN148" i="2"/>
  <c r="C149" i="2"/>
  <c r="D149" i="2"/>
  <c r="E149" i="2"/>
  <c r="F149" i="2"/>
  <c r="G149" i="2"/>
  <c r="H149" i="2"/>
  <c r="J149" i="2"/>
  <c r="K149" i="2"/>
  <c r="L149" i="2"/>
  <c r="M149" i="2"/>
  <c r="AG149" i="2"/>
  <c r="AH149" i="2"/>
  <c r="AI149" i="2"/>
  <c r="AJ149" i="2"/>
  <c r="AK149" i="2"/>
  <c r="AL149" i="2"/>
  <c r="AM149" i="2"/>
  <c r="AN149" i="2"/>
  <c r="C150" i="2"/>
  <c r="D150" i="2"/>
  <c r="E150" i="2"/>
  <c r="F150" i="2"/>
  <c r="G150" i="2"/>
  <c r="H150" i="2"/>
  <c r="J150" i="2"/>
  <c r="K150" i="2"/>
  <c r="L150" i="2"/>
  <c r="M150" i="2"/>
  <c r="AG150" i="2"/>
  <c r="AH150" i="2"/>
  <c r="AI150" i="2"/>
  <c r="AJ150" i="2"/>
  <c r="AK150" i="2"/>
  <c r="AL150" i="2"/>
  <c r="AM150" i="2"/>
  <c r="AN150" i="2"/>
  <c r="C151" i="2"/>
  <c r="D151" i="2"/>
  <c r="E151" i="2"/>
  <c r="F151" i="2"/>
  <c r="G151" i="2"/>
  <c r="H151" i="2"/>
  <c r="J151" i="2"/>
  <c r="K151" i="2"/>
  <c r="L151" i="2"/>
  <c r="M151" i="2"/>
  <c r="AG151" i="2"/>
  <c r="AH151" i="2"/>
  <c r="AI151" i="2"/>
  <c r="AJ151" i="2"/>
  <c r="AK151" i="2"/>
  <c r="AL151" i="2"/>
  <c r="AM151" i="2"/>
  <c r="AN151" i="2"/>
  <c r="C152" i="2"/>
  <c r="D152" i="2"/>
  <c r="E152" i="2"/>
  <c r="F152" i="2"/>
  <c r="G152" i="2"/>
  <c r="H152" i="2"/>
  <c r="J152" i="2"/>
  <c r="K152" i="2"/>
  <c r="L152" i="2"/>
  <c r="M152" i="2"/>
  <c r="AG152" i="2"/>
  <c r="AH152" i="2"/>
  <c r="AI152" i="2"/>
  <c r="AJ152" i="2"/>
  <c r="AK152" i="2"/>
  <c r="AL152" i="2"/>
  <c r="AM152" i="2"/>
  <c r="AN152" i="2"/>
  <c r="C153" i="2"/>
  <c r="D153" i="2"/>
  <c r="E153" i="2"/>
  <c r="F153" i="2"/>
  <c r="G153" i="2"/>
  <c r="H153" i="2"/>
  <c r="J153" i="2"/>
  <c r="K153" i="2"/>
  <c r="L153" i="2"/>
  <c r="M153" i="2"/>
  <c r="AG153" i="2"/>
  <c r="AH153" i="2"/>
  <c r="AI153" i="2"/>
  <c r="AJ153" i="2"/>
  <c r="AK153" i="2"/>
  <c r="AL153" i="2"/>
  <c r="AM153" i="2"/>
  <c r="AN153" i="2"/>
  <c r="C154" i="2"/>
  <c r="D154" i="2"/>
  <c r="E154" i="2"/>
  <c r="F154" i="2"/>
  <c r="G154" i="2"/>
  <c r="H154" i="2"/>
  <c r="J154" i="2"/>
  <c r="K154" i="2"/>
  <c r="L154" i="2"/>
  <c r="M154" i="2"/>
  <c r="AG154" i="2"/>
  <c r="AH154" i="2"/>
  <c r="AI154" i="2"/>
  <c r="AJ154" i="2"/>
  <c r="AK154" i="2"/>
  <c r="AL154" i="2"/>
  <c r="AM154" i="2"/>
  <c r="AN154" i="2"/>
  <c r="C155" i="2"/>
  <c r="D155" i="2"/>
  <c r="E155" i="2"/>
  <c r="F155" i="2"/>
  <c r="G155" i="2"/>
  <c r="H155" i="2"/>
  <c r="J155" i="2"/>
  <c r="K155" i="2"/>
  <c r="L155" i="2"/>
  <c r="M155" i="2"/>
  <c r="AG155" i="2"/>
  <c r="AH155" i="2"/>
  <c r="AI155" i="2"/>
  <c r="AJ155" i="2"/>
  <c r="AK155" i="2"/>
  <c r="AL155" i="2"/>
  <c r="AM155" i="2"/>
  <c r="AN155" i="2"/>
  <c r="C156" i="2"/>
  <c r="D156" i="2"/>
  <c r="E156" i="2"/>
  <c r="F156" i="2"/>
  <c r="G156" i="2"/>
  <c r="H156" i="2"/>
  <c r="J156" i="2"/>
  <c r="K156" i="2"/>
  <c r="L156" i="2"/>
  <c r="M156" i="2"/>
  <c r="AG156" i="2"/>
  <c r="AH156" i="2"/>
  <c r="AI156" i="2"/>
  <c r="AJ156" i="2"/>
  <c r="AK156" i="2"/>
  <c r="AL156" i="2"/>
  <c r="AM156" i="2"/>
  <c r="AN156" i="2"/>
  <c r="C157" i="2"/>
  <c r="D157" i="2"/>
  <c r="E157" i="2"/>
  <c r="F157" i="2"/>
  <c r="G157" i="2"/>
  <c r="H157" i="2"/>
  <c r="J157" i="2"/>
  <c r="K157" i="2"/>
  <c r="L157" i="2"/>
  <c r="M157" i="2"/>
  <c r="AG157" i="2"/>
  <c r="AH157" i="2"/>
  <c r="AI157" i="2"/>
  <c r="AJ157" i="2"/>
  <c r="AK157" i="2"/>
  <c r="AL157" i="2"/>
  <c r="AM157" i="2"/>
  <c r="AN157" i="2"/>
  <c r="C158" i="2"/>
  <c r="D158" i="2"/>
  <c r="E158" i="2"/>
  <c r="F158" i="2"/>
  <c r="G158" i="2"/>
  <c r="H158" i="2"/>
  <c r="J158" i="2"/>
  <c r="K158" i="2"/>
  <c r="L158" i="2"/>
  <c r="M158" i="2"/>
  <c r="AG158" i="2"/>
  <c r="AH158" i="2"/>
  <c r="AI158" i="2"/>
  <c r="AJ158" i="2"/>
  <c r="AK158" i="2"/>
  <c r="AL158" i="2"/>
  <c r="AM158" i="2"/>
  <c r="AN158" i="2"/>
  <c r="C159" i="2"/>
  <c r="D159" i="2"/>
  <c r="E159" i="2"/>
  <c r="F159" i="2"/>
  <c r="G159" i="2"/>
  <c r="H159" i="2"/>
  <c r="J159" i="2"/>
  <c r="K159" i="2"/>
  <c r="L159" i="2"/>
  <c r="M159" i="2"/>
  <c r="AG159" i="2"/>
  <c r="AH159" i="2"/>
  <c r="AI159" i="2"/>
  <c r="AJ159" i="2"/>
  <c r="AK159" i="2"/>
  <c r="AL159" i="2"/>
  <c r="AM159" i="2"/>
  <c r="AN159" i="2"/>
  <c r="C160" i="2"/>
  <c r="D160" i="2"/>
  <c r="E160" i="2"/>
  <c r="F160" i="2"/>
  <c r="G160" i="2"/>
  <c r="H160" i="2"/>
  <c r="J160" i="2"/>
  <c r="K160" i="2"/>
  <c r="L160" i="2"/>
  <c r="M160" i="2"/>
  <c r="AG160" i="2"/>
  <c r="AH160" i="2"/>
  <c r="AI160" i="2"/>
  <c r="AJ160" i="2"/>
  <c r="AK160" i="2"/>
  <c r="AL160" i="2"/>
  <c r="AM160" i="2"/>
  <c r="AN160" i="2"/>
  <c r="C161" i="2"/>
  <c r="D161" i="2"/>
  <c r="E161" i="2"/>
  <c r="F161" i="2"/>
  <c r="G161" i="2"/>
  <c r="H161" i="2"/>
  <c r="J161" i="2"/>
  <c r="K161" i="2"/>
  <c r="L161" i="2"/>
  <c r="M161" i="2"/>
  <c r="AG161" i="2"/>
  <c r="AH161" i="2"/>
  <c r="AI161" i="2"/>
  <c r="AJ161" i="2"/>
  <c r="AK161" i="2"/>
  <c r="AL161" i="2"/>
  <c r="AM161" i="2"/>
  <c r="AN161" i="2"/>
  <c r="C162" i="2"/>
  <c r="D162" i="2"/>
  <c r="E162" i="2"/>
  <c r="F162" i="2"/>
  <c r="G162" i="2"/>
  <c r="H162" i="2"/>
  <c r="J162" i="2"/>
  <c r="K162" i="2"/>
  <c r="L162" i="2"/>
  <c r="M162" i="2"/>
  <c r="AG162" i="2"/>
  <c r="AH162" i="2"/>
  <c r="AI162" i="2"/>
  <c r="AJ162" i="2"/>
  <c r="AK162" i="2"/>
  <c r="AL162" i="2"/>
  <c r="AM162" i="2"/>
  <c r="AN162" i="2"/>
  <c r="C163" i="2"/>
  <c r="D163" i="2"/>
  <c r="E163" i="2"/>
  <c r="F163" i="2"/>
  <c r="G163" i="2"/>
  <c r="H163" i="2"/>
  <c r="J163" i="2"/>
  <c r="K163" i="2"/>
  <c r="L163" i="2"/>
  <c r="M163" i="2"/>
  <c r="AG163" i="2"/>
  <c r="AH163" i="2"/>
  <c r="AI163" i="2"/>
  <c r="AJ163" i="2"/>
  <c r="AK163" i="2"/>
  <c r="AL163" i="2"/>
  <c r="AM163" i="2"/>
  <c r="AN163" i="2"/>
  <c r="C164" i="2"/>
  <c r="D164" i="2"/>
  <c r="E164" i="2"/>
  <c r="F164" i="2"/>
  <c r="G164" i="2"/>
  <c r="H164" i="2"/>
  <c r="J164" i="2"/>
  <c r="K164" i="2"/>
  <c r="L164" i="2"/>
  <c r="M164" i="2"/>
  <c r="AG164" i="2"/>
  <c r="AH164" i="2"/>
  <c r="AI164" i="2"/>
  <c r="AJ164" i="2"/>
  <c r="AK164" i="2"/>
  <c r="AL164" i="2"/>
  <c r="AM164" i="2"/>
  <c r="AN164" i="2"/>
  <c r="C165" i="2"/>
  <c r="D165" i="2"/>
  <c r="E165" i="2"/>
  <c r="F165" i="2"/>
  <c r="G165" i="2"/>
  <c r="H165" i="2"/>
  <c r="J165" i="2"/>
  <c r="K165" i="2"/>
  <c r="L165" i="2"/>
  <c r="M165" i="2"/>
  <c r="AG165" i="2"/>
  <c r="AH165" i="2"/>
  <c r="AI165" i="2"/>
  <c r="AJ165" i="2"/>
  <c r="AK165" i="2"/>
  <c r="AL165" i="2"/>
  <c r="AM165" i="2"/>
  <c r="AN165" i="2"/>
  <c r="C166" i="2"/>
  <c r="D166" i="2"/>
  <c r="E166" i="2"/>
  <c r="F166" i="2"/>
  <c r="G166" i="2"/>
  <c r="H166" i="2"/>
  <c r="J166" i="2"/>
  <c r="K166" i="2"/>
  <c r="L166" i="2"/>
  <c r="M166" i="2"/>
  <c r="AG166" i="2"/>
  <c r="AH166" i="2"/>
  <c r="AI166" i="2"/>
  <c r="AJ166" i="2"/>
  <c r="AK166" i="2"/>
  <c r="AL166" i="2"/>
  <c r="AM166" i="2"/>
  <c r="AN166" i="2"/>
  <c r="C167" i="2"/>
  <c r="D167" i="2"/>
  <c r="E167" i="2"/>
  <c r="F167" i="2"/>
  <c r="G167" i="2"/>
  <c r="H167" i="2"/>
  <c r="J167" i="2"/>
  <c r="K167" i="2"/>
  <c r="L167" i="2"/>
  <c r="M167" i="2"/>
  <c r="AG167" i="2"/>
  <c r="AH167" i="2"/>
  <c r="AI167" i="2"/>
  <c r="AJ167" i="2"/>
  <c r="AK167" i="2"/>
  <c r="AL167" i="2"/>
  <c r="AM167" i="2"/>
  <c r="AN167" i="2"/>
  <c r="C168" i="2"/>
  <c r="D168" i="2"/>
  <c r="E168" i="2"/>
  <c r="F168" i="2"/>
  <c r="G168" i="2"/>
  <c r="H168" i="2"/>
  <c r="J168" i="2"/>
  <c r="K168" i="2"/>
  <c r="L168" i="2"/>
  <c r="M168" i="2"/>
  <c r="AG168" i="2"/>
  <c r="AH168" i="2"/>
  <c r="AI168" i="2"/>
  <c r="AJ168" i="2"/>
  <c r="AK168" i="2"/>
  <c r="AL168" i="2"/>
  <c r="AM168" i="2"/>
  <c r="AN168" i="2"/>
  <c r="C169" i="2"/>
  <c r="D169" i="2"/>
  <c r="E169" i="2"/>
  <c r="F169" i="2"/>
  <c r="G169" i="2"/>
  <c r="H169" i="2"/>
  <c r="J169" i="2"/>
  <c r="K169" i="2"/>
  <c r="L169" i="2"/>
  <c r="M169" i="2"/>
  <c r="AG169" i="2"/>
  <c r="AH169" i="2"/>
  <c r="AI169" i="2"/>
  <c r="AJ169" i="2"/>
  <c r="AK169" i="2"/>
  <c r="AL169" i="2"/>
  <c r="AM169" i="2"/>
  <c r="AN169" i="2"/>
  <c r="C170" i="2"/>
  <c r="D170" i="2"/>
  <c r="E170" i="2"/>
  <c r="F170" i="2"/>
  <c r="G170" i="2"/>
  <c r="H170" i="2"/>
  <c r="J170" i="2"/>
  <c r="K170" i="2"/>
  <c r="L170" i="2"/>
  <c r="M170" i="2"/>
  <c r="AG170" i="2"/>
  <c r="AH170" i="2"/>
  <c r="AI170" i="2"/>
  <c r="AJ170" i="2"/>
  <c r="AK170" i="2"/>
  <c r="AL170" i="2"/>
  <c r="AM170" i="2"/>
  <c r="AN170" i="2"/>
  <c r="C171" i="2"/>
  <c r="D171" i="2"/>
  <c r="E171" i="2"/>
  <c r="F171" i="2"/>
  <c r="G171" i="2"/>
  <c r="H171" i="2"/>
  <c r="J171" i="2"/>
  <c r="K171" i="2"/>
  <c r="L171" i="2"/>
  <c r="M171" i="2"/>
  <c r="AG171" i="2"/>
  <c r="AH171" i="2"/>
  <c r="AI171" i="2"/>
  <c r="AJ171" i="2"/>
  <c r="AK171" i="2"/>
  <c r="AL171" i="2"/>
  <c r="AM171" i="2"/>
  <c r="AN171" i="2"/>
  <c r="C172" i="2"/>
  <c r="D172" i="2"/>
  <c r="E172" i="2"/>
  <c r="F172" i="2"/>
  <c r="G172" i="2"/>
  <c r="H172" i="2"/>
  <c r="J172" i="2"/>
  <c r="K172" i="2"/>
  <c r="L172" i="2"/>
  <c r="M172" i="2"/>
  <c r="AG172" i="2"/>
  <c r="AH172" i="2"/>
  <c r="AI172" i="2"/>
  <c r="AJ172" i="2"/>
  <c r="AK172" i="2"/>
  <c r="AL172" i="2"/>
  <c r="AM172" i="2"/>
  <c r="AN172" i="2"/>
  <c r="C173" i="2"/>
  <c r="D173" i="2"/>
  <c r="E173" i="2"/>
  <c r="F173" i="2"/>
  <c r="G173" i="2"/>
  <c r="H173" i="2"/>
  <c r="J173" i="2"/>
  <c r="K173" i="2"/>
  <c r="L173" i="2"/>
  <c r="M173" i="2"/>
  <c r="AG173" i="2"/>
  <c r="AH173" i="2"/>
  <c r="AI173" i="2"/>
  <c r="AJ173" i="2"/>
  <c r="AK173" i="2"/>
  <c r="AL173" i="2"/>
  <c r="AM173" i="2"/>
  <c r="AN173" i="2"/>
  <c r="C174" i="2"/>
  <c r="D174" i="2"/>
  <c r="E174" i="2"/>
  <c r="F174" i="2"/>
  <c r="G174" i="2"/>
  <c r="H174" i="2"/>
  <c r="J174" i="2"/>
  <c r="K174" i="2"/>
  <c r="L174" i="2"/>
  <c r="M174" i="2"/>
  <c r="AG174" i="2"/>
  <c r="AH174" i="2"/>
  <c r="AI174" i="2"/>
  <c r="AJ174" i="2"/>
  <c r="AK174" i="2"/>
  <c r="AL174" i="2"/>
  <c r="AM174" i="2"/>
  <c r="AN174" i="2"/>
  <c r="C175" i="2"/>
  <c r="D175" i="2"/>
  <c r="E175" i="2"/>
  <c r="F175" i="2"/>
  <c r="G175" i="2"/>
  <c r="H175" i="2"/>
  <c r="J175" i="2"/>
  <c r="K175" i="2"/>
  <c r="L175" i="2"/>
  <c r="M175" i="2"/>
  <c r="AG175" i="2"/>
  <c r="AH175" i="2"/>
  <c r="AI175" i="2"/>
  <c r="AJ175" i="2"/>
  <c r="AK175" i="2"/>
  <c r="AL175" i="2"/>
  <c r="AM175" i="2"/>
  <c r="AN175" i="2"/>
  <c r="C176" i="2"/>
  <c r="D176" i="2"/>
  <c r="E176" i="2"/>
  <c r="F176" i="2"/>
  <c r="G176" i="2"/>
  <c r="H176" i="2"/>
  <c r="J176" i="2"/>
  <c r="K176" i="2"/>
  <c r="L176" i="2"/>
  <c r="M176" i="2"/>
  <c r="AG176" i="2"/>
  <c r="AH176" i="2"/>
  <c r="AI176" i="2"/>
  <c r="AJ176" i="2"/>
  <c r="AK176" i="2"/>
  <c r="AL176" i="2"/>
  <c r="AM176" i="2"/>
  <c r="AN176" i="2"/>
  <c r="C177" i="2"/>
  <c r="D177" i="2"/>
  <c r="E177" i="2"/>
  <c r="F177" i="2"/>
  <c r="G177" i="2"/>
  <c r="H177" i="2"/>
  <c r="J177" i="2"/>
  <c r="K177" i="2"/>
  <c r="L177" i="2"/>
  <c r="M177" i="2"/>
  <c r="AG177" i="2"/>
  <c r="AH177" i="2"/>
  <c r="AI177" i="2"/>
  <c r="AJ177" i="2"/>
  <c r="AK177" i="2"/>
  <c r="AL177" i="2"/>
  <c r="AM177" i="2"/>
  <c r="AN177" i="2"/>
  <c r="C178" i="2"/>
  <c r="D178" i="2"/>
  <c r="E178" i="2"/>
  <c r="F178" i="2"/>
  <c r="G178" i="2"/>
  <c r="H178" i="2"/>
  <c r="J178" i="2"/>
  <c r="K178" i="2"/>
  <c r="L178" i="2"/>
  <c r="M178" i="2"/>
  <c r="AG178" i="2"/>
  <c r="AH178" i="2"/>
  <c r="AI178" i="2"/>
  <c r="AJ178" i="2"/>
  <c r="AK178" i="2"/>
  <c r="AL178" i="2"/>
  <c r="AM178" i="2"/>
  <c r="AN178" i="2"/>
  <c r="C179" i="2"/>
  <c r="D179" i="2"/>
  <c r="E179" i="2"/>
  <c r="F179" i="2"/>
  <c r="G179" i="2"/>
  <c r="H179" i="2"/>
  <c r="J179" i="2"/>
  <c r="K179" i="2"/>
  <c r="L179" i="2"/>
  <c r="M179" i="2"/>
  <c r="AG179" i="2"/>
  <c r="AH179" i="2"/>
  <c r="AI179" i="2"/>
  <c r="AJ179" i="2"/>
  <c r="AK179" i="2"/>
  <c r="AL179" i="2"/>
  <c r="AM179" i="2"/>
  <c r="AN179" i="2"/>
  <c r="C180" i="2"/>
  <c r="D180" i="2"/>
  <c r="E180" i="2"/>
  <c r="F180" i="2"/>
  <c r="G180" i="2"/>
  <c r="H180" i="2"/>
  <c r="J180" i="2"/>
  <c r="K180" i="2"/>
  <c r="L180" i="2"/>
  <c r="M180" i="2"/>
  <c r="AG180" i="2"/>
  <c r="AH180" i="2"/>
  <c r="AI180" i="2"/>
  <c r="AJ180" i="2"/>
  <c r="AK180" i="2"/>
  <c r="AL180" i="2"/>
  <c r="AM180" i="2"/>
  <c r="AN180" i="2"/>
  <c r="C181" i="2"/>
  <c r="D181" i="2"/>
  <c r="E181" i="2"/>
  <c r="F181" i="2"/>
  <c r="G181" i="2"/>
  <c r="H181" i="2"/>
  <c r="J181" i="2"/>
  <c r="K181" i="2"/>
  <c r="L181" i="2"/>
  <c r="M181" i="2"/>
  <c r="AG181" i="2"/>
  <c r="AH181" i="2"/>
  <c r="AI181" i="2"/>
  <c r="AJ181" i="2"/>
  <c r="AK181" i="2"/>
  <c r="AL181" i="2"/>
  <c r="AM181" i="2"/>
  <c r="AN181" i="2"/>
  <c r="C182" i="2"/>
  <c r="D182" i="2"/>
  <c r="E182" i="2"/>
  <c r="F182" i="2"/>
  <c r="G182" i="2"/>
  <c r="H182" i="2"/>
  <c r="J182" i="2"/>
  <c r="K182" i="2"/>
  <c r="L182" i="2"/>
  <c r="M182" i="2"/>
  <c r="AG182" i="2"/>
  <c r="AH182" i="2"/>
  <c r="AI182" i="2"/>
  <c r="AJ182" i="2"/>
  <c r="AK182" i="2"/>
  <c r="AL182" i="2"/>
  <c r="AM182" i="2"/>
  <c r="AN182" i="2"/>
  <c r="C183" i="2"/>
  <c r="D183" i="2"/>
  <c r="E183" i="2"/>
  <c r="F183" i="2"/>
  <c r="G183" i="2"/>
  <c r="H183" i="2"/>
  <c r="J183" i="2"/>
  <c r="K183" i="2"/>
  <c r="L183" i="2"/>
  <c r="M183" i="2"/>
  <c r="AG183" i="2"/>
  <c r="AH183" i="2"/>
  <c r="AI183" i="2"/>
  <c r="AJ183" i="2"/>
  <c r="AK183" i="2"/>
  <c r="AL183" i="2"/>
  <c r="AM183" i="2"/>
  <c r="AN183" i="2"/>
  <c r="C184" i="2"/>
  <c r="D184" i="2"/>
  <c r="E184" i="2"/>
  <c r="F184" i="2"/>
  <c r="G184" i="2"/>
  <c r="H184" i="2"/>
  <c r="J184" i="2"/>
  <c r="K184" i="2"/>
  <c r="L184" i="2"/>
  <c r="M184" i="2"/>
  <c r="AG184" i="2"/>
  <c r="AH184" i="2"/>
  <c r="AI184" i="2"/>
  <c r="AJ184" i="2"/>
  <c r="AK184" i="2"/>
  <c r="AL184" i="2"/>
  <c r="AM184" i="2"/>
  <c r="AN184" i="2"/>
  <c r="C185" i="2"/>
  <c r="D185" i="2"/>
  <c r="E185" i="2"/>
  <c r="F185" i="2"/>
  <c r="G185" i="2"/>
  <c r="H185" i="2"/>
  <c r="J185" i="2"/>
  <c r="K185" i="2"/>
  <c r="L185" i="2"/>
  <c r="M185" i="2"/>
  <c r="AG185" i="2"/>
  <c r="AH185" i="2"/>
  <c r="AI185" i="2"/>
  <c r="AJ185" i="2"/>
  <c r="AK185" i="2"/>
  <c r="AL185" i="2"/>
  <c r="AM185" i="2"/>
  <c r="AN185" i="2"/>
  <c r="C186" i="2"/>
  <c r="D186" i="2"/>
  <c r="E186" i="2"/>
  <c r="F186" i="2"/>
  <c r="G186" i="2"/>
  <c r="H186" i="2"/>
  <c r="J186" i="2"/>
  <c r="K186" i="2"/>
  <c r="L186" i="2"/>
  <c r="M186" i="2"/>
  <c r="AG186" i="2"/>
  <c r="AH186" i="2"/>
  <c r="AI186" i="2"/>
  <c r="AJ186" i="2"/>
  <c r="AK186" i="2"/>
  <c r="AL186" i="2"/>
  <c r="AM186" i="2"/>
  <c r="AN186" i="2"/>
  <c r="C187" i="2"/>
  <c r="D187" i="2"/>
  <c r="E187" i="2"/>
  <c r="F187" i="2"/>
  <c r="G187" i="2"/>
  <c r="H187" i="2"/>
  <c r="J187" i="2"/>
  <c r="K187" i="2"/>
  <c r="L187" i="2"/>
  <c r="M187" i="2"/>
  <c r="AG187" i="2"/>
  <c r="AH187" i="2"/>
  <c r="AI187" i="2"/>
  <c r="AJ187" i="2"/>
  <c r="AK187" i="2"/>
  <c r="AL187" i="2"/>
  <c r="AM187" i="2"/>
  <c r="AN187" i="2"/>
  <c r="C188" i="2"/>
  <c r="D188" i="2"/>
  <c r="E188" i="2"/>
  <c r="F188" i="2"/>
  <c r="G188" i="2"/>
  <c r="H188" i="2"/>
  <c r="J188" i="2"/>
  <c r="K188" i="2"/>
  <c r="L188" i="2"/>
  <c r="M188" i="2"/>
  <c r="AG188" i="2"/>
  <c r="AH188" i="2"/>
  <c r="AI188" i="2"/>
  <c r="AJ188" i="2"/>
  <c r="AK188" i="2"/>
  <c r="AL188" i="2"/>
  <c r="AM188" i="2"/>
  <c r="AN188" i="2"/>
  <c r="C189" i="2"/>
  <c r="D189" i="2"/>
  <c r="E189" i="2"/>
  <c r="F189" i="2"/>
  <c r="G189" i="2"/>
  <c r="H189" i="2"/>
  <c r="J189" i="2"/>
  <c r="K189" i="2"/>
  <c r="L189" i="2"/>
  <c r="M189" i="2"/>
  <c r="AG189" i="2"/>
  <c r="AH189" i="2"/>
  <c r="AI189" i="2"/>
  <c r="AJ189" i="2"/>
  <c r="AK189" i="2"/>
  <c r="AL189" i="2"/>
  <c r="AM189" i="2"/>
  <c r="AN189" i="2"/>
  <c r="C191" i="2"/>
  <c r="D191" i="2"/>
  <c r="E191" i="2"/>
  <c r="F191" i="2"/>
  <c r="G191" i="2"/>
  <c r="H191" i="2"/>
  <c r="J191" i="2"/>
  <c r="K191" i="2"/>
  <c r="L191" i="2"/>
  <c r="M191" i="2"/>
  <c r="AG191" i="2"/>
  <c r="AH191" i="2"/>
  <c r="AI191" i="2"/>
  <c r="AJ191" i="2"/>
  <c r="AK191" i="2"/>
  <c r="AL191" i="2"/>
  <c r="AM191" i="2"/>
  <c r="AN191" i="2"/>
  <c r="C192" i="2"/>
  <c r="D192" i="2"/>
  <c r="E192" i="2"/>
  <c r="F192" i="2"/>
  <c r="G192" i="2"/>
  <c r="H192" i="2"/>
  <c r="J192" i="2"/>
  <c r="K192" i="2"/>
  <c r="L192" i="2"/>
  <c r="M192" i="2"/>
  <c r="AG192" i="2"/>
  <c r="AH192" i="2"/>
  <c r="AI192" i="2"/>
  <c r="AJ192" i="2"/>
  <c r="AK192" i="2"/>
  <c r="AL192" i="2"/>
  <c r="AM192" i="2"/>
  <c r="AN192" i="2"/>
  <c r="C193" i="2"/>
  <c r="D193" i="2"/>
  <c r="E193" i="2"/>
  <c r="F193" i="2"/>
  <c r="G193" i="2"/>
  <c r="H193" i="2"/>
  <c r="J193" i="2"/>
  <c r="K193" i="2"/>
  <c r="L193" i="2"/>
  <c r="M193" i="2"/>
  <c r="AG193" i="2"/>
  <c r="AH193" i="2"/>
  <c r="AI193" i="2"/>
  <c r="AJ193" i="2"/>
  <c r="AK193" i="2"/>
  <c r="AL193" i="2"/>
  <c r="AM193" i="2"/>
  <c r="AN193" i="2"/>
  <c r="C194" i="2"/>
  <c r="D194" i="2"/>
  <c r="E194" i="2"/>
  <c r="F194" i="2"/>
  <c r="G194" i="2"/>
  <c r="H194" i="2"/>
  <c r="J194" i="2"/>
  <c r="K194" i="2"/>
  <c r="L194" i="2"/>
  <c r="M194" i="2"/>
  <c r="AG194" i="2"/>
  <c r="AH194" i="2"/>
  <c r="AI194" i="2"/>
  <c r="AJ194" i="2"/>
  <c r="AK194" i="2"/>
  <c r="AL194" i="2"/>
  <c r="AM194" i="2"/>
  <c r="AN194" i="2"/>
  <c r="C195" i="2"/>
  <c r="D195" i="2"/>
  <c r="E195" i="2"/>
  <c r="F195" i="2"/>
  <c r="G195" i="2"/>
  <c r="H195" i="2"/>
  <c r="J195" i="2"/>
  <c r="K195" i="2"/>
  <c r="L195" i="2"/>
  <c r="M195" i="2"/>
  <c r="AG195" i="2"/>
  <c r="AH195" i="2"/>
  <c r="AI195" i="2"/>
  <c r="AJ195" i="2"/>
  <c r="AK195" i="2"/>
  <c r="AL195" i="2"/>
  <c r="AM195" i="2"/>
  <c r="AN195" i="2"/>
  <c r="C196" i="2"/>
  <c r="D196" i="2"/>
  <c r="E196" i="2"/>
  <c r="F196" i="2"/>
  <c r="G196" i="2"/>
  <c r="H196" i="2"/>
  <c r="J196" i="2"/>
  <c r="K196" i="2"/>
  <c r="L196" i="2"/>
  <c r="M196" i="2"/>
  <c r="AG196" i="2"/>
  <c r="AH196" i="2"/>
  <c r="AI196" i="2"/>
  <c r="AJ196" i="2"/>
  <c r="AK196" i="2"/>
  <c r="AL196" i="2"/>
  <c r="AM196" i="2"/>
  <c r="AN196" i="2"/>
  <c r="C197" i="2"/>
  <c r="D197" i="2"/>
  <c r="E197" i="2"/>
  <c r="F197" i="2"/>
  <c r="G197" i="2"/>
  <c r="H197" i="2"/>
  <c r="J197" i="2"/>
  <c r="K197" i="2"/>
  <c r="L197" i="2"/>
  <c r="M197" i="2"/>
  <c r="AG197" i="2"/>
  <c r="AH197" i="2"/>
  <c r="AI197" i="2"/>
  <c r="AJ197" i="2"/>
  <c r="AK197" i="2"/>
  <c r="AL197" i="2"/>
  <c r="AM197" i="2"/>
  <c r="AN197" i="2"/>
  <c r="C198" i="2"/>
  <c r="D198" i="2"/>
  <c r="E198" i="2"/>
  <c r="F198" i="2"/>
  <c r="G198" i="2"/>
  <c r="H198" i="2"/>
  <c r="J198" i="2"/>
  <c r="K198" i="2"/>
  <c r="L198" i="2"/>
  <c r="M198" i="2"/>
  <c r="AG198" i="2"/>
  <c r="AH198" i="2"/>
  <c r="AI198" i="2"/>
  <c r="AJ198" i="2"/>
  <c r="AK198" i="2"/>
  <c r="AL198" i="2"/>
  <c r="AM198" i="2"/>
  <c r="AN198" i="2"/>
  <c r="C199" i="2"/>
  <c r="D199" i="2"/>
  <c r="E199" i="2"/>
  <c r="F199" i="2"/>
  <c r="G199" i="2"/>
  <c r="H199" i="2"/>
  <c r="J199" i="2"/>
  <c r="K199" i="2"/>
  <c r="L199" i="2"/>
  <c r="M199" i="2"/>
  <c r="AG199" i="2"/>
  <c r="AH199" i="2"/>
  <c r="AI199" i="2"/>
  <c r="AJ199" i="2"/>
  <c r="AK199" i="2"/>
  <c r="AL199" i="2"/>
  <c r="AM199" i="2"/>
  <c r="AN199" i="2"/>
  <c r="C200" i="2"/>
  <c r="D200" i="2"/>
  <c r="E200" i="2"/>
  <c r="F200" i="2"/>
  <c r="G200" i="2"/>
  <c r="H200" i="2"/>
  <c r="J200" i="2"/>
  <c r="K200" i="2"/>
  <c r="L200" i="2"/>
  <c r="M200" i="2"/>
  <c r="AG200" i="2"/>
  <c r="AH200" i="2"/>
  <c r="AI200" i="2"/>
  <c r="AJ200" i="2"/>
  <c r="AK200" i="2"/>
  <c r="AL200" i="2"/>
  <c r="AM200" i="2"/>
  <c r="AN200" i="2"/>
  <c r="C201" i="2"/>
  <c r="D201" i="2"/>
  <c r="E201" i="2"/>
  <c r="F201" i="2"/>
  <c r="G201" i="2"/>
  <c r="H201" i="2"/>
  <c r="J201" i="2"/>
  <c r="K201" i="2"/>
  <c r="L201" i="2"/>
  <c r="M201" i="2"/>
  <c r="AG201" i="2"/>
  <c r="AH201" i="2"/>
  <c r="AI201" i="2"/>
  <c r="AJ201" i="2"/>
  <c r="AK201" i="2"/>
  <c r="AL201" i="2"/>
  <c r="AM201" i="2"/>
  <c r="AN201" i="2"/>
  <c r="C202" i="2"/>
  <c r="D202" i="2"/>
  <c r="E202" i="2"/>
  <c r="F202" i="2"/>
  <c r="G202" i="2"/>
  <c r="H202" i="2"/>
  <c r="J202" i="2"/>
  <c r="K202" i="2"/>
  <c r="L202" i="2"/>
  <c r="M202" i="2"/>
  <c r="AG202" i="2"/>
  <c r="AH202" i="2"/>
  <c r="AI202" i="2"/>
  <c r="AJ202" i="2"/>
  <c r="AK202" i="2"/>
  <c r="AL202" i="2"/>
  <c r="AM202" i="2"/>
  <c r="AN202" i="2"/>
  <c r="C203" i="2"/>
  <c r="D203" i="2"/>
  <c r="E203" i="2"/>
  <c r="F203" i="2"/>
  <c r="G203" i="2"/>
  <c r="H203" i="2"/>
  <c r="J203" i="2"/>
  <c r="K203" i="2"/>
  <c r="L203" i="2"/>
  <c r="M203" i="2"/>
  <c r="AG203" i="2"/>
  <c r="AH203" i="2"/>
  <c r="AI203" i="2"/>
  <c r="AJ203" i="2"/>
  <c r="AK203" i="2"/>
  <c r="AL203" i="2"/>
  <c r="AM203" i="2"/>
  <c r="AN203" i="2"/>
  <c r="C204" i="2"/>
  <c r="D204" i="2"/>
  <c r="E204" i="2"/>
  <c r="F204" i="2"/>
  <c r="G204" i="2"/>
  <c r="H204" i="2"/>
  <c r="J204" i="2"/>
  <c r="K204" i="2"/>
  <c r="L204" i="2"/>
  <c r="M204" i="2"/>
  <c r="AG204" i="2"/>
  <c r="AH204" i="2"/>
  <c r="AI204" i="2"/>
  <c r="AJ204" i="2"/>
  <c r="AK204" i="2"/>
  <c r="AL204" i="2"/>
  <c r="AM204" i="2"/>
  <c r="AN204" i="2"/>
  <c r="C205" i="2"/>
  <c r="D205" i="2"/>
  <c r="E205" i="2"/>
  <c r="F205" i="2"/>
  <c r="G205" i="2"/>
  <c r="H205" i="2"/>
  <c r="J205" i="2"/>
  <c r="K205" i="2"/>
  <c r="L205" i="2"/>
  <c r="M205" i="2"/>
  <c r="AG205" i="2"/>
  <c r="AH205" i="2"/>
  <c r="AI205" i="2"/>
  <c r="AJ205" i="2"/>
  <c r="AK205" i="2"/>
  <c r="AL205" i="2"/>
  <c r="AM205" i="2"/>
  <c r="AN205" i="2"/>
  <c r="C206" i="2"/>
  <c r="D206" i="2"/>
  <c r="E206" i="2"/>
  <c r="F206" i="2"/>
  <c r="G206" i="2"/>
  <c r="H206" i="2"/>
  <c r="J206" i="2"/>
  <c r="K206" i="2"/>
  <c r="L206" i="2"/>
  <c r="M206" i="2"/>
  <c r="AG206" i="2"/>
  <c r="AH206" i="2"/>
  <c r="AI206" i="2"/>
  <c r="AJ206" i="2"/>
  <c r="AK206" i="2"/>
  <c r="AL206" i="2"/>
  <c r="AM206" i="2"/>
  <c r="AN206" i="2"/>
  <c r="C207" i="2"/>
  <c r="D207" i="2"/>
  <c r="E207" i="2"/>
  <c r="F207" i="2"/>
  <c r="G207" i="2"/>
  <c r="H207" i="2"/>
  <c r="J207" i="2"/>
  <c r="K207" i="2"/>
  <c r="L207" i="2"/>
  <c r="M207" i="2"/>
  <c r="AG207" i="2"/>
  <c r="AH207" i="2"/>
  <c r="AI207" i="2"/>
  <c r="AJ207" i="2"/>
  <c r="AK207" i="2"/>
  <c r="AL207" i="2"/>
  <c r="AM207" i="2"/>
  <c r="AN207" i="2"/>
  <c r="C208" i="2"/>
  <c r="D208" i="2"/>
  <c r="E208" i="2"/>
  <c r="F208" i="2"/>
  <c r="G208" i="2"/>
  <c r="H208" i="2"/>
  <c r="J208" i="2"/>
  <c r="K208" i="2"/>
  <c r="L208" i="2"/>
  <c r="M208" i="2"/>
  <c r="AG208" i="2"/>
  <c r="AH208" i="2"/>
  <c r="AI208" i="2"/>
  <c r="AJ208" i="2"/>
  <c r="AK208" i="2"/>
  <c r="AL208" i="2"/>
  <c r="AM208" i="2"/>
  <c r="AN208" i="2"/>
  <c r="C209" i="2"/>
  <c r="D209" i="2"/>
  <c r="E209" i="2"/>
  <c r="F209" i="2"/>
  <c r="G209" i="2"/>
  <c r="H209" i="2"/>
  <c r="J209" i="2"/>
  <c r="K209" i="2"/>
  <c r="L209" i="2"/>
  <c r="M209" i="2"/>
  <c r="AG209" i="2"/>
  <c r="AH209" i="2"/>
  <c r="AI209" i="2"/>
  <c r="AJ209" i="2"/>
  <c r="AK209" i="2"/>
  <c r="AL209" i="2"/>
  <c r="AM209" i="2"/>
  <c r="AN209" i="2"/>
  <c r="C210" i="2"/>
  <c r="D210" i="2"/>
  <c r="E210" i="2"/>
  <c r="F210" i="2"/>
  <c r="G210" i="2"/>
  <c r="H210" i="2"/>
  <c r="J210" i="2"/>
  <c r="K210" i="2"/>
  <c r="L210" i="2"/>
  <c r="M210" i="2"/>
  <c r="AG210" i="2"/>
  <c r="AH210" i="2"/>
  <c r="AI210" i="2"/>
  <c r="AJ210" i="2"/>
  <c r="AK210" i="2"/>
  <c r="AL210" i="2"/>
  <c r="AM210" i="2"/>
  <c r="AN210" i="2"/>
  <c r="C211" i="2"/>
  <c r="D211" i="2"/>
  <c r="E211" i="2"/>
  <c r="F211" i="2"/>
  <c r="G211" i="2"/>
  <c r="H211" i="2"/>
  <c r="J211" i="2"/>
  <c r="K211" i="2"/>
  <c r="L211" i="2"/>
  <c r="M211" i="2"/>
  <c r="AG211" i="2"/>
  <c r="AH211" i="2"/>
  <c r="AI211" i="2"/>
  <c r="AJ211" i="2"/>
  <c r="AK211" i="2"/>
  <c r="AL211" i="2"/>
  <c r="AM211" i="2"/>
  <c r="AN211" i="2"/>
  <c r="C212" i="2"/>
  <c r="D212" i="2"/>
  <c r="E212" i="2"/>
  <c r="F212" i="2"/>
  <c r="G212" i="2"/>
  <c r="H212" i="2"/>
  <c r="J212" i="2"/>
  <c r="K212" i="2"/>
  <c r="L212" i="2"/>
  <c r="M212" i="2"/>
  <c r="AG212" i="2"/>
  <c r="AH212" i="2"/>
  <c r="AI212" i="2"/>
  <c r="AJ212" i="2"/>
  <c r="AK212" i="2"/>
  <c r="AL212" i="2"/>
  <c r="AM212" i="2"/>
  <c r="AN212" i="2"/>
  <c r="C213" i="2"/>
  <c r="D213" i="2"/>
  <c r="E213" i="2"/>
  <c r="F213" i="2"/>
  <c r="G213" i="2"/>
  <c r="H213" i="2"/>
  <c r="J213" i="2"/>
  <c r="K213" i="2"/>
  <c r="L213" i="2"/>
  <c r="M213" i="2"/>
  <c r="AG213" i="2"/>
  <c r="AH213" i="2"/>
  <c r="AI213" i="2"/>
  <c r="AJ213" i="2"/>
  <c r="AK213" i="2"/>
  <c r="AL213" i="2"/>
  <c r="AM213" i="2"/>
  <c r="AN213" i="2"/>
  <c r="C214" i="2"/>
  <c r="D214" i="2"/>
  <c r="E214" i="2"/>
  <c r="F214" i="2"/>
  <c r="G214" i="2"/>
  <c r="H214" i="2"/>
  <c r="J214" i="2"/>
  <c r="K214" i="2"/>
  <c r="L214" i="2"/>
  <c r="M214" i="2"/>
  <c r="AG214" i="2"/>
  <c r="AH214" i="2"/>
  <c r="AI214" i="2"/>
  <c r="AJ214" i="2"/>
  <c r="AK214" i="2"/>
  <c r="AL214" i="2"/>
  <c r="AM214" i="2"/>
  <c r="AN214" i="2"/>
  <c r="C215" i="2"/>
  <c r="D215" i="2"/>
  <c r="E215" i="2"/>
  <c r="F215" i="2"/>
  <c r="G215" i="2"/>
  <c r="H215" i="2"/>
  <c r="J215" i="2"/>
  <c r="K215" i="2"/>
  <c r="L215" i="2"/>
  <c r="M215" i="2"/>
  <c r="AG215" i="2"/>
  <c r="AH215" i="2"/>
  <c r="AI215" i="2"/>
  <c r="AJ215" i="2"/>
  <c r="AK215" i="2"/>
  <c r="AL215" i="2"/>
  <c r="AM215" i="2"/>
  <c r="AN215" i="2"/>
  <c r="C216" i="2"/>
  <c r="D216" i="2"/>
  <c r="E216" i="2"/>
  <c r="F216" i="2"/>
  <c r="G216" i="2"/>
  <c r="H216" i="2"/>
  <c r="J216" i="2"/>
  <c r="K216" i="2"/>
  <c r="L216" i="2"/>
  <c r="M216" i="2"/>
  <c r="AG216" i="2"/>
  <c r="AH216" i="2"/>
  <c r="AI216" i="2"/>
  <c r="AJ216" i="2"/>
  <c r="AK216" i="2"/>
  <c r="AL216" i="2"/>
  <c r="AM216" i="2"/>
  <c r="AN216" i="2"/>
  <c r="C217" i="2"/>
  <c r="D217" i="2"/>
  <c r="E217" i="2"/>
  <c r="F217" i="2"/>
  <c r="G217" i="2"/>
  <c r="H217" i="2"/>
  <c r="J217" i="2"/>
  <c r="K217" i="2"/>
  <c r="L217" i="2"/>
  <c r="M217" i="2"/>
  <c r="AG217" i="2"/>
  <c r="AH217" i="2"/>
  <c r="AI217" i="2"/>
  <c r="AJ217" i="2"/>
  <c r="AK217" i="2"/>
  <c r="AL217" i="2"/>
  <c r="AM217" i="2"/>
  <c r="AN217" i="2"/>
  <c r="C218" i="2"/>
  <c r="D218" i="2"/>
  <c r="E218" i="2"/>
  <c r="F218" i="2"/>
  <c r="G218" i="2"/>
  <c r="H218" i="2"/>
  <c r="J218" i="2"/>
  <c r="K218" i="2"/>
  <c r="L218" i="2"/>
  <c r="M218" i="2"/>
  <c r="AG218" i="2"/>
  <c r="AH218" i="2"/>
  <c r="AI218" i="2"/>
  <c r="AJ218" i="2"/>
  <c r="AK218" i="2"/>
  <c r="AL218" i="2"/>
  <c r="AM218" i="2"/>
  <c r="AN218" i="2"/>
  <c r="C219" i="2"/>
  <c r="D219" i="2"/>
  <c r="E219" i="2"/>
  <c r="F219" i="2"/>
  <c r="G219" i="2"/>
  <c r="H219" i="2"/>
  <c r="J219" i="2"/>
  <c r="K219" i="2"/>
  <c r="L219" i="2"/>
  <c r="M219" i="2"/>
  <c r="AG219" i="2"/>
  <c r="AH219" i="2"/>
  <c r="AI219" i="2"/>
  <c r="AJ219" i="2"/>
  <c r="AK219" i="2"/>
  <c r="AL219" i="2"/>
  <c r="AM219" i="2"/>
  <c r="AN219" i="2"/>
  <c r="C220" i="2"/>
  <c r="D220" i="2"/>
  <c r="E220" i="2"/>
  <c r="F220" i="2"/>
  <c r="G220" i="2"/>
  <c r="H220" i="2"/>
  <c r="J220" i="2"/>
  <c r="K220" i="2"/>
  <c r="L220" i="2"/>
  <c r="M220" i="2"/>
  <c r="AG220" i="2"/>
  <c r="AH220" i="2"/>
  <c r="AI220" i="2"/>
  <c r="AJ220" i="2"/>
  <c r="AK220" i="2"/>
  <c r="AL220" i="2"/>
  <c r="AM220" i="2"/>
  <c r="AN220" i="2"/>
  <c r="C221" i="2"/>
  <c r="D221" i="2"/>
  <c r="E221" i="2"/>
  <c r="F221" i="2"/>
  <c r="G221" i="2"/>
  <c r="H221" i="2"/>
  <c r="J221" i="2"/>
  <c r="K221" i="2"/>
  <c r="L221" i="2"/>
  <c r="M221" i="2"/>
  <c r="AG221" i="2"/>
  <c r="AH221" i="2"/>
  <c r="AI221" i="2"/>
  <c r="AJ221" i="2"/>
  <c r="AK221" i="2"/>
  <c r="AL221" i="2"/>
  <c r="AM221" i="2"/>
  <c r="AN221" i="2"/>
  <c r="C222" i="2"/>
  <c r="D222" i="2"/>
  <c r="E222" i="2"/>
  <c r="F222" i="2"/>
  <c r="G222" i="2"/>
  <c r="H222" i="2"/>
  <c r="J222" i="2"/>
  <c r="K222" i="2"/>
  <c r="L222" i="2"/>
  <c r="M222" i="2"/>
  <c r="AG222" i="2"/>
  <c r="AH222" i="2"/>
  <c r="AI222" i="2"/>
  <c r="AJ222" i="2"/>
  <c r="AK222" i="2"/>
  <c r="AL222" i="2"/>
  <c r="AM222" i="2"/>
  <c r="AN222" i="2"/>
  <c r="C223" i="2"/>
  <c r="D223" i="2"/>
  <c r="E223" i="2"/>
  <c r="F223" i="2"/>
  <c r="G223" i="2"/>
  <c r="H223" i="2"/>
  <c r="J223" i="2"/>
  <c r="K223" i="2"/>
  <c r="L223" i="2"/>
  <c r="M223" i="2"/>
  <c r="AG223" i="2"/>
  <c r="AH223" i="2"/>
  <c r="AI223" i="2"/>
  <c r="AJ223" i="2"/>
  <c r="AK223" i="2"/>
  <c r="AL223" i="2"/>
  <c r="AM223" i="2"/>
  <c r="AN223" i="2"/>
  <c r="C224" i="2"/>
  <c r="D224" i="2"/>
  <c r="E224" i="2"/>
  <c r="F224" i="2"/>
  <c r="G224" i="2"/>
  <c r="H224" i="2"/>
  <c r="J224" i="2"/>
  <c r="K224" i="2"/>
  <c r="L224" i="2"/>
  <c r="M224" i="2"/>
  <c r="AG224" i="2"/>
  <c r="AH224" i="2"/>
  <c r="AI224" i="2"/>
  <c r="AJ224" i="2"/>
  <c r="AK224" i="2"/>
  <c r="AL224" i="2"/>
  <c r="AM224" i="2"/>
  <c r="AN224" i="2"/>
  <c r="C225" i="2"/>
  <c r="D225" i="2"/>
  <c r="E225" i="2"/>
  <c r="F225" i="2"/>
  <c r="G225" i="2"/>
  <c r="H225" i="2"/>
  <c r="J225" i="2"/>
  <c r="K225" i="2"/>
  <c r="L225" i="2"/>
  <c r="M225" i="2"/>
  <c r="AG225" i="2"/>
  <c r="AH225" i="2"/>
  <c r="AI225" i="2"/>
  <c r="AJ225" i="2"/>
  <c r="AK225" i="2"/>
  <c r="AL225" i="2"/>
  <c r="AM225" i="2"/>
  <c r="AN225" i="2"/>
  <c r="C226" i="2"/>
  <c r="D226" i="2"/>
  <c r="E226" i="2"/>
  <c r="F226" i="2"/>
  <c r="G226" i="2"/>
  <c r="H226" i="2"/>
  <c r="J226" i="2"/>
  <c r="K226" i="2"/>
  <c r="L226" i="2"/>
  <c r="M226" i="2"/>
  <c r="AG226" i="2"/>
  <c r="AH226" i="2"/>
  <c r="AI226" i="2"/>
  <c r="AJ226" i="2"/>
  <c r="AK226" i="2"/>
  <c r="AL226" i="2"/>
  <c r="AM226" i="2"/>
  <c r="AN226" i="2"/>
  <c r="C227" i="2"/>
  <c r="D227" i="2"/>
  <c r="E227" i="2"/>
  <c r="F227" i="2"/>
  <c r="G227" i="2"/>
  <c r="H227" i="2"/>
  <c r="J227" i="2"/>
  <c r="K227" i="2"/>
  <c r="L227" i="2"/>
  <c r="M227" i="2"/>
  <c r="AG227" i="2"/>
  <c r="AH227" i="2"/>
  <c r="AI227" i="2"/>
  <c r="AJ227" i="2"/>
  <c r="AK227" i="2"/>
  <c r="AL227" i="2"/>
  <c r="AM227" i="2"/>
  <c r="AN227" i="2"/>
  <c r="C228" i="2"/>
  <c r="D228" i="2"/>
  <c r="E228" i="2"/>
  <c r="F228" i="2"/>
  <c r="G228" i="2"/>
  <c r="H228" i="2"/>
  <c r="J228" i="2"/>
  <c r="K228" i="2"/>
  <c r="L228" i="2"/>
  <c r="M228" i="2"/>
  <c r="AG228" i="2"/>
  <c r="AH228" i="2"/>
  <c r="AI228" i="2"/>
  <c r="AJ228" i="2"/>
  <c r="AK228" i="2"/>
  <c r="AL228" i="2"/>
  <c r="AM228" i="2"/>
  <c r="AN228" i="2"/>
  <c r="C229" i="2"/>
  <c r="D229" i="2"/>
  <c r="E229" i="2"/>
  <c r="F229" i="2"/>
  <c r="G229" i="2"/>
  <c r="H229" i="2"/>
  <c r="J229" i="2"/>
  <c r="K229" i="2"/>
  <c r="L229" i="2"/>
  <c r="M229" i="2"/>
  <c r="AG229" i="2"/>
  <c r="AH229" i="2"/>
  <c r="AI229" i="2"/>
  <c r="AJ229" i="2"/>
  <c r="AK229" i="2"/>
  <c r="AL229" i="2"/>
  <c r="AM229" i="2"/>
  <c r="AN229" i="2"/>
  <c r="C230" i="2"/>
  <c r="D230" i="2"/>
  <c r="E230" i="2"/>
  <c r="F230" i="2"/>
  <c r="G230" i="2"/>
  <c r="H230" i="2"/>
  <c r="J230" i="2"/>
  <c r="K230" i="2"/>
  <c r="L230" i="2"/>
  <c r="M230" i="2"/>
  <c r="AG230" i="2"/>
  <c r="AH230" i="2"/>
  <c r="AI230" i="2"/>
  <c r="AJ230" i="2"/>
  <c r="AK230" i="2"/>
  <c r="AL230" i="2"/>
  <c r="AM230" i="2"/>
  <c r="AN230" i="2"/>
  <c r="C231" i="2"/>
  <c r="D231" i="2"/>
  <c r="E231" i="2"/>
  <c r="F231" i="2"/>
  <c r="G231" i="2"/>
  <c r="H231" i="2"/>
  <c r="J231" i="2"/>
  <c r="K231" i="2"/>
  <c r="L231" i="2"/>
  <c r="M231" i="2"/>
  <c r="AG231" i="2"/>
  <c r="AH231" i="2"/>
  <c r="AI231" i="2"/>
  <c r="AJ231" i="2"/>
  <c r="AK231" i="2"/>
  <c r="AL231" i="2"/>
  <c r="AM231" i="2"/>
  <c r="AN231" i="2"/>
  <c r="C232" i="2"/>
  <c r="D232" i="2"/>
  <c r="E232" i="2"/>
  <c r="F232" i="2"/>
  <c r="G232" i="2"/>
  <c r="H232" i="2"/>
  <c r="J232" i="2"/>
  <c r="K232" i="2"/>
  <c r="L232" i="2"/>
  <c r="M232" i="2"/>
  <c r="AG232" i="2"/>
  <c r="AH232" i="2"/>
  <c r="AI232" i="2"/>
  <c r="AJ232" i="2"/>
  <c r="AK232" i="2"/>
  <c r="AL232" i="2"/>
  <c r="AM232" i="2"/>
  <c r="AN232" i="2"/>
  <c r="C233" i="2"/>
  <c r="D233" i="2"/>
  <c r="E233" i="2"/>
  <c r="F233" i="2"/>
  <c r="G233" i="2"/>
  <c r="H233" i="2"/>
  <c r="J233" i="2"/>
  <c r="K233" i="2"/>
  <c r="L233" i="2"/>
  <c r="M233" i="2"/>
  <c r="AG233" i="2"/>
  <c r="AH233" i="2"/>
  <c r="AI233" i="2"/>
  <c r="AJ233" i="2"/>
  <c r="AK233" i="2"/>
  <c r="AL233" i="2"/>
  <c r="AM233" i="2"/>
  <c r="AN233" i="2"/>
  <c r="C234" i="2"/>
  <c r="D234" i="2"/>
  <c r="E234" i="2"/>
  <c r="F234" i="2"/>
  <c r="G234" i="2"/>
  <c r="H234" i="2"/>
  <c r="J234" i="2"/>
  <c r="K234" i="2"/>
  <c r="L234" i="2"/>
  <c r="M234" i="2"/>
  <c r="AG234" i="2"/>
  <c r="AH234" i="2"/>
  <c r="AI234" i="2"/>
  <c r="AJ234" i="2"/>
  <c r="AK234" i="2"/>
  <c r="AL234" i="2"/>
  <c r="AM234" i="2"/>
  <c r="AN234" i="2"/>
  <c r="C235" i="2"/>
  <c r="D235" i="2"/>
  <c r="E235" i="2"/>
  <c r="F235" i="2"/>
  <c r="G235" i="2"/>
  <c r="H235" i="2"/>
  <c r="J235" i="2"/>
  <c r="K235" i="2"/>
  <c r="L235" i="2"/>
  <c r="M235" i="2"/>
  <c r="AG235" i="2"/>
  <c r="AH235" i="2"/>
  <c r="AI235" i="2"/>
  <c r="AJ235" i="2"/>
  <c r="AK235" i="2"/>
  <c r="AL235" i="2"/>
  <c r="AM235" i="2"/>
  <c r="AN235" i="2"/>
  <c r="C236" i="2"/>
  <c r="D236" i="2"/>
  <c r="E236" i="2"/>
  <c r="F236" i="2"/>
  <c r="G236" i="2"/>
  <c r="H236" i="2"/>
  <c r="J236" i="2"/>
  <c r="K236" i="2"/>
  <c r="L236" i="2"/>
  <c r="M236" i="2"/>
  <c r="AG236" i="2"/>
  <c r="AH236" i="2"/>
  <c r="AI236" i="2"/>
  <c r="AJ236" i="2"/>
  <c r="AK236" i="2"/>
  <c r="AL236" i="2"/>
  <c r="AM236" i="2"/>
  <c r="AN236" i="2"/>
  <c r="C237" i="2"/>
  <c r="D237" i="2"/>
  <c r="E237" i="2"/>
  <c r="F237" i="2"/>
  <c r="G237" i="2"/>
  <c r="H237" i="2"/>
  <c r="J237" i="2"/>
  <c r="K237" i="2"/>
  <c r="L237" i="2"/>
  <c r="M237" i="2"/>
  <c r="AG237" i="2"/>
  <c r="AH237" i="2"/>
  <c r="AI237" i="2"/>
  <c r="AJ237" i="2"/>
  <c r="AK237" i="2"/>
  <c r="AL237" i="2"/>
  <c r="AM237" i="2"/>
  <c r="AN237" i="2"/>
  <c r="C238" i="2"/>
  <c r="D238" i="2"/>
  <c r="E238" i="2"/>
  <c r="F238" i="2"/>
  <c r="G238" i="2"/>
  <c r="H238" i="2"/>
  <c r="J238" i="2"/>
  <c r="K238" i="2"/>
  <c r="L238" i="2"/>
  <c r="M238" i="2"/>
  <c r="AG238" i="2"/>
  <c r="AH238" i="2"/>
  <c r="AI238" i="2"/>
  <c r="AJ238" i="2"/>
  <c r="AK238" i="2"/>
  <c r="AL238" i="2"/>
  <c r="AM238" i="2"/>
  <c r="AN238" i="2"/>
  <c r="C239" i="2"/>
  <c r="D239" i="2"/>
  <c r="E239" i="2"/>
  <c r="F239" i="2"/>
  <c r="G239" i="2"/>
  <c r="H239" i="2"/>
  <c r="J239" i="2"/>
  <c r="K239" i="2"/>
  <c r="L239" i="2"/>
  <c r="M239" i="2"/>
  <c r="AG239" i="2"/>
  <c r="AH239" i="2"/>
  <c r="AI239" i="2"/>
  <c r="AJ239" i="2"/>
  <c r="AK239" i="2"/>
  <c r="AL239" i="2"/>
  <c r="AM239" i="2"/>
  <c r="AN239" i="2"/>
  <c r="C240" i="2"/>
  <c r="D240" i="2"/>
  <c r="E240" i="2"/>
  <c r="F240" i="2"/>
  <c r="G240" i="2"/>
  <c r="H240" i="2"/>
  <c r="J240" i="2"/>
  <c r="K240" i="2"/>
  <c r="L240" i="2"/>
  <c r="M240" i="2"/>
  <c r="AG240" i="2"/>
  <c r="AH240" i="2"/>
  <c r="AI240" i="2"/>
  <c r="AJ240" i="2"/>
  <c r="AK240" i="2"/>
  <c r="AL240" i="2"/>
  <c r="AM240" i="2"/>
  <c r="AN240" i="2"/>
  <c r="C241" i="2"/>
  <c r="D241" i="2"/>
  <c r="E241" i="2"/>
  <c r="F241" i="2"/>
  <c r="G241" i="2"/>
  <c r="H241" i="2"/>
  <c r="J241" i="2"/>
  <c r="K241" i="2"/>
  <c r="L241" i="2"/>
  <c r="M241" i="2"/>
  <c r="AG241" i="2"/>
  <c r="AH241" i="2"/>
  <c r="AI241" i="2"/>
  <c r="AJ241" i="2"/>
  <c r="AK241" i="2"/>
  <c r="AL241" i="2"/>
  <c r="AM241" i="2"/>
  <c r="AN241" i="2"/>
  <c r="C242" i="2"/>
  <c r="D242" i="2"/>
  <c r="E242" i="2"/>
  <c r="F242" i="2"/>
  <c r="G242" i="2"/>
  <c r="H242" i="2"/>
  <c r="J242" i="2"/>
  <c r="K242" i="2"/>
  <c r="L242" i="2"/>
  <c r="M242" i="2"/>
  <c r="AG242" i="2"/>
  <c r="AH242" i="2"/>
  <c r="AI242" i="2"/>
  <c r="AJ242" i="2"/>
  <c r="AK242" i="2"/>
  <c r="AL242" i="2"/>
  <c r="AM242" i="2"/>
  <c r="AN242" i="2"/>
  <c r="C243" i="2"/>
  <c r="D243" i="2"/>
  <c r="E243" i="2"/>
  <c r="F243" i="2"/>
  <c r="G243" i="2"/>
  <c r="H243" i="2"/>
  <c r="J243" i="2"/>
  <c r="K243" i="2"/>
  <c r="L243" i="2"/>
  <c r="M243" i="2"/>
  <c r="AG243" i="2"/>
  <c r="AH243" i="2"/>
  <c r="AI243" i="2"/>
  <c r="AJ243" i="2"/>
  <c r="AK243" i="2"/>
  <c r="AL243" i="2"/>
  <c r="AM243" i="2"/>
  <c r="AN243" i="2"/>
  <c r="C244" i="2"/>
  <c r="D244" i="2"/>
  <c r="E244" i="2"/>
  <c r="F244" i="2"/>
  <c r="G244" i="2"/>
  <c r="H244" i="2"/>
  <c r="J244" i="2"/>
  <c r="K244" i="2"/>
  <c r="L244" i="2"/>
  <c r="M244" i="2"/>
  <c r="AG244" i="2"/>
  <c r="AH244" i="2"/>
  <c r="AI244" i="2"/>
  <c r="AJ244" i="2"/>
  <c r="AK244" i="2"/>
  <c r="AL244" i="2"/>
  <c r="AM244" i="2"/>
  <c r="AN244" i="2"/>
  <c r="C245" i="2"/>
  <c r="D245" i="2"/>
  <c r="E245" i="2"/>
  <c r="F245" i="2"/>
  <c r="G245" i="2"/>
  <c r="H245" i="2"/>
  <c r="J245" i="2"/>
  <c r="K245" i="2"/>
  <c r="L245" i="2"/>
  <c r="M245" i="2"/>
  <c r="AG245" i="2"/>
  <c r="AH245" i="2"/>
  <c r="AI245" i="2"/>
  <c r="AJ245" i="2"/>
  <c r="AK245" i="2"/>
  <c r="AL245" i="2"/>
  <c r="AM245" i="2"/>
  <c r="AN245" i="2"/>
  <c r="C246" i="2"/>
  <c r="D246" i="2"/>
  <c r="E246" i="2"/>
  <c r="F246" i="2"/>
  <c r="G246" i="2"/>
  <c r="H246" i="2"/>
  <c r="J246" i="2"/>
  <c r="K246" i="2"/>
  <c r="L246" i="2"/>
  <c r="M246" i="2"/>
  <c r="AG246" i="2"/>
  <c r="AH246" i="2"/>
  <c r="AI246" i="2"/>
  <c r="AJ246" i="2"/>
  <c r="AK246" i="2"/>
  <c r="AL246" i="2"/>
  <c r="AM246" i="2"/>
  <c r="AN246" i="2"/>
  <c r="C247" i="2"/>
  <c r="D247" i="2"/>
  <c r="E247" i="2"/>
  <c r="F247" i="2"/>
  <c r="G247" i="2"/>
  <c r="H247" i="2"/>
  <c r="J247" i="2"/>
  <c r="K247" i="2"/>
  <c r="L247" i="2"/>
  <c r="M247" i="2"/>
  <c r="AG247" i="2"/>
  <c r="AH247" i="2"/>
  <c r="AI247" i="2"/>
  <c r="AJ247" i="2"/>
  <c r="AK247" i="2"/>
  <c r="AL247" i="2"/>
  <c r="AM247" i="2"/>
  <c r="AN247" i="2"/>
  <c r="C248" i="2"/>
  <c r="D248" i="2"/>
  <c r="E248" i="2"/>
  <c r="F248" i="2"/>
  <c r="G248" i="2"/>
  <c r="H248" i="2"/>
  <c r="J248" i="2"/>
  <c r="K248" i="2"/>
  <c r="L248" i="2"/>
  <c r="M248" i="2"/>
  <c r="AG248" i="2"/>
  <c r="AH248" i="2"/>
  <c r="AI248" i="2"/>
  <c r="AJ248" i="2"/>
  <c r="AK248" i="2"/>
  <c r="AL248" i="2"/>
  <c r="AM248" i="2"/>
  <c r="AN248" i="2"/>
  <c r="C249" i="2"/>
  <c r="D249" i="2"/>
  <c r="E249" i="2"/>
  <c r="F249" i="2"/>
  <c r="G249" i="2"/>
  <c r="H249" i="2"/>
  <c r="J249" i="2"/>
  <c r="K249" i="2"/>
  <c r="L249" i="2"/>
  <c r="M249" i="2"/>
  <c r="AG249" i="2"/>
  <c r="AH249" i="2"/>
  <c r="AI249" i="2"/>
  <c r="AJ249" i="2"/>
  <c r="AK249" i="2"/>
  <c r="AL249" i="2"/>
  <c r="AM249" i="2"/>
  <c r="AN249" i="2"/>
  <c r="C250" i="2"/>
  <c r="D250" i="2"/>
  <c r="E250" i="2"/>
  <c r="F250" i="2"/>
  <c r="G250" i="2"/>
  <c r="H250" i="2"/>
  <c r="J250" i="2"/>
  <c r="K250" i="2"/>
  <c r="L250" i="2"/>
  <c r="M250" i="2"/>
  <c r="AG250" i="2"/>
  <c r="AH250" i="2"/>
  <c r="AI250" i="2"/>
  <c r="AJ250" i="2"/>
  <c r="AK250" i="2"/>
  <c r="AL250" i="2"/>
  <c r="AM250" i="2"/>
  <c r="AN250" i="2"/>
  <c r="C251" i="2"/>
  <c r="D251" i="2"/>
  <c r="E251" i="2"/>
  <c r="F251" i="2"/>
  <c r="G251" i="2"/>
  <c r="H251" i="2"/>
  <c r="J251" i="2"/>
  <c r="K251" i="2"/>
  <c r="L251" i="2"/>
  <c r="M251" i="2"/>
  <c r="AG251" i="2"/>
  <c r="AH251" i="2"/>
  <c r="AI251" i="2"/>
  <c r="AJ251" i="2"/>
  <c r="AK251" i="2"/>
  <c r="AL251" i="2"/>
  <c r="AM251" i="2"/>
  <c r="AN251" i="2"/>
  <c r="C252" i="2"/>
  <c r="D252" i="2"/>
  <c r="E252" i="2"/>
  <c r="F252" i="2"/>
  <c r="G252" i="2"/>
  <c r="H252" i="2"/>
  <c r="J252" i="2"/>
  <c r="K252" i="2"/>
  <c r="L252" i="2"/>
  <c r="M252" i="2"/>
  <c r="AG252" i="2"/>
  <c r="AH252" i="2"/>
  <c r="AI252" i="2"/>
  <c r="AJ252" i="2"/>
  <c r="AK252" i="2"/>
  <c r="AL252" i="2"/>
  <c r="AM252" i="2"/>
  <c r="AN252" i="2"/>
  <c r="C253" i="2"/>
  <c r="D253" i="2"/>
  <c r="E253" i="2"/>
  <c r="F253" i="2"/>
  <c r="G253" i="2"/>
  <c r="H253" i="2"/>
  <c r="J253" i="2"/>
  <c r="K253" i="2"/>
  <c r="L253" i="2"/>
  <c r="M253" i="2"/>
  <c r="AG253" i="2"/>
  <c r="AH253" i="2"/>
  <c r="AI253" i="2"/>
  <c r="AJ253" i="2"/>
  <c r="AK253" i="2"/>
  <c r="AL253" i="2"/>
  <c r="AM253" i="2"/>
  <c r="AN253" i="2"/>
  <c r="C254" i="2"/>
  <c r="D254" i="2"/>
  <c r="E254" i="2"/>
  <c r="F254" i="2"/>
  <c r="G254" i="2"/>
  <c r="H254" i="2"/>
  <c r="J254" i="2"/>
  <c r="K254" i="2"/>
  <c r="L254" i="2"/>
  <c r="M254" i="2"/>
  <c r="AG254" i="2"/>
  <c r="AH254" i="2"/>
  <c r="AI254" i="2"/>
  <c r="AJ254" i="2"/>
  <c r="AK254" i="2"/>
  <c r="AL254" i="2"/>
  <c r="AM254" i="2"/>
  <c r="AN254" i="2"/>
  <c r="C255" i="2"/>
  <c r="D255" i="2"/>
  <c r="E255" i="2"/>
  <c r="F255" i="2"/>
  <c r="G255" i="2"/>
  <c r="H255" i="2"/>
  <c r="J255" i="2"/>
  <c r="K255" i="2"/>
  <c r="L255" i="2"/>
  <c r="M255" i="2"/>
  <c r="AG255" i="2"/>
  <c r="AH255" i="2"/>
  <c r="AI255" i="2"/>
  <c r="AJ255" i="2"/>
  <c r="AK255" i="2"/>
  <c r="AL255" i="2"/>
  <c r="AM255" i="2"/>
  <c r="AN255" i="2"/>
  <c r="BG255" i="2"/>
  <c r="BH255" i="2"/>
  <c r="BI255" i="2"/>
  <c r="C257" i="2"/>
  <c r="D257" i="2"/>
  <c r="E257" i="2"/>
  <c r="F257" i="2"/>
  <c r="G257" i="2"/>
  <c r="H257" i="2"/>
  <c r="J257" i="2"/>
  <c r="K257" i="2"/>
  <c r="L257" i="2"/>
  <c r="M257" i="2"/>
  <c r="AG257" i="2"/>
  <c r="AH257" i="2"/>
  <c r="AI257" i="2"/>
  <c r="AJ257" i="2"/>
  <c r="AK257" i="2"/>
  <c r="AL257" i="2"/>
  <c r="AM257" i="2"/>
  <c r="AN257" i="2"/>
  <c r="C258" i="2"/>
  <c r="D258" i="2"/>
  <c r="E258" i="2"/>
  <c r="F258" i="2"/>
  <c r="G258" i="2"/>
  <c r="H258" i="2"/>
  <c r="J258" i="2"/>
  <c r="K258" i="2"/>
  <c r="L258" i="2"/>
  <c r="M258" i="2"/>
  <c r="AG258" i="2"/>
  <c r="AH258" i="2"/>
  <c r="AI258" i="2"/>
  <c r="AJ258" i="2"/>
  <c r="AK258" i="2"/>
  <c r="AL258" i="2"/>
  <c r="AM258" i="2"/>
  <c r="AN258" i="2"/>
  <c r="C259" i="2"/>
  <c r="D259" i="2"/>
  <c r="E259" i="2"/>
  <c r="F259" i="2"/>
  <c r="G259" i="2"/>
  <c r="H259" i="2"/>
  <c r="J259" i="2"/>
  <c r="K259" i="2"/>
  <c r="L259" i="2"/>
  <c r="M259" i="2"/>
  <c r="AG259" i="2"/>
  <c r="AH259" i="2"/>
  <c r="AI259" i="2"/>
  <c r="AJ259" i="2"/>
  <c r="AK259" i="2"/>
  <c r="AL259" i="2"/>
  <c r="AM259" i="2"/>
  <c r="AN259" i="2"/>
  <c r="C260" i="2"/>
  <c r="D260" i="2"/>
  <c r="E260" i="2"/>
  <c r="F260" i="2"/>
  <c r="G260" i="2"/>
  <c r="H260" i="2"/>
  <c r="J260" i="2"/>
  <c r="K260" i="2"/>
  <c r="L260" i="2"/>
  <c r="M260" i="2"/>
  <c r="AG260" i="2"/>
  <c r="AH260" i="2"/>
  <c r="AI260" i="2"/>
  <c r="AJ260" i="2"/>
  <c r="AK260" i="2"/>
  <c r="AL260" i="2"/>
  <c r="AM260" i="2"/>
  <c r="AN260" i="2"/>
  <c r="C262" i="2"/>
  <c r="D262" i="2"/>
  <c r="E262" i="2"/>
  <c r="F262" i="2"/>
  <c r="G262" i="2"/>
  <c r="H262" i="2"/>
  <c r="J262" i="2"/>
  <c r="K262" i="2"/>
  <c r="L262" i="2"/>
  <c r="M262" i="2"/>
  <c r="AG262" i="2"/>
  <c r="AH262" i="2"/>
  <c r="AI262" i="2"/>
  <c r="AJ262" i="2"/>
  <c r="AK262" i="2"/>
  <c r="AL262" i="2"/>
  <c r="AM262" i="2"/>
  <c r="AN262" i="2"/>
  <c r="C263" i="2"/>
  <c r="D263" i="2"/>
  <c r="E263" i="2"/>
  <c r="F263" i="2"/>
  <c r="G263" i="2"/>
  <c r="H263" i="2"/>
  <c r="J263" i="2"/>
  <c r="K263" i="2"/>
  <c r="L263" i="2"/>
  <c r="M263" i="2"/>
  <c r="AG263" i="2"/>
  <c r="AH263" i="2"/>
  <c r="AI263" i="2"/>
  <c r="AJ263" i="2"/>
  <c r="AK263" i="2"/>
  <c r="AL263" i="2"/>
  <c r="AM263" i="2"/>
  <c r="AN263" i="2"/>
  <c r="C264" i="2"/>
  <c r="D264" i="2"/>
  <c r="E264" i="2"/>
  <c r="F264" i="2"/>
  <c r="G264" i="2"/>
  <c r="H264" i="2"/>
  <c r="J264" i="2"/>
  <c r="K264" i="2"/>
  <c r="L264" i="2"/>
  <c r="M264" i="2"/>
  <c r="AG264" i="2"/>
  <c r="AH264" i="2"/>
  <c r="AI264" i="2"/>
  <c r="AJ264" i="2"/>
  <c r="AK264" i="2"/>
  <c r="AL264" i="2"/>
  <c r="AM264" i="2"/>
  <c r="AN264" i="2"/>
  <c r="C265" i="2"/>
  <c r="D265" i="2"/>
  <c r="E265" i="2"/>
  <c r="F265" i="2"/>
  <c r="G265" i="2"/>
  <c r="H265" i="2"/>
  <c r="J265" i="2"/>
  <c r="K265" i="2"/>
  <c r="L265" i="2"/>
  <c r="M265" i="2"/>
  <c r="AG265" i="2"/>
  <c r="AH265" i="2"/>
  <c r="AI265" i="2"/>
  <c r="AJ265" i="2"/>
  <c r="AK265" i="2"/>
  <c r="AL265" i="2"/>
  <c r="AM265" i="2"/>
  <c r="AN265" i="2"/>
  <c r="C266" i="2"/>
  <c r="D266" i="2"/>
  <c r="E266" i="2"/>
  <c r="F266" i="2"/>
  <c r="G266" i="2"/>
  <c r="H266" i="2"/>
  <c r="J266" i="2"/>
  <c r="K266" i="2"/>
  <c r="L266" i="2"/>
  <c r="M266" i="2"/>
  <c r="AG266" i="2"/>
  <c r="AH266" i="2"/>
  <c r="AI266" i="2"/>
  <c r="AJ266" i="2"/>
  <c r="AK266" i="2"/>
  <c r="AL266" i="2"/>
  <c r="AM266" i="2"/>
  <c r="AN266" i="2"/>
  <c r="C267" i="2"/>
  <c r="D267" i="2"/>
  <c r="E267" i="2"/>
  <c r="F267" i="2"/>
  <c r="G267" i="2"/>
  <c r="H267" i="2"/>
  <c r="J267" i="2"/>
  <c r="K267" i="2"/>
  <c r="L267" i="2"/>
  <c r="M267" i="2"/>
  <c r="AG267" i="2"/>
  <c r="AH267" i="2"/>
  <c r="AI267" i="2"/>
  <c r="AJ267" i="2"/>
  <c r="AK267" i="2"/>
  <c r="AL267" i="2"/>
  <c r="AM267" i="2"/>
  <c r="AN267" i="2"/>
  <c r="C268" i="2"/>
  <c r="D268" i="2"/>
  <c r="E268" i="2"/>
  <c r="F268" i="2"/>
  <c r="G268" i="2"/>
  <c r="H268" i="2"/>
  <c r="J268" i="2"/>
  <c r="K268" i="2"/>
  <c r="L268" i="2"/>
  <c r="M268" i="2"/>
  <c r="AG268" i="2"/>
  <c r="AH268" i="2"/>
  <c r="AI268" i="2"/>
  <c r="AJ268" i="2"/>
  <c r="AK268" i="2"/>
  <c r="AL268" i="2"/>
  <c r="AM268" i="2"/>
  <c r="AN268" i="2"/>
  <c r="C269" i="2"/>
  <c r="D269" i="2"/>
  <c r="E269" i="2"/>
  <c r="F269" i="2"/>
  <c r="G269" i="2"/>
  <c r="H269" i="2"/>
  <c r="J269" i="2"/>
  <c r="K269" i="2"/>
  <c r="L269" i="2"/>
  <c r="M269" i="2"/>
  <c r="AG269" i="2"/>
  <c r="AH269" i="2"/>
  <c r="AI269" i="2"/>
  <c r="AJ269" i="2"/>
  <c r="AK269" i="2"/>
  <c r="AL269" i="2"/>
  <c r="AM269" i="2"/>
  <c r="AN269" i="2"/>
  <c r="C270" i="2"/>
  <c r="D270" i="2"/>
  <c r="E270" i="2"/>
  <c r="F270" i="2"/>
  <c r="G270" i="2"/>
  <c r="H270" i="2"/>
  <c r="J270" i="2"/>
  <c r="K270" i="2"/>
  <c r="L270" i="2"/>
  <c r="M270" i="2"/>
  <c r="AG270" i="2"/>
  <c r="AH270" i="2"/>
  <c r="AI270" i="2"/>
  <c r="AJ270" i="2"/>
  <c r="AK270" i="2"/>
  <c r="AL270" i="2"/>
  <c r="AM270" i="2"/>
  <c r="AN270" i="2"/>
  <c r="C271" i="2"/>
  <c r="D271" i="2"/>
  <c r="E271" i="2"/>
  <c r="F271" i="2"/>
  <c r="G271" i="2"/>
  <c r="H271" i="2"/>
  <c r="J271" i="2"/>
  <c r="K271" i="2"/>
  <c r="L271" i="2"/>
  <c r="M271" i="2"/>
  <c r="AG271" i="2"/>
  <c r="AH271" i="2"/>
  <c r="AI271" i="2"/>
  <c r="AJ271" i="2"/>
  <c r="AK271" i="2"/>
  <c r="AL271" i="2"/>
  <c r="AM271" i="2"/>
  <c r="AN271" i="2"/>
  <c r="C272" i="2"/>
  <c r="D272" i="2"/>
  <c r="E272" i="2"/>
  <c r="F272" i="2"/>
  <c r="G272" i="2"/>
  <c r="H272" i="2"/>
  <c r="J272" i="2"/>
  <c r="K272" i="2"/>
  <c r="L272" i="2"/>
  <c r="M272" i="2"/>
  <c r="AG272" i="2"/>
  <c r="AH272" i="2"/>
  <c r="AI272" i="2"/>
  <c r="AJ272" i="2"/>
  <c r="AK272" i="2"/>
  <c r="AL272" i="2"/>
  <c r="AM272" i="2"/>
  <c r="AN272" i="2"/>
  <c r="C273" i="2"/>
  <c r="D273" i="2"/>
  <c r="E273" i="2"/>
  <c r="F273" i="2"/>
  <c r="G273" i="2"/>
  <c r="H273" i="2"/>
  <c r="J273" i="2"/>
  <c r="K273" i="2"/>
  <c r="L273" i="2"/>
  <c r="M273" i="2"/>
  <c r="AG273" i="2"/>
  <c r="AH273" i="2"/>
  <c r="AI273" i="2"/>
  <c r="AJ273" i="2"/>
  <c r="AK273" i="2"/>
  <c r="AL273" i="2"/>
  <c r="AM273" i="2"/>
  <c r="AN273" i="2"/>
  <c r="C274" i="2"/>
  <c r="D274" i="2"/>
  <c r="E274" i="2"/>
  <c r="F274" i="2"/>
  <c r="G274" i="2"/>
  <c r="H274" i="2"/>
  <c r="J274" i="2"/>
  <c r="K274" i="2"/>
  <c r="L274" i="2"/>
  <c r="M274" i="2"/>
  <c r="AG274" i="2"/>
  <c r="AH274" i="2"/>
  <c r="AI274" i="2"/>
  <c r="AJ274" i="2"/>
  <c r="AK274" i="2"/>
  <c r="AL274" i="2"/>
  <c r="AM274" i="2"/>
  <c r="AN274" i="2"/>
  <c r="C275" i="2"/>
  <c r="D275" i="2"/>
  <c r="E275" i="2"/>
  <c r="F275" i="2"/>
  <c r="G275" i="2"/>
  <c r="H275" i="2"/>
  <c r="J275" i="2"/>
  <c r="K275" i="2"/>
  <c r="L275" i="2"/>
  <c r="M275" i="2"/>
  <c r="AG275" i="2"/>
  <c r="AH275" i="2"/>
  <c r="AI275" i="2"/>
  <c r="AJ275" i="2"/>
  <c r="AK275" i="2"/>
  <c r="AL275" i="2"/>
  <c r="AM275" i="2"/>
  <c r="AN275" i="2"/>
  <c r="C276" i="2"/>
  <c r="D276" i="2"/>
  <c r="E276" i="2"/>
  <c r="F276" i="2"/>
  <c r="G276" i="2"/>
  <c r="H276" i="2"/>
  <c r="J276" i="2"/>
  <c r="K276" i="2"/>
  <c r="L276" i="2"/>
  <c r="M276" i="2"/>
  <c r="AG276" i="2"/>
  <c r="AH276" i="2"/>
  <c r="AI276" i="2"/>
  <c r="AJ276" i="2"/>
  <c r="AK276" i="2"/>
  <c r="AL276" i="2"/>
  <c r="AM276" i="2"/>
  <c r="AN276" i="2"/>
  <c r="C277" i="2"/>
  <c r="D277" i="2"/>
  <c r="E277" i="2"/>
  <c r="F277" i="2"/>
  <c r="G277" i="2"/>
  <c r="H277" i="2"/>
  <c r="J277" i="2"/>
  <c r="K277" i="2"/>
  <c r="L277" i="2"/>
  <c r="M277" i="2"/>
  <c r="AG277" i="2"/>
  <c r="AH277" i="2"/>
  <c r="AI277" i="2"/>
  <c r="AJ277" i="2"/>
  <c r="AK277" i="2"/>
  <c r="AL277" i="2"/>
  <c r="AM277" i="2"/>
  <c r="AN277" i="2"/>
  <c r="C278" i="2"/>
  <c r="D278" i="2"/>
  <c r="E278" i="2"/>
  <c r="F278" i="2"/>
  <c r="G278" i="2"/>
  <c r="H278" i="2"/>
  <c r="J278" i="2"/>
  <c r="K278" i="2"/>
  <c r="L278" i="2"/>
  <c r="M278" i="2"/>
  <c r="AG278" i="2"/>
  <c r="AH278" i="2"/>
  <c r="AI278" i="2"/>
  <c r="AJ278" i="2"/>
  <c r="AK278" i="2"/>
  <c r="AL278" i="2"/>
  <c r="AM278" i="2"/>
  <c r="AN278" i="2"/>
  <c r="C279" i="2"/>
  <c r="D279" i="2"/>
  <c r="E279" i="2"/>
  <c r="F279" i="2"/>
  <c r="G279" i="2"/>
  <c r="H279" i="2"/>
  <c r="J279" i="2"/>
  <c r="K279" i="2"/>
  <c r="L279" i="2"/>
  <c r="M279" i="2"/>
  <c r="AG279" i="2"/>
  <c r="AH279" i="2"/>
  <c r="AI279" i="2"/>
  <c r="AJ279" i="2"/>
  <c r="AK279" i="2"/>
  <c r="AL279" i="2"/>
  <c r="AM279" i="2"/>
  <c r="AN279" i="2"/>
  <c r="C280" i="2"/>
  <c r="D280" i="2"/>
  <c r="E280" i="2"/>
  <c r="F280" i="2"/>
  <c r="G280" i="2"/>
  <c r="H280" i="2"/>
  <c r="J280" i="2"/>
  <c r="K280" i="2"/>
  <c r="L280" i="2"/>
  <c r="M280" i="2"/>
  <c r="AG280" i="2"/>
  <c r="AH280" i="2"/>
  <c r="AI280" i="2"/>
  <c r="AJ280" i="2"/>
  <c r="AK280" i="2"/>
  <c r="AL280" i="2"/>
  <c r="AM280" i="2"/>
  <c r="AN280" i="2"/>
  <c r="C281" i="2"/>
  <c r="D281" i="2"/>
  <c r="E281" i="2"/>
  <c r="F281" i="2"/>
  <c r="G281" i="2"/>
  <c r="H281" i="2"/>
  <c r="J281" i="2"/>
  <c r="K281" i="2"/>
  <c r="L281" i="2"/>
  <c r="M281" i="2"/>
  <c r="AG281" i="2"/>
  <c r="AH281" i="2"/>
  <c r="AI281" i="2"/>
  <c r="AJ281" i="2"/>
  <c r="AK281" i="2"/>
  <c r="AL281" i="2"/>
  <c r="AM281" i="2"/>
  <c r="AN281" i="2"/>
  <c r="C282" i="2"/>
  <c r="D282" i="2"/>
  <c r="E282" i="2"/>
  <c r="F282" i="2"/>
  <c r="G282" i="2"/>
  <c r="H282" i="2"/>
  <c r="J282" i="2"/>
  <c r="K282" i="2"/>
  <c r="L282" i="2"/>
  <c r="M282" i="2"/>
  <c r="AG282" i="2"/>
  <c r="AH282" i="2"/>
  <c r="AI282" i="2"/>
  <c r="AJ282" i="2"/>
  <c r="AK282" i="2"/>
  <c r="AL282" i="2"/>
  <c r="AM282" i="2"/>
  <c r="AN282" i="2"/>
  <c r="C283" i="2"/>
  <c r="D283" i="2"/>
  <c r="E283" i="2"/>
  <c r="F283" i="2"/>
  <c r="G283" i="2"/>
  <c r="H283" i="2"/>
  <c r="J283" i="2"/>
  <c r="K283" i="2"/>
  <c r="L283" i="2"/>
  <c r="M283" i="2"/>
  <c r="AG283" i="2"/>
  <c r="AH283" i="2"/>
  <c r="AI283" i="2"/>
  <c r="AJ283" i="2"/>
  <c r="AK283" i="2"/>
  <c r="AL283" i="2"/>
  <c r="AM283" i="2"/>
  <c r="AN283" i="2"/>
  <c r="C284" i="2"/>
  <c r="D284" i="2"/>
  <c r="E284" i="2"/>
  <c r="F284" i="2"/>
  <c r="G284" i="2"/>
  <c r="H284" i="2"/>
  <c r="J284" i="2"/>
  <c r="K284" i="2"/>
  <c r="L284" i="2"/>
  <c r="M284" i="2"/>
  <c r="AG284" i="2"/>
  <c r="AH284" i="2"/>
  <c r="AI284" i="2"/>
  <c r="AJ284" i="2"/>
  <c r="AK284" i="2"/>
  <c r="AL284" i="2"/>
  <c r="AM284" i="2"/>
  <c r="AN284" i="2"/>
  <c r="C285" i="2"/>
  <c r="D285" i="2"/>
  <c r="E285" i="2"/>
  <c r="F285" i="2"/>
  <c r="G285" i="2"/>
  <c r="H285" i="2"/>
  <c r="J285" i="2"/>
  <c r="K285" i="2"/>
  <c r="L285" i="2"/>
  <c r="M285" i="2"/>
  <c r="AG285" i="2"/>
  <c r="AH285" i="2"/>
  <c r="AI285" i="2"/>
  <c r="AJ285" i="2"/>
  <c r="AK285" i="2"/>
  <c r="AL285" i="2"/>
  <c r="AM285" i="2"/>
  <c r="AN285" i="2"/>
  <c r="C286" i="2"/>
  <c r="D286" i="2"/>
  <c r="E286" i="2"/>
  <c r="F286" i="2"/>
  <c r="G286" i="2"/>
  <c r="H286" i="2"/>
  <c r="J286" i="2"/>
  <c r="K286" i="2"/>
  <c r="L286" i="2"/>
  <c r="M286" i="2"/>
  <c r="AG286" i="2"/>
  <c r="AH286" i="2"/>
  <c r="AI286" i="2"/>
  <c r="AJ286" i="2"/>
  <c r="AK286" i="2"/>
  <c r="AL286" i="2"/>
  <c r="AM286" i="2"/>
  <c r="AN286" i="2"/>
  <c r="C287" i="2"/>
  <c r="D287" i="2"/>
  <c r="E287" i="2"/>
  <c r="F287" i="2"/>
  <c r="G287" i="2"/>
  <c r="H287" i="2"/>
  <c r="J287" i="2"/>
  <c r="K287" i="2"/>
  <c r="L287" i="2"/>
  <c r="M287" i="2"/>
  <c r="AG287" i="2"/>
  <c r="AH287" i="2"/>
  <c r="AI287" i="2"/>
  <c r="AJ287" i="2"/>
  <c r="AK287" i="2"/>
  <c r="AL287" i="2"/>
  <c r="AM287" i="2"/>
  <c r="AN287" i="2"/>
  <c r="C288" i="2"/>
  <c r="D288" i="2"/>
  <c r="E288" i="2"/>
  <c r="F288" i="2"/>
  <c r="G288" i="2"/>
  <c r="H288" i="2"/>
  <c r="J288" i="2"/>
  <c r="K288" i="2"/>
  <c r="L288" i="2"/>
  <c r="M288" i="2"/>
  <c r="AG288" i="2"/>
  <c r="AH288" i="2"/>
  <c r="AI288" i="2"/>
  <c r="AJ288" i="2"/>
  <c r="AK288" i="2"/>
  <c r="AL288" i="2"/>
  <c r="AM288" i="2"/>
  <c r="AN288" i="2"/>
  <c r="C289" i="2"/>
  <c r="D289" i="2"/>
  <c r="E289" i="2"/>
  <c r="F289" i="2"/>
  <c r="G289" i="2"/>
  <c r="H289" i="2"/>
  <c r="J289" i="2"/>
  <c r="K289" i="2"/>
  <c r="L289" i="2"/>
  <c r="M289" i="2"/>
  <c r="AG289" i="2"/>
  <c r="AH289" i="2"/>
  <c r="AI289" i="2"/>
  <c r="AJ289" i="2"/>
  <c r="AK289" i="2"/>
  <c r="AL289" i="2"/>
  <c r="AM289" i="2"/>
  <c r="AN289" i="2"/>
  <c r="C290" i="2"/>
  <c r="D290" i="2"/>
  <c r="E290" i="2"/>
  <c r="F290" i="2"/>
  <c r="G290" i="2"/>
  <c r="H290" i="2"/>
  <c r="J290" i="2"/>
  <c r="K290" i="2"/>
  <c r="L290" i="2"/>
  <c r="M290" i="2"/>
  <c r="AG290" i="2"/>
  <c r="AH290" i="2"/>
  <c r="AI290" i="2"/>
  <c r="AJ290" i="2"/>
  <c r="AK290" i="2"/>
  <c r="AL290" i="2"/>
  <c r="AM290" i="2"/>
  <c r="AN290" i="2"/>
  <c r="C291" i="2"/>
  <c r="D291" i="2"/>
  <c r="E291" i="2"/>
  <c r="F291" i="2"/>
  <c r="G291" i="2"/>
  <c r="H291" i="2"/>
  <c r="J291" i="2"/>
  <c r="K291" i="2"/>
  <c r="L291" i="2"/>
  <c r="M291" i="2"/>
  <c r="AG291" i="2"/>
  <c r="AH291" i="2"/>
  <c r="AI291" i="2"/>
  <c r="AJ291" i="2"/>
  <c r="AK291" i="2"/>
  <c r="AL291" i="2"/>
  <c r="AM291" i="2"/>
  <c r="AN291" i="2"/>
  <c r="C292" i="2"/>
  <c r="D292" i="2"/>
  <c r="E292" i="2"/>
  <c r="F292" i="2"/>
  <c r="G292" i="2"/>
  <c r="H292" i="2"/>
  <c r="J292" i="2"/>
  <c r="K292" i="2"/>
  <c r="L292" i="2"/>
  <c r="M292" i="2"/>
  <c r="AG292" i="2"/>
  <c r="AH292" i="2"/>
  <c r="AI292" i="2"/>
  <c r="AJ292" i="2"/>
  <c r="AK292" i="2"/>
  <c r="AL292" i="2"/>
  <c r="AM292" i="2"/>
  <c r="AN292" i="2"/>
  <c r="C293" i="2"/>
  <c r="D293" i="2"/>
  <c r="E293" i="2"/>
  <c r="F293" i="2"/>
  <c r="G293" i="2"/>
  <c r="H293" i="2"/>
  <c r="J293" i="2"/>
  <c r="K293" i="2"/>
  <c r="L293" i="2"/>
  <c r="M293" i="2"/>
  <c r="AG293" i="2"/>
  <c r="AH293" i="2"/>
  <c r="AI293" i="2"/>
  <c r="AJ293" i="2"/>
  <c r="AK293" i="2"/>
  <c r="AL293" i="2"/>
  <c r="AM293" i="2"/>
  <c r="AN293" i="2"/>
  <c r="C294" i="2"/>
  <c r="D294" i="2"/>
  <c r="E294" i="2"/>
  <c r="F294" i="2"/>
  <c r="G294" i="2"/>
  <c r="H294" i="2"/>
  <c r="J294" i="2"/>
  <c r="K294" i="2"/>
  <c r="L294" i="2"/>
  <c r="M294" i="2"/>
  <c r="AG294" i="2"/>
  <c r="AH294" i="2"/>
  <c r="AI294" i="2"/>
  <c r="AJ294" i="2"/>
  <c r="AK294" i="2"/>
  <c r="AL294" i="2"/>
  <c r="AM294" i="2"/>
  <c r="AN294" i="2"/>
  <c r="C295" i="2"/>
  <c r="D295" i="2"/>
  <c r="E295" i="2"/>
  <c r="F295" i="2"/>
  <c r="G295" i="2"/>
  <c r="H295" i="2"/>
  <c r="J295" i="2"/>
  <c r="K295" i="2"/>
  <c r="L295" i="2"/>
  <c r="M295" i="2"/>
  <c r="AG295" i="2"/>
  <c r="AH295" i="2"/>
  <c r="AI295" i="2"/>
  <c r="AJ295" i="2"/>
  <c r="AK295" i="2"/>
  <c r="AL295" i="2"/>
  <c r="AM295" i="2"/>
  <c r="AN295" i="2"/>
  <c r="C296" i="2"/>
  <c r="D296" i="2"/>
  <c r="E296" i="2"/>
  <c r="F296" i="2"/>
  <c r="G296" i="2"/>
  <c r="H296" i="2"/>
  <c r="J296" i="2"/>
  <c r="K296" i="2"/>
  <c r="L296" i="2"/>
  <c r="M296" i="2"/>
  <c r="AG296" i="2"/>
  <c r="AH296" i="2"/>
  <c r="AI296" i="2"/>
  <c r="AJ296" i="2"/>
  <c r="AK296" i="2"/>
  <c r="AL296" i="2"/>
  <c r="AM296" i="2"/>
  <c r="AN296" i="2"/>
  <c r="C297" i="2"/>
  <c r="D297" i="2"/>
  <c r="E297" i="2"/>
  <c r="F297" i="2"/>
  <c r="G297" i="2"/>
  <c r="H297" i="2"/>
  <c r="J297" i="2"/>
  <c r="K297" i="2"/>
  <c r="L297" i="2"/>
  <c r="M297" i="2"/>
  <c r="AG297" i="2"/>
  <c r="AH297" i="2"/>
  <c r="AI297" i="2"/>
  <c r="AJ297" i="2"/>
  <c r="AK297" i="2"/>
  <c r="AL297" i="2"/>
  <c r="AM297" i="2"/>
  <c r="AN297" i="2"/>
  <c r="C298" i="2"/>
  <c r="D298" i="2"/>
  <c r="E298" i="2"/>
  <c r="F298" i="2"/>
  <c r="G298" i="2"/>
  <c r="H298" i="2"/>
  <c r="J298" i="2"/>
  <c r="K298" i="2"/>
  <c r="L298" i="2"/>
  <c r="M298" i="2"/>
  <c r="AG298" i="2"/>
  <c r="AH298" i="2"/>
  <c r="AI298" i="2"/>
  <c r="AJ298" i="2"/>
  <c r="AK298" i="2"/>
  <c r="AL298" i="2"/>
  <c r="AM298" i="2"/>
  <c r="AN298" i="2"/>
  <c r="C299" i="2"/>
  <c r="D299" i="2"/>
  <c r="E299" i="2"/>
  <c r="F299" i="2"/>
  <c r="G299" i="2"/>
  <c r="H299" i="2"/>
  <c r="J299" i="2"/>
  <c r="K299" i="2"/>
  <c r="L299" i="2"/>
  <c r="M299" i="2"/>
  <c r="AG299" i="2"/>
  <c r="AH299" i="2"/>
  <c r="AI299" i="2"/>
  <c r="AJ299" i="2"/>
  <c r="AK299" i="2"/>
  <c r="AL299" i="2"/>
  <c r="AM299" i="2"/>
  <c r="AN299" i="2"/>
  <c r="C300" i="2"/>
  <c r="D300" i="2"/>
  <c r="E300" i="2"/>
  <c r="F300" i="2"/>
  <c r="G300" i="2"/>
  <c r="H300" i="2"/>
  <c r="J300" i="2"/>
  <c r="K300" i="2"/>
  <c r="L300" i="2"/>
  <c r="M300" i="2"/>
  <c r="AG300" i="2"/>
  <c r="AH300" i="2"/>
  <c r="AI300" i="2"/>
  <c r="AJ300" i="2"/>
  <c r="AK300" i="2"/>
  <c r="AL300" i="2"/>
  <c r="AM300" i="2"/>
  <c r="AN300" i="2"/>
  <c r="C301" i="2"/>
  <c r="D301" i="2"/>
  <c r="E301" i="2"/>
  <c r="F301" i="2"/>
  <c r="G301" i="2"/>
  <c r="H301" i="2"/>
  <c r="J301" i="2"/>
  <c r="K301" i="2"/>
  <c r="L301" i="2"/>
  <c r="M301" i="2"/>
  <c r="AG301" i="2"/>
  <c r="AH301" i="2"/>
  <c r="AI301" i="2"/>
  <c r="AJ301" i="2"/>
  <c r="AK301" i="2"/>
  <c r="AL301" i="2"/>
  <c r="AM301" i="2"/>
  <c r="AN301" i="2"/>
  <c r="C302" i="2"/>
  <c r="D302" i="2"/>
  <c r="E302" i="2"/>
  <c r="F302" i="2"/>
  <c r="G302" i="2"/>
  <c r="H302" i="2"/>
  <c r="J302" i="2"/>
  <c r="K302" i="2"/>
  <c r="L302" i="2"/>
  <c r="M302" i="2"/>
  <c r="AG302" i="2"/>
  <c r="AH302" i="2"/>
  <c r="AI302" i="2"/>
  <c r="AJ302" i="2"/>
  <c r="AK302" i="2"/>
  <c r="AL302" i="2"/>
  <c r="AM302" i="2"/>
  <c r="AN302" i="2"/>
  <c r="C303" i="2"/>
  <c r="D303" i="2"/>
  <c r="E303" i="2"/>
  <c r="F303" i="2"/>
  <c r="G303" i="2"/>
  <c r="H303" i="2"/>
  <c r="J303" i="2"/>
  <c r="K303" i="2"/>
  <c r="L303" i="2"/>
  <c r="M303" i="2"/>
  <c r="AG303" i="2"/>
  <c r="AH303" i="2"/>
  <c r="AI303" i="2"/>
  <c r="AJ303" i="2"/>
  <c r="AK303" i="2"/>
  <c r="AL303" i="2"/>
  <c r="AM303" i="2"/>
  <c r="AN303" i="2"/>
  <c r="C304" i="2"/>
  <c r="D304" i="2"/>
  <c r="E304" i="2"/>
  <c r="F304" i="2"/>
  <c r="G304" i="2"/>
  <c r="H304" i="2"/>
  <c r="J304" i="2"/>
  <c r="K304" i="2"/>
  <c r="L304" i="2"/>
  <c r="M304" i="2"/>
  <c r="AG304" i="2"/>
  <c r="AH304" i="2"/>
  <c r="AI304" i="2"/>
  <c r="AJ304" i="2"/>
  <c r="AK304" i="2"/>
  <c r="AL304" i="2"/>
  <c r="AM304" i="2"/>
  <c r="AN304" i="2"/>
  <c r="C305" i="2"/>
  <c r="D305" i="2"/>
  <c r="E305" i="2"/>
  <c r="F305" i="2"/>
  <c r="G305" i="2"/>
  <c r="H305" i="2"/>
  <c r="J305" i="2"/>
  <c r="K305" i="2"/>
  <c r="L305" i="2"/>
  <c r="M305" i="2"/>
  <c r="AG305" i="2"/>
  <c r="AH305" i="2"/>
  <c r="AI305" i="2"/>
  <c r="AJ305" i="2"/>
  <c r="AK305" i="2"/>
  <c r="AL305" i="2"/>
  <c r="AM305" i="2"/>
  <c r="AN305" i="2"/>
  <c r="C306" i="2"/>
  <c r="D306" i="2"/>
  <c r="E306" i="2"/>
  <c r="F306" i="2"/>
  <c r="G306" i="2"/>
  <c r="H306" i="2"/>
  <c r="J306" i="2"/>
  <c r="K306" i="2"/>
  <c r="L306" i="2"/>
  <c r="M306" i="2"/>
  <c r="AG306" i="2"/>
  <c r="AH306" i="2"/>
  <c r="AI306" i="2"/>
  <c r="AJ306" i="2"/>
  <c r="AK306" i="2"/>
  <c r="AL306" i="2"/>
  <c r="AM306" i="2"/>
  <c r="AN306" i="2"/>
  <c r="C307" i="2"/>
  <c r="D307" i="2"/>
  <c r="E307" i="2"/>
  <c r="F307" i="2"/>
  <c r="G307" i="2"/>
  <c r="H307" i="2"/>
  <c r="J307" i="2"/>
  <c r="K307" i="2"/>
  <c r="L307" i="2"/>
  <c r="M307" i="2"/>
  <c r="AG307" i="2"/>
  <c r="AH307" i="2"/>
  <c r="AI307" i="2"/>
  <c r="AJ307" i="2"/>
  <c r="AK307" i="2"/>
  <c r="AL307" i="2"/>
  <c r="AM307" i="2"/>
  <c r="AN307" i="2"/>
  <c r="C308" i="2"/>
  <c r="D308" i="2"/>
  <c r="E308" i="2"/>
  <c r="F308" i="2"/>
  <c r="G308" i="2"/>
  <c r="H308" i="2"/>
  <c r="J308" i="2"/>
  <c r="K308" i="2"/>
  <c r="L308" i="2"/>
  <c r="M308" i="2"/>
  <c r="AG308" i="2"/>
  <c r="AH308" i="2"/>
  <c r="AI308" i="2"/>
  <c r="AJ308" i="2"/>
  <c r="AK308" i="2"/>
  <c r="AL308" i="2"/>
  <c r="AM308" i="2"/>
  <c r="AN308" i="2"/>
  <c r="C309" i="2"/>
  <c r="D309" i="2"/>
  <c r="E309" i="2"/>
  <c r="F309" i="2"/>
  <c r="G309" i="2"/>
  <c r="H309" i="2"/>
  <c r="J309" i="2"/>
  <c r="K309" i="2"/>
  <c r="L309" i="2"/>
  <c r="M309" i="2"/>
  <c r="AG309" i="2"/>
  <c r="AH309" i="2"/>
  <c r="AI309" i="2"/>
  <c r="AJ309" i="2"/>
  <c r="AK309" i="2"/>
  <c r="AL309" i="2"/>
  <c r="AM309" i="2"/>
  <c r="AN309" i="2"/>
  <c r="C310" i="2"/>
  <c r="D310" i="2"/>
  <c r="E310" i="2"/>
  <c r="F310" i="2"/>
  <c r="G310" i="2"/>
  <c r="H310" i="2"/>
  <c r="J310" i="2"/>
  <c r="K310" i="2"/>
  <c r="L310" i="2"/>
  <c r="M310" i="2"/>
  <c r="AG310" i="2"/>
  <c r="AH310" i="2"/>
  <c r="AI310" i="2"/>
  <c r="AJ310" i="2"/>
  <c r="AK310" i="2"/>
  <c r="AL310" i="2"/>
  <c r="AM310" i="2"/>
  <c r="AN310" i="2"/>
  <c r="C311" i="2"/>
  <c r="D311" i="2"/>
  <c r="E311" i="2"/>
  <c r="F311" i="2"/>
  <c r="G311" i="2"/>
  <c r="H311" i="2"/>
  <c r="J311" i="2"/>
  <c r="K311" i="2"/>
  <c r="L311" i="2"/>
  <c r="M311" i="2"/>
  <c r="AG311" i="2"/>
  <c r="AH311" i="2"/>
  <c r="AI311" i="2"/>
  <c r="AJ311" i="2"/>
  <c r="AK311" i="2"/>
  <c r="AL311" i="2"/>
  <c r="AM311" i="2"/>
  <c r="AN311" i="2"/>
  <c r="C312" i="2"/>
  <c r="D312" i="2"/>
  <c r="E312" i="2"/>
  <c r="F312" i="2"/>
  <c r="G312" i="2"/>
  <c r="H312" i="2"/>
  <c r="J312" i="2"/>
  <c r="K312" i="2"/>
  <c r="L312" i="2"/>
  <c r="M312" i="2"/>
  <c r="AG312" i="2"/>
  <c r="AH312" i="2"/>
  <c r="AI312" i="2"/>
  <c r="AJ312" i="2"/>
  <c r="AK312" i="2"/>
  <c r="AL312" i="2"/>
  <c r="AM312" i="2"/>
  <c r="AN312" i="2"/>
  <c r="C313" i="2"/>
  <c r="D313" i="2"/>
  <c r="E313" i="2"/>
  <c r="F313" i="2"/>
  <c r="G313" i="2"/>
  <c r="H313" i="2"/>
  <c r="J313" i="2"/>
  <c r="K313" i="2"/>
  <c r="L313" i="2"/>
  <c r="M313" i="2"/>
  <c r="AG313" i="2"/>
  <c r="AH313" i="2"/>
  <c r="AI313" i="2"/>
  <c r="AJ313" i="2"/>
  <c r="AK313" i="2"/>
  <c r="AL313" i="2"/>
  <c r="AM313" i="2"/>
  <c r="AN313" i="2"/>
  <c r="C314" i="2"/>
  <c r="D314" i="2"/>
  <c r="E314" i="2"/>
  <c r="F314" i="2"/>
  <c r="G314" i="2"/>
  <c r="H314" i="2"/>
  <c r="J314" i="2"/>
  <c r="K314" i="2"/>
  <c r="L314" i="2"/>
  <c r="M314" i="2"/>
  <c r="AG314" i="2"/>
  <c r="AH314" i="2"/>
  <c r="AI314" i="2"/>
  <c r="AJ314" i="2"/>
  <c r="AK314" i="2"/>
  <c r="AL314" i="2"/>
  <c r="AM314" i="2"/>
  <c r="AN314" i="2"/>
  <c r="C315" i="2"/>
  <c r="D315" i="2"/>
  <c r="E315" i="2"/>
  <c r="F315" i="2"/>
  <c r="G315" i="2"/>
  <c r="H315" i="2"/>
  <c r="J315" i="2"/>
  <c r="K315" i="2"/>
  <c r="L315" i="2"/>
  <c r="M315" i="2"/>
  <c r="AG315" i="2"/>
  <c r="AH315" i="2"/>
  <c r="AI315" i="2"/>
  <c r="AJ315" i="2"/>
  <c r="AK315" i="2"/>
  <c r="AL315" i="2"/>
  <c r="AM315" i="2"/>
  <c r="AN315" i="2"/>
  <c r="C316" i="2"/>
  <c r="D316" i="2"/>
  <c r="E316" i="2"/>
  <c r="F316" i="2"/>
  <c r="G316" i="2"/>
  <c r="H316" i="2"/>
  <c r="J316" i="2"/>
  <c r="K316" i="2"/>
  <c r="L316" i="2"/>
  <c r="M316" i="2"/>
  <c r="AG316" i="2"/>
  <c r="AH316" i="2"/>
  <c r="AI316" i="2"/>
  <c r="AJ316" i="2"/>
  <c r="AK316" i="2"/>
  <c r="AL316" i="2"/>
  <c r="AM316" i="2"/>
  <c r="AN316" i="2"/>
  <c r="C317" i="2"/>
  <c r="D317" i="2"/>
  <c r="E317" i="2"/>
  <c r="F317" i="2"/>
  <c r="G317" i="2"/>
  <c r="H317" i="2"/>
  <c r="J317" i="2"/>
  <c r="K317" i="2"/>
  <c r="L317" i="2"/>
  <c r="M317" i="2"/>
  <c r="AG317" i="2"/>
  <c r="AH317" i="2"/>
  <c r="AI317" i="2"/>
  <c r="AJ317" i="2"/>
  <c r="AK317" i="2"/>
  <c r="AL317" i="2"/>
  <c r="AM317" i="2"/>
  <c r="AN317" i="2"/>
  <c r="C318" i="2"/>
  <c r="D318" i="2"/>
  <c r="E318" i="2"/>
  <c r="F318" i="2"/>
  <c r="G318" i="2"/>
  <c r="H318" i="2"/>
  <c r="J318" i="2"/>
  <c r="K318" i="2"/>
  <c r="L318" i="2"/>
  <c r="M318" i="2"/>
  <c r="AG318" i="2"/>
  <c r="AH318" i="2"/>
  <c r="AI318" i="2"/>
  <c r="AJ318" i="2"/>
  <c r="AK318" i="2"/>
  <c r="AL318" i="2"/>
  <c r="AM318" i="2"/>
  <c r="AN318" i="2"/>
  <c r="C319" i="2"/>
  <c r="D319" i="2"/>
  <c r="E319" i="2"/>
  <c r="F319" i="2"/>
  <c r="G319" i="2"/>
  <c r="H319" i="2"/>
  <c r="J319" i="2"/>
  <c r="K319" i="2"/>
  <c r="L319" i="2"/>
  <c r="M319" i="2"/>
  <c r="AG319" i="2"/>
  <c r="AH319" i="2"/>
  <c r="AI319" i="2"/>
  <c r="AJ319" i="2"/>
  <c r="AK319" i="2"/>
  <c r="AL319" i="2"/>
  <c r="AM319" i="2"/>
  <c r="AN319" i="2"/>
  <c r="C320" i="2"/>
  <c r="D320" i="2"/>
  <c r="E320" i="2"/>
  <c r="F320" i="2"/>
  <c r="G320" i="2"/>
  <c r="H320" i="2"/>
  <c r="J320" i="2"/>
  <c r="K320" i="2"/>
  <c r="L320" i="2"/>
  <c r="M320" i="2"/>
  <c r="AG320" i="2"/>
  <c r="AH320" i="2"/>
  <c r="AI320" i="2"/>
  <c r="AJ320" i="2"/>
  <c r="AK320" i="2"/>
  <c r="AL320" i="2"/>
  <c r="AM320" i="2"/>
  <c r="AN320" i="2"/>
  <c r="C321" i="2"/>
  <c r="D321" i="2"/>
  <c r="E321" i="2"/>
  <c r="F321" i="2"/>
  <c r="G321" i="2"/>
  <c r="H321" i="2"/>
  <c r="J321" i="2"/>
  <c r="K321" i="2"/>
  <c r="L321" i="2"/>
  <c r="M321" i="2"/>
  <c r="AG321" i="2"/>
  <c r="AH321" i="2"/>
  <c r="AI321" i="2"/>
  <c r="AJ321" i="2"/>
  <c r="AK321" i="2"/>
  <c r="AL321" i="2"/>
  <c r="AM321" i="2"/>
  <c r="AN321" i="2"/>
  <c r="C322" i="2"/>
  <c r="D322" i="2"/>
  <c r="E322" i="2"/>
  <c r="F322" i="2"/>
  <c r="G322" i="2"/>
  <c r="H322" i="2"/>
  <c r="J322" i="2"/>
  <c r="K322" i="2"/>
  <c r="L322" i="2"/>
  <c r="M322" i="2"/>
  <c r="AG322" i="2"/>
  <c r="AH322" i="2"/>
  <c r="AI322" i="2"/>
  <c r="AJ322" i="2"/>
  <c r="AK322" i="2"/>
  <c r="AL322" i="2"/>
  <c r="AM322" i="2"/>
  <c r="AN322" i="2"/>
  <c r="C323" i="2"/>
  <c r="D323" i="2"/>
  <c r="E323" i="2"/>
  <c r="F323" i="2"/>
  <c r="G323" i="2"/>
  <c r="H323" i="2"/>
  <c r="J323" i="2"/>
  <c r="K323" i="2"/>
  <c r="L323" i="2"/>
  <c r="M323" i="2"/>
  <c r="AG323" i="2"/>
  <c r="AH323" i="2"/>
  <c r="AI323" i="2"/>
  <c r="AJ323" i="2"/>
  <c r="AK323" i="2"/>
  <c r="AL323" i="2"/>
  <c r="AM323" i="2"/>
  <c r="AN323" i="2"/>
  <c r="C324" i="2"/>
  <c r="D324" i="2"/>
  <c r="E324" i="2"/>
  <c r="F324" i="2"/>
  <c r="G324" i="2"/>
  <c r="H324" i="2"/>
  <c r="J324" i="2"/>
  <c r="K324" i="2"/>
  <c r="L324" i="2"/>
  <c r="M324" i="2"/>
  <c r="AG324" i="2"/>
  <c r="AH324" i="2"/>
  <c r="AI324" i="2"/>
  <c r="AJ324" i="2"/>
  <c r="AK324" i="2"/>
  <c r="AL324" i="2"/>
  <c r="AM324" i="2"/>
  <c r="AN324" i="2"/>
  <c r="C325" i="2"/>
  <c r="D325" i="2"/>
  <c r="E325" i="2"/>
  <c r="F325" i="2"/>
  <c r="G325" i="2"/>
  <c r="H325" i="2"/>
  <c r="J325" i="2"/>
  <c r="K325" i="2"/>
  <c r="L325" i="2"/>
  <c r="M325" i="2"/>
  <c r="AG325" i="2"/>
  <c r="AH325" i="2"/>
  <c r="AI325" i="2"/>
  <c r="AJ325" i="2"/>
  <c r="AK325" i="2"/>
  <c r="AL325" i="2"/>
  <c r="AM325" i="2"/>
  <c r="AN325" i="2"/>
  <c r="C326" i="2"/>
  <c r="D326" i="2"/>
  <c r="E326" i="2"/>
  <c r="F326" i="2"/>
  <c r="G326" i="2"/>
  <c r="H326" i="2"/>
  <c r="J326" i="2"/>
  <c r="K326" i="2"/>
  <c r="L326" i="2"/>
  <c r="M326" i="2"/>
  <c r="AG326" i="2"/>
  <c r="AH326" i="2"/>
  <c r="AI326" i="2"/>
  <c r="AJ326" i="2"/>
  <c r="AK326" i="2"/>
  <c r="AL326" i="2"/>
  <c r="AM326" i="2"/>
  <c r="AN326" i="2"/>
  <c r="C327" i="2"/>
  <c r="D327" i="2"/>
  <c r="E327" i="2"/>
  <c r="F327" i="2"/>
  <c r="G327" i="2"/>
  <c r="H327" i="2"/>
  <c r="J327" i="2"/>
  <c r="K327" i="2"/>
  <c r="L327" i="2"/>
  <c r="M327" i="2"/>
  <c r="AG327" i="2"/>
  <c r="AH327" i="2"/>
  <c r="AI327" i="2"/>
  <c r="AJ327" i="2"/>
  <c r="AK327" i="2"/>
  <c r="AL327" i="2"/>
  <c r="AM327" i="2"/>
  <c r="AN327" i="2"/>
  <c r="C328" i="2"/>
  <c r="D328" i="2"/>
  <c r="E328" i="2"/>
  <c r="F328" i="2"/>
  <c r="G328" i="2"/>
  <c r="H328" i="2"/>
  <c r="J328" i="2"/>
  <c r="K328" i="2"/>
  <c r="L328" i="2"/>
  <c r="M328" i="2"/>
  <c r="AG328" i="2"/>
  <c r="AH328" i="2"/>
  <c r="AI328" i="2"/>
  <c r="AJ328" i="2"/>
  <c r="AK328" i="2"/>
  <c r="AL328" i="2"/>
  <c r="AM328" i="2"/>
  <c r="AN328" i="2"/>
  <c r="C329" i="2"/>
  <c r="D329" i="2"/>
  <c r="E329" i="2"/>
  <c r="F329" i="2"/>
  <c r="G329" i="2"/>
  <c r="H329" i="2"/>
  <c r="J329" i="2"/>
  <c r="K329" i="2"/>
  <c r="L329" i="2"/>
  <c r="M329" i="2"/>
  <c r="AG329" i="2"/>
  <c r="AH329" i="2"/>
  <c r="AI329" i="2"/>
  <c r="AJ329" i="2"/>
  <c r="AK329" i="2"/>
  <c r="AL329" i="2"/>
  <c r="AM329" i="2"/>
  <c r="AN329" i="2"/>
  <c r="C330" i="2"/>
  <c r="D330" i="2"/>
  <c r="E330" i="2"/>
  <c r="F330" i="2"/>
  <c r="G330" i="2"/>
  <c r="H330" i="2"/>
  <c r="J330" i="2"/>
  <c r="K330" i="2"/>
  <c r="L330" i="2"/>
  <c r="M330" i="2"/>
  <c r="AG330" i="2"/>
  <c r="AH330" i="2"/>
  <c r="AI330" i="2"/>
  <c r="AJ330" i="2"/>
  <c r="AK330" i="2"/>
  <c r="AL330" i="2"/>
  <c r="AM330" i="2"/>
  <c r="AN330" i="2"/>
  <c r="C331" i="2"/>
  <c r="D331" i="2"/>
  <c r="E331" i="2"/>
  <c r="F331" i="2"/>
  <c r="G331" i="2"/>
  <c r="H331" i="2"/>
  <c r="J331" i="2"/>
  <c r="K331" i="2"/>
  <c r="L331" i="2"/>
  <c r="M331" i="2"/>
  <c r="AG331" i="2"/>
  <c r="AH331" i="2"/>
  <c r="AI331" i="2"/>
  <c r="AJ331" i="2"/>
  <c r="AK331" i="2"/>
  <c r="AL331" i="2"/>
  <c r="AM331" i="2"/>
  <c r="AN331" i="2"/>
  <c r="C332" i="2"/>
  <c r="D332" i="2"/>
  <c r="E332" i="2"/>
  <c r="F332" i="2"/>
  <c r="G332" i="2"/>
  <c r="H332" i="2"/>
  <c r="J332" i="2"/>
  <c r="K332" i="2"/>
  <c r="L332" i="2"/>
  <c r="M332" i="2"/>
  <c r="AG332" i="2"/>
  <c r="AH332" i="2"/>
  <c r="AI332" i="2"/>
  <c r="AJ332" i="2"/>
  <c r="AK332" i="2"/>
  <c r="AL332" i="2"/>
  <c r="AM332" i="2"/>
  <c r="AN332" i="2"/>
  <c r="C333" i="2"/>
  <c r="D333" i="2"/>
  <c r="E333" i="2"/>
  <c r="F333" i="2"/>
  <c r="G333" i="2"/>
  <c r="H333" i="2"/>
  <c r="J333" i="2"/>
  <c r="K333" i="2"/>
  <c r="L333" i="2"/>
  <c r="M333" i="2"/>
  <c r="AG333" i="2"/>
  <c r="AH333" i="2"/>
  <c r="AI333" i="2"/>
  <c r="AJ333" i="2"/>
  <c r="AK333" i="2"/>
  <c r="AL333" i="2"/>
  <c r="AM333" i="2"/>
  <c r="AN333" i="2"/>
  <c r="C334" i="2"/>
  <c r="D334" i="2"/>
  <c r="E334" i="2"/>
  <c r="F334" i="2"/>
  <c r="G334" i="2"/>
  <c r="H334" i="2"/>
  <c r="J334" i="2"/>
  <c r="K334" i="2"/>
  <c r="L334" i="2"/>
  <c r="M334" i="2"/>
  <c r="AG334" i="2"/>
  <c r="AH334" i="2"/>
  <c r="AI334" i="2"/>
  <c r="AJ334" i="2"/>
  <c r="AK334" i="2"/>
  <c r="AL334" i="2"/>
  <c r="AM334" i="2"/>
  <c r="AN334" i="2"/>
  <c r="C335" i="2"/>
  <c r="D335" i="2"/>
  <c r="E335" i="2"/>
  <c r="F335" i="2"/>
  <c r="G335" i="2"/>
  <c r="H335" i="2"/>
  <c r="J335" i="2"/>
  <c r="K335" i="2"/>
  <c r="L335" i="2"/>
  <c r="M335" i="2"/>
  <c r="AG335" i="2"/>
  <c r="AH335" i="2"/>
  <c r="AI335" i="2"/>
  <c r="AJ335" i="2"/>
  <c r="AK335" i="2"/>
  <c r="AL335" i="2"/>
  <c r="AM335" i="2"/>
  <c r="AN335" i="2"/>
  <c r="C336" i="2"/>
  <c r="D336" i="2"/>
  <c r="E336" i="2"/>
  <c r="F336" i="2"/>
  <c r="G336" i="2"/>
  <c r="H336" i="2"/>
  <c r="J336" i="2"/>
  <c r="K336" i="2"/>
  <c r="L336" i="2"/>
  <c r="M336" i="2"/>
  <c r="AG336" i="2"/>
  <c r="AH336" i="2"/>
  <c r="AI336" i="2"/>
  <c r="AJ336" i="2"/>
  <c r="AK336" i="2"/>
  <c r="AL336" i="2"/>
  <c r="AM336" i="2"/>
  <c r="AN336" i="2"/>
  <c r="C337" i="2"/>
  <c r="D337" i="2"/>
  <c r="E337" i="2"/>
  <c r="F337" i="2"/>
  <c r="G337" i="2"/>
  <c r="H337" i="2"/>
  <c r="J337" i="2"/>
  <c r="K337" i="2"/>
  <c r="L337" i="2"/>
  <c r="M337" i="2"/>
  <c r="AG337" i="2"/>
  <c r="AH337" i="2"/>
  <c r="AI337" i="2"/>
  <c r="AJ337" i="2"/>
  <c r="AK337" i="2"/>
  <c r="AL337" i="2"/>
  <c r="AM337" i="2"/>
  <c r="AN337" i="2"/>
  <c r="C338" i="2"/>
  <c r="D338" i="2"/>
  <c r="E338" i="2"/>
  <c r="F338" i="2"/>
  <c r="G338" i="2"/>
  <c r="H338" i="2"/>
  <c r="J338" i="2"/>
  <c r="K338" i="2"/>
  <c r="L338" i="2"/>
  <c r="M338" i="2"/>
  <c r="AG338" i="2"/>
  <c r="AH338" i="2"/>
  <c r="AI338" i="2"/>
  <c r="AJ338" i="2"/>
  <c r="AK338" i="2"/>
  <c r="AL338" i="2"/>
  <c r="AM338" i="2"/>
  <c r="AN338" i="2"/>
  <c r="C339" i="2"/>
  <c r="D339" i="2"/>
  <c r="E339" i="2"/>
  <c r="F339" i="2"/>
  <c r="G339" i="2"/>
  <c r="H339" i="2"/>
  <c r="J339" i="2"/>
  <c r="K339" i="2"/>
  <c r="L339" i="2"/>
  <c r="M339" i="2"/>
  <c r="AG339" i="2"/>
  <c r="AH339" i="2"/>
  <c r="AI339" i="2"/>
  <c r="AJ339" i="2"/>
  <c r="AK339" i="2"/>
  <c r="AL339" i="2"/>
  <c r="AM339" i="2"/>
  <c r="AN339" i="2"/>
  <c r="C340" i="2"/>
  <c r="D340" i="2"/>
  <c r="E340" i="2"/>
  <c r="F340" i="2"/>
  <c r="G340" i="2"/>
  <c r="H340" i="2"/>
  <c r="J340" i="2"/>
  <c r="K340" i="2"/>
  <c r="L340" i="2"/>
  <c r="M340" i="2"/>
  <c r="AG340" i="2"/>
  <c r="AH340" i="2"/>
  <c r="AI340" i="2"/>
  <c r="AJ340" i="2"/>
  <c r="AK340" i="2"/>
  <c r="AL340" i="2"/>
  <c r="AM340" i="2"/>
  <c r="AN340" i="2"/>
  <c r="C341" i="2"/>
  <c r="D341" i="2"/>
  <c r="E341" i="2"/>
  <c r="F341" i="2"/>
  <c r="G341" i="2"/>
  <c r="H341" i="2"/>
  <c r="J341" i="2"/>
  <c r="K341" i="2"/>
  <c r="L341" i="2"/>
  <c r="M341" i="2"/>
  <c r="AG341" i="2"/>
  <c r="AH341" i="2"/>
  <c r="AI341" i="2"/>
  <c r="AJ341" i="2"/>
  <c r="AK341" i="2"/>
  <c r="AL341" i="2"/>
  <c r="AM341" i="2"/>
  <c r="AN341" i="2"/>
  <c r="C342" i="2"/>
  <c r="D342" i="2"/>
  <c r="E342" i="2"/>
  <c r="F342" i="2"/>
  <c r="G342" i="2"/>
  <c r="H342" i="2"/>
  <c r="J342" i="2"/>
  <c r="K342" i="2"/>
  <c r="L342" i="2"/>
  <c r="M342" i="2"/>
  <c r="AG342" i="2"/>
  <c r="AH342" i="2"/>
  <c r="AI342" i="2"/>
  <c r="AJ342" i="2"/>
  <c r="AK342" i="2"/>
  <c r="AL342" i="2"/>
  <c r="AM342" i="2"/>
  <c r="AN342" i="2"/>
  <c r="C343" i="2"/>
  <c r="D343" i="2"/>
  <c r="E343" i="2"/>
  <c r="F343" i="2"/>
  <c r="G343" i="2"/>
  <c r="H343" i="2"/>
  <c r="J343" i="2"/>
  <c r="K343" i="2"/>
  <c r="L343" i="2"/>
  <c r="M343" i="2"/>
  <c r="AG343" i="2"/>
  <c r="AH343" i="2"/>
  <c r="AI343" i="2"/>
  <c r="AJ343" i="2"/>
  <c r="AK343" i="2"/>
  <c r="AL343" i="2"/>
  <c r="AM343" i="2"/>
  <c r="AN343" i="2"/>
  <c r="C344" i="2"/>
  <c r="D344" i="2"/>
  <c r="E344" i="2"/>
  <c r="F344" i="2"/>
  <c r="G344" i="2"/>
  <c r="H344" i="2"/>
  <c r="J344" i="2"/>
  <c r="K344" i="2"/>
  <c r="L344" i="2"/>
  <c r="M344" i="2"/>
  <c r="AG344" i="2"/>
  <c r="AH344" i="2"/>
  <c r="AI344" i="2"/>
  <c r="AJ344" i="2"/>
  <c r="AK344" i="2"/>
  <c r="AL344" i="2"/>
  <c r="AM344" i="2"/>
  <c r="AN344" i="2"/>
  <c r="C345" i="2"/>
  <c r="D345" i="2"/>
  <c r="E345" i="2"/>
  <c r="F345" i="2"/>
  <c r="G345" i="2"/>
  <c r="H345" i="2"/>
  <c r="J345" i="2"/>
  <c r="K345" i="2"/>
  <c r="L345" i="2"/>
  <c r="M345" i="2"/>
  <c r="AG345" i="2"/>
  <c r="AH345" i="2"/>
  <c r="AI345" i="2"/>
  <c r="AJ345" i="2"/>
  <c r="AK345" i="2"/>
  <c r="AL345" i="2"/>
  <c r="AM345" i="2"/>
  <c r="AN345" i="2"/>
  <c r="C346" i="2"/>
  <c r="D346" i="2"/>
  <c r="E346" i="2"/>
  <c r="F346" i="2"/>
  <c r="G346" i="2"/>
  <c r="H346" i="2"/>
  <c r="J346" i="2"/>
  <c r="K346" i="2"/>
  <c r="L346" i="2"/>
  <c r="M346" i="2"/>
  <c r="AG346" i="2"/>
  <c r="AH346" i="2"/>
  <c r="AI346" i="2"/>
  <c r="AJ346" i="2"/>
  <c r="AK346" i="2"/>
  <c r="AL346" i="2"/>
  <c r="AM346" i="2"/>
  <c r="AN346" i="2"/>
  <c r="C347" i="2"/>
  <c r="D347" i="2"/>
  <c r="E347" i="2"/>
  <c r="F347" i="2"/>
  <c r="G347" i="2"/>
  <c r="H347" i="2"/>
  <c r="J347" i="2"/>
  <c r="K347" i="2"/>
  <c r="L347" i="2"/>
  <c r="M347" i="2"/>
  <c r="AG347" i="2"/>
  <c r="AH347" i="2"/>
  <c r="AI347" i="2"/>
  <c r="AJ347" i="2"/>
  <c r="AK347" i="2"/>
  <c r="AL347" i="2"/>
  <c r="AM347" i="2"/>
  <c r="AN347" i="2"/>
  <c r="C348" i="2"/>
  <c r="D348" i="2"/>
  <c r="E348" i="2"/>
  <c r="F348" i="2"/>
  <c r="G348" i="2"/>
  <c r="H348" i="2"/>
  <c r="J348" i="2"/>
  <c r="K348" i="2"/>
  <c r="L348" i="2"/>
  <c r="M348" i="2"/>
  <c r="AG348" i="2"/>
  <c r="AH348" i="2"/>
  <c r="AI348" i="2"/>
  <c r="AJ348" i="2"/>
  <c r="AK348" i="2"/>
  <c r="AL348" i="2"/>
  <c r="AM348" i="2"/>
  <c r="AN348" i="2"/>
  <c r="C349" i="2"/>
  <c r="D349" i="2"/>
  <c r="E349" i="2"/>
  <c r="F349" i="2"/>
  <c r="G349" i="2"/>
  <c r="H349" i="2"/>
  <c r="J349" i="2"/>
  <c r="K349" i="2"/>
  <c r="L349" i="2"/>
  <c r="M349" i="2"/>
  <c r="AG349" i="2"/>
  <c r="AH349" i="2"/>
  <c r="AI349" i="2"/>
  <c r="AJ349" i="2"/>
  <c r="AK349" i="2"/>
  <c r="AL349" i="2"/>
  <c r="AM349" i="2"/>
  <c r="AN349" i="2"/>
  <c r="C350" i="2"/>
  <c r="D350" i="2"/>
  <c r="E350" i="2"/>
  <c r="F350" i="2"/>
  <c r="G350" i="2"/>
  <c r="H350" i="2"/>
  <c r="J350" i="2"/>
  <c r="K350" i="2"/>
  <c r="L350" i="2"/>
  <c r="M350" i="2"/>
  <c r="AG350" i="2"/>
  <c r="AH350" i="2"/>
  <c r="AI350" i="2"/>
  <c r="AJ350" i="2"/>
  <c r="AK350" i="2"/>
  <c r="AL350" i="2"/>
  <c r="AM350" i="2"/>
  <c r="AN350" i="2"/>
  <c r="C351" i="2"/>
  <c r="D351" i="2"/>
  <c r="E351" i="2"/>
  <c r="F351" i="2"/>
  <c r="G351" i="2"/>
  <c r="H351" i="2"/>
  <c r="J351" i="2"/>
  <c r="K351" i="2"/>
  <c r="L351" i="2"/>
  <c r="M351" i="2"/>
  <c r="AG351" i="2"/>
  <c r="AH351" i="2"/>
  <c r="AI351" i="2"/>
  <c r="AJ351" i="2"/>
  <c r="AK351" i="2"/>
  <c r="AL351" i="2"/>
  <c r="AM351" i="2"/>
  <c r="AN351" i="2"/>
  <c r="C352" i="2"/>
  <c r="D352" i="2"/>
  <c r="E352" i="2"/>
  <c r="F352" i="2"/>
  <c r="G352" i="2"/>
  <c r="H352" i="2"/>
  <c r="J352" i="2"/>
  <c r="K352" i="2"/>
  <c r="L352" i="2"/>
  <c r="M352" i="2"/>
  <c r="AG352" i="2"/>
  <c r="AH352" i="2"/>
  <c r="AI352" i="2"/>
  <c r="AJ352" i="2"/>
  <c r="AK352" i="2"/>
  <c r="AL352" i="2"/>
  <c r="AM352" i="2"/>
  <c r="AN352" i="2"/>
  <c r="C353" i="2"/>
  <c r="D353" i="2"/>
  <c r="E353" i="2"/>
  <c r="F353" i="2"/>
  <c r="G353" i="2"/>
  <c r="H353" i="2"/>
  <c r="J353" i="2"/>
  <c r="K353" i="2"/>
  <c r="L353" i="2"/>
  <c r="M353" i="2"/>
  <c r="AG353" i="2"/>
  <c r="AH353" i="2"/>
  <c r="AI353" i="2"/>
  <c r="AJ353" i="2"/>
  <c r="AK353" i="2"/>
  <c r="AL353" i="2"/>
  <c r="AM353" i="2"/>
  <c r="AN353" i="2"/>
  <c r="C354" i="2"/>
  <c r="D354" i="2"/>
  <c r="E354" i="2"/>
  <c r="F354" i="2"/>
  <c r="G354" i="2"/>
  <c r="H354" i="2"/>
  <c r="J354" i="2"/>
  <c r="K354" i="2"/>
  <c r="L354" i="2"/>
  <c r="M354" i="2"/>
  <c r="AG354" i="2"/>
  <c r="AH354" i="2"/>
  <c r="AI354" i="2"/>
  <c r="AJ354" i="2"/>
  <c r="AK354" i="2"/>
  <c r="AL354" i="2"/>
  <c r="AM354" i="2"/>
  <c r="AN354" i="2"/>
  <c r="C355" i="2"/>
  <c r="D355" i="2"/>
  <c r="E355" i="2"/>
  <c r="F355" i="2"/>
  <c r="G355" i="2"/>
  <c r="H355" i="2"/>
  <c r="J355" i="2"/>
  <c r="K355" i="2"/>
  <c r="L355" i="2"/>
  <c r="M355" i="2"/>
  <c r="AG355" i="2"/>
  <c r="AH355" i="2"/>
  <c r="AI355" i="2"/>
  <c r="AJ355" i="2"/>
  <c r="AK355" i="2"/>
  <c r="AL355" i="2"/>
  <c r="AM355" i="2"/>
  <c r="AN355" i="2"/>
  <c r="C356" i="2"/>
  <c r="D356" i="2"/>
  <c r="E356" i="2"/>
  <c r="F356" i="2"/>
  <c r="G356" i="2"/>
  <c r="H356" i="2"/>
  <c r="J356" i="2"/>
  <c r="K356" i="2"/>
  <c r="L356" i="2"/>
  <c r="M356" i="2"/>
  <c r="AG356" i="2"/>
  <c r="AH356" i="2"/>
  <c r="AI356" i="2"/>
  <c r="AJ356" i="2"/>
  <c r="AK356" i="2"/>
  <c r="AL356" i="2"/>
  <c r="AM356" i="2"/>
  <c r="AN356" i="2"/>
  <c r="C357" i="2"/>
  <c r="D357" i="2"/>
  <c r="E357" i="2"/>
  <c r="F357" i="2"/>
  <c r="G357" i="2"/>
  <c r="H357" i="2"/>
  <c r="J357" i="2"/>
  <c r="K357" i="2"/>
  <c r="L357" i="2"/>
  <c r="M357" i="2"/>
  <c r="AG357" i="2"/>
  <c r="AH357" i="2"/>
  <c r="AI357" i="2"/>
  <c r="AJ357" i="2"/>
  <c r="AK357" i="2"/>
  <c r="AL357" i="2"/>
  <c r="AM357" i="2"/>
  <c r="AN357" i="2"/>
  <c r="C358" i="2"/>
  <c r="D358" i="2"/>
  <c r="E358" i="2"/>
  <c r="F358" i="2"/>
  <c r="G358" i="2"/>
  <c r="H358" i="2"/>
  <c r="J358" i="2"/>
  <c r="K358" i="2"/>
  <c r="L358" i="2"/>
  <c r="M358" i="2"/>
  <c r="AG358" i="2"/>
  <c r="AH358" i="2"/>
  <c r="AI358" i="2"/>
  <c r="AJ358" i="2"/>
  <c r="AK358" i="2"/>
  <c r="AL358" i="2"/>
  <c r="AM358" i="2"/>
  <c r="AN358" i="2"/>
  <c r="C359" i="2"/>
  <c r="D359" i="2"/>
  <c r="E359" i="2"/>
  <c r="F359" i="2"/>
  <c r="G359" i="2"/>
  <c r="H359" i="2"/>
  <c r="J359" i="2"/>
  <c r="K359" i="2"/>
  <c r="L359" i="2"/>
  <c r="M359" i="2"/>
  <c r="AG359" i="2"/>
  <c r="AH359" i="2"/>
  <c r="AI359" i="2"/>
  <c r="AJ359" i="2"/>
  <c r="AK359" i="2"/>
  <c r="AL359" i="2"/>
  <c r="AM359" i="2"/>
  <c r="AN359" i="2"/>
  <c r="C360" i="2"/>
  <c r="D360" i="2"/>
  <c r="E360" i="2"/>
  <c r="F360" i="2"/>
  <c r="G360" i="2"/>
  <c r="H360" i="2"/>
  <c r="J360" i="2"/>
  <c r="K360" i="2"/>
  <c r="L360" i="2"/>
  <c r="M360" i="2"/>
  <c r="AG360" i="2"/>
  <c r="AH360" i="2"/>
  <c r="AI360" i="2"/>
  <c r="AJ360" i="2"/>
  <c r="AK360" i="2"/>
  <c r="AL360" i="2"/>
  <c r="AM360" i="2"/>
  <c r="AN360" i="2"/>
  <c r="C361" i="2"/>
  <c r="D361" i="2"/>
  <c r="E361" i="2"/>
  <c r="F361" i="2"/>
  <c r="G361" i="2"/>
  <c r="H361" i="2"/>
  <c r="J361" i="2"/>
  <c r="K361" i="2"/>
  <c r="L361" i="2"/>
  <c r="M361" i="2"/>
  <c r="AG361" i="2"/>
  <c r="AH361" i="2"/>
  <c r="AI361" i="2"/>
  <c r="AJ361" i="2"/>
  <c r="AK361" i="2"/>
  <c r="AL361" i="2"/>
  <c r="AM361" i="2"/>
  <c r="AN361" i="2"/>
  <c r="C362" i="2"/>
  <c r="D362" i="2"/>
  <c r="E362" i="2"/>
  <c r="F362" i="2"/>
  <c r="G362" i="2"/>
  <c r="H362" i="2"/>
  <c r="J362" i="2"/>
  <c r="K362" i="2"/>
  <c r="L362" i="2"/>
  <c r="M362" i="2"/>
  <c r="AG362" i="2"/>
  <c r="AH362" i="2"/>
  <c r="AI362" i="2"/>
  <c r="AJ362" i="2"/>
  <c r="AK362" i="2"/>
  <c r="AL362" i="2"/>
  <c r="AM362" i="2"/>
  <c r="AN362" i="2"/>
  <c r="C363" i="2"/>
  <c r="D363" i="2"/>
  <c r="E363" i="2"/>
  <c r="F363" i="2"/>
  <c r="G363" i="2"/>
  <c r="H363" i="2"/>
  <c r="J363" i="2"/>
  <c r="K363" i="2"/>
  <c r="L363" i="2"/>
  <c r="M363" i="2"/>
  <c r="AG363" i="2"/>
  <c r="AH363" i="2"/>
  <c r="AI363" i="2"/>
  <c r="AJ363" i="2"/>
  <c r="AK363" i="2"/>
  <c r="AL363" i="2"/>
  <c r="AM363" i="2"/>
  <c r="AN363" i="2"/>
  <c r="C364" i="2"/>
  <c r="D364" i="2"/>
  <c r="E364" i="2"/>
  <c r="F364" i="2"/>
  <c r="G364" i="2"/>
  <c r="H364" i="2"/>
  <c r="J364" i="2"/>
  <c r="K364" i="2"/>
  <c r="L364" i="2"/>
  <c r="M364" i="2"/>
  <c r="AG364" i="2"/>
  <c r="AH364" i="2"/>
  <c r="AI364" i="2"/>
  <c r="AJ364" i="2"/>
  <c r="AK364" i="2"/>
  <c r="AL364" i="2"/>
  <c r="AM364" i="2"/>
  <c r="AN364" i="2"/>
  <c r="C365" i="2"/>
  <c r="D365" i="2"/>
  <c r="E365" i="2"/>
  <c r="F365" i="2"/>
  <c r="G365" i="2"/>
  <c r="H365" i="2"/>
  <c r="J365" i="2"/>
  <c r="K365" i="2"/>
  <c r="L365" i="2"/>
  <c r="M365" i="2"/>
  <c r="AG365" i="2"/>
  <c r="AH365" i="2"/>
  <c r="AI365" i="2"/>
  <c r="AJ365" i="2"/>
  <c r="AK365" i="2"/>
  <c r="AL365" i="2"/>
  <c r="AM365" i="2"/>
  <c r="AN365" i="2"/>
  <c r="C366" i="2"/>
  <c r="D366" i="2"/>
  <c r="E366" i="2"/>
  <c r="F366" i="2"/>
  <c r="G366" i="2"/>
  <c r="H366" i="2"/>
  <c r="J366" i="2"/>
  <c r="K366" i="2"/>
  <c r="L366" i="2"/>
  <c r="M366" i="2"/>
  <c r="AG366" i="2"/>
  <c r="AH366" i="2"/>
  <c r="AI366" i="2"/>
  <c r="AJ366" i="2"/>
  <c r="AK366" i="2"/>
  <c r="AL366" i="2"/>
  <c r="AM366" i="2"/>
  <c r="AN366" i="2"/>
  <c r="C367" i="2"/>
  <c r="D367" i="2"/>
  <c r="E367" i="2"/>
  <c r="F367" i="2"/>
  <c r="G367" i="2"/>
  <c r="H367" i="2"/>
  <c r="J367" i="2"/>
  <c r="K367" i="2"/>
  <c r="L367" i="2"/>
  <c r="M367" i="2"/>
  <c r="AG367" i="2"/>
  <c r="AH367" i="2"/>
  <c r="AI367" i="2"/>
  <c r="AJ367" i="2"/>
  <c r="AK367" i="2"/>
  <c r="AL367" i="2"/>
  <c r="AM367" i="2"/>
  <c r="AN367" i="2"/>
  <c r="C368" i="2"/>
  <c r="D368" i="2"/>
  <c r="E368" i="2"/>
  <c r="F368" i="2"/>
  <c r="G368" i="2"/>
  <c r="H368" i="2"/>
  <c r="J368" i="2"/>
  <c r="K368" i="2"/>
  <c r="L368" i="2"/>
  <c r="M368" i="2"/>
  <c r="AG368" i="2"/>
  <c r="AH368" i="2"/>
  <c r="AI368" i="2"/>
  <c r="AJ368" i="2"/>
  <c r="AK368" i="2"/>
  <c r="AL368" i="2"/>
  <c r="AM368" i="2"/>
  <c r="AN368" i="2"/>
  <c r="C369" i="2"/>
  <c r="D369" i="2"/>
  <c r="E369" i="2"/>
  <c r="F369" i="2"/>
  <c r="G369" i="2"/>
  <c r="H369" i="2"/>
  <c r="J369" i="2"/>
  <c r="K369" i="2"/>
  <c r="L369" i="2"/>
  <c r="M369" i="2"/>
  <c r="AG369" i="2"/>
  <c r="AH369" i="2"/>
  <c r="AI369" i="2"/>
  <c r="AJ369" i="2"/>
  <c r="AK369" i="2"/>
  <c r="AL369" i="2"/>
  <c r="AM369" i="2"/>
  <c r="AN369" i="2"/>
  <c r="C370" i="2"/>
  <c r="D370" i="2"/>
  <c r="E370" i="2"/>
  <c r="F370" i="2"/>
  <c r="G370" i="2"/>
  <c r="H370" i="2"/>
  <c r="J370" i="2"/>
  <c r="K370" i="2"/>
  <c r="L370" i="2"/>
  <c r="M370" i="2"/>
  <c r="AG370" i="2"/>
  <c r="AH370" i="2"/>
  <c r="AI370" i="2"/>
  <c r="AJ370" i="2"/>
  <c r="AK370" i="2"/>
  <c r="AL370" i="2"/>
  <c r="AM370" i="2"/>
  <c r="AN370" i="2"/>
  <c r="C371" i="2"/>
  <c r="D371" i="2"/>
  <c r="E371" i="2"/>
  <c r="F371" i="2"/>
  <c r="G371" i="2"/>
  <c r="H371" i="2"/>
  <c r="J371" i="2"/>
  <c r="K371" i="2"/>
  <c r="L371" i="2"/>
  <c r="M371" i="2"/>
  <c r="AG371" i="2"/>
  <c r="AH371" i="2"/>
  <c r="AI371" i="2"/>
  <c r="AJ371" i="2"/>
  <c r="AK371" i="2"/>
  <c r="AL371" i="2"/>
  <c r="AM371" i="2"/>
  <c r="AN371" i="2"/>
  <c r="C372" i="2"/>
  <c r="D372" i="2"/>
  <c r="E372" i="2"/>
  <c r="F372" i="2"/>
  <c r="G372" i="2"/>
  <c r="H372" i="2"/>
  <c r="J372" i="2"/>
  <c r="K372" i="2"/>
  <c r="L372" i="2"/>
  <c r="M372" i="2"/>
  <c r="AG372" i="2"/>
  <c r="AH372" i="2"/>
  <c r="AI372" i="2"/>
  <c r="AJ372" i="2"/>
  <c r="AK372" i="2"/>
  <c r="AL372" i="2"/>
  <c r="AM372" i="2"/>
  <c r="AN372" i="2"/>
  <c r="C373" i="2"/>
  <c r="D373" i="2"/>
  <c r="E373" i="2"/>
  <c r="F373" i="2"/>
  <c r="G373" i="2"/>
  <c r="H373" i="2"/>
  <c r="J373" i="2"/>
  <c r="K373" i="2"/>
  <c r="L373" i="2"/>
  <c r="M373" i="2"/>
  <c r="AG373" i="2"/>
  <c r="AH373" i="2"/>
  <c r="AI373" i="2"/>
  <c r="AJ373" i="2"/>
  <c r="AK373" i="2"/>
  <c r="AL373" i="2"/>
  <c r="AM373" i="2"/>
  <c r="AN373" i="2"/>
  <c r="C374" i="2"/>
  <c r="D374" i="2"/>
  <c r="E374" i="2"/>
  <c r="F374" i="2"/>
  <c r="G374" i="2"/>
  <c r="H374" i="2"/>
  <c r="J374" i="2"/>
  <c r="K374" i="2"/>
  <c r="L374" i="2"/>
  <c r="M374" i="2"/>
  <c r="AG374" i="2"/>
  <c r="AH374" i="2"/>
  <c r="AI374" i="2"/>
  <c r="AJ374" i="2"/>
  <c r="AK374" i="2"/>
  <c r="AL374" i="2"/>
  <c r="AM374" i="2"/>
  <c r="AN374" i="2"/>
  <c r="C375" i="2"/>
  <c r="D375" i="2"/>
  <c r="E375" i="2"/>
  <c r="F375" i="2"/>
  <c r="G375" i="2"/>
  <c r="H375" i="2"/>
  <c r="J375" i="2"/>
  <c r="K375" i="2"/>
  <c r="L375" i="2"/>
  <c r="M375" i="2"/>
  <c r="AG375" i="2"/>
  <c r="AH375" i="2"/>
  <c r="AI375" i="2"/>
  <c r="AJ375" i="2"/>
  <c r="AK375" i="2"/>
  <c r="AL375" i="2"/>
  <c r="AM375" i="2"/>
  <c r="AN375" i="2"/>
  <c r="C376" i="2"/>
  <c r="D376" i="2"/>
  <c r="E376" i="2"/>
  <c r="F376" i="2"/>
  <c r="G376" i="2"/>
  <c r="H376" i="2"/>
  <c r="J376" i="2"/>
  <c r="K376" i="2"/>
  <c r="L376" i="2"/>
  <c r="M376" i="2"/>
  <c r="AG376" i="2"/>
  <c r="AH376" i="2"/>
  <c r="AI376" i="2"/>
  <c r="AJ376" i="2"/>
  <c r="AK376" i="2"/>
  <c r="AL376" i="2"/>
  <c r="AM376" i="2"/>
  <c r="AN376" i="2"/>
  <c r="C377" i="2"/>
  <c r="D377" i="2"/>
  <c r="E377" i="2"/>
  <c r="F377" i="2"/>
  <c r="G377" i="2"/>
  <c r="H377" i="2"/>
  <c r="J377" i="2"/>
  <c r="K377" i="2"/>
  <c r="L377" i="2"/>
  <c r="M377" i="2"/>
  <c r="AG377" i="2"/>
  <c r="AH377" i="2"/>
  <c r="AI377" i="2"/>
  <c r="AJ377" i="2"/>
  <c r="AK377" i="2"/>
  <c r="AL377" i="2"/>
  <c r="AM377" i="2"/>
  <c r="AN377" i="2"/>
  <c r="C378" i="2"/>
  <c r="D378" i="2"/>
  <c r="E378" i="2"/>
  <c r="F378" i="2"/>
  <c r="G378" i="2"/>
  <c r="H378" i="2"/>
  <c r="J378" i="2"/>
  <c r="K378" i="2"/>
  <c r="L378" i="2"/>
  <c r="M378" i="2"/>
  <c r="AG378" i="2"/>
  <c r="AH378" i="2"/>
  <c r="AI378" i="2"/>
  <c r="AJ378" i="2"/>
  <c r="AK378" i="2"/>
  <c r="AL378" i="2"/>
  <c r="AM378" i="2"/>
  <c r="AN378" i="2"/>
  <c r="C379" i="2"/>
  <c r="D379" i="2"/>
  <c r="E379" i="2"/>
  <c r="F379" i="2"/>
  <c r="G379" i="2"/>
  <c r="H379" i="2"/>
  <c r="J379" i="2"/>
  <c r="K379" i="2"/>
  <c r="L379" i="2"/>
  <c r="M379" i="2"/>
  <c r="AG379" i="2"/>
  <c r="AH379" i="2"/>
  <c r="AI379" i="2"/>
  <c r="AJ379" i="2"/>
  <c r="AK379" i="2"/>
  <c r="AL379" i="2"/>
  <c r="AM379" i="2"/>
  <c r="AN379" i="2"/>
  <c r="C380" i="2"/>
  <c r="D380" i="2"/>
  <c r="E380" i="2"/>
  <c r="F380" i="2"/>
  <c r="G380" i="2"/>
  <c r="H380" i="2"/>
  <c r="J380" i="2"/>
  <c r="K380" i="2"/>
  <c r="L380" i="2"/>
  <c r="M380" i="2"/>
  <c r="AG380" i="2"/>
  <c r="AH380" i="2"/>
  <c r="AI380" i="2"/>
  <c r="AJ380" i="2"/>
  <c r="AK380" i="2"/>
  <c r="AL380" i="2"/>
  <c r="AM380" i="2"/>
  <c r="AN380" i="2"/>
  <c r="C381" i="2"/>
  <c r="D381" i="2"/>
  <c r="E381" i="2"/>
  <c r="F381" i="2"/>
  <c r="G381" i="2"/>
  <c r="H381" i="2"/>
  <c r="J381" i="2"/>
  <c r="K381" i="2"/>
  <c r="L381" i="2"/>
  <c r="M381" i="2"/>
  <c r="AG381" i="2"/>
  <c r="AH381" i="2"/>
  <c r="AI381" i="2"/>
  <c r="AJ381" i="2"/>
  <c r="AK381" i="2"/>
  <c r="AL381" i="2"/>
  <c r="AM381" i="2"/>
  <c r="AN381" i="2"/>
  <c r="C382" i="2"/>
  <c r="D382" i="2"/>
  <c r="E382" i="2"/>
  <c r="F382" i="2"/>
  <c r="G382" i="2"/>
  <c r="H382" i="2"/>
  <c r="J382" i="2"/>
  <c r="K382" i="2"/>
  <c r="L382" i="2"/>
  <c r="M382" i="2"/>
  <c r="AG382" i="2"/>
  <c r="AH382" i="2"/>
  <c r="AI382" i="2"/>
  <c r="AJ382" i="2"/>
  <c r="AK382" i="2"/>
  <c r="AL382" i="2"/>
  <c r="AM382" i="2"/>
  <c r="AN382" i="2"/>
  <c r="C383" i="2"/>
  <c r="D383" i="2"/>
  <c r="E383" i="2"/>
  <c r="F383" i="2"/>
  <c r="G383" i="2"/>
  <c r="H383" i="2"/>
  <c r="J383" i="2"/>
  <c r="K383" i="2"/>
  <c r="L383" i="2"/>
  <c r="M383" i="2"/>
  <c r="AG383" i="2"/>
  <c r="AH383" i="2"/>
  <c r="AI383" i="2"/>
  <c r="AJ383" i="2"/>
  <c r="AK383" i="2"/>
  <c r="AL383" i="2"/>
  <c r="AM383" i="2"/>
  <c r="AN383" i="2"/>
  <c r="C384" i="2"/>
  <c r="D384" i="2"/>
  <c r="E384" i="2"/>
  <c r="F384" i="2"/>
  <c r="G384" i="2"/>
  <c r="H384" i="2"/>
  <c r="J384" i="2"/>
  <c r="K384" i="2"/>
  <c r="L384" i="2"/>
  <c r="M384" i="2"/>
  <c r="AG384" i="2"/>
  <c r="AH384" i="2"/>
  <c r="AI384" i="2"/>
  <c r="AJ384" i="2"/>
  <c r="AK384" i="2"/>
  <c r="AL384" i="2"/>
  <c r="AM384" i="2"/>
  <c r="AN384" i="2"/>
  <c r="C385" i="2"/>
  <c r="D385" i="2"/>
  <c r="E385" i="2"/>
  <c r="F385" i="2"/>
  <c r="G385" i="2"/>
  <c r="H385" i="2"/>
  <c r="J385" i="2"/>
  <c r="K385" i="2"/>
  <c r="L385" i="2"/>
  <c r="M385" i="2"/>
  <c r="AG385" i="2"/>
  <c r="AH385" i="2"/>
  <c r="AI385" i="2"/>
  <c r="AJ385" i="2"/>
  <c r="AK385" i="2"/>
  <c r="AL385" i="2"/>
  <c r="AM385" i="2"/>
  <c r="AN385" i="2"/>
  <c r="C386" i="2"/>
  <c r="D386" i="2"/>
  <c r="E386" i="2"/>
  <c r="F386" i="2"/>
  <c r="G386" i="2"/>
  <c r="H386" i="2"/>
  <c r="J386" i="2"/>
  <c r="K386" i="2"/>
  <c r="L386" i="2"/>
  <c r="M386" i="2"/>
  <c r="AG386" i="2"/>
  <c r="AH386" i="2"/>
  <c r="AI386" i="2"/>
  <c r="AJ386" i="2"/>
  <c r="AK386" i="2"/>
  <c r="AL386" i="2"/>
  <c r="AM386" i="2"/>
  <c r="AN386" i="2"/>
  <c r="C387" i="2"/>
  <c r="D387" i="2"/>
  <c r="E387" i="2"/>
  <c r="F387" i="2"/>
  <c r="G387" i="2"/>
  <c r="H387" i="2"/>
  <c r="J387" i="2"/>
  <c r="K387" i="2"/>
  <c r="L387" i="2"/>
  <c r="M387" i="2"/>
  <c r="AG387" i="2"/>
  <c r="AH387" i="2"/>
  <c r="AI387" i="2"/>
  <c r="AJ387" i="2"/>
  <c r="AK387" i="2"/>
  <c r="AL387" i="2"/>
  <c r="AM387" i="2"/>
  <c r="AN387" i="2"/>
  <c r="C388" i="2"/>
  <c r="D388" i="2"/>
  <c r="E388" i="2"/>
  <c r="F388" i="2"/>
  <c r="G388" i="2"/>
  <c r="H388" i="2"/>
  <c r="J388" i="2"/>
  <c r="K388" i="2"/>
  <c r="L388" i="2"/>
  <c r="M388" i="2"/>
  <c r="AG388" i="2"/>
  <c r="AH388" i="2"/>
  <c r="AI388" i="2"/>
  <c r="AJ388" i="2"/>
  <c r="AK388" i="2"/>
  <c r="AL388" i="2"/>
  <c r="AM388" i="2"/>
  <c r="AN388" i="2"/>
  <c r="C389" i="2"/>
  <c r="D389" i="2"/>
  <c r="E389" i="2"/>
  <c r="F389" i="2"/>
  <c r="G389" i="2"/>
  <c r="H389" i="2"/>
  <c r="J389" i="2"/>
  <c r="K389" i="2"/>
  <c r="L389" i="2"/>
  <c r="M389" i="2"/>
  <c r="AG389" i="2"/>
  <c r="AH389" i="2"/>
  <c r="AI389" i="2"/>
  <c r="AJ389" i="2"/>
  <c r="AK389" i="2"/>
  <c r="AL389" i="2"/>
  <c r="AM389" i="2"/>
  <c r="AN389" i="2"/>
  <c r="C390" i="2"/>
  <c r="D390" i="2"/>
  <c r="E390" i="2"/>
  <c r="F390" i="2"/>
  <c r="G390" i="2"/>
  <c r="H390" i="2"/>
  <c r="J390" i="2"/>
  <c r="K390" i="2"/>
  <c r="L390" i="2"/>
  <c r="M390" i="2"/>
  <c r="AG390" i="2"/>
  <c r="AH390" i="2"/>
  <c r="AI390" i="2"/>
  <c r="AJ390" i="2"/>
  <c r="AK390" i="2"/>
  <c r="AL390" i="2"/>
  <c r="AM390" i="2"/>
  <c r="AN390" i="2"/>
  <c r="C391" i="2"/>
  <c r="D391" i="2"/>
  <c r="E391" i="2"/>
  <c r="F391" i="2"/>
  <c r="G391" i="2"/>
  <c r="H391" i="2"/>
  <c r="J391" i="2"/>
  <c r="K391" i="2"/>
  <c r="L391" i="2"/>
  <c r="M391" i="2"/>
  <c r="AG391" i="2"/>
  <c r="AH391" i="2"/>
  <c r="AI391" i="2"/>
  <c r="AJ391" i="2"/>
  <c r="AK391" i="2"/>
  <c r="AL391" i="2"/>
  <c r="AM391" i="2"/>
  <c r="AN391" i="2"/>
  <c r="C392" i="2"/>
  <c r="D392" i="2"/>
  <c r="E392" i="2"/>
  <c r="F392" i="2"/>
  <c r="G392" i="2"/>
  <c r="H392" i="2"/>
  <c r="J392" i="2"/>
  <c r="K392" i="2"/>
  <c r="L392" i="2"/>
  <c r="M392" i="2"/>
  <c r="AG392" i="2"/>
  <c r="AH392" i="2"/>
  <c r="AI392" i="2"/>
  <c r="AJ392" i="2"/>
  <c r="AK392" i="2"/>
  <c r="AL392" i="2"/>
  <c r="AM392" i="2"/>
  <c r="AN392" i="2"/>
  <c r="C393" i="2"/>
  <c r="D393" i="2"/>
  <c r="E393" i="2"/>
  <c r="F393" i="2"/>
  <c r="G393" i="2"/>
  <c r="H393" i="2"/>
  <c r="J393" i="2"/>
  <c r="K393" i="2"/>
  <c r="L393" i="2"/>
  <c r="M393" i="2"/>
  <c r="AG393" i="2"/>
  <c r="AH393" i="2"/>
  <c r="AI393" i="2"/>
  <c r="AJ393" i="2"/>
  <c r="AK393" i="2"/>
  <c r="AL393" i="2"/>
  <c r="AM393" i="2"/>
  <c r="AN393" i="2"/>
  <c r="C394" i="2"/>
  <c r="D394" i="2"/>
  <c r="E394" i="2"/>
  <c r="F394" i="2"/>
  <c r="G394" i="2"/>
  <c r="H394" i="2"/>
  <c r="J394" i="2"/>
  <c r="K394" i="2"/>
  <c r="L394" i="2"/>
  <c r="M394" i="2"/>
  <c r="AG394" i="2"/>
  <c r="AH394" i="2"/>
  <c r="AI394" i="2"/>
  <c r="AJ394" i="2"/>
  <c r="AK394" i="2"/>
  <c r="AL394" i="2"/>
  <c r="AM394" i="2"/>
  <c r="AN394" i="2"/>
  <c r="C395" i="2"/>
  <c r="D395" i="2"/>
  <c r="E395" i="2"/>
  <c r="F395" i="2"/>
  <c r="G395" i="2"/>
  <c r="H395" i="2"/>
  <c r="J395" i="2"/>
  <c r="K395" i="2"/>
  <c r="L395" i="2"/>
  <c r="M395" i="2"/>
  <c r="AG395" i="2"/>
  <c r="AH395" i="2"/>
  <c r="AI395" i="2"/>
  <c r="AJ395" i="2"/>
  <c r="AK395" i="2"/>
  <c r="AL395" i="2"/>
  <c r="AM395" i="2"/>
  <c r="AN395" i="2"/>
  <c r="C396" i="2"/>
  <c r="D396" i="2"/>
  <c r="E396" i="2"/>
  <c r="F396" i="2"/>
  <c r="G396" i="2"/>
  <c r="H396" i="2"/>
  <c r="J396" i="2"/>
  <c r="K396" i="2"/>
  <c r="L396" i="2"/>
  <c r="M396" i="2"/>
  <c r="AG396" i="2"/>
  <c r="AH396" i="2"/>
  <c r="AI396" i="2"/>
  <c r="AJ396" i="2"/>
  <c r="AK396" i="2"/>
  <c r="AL396" i="2"/>
  <c r="AM396" i="2"/>
  <c r="AN396" i="2"/>
  <c r="C397" i="2"/>
  <c r="D397" i="2"/>
  <c r="E397" i="2"/>
  <c r="F397" i="2"/>
  <c r="G397" i="2"/>
  <c r="H397" i="2"/>
  <c r="J397" i="2"/>
  <c r="K397" i="2"/>
  <c r="L397" i="2"/>
  <c r="M397" i="2"/>
  <c r="AG397" i="2"/>
  <c r="AH397" i="2"/>
  <c r="AI397" i="2"/>
  <c r="AJ397" i="2"/>
  <c r="AK397" i="2"/>
  <c r="AL397" i="2"/>
  <c r="AM397" i="2"/>
  <c r="AN397" i="2"/>
  <c r="C398" i="2"/>
  <c r="D398" i="2"/>
  <c r="E398" i="2"/>
  <c r="F398" i="2"/>
  <c r="G398" i="2"/>
  <c r="H398" i="2"/>
  <c r="J398" i="2"/>
  <c r="K398" i="2"/>
  <c r="L398" i="2"/>
  <c r="M398" i="2"/>
  <c r="AG398" i="2"/>
  <c r="AH398" i="2"/>
  <c r="AI398" i="2"/>
  <c r="AJ398" i="2"/>
  <c r="AK398" i="2"/>
  <c r="AL398" i="2"/>
  <c r="AM398" i="2"/>
  <c r="AN398" i="2"/>
  <c r="C399" i="2"/>
  <c r="D399" i="2"/>
  <c r="E399" i="2"/>
  <c r="F399" i="2"/>
  <c r="G399" i="2"/>
  <c r="H399" i="2"/>
  <c r="J399" i="2"/>
  <c r="K399" i="2"/>
  <c r="L399" i="2"/>
  <c r="M399" i="2"/>
  <c r="AG399" i="2"/>
  <c r="AH399" i="2"/>
  <c r="AI399" i="2"/>
  <c r="AJ399" i="2"/>
  <c r="AK399" i="2"/>
  <c r="AL399" i="2"/>
  <c r="AM399" i="2"/>
  <c r="AN399" i="2"/>
  <c r="C400" i="2"/>
  <c r="D400" i="2"/>
  <c r="E400" i="2"/>
  <c r="F400" i="2"/>
  <c r="G400" i="2"/>
  <c r="H400" i="2"/>
  <c r="J400" i="2"/>
  <c r="K400" i="2"/>
  <c r="L400" i="2"/>
  <c r="M400" i="2"/>
  <c r="AG400" i="2"/>
  <c r="AH400" i="2"/>
  <c r="AI400" i="2"/>
  <c r="AJ400" i="2"/>
  <c r="AK400" i="2"/>
  <c r="AL400" i="2"/>
  <c r="AM400" i="2"/>
  <c r="AN400" i="2"/>
  <c r="C401" i="2"/>
  <c r="D401" i="2"/>
  <c r="E401" i="2"/>
  <c r="F401" i="2"/>
  <c r="G401" i="2"/>
  <c r="H401" i="2"/>
  <c r="J401" i="2"/>
  <c r="K401" i="2"/>
  <c r="L401" i="2"/>
  <c r="M401" i="2"/>
  <c r="AG401" i="2"/>
  <c r="AH401" i="2"/>
  <c r="AI401" i="2"/>
  <c r="AJ401" i="2"/>
  <c r="AK401" i="2"/>
  <c r="AL401" i="2"/>
  <c r="AM401" i="2"/>
  <c r="AN401" i="2"/>
  <c r="C402" i="2"/>
  <c r="D402" i="2"/>
  <c r="E402" i="2"/>
  <c r="F402" i="2"/>
  <c r="G402" i="2"/>
  <c r="H402" i="2"/>
  <c r="J402" i="2"/>
  <c r="K402" i="2"/>
  <c r="L402" i="2"/>
  <c r="M402" i="2"/>
  <c r="AG402" i="2"/>
  <c r="AH402" i="2"/>
  <c r="AI402" i="2"/>
  <c r="AJ402" i="2"/>
  <c r="AK402" i="2"/>
  <c r="AL402" i="2"/>
  <c r="AM402" i="2"/>
  <c r="AN402" i="2"/>
  <c r="C403" i="2"/>
  <c r="D403" i="2"/>
  <c r="E403" i="2"/>
  <c r="F403" i="2"/>
  <c r="G403" i="2"/>
  <c r="H403" i="2"/>
  <c r="J403" i="2"/>
  <c r="K403" i="2"/>
  <c r="L403" i="2"/>
  <c r="M403" i="2"/>
  <c r="AG403" i="2"/>
  <c r="AH403" i="2"/>
  <c r="AI403" i="2"/>
  <c r="AJ403" i="2"/>
  <c r="AK403" i="2"/>
  <c r="AL403" i="2"/>
  <c r="AM403" i="2"/>
  <c r="AN403" i="2"/>
  <c r="C404" i="2"/>
  <c r="D404" i="2"/>
  <c r="E404" i="2"/>
  <c r="F404" i="2"/>
  <c r="G404" i="2"/>
  <c r="H404" i="2"/>
  <c r="J404" i="2"/>
  <c r="K404" i="2"/>
  <c r="L404" i="2"/>
  <c r="M404" i="2"/>
  <c r="AG404" i="2"/>
  <c r="AH404" i="2"/>
  <c r="AI404" i="2"/>
  <c r="AJ404" i="2"/>
  <c r="AK404" i="2"/>
  <c r="AL404" i="2"/>
  <c r="AM404" i="2"/>
  <c r="AN404" i="2"/>
  <c r="C405" i="2"/>
  <c r="D405" i="2"/>
  <c r="E405" i="2"/>
  <c r="F405" i="2"/>
  <c r="G405" i="2"/>
  <c r="H405" i="2"/>
  <c r="J405" i="2"/>
  <c r="K405" i="2"/>
  <c r="L405" i="2"/>
  <c r="M405" i="2"/>
  <c r="AG405" i="2"/>
  <c r="AH405" i="2"/>
  <c r="AI405" i="2"/>
  <c r="AJ405" i="2"/>
  <c r="AK405" i="2"/>
  <c r="AL405" i="2"/>
  <c r="AM405" i="2"/>
  <c r="AN405" i="2"/>
  <c r="C406" i="2"/>
  <c r="D406" i="2"/>
  <c r="E406" i="2"/>
  <c r="F406" i="2"/>
  <c r="G406" i="2"/>
  <c r="H406" i="2"/>
  <c r="J406" i="2"/>
  <c r="K406" i="2"/>
  <c r="L406" i="2"/>
  <c r="M406" i="2"/>
  <c r="AG406" i="2"/>
  <c r="AH406" i="2"/>
  <c r="AI406" i="2"/>
  <c r="AJ406" i="2"/>
  <c r="AK406" i="2"/>
  <c r="AL406" i="2"/>
  <c r="AM406" i="2"/>
  <c r="AN406" i="2"/>
  <c r="C407" i="2"/>
  <c r="D407" i="2"/>
  <c r="E407" i="2"/>
  <c r="F407" i="2"/>
  <c r="G407" i="2"/>
  <c r="H407" i="2"/>
  <c r="J407" i="2"/>
  <c r="K407" i="2"/>
  <c r="L407" i="2"/>
  <c r="M407" i="2"/>
  <c r="AG407" i="2"/>
  <c r="AH407" i="2"/>
  <c r="AI407" i="2"/>
  <c r="AJ407" i="2"/>
  <c r="AK407" i="2"/>
  <c r="AL407" i="2"/>
  <c r="AM407" i="2"/>
  <c r="AN407" i="2"/>
  <c r="C408" i="2"/>
  <c r="D408" i="2"/>
  <c r="E408" i="2"/>
  <c r="F408" i="2"/>
  <c r="G408" i="2"/>
  <c r="H408" i="2"/>
  <c r="J408" i="2"/>
  <c r="K408" i="2"/>
  <c r="L408" i="2"/>
  <c r="M408" i="2"/>
  <c r="AG408" i="2"/>
  <c r="AH408" i="2"/>
  <c r="AI408" i="2"/>
  <c r="AJ408" i="2"/>
  <c r="AK408" i="2"/>
  <c r="AL408" i="2"/>
  <c r="AM408" i="2"/>
  <c r="AN408" i="2"/>
  <c r="C409" i="2"/>
  <c r="D409" i="2"/>
  <c r="E409" i="2"/>
  <c r="F409" i="2"/>
  <c r="G409" i="2"/>
  <c r="H409" i="2"/>
  <c r="J409" i="2"/>
  <c r="K409" i="2"/>
  <c r="L409" i="2"/>
  <c r="M409" i="2"/>
  <c r="AG409" i="2"/>
  <c r="AH409" i="2"/>
  <c r="AI409" i="2"/>
  <c r="AJ409" i="2"/>
  <c r="AK409" i="2"/>
  <c r="AL409" i="2"/>
  <c r="AM409" i="2"/>
  <c r="AN409" i="2"/>
  <c r="C410" i="2"/>
  <c r="D410" i="2"/>
  <c r="E410" i="2"/>
  <c r="F410" i="2"/>
  <c r="G410" i="2"/>
  <c r="H410" i="2"/>
  <c r="J410" i="2"/>
  <c r="K410" i="2"/>
  <c r="L410" i="2"/>
  <c r="M410" i="2"/>
  <c r="AG410" i="2"/>
  <c r="AH410" i="2"/>
  <c r="AI410" i="2"/>
  <c r="AJ410" i="2"/>
  <c r="AK410" i="2"/>
  <c r="AL410" i="2"/>
  <c r="AM410" i="2"/>
  <c r="AN410" i="2"/>
  <c r="C411" i="2"/>
  <c r="D411" i="2"/>
  <c r="E411" i="2"/>
  <c r="F411" i="2"/>
  <c r="G411" i="2"/>
  <c r="H411" i="2"/>
  <c r="J411" i="2"/>
  <c r="K411" i="2"/>
  <c r="L411" i="2"/>
  <c r="M411" i="2"/>
  <c r="AG411" i="2"/>
  <c r="AH411" i="2"/>
  <c r="AI411" i="2"/>
  <c r="AJ411" i="2"/>
  <c r="AK411" i="2"/>
  <c r="AL411" i="2"/>
  <c r="AM411" i="2"/>
  <c r="AN411" i="2"/>
  <c r="C412" i="2"/>
  <c r="D412" i="2"/>
  <c r="E412" i="2"/>
  <c r="F412" i="2"/>
  <c r="G412" i="2"/>
  <c r="H412" i="2"/>
  <c r="J412" i="2"/>
  <c r="K412" i="2"/>
  <c r="L412" i="2"/>
  <c r="M412" i="2"/>
  <c r="AG412" i="2"/>
  <c r="AH412" i="2"/>
  <c r="AI412" i="2"/>
  <c r="AJ412" i="2"/>
  <c r="AK412" i="2"/>
  <c r="AL412" i="2"/>
  <c r="AM412" i="2"/>
  <c r="AN412" i="2"/>
  <c r="C413" i="2"/>
  <c r="D413" i="2"/>
  <c r="E413" i="2"/>
  <c r="F413" i="2"/>
  <c r="G413" i="2"/>
  <c r="H413" i="2"/>
  <c r="J413" i="2"/>
  <c r="K413" i="2"/>
  <c r="L413" i="2"/>
  <c r="M413" i="2"/>
  <c r="AG413" i="2"/>
  <c r="AH413" i="2"/>
  <c r="AI413" i="2"/>
  <c r="AJ413" i="2"/>
  <c r="AK413" i="2"/>
  <c r="AL413" i="2"/>
  <c r="AM413" i="2"/>
  <c r="AN413" i="2"/>
  <c r="C414" i="2"/>
  <c r="D414" i="2"/>
  <c r="E414" i="2"/>
  <c r="F414" i="2"/>
  <c r="G414" i="2"/>
  <c r="H414" i="2"/>
  <c r="J414" i="2"/>
  <c r="K414" i="2"/>
  <c r="L414" i="2"/>
  <c r="M414" i="2"/>
  <c r="AG414" i="2"/>
  <c r="AH414" i="2"/>
  <c r="AI414" i="2"/>
  <c r="AJ414" i="2"/>
  <c r="AK414" i="2"/>
  <c r="AL414" i="2"/>
  <c r="AM414" i="2"/>
  <c r="AN414" i="2"/>
  <c r="C415" i="2"/>
  <c r="D415" i="2"/>
  <c r="E415" i="2"/>
  <c r="F415" i="2"/>
  <c r="G415" i="2"/>
  <c r="H415" i="2"/>
  <c r="J415" i="2"/>
  <c r="K415" i="2"/>
  <c r="L415" i="2"/>
  <c r="M415" i="2"/>
  <c r="AG415" i="2"/>
  <c r="AH415" i="2"/>
  <c r="AI415" i="2"/>
  <c r="AJ415" i="2"/>
  <c r="AK415" i="2"/>
  <c r="AL415" i="2"/>
  <c r="AM415" i="2"/>
  <c r="AN415" i="2"/>
  <c r="C416" i="2"/>
  <c r="D416" i="2"/>
  <c r="E416" i="2"/>
  <c r="F416" i="2"/>
  <c r="G416" i="2"/>
  <c r="H416" i="2"/>
  <c r="J416" i="2"/>
  <c r="K416" i="2"/>
  <c r="L416" i="2"/>
  <c r="M416" i="2"/>
  <c r="AG416" i="2"/>
  <c r="AH416" i="2"/>
  <c r="AI416" i="2"/>
  <c r="AJ416" i="2"/>
  <c r="AK416" i="2"/>
  <c r="AL416" i="2"/>
  <c r="AM416" i="2"/>
  <c r="AN416" i="2"/>
  <c r="C417" i="2"/>
  <c r="D417" i="2"/>
  <c r="E417" i="2"/>
  <c r="F417" i="2"/>
  <c r="G417" i="2"/>
  <c r="H417" i="2"/>
  <c r="J417" i="2"/>
  <c r="K417" i="2"/>
  <c r="L417" i="2"/>
  <c r="M417" i="2"/>
  <c r="AG417" i="2"/>
  <c r="AH417" i="2"/>
  <c r="AI417" i="2"/>
  <c r="AJ417" i="2"/>
  <c r="AK417" i="2"/>
  <c r="AL417" i="2"/>
  <c r="AM417" i="2"/>
  <c r="AN417" i="2"/>
  <c r="C418" i="2"/>
  <c r="D418" i="2"/>
  <c r="E418" i="2"/>
  <c r="F418" i="2"/>
  <c r="G418" i="2"/>
  <c r="H418" i="2"/>
  <c r="J418" i="2"/>
  <c r="K418" i="2"/>
  <c r="L418" i="2"/>
  <c r="M418" i="2"/>
  <c r="AG418" i="2"/>
  <c r="AH418" i="2"/>
  <c r="AI418" i="2"/>
  <c r="AJ418" i="2"/>
  <c r="AK418" i="2"/>
  <c r="AL418" i="2"/>
  <c r="AM418" i="2"/>
  <c r="AN418" i="2"/>
  <c r="C419" i="2"/>
  <c r="D419" i="2"/>
  <c r="E419" i="2"/>
  <c r="F419" i="2"/>
  <c r="G419" i="2"/>
  <c r="H419" i="2"/>
  <c r="J419" i="2"/>
  <c r="K419" i="2"/>
  <c r="L419" i="2"/>
  <c r="M419" i="2"/>
  <c r="AG419" i="2"/>
  <c r="AH419" i="2"/>
  <c r="AI419" i="2"/>
  <c r="AJ419" i="2"/>
  <c r="AK419" i="2"/>
  <c r="AL419" i="2"/>
  <c r="AM419" i="2"/>
  <c r="AN419" i="2"/>
  <c r="C420" i="2"/>
  <c r="D420" i="2"/>
  <c r="E420" i="2"/>
  <c r="F420" i="2"/>
  <c r="G420" i="2"/>
  <c r="H420" i="2"/>
  <c r="J420" i="2"/>
  <c r="K420" i="2"/>
  <c r="L420" i="2"/>
  <c r="M420" i="2"/>
  <c r="AG420" i="2"/>
  <c r="AH420" i="2"/>
  <c r="AI420" i="2"/>
  <c r="AJ420" i="2"/>
  <c r="AK420" i="2"/>
  <c r="AL420" i="2"/>
  <c r="AM420" i="2"/>
  <c r="AN420" i="2"/>
  <c r="C421" i="2"/>
  <c r="D421" i="2"/>
  <c r="E421" i="2"/>
  <c r="F421" i="2"/>
  <c r="G421" i="2"/>
  <c r="H421" i="2"/>
  <c r="J421" i="2"/>
  <c r="K421" i="2"/>
  <c r="L421" i="2"/>
  <c r="M421" i="2"/>
  <c r="AG421" i="2"/>
  <c r="AH421" i="2"/>
  <c r="AI421" i="2"/>
  <c r="AJ421" i="2"/>
  <c r="AK421" i="2"/>
  <c r="AL421" i="2"/>
  <c r="AM421" i="2"/>
  <c r="AN421" i="2"/>
  <c r="C430" i="2"/>
  <c r="D430" i="2"/>
  <c r="E430" i="2"/>
  <c r="F430" i="2"/>
  <c r="G430" i="2"/>
  <c r="H430" i="2"/>
  <c r="J430" i="2"/>
  <c r="K430" i="2"/>
  <c r="L430" i="2"/>
  <c r="M430" i="2"/>
  <c r="AG430" i="2"/>
  <c r="AH430" i="2"/>
  <c r="AI430" i="2"/>
  <c r="AJ430" i="2"/>
  <c r="AK430" i="2"/>
  <c r="AL430" i="2"/>
  <c r="AM430" i="2"/>
  <c r="AN430" i="2"/>
  <c r="C431" i="2"/>
  <c r="D431" i="2"/>
  <c r="E431" i="2"/>
  <c r="F431" i="2"/>
  <c r="G431" i="2"/>
  <c r="H431" i="2"/>
  <c r="J431" i="2"/>
  <c r="K431" i="2"/>
  <c r="L431" i="2"/>
  <c r="M431" i="2"/>
  <c r="AG431" i="2"/>
  <c r="AH431" i="2"/>
  <c r="AI431" i="2"/>
  <c r="AJ431" i="2"/>
  <c r="AK431" i="2"/>
  <c r="AL431" i="2"/>
  <c r="AM431" i="2"/>
  <c r="AN431" i="2"/>
  <c r="C432" i="2"/>
  <c r="D432" i="2"/>
  <c r="E432" i="2"/>
  <c r="F432" i="2"/>
  <c r="G432" i="2"/>
  <c r="H432" i="2"/>
  <c r="J432" i="2"/>
  <c r="K432" i="2"/>
  <c r="L432" i="2"/>
  <c r="M432" i="2"/>
  <c r="AG432" i="2"/>
  <c r="AH432" i="2"/>
  <c r="AI432" i="2"/>
  <c r="AJ432" i="2"/>
  <c r="AK432" i="2"/>
  <c r="AL432" i="2"/>
  <c r="AM432" i="2"/>
  <c r="AN432" i="2"/>
  <c r="C433" i="2"/>
  <c r="D433" i="2"/>
  <c r="E433" i="2"/>
  <c r="F433" i="2"/>
  <c r="G433" i="2"/>
  <c r="H433" i="2"/>
  <c r="J433" i="2"/>
  <c r="K433" i="2"/>
  <c r="L433" i="2"/>
  <c r="M433" i="2"/>
  <c r="AG433" i="2"/>
  <c r="AH433" i="2"/>
  <c r="AI433" i="2"/>
  <c r="AJ433" i="2"/>
  <c r="AK433" i="2"/>
  <c r="AL433" i="2"/>
  <c r="AM433" i="2"/>
  <c r="AN433" i="2"/>
  <c r="C434" i="2"/>
  <c r="D434" i="2"/>
  <c r="E434" i="2"/>
  <c r="F434" i="2"/>
  <c r="G434" i="2"/>
  <c r="H434" i="2"/>
  <c r="J434" i="2"/>
  <c r="K434" i="2"/>
  <c r="L434" i="2"/>
  <c r="M434" i="2"/>
  <c r="AG434" i="2"/>
  <c r="AH434" i="2"/>
  <c r="AI434" i="2"/>
  <c r="AJ434" i="2"/>
  <c r="AK434" i="2"/>
  <c r="AL434" i="2"/>
  <c r="AM434" i="2"/>
  <c r="AN434" i="2"/>
  <c r="C435" i="2"/>
  <c r="D435" i="2"/>
  <c r="E435" i="2"/>
  <c r="F435" i="2"/>
  <c r="G435" i="2"/>
  <c r="H435" i="2"/>
  <c r="J435" i="2"/>
  <c r="K435" i="2"/>
  <c r="L435" i="2"/>
  <c r="M435" i="2"/>
  <c r="AG435" i="2"/>
  <c r="AH435" i="2"/>
  <c r="AI435" i="2"/>
  <c r="AJ435" i="2"/>
  <c r="AK435" i="2"/>
  <c r="AL435" i="2"/>
  <c r="AM435" i="2"/>
  <c r="AN435" i="2"/>
  <c r="C436" i="2"/>
  <c r="D436" i="2"/>
  <c r="E436" i="2"/>
  <c r="F436" i="2"/>
  <c r="G436" i="2"/>
  <c r="H436" i="2"/>
  <c r="J436" i="2"/>
  <c r="K436" i="2"/>
  <c r="L436" i="2"/>
  <c r="M436" i="2"/>
  <c r="AG436" i="2"/>
  <c r="AH436" i="2"/>
  <c r="AI436" i="2"/>
  <c r="AJ436" i="2"/>
  <c r="AK436" i="2"/>
  <c r="AL436" i="2"/>
  <c r="AM436" i="2"/>
  <c r="AN436" i="2"/>
  <c r="C437" i="2"/>
  <c r="D437" i="2"/>
  <c r="E437" i="2"/>
  <c r="F437" i="2"/>
  <c r="G437" i="2"/>
  <c r="H437" i="2"/>
  <c r="J437" i="2"/>
  <c r="K437" i="2"/>
  <c r="L437" i="2"/>
  <c r="M437" i="2"/>
  <c r="AG437" i="2"/>
  <c r="AH437" i="2"/>
  <c r="AI437" i="2"/>
  <c r="AJ437" i="2"/>
  <c r="AK437" i="2"/>
  <c r="AL437" i="2"/>
  <c r="AM437" i="2"/>
  <c r="AN437" i="2"/>
  <c r="C438" i="2"/>
  <c r="D438" i="2"/>
  <c r="E438" i="2"/>
  <c r="F438" i="2"/>
  <c r="G438" i="2"/>
  <c r="H438" i="2"/>
  <c r="J438" i="2"/>
  <c r="K438" i="2"/>
  <c r="L438" i="2"/>
  <c r="M438" i="2"/>
  <c r="AG438" i="2"/>
  <c r="AH438" i="2"/>
  <c r="AI438" i="2"/>
  <c r="AJ438" i="2"/>
  <c r="AK438" i="2"/>
  <c r="AL438" i="2"/>
  <c r="AM438" i="2"/>
  <c r="AN438" i="2"/>
  <c r="C439" i="2"/>
  <c r="D439" i="2"/>
  <c r="E439" i="2"/>
  <c r="F439" i="2"/>
  <c r="G439" i="2"/>
  <c r="H439" i="2"/>
  <c r="J439" i="2"/>
  <c r="K439" i="2"/>
  <c r="L439" i="2"/>
  <c r="M439" i="2"/>
  <c r="AG439" i="2"/>
  <c r="AH439" i="2"/>
  <c r="AI439" i="2"/>
  <c r="AJ439" i="2"/>
  <c r="AK439" i="2"/>
  <c r="AL439" i="2"/>
  <c r="AM439" i="2"/>
  <c r="AN439" i="2"/>
  <c r="C440" i="2"/>
  <c r="D440" i="2"/>
  <c r="E440" i="2"/>
  <c r="F440" i="2"/>
  <c r="G440" i="2"/>
  <c r="H440" i="2"/>
  <c r="J440" i="2"/>
  <c r="K440" i="2"/>
  <c r="L440" i="2"/>
  <c r="M440" i="2"/>
  <c r="AG440" i="2"/>
  <c r="AH440" i="2"/>
  <c r="AI440" i="2"/>
  <c r="AJ440" i="2"/>
  <c r="AK440" i="2"/>
  <c r="AL440" i="2"/>
  <c r="AM440" i="2"/>
  <c r="AN440" i="2"/>
  <c r="C441" i="2"/>
  <c r="D441" i="2"/>
  <c r="E441" i="2"/>
  <c r="F441" i="2"/>
  <c r="G441" i="2"/>
  <c r="H441" i="2"/>
  <c r="J441" i="2"/>
  <c r="K441" i="2"/>
  <c r="L441" i="2"/>
  <c r="M441" i="2"/>
  <c r="AG441" i="2"/>
  <c r="AH441" i="2"/>
  <c r="AI441" i="2"/>
  <c r="AJ441" i="2"/>
  <c r="AK441" i="2"/>
  <c r="AL441" i="2"/>
  <c r="AM441" i="2"/>
  <c r="AN441" i="2"/>
  <c r="C442" i="2"/>
  <c r="D442" i="2"/>
  <c r="E442" i="2"/>
  <c r="F442" i="2"/>
  <c r="G442" i="2"/>
  <c r="H442" i="2"/>
  <c r="J442" i="2"/>
  <c r="K442" i="2"/>
  <c r="L442" i="2"/>
  <c r="M442" i="2"/>
  <c r="AG442" i="2"/>
  <c r="AH442" i="2"/>
  <c r="AI442" i="2"/>
  <c r="AJ442" i="2"/>
  <c r="AK442" i="2"/>
  <c r="AL442" i="2"/>
  <c r="AM442" i="2"/>
  <c r="AN442" i="2"/>
  <c r="C443" i="2"/>
  <c r="D443" i="2"/>
  <c r="E443" i="2"/>
  <c r="F443" i="2"/>
  <c r="G443" i="2"/>
  <c r="H443" i="2"/>
  <c r="J443" i="2"/>
  <c r="K443" i="2"/>
  <c r="L443" i="2"/>
  <c r="M443" i="2"/>
  <c r="AG443" i="2"/>
  <c r="AH443" i="2"/>
  <c r="AI443" i="2"/>
  <c r="AJ443" i="2"/>
  <c r="AK443" i="2"/>
  <c r="AL443" i="2"/>
  <c r="AM443" i="2"/>
  <c r="AN443" i="2"/>
  <c r="C444" i="2"/>
  <c r="D444" i="2"/>
  <c r="E444" i="2"/>
  <c r="F444" i="2"/>
  <c r="G444" i="2"/>
  <c r="H444" i="2"/>
  <c r="J444" i="2"/>
  <c r="K444" i="2"/>
  <c r="L444" i="2"/>
  <c r="M444" i="2"/>
  <c r="AG444" i="2"/>
  <c r="AH444" i="2"/>
  <c r="AI444" i="2"/>
  <c r="AJ444" i="2"/>
  <c r="AK444" i="2"/>
  <c r="AL444" i="2"/>
  <c r="AM444" i="2"/>
  <c r="AN444" i="2"/>
  <c r="C445" i="2"/>
  <c r="D445" i="2"/>
  <c r="E445" i="2"/>
  <c r="F445" i="2"/>
  <c r="G445" i="2"/>
  <c r="H445" i="2"/>
  <c r="J445" i="2"/>
  <c r="K445" i="2"/>
  <c r="L445" i="2"/>
  <c r="M445" i="2"/>
  <c r="AG445" i="2"/>
  <c r="AH445" i="2"/>
  <c r="AI445" i="2"/>
  <c r="AJ445" i="2"/>
  <c r="AK445" i="2"/>
  <c r="AL445" i="2"/>
  <c r="AM445" i="2"/>
  <c r="AN445" i="2"/>
  <c r="C446" i="2"/>
  <c r="D446" i="2"/>
  <c r="E446" i="2"/>
  <c r="F446" i="2"/>
  <c r="G446" i="2"/>
  <c r="H446" i="2"/>
  <c r="J446" i="2"/>
  <c r="K446" i="2"/>
  <c r="L446" i="2"/>
  <c r="M446" i="2"/>
  <c r="AG446" i="2"/>
  <c r="AH446" i="2"/>
  <c r="AI446" i="2"/>
  <c r="AJ446" i="2"/>
  <c r="AK446" i="2"/>
  <c r="AL446" i="2"/>
  <c r="AM446" i="2"/>
  <c r="AN446" i="2"/>
  <c r="C447" i="2"/>
  <c r="D447" i="2"/>
  <c r="E447" i="2"/>
  <c r="F447" i="2"/>
  <c r="G447" i="2"/>
  <c r="H447" i="2"/>
  <c r="J447" i="2"/>
  <c r="K447" i="2"/>
  <c r="L447" i="2"/>
  <c r="M447" i="2"/>
  <c r="AG447" i="2"/>
  <c r="AH447" i="2"/>
  <c r="AI447" i="2"/>
  <c r="AJ447" i="2"/>
  <c r="AK447" i="2"/>
  <c r="AL447" i="2"/>
  <c r="AM447" i="2"/>
  <c r="AN447" i="2"/>
  <c r="C448" i="2"/>
  <c r="D448" i="2"/>
  <c r="E448" i="2"/>
  <c r="F448" i="2"/>
  <c r="G448" i="2"/>
  <c r="H448" i="2"/>
  <c r="J448" i="2"/>
  <c r="K448" i="2"/>
  <c r="L448" i="2"/>
  <c r="M448" i="2"/>
  <c r="AG448" i="2"/>
  <c r="AH448" i="2"/>
  <c r="AI448" i="2"/>
  <c r="AJ448" i="2"/>
  <c r="AK448" i="2"/>
  <c r="AL448" i="2"/>
  <c r="AM448" i="2"/>
  <c r="AN448" i="2"/>
  <c r="C449" i="2"/>
  <c r="D449" i="2"/>
  <c r="E449" i="2"/>
  <c r="F449" i="2"/>
  <c r="G449" i="2"/>
  <c r="H449" i="2"/>
  <c r="J449" i="2"/>
  <c r="K449" i="2"/>
  <c r="L449" i="2"/>
  <c r="M449" i="2"/>
  <c r="AG449" i="2"/>
  <c r="AH449" i="2"/>
  <c r="AI449" i="2"/>
  <c r="AJ449" i="2"/>
  <c r="AK449" i="2"/>
  <c r="AL449" i="2"/>
  <c r="AM449" i="2"/>
  <c r="AN449" i="2"/>
  <c r="C450" i="2"/>
  <c r="D450" i="2"/>
  <c r="E450" i="2"/>
  <c r="F450" i="2"/>
  <c r="G450" i="2"/>
  <c r="H450" i="2"/>
  <c r="J450" i="2"/>
  <c r="K450" i="2"/>
  <c r="L450" i="2"/>
  <c r="M450" i="2"/>
  <c r="AG450" i="2"/>
  <c r="AH450" i="2"/>
  <c r="AI450" i="2"/>
  <c r="AJ450" i="2"/>
  <c r="AK450" i="2"/>
  <c r="AL450" i="2"/>
  <c r="AM450" i="2"/>
  <c r="AN450" i="2"/>
  <c r="C451" i="2"/>
  <c r="D451" i="2"/>
  <c r="E451" i="2"/>
  <c r="F451" i="2"/>
  <c r="G451" i="2"/>
  <c r="H451" i="2"/>
  <c r="J451" i="2"/>
  <c r="K451" i="2"/>
  <c r="L451" i="2"/>
  <c r="M451" i="2"/>
  <c r="AG451" i="2"/>
  <c r="AH451" i="2"/>
  <c r="AI451" i="2"/>
  <c r="AJ451" i="2"/>
  <c r="AK451" i="2"/>
  <c r="AL451" i="2"/>
  <c r="AM451" i="2"/>
  <c r="AN451" i="2"/>
  <c r="C452" i="2"/>
  <c r="D452" i="2"/>
  <c r="E452" i="2"/>
  <c r="F452" i="2"/>
  <c r="G452" i="2"/>
  <c r="H452" i="2"/>
  <c r="J452" i="2"/>
  <c r="K452" i="2"/>
  <c r="L452" i="2"/>
  <c r="M452" i="2"/>
  <c r="AG452" i="2"/>
  <c r="AH452" i="2"/>
  <c r="AI452" i="2"/>
  <c r="AJ452" i="2"/>
  <c r="AK452" i="2"/>
  <c r="AL452" i="2"/>
  <c r="AM452" i="2"/>
  <c r="AN452" i="2"/>
  <c r="C453" i="2"/>
  <c r="D453" i="2"/>
  <c r="E453" i="2"/>
  <c r="F453" i="2"/>
  <c r="G453" i="2"/>
  <c r="H453" i="2"/>
  <c r="J453" i="2"/>
  <c r="K453" i="2"/>
  <c r="L453" i="2"/>
  <c r="M453" i="2"/>
  <c r="AG453" i="2"/>
  <c r="AH453" i="2"/>
  <c r="AI453" i="2"/>
  <c r="AJ453" i="2"/>
  <c r="AK453" i="2"/>
  <c r="AL453" i="2"/>
  <c r="AM453" i="2"/>
  <c r="AN453" i="2"/>
  <c r="C454" i="2"/>
  <c r="D454" i="2"/>
  <c r="E454" i="2"/>
  <c r="F454" i="2"/>
  <c r="G454" i="2"/>
  <c r="H454" i="2"/>
  <c r="J454" i="2"/>
  <c r="K454" i="2"/>
  <c r="L454" i="2"/>
  <c r="M454" i="2"/>
  <c r="AG454" i="2"/>
  <c r="AH454" i="2"/>
  <c r="AI454" i="2"/>
  <c r="AJ454" i="2"/>
  <c r="AK454" i="2"/>
  <c r="AL454" i="2"/>
  <c r="AM454" i="2"/>
  <c r="AN454" i="2"/>
  <c r="C455" i="2"/>
  <c r="D455" i="2"/>
  <c r="E455" i="2"/>
  <c r="F455" i="2"/>
  <c r="G455" i="2"/>
  <c r="H455" i="2"/>
  <c r="J455" i="2"/>
  <c r="K455" i="2"/>
  <c r="L455" i="2"/>
  <c r="M455" i="2"/>
  <c r="AG455" i="2"/>
  <c r="AH455" i="2"/>
  <c r="AI455" i="2"/>
  <c r="AJ455" i="2"/>
  <c r="AK455" i="2"/>
  <c r="AL455" i="2"/>
  <c r="AM455" i="2"/>
  <c r="AN455" i="2"/>
  <c r="C456" i="2"/>
  <c r="D456" i="2"/>
  <c r="E456" i="2"/>
  <c r="F456" i="2"/>
  <c r="G456" i="2"/>
  <c r="H456" i="2"/>
  <c r="J456" i="2"/>
  <c r="K456" i="2"/>
  <c r="L456" i="2"/>
  <c r="M456" i="2"/>
  <c r="AG456" i="2"/>
  <c r="AH456" i="2"/>
  <c r="AI456" i="2"/>
  <c r="AJ456" i="2"/>
  <c r="AK456" i="2"/>
  <c r="AL456" i="2"/>
  <c r="AM456" i="2"/>
  <c r="AN456" i="2"/>
  <c r="C457" i="2"/>
  <c r="D457" i="2"/>
  <c r="E457" i="2"/>
  <c r="F457" i="2"/>
  <c r="G457" i="2"/>
  <c r="H457" i="2"/>
  <c r="J457" i="2"/>
  <c r="K457" i="2"/>
  <c r="L457" i="2"/>
  <c r="M457" i="2"/>
  <c r="AG457" i="2"/>
  <c r="AH457" i="2"/>
  <c r="AI457" i="2"/>
  <c r="AJ457" i="2"/>
  <c r="AK457" i="2"/>
  <c r="AL457" i="2"/>
  <c r="AM457" i="2"/>
  <c r="AN457" i="2"/>
  <c r="C458" i="2"/>
  <c r="D458" i="2"/>
  <c r="E458" i="2"/>
  <c r="F458" i="2"/>
  <c r="G458" i="2"/>
  <c r="H458" i="2"/>
  <c r="J458" i="2"/>
  <c r="K458" i="2"/>
  <c r="L458" i="2"/>
  <c r="M458" i="2"/>
  <c r="AG458" i="2"/>
  <c r="AH458" i="2"/>
  <c r="AI458" i="2"/>
  <c r="AJ458" i="2"/>
  <c r="AK458" i="2"/>
  <c r="AL458" i="2"/>
  <c r="AM458" i="2"/>
  <c r="AN458" i="2"/>
  <c r="C459" i="2"/>
  <c r="D459" i="2"/>
  <c r="E459" i="2"/>
  <c r="F459" i="2"/>
  <c r="G459" i="2"/>
  <c r="H459" i="2"/>
  <c r="J459" i="2"/>
  <c r="K459" i="2"/>
  <c r="L459" i="2"/>
  <c r="M459" i="2"/>
  <c r="AG459" i="2"/>
  <c r="AH459" i="2"/>
  <c r="AI459" i="2"/>
  <c r="AJ459" i="2"/>
  <c r="AK459" i="2"/>
  <c r="AL459" i="2"/>
  <c r="AM459" i="2"/>
  <c r="AN459" i="2"/>
  <c r="C460" i="2"/>
  <c r="D460" i="2"/>
  <c r="E460" i="2"/>
  <c r="F460" i="2"/>
  <c r="G460" i="2"/>
  <c r="H460" i="2"/>
  <c r="J460" i="2"/>
  <c r="K460" i="2"/>
  <c r="L460" i="2"/>
  <c r="M460" i="2"/>
  <c r="AG460" i="2"/>
  <c r="AH460" i="2"/>
  <c r="AI460" i="2"/>
  <c r="AJ460" i="2"/>
  <c r="AK460" i="2"/>
  <c r="AL460" i="2"/>
  <c r="AM460" i="2"/>
  <c r="AN460" i="2"/>
  <c r="C461" i="2"/>
  <c r="D461" i="2"/>
  <c r="E461" i="2"/>
  <c r="F461" i="2"/>
  <c r="G461" i="2"/>
  <c r="H461" i="2"/>
  <c r="J461" i="2"/>
  <c r="K461" i="2"/>
  <c r="L461" i="2"/>
  <c r="M461" i="2"/>
  <c r="AG461" i="2"/>
  <c r="AH461" i="2"/>
  <c r="AI461" i="2"/>
  <c r="AJ461" i="2"/>
  <c r="AK461" i="2"/>
  <c r="AL461" i="2"/>
  <c r="AM461" i="2"/>
  <c r="AN461" i="2"/>
  <c r="C462" i="2"/>
  <c r="D462" i="2"/>
  <c r="E462" i="2"/>
  <c r="F462" i="2"/>
  <c r="G462" i="2"/>
  <c r="H462" i="2"/>
  <c r="J462" i="2"/>
  <c r="K462" i="2"/>
  <c r="L462" i="2"/>
  <c r="M462" i="2"/>
  <c r="AG462" i="2"/>
  <c r="AH462" i="2"/>
  <c r="AI462" i="2"/>
  <c r="AJ462" i="2"/>
  <c r="AK462" i="2"/>
  <c r="AL462" i="2"/>
  <c r="AM462" i="2"/>
  <c r="AN462" i="2"/>
  <c r="C463" i="2"/>
  <c r="D463" i="2"/>
  <c r="E463" i="2"/>
  <c r="F463" i="2"/>
  <c r="G463" i="2"/>
  <c r="H463" i="2"/>
  <c r="J463" i="2"/>
  <c r="K463" i="2"/>
  <c r="L463" i="2"/>
  <c r="M463" i="2"/>
  <c r="AG463" i="2"/>
  <c r="AH463" i="2"/>
  <c r="AI463" i="2"/>
  <c r="AJ463" i="2"/>
  <c r="AK463" i="2"/>
  <c r="AL463" i="2"/>
  <c r="AM463" i="2"/>
  <c r="AN463" i="2"/>
  <c r="C464" i="2"/>
  <c r="D464" i="2"/>
  <c r="E464" i="2"/>
  <c r="F464" i="2"/>
  <c r="G464" i="2"/>
  <c r="H464" i="2"/>
  <c r="J464" i="2"/>
  <c r="K464" i="2"/>
  <c r="L464" i="2"/>
  <c r="M464" i="2"/>
  <c r="AG464" i="2"/>
  <c r="AH464" i="2"/>
  <c r="AI464" i="2"/>
  <c r="AJ464" i="2"/>
  <c r="AK464" i="2"/>
  <c r="AL464" i="2"/>
  <c r="AM464" i="2"/>
  <c r="AN464" i="2"/>
  <c r="C465" i="2"/>
  <c r="D465" i="2"/>
  <c r="E465" i="2"/>
  <c r="F465" i="2"/>
  <c r="G465" i="2"/>
  <c r="H465" i="2"/>
  <c r="J465" i="2"/>
  <c r="K465" i="2"/>
  <c r="L465" i="2"/>
  <c r="M465" i="2"/>
  <c r="AG465" i="2"/>
  <c r="AH465" i="2"/>
  <c r="AI465" i="2"/>
  <c r="AJ465" i="2"/>
  <c r="AK465" i="2"/>
  <c r="AL465" i="2"/>
  <c r="AM465" i="2"/>
  <c r="AN465" i="2"/>
  <c r="C466" i="2"/>
  <c r="D466" i="2"/>
  <c r="E466" i="2"/>
  <c r="F466" i="2"/>
  <c r="G466" i="2"/>
  <c r="H466" i="2"/>
  <c r="J466" i="2"/>
  <c r="K466" i="2"/>
  <c r="L466" i="2"/>
  <c r="M466" i="2"/>
  <c r="AG466" i="2"/>
  <c r="AH466" i="2"/>
  <c r="AI466" i="2"/>
  <c r="AJ466" i="2"/>
  <c r="AK466" i="2"/>
  <c r="AL466" i="2"/>
  <c r="AM466" i="2"/>
  <c r="AN466" i="2"/>
  <c r="C467" i="2"/>
  <c r="D467" i="2"/>
  <c r="E467" i="2"/>
  <c r="F467" i="2"/>
  <c r="G467" i="2"/>
  <c r="H467" i="2"/>
  <c r="J467" i="2"/>
  <c r="K467" i="2"/>
  <c r="L467" i="2"/>
  <c r="M467" i="2"/>
  <c r="AG467" i="2"/>
  <c r="AH467" i="2"/>
  <c r="AI467" i="2"/>
  <c r="AJ467" i="2"/>
  <c r="AK467" i="2"/>
  <c r="AL467" i="2"/>
  <c r="AM467" i="2"/>
  <c r="AN467" i="2"/>
  <c r="C468" i="2"/>
  <c r="D468" i="2"/>
  <c r="E468" i="2"/>
  <c r="F468" i="2"/>
  <c r="G468" i="2"/>
  <c r="H468" i="2"/>
  <c r="J468" i="2"/>
  <c r="K468" i="2"/>
  <c r="L468" i="2"/>
  <c r="M468" i="2"/>
  <c r="AG468" i="2"/>
  <c r="AH468" i="2"/>
  <c r="AI468" i="2"/>
  <c r="AJ468" i="2"/>
  <c r="AK468" i="2"/>
  <c r="AL468" i="2"/>
  <c r="AM468" i="2"/>
  <c r="AN468" i="2"/>
  <c r="C469" i="2"/>
  <c r="D469" i="2"/>
  <c r="E469" i="2"/>
  <c r="F469" i="2"/>
  <c r="G469" i="2"/>
  <c r="H469" i="2"/>
  <c r="J469" i="2"/>
  <c r="K469" i="2"/>
  <c r="L469" i="2"/>
  <c r="M469" i="2"/>
  <c r="AG469" i="2"/>
  <c r="AH469" i="2"/>
  <c r="AI469" i="2"/>
  <c r="AJ469" i="2"/>
  <c r="AK469" i="2"/>
  <c r="AL469" i="2"/>
  <c r="AM469" i="2"/>
  <c r="AN469" i="2"/>
  <c r="C470" i="2"/>
  <c r="D470" i="2"/>
  <c r="E470" i="2"/>
  <c r="F470" i="2"/>
  <c r="G470" i="2"/>
  <c r="H470" i="2"/>
  <c r="J470" i="2"/>
  <c r="K470" i="2"/>
  <c r="L470" i="2"/>
  <c r="M470" i="2"/>
  <c r="AG470" i="2"/>
  <c r="AH470" i="2"/>
  <c r="AI470" i="2"/>
  <c r="AJ470" i="2"/>
  <c r="AK470" i="2"/>
  <c r="AL470" i="2"/>
  <c r="AM470" i="2"/>
  <c r="AN470" i="2"/>
  <c r="C471" i="2"/>
  <c r="D471" i="2"/>
  <c r="E471" i="2"/>
  <c r="F471" i="2"/>
  <c r="G471" i="2"/>
  <c r="H471" i="2"/>
  <c r="J471" i="2"/>
  <c r="K471" i="2"/>
  <c r="L471" i="2"/>
  <c r="M471" i="2"/>
  <c r="AG471" i="2"/>
  <c r="AH471" i="2"/>
  <c r="AI471" i="2"/>
  <c r="AJ471" i="2"/>
  <c r="AK471" i="2"/>
  <c r="AL471" i="2"/>
  <c r="AM471" i="2"/>
  <c r="AN471" i="2"/>
  <c r="C472" i="2"/>
  <c r="D472" i="2"/>
  <c r="E472" i="2"/>
  <c r="F472" i="2"/>
  <c r="G472" i="2"/>
  <c r="H472" i="2"/>
  <c r="J472" i="2"/>
  <c r="K472" i="2"/>
  <c r="L472" i="2"/>
  <c r="M472" i="2"/>
  <c r="AG472" i="2"/>
  <c r="AH472" i="2"/>
  <c r="AI472" i="2"/>
  <c r="AJ472" i="2"/>
  <c r="AK472" i="2"/>
  <c r="AL472" i="2"/>
  <c r="AM472" i="2"/>
  <c r="AN472" i="2"/>
  <c r="C473" i="2"/>
  <c r="D473" i="2"/>
  <c r="E473" i="2"/>
  <c r="F473" i="2"/>
  <c r="G473" i="2"/>
  <c r="H473" i="2"/>
  <c r="J473" i="2"/>
  <c r="K473" i="2"/>
  <c r="L473" i="2"/>
  <c r="M473" i="2"/>
  <c r="AG473" i="2"/>
  <c r="AH473" i="2"/>
  <c r="AI473" i="2"/>
  <c r="AJ473" i="2"/>
  <c r="AK473" i="2"/>
  <c r="AL473" i="2"/>
  <c r="AM473" i="2"/>
  <c r="AN473" i="2"/>
  <c r="C474" i="2"/>
  <c r="D474" i="2"/>
  <c r="E474" i="2"/>
  <c r="F474" i="2"/>
  <c r="G474" i="2"/>
  <c r="H474" i="2"/>
  <c r="J474" i="2"/>
  <c r="K474" i="2"/>
  <c r="L474" i="2"/>
  <c r="M474" i="2"/>
  <c r="AG474" i="2"/>
  <c r="AH474" i="2"/>
  <c r="AI474" i="2"/>
  <c r="AJ474" i="2"/>
  <c r="AK474" i="2"/>
  <c r="AL474" i="2"/>
  <c r="AM474" i="2"/>
  <c r="AN474" i="2"/>
  <c r="C476" i="2"/>
  <c r="D476" i="2"/>
  <c r="E476" i="2"/>
  <c r="F476" i="2"/>
  <c r="G476" i="2"/>
  <c r="H476" i="2"/>
  <c r="J476" i="2"/>
  <c r="K476" i="2"/>
  <c r="L476" i="2"/>
  <c r="M476" i="2"/>
  <c r="AG476" i="2"/>
  <c r="AH476" i="2"/>
  <c r="AI476" i="2"/>
  <c r="AJ476" i="2"/>
  <c r="AK476" i="2"/>
  <c r="AL476" i="2"/>
  <c r="AM476" i="2"/>
  <c r="AN476" i="2"/>
  <c r="C477" i="2"/>
  <c r="D477" i="2"/>
  <c r="E477" i="2"/>
  <c r="F477" i="2"/>
  <c r="G477" i="2"/>
  <c r="H477" i="2"/>
  <c r="J477" i="2"/>
  <c r="K477" i="2"/>
  <c r="L477" i="2"/>
  <c r="M477" i="2"/>
  <c r="AG477" i="2"/>
  <c r="AH477" i="2"/>
  <c r="AI477" i="2"/>
  <c r="AJ477" i="2"/>
  <c r="AK477" i="2"/>
  <c r="AL477" i="2"/>
  <c r="AM477" i="2"/>
  <c r="AN477" i="2"/>
  <c r="C478" i="2"/>
  <c r="D478" i="2"/>
  <c r="E478" i="2"/>
  <c r="F478" i="2"/>
  <c r="G478" i="2"/>
  <c r="H478" i="2"/>
  <c r="J478" i="2"/>
  <c r="K478" i="2"/>
  <c r="L478" i="2"/>
  <c r="M478" i="2"/>
  <c r="AG478" i="2"/>
  <c r="AH478" i="2"/>
  <c r="AI478" i="2"/>
  <c r="AJ478" i="2"/>
  <c r="AK478" i="2"/>
  <c r="AL478" i="2"/>
  <c r="AM478" i="2"/>
  <c r="AN478" i="2"/>
  <c r="C479" i="2"/>
  <c r="D479" i="2"/>
  <c r="E479" i="2"/>
  <c r="F479" i="2"/>
  <c r="G479" i="2"/>
  <c r="H479" i="2"/>
  <c r="J479" i="2"/>
  <c r="K479" i="2"/>
  <c r="L479" i="2"/>
  <c r="M479" i="2"/>
  <c r="AG479" i="2"/>
  <c r="AH479" i="2"/>
  <c r="AI479" i="2"/>
  <c r="AJ479" i="2"/>
  <c r="AK479" i="2"/>
  <c r="AL479" i="2"/>
  <c r="AM479" i="2"/>
  <c r="AN479" i="2"/>
  <c r="C480" i="2"/>
  <c r="D480" i="2"/>
  <c r="E480" i="2"/>
  <c r="F480" i="2"/>
  <c r="G480" i="2"/>
  <c r="H480" i="2"/>
  <c r="J480" i="2"/>
  <c r="K480" i="2"/>
  <c r="L480" i="2"/>
  <c r="M480" i="2"/>
  <c r="AG480" i="2"/>
  <c r="AH480" i="2"/>
  <c r="AI480" i="2"/>
  <c r="AJ480" i="2"/>
  <c r="AK480" i="2"/>
  <c r="AL480" i="2"/>
  <c r="AM480" i="2"/>
  <c r="AN480" i="2"/>
  <c r="C481" i="2"/>
  <c r="D481" i="2"/>
  <c r="E481" i="2"/>
  <c r="F481" i="2"/>
  <c r="G481" i="2"/>
  <c r="H481" i="2"/>
  <c r="J481" i="2"/>
  <c r="K481" i="2"/>
  <c r="L481" i="2"/>
  <c r="M481" i="2"/>
  <c r="AG481" i="2"/>
  <c r="AH481" i="2"/>
  <c r="AI481" i="2"/>
  <c r="AJ481" i="2"/>
  <c r="AK481" i="2"/>
  <c r="AL481" i="2"/>
  <c r="AM481" i="2"/>
  <c r="AN481" i="2"/>
  <c r="C482" i="2"/>
  <c r="D482" i="2"/>
  <c r="E482" i="2"/>
  <c r="F482" i="2"/>
  <c r="G482" i="2"/>
  <c r="H482" i="2"/>
  <c r="J482" i="2"/>
  <c r="K482" i="2"/>
  <c r="L482" i="2"/>
  <c r="M482" i="2"/>
  <c r="AG482" i="2"/>
  <c r="AH482" i="2"/>
  <c r="AI482" i="2"/>
  <c r="AJ482" i="2"/>
  <c r="AK482" i="2"/>
  <c r="AL482" i="2"/>
  <c r="AM482" i="2"/>
  <c r="AN482" i="2"/>
  <c r="C483" i="2"/>
  <c r="D483" i="2"/>
  <c r="E483" i="2"/>
  <c r="F483" i="2"/>
  <c r="G483" i="2"/>
  <c r="H483" i="2"/>
  <c r="J483" i="2"/>
  <c r="K483" i="2"/>
  <c r="L483" i="2"/>
  <c r="M483" i="2"/>
  <c r="AG483" i="2"/>
  <c r="AH483" i="2"/>
  <c r="AI483" i="2"/>
  <c r="AJ483" i="2"/>
  <c r="AK483" i="2"/>
  <c r="AL483" i="2"/>
  <c r="AM483" i="2"/>
  <c r="AN483" i="2"/>
  <c r="C484" i="2"/>
  <c r="D484" i="2"/>
  <c r="E484" i="2"/>
  <c r="F484" i="2"/>
  <c r="G484" i="2"/>
  <c r="H484" i="2"/>
  <c r="J484" i="2"/>
  <c r="K484" i="2"/>
  <c r="L484" i="2"/>
  <c r="M484" i="2"/>
  <c r="AG484" i="2"/>
  <c r="AH484" i="2"/>
  <c r="AI484" i="2"/>
  <c r="AJ484" i="2"/>
  <c r="AK484" i="2"/>
  <c r="AL484" i="2"/>
  <c r="AM484" i="2"/>
  <c r="AN484" i="2"/>
  <c r="C485" i="2"/>
  <c r="D485" i="2"/>
  <c r="E485" i="2"/>
  <c r="F485" i="2"/>
  <c r="G485" i="2"/>
  <c r="H485" i="2"/>
  <c r="J485" i="2"/>
  <c r="K485" i="2"/>
  <c r="L485" i="2"/>
  <c r="M485" i="2"/>
  <c r="AG485" i="2"/>
  <c r="AH485" i="2"/>
  <c r="AI485" i="2"/>
  <c r="AJ485" i="2"/>
  <c r="AK485" i="2"/>
  <c r="AL485" i="2"/>
  <c r="AM485" i="2"/>
  <c r="AN485" i="2"/>
  <c r="C486" i="2"/>
  <c r="D486" i="2"/>
  <c r="E486" i="2"/>
  <c r="F486" i="2"/>
  <c r="G486" i="2"/>
  <c r="H486" i="2"/>
  <c r="J486" i="2"/>
  <c r="K486" i="2"/>
  <c r="L486" i="2"/>
  <c r="M486" i="2"/>
  <c r="AG486" i="2"/>
  <c r="AH486" i="2"/>
  <c r="AI486" i="2"/>
  <c r="AJ486" i="2"/>
  <c r="AK486" i="2"/>
  <c r="AL486" i="2"/>
  <c r="AM486" i="2"/>
  <c r="AN486" i="2"/>
  <c r="C487" i="2"/>
  <c r="D487" i="2"/>
  <c r="E487" i="2"/>
  <c r="F487" i="2"/>
  <c r="G487" i="2"/>
  <c r="H487" i="2"/>
  <c r="J487" i="2"/>
  <c r="K487" i="2"/>
  <c r="L487" i="2"/>
  <c r="M487" i="2"/>
  <c r="AG487" i="2"/>
  <c r="AH487" i="2"/>
  <c r="AI487" i="2"/>
  <c r="AJ487" i="2"/>
  <c r="AK487" i="2"/>
  <c r="AL487" i="2"/>
  <c r="AM487" i="2"/>
  <c r="AN487" i="2"/>
  <c r="C488" i="2"/>
  <c r="D488" i="2"/>
  <c r="E488" i="2"/>
  <c r="F488" i="2"/>
  <c r="G488" i="2"/>
  <c r="H488" i="2"/>
  <c r="J488" i="2"/>
  <c r="K488" i="2"/>
  <c r="L488" i="2"/>
  <c r="M488" i="2"/>
  <c r="AG488" i="2"/>
  <c r="AH488" i="2"/>
  <c r="AI488" i="2"/>
  <c r="AJ488" i="2"/>
  <c r="AK488" i="2"/>
  <c r="AL488" i="2"/>
  <c r="AM488" i="2"/>
  <c r="AN488" i="2"/>
  <c r="C489" i="2"/>
  <c r="D489" i="2"/>
  <c r="E489" i="2"/>
  <c r="F489" i="2"/>
  <c r="G489" i="2"/>
  <c r="H489" i="2"/>
  <c r="J489" i="2"/>
  <c r="K489" i="2"/>
  <c r="L489" i="2"/>
  <c r="M489" i="2"/>
  <c r="AG489" i="2"/>
  <c r="AH489" i="2"/>
  <c r="AI489" i="2"/>
  <c r="AJ489" i="2"/>
  <c r="AK489" i="2"/>
  <c r="AL489" i="2"/>
  <c r="AM489" i="2"/>
  <c r="AN489" i="2"/>
  <c r="C490" i="2"/>
  <c r="D490" i="2"/>
  <c r="E490" i="2"/>
  <c r="F490" i="2"/>
  <c r="G490" i="2"/>
  <c r="H490" i="2"/>
  <c r="J490" i="2"/>
  <c r="K490" i="2"/>
  <c r="L490" i="2"/>
  <c r="M490" i="2"/>
  <c r="AG490" i="2"/>
  <c r="AH490" i="2"/>
  <c r="AI490" i="2"/>
  <c r="AJ490" i="2"/>
  <c r="AK490" i="2"/>
  <c r="AL490" i="2"/>
  <c r="AM490" i="2"/>
  <c r="AN490" i="2"/>
  <c r="C491" i="2"/>
  <c r="D491" i="2"/>
  <c r="E491" i="2"/>
  <c r="F491" i="2"/>
  <c r="G491" i="2"/>
  <c r="H491" i="2"/>
  <c r="J491" i="2"/>
  <c r="K491" i="2"/>
  <c r="L491" i="2"/>
  <c r="M491" i="2"/>
  <c r="AG491" i="2"/>
  <c r="AH491" i="2"/>
  <c r="AI491" i="2"/>
  <c r="AJ491" i="2"/>
  <c r="AK491" i="2"/>
  <c r="AL491" i="2"/>
  <c r="AM491" i="2"/>
  <c r="AN491" i="2"/>
  <c r="C492" i="2"/>
  <c r="D492" i="2"/>
  <c r="E492" i="2"/>
  <c r="F492" i="2"/>
  <c r="G492" i="2"/>
  <c r="H492" i="2"/>
  <c r="J492" i="2"/>
  <c r="K492" i="2"/>
  <c r="L492" i="2"/>
  <c r="M492" i="2"/>
  <c r="AG492" i="2"/>
  <c r="AH492" i="2"/>
  <c r="AI492" i="2"/>
  <c r="AJ492" i="2"/>
  <c r="AK492" i="2"/>
  <c r="AL492" i="2"/>
  <c r="AM492" i="2"/>
  <c r="AN492" i="2"/>
  <c r="C493" i="2"/>
  <c r="D493" i="2"/>
  <c r="E493" i="2"/>
  <c r="F493" i="2"/>
  <c r="G493" i="2"/>
  <c r="H493" i="2"/>
  <c r="J493" i="2"/>
  <c r="K493" i="2"/>
  <c r="L493" i="2"/>
  <c r="M493" i="2"/>
  <c r="AG493" i="2"/>
  <c r="AH493" i="2"/>
  <c r="AI493" i="2"/>
  <c r="AJ493" i="2"/>
  <c r="AK493" i="2"/>
  <c r="AL493" i="2"/>
  <c r="AM493" i="2"/>
  <c r="AN493" i="2"/>
  <c r="C494" i="2"/>
  <c r="D494" i="2"/>
  <c r="E494" i="2"/>
  <c r="F494" i="2"/>
  <c r="G494" i="2"/>
  <c r="H494" i="2"/>
  <c r="J494" i="2"/>
  <c r="K494" i="2"/>
  <c r="L494" i="2"/>
  <c r="M494" i="2"/>
  <c r="AG494" i="2"/>
  <c r="AH494" i="2"/>
  <c r="AI494" i="2"/>
  <c r="AJ494" i="2"/>
  <c r="AK494" i="2"/>
  <c r="AL494" i="2"/>
  <c r="AM494" i="2"/>
  <c r="AN494" i="2"/>
  <c r="C495" i="2"/>
  <c r="D495" i="2"/>
  <c r="E495" i="2"/>
  <c r="F495" i="2"/>
  <c r="G495" i="2"/>
  <c r="H495" i="2"/>
  <c r="J495" i="2"/>
  <c r="K495" i="2"/>
  <c r="L495" i="2"/>
  <c r="M495" i="2"/>
  <c r="AG495" i="2"/>
  <c r="AH495" i="2"/>
  <c r="AI495" i="2"/>
  <c r="AJ495" i="2"/>
  <c r="AK495" i="2"/>
  <c r="AL495" i="2"/>
  <c r="AM495" i="2"/>
  <c r="AN495" i="2"/>
  <c r="C496" i="2"/>
  <c r="D496" i="2"/>
  <c r="E496" i="2"/>
  <c r="F496" i="2"/>
  <c r="G496" i="2"/>
  <c r="H496" i="2"/>
  <c r="J496" i="2"/>
  <c r="K496" i="2"/>
  <c r="L496" i="2"/>
  <c r="M496" i="2"/>
  <c r="AG496" i="2"/>
  <c r="AH496" i="2"/>
  <c r="AI496" i="2"/>
  <c r="AJ496" i="2"/>
  <c r="AK496" i="2"/>
  <c r="AL496" i="2"/>
  <c r="AM496" i="2"/>
  <c r="AN496" i="2"/>
  <c r="C497" i="2"/>
  <c r="D497" i="2"/>
  <c r="E497" i="2"/>
  <c r="F497" i="2"/>
  <c r="G497" i="2"/>
  <c r="H497" i="2"/>
  <c r="J497" i="2"/>
  <c r="K497" i="2"/>
  <c r="L497" i="2"/>
  <c r="M497" i="2"/>
  <c r="AG497" i="2"/>
  <c r="AH497" i="2"/>
  <c r="AI497" i="2"/>
  <c r="AJ497" i="2"/>
  <c r="AK497" i="2"/>
  <c r="AL497" i="2"/>
  <c r="AM497" i="2"/>
  <c r="AN497" i="2"/>
  <c r="C498" i="2"/>
  <c r="D498" i="2"/>
  <c r="E498" i="2"/>
  <c r="F498" i="2"/>
  <c r="G498" i="2"/>
  <c r="H498" i="2"/>
  <c r="J498" i="2"/>
  <c r="K498" i="2"/>
  <c r="L498" i="2"/>
  <c r="M498" i="2"/>
  <c r="AG498" i="2"/>
  <c r="AH498" i="2"/>
  <c r="AI498" i="2"/>
  <c r="AJ498" i="2"/>
  <c r="AK498" i="2"/>
  <c r="AL498" i="2"/>
  <c r="AM498" i="2"/>
  <c r="AN498" i="2"/>
  <c r="C499" i="2"/>
  <c r="D499" i="2"/>
  <c r="E499" i="2"/>
  <c r="F499" i="2"/>
  <c r="G499" i="2"/>
  <c r="H499" i="2"/>
  <c r="J499" i="2"/>
  <c r="K499" i="2"/>
  <c r="L499" i="2"/>
  <c r="M499" i="2"/>
  <c r="AG499" i="2"/>
  <c r="AH499" i="2"/>
  <c r="AI499" i="2"/>
  <c r="AJ499" i="2"/>
  <c r="AK499" i="2"/>
  <c r="AL499" i="2"/>
  <c r="AM499" i="2"/>
  <c r="AN499" i="2"/>
  <c r="C500" i="2"/>
  <c r="D500" i="2"/>
  <c r="E500" i="2"/>
  <c r="F500" i="2"/>
  <c r="G500" i="2"/>
  <c r="H500" i="2"/>
  <c r="J500" i="2"/>
  <c r="K500" i="2"/>
  <c r="L500" i="2"/>
  <c r="M500" i="2"/>
  <c r="AG500" i="2"/>
  <c r="AH500" i="2"/>
  <c r="AI500" i="2"/>
  <c r="AJ500" i="2"/>
  <c r="AK500" i="2"/>
  <c r="AL500" i="2"/>
  <c r="AM500" i="2"/>
  <c r="AN500" i="2"/>
  <c r="C501" i="2"/>
  <c r="D501" i="2"/>
  <c r="E501" i="2"/>
  <c r="F501" i="2"/>
  <c r="G501" i="2"/>
  <c r="H501" i="2"/>
  <c r="J501" i="2"/>
  <c r="K501" i="2"/>
  <c r="L501" i="2"/>
  <c r="M501" i="2"/>
  <c r="AG501" i="2"/>
  <c r="AH501" i="2"/>
  <c r="AI501" i="2"/>
  <c r="AJ501" i="2"/>
  <c r="AK501" i="2"/>
  <c r="AL501" i="2"/>
  <c r="AM501" i="2"/>
  <c r="AN501" i="2"/>
  <c r="C502" i="2"/>
  <c r="D502" i="2"/>
  <c r="E502" i="2"/>
  <c r="F502" i="2"/>
  <c r="G502" i="2"/>
  <c r="H502" i="2"/>
  <c r="J502" i="2"/>
  <c r="K502" i="2"/>
  <c r="L502" i="2"/>
  <c r="M502" i="2"/>
  <c r="AG502" i="2"/>
  <c r="AH502" i="2"/>
  <c r="AI502" i="2"/>
  <c r="AJ502" i="2"/>
  <c r="AK502" i="2"/>
  <c r="AL502" i="2"/>
  <c r="AM502" i="2"/>
  <c r="AN502" i="2"/>
  <c r="C503" i="2"/>
  <c r="D503" i="2"/>
  <c r="E503" i="2"/>
  <c r="F503" i="2"/>
  <c r="G503" i="2"/>
  <c r="H503" i="2"/>
  <c r="J503" i="2"/>
  <c r="K503" i="2"/>
  <c r="L503" i="2"/>
  <c r="M503" i="2"/>
  <c r="AG503" i="2"/>
  <c r="AH503" i="2"/>
  <c r="AI503" i="2"/>
  <c r="AJ503" i="2"/>
  <c r="AK503" i="2"/>
  <c r="AL503" i="2"/>
  <c r="AM503" i="2"/>
  <c r="AN503" i="2"/>
  <c r="C504" i="2"/>
  <c r="D504" i="2"/>
  <c r="E504" i="2"/>
  <c r="F504" i="2"/>
  <c r="G504" i="2"/>
  <c r="H504" i="2"/>
  <c r="J504" i="2"/>
  <c r="K504" i="2"/>
  <c r="L504" i="2"/>
  <c r="M504" i="2"/>
  <c r="AG504" i="2"/>
  <c r="AH504" i="2"/>
  <c r="AI504" i="2"/>
  <c r="AJ504" i="2"/>
  <c r="AK504" i="2"/>
  <c r="AL504" i="2"/>
  <c r="AM504" i="2"/>
  <c r="AN504" i="2"/>
  <c r="C505" i="2"/>
  <c r="D505" i="2"/>
  <c r="E505" i="2"/>
  <c r="F505" i="2"/>
  <c r="G505" i="2"/>
  <c r="H505" i="2"/>
  <c r="J505" i="2"/>
  <c r="K505" i="2"/>
  <c r="L505" i="2"/>
  <c r="M505" i="2"/>
  <c r="AG505" i="2"/>
  <c r="AH505" i="2"/>
  <c r="AI505" i="2"/>
  <c r="AJ505" i="2"/>
  <c r="AK505" i="2"/>
  <c r="AL505" i="2"/>
  <c r="AM505" i="2"/>
  <c r="AN505" i="2"/>
  <c r="C506" i="2"/>
  <c r="D506" i="2"/>
  <c r="E506" i="2"/>
  <c r="F506" i="2"/>
  <c r="G506" i="2"/>
  <c r="H506" i="2"/>
  <c r="J506" i="2"/>
  <c r="K506" i="2"/>
  <c r="L506" i="2"/>
  <c r="M506" i="2"/>
  <c r="AG506" i="2"/>
  <c r="AH506" i="2"/>
  <c r="AI506" i="2"/>
  <c r="AJ506" i="2"/>
  <c r="AK506" i="2"/>
  <c r="AL506" i="2"/>
  <c r="AM506" i="2"/>
  <c r="AN506" i="2"/>
  <c r="C507" i="2"/>
  <c r="D507" i="2"/>
  <c r="E507" i="2"/>
  <c r="F507" i="2"/>
  <c r="G507" i="2"/>
  <c r="H507" i="2"/>
  <c r="J507" i="2"/>
  <c r="K507" i="2"/>
  <c r="L507" i="2"/>
  <c r="M507" i="2"/>
  <c r="AG507" i="2"/>
  <c r="AH507" i="2"/>
  <c r="AI507" i="2"/>
  <c r="AJ507" i="2"/>
  <c r="AK507" i="2"/>
  <c r="AL507" i="2"/>
  <c r="AM507" i="2"/>
  <c r="AN507" i="2"/>
  <c r="C508" i="2"/>
  <c r="D508" i="2"/>
  <c r="E508" i="2"/>
  <c r="F508" i="2"/>
  <c r="G508" i="2"/>
  <c r="H508" i="2"/>
  <c r="J508" i="2"/>
  <c r="K508" i="2"/>
  <c r="L508" i="2"/>
  <c r="M508" i="2"/>
  <c r="AG508" i="2"/>
  <c r="AH508" i="2"/>
  <c r="AI508" i="2"/>
  <c r="AJ508" i="2"/>
  <c r="AK508" i="2"/>
  <c r="AL508" i="2"/>
  <c r="AM508" i="2"/>
  <c r="AN508" i="2"/>
  <c r="C509" i="2"/>
  <c r="D509" i="2"/>
  <c r="E509" i="2"/>
  <c r="F509" i="2"/>
  <c r="G509" i="2"/>
  <c r="H509" i="2"/>
  <c r="J509" i="2"/>
  <c r="K509" i="2"/>
  <c r="L509" i="2"/>
  <c r="M509" i="2"/>
  <c r="AG509" i="2"/>
  <c r="AH509" i="2"/>
  <c r="AI509" i="2"/>
  <c r="AJ509" i="2"/>
  <c r="AK509" i="2"/>
  <c r="AL509" i="2"/>
  <c r="AM509" i="2"/>
  <c r="AN509" i="2"/>
  <c r="C510" i="2"/>
  <c r="D510" i="2"/>
  <c r="E510" i="2"/>
  <c r="F510" i="2"/>
  <c r="G510" i="2"/>
  <c r="H510" i="2"/>
  <c r="J510" i="2"/>
  <c r="K510" i="2"/>
  <c r="L510" i="2"/>
  <c r="M510" i="2"/>
  <c r="AG510" i="2"/>
  <c r="AH510" i="2"/>
  <c r="AI510" i="2"/>
  <c r="AJ510" i="2"/>
  <c r="AK510" i="2"/>
  <c r="AL510" i="2"/>
  <c r="AM510" i="2"/>
  <c r="AN510" i="2"/>
  <c r="C511" i="2"/>
  <c r="D511" i="2"/>
  <c r="E511" i="2"/>
  <c r="F511" i="2"/>
  <c r="G511" i="2"/>
  <c r="H511" i="2"/>
  <c r="J511" i="2"/>
  <c r="K511" i="2"/>
  <c r="L511" i="2"/>
  <c r="M511" i="2"/>
  <c r="AG511" i="2"/>
  <c r="AH511" i="2"/>
  <c r="AI511" i="2"/>
  <c r="AJ511" i="2"/>
  <c r="AK511" i="2"/>
  <c r="AL511" i="2"/>
  <c r="AM511" i="2"/>
  <c r="AN511" i="2"/>
  <c r="C512" i="2"/>
  <c r="D512" i="2"/>
  <c r="E512" i="2"/>
  <c r="F512" i="2"/>
  <c r="G512" i="2"/>
  <c r="H512" i="2"/>
  <c r="J512" i="2"/>
  <c r="K512" i="2"/>
  <c r="L512" i="2"/>
  <c r="M512" i="2"/>
  <c r="AG512" i="2"/>
  <c r="AH512" i="2"/>
  <c r="AI512" i="2"/>
  <c r="AJ512" i="2"/>
  <c r="AK512" i="2"/>
  <c r="AL512" i="2"/>
  <c r="AM512" i="2"/>
  <c r="AN512" i="2"/>
  <c r="C513" i="2"/>
  <c r="D513" i="2"/>
  <c r="E513" i="2"/>
  <c r="F513" i="2"/>
  <c r="G513" i="2"/>
  <c r="H513" i="2"/>
  <c r="J513" i="2"/>
  <c r="K513" i="2"/>
  <c r="L513" i="2"/>
  <c r="M513" i="2"/>
  <c r="AG513" i="2"/>
  <c r="AH513" i="2"/>
  <c r="AI513" i="2"/>
  <c r="AJ513" i="2"/>
  <c r="AK513" i="2"/>
  <c r="AL513" i="2"/>
  <c r="AM513" i="2"/>
  <c r="AN513" i="2"/>
  <c r="C514" i="2"/>
  <c r="D514" i="2"/>
  <c r="E514" i="2"/>
  <c r="F514" i="2"/>
  <c r="G514" i="2"/>
  <c r="H514" i="2"/>
  <c r="J514" i="2"/>
  <c r="K514" i="2"/>
  <c r="L514" i="2"/>
  <c r="M514" i="2"/>
  <c r="AG514" i="2"/>
  <c r="AH514" i="2"/>
  <c r="AI514" i="2"/>
  <c r="AJ514" i="2"/>
  <c r="AK514" i="2"/>
  <c r="AL514" i="2"/>
  <c r="AM514" i="2"/>
  <c r="AN514" i="2"/>
  <c r="C515" i="2"/>
  <c r="D515" i="2"/>
  <c r="E515" i="2"/>
  <c r="F515" i="2"/>
  <c r="G515" i="2"/>
  <c r="H515" i="2"/>
  <c r="J515" i="2"/>
  <c r="K515" i="2"/>
  <c r="L515" i="2"/>
  <c r="M515" i="2"/>
  <c r="AG515" i="2"/>
  <c r="AH515" i="2"/>
  <c r="AI515" i="2"/>
  <c r="AJ515" i="2"/>
  <c r="AK515" i="2"/>
  <c r="AL515" i="2"/>
  <c r="AM515" i="2"/>
  <c r="AN515" i="2"/>
  <c r="C516" i="2"/>
  <c r="D516" i="2"/>
  <c r="E516" i="2"/>
  <c r="F516" i="2"/>
  <c r="G516" i="2"/>
  <c r="H516" i="2"/>
  <c r="J516" i="2"/>
  <c r="K516" i="2"/>
  <c r="L516" i="2"/>
  <c r="M516" i="2"/>
  <c r="AG516" i="2"/>
  <c r="AH516" i="2"/>
  <c r="AI516" i="2"/>
  <c r="AJ516" i="2"/>
  <c r="AK516" i="2"/>
  <c r="AL516" i="2"/>
  <c r="AM516" i="2"/>
  <c r="AN516" i="2"/>
  <c r="C517" i="2"/>
  <c r="D517" i="2"/>
  <c r="E517" i="2"/>
  <c r="F517" i="2"/>
  <c r="G517" i="2"/>
  <c r="H517" i="2"/>
  <c r="J517" i="2"/>
  <c r="K517" i="2"/>
  <c r="L517" i="2"/>
  <c r="M517" i="2"/>
  <c r="AG517" i="2"/>
  <c r="AH517" i="2"/>
  <c r="AI517" i="2"/>
  <c r="AJ517" i="2"/>
  <c r="AK517" i="2"/>
  <c r="AL517" i="2"/>
  <c r="AM517" i="2"/>
  <c r="AN517" i="2"/>
  <c r="C518" i="2"/>
  <c r="D518" i="2"/>
  <c r="E518" i="2"/>
  <c r="F518" i="2"/>
  <c r="G518" i="2"/>
  <c r="H518" i="2"/>
  <c r="J518" i="2"/>
  <c r="K518" i="2"/>
  <c r="L518" i="2"/>
  <c r="M518" i="2"/>
  <c r="AG518" i="2"/>
  <c r="AH518" i="2"/>
  <c r="AI518" i="2"/>
  <c r="AJ518" i="2"/>
  <c r="AK518" i="2"/>
  <c r="AL518" i="2"/>
  <c r="AM518" i="2"/>
  <c r="AN518" i="2"/>
  <c r="C519" i="2"/>
  <c r="D519" i="2"/>
  <c r="E519" i="2"/>
  <c r="F519" i="2"/>
  <c r="G519" i="2"/>
  <c r="H519" i="2"/>
  <c r="J519" i="2"/>
  <c r="K519" i="2"/>
  <c r="L519" i="2"/>
  <c r="M519" i="2"/>
  <c r="AG519" i="2"/>
  <c r="AH519" i="2"/>
  <c r="AI519" i="2"/>
  <c r="AJ519" i="2"/>
  <c r="AK519" i="2"/>
  <c r="AL519" i="2"/>
  <c r="AM519" i="2"/>
  <c r="AN519" i="2"/>
  <c r="C520" i="2"/>
  <c r="D520" i="2"/>
  <c r="E520" i="2"/>
  <c r="F520" i="2"/>
  <c r="G520" i="2"/>
  <c r="H520" i="2"/>
  <c r="J520" i="2"/>
  <c r="K520" i="2"/>
  <c r="L520" i="2"/>
  <c r="M520" i="2"/>
  <c r="AG520" i="2"/>
  <c r="AH520" i="2"/>
  <c r="AI520" i="2"/>
  <c r="AJ520" i="2"/>
  <c r="AK520" i="2"/>
  <c r="AL520" i="2"/>
  <c r="AM520" i="2"/>
  <c r="AN520" i="2"/>
  <c r="C521" i="2"/>
  <c r="D521" i="2"/>
  <c r="E521" i="2"/>
  <c r="F521" i="2"/>
  <c r="G521" i="2"/>
  <c r="H521" i="2"/>
  <c r="J521" i="2"/>
  <c r="K521" i="2"/>
  <c r="L521" i="2"/>
  <c r="M521" i="2"/>
  <c r="AG521" i="2"/>
  <c r="AH521" i="2"/>
  <c r="AI521" i="2"/>
  <c r="AJ521" i="2"/>
  <c r="AK521" i="2"/>
  <c r="AL521" i="2"/>
  <c r="AM521" i="2"/>
  <c r="AN521" i="2"/>
  <c r="C522" i="2"/>
  <c r="D522" i="2"/>
  <c r="E522" i="2"/>
  <c r="F522" i="2"/>
  <c r="G522" i="2"/>
  <c r="H522" i="2"/>
  <c r="J522" i="2"/>
  <c r="K522" i="2"/>
  <c r="L522" i="2"/>
  <c r="M522" i="2"/>
  <c r="AG522" i="2"/>
  <c r="AH522" i="2"/>
  <c r="AI522" i="2"/>
  <c r="AJ522" i="2"/>
  <c r="AK522" i="2"/>
  <c r="AL522" i="2"/>
  <c r="AM522" i="2"/>
  <c r="AN522" i="2"/>
  <c r="C523" i="2"/>
  <c r="D523" i="2"/>
  <c r="E523" i="2"/>
  <c r="F523" i="2"/>
  <c r="G523" i="2"/>
  <c r="H523" i="2"/>
  <c r="J523" i="2"/>
  <c r="K523" i="2"/>
  <c r="L523" i="2"/>
  <c r="M523" i="2"/>
  <c r="AG523" i="2"/>
  <c r="AH523" i="2"/>
  <c r="AI523" i="2"/>
  <c r="AJ523" i="2"/>
  <c r="AK523" i="2"/>
  <c r="AL523" i="2"/>
  <c r="AM523" i="2"/>
  <c r="AN523" i="2"/>
  <c r="C524" i="2"/>
  <c r="D524" i="2"/>
  <c r="E524" i="2"/>
  <c r="F524" i="2"/>
  <c r="G524" i="2"/>
  <c r="H524" i="2"/>
  <c r="J524" i="2"/>
  <c r="K524" i="2"/>
  <c r="L524" i="2"/>
  <c r="M524" i="2"/>
  <c r="AG524" i="2"/>
  <c r="AH524" i="2"/>
  <c r="AI524" i="2"/>
  <c r="AJ524" i="2"/>
  <c r="AK524" i="2"/>
  <c r="AL524" i="2"/>
  <c r="AM524" i="2"/>
  <c r="AN524" i="2"/>
  <c r="C525" i="2"/>
  <c r="D525" i="2"/>
  <c r="E525" i="2"/>
  <c r="F525" i="2"/>
  <c r="G525" i="2"/>
  <c r="H525" i="2"/>
  <c r="J525" i="2"/>
  <c r="K525" i="2"/>
  <c r="L525" i="2"/>
  <c r="M525" i="2"/>
  <c r="AG525" i="2"/>
  <c r="AH525" i="2"/>
  <c r="AI525" i="2"/>
  <c r="AJ525" i="2"/>
  <c r="AK525" i="2"/>
  <c r="AL525" i="2"/>
  <c r="AM525" i="2"/>
  <c r="AN525" i="2"/>
  <c r="C526" i="2"/>
  <c r="D526" i="2"/>
  <c r="E526" i="2"/>
  <c r="F526" i="2"/>
  <c r="G526" i="2"/>
  <c r="H526" i="2"/>
  <c r="J526" i="2"/>
  <c r="K526" i="2"/>
  <c r="L526" i="2"/>
  <c r="M526" i="2"/>
  <c r="AG526" i="2"/>
  <c r="AH526" i="2"/>
  <c r="AI526" i="2"/>
  <c r="AJ526" i="2"/>
  <c r="AK526" i="2"/>
  <c r="AL526" i="2"/>
  <c r="AM526" i="2"/>
  <c r="AN526" i="2"/>
  <c r="C527" i="2"/>
  <c r="D527" i="2"/>
  <c r="E527" i="2"/>
  <c r="F527" i="2"/>
  <c r="G527" i="2"/>
  <c r="H527" i="2"/>
  <c r="J527" i="2"/>
  <c r="K527" i="2"/>
  <c r="L527" i="2"/>
  <c r="M527" i="2"/>
  <c r="AG527" i="2"/>
  <c r="AH527" i="2"/>
  <c r="AI527" i="2"/>
  <c r="AJ527" i="2"/>
  <c r="AK527" i="2"/>
  <c r="AL527" i="2"/>
  <c r="AM527" i="2"/>
  <c r="AN527" i="2"/>
  <c r="C528" i="2"/>
  <c r="D528" i="2"/>
  <c r="E528" i="2"/>
  <c r="F528" i="2"/>
  <c r="G528" i="2"/>
  <c r="H528" i="2"/>
  <c r="J528" i="2"/>
  <c r="K528" i="2"/>
  <c r="L528" i="2"/>
  <c r="M528" i="2"/>
  <c r="AG528" i="2"/>
  <c r="AH528" i="2"/>
  <c r="AI528" i="2"/>
  <c r="AJ528" i="2"/>
  <c r="AK528" i="2"/>
  <c r="AL528" i="2"/>
  <c r="AM528" i="2"/>
  <c r="AN528" i="2"/>
  <c r="C529" i="2"/>
  <c r="D529" i="2"/>
  <c r="E529" i="2"/>
  <c r="F529" i="2"/>
  <c r="G529" i="2"/>
  <c r="H529" i="2"/>
  <c r="J529" i="2"/>
  <c r="K529" i="2"/>
  <c r="L529" i="2"/>
  <c r="M529" i="2"/>
  <c r="AG529" i="2"/>
  <c r="AH529" i="2"/>
  <c r="AI529" i="2"/>
  <c r="AJ529" i="2"/>
  <c r="AK529" i="2"/>
  <c r="AL529" i="2"/>
  <c r="AM529" i="2"/>
  <c r="AN529" i="2"/>
  <c r="C530" i="2"/>
  <c r="D530" i="2"/>
  <c r="E530" i="2"/>
  <c r="F530" i="2"/>
  <c r="G530" i="2"/>
  <c r="H530" i="2"/>
  <c r="J530" i="2"/>
  <c r="K530" i="2"/>
  <c r="L530" i="2"/>
  <c r="M530" i="2"/>
  <c r="AG530" i="2"/>
  <c r="AH530" i="2"/>
  <c r="AI530" i="2"/>
  <c r="AJ530" i="2"/>
  <c r="AK530" i="2"/>
  <c r="AL530" i="2"/>
  <c r="AM530" i="2"/>
  <c r="AN530" i="2"/>
  <c r="C531" i="2"/>
  <c r="D531" i="2"/>
  <c r="E531" i="2"/>
  <c r="F531" i="2"/>
  <c r="G531" i="2"/>
  <c r="H531" i="2"/>
  <c r="J531" i="2"/>
  <c r="K531" i="2"/>
  <c r="L531" i="2"/>
  <c r="M531" i="2"/>
  <c r="AG531" i="2"/>
  <c r="AH531" i="2"/>
  <c r="AI531" i="2"/>
  <c r="AJ531" i="2"/>
  <c r="AK531" i="2"/>
  <c r="AL531" i="2"/>
  <c r="AM531" i="2"/>
  <c r="AN531" i="2"/>
  <c r="C532" i="2"/>
  <c r="D532" i="2"/>
  <c r="E532" i="2"/>
  <c r="F532" i="2"/>
  <c r="G532" i="2"/>
  <c r="H532" i="2"/>
  <c r="J532" i="2"/>
  <c r="K532" i="2"/>
  <c r="L532" i="2"/>
  <c r="M532" i="2"/>
  <c r="AG532" i="2"/>
  <c r="AH532" i="2"/>
  <c r="AI532" i="2"/>
  <c r="AJ532" i="2"/>
  <c r="AK532" i="2"/>
  <c r="AL532" i="2"/>
  <c r="AM532" i="2"/>
  <c r="AN532" i="2"/>
  <c r="C533" i="2"/>
  <c r="D533" i="2"/>
  <c r="E533" i="2"/>
  <c r="F533" i="2"/>
  <c r="G533" i="2"/>
  <c r="H533" i="2"/>
  <c r="J533" i="2"/>
  <c r="K533" i="2"/>
  <c r="L533" i="2"/>
  <c r="M533" i="2"/>
  <c r="AG533" i="2"/>
  <c r="AH533" i="2"/>
  <c r="AI533" i="2"/>
  <c r="AJ533" i="2"/>
  <c r="AK533" i="2"/>
  <c r="AL533" i="2"/>
  <c r="AM533" i="2"/>
  <c r="AN533" i="2"/>
  <c r="C534" i="2"/>
  <c r="D534" i="2"/>
  <c r="E534" i="2"/>
  <c r="F534" i="2"/>
  <c r="G534" i="2"/>
  <c r="H534" i="2"/>
  <c r="J534" i="2"/>
  <c r="K534" i="2"/>
  <c r="L534" i="2"/>
  <c r="M534" i="2"/>
  <c r="AG534" i="2"/>
  <c r="AH534" i="2"/>
  <c r="AI534" i="2"/>
  <c r="AJ534" i="2"/>
  <c r="AK534" i="2"/>
  <c r="AL534" i="2"/>
  <c r="AM534" i="2"/>
  <c r="AN534" i="2"/>
  <c r="C535" i="2"/>
  <c r="D535" i="2"/>
  <c r="E535" i="2"/>
  <c r="F535" i="2"/>
  <c r="G535" i="2"/>
  <c r="H535" i="2"/>
  <c r="J535" i="2"/>
  <c r="K535" i="2"/>
  <c r="L535" i="2"/>
  <c r="M535" i="2"/>
  <c r="AG535" i="2"/>
  <c r="AH535" i="2"/>
  <c r="AI535" i="2"/>
  <c r="AJ535" i="2"/>
  <c r="AK535" i="2"/>
  <c r="AL535" i="2"/>
  <c r="AM535" i="2"/>
  <c r="AN535" i="2"/>
  <c r="C536" i="2"/>
  <c r="D536" i="2"/>
  <c r="E536" i="2"/>
  <c r="F536" i="2"/>
  <c r="G536" i="2"/>
  <c r="H536" i="2"/>
  <c r="J536" i="2"/>
  <c r="K536" i="2"/>
  <c r="L536" i="2"/>
  <c r="M536" i="2"/>
  <c r="AG536" i="2"/>
  <c r="AH536" i="2"/>
  <c r="AI536" i="2"/>
  <c r="AJ536" i="2"/>
  <c r="AK536" i="2"/>
  <c r="AL536" i="2"/>
  <c r="AM536" i="2"/>
  <c r="AN536" i="2"/>
  <c r="C537" i="2"/>
  <c r="D537" i="2"/>
  <c r="E537" i="2"/>
  <c r="F537" i="2"/>
  <c r="G537" i="2"/>
  <c r="H537" i="2"/>
  <c r="J537" i="2"/>
  <c r="K537" i="2"/>
  <c r="L537" i="2"/>
  <c r="M537" i="2"/>
  <c r="AG537" i="2"/>
  <c r="AH537" i="2"/>
  <c r="AI537" i="2"/>
  <c r="AJ537" i="2"/>
  <c r="AK537" i="2"/>
  <c r="AL537" i="2"/>
  <c r="AM537" i="2"/>
  <c r="AN537" i="2"/>
  <c r="C538" i="2"/>
  <c r="D538" i="2"/>
  <c r="E538" i="2"/>
  <c r="F538" i="2"/>
  <c r="G538" i="2"/>
  <c r="H538" i="2"/>
  <c r="J538" i="2"/>
  <c r="K538" i="2"/>
  <c r="L538" i="2"/>
  <c r="M538" i="2"/>
  <c r="AG538" i="2"/>
  <c r="AH538" i="2"/>
  <c r="AI538" i="2"/>
  <c r="AJ538" i="2"/>
  <c r="AK538" i="2"/>
  <c r="AL538" i="2"/>
  <c r="AM538" i="2"/>
  <c r="AN538" i="2"/>
  <c r="C539" i="2"/>
  <c r="D539" i="2"/>
  <c r="E539" i="2"/>
  <c r="F539" i="2"/>
  <c r="G539" i="2"/>
  <c r="H539" i="2"/>
  <c r="J539" i="2"/>
  <c r="K539" i="2"/>
  <c r="L539" i="2"/>
  <c r="M539" i="2"/>
  <c r="AG539" i="2"/>
  <c r="AH539" i="2"/>
  <c r="AI539" i="2"/>
  <c r="AJ539" i="2"/>
  <c r="AK539" i="2"/>
  <c r="AL539" i="2"/>
  <c r="AM539" i="2"/>
  <c r="AN539" i="2"/>
  <c r="C540" i="2"/>
  <c r="D540" i="2"/>
  <c r="E540" i="2"/>
  <c r="F540" i="2"/>
  <c r="G540" i="2"/>
  <c r="H540" i="2"/>
  <c r="J540" i="2"/>
  <c r="K540" i="2"/>
  <c r="L540" i="2"/>
  <c r="M540" i="2"/>
  <c r="AG540" i="2"/>
  <c r="AH540" i="2"/>
  <c r="AI540" i="2"/>
  <c r="AJ540" i="2"/>
  <c r="AK540" i="2"/>
  <c r="AL540" i="2"/>
  <c r="AM540" i="2"/>
  <c r="AN540" i="2"/>
  <c r="C541" i="2"/>
  <c r="D541" i="2"/>
  <c r="E541" i="2"/>
  <c r="F541" i="2"/>
  <c r="G541" i="2"/>
  <c r="H541" i="2"/>
  <c r="J541" i="2"/>
  <c r="K541" i="2"/>
  <c r="L541" i="2"/>
  <c r="M541" i="2"/>
  <c r="AG541" i="2"/>
  <c r="AH541" i="2"/>
  <c r="AI541" i="2"/>
  <c r="AJ541" i="2"/>
  <c r="AK541" i="2"/>
  <c r="AL541" i="2"/>
  <c r="AM541" i="2"/>
  <c r="AN541" i="2"/>
  <c r="C542" i="2"/>
  <c r="D542" i="2"/>
  <c r="E542" i="2"/>
  <c r="F542" i="2"/>
  <c r="G542" i="2"/>
  <c r="H542" i="2"/>
  <c r="J542" i="2"/>
  <c r="K542" i="2"/>
  <c r="L542" i="2"/>
  <c r="M542" i="2"/>
  <c r="AG542" i="2"/>
  <c r="AH542" i="2"/>
  <c r="AI542" i="2"/>
  <c r="AJ542" i="2"/>
  <c r="AK542" i="2"/>
  <c r="AL542" i="2"/>
  <c r="AM542" i="2"/>
  <c r="AN542" i="2"/>
  <c r="C543" i="2"/>
  <c r="D543" i="2"/>
  <c r="E543" i="2"/>
  <c r="F543" i="2"/>
  <c r="G543" i="2"/>
  <c r="H543" i="2"/>
  <c r="J543" i="2"/>
  <c r="K543" i="2"/>
  <c r="L543" i="2"/>
  <c r="M543" i="2"/>
  <c r="AG543" i="2"/>
  <c r="AH543" i="2"/>
  <c r="AI543" i="2"/>
  <c r="AJ543" i="2"/>
  <c r="AK543" i="2"/>
  <c r="AL543" i="2"/>
  <c r="AM543" i="2"/>
  <c r="AN543" i="2"/>
  <c r="C544" i="2"/>
  <c r="D544" i="2"/>
  <c r="E544" i="2"/>
  <c r="F544" i="2"/>
  <c r="G544" i="2"/>
  <c r="H544" i="2"/>
  <c r="J544" i="2"/>
  <c r="K544" i="2"/>
  <c r="L544" i="2"/>
  <c r="M544" i="2"/>
  <c r="AG544" i="2"/>
  <c r="AH544" i="2"/>
  <c r="AI544" i="2"/>
  <c r="AJ544" i="2"/>
  <c r="AK544" i="2"/>
  <c r="AL544" i="2"/>
  <c r="AM544" i="2"/>
  <c r="AN544" i="2"/>
  <c r="C545" i="2"/>
  <c r="D545" i="2"/>
  <c r="E545" i="2"/>
  <c r="F545" i="2"/>
  <c r="G545" i="2"/>
  <c r="H545" i="2"/>
  <c r="J545" i="2"/>
  <c r="K545" i="2"/>
  <c r="L545" i="2"/>
  <c r="M545" i="2"/>
  <c r="AG545" i="2"/>
  <c r="AH545" i="2"/>
  <c r="AI545" i="2"/>
  <c r="AJ545" i="2"/>
  <c r="AK545" i="2"/>
  <c r="AL545" i="2"/>
  <c r="AM545" i="2"/>
  <c r="AN545" i="2"/>
  <c r="C546" i="2"/>
  <c r="D546" i="2"/>
  <c r="E546" i="2"/>
  <c r="F546" i="2"/>
  <c r="G546" i="2"/>
  <c r="H546" i="2"/>
  <c r="J546" i="2"/>
  <c r="K546" i="2"/>
  <c r="L546" i="2"/>
  <c r="M546" i="2"/>
  <c r="AG546" i="2"/>
  <c r="AH546" i="2"/>
  <c r="AI546" i="2"/>
  <c r="AJ546" i="2"/>
  <c r="AK546" i="2"/>
  <c r="AL546" i="2"/>
  <c r="AM546" i="2"/>
  <c r="AN546" i="2"/>
  <c r="C547" i="2"/>
  <c r="D547" i="2"/>
  <c r="E547" i="2"/>
  <c r="F547" i="2"/>
  <c r="G547" i="2"/>
  <c r="H547" i="2"/>
  <c r="J547" i="2"/>
  <c r="K547" i="2"/>
  <c r="L547" i="2"/>
  <c r="M547" i="2"/>
  <c r="AG547" i="2"/>
  <c r="AH547" i="2"/>
  <c r="AI547" i="2"/>
  <c r="AJ547" i="2"/>
  <c r="AK547" i="2"/>
  <c r="AL547" i="2"/>
  <c r="AM547" i="2"/>
  <c r="AN547" i="2"/>
  <c r="C548" i="2"/>
  <c r="D548" i="2"/>
  <c r="E548" i="2"/>
  <c r="F548" i="2"/>
  <c r="G548" i="2"/>
  <c r="H548" i="2"/>
  <c r="J548" i="2"/>
  <c r="K548" i="2"/>
  <c r="L548" i="2"/>
  <c r="M548" i="2"/>
  <c r="AG548" i="2"/>
  <c r="AH548" i="2"/>
  <c r="AI548" i="2"/>
  <c r="AJ548" i="2"/>
  <c r="AK548" i="2"/>
  <c r="AL548" i="2"/>
  <c r="AM548" i="2"/>
  <c r="AN548" i="2"/>
  <c r="C549" i="2"/>
  <c r="D549" i="2"/>
  <c r="E549" i="2"/>
  <c r="F549" i="2"/>
  <c r="G549" i="2"/>
  <c r="H549" i="2"/>
  <c r="J549" i="2"/>
  <c r="K549" i="2"/>
  <c r="L549" i="2"/>
  <c r="M549" i="2"/>
  <c r="AG549" i="2"/>
  <c r="AH549" i="2"/>
  <c r="AI549" i="2"/>
  <c r="AJ549" i="2"/>
  <c r="AK549" i="2"/>
  <c r="AL549" i="2"/>
  <c r="AM549" i="2"/>
  <c r="AN549" i="2"/>
  <c r="C550" i="2"/>
  <c r="D550" i="2"/>
  <c r="E550" i="2"/>
  <c r="F550" i="2"/>
  <c r="G550" i="2"/>
  <c r="H550" i="2"/>
  <c r="J550" i="2"/>
  <c r="K550" i="2"/>
  <c r="L550" i="2"/>
  <c r="M550" i="2"/>
  <c r="AG550" i="2"/>
  <c r="AH550" i="2"/>
  <c r="AI550" i="2"/>
  <c r="AJ550" i="2"/>
  <c r="AK550" i="2"/>
  <c r="AL550" i="2"/>
  <c r="AM550" i="2"/>
  <c r="AN550" i="2"/>
  <c r="C551" i="2"/>
  <c r="D551" i="2"/>
  <c r="E551" i="2"/>
  <c r="F551" i="2"/>
  <c r="G551" i="2"/>
  <c r="H551" i="2"/>
  <c r="J551" i="2"/>
  <c r="K551" i="2"/>
  <c r="L551" i="2"/>
  <c r="M551" i="2"/>
  <c r="AG551" i="2"/>
  <c r="AH551" i="2"/>
  <c r="AI551" i="2"/>
  <c r="AJ551" i="2"/>
  <c r="AK551" i="2"/>
  <c r="AL551" i="2"/>
  <c r="AM551" i="2"/>
  <c r="AN551" i="2"/>
  <c r="C552" i="2"/>
  <c r="D552" i="2"/>
  <c r="E552" i="2"/>
  <c r="F552" i="2"/>
  <c r="G552" i="2"/>
  <c r="H552" i="2"/>
  <c r="J552" i="2"/>
  <c r="K552" i="2"/>
  <c r="L552" i="2"/>
  <c r="M552" i="2"/>
  <c r="AG552" i="2"/>
  <c r="AH552" i="2"/>
  <c r="AI552" i="2"/>
  <c r="AJ552" i="2"/>
  <c r="AK552" i="2"/>
  <c r="AL552" i="2"/>
  <c r="AM552" i="2"/>
  <c r="AN552" i="2"/>
  <c r="C553" i="2"/>
  <c r="D553" i="2"/>
  <c r="E553" i="2"/>
  <c r="F553" i="2"/>
  <c r="G553" i="2"/>
  <c r="H553" i="2"/>
  <c r="J553" i="2"/>
  <c r="K553" i="2"/>
  <c r="L553" i="2"/>
  <c r="M553" i="2"/>
  <c r="AG553" i="2"/>
  <c r="AH553" i="2"/>
  <c r="AI553" i="2"/>
  <c r="AJ553" i="2"/>
  <c r="AK553" i="2"/>
  <c r="AL553" i="2"/>
  <c r="AM553" i="2"/>
  <c r="AN553" i="2"/>
  <c r="C554" i="2"/>
  <c r="D554" i="2"/>
  <c r="E554" i="2"/>
  <c r="F554" i="2"/>
  <c r="G554" i="2"/>
  <c r="H554" i="2"/>
  <c r="J554" i="2"/>
  <c r="K554" i="2"/>
  <c r="L554" i="2"/>
  <c r="M554" i="2"/>
  <c r="AG554" i="2"/>
  <c r="AH554" i="2"/>
  <c r="AI554" i="2"/>
  <c r="AJ554" i="2"/>
  <c r="AK554" i="2"/>
  <c r="AL554" i="2"/>
  <c r="AM554" i="2"/>
  <c r="AN554" i="2"/>
  <c r="C555" i="2"/>
  <c r="D555" i="2"/>
  <c r="E555" i="2"/>
  <c r="F555" i="2"/>
  <c r="G555" i="2"/>
  <c r="H555" i="2"/>
  <c r="J555" i="2"/>
  <c r="K555" i="2"/>
  <c r="L555" i="2"/>
  <c r="M555" i="2"/>
  <c r="AG555" i="2"/>
  <c r="AH555" i="2"/>
  <c r="AI555" i="2"/>
  <c r="AJ555" i="2"/>
  <c r="AK555" i="2"/>
  <c r="AL555" i="2"/>
  <c r="AM555" i="2"/>
  <c r="AN555" i="2"/>
  <c r="C556" i="2"/>
  <c r="D556" i="2"/>
  <c r="E556" i="2"/>
  <c r="F556" i="2"/>
  <c r="G556" i="2"/>
  <c r="H556" i="2"/>
  <c r="J556" i="2"/>
  <c r="K556" i="2"/>
  <c r="L556" i="2"/>
  <c r="M556" i="2"/>
  <c r="AG556" i="2"/>
  <c r="AH556" i="2"/>
  <c r="AI556" i="2"/>
  <c r="AJ556" i="2"/>
  <c r="AK556" i="2"/>
  <c r="AL556" i="2"/>
  <c r="AM556" i="2"/>
  <c r="AN556" i="2"/>
  <c r="C557" i="2"/>
  <c r="D557" i="2"/>
  <c r="E557" i="2"/>
  <c r="F557" i="2"/>
  <c r="G557" i="2"/>
  <c r="H557" i="2"/>
  <c r="J557" i="2"/>
  <c r="K557" i="2"/>
  <c r="L557" i="2"/>
  <c r="M557" i="2"/>
  <c r="AG557" i="2"/>
  <c r="AH557" i="2"/>
  <c r="AI557" i="2"/>
  <c r="AJ557" i="2"/>
  <c r="AK557" i="2"/>
  <c r="AL557" i="2"/>
  <c r="AM557" i="2"/>
  <c r="AN557" i="2"/>
  <c r="C558" i="2"/>
  <c r="D558" i="2"/>
  <c r="E558" i="2"/>
  <c r="F558" i="2"/>
  <c r="G558" i="2"/>
  <c r="H558" i="2"/>
  <c r="J558" i="2"/>
  <c r="K558" i="2"/>
  <c r="L558" i="2"/>
  <c r="M558" i="2"/>
  <c r="AG558" i="2"/>
  <c r="AH558" i="2"/>
  <c r="AI558" i="2"/>
  <c r="AJ558" i="2"/>
  <c r="AK558" i="2"/>
  <c r="AL558" i="2"/>
  <c r="AM558" i="2"/>
  <c r="AN558" i="2"/>
  <c r="C559" i="2"/>
  <c r="D559" i="2"/>
  <c r="E559" i="2"/>
  <c r="F559" i="2"/>
  <c r="G559" i="2"/>
  <c r="H559" i="2"/>
  <c r="J559" i="2"/>
  <c r="K559" i="2"/>
  <c r="L559" i="2"/>
  <c r="M559" i="2"/>
  <c r="AG559" i="2"/>
  <c r="AH559" i="2"/>
  <c r="AI559" i="2"/>
  <c r="AJ559" i="2"/>
  <c r="AK559" i="2"/>
  <c r="AL559" i="2"/>
  <c r="AM559" i="2"/>
  <c r="AN559" i="2"/>
  <c r="C560" i="2"/>
  <c r="D560" i="2"/>
  <c r="E560" i="2"/>
  <c r="F560" i="2"/>
  <c r="G560" i="2"/>
  <c r="H560" i="2"/>
  <c r="J560" i="2"/>
  <c r="K560" i="2"/>
  <c r="L560" i="2"/>
  <c r="M560" i="2"/>
  <c r="AG560" i="2"/>
  <c r="AH560" i="2"/>
  <c r="AI560" i="2"/>
  <c r="AJ560" i="2"/>
  <c r="AK560" i="2"/>
  <c r="AL560" i="2"/>
  <c r="AM560" i="2"/>
  <c r="AN560" i="2"/>
  <c r="C561" i="2"/>
  <c r="D561" i="2"/>
  <c r="E561" i="2"/>
  <c r="F561" i="2"/>
  <c r="G561" i="2"/>
  <c r="H561" i="2"/>
  <c r="J561" i="2"/>
  <c r="K561" i="2"/>
  <c r="L561" i="2"/>
  <c r="M561" i="2"/>
  <c r="AG561" i="2"/>
  <c r="AH561" i="2"/>
  <c r="AI561" i="2"/>
  <c r="AJ561" i="2"/>
  <c r="AK561" i="2"/>
  <c r="AL561" i="2"/>
  <c r="AM561" i="2"/>
  <c r="AN561" i="2"/>
  <c r="C562" i="2"/>
  <c r="D562" i="2"/>
  <c r="E562" i="2"/>
  <c r="F562" i="2"/>
  <c r="G562" i="2"/>
  <c r="H562" i="2"/>
  <c r="J562" i="2"/>
  <c r="K562" i="2"/>
  <c r="L562" i="2"/>
  <c r="M562" i="2"/>
  <c r="AG562" i="2"/>
  <c r="AH562" i="2"/>
  <c r="AI562" i="2"/>
  <c r="AJ562" i="2"/>
  <c r="AK562" i="2"/>
  <c r="AL562" i="2"/>
  <c r="AM562" i="2"/>
  <c r="AN562" i="2"/>
  <c r="C563" i="2"/>
  <c r="D563" i="2"/>
  <c r="E563" i="2"/>
  <c r="F563" i="2"/>
  <c r="G563" i="2"/>
  <c r="H563" i="2"/>
  <c r="J563" i="2"/>
  <c r="K563" i="2"/>
  <c r="L563" i="2"/>
  <c r="M563" i="2"/>
  <c r="AG563" i="2"/>
  <c r="AH563" i="2"/>
  <c r="AI563" i="2"/>
  <c r="AJ563" i="2"/>
  <c r="AK563" i="2"/>
  <c r="AL563" i="2"/>
  <c r="AM563" i="2"/>
  <c r="AN563" i="2"/>
  <c r="C564" i="2"/>
  <c r="D564" i="2"/>
  <c r="E564" i="2"/>
  <c r="F564" i="2"/>
  <c r="G564" i="2"/>
  <c r="H564" i="2"/>
  <c r="J564" i="2"/>
  <c r="K564" i="2"/>
  <c r="L564" i="2"/>
  <c r="M564" i="2"/>
  <c r="AG564" i="2"/>
  <c r="AH564" i="2"/>
  <c r="AI564" i="2"/>
  <c r="AJ564" i="2"/>
  <c r="AK564" i="2"/>
  <c r="AL564" i="2"/>
  <c r="AM564" i="2"/>
  <c r="AN564" i="2"/>
  <c r="C565" i="2"/>
  <c r="D565" i="2"/>
  <c r="E565" i="2"/>
  <c r="F565" i="2"/>
  <c r="G565" i="2"/>
  <c r="H565" i="2"/>
  <c r="J565" i="2"/>
  <c r="K565" i="2"/>
  <c r="L565" i="2"/>
  <c r="M565" i="2"/>
  <c r="AG565" i="2"/>
  <c r="AH565" i="2"/>
  <c r="AI565" i="2"/>
  <c r="AJ565" i="2"/>
  <c r="AK565" i="2"/>
  <c r="AL565" i="2"/>
  <c r="AM565" i="2"/>
  <c r="AN565" i="2"/>
  <c r="C566" i="2"/>
  <c r="D566" i="2"/>
  <c r="E566" i="2"/>
  <c r="F566" i="2"/>
  <c r="G566" i="2"/>
  <c r="H566" i="2"/>
  <c r="J566" i="2"/>
  <c r="K566" i="2"/>
  <c r="L566" i="2"/>
  <c r="M566" i="2"/>
  <c r="AG566" i="2"/>
  <c r="AH566" i="2"/>
  <c r="AI566" i="2"/>
  <c r="AJ566" i="2"/>
  <c r="AK566" i="2"/>
  <c r="AL566" i="2"/>
  <c r="AM566" i="2"/>
  <c r="AN566" i="2"/>
  <c r="C567" i="2"/>
  <c r="D567" i="2"/>
  <c r="E567" i="2"/>
  <c r="F567" i="2"/>
  <c r="G567" i="2"/>
  <c r="H567" i="2"/>
  <c r="J567" i="2"/>
  <c r="K567" i="2"/>
  <c r="L567" i="2"/>
  <c r="M567" i="2"/>
  <c r="AG567" i="2"/>
  <c r="AH567" i="2"/>
  <c r="AI567" i="2"/>
  <c r="AJ567" i="2"/>
  <c r="AK567" i="2"/>
  <c r="AL567" i="2"/>
  <c r="AM567" i="2"/>
  <c r="AN567" i="2"/>
  <c r="C568" i="2"/>
  <c r="D568" i="2"/>
  <c r="E568" i="2"/>
  <c r="F568" i="2"/>
  <c r="G568" i="2"/>
  <c r="H568" i="2"/>
  <c r="J568" i="2"/>
  <c r="K568" i="2"/>
  <c r="L568" i="2"/>
  <c r="M568" i="2"/>
  <c r="AG568" i="2"/>
  <c r="AH568" i="2"/>
  <c r="AI568" i="2"/>
  <c r="AJ568" i="2"/>
  <c r="AK568" i="2"/>
  <c r="AL568" i="2"/>
  <c r="AM568" i="2"/>
  <c r="AN568" i="2"/>
  <c r="C569" i="2"/>
  <c r="D569" i="2"/>
  <c r="E569" i="2"/>
  <c r="F569" i="2"/>
  <c r="G569" i="2"/>
  <c r="H569" i="2"/>
  <c r="J569" i="2"/>
  <c r="K569" i="2"/>
  <c r="L569" i="2"/>
  <c r="M569" i="2"/>
  <c r="AG569" i="2"/>
  <c r="AH569" i="2"/>
  <c r="AI569" i="2"/>
  <c r="AJ569" i="2"/>
  <c r="AK569" i="2"/>
  <c r="AL569" i="2"/>
  <c r="AM569" i="2"/>
  <c r="AN569" i="2"/>
  <c r="C570" i="2"/>
  <c r="D570" i="2"/>
  <c r="E570" i="2"/>
  <c r="F570" i="2"/>
  <c r="G570" i="2"/>
  <c r="H570" i="2"/>
  <c r="J570" i="2"/>
  <c r="K570" i="2"/>
  <c r="L570" i="2"/>
  <c r="M570" i="2"/>
  <c r="AG570" i="2"/>
  <c r="AH570" i="2"/>
  <c r="AI570" i="2"/>
  <c r="AJ570" i="2"/>
  <c r="AK570" i="2"/>
  <c r="AL570" i="2"/>
  <c r="AM570" i="2"/>
  <c r="AN570" i="2"/>
  <c r="C571" i="2"/>
  <c r="D571" i="2"/>
  <c r="E571" i="2"/>
  <c r="F571" i="2"/>
  <c r="G571" i="2"/>
  <c r="H571" i="2"/>
  <c r="J571" i="2"/>
  <c r="K571" i="2"/>
  <c r="L571" i="2"/>
  <c r="M571" i="2"/>
  <c r="AG571" i="2"/>
  <c r="AH571" i="2"/>
  <c r="AI571" i="2"/>
  <c r="AJ571" i="2"/>
  <c r="AK571" i="2"/>
  <c r="AL571" i="2"/>
  <c r="AM571" i="2"/>
  <c r="AN571" i="2"/>
  <c r="C572" i="2"/>
  <c r="D572" i="2"/>
  <c r="E572" i="2"/>
  <c r="F572" i="2"/>
  <c r="G572" i="2"/>
  <c r="H572" i="2"/>
  <c r="J572" i="2"/>
  <c r="K572" i="2"/>
  <c r="L572" i="2"/>
  <c r="M572" i="2"/>
  <c r="AG572" i="2"/>
  <c r="AH572" i="2"/>
  <c r="AI572" i="2"/>
  <c r="AJ572" i="2"/>
  <c r="AK572" i="2"/>
  <c r="AL572" i="2"/>
  <c r="AM572" i="2"/>
  <c r="AN572" i="2"/>
  <c r="C573" i="2"/>
  <c r="D573" i="2"/>
  <c r="E573" i="2"/>
  <c r="F573" i="2"/>
  <c r="G573" i="2"/>
  <c r="H573" i="2"/>
  <c r="J573" i="2"/>
  <c r="K573" i="2"/>
  <c r="L573" i="2"/>
  <c r="M573" i="2"/>
  <c r="AG573" i="2"/>
  <c r="AH573" i="2"/>
  <c r="AI573" i="2"/>
  <c r="AJ573" i="2"/>
  <c r="AK573" i="2"/>
  <c r="AL573" i="2"/>
  <c r="AM573" i="2"/>
  <c r="AN573" i="2"/>
  <c r="C574" i="2"/>
  <c r="D574" i="2"/>
  <c r="E574" i="2"/>
  <c r="F574" i="2"/>
  <c r="G574" i="2"/>
  <c r="H574" i="2"/>
  <c r="J574" i="2"/>
  <c r="K574" i="2"/>
  <c r="L574" i="2"/>
  <c r="M574" i="2"/>
  <c r="AG574" i="2"/>
  <c r="AH574" i="2"/>
  <c r="AI574" i="2"/>
  <c r="AJ574" i="2"/>
  <c r="AK574" i="2"/>
  <c r="AL574" i="2"/>
  <c r="AM574" i="2"/>
  <c r="AN574" i="2"/>
  <c r="C575" i="2"/>
  <c r="D575" i="2"/>
  <c r="E575" i="2"/>
  <c r="F575" i="2"/>
  <c r="G575" i="2"/>
  <c r="H575" i="2"/>
  <c r="J575" i="2"/>
  <c r="K575" i="2"/>
  <c r="L575" i="2"/>
  <c r="M575" i="2"/>
  <c r="AG575" i="2"/>
  <c r="AH575" i="2"/>
  <c r="AI575" i="2"/>
  <c r="AJ575" i="2"/>
  <c r="AK575" i="2"/>
  <c r="AL575" i="2"/>
  <c r="AM575" i="2"/>
  <c r="AN575" i="2"/>
  <c r="C576" i="2"/>
  <c r="D576" i="2"/>
  <c r="E576" i="2"/>
  <c r="F576" i="2"/>
  <c r="G576" i="2"/>
  <c r="H576" i="2"/>
  <c r="J576" i="2"/>
  <c r="K576" i="2"/>
  <c r="L576" i="2"/>
  <c r="M576" i="2"/>
  <c r="AG576" i="2"/>
  <c r="AH576" i="2"/>
  <c r="AI576" i="2"/>
  <c r="AJ576" i="2"/>
  <c r="AK576" i="2"/>
  <c r="AL576" i="2"/>
  <c r="AM576" i="2"/>
  <c r="AN576" i="2"/>
  <c r="C577" i="2"/>
  <c r="D577" i="2"/>
  <c r="E577" i="2"/>
  <c r="F577" i="2"/>
  <c r="G577" i="2"/>
  <c r="H577" i="2"/>
  <c r="J577" i="2"/>
  <c r="K577" i="2"/>
  <c r="L577" i="2"/>
  <c r="M577" i="2"/>
  <c r="AG577" i="2"/>
  <c r="AH577" i="2"/>
  <c r="AI577" i="2"/>
  <c r="AJ577" i="2"/>
  <c r="AK577" i="2"/>
  <c r="AL577" i="2"/>
  <c r="AM577" i="2"/>
  <c r="AN577" i="2"/>
  <c r="C578" i="2"/>
  <c r="D578" i="2"/>
  <c r="E578" i="2"/>
  <c r="F578" i="2"/>
  <c r="G578" i="2"/>
  <c r="H578" i="2"/>
  <c r="J578" i="2"/>
  <c r="K578" i="2"/>
  <c r="L578" i="2"/>
  <c r="M578" i="2"/>
  <c r="AG578" i="2"/>
  <c r="AH578" i="2"/>
  <c r="AI578" i="2"/>
  <c r="AJ578" i="2"/>
  <c r="AK578" i="2"/>
  <c r="AL578" i="2"/>
  <c r="AM578" i="2"/>
  <c r="AN578" i="2"/>
  <c r="D580" i="2"/>
  <c r="E580" i="2"/>
  <c r="F580" i="2"/>
  <c r="G580" i="2"/>
  <c r="H580" i="2"/>
  <c r="J580" i="2"/>
  <c r="K580" i="2"/>
  <c r="L580" i="2"/>
  <c r="M580" i="2"/>
  <c r="AG580" i="2"/>
  <c r="AH580" i="2"/>
  <c r="AI580" i="2"/>
  <c r="AJ580" i="2"/>
  <c r="AK580" i="2"/>
  <c r="AL580" i="2"/>
  <c r="AM580" i="2"/>
  <c r="AN580" i="2"/>
  <c r="D581" i="2"/>
  <c r="E581" i="2"/>
  <c r="F581" i="2"/>
  <c r="G581" i="2"/>
  <c r="H581" i="2"/>
  <c r="J581" i="2"/>
  <c r="K581" i="2"/>
  <c r="L581" i="2"/>
  <c r="M581" i="2"/>
  <c r="AG581" i="2"/>
  <c r="AH581" i="2"/>
  <c r="AI581" i="2"/>
  <c r="AJ581" i="2"/>
  <c r="AK581" i="2"/>
  <c r="AL581" i="2"/>
  <c r="AM581" i="2"/>
  <c r="AN581" i="2"/>
  <c r="D582" i="2"/>
  <c r="E582" i="2"/>
  <c r="F582" i="2"/>
  <c r="G582" i="2"/>
  <c r="H582" i="2"/>
  <c r="J582" i="2"/>
  <c r="K582" i="2"/>
  <c r="L582" i="2"/>
  <c r="M582" i="2"/>
  <c r="AG582" i="2"/>
  <c r="AH582" i="2"/>
  <c r="AI582" i="2"/>
  <c r="AJ582" i="2"/>
  <c r="AK582" i="2"/>
  <c r="AL582" i="2"/>
  <c r="AM582" i="2"/>
  <c r="AN582" i="2"/>
  <c r="D583" i="2"/>
  <c r="E583" i="2"/>
  <c r="F583" i="2"/>
  <c r="G583" i="2"/>
  <c r="H583" i="2"/>
  <c r="J583" i="2"/>
  <c r="K583" i="2"/>
  <c r="L583" i="2"/>
  <c r="M583" i="2"/>
  <c r="AG583" i="2"/>
  <c r="AH583" i="2"/>
  <c r="AI583" i="2"/>
  <c r="AJ583" i="2"/>
  <c r="AK583" i="2"/>
  <c r="AL583" i="2"/>
  <c r="AM583" i="2"/>
  <c r="AN583" i="2"/>
  <c r="D584" i="2"/>
  <c r="E584" i="2"/>
  <c r="F584" i="2"/>
  <c r="G584" i="2"/>
  <c r="H584" i="2"/>
  <c r="J584" i="2"/>
  <c r="K584" i="2"/>
  <c r="L584" i="2"/>
  <c r="M584" i="2"/>
  <c r="AG584" i="2"/>
  <c r="AH584" i="2"/>
  <c r="AI584" i="2"/>
  <c r="AJ584" i="2"/>
  <c r="AK584" i="2"/>
  <c r="AL584" i="2"/>
  <c r="AM584" i="2"/>
  <c r="AN584" i="2"/>
  <c r="D585" i="2"/>
  <c r="E585" i="2"/>
  <c r="F585" i="2"/>
  <c r="G585" i="2"/>
  <c r="H585" i="2"/>
  <c r="J585" i="2"/>
  <c r="K585" i="2"/>
  <c r="L585" i="2"/>
  <c r="M585" i="2"/>
  <c r="AG585" i="2"/>
  <c r="AH585" i="2"/>
  <c r="AI585" i="2"/>
  <c r="AJ585" i="2"/>
  <c r="AK585" i="2"/>
  <c r="AL585" i="2"/>
  <c r="AM585" i="2"/>
  <c r="AN585" i="2"/>
  <c r="D586" i="2"/>
  <c r="E586" i="2"/>
  <c r="F586" i="2"/>
  <c r="G586" i="2"/>
  <c r="H586" i="2"/>
  <c r="J586" i="2"/>
  <c r="K586" i="2"/>
  <c r="L586" i="2"/>
  <c r="M586" i="2"/>
  <c r="AG586" i="2"/>
  <c r="AH586" i="2"/>
  <c r="AI586" i="2"/>
  <c r="AJ586" i="2"/>
  <c r="AK586" i="2"/>
  <c r="AL586" i="2"/>
  <c r="AM586" i="2"/>
  <c r="AN586" i="2"/>
  <c r="D587" i="2"/>
  <c r="E587" i="2"/>
  <c r="F587" i="2"/>
  <c r="G587" i="2"/>
  <c r="H587" i="2"/>
  <c r="J587" i="2"/>
  <c r="K587" i="2"/>
  <c r="L587" i="2"/>
  <c r="M587" i="2"/>
  <c r="AG587" i="2"/>
  <c r="AH587" i="2"/>
  <c r="AI587" i="2"/>
  <c r="AJ587" i="2"/>
  <c r="AK587" i="2"/>
  <c r="AL587" i="2"/>
  <c r="AM587" i="2"/>
  <c r="AN587" i="2"/>
  <c r="D588" i="2"/>
  <c r="E588" i="2"/>
  <c r="F588" i="2"/>
  <c r="G588" i="2"/>
  <c r="H588" i="2"/>
  <c r="J588" i="2"/>
  <c r="K588" i="2"/>
  <c r="L588" i="2"/>
  <c r="M588" i="2"/>
  <c r="AG588" i="2"/>
  <c r="AH588" i="2"/>
  <c r="AI588" i="2"/>
  <c r="AJ588" i="2"/>
  <c r="AK588" i="2"/>
  <c r="AL588" i="2"/>
  <c r="AM588" i="2"/>
  <c r="AN588" i="2"/>
  <c r="D589" i="2"/>
  <c r="E589" i="2"/>
  <c r="F589" i="2"/>
  <c r="G589" i="2"/>
  <c r="H589" i="2"/>
  <c r="J589" i="2"/>
  <c r="K589" i="2"/>
  <c r="L589" i="2"/>
  <c r="M589" i="2"/>
  <c r="AG589" i="2"/>
  <c r="AH589" i="2"/>
  <c r="AI589" i="2"/>
  <c r="AJ589" i="2"/>
  <c r="AK589" i="2"/>
  <c r="AL589" i="2"/>
  <c r="AM589" i="2"/>
  <c r="AN589" i="2"/>
  <c r="D590" i="2"/>
  <c r="E590" i="2"/>
  <c r="F590" i="2"/>
  <c r="G590" i="2"/>
  <c r="H590" i="2"/>
  <c r="J590" i="2"/>
  <c r="K590" i="2"/>
  <c r="L590" i="2"/>
  <c r="M590" i="2"/>
  <c r="AG590" i="2"/>
  <c r="AH590" i="2"/>
  <c r="AI590" i="2"/>
  <c r="AJ590" i="2"/>
  <c r="AK590" i="2"/>
  <c r="AL590" i="2"/>
  <c r="AM590" i="2"/>
  <c r="AN590" i="2"/>
  <c r="D591" i="2"/>
  <c r="E591" i="2"/>
  <c r="F591" i="2"/>
  <c r="G591" i="2"/>
  <c r="H591" i="2"/>
  <c r="J591" i="2"/>
  <c r="K591" i="2"/>
  <c r="L591" i="2"/>
  <c r="M591" i="2"/>
  <c r="AG591" i="2"/>
  <c r="AH591" i="2"/>
  <c r="AI591" i="2"/>
  <c r="AJ591" i="2"/>
  <c r="AK591" i="2"/>
  <c r="AL591" i="2"/>
  <c r="AM591" i="2"/>
  <c r="AN591" i="2"/>
  <c r="D592" i="2"/>
  <c r="E592" i="2"/>
  <c r="F592" i="2"/>
  <c r="G592" i="2"/>
  <c r="H592" i="2"/>
  <c r="J592" i="2"/>
  <c r="K592" i="2"/>
  <c r="L592" i="2"/>
  <c r="M592" i="2"/>
  <c r="AG592" i="2"/>
  <c r="AH592" i="2"/>
  <c r="AI592" i="2"/>
  <c r="AJ592" i="2"/>
  <c r="AK592" i="2"/>
  <c r="AL592" i="2"/>
  <c r="AM592" i="2"/>
  <c r="AN592" i="2"/>
  <c r="D593" i="2"/>
  <c r="E593" i="2"/>
  <c r="F593" i="2"/>
  <c r="G593" i="2"/>
  <c r="H593" i="2"/>
  <c r="J593" i="2"/>
  <c r="K593" i="2"/>
  <c r="L593" i="2"/>
  <c r="M593" i="2"/>
  <c r="AG593" i="2"/>
  <c r="AH593" i="2"/>
  <c r="AI593" i="2"/>
  <c r="AJ593" i="2"/>
  <c r="AK593" i="2"/>
  <c r="AL593" i="2"/>
  <c r="AM593" i="2"/>
  <c r="AN593" i="2"/>
  <c r="D594" i="2"/>
  <c r="E594" i="2"/>
  <c r="F594" i="2"/>
  <c r="G594" i="2"/>
  <c r="H594" i="2"/>
  <c r="J594" i="2"/>
  <c r="K594" i="2"/>
  <c r="L594" i="2"/>
  <c r="M594" i="2"/>
  <c r="AG594" i="2"/>
  <c r="AH594" i="2"/>
  <c r="AI594" i="2"/>
  <c r="AJ594" i="2"/>
  <c r="AK594" i="2"/>
  <c r="AL594" i="2"/>
  <c r="AM594" i="2"/>
  <c r="AN594" i="2"/>
  <c r="D595" i="2"/>
  <c r="E595" i="2"/>
  <c r="F595" i="2"/>
  <c r="G595" i="2"/>
  <c r="H595" i="2"/>
  <c r="J595" i="2"/>
  <c r="K595" i="2"/>
  <c r="L595" i="2"/>
  <c r="M595" i="2"/>
  <c r="AG595" i="2"/>
  <c r="AH595" i="2"/>
  <c r="AI595" i="2"/>
  <c r="AJ595" i="2"/>
  <c r="AK595" i="2"/>
  <c r="AL595" i="2"/>
  <c r="AM595" i="2"/>
  <c r="AN595" i="2"/>
  <c r="D596" i="2"/>
  <c r="E596" i="2"/>
  <c r="F596" i="2"/>
  <c r="G596" i="2"/>
  <c r="H596" i="2"/>
  <c r="J596" i="2"/>
  <c r="K596" i="2"/>
  <c r="L596" i="2"/>
  <c r="M596" i="2"/>
  <c r="AG596" i="2"/>
  <c r="AH596" i="2"/>
  <c r="AI596" i="2"/>
  <c r="AJ596" i="2"/>
  <c r="AK596" i="2"/>
  <c r="AL596" i="2"/>
  <c r="AM596" i="2"/>
  <c r="AN596" i="2"/>
  <c r="D597" i="2"/>
  <c r="E597" i="2"/>
  <c r="F597" i="2"/>
  <c r="G597" i="2"/>
  <c r="H597" i="2"/>
  <c r="J597" i="2"/>
  <c r="K597" i="2"/>
  <c r="L597" i="2"/>
  <c r="M597" i="2"/>
  <c r="AG597" i="2"/>
  <c r="AH597" i="2"/>
  <c r="AI597" i="2"/>
  <c r="AJ597" i="2"/>
  <c r="AK597" i="2"/>
  <c r="AL597" i="2"/>
  <c r="AM597" i="2"/>
  <c r="AN597" i="2"/>
  <c r="D598" i="2"/>
  <c r="E598" i="2"/>
  <c r="F598" i="2"/>
  <c r="G598" i="2"/>
  <c r="H598" i="2"/>
  <c r="J598" i="2"/>
  <c r="K598" i="2"/>
  <c r="L598" i="2"/>
  <c r="M598" i="2"/>
  <c r="AG598" i="2"/>
  <c r="AH598" i="2"/>
  <c r="AI598" i="2"/>
  <c r="AJ598" i="2"/>
  <c r="AK598" i="2"/>
  <c r="AL598" i="2"/>
  <c r="AM598" i="2"/>
  <c r="AN598" i="2"/>
  <c r="D599" i="2"/>
  <c r="E599" i="2"/>
  <c r="F599" i="2"/>
  <c r="G599" i="2"/>
  <c r="H599" i="2"/>
  <c r="J599" i="2"/>
  <c r="K599" i="2"/>
  <c r="L599" i="2"/>
  <c r="M599" i="2"/>
  <c r="AG599" i="2"/>
  <c r="AH599" i="2"/>
  <c r="AI599" i="2"/>
  <c r="AJ599" i="2"/>
  <c r="AK599" i="2"/>
  <c r="AL599" i="2"/>
  <c r="AM599" i="2"/>
  <c r="AN599" i="2"/>
  <c r="D600" i="2"/>
  <c r="E600" i="2"/>
  <c r="F600" i="2"/>
  <c r="G600" i="2"/>
  <c r="H600" i="2"/>
  <c r="J600" i="2"/>
  <c r="K600" i="2"/>
  <c r="L600" i="2"/>
  <c r="M600" i="2"/>
  <c r="AG600" i="2"/>
  <c r="AH600" i="2"/>
  <c r="AI600" i="2"/>
  <c r="AJ600" i="2"/>
  <c r="AK600" i="2"/>
  <c r="AL600" i="2"/>
  <c r="AM600" i="2"/>
  <c r="AN600" i="2"/>
  <c r="D601" i="2"/>
  <c r="E601" i="2"/>
  <c r="F601" i="2"/>
  <c r="G601" i="2"/>
  <c r="H601" i="2"/>
  <c r="J601" i="2"/>
  <c r="K601" i="2"/>
  <c r="L601" i="2"/>
  <c r="M601" i="2"/>
  <c r="AG601" i="2"/>
  <c r="AH601" i="2"/>
  <c r="AI601" i="2"/>
  <c r="AJ601" i="2"/>
  <c r="AK601" i="2"/>
  <c r="AL601" i="2"/>
  <c r="AM601" i="2"/>
  <c r="AN601" i="2"/>
  <c r="D602" i="2"/>
  <c r="E602" i="2"/>
  <c r="F602" i="2"/>
  <c r="G602" i="2"/>
  <c r="H602" i="2"/>
  <c r="J602" i="2"/>
  <c r="K602" i="2"/>
  <c r="L602" i="2"/>
  <c r="M602" i="2"/>
  <c r="AG602" i="2"/>
  <c r="AH602" i="2"/>
  <c r="AI602" i="2"/>
  <c r="AJ602" i="2"/>
  <c r="AK602" i="2"/>
  <c r="AL602" i="2"/>
  <c r="AM602" i="2"/>
  <c r="AN602" i="2"/>
  <c r="D603" i="2"/>
  <c r="E603" i="2"/>
  <c r="F603" i="2"/>
  <c r="G603" i="2"/>
  <c r="H603" i="2"/>
  <c r="J603" i="2"/>
  <c r="K603" i="2"/>
  <c r="L603" i="2"/>
  <c r="M603" i="2"/>
  <c r="AG603" i="2"/>
  <c r="AH603" i="2"/>
  <c r="AI603" i="2"/>
  <c r="AJ603" i="2"/>
  <c r="AK603" i="2"/>
  <c r="AL603" i="2"/>
  <c r="AM603" i="2"/>
  <c r="AN603" i="2"/>
  <c r="D604" i="2"/>
  <c r="E604" i="2"/>
  <c r="F604" i="2"/>
  <c r="G604" i="2"/>
  <c r="H604" i="2"/>
  <c r="J604" i="2"/>
  <c r="K604" i="2"/>
  <c r="L604" i="2"/>
  <c r="M604" i="2"/>
  <c r="AG604" i="2"/>
  <c r="AH604" i="2"/>
  <c r="AI604" i="2"/>
  <c r="AJ604" i="2"/>
  <c r="AK604" i="2"/>
  <c r="AL604" i="2"/>
  <c r="AM604" i="2"/>
  <c r="AN604" i="2"/>
  <c r="D605" i="2"/>
  <c r="E605" i="2"/>
  <c r="F605" i="2"/>
  <c r="G605" i="2"/>
  <c r="H605" i="2"/>
  <c r="J605" i="2"/>
  <c r="K605" i="2"/>
  <c r="L605" i="2"/>
  <c r="M605" i="2"/>
  <c r="AG605" i="2"/>
  <c r="AH605" i="2"/>
  <c r="AI605" i="2"/>
  <c r="AJ605" i="2"/>
  <c r="AK605" i="2"/>
  <c r="AL605" i="2"/>
  <c r="AM605" i="2"/>
  <c r="AN605" i="2"/>
  <c r="D606" i="2"/>
  <c r="E606" i="2"/>
  <c r="F606" i="2"/>
  <c r="G606" i="2"/>
  <c r="H606" i="2"/>
  <c r="J606" i="2"/>
  <c r="K606" i="2"/>
  <c r="L606" i="2"/>
  <c r="M606" i="2"/>
  <c r="AG606" i="2"/>
  <c r="AH606" i="2"/>
  <c r="AI606" i="2"/>
  <c r="AJ606" i="2"/>
  <c r="AK606" i="2"/>
  <c r="AL606" i="2"/>
  <c r="AM606" i="2"/>
  <c r="AN606" i="2"/>
  <c r="D607" i="2"/>
  <c r="E607" i="2"/>
  <c r="F607" i="2"/>
  <c r="G607" i="2"/>
  <c r="H607" i="2"/>
  <c r="J607" i="2"/>
  <c r="K607" i="2"/>
  <c r="L607" i="2"/>
  <c r="M607" i="2"/>
  <c r="AG607" i="2"/>
  <c r="AH607" i="2"/>
  <c r="AI607" i="2"/>
  <c r="AJ607" i="2"/>
  <c r="AK607" i="2"/>
  <c r="AL607" i="2"/>
  <c r="AM607" i="2"/>
  <c r="AN607" i="2"/>
  <c r="D608" i="2"/>
  <c r="E608" i="2"/>
  <c r="F608" i="2"/>
  <c r="G608" i="2"/>
  <c r="H608" i="2"/>
  <c r="J608" i="2"/>
  <c r="K608" i="2"/>
  <c r="L608" i="2"/>
  <c r="M608" i="2"/>
  <c r="AG608" i="2"/>
  <c r="AH608" i="2"/>
  <c r="AI608" i="2"/>
  <c r="AJ608" i="2"/>
  <c r="AK608" i="2"/>
  <c r="AL608" i="2"/>
  <c r="AM608" i="2"/>
  <c r="AN608" i="2"/>
  <c r="D609" i="2"/>
  <c r="E609" i="2"/>
  <c r="F609" i="2"/>
  <c r="G609" i="2"/>
  <c r="H609" i="2"/>
  <c r="J609" i="2"/>
  <c r="K609" i="2"/>
  <c r="L609" i="2"/>
  <c r="M609" i="2"/>
  <c r="AG609" i="2"/>
  <c r="AH609" i="2"/>
  <c r="AI609" i="2"/>
  <c r="AJ609" i="2"/>
  <c r="AK609" i="2"/>
  <c r="AL609" i="2"/>
  <c r="AM609" i="2"/>
  <c r="AN609" i="2"/>
  <c r="D610" i="2"/>
  <c r="E610" i="2"/>
  <c r="F610" i="2"/>
  <c r="G610" i="2"/>
  <c r="H610" i="2"/>
  <c r="J610" i="2"/>
  <c r="K610" i="2"/>
  <c r="L610" i="2"/>
  <c r="M610" i="2"/>
  <c r="AG610" i="2"/>
  <c r="AH610" i="2"/>
  <c r="AI610" i="2"/>
  <c r="AJ610" i="2"/>
  <c r="AK610" i="2"/>
  <c r="AL610" i="2"/>
  <c r="AM610" i="2"/>
  <c r="AN610" i="2"/>
  <c r="D611" i="2"/>
  <c r="E611" i="2"/>
  <c r="F611" i="2"/>
  <c r="G611" i="2"/>
  <c r="H611" i="2"/>
  <c r="J611" i="2"/>
  <c r="K611" i="2"/>
  <c r="L611" i="2"/>
  <c r="M611" i="2"/>
  <c r="AG611" i="2"/>
  <c r="AH611" i="2"/>
  <c r="AI611" i="2"/>
  <c r="AJ611" i="2"/>
  <c r="AK611" i="2"/>
  <c r="AL611" i="2"/>
  <c r="AM611" i="2"/>
  <c r="AN611" i="2"/>
  <c r="D612" i="2"/>
  <c r="E612" i="2"/>
  <c r="F612" i="2"/>
  <c r="G612" i="2"/>
  <c r="H612" i="2"/>
  <c r="J612" i="2"/>
  <c r="K612" i="2"/>
  <c r="L612" i="2"/>
  <c r="M612" i="2"/>
  <c r="AG612" i="2"/>
  <c r="AH612" i="2"/>
  <c r="AI612" i="2"/>
  <c r="AJ612" i="2"/>
  <c r="AK612" i="2"/>
  <c r="AL612" i="2"/>
  <c r="AM612" i="2"/>
  <c r="AN612" i="2"/>
  <c r="D613" i="2"/>
  <c r="E613" i="2"/>
  <c r="F613" i="2"/>
  <c r="G613" i="2"/>
  <c r="H613" i="2"/>
  <c r="J613" i="2"/>
  <c r="K613" i="2"/>
  <c r="L613" i="2"/>
  <c r="M613" i="2"/>
  <c r="AG613" i="2"/>
  <c r="AH613" i="2"/>
  <c r="AI613" i="2"/>
  <c r="AJ613" i="2"/>
  <c r="AK613" i="2"/>
  <c r="AL613" i="2"/>
  <c r="AM613" i="2"/>
  <c r="AN613" i="2"/>
  <c r="D614" i="2"/>
  <c r="E614" i="2"/>
  <c r="F614" i="2"/>
  <c r="G614" i="2"/>
  <c r="H614" i="2"/>
  <c r="J614" i="2"/>
  <c r="K614" i="2"/>
  <c r="L614" i="2"/>
  <c r="M614" i="2"/>
  <c r="AG614" i="2"/>
  <c r="AH614" i="2"/>
  <c r="AI614" i="2"/>
  <c r="AJ614" i="2"/>
  <c r="AK614" i="2"/>
  <c r="AL614" i="2"/>
  <c r="AM614" i="2"/>
  <c r="AN614" i="2"/>
  <c r="D615" i="2"/>
  <c r="E615" i="2"/>
  <c r="F615" i="2"/>
  <c r="G615" i="2"/>
  <c r="H615" i="2"/>
  <c r="J615" i="2"/>
  <c r="K615" i="2"/>
  <c r="L615" i="2"/>
  <c r="M615" i="2"/>
  <c r="AG615" i="2"/>
  <c r="AH615" i="2"/>
  <c r="AI615" i="2"/>
  <c r="AJ615" i="2"/>
  <c r="AK615" i="2"/>
  <c r="AL615" i="2"/>
  <c r="AM615" i="2"/>
  <c r="AN615" i="2"/>
  <c r="D616" i="2"/>
  <c r="E616" i="2"/>
  <c r="F616" i="2"/>
  <c r="G616" i="2"/>
  <c r="H616" i="2"/>
  <c r="J616" i="2"/>
  <c r="K616" i="2"/>
  <c r="L616" i="2"/>
  <c r="M616" i="2"/>
  <c r="AG616" i="2"/>
  <c r="AH616" i="2"/>
  <c r="AI616" i="2"/>
  <c r="AJ616" i="2"/>
  <c r="AK616" i="2"/>
  <c r="AL616" i="2"/>
  <c r="AM616" i="2"/>
  <c r="AN616" i="2"/>
  <c r="D617" i="2"/>
  <c r="E617" i="2"/>
  <c r="F617" i="2"/>
  <c r="G617" i="2"/>
  <c r="H617" i="2"/>
  <c r="J617" i="2"/>
  <c r="K617" i="2"/>
  <c r="L617" i="2"/>
  <c r="M617" i="2"/>
  <c r="AG617" i="2"/>
  <c r="AH617" i="2"/>
  <c r="AI617" i="2"/>
  <c r="AJ617" i="2"/>
  <c r="AK617" i="2"/>
  <c r="AL617" i="2"/>
  <c r="AM617" i="2"/>
  <c r="AN617" i="2"/>
  <c r="D618" i="2"/>
  <c r="E618" i="2"/>
  <c r="F618" i="2"/>
  <c r="G618" i="2"/>
  <c r="H618" i="2"/>
  <c r="J618" i="2"/>
  <c r="K618" i="2"/>
  <c r="L618" i="2"/>
  <c r="M618" i="2"/>
  <c r="AG618" i="2"/>
  <c r="AH618" i="2"/>
  <c r="AI618" i="2"/>
  <c r="AJ618" i="2"/>
  <c r="AK618" i="2"/>
  <c r="AL618" i="2"/>
  <c r="AM618" i="2"/>
  <c r="AN618" i="2"/>
  <c r="D619" i="2"/>
  <c r="E619" i="2"/>
  <c r="F619" i="2"/>
  <c r="G619" i="2"/>
  <c r="H619" i="2"/>
  <c r="J619" i="2"/>
  <c r="K619" i="2"/>
  <c r="L619" i="2"/>
  <c r="M619" i="2"/>
  <c r="AG619" i="2"/>
  <c r="AH619" i="2"/>
  <c r="AI619" i="2"/>
  <c r="AJ619" i="2"/>
  <c r="AK619" i="2"/>
  <c r="AL619" i="2"/>
  <c r="AM619" i="2"/>
  <c r="AN619" i="2"/>
  <c r="D620" i="2"/>
  <c r="E620" i="2"/>
  <c r="F620" i="2"/>
  <c r="G620" i="2"/>
  <c r="H620" i="2"/>
  <c r="J620" i="2"/>
  <c r="K620" i="2"/>
  <c r="L620" i="2"/>
  <c r="M620" i="2"/>
  <c r="AG620" i="2"/>
  <c r="AH620" i="2"/>
  <c r="AI620" i="2"/>
  <c r="AJ620" i="2"/>
  <c r="AK620" i="2"/>
  <c r="AL620" i="2"/>
  <c r="AM620" i="2"/>
  <c r="AN620" i="2"/>
  <c r="D621" i="2"/>
  <c r="E621" i="2"/>
  <c r="F621" i="2"/>
  <c r="G621" i="2"/>
  <c r="H621" i="2"/>
  <c r="J621" i="2"/>
  <c r="K621" i="2"/>
  <c r="L621" i="2"/>
  <c r="M621" i="2"/>
  <c r="AG621" i="2"/>
  <c r="AH621" i="2"/>
  <c r="AI621" i="2"/>
  <c r="AJ621" i="2"/>
  <c r="AK621" i="2"/>
  <c r="AL621" i="2"/>
  <c r="AM621" i="2"/>
  <c r="AN621" i="2"/>
  <c r="D622" i="2"/>
  <c r="E622" i="2"/>
  <c r="F622" i="2"/>
  <c r="G622" i="2"/>
  <c r="H622" i="2"/>
  <c r="J622" i="2"/>
  <c r="K622" i="2"/>
  <c r="L622" i="2"/>
  <c r="M622" i="2"/>
  <c r="AG622" i="2"/>
  <c r="AH622" i="2"/>
  <c r="AI622" i="2"/>
  <c r="AJ622" i="2"/>
  <c r="AK622" i="2"/>
  <c r="AL622" i="2"/>
  <c r="AM622" i="2"/>
  <c r="AN622" i="2"/>
  <c r="D623" i="2"/>
  <c r="E623" i="2"/>
  <c r="F623" i="2"/>
  <c r="G623" i="2"/>
  <c r="H623" i="2"/>
  <c r="J623" i="2"/>
  <c r="K623" i="2"/>
  <c r="L623" i="2"/>
  <c r="M623" i="2"/>
  <c r="AG623" i="2"/>
  <c r="AH623" i="2"/>
  <c r="AI623" i="2"/>
  <c r="AJ623" i="2"/>
  <c r="AK623" i="2"/>
  <c r="AL623" i="2"/>
  <c r="AM623" i="2"/>
  <c r="AN623" i="2"/>
  <c r="D624" i="2"/>
  <c r="E624" i="2"/>
  <c r="F624" i="2"/>
  <c r="G624" i="2"/>
  <c r="H624" i="2"/>
  <c r="J624" i="2"/>
  <c r="K624" i="2"/>
  <c r="L624" i="2"/>
  <c r="M624" i="2"/>
  <c r="AG624" i="2"/>
  <c r="AH624" i="2"/>
  <c r="AI624" i="2"/>
  <c r="AJ624" i="2"/>
  <c r="AK624" i="2"/>
  <c r="AL624" i="2"/>
  <c r="AM624" i="2"/>
  <c r="AN624" i="2"/>
  <c r="D625" i="2"/>
  <c r="E625" i="2"/>
  <c r="F625" i="2"/>
  <c r="G625" i="2"/>
  <c r="H625" i="2"/>
  <c r="J625" i="2"/>
  <c r="K625" i="2"/>
  <c r="L625" i="2"/>
  <c r="M625" i="2"/>
  <c r="AG625" i="2"/>
  <c r="AH625" i="2"/>
  <c r="AI625" i="2"/>
  <c r="AJ625" i="2"/>
  <c r="AK625" i="2"/>
  <c r="AL625" i="2"/>
  <c r="AM625" i="2"/>
  <c r="AN625" i="2"/>
  <c r="D626" i="2"/>
  <c r="E626" i="2"/>
  <c r="F626" i="2"/>
  <c r="G626" i="2"/>
  <c r="H626" i="2"/>
  <c r="J626" i="2"/>
  <c r="K626" i="2"/>
  <c r="L626" i="2"/>
  <c r="M626" i="2"/>
  <c r="AG626" i="2"/>
  <c r="AH626" i="2"/>
  <c r="AI626" i="2"/>
  <c r="AJ626" i="2"/>
  <c r="AK626" i="2"/>
  <c r="AL626" i="2"/>
  <c r="AM626" i="2"/>
  <c r="AN626" i="2"/>
  <c r="D627" i="2"/>
  <c r="E627" i="2"/>
  <c r="F627" i="2"/>
  <c r="G627" i="2"/>
  <c r="H627" i="2"/>
  <c r="J627" i="2"/>
  <c r="K627" i="2"/>
  <c r="L627" i="2"/>
  <c r="M627" i="2"/>
  <c r="AG627" i="2"/>
  <c r="AH627" i="2"/>
  <c r="AI627" i="2"/>
  <c r="AJ627" i="2"/>
  <c r="AK627" i="2"/>
  <c r="AL627" i="2"/>
  <c r="AM627" i="2"/>
  <c r="AN627" i="2"/>
  <c r="D628" i="2"/>
  <c r="E628" i="2"/>
  <c r="F628" i="2"/>
  <c r="G628" i="2"/>
  <c r="H628" i="2"/>
  <c r="J628" i="2"/>
  <c r="K628" i="2"/>
  <c r="L628" i="2"/>
  <c r="M628" i="2"/>
  <c r="AG628" i="2"/>
  <c r="AH628" i="2"/>
  <c r="AI628" i="2"/>
  <c r="AJ628" i="2"/>
  <c r="AK628" i="2"/>
  <c r="AL628" i="2"/>
  <c r="AM628" i="2"/>
  <c r="AN628" i="2"/>
  <c r="D629" i="2"/>
  <c r="E629" i="2"/>
  <c r="F629" i="2"/>
  <c r="G629" i="2"/>
  <c r="H629" i="2"/>
  <c r="J629" i="2"/>
  <c r="K629" i="2"/>
  <c r="L629" i="2"/>
  <c r="M629" i="2"/>
  <c r="AG629" i="2"/>
  <c r="AH629" i="2"/>
  <c r="AI629" i="2"/>
  <c r="AJ629" i="2"/>
  <c r="AK629" i="2"/>
  <c r="AL629" i="2"/>
  <c r="AM629" i="2"/>
  <c r="AN629" i="2"/>
  <c r="D630" i="2"/>
  <c r="E630" i="2"/>
  <c r="F630" i="2"/>
  <c r="G630" i="2"/>
  <c r="H630" i="2"/>
  <c r="J630" i="2"/>
  <c r="K630" i="2"/>
  <c r="L630" i="2"/>
  <c r="M630" i="2"/>
  <c r="AG630" i="2"/>
  <c r="AH630" i="2"/>
  <c r="AI630" i="2"/>
  <c r="AJ630" i="2"/>
  <c r="AK630" i="2"/>
  <c r="AL630" i="2"/>
  <c r="AM630" i="2"/>
  <c r="AN630" i="2"/>
  <c r="D631" i="2"/>
  <c r="E631" i="2"/>
  <c r="F631" i="2"/>
  <c r="G631" i="2"/>
  <c r="H631" i="2"/>
  <c r="J631" i="2"/>
  <c r="K631" i="2"/>
  <c r="L631" i="2"/>
  <c r="M631" i="2"/>
  <c r="AG631" i="2"/>
  <c r="AH631" i="2"/>
  <c r="AI631" i="2"/>
  <c r="AJ631" i="2"/>
  <c r="AK631" i="2"/>
  <c r="AL631" i="2"/>
  <c r="AM631" i="2"/>
  <c r="AN631" i="2"/>
  <c r="D632" i="2"/>
  <c r="E632" i="2"/>
  <c r="F632" i="2"/>
  <c r="G632" i="2"/>
  <c r="H632" i="2"/>
  <c r="J632" i="2"/>
  <c r="K632" i="2"/>
  <c r="L632" i="2"/>
  <c r="M632" i="2"/>
  <c r="AG632" i="2"/>
  <c r="AH632" i="2"/>
  <c r="AI632" i="2"/>
  <c r="AJ632" i="2"/>
  <c r="AK632" i="2"/>
  <c r="AL632" i="2"/>
  <c r="AM632" i="2"/>
  <c r="AN632" i="2"/>
  <c r="D633" i="2"/>
  <c r="E633" i="2"/>
  <c r="F633" i="2"/>
  <c r="G633" i="2"/>
  <c r="H633" i="2"/>
  <c r="J633" i="2"/>
  <c r="K633" i="2"/>
  <c r="L633" i="2"/>
  <c r="M633" i="2"/>
  <c r="AG633" i="2"/>
  <c r="AH633" i="2"/>
  <c r="AI633" i="2"/>
  <c r="AJ633" i="2"/>
  <c r="AK633" i="2"/>
  <c r="AL633" i="2"/>
  <c r="AM633" i="2"/>
  <c r="AN633" i="2"/>
  <c r="D634" i="2"/>
  <c r="E634" i="2"/>
  <c r="F634" i="2"/>
  <c r="G634" i="2"/>
  <c r="H634" i="2"/>
  <c r="J634" i="2"/>
  <c r="K634" i="2"/>
  <c r="L634" i="2"/>
  <c r="M634" i="2"/>
  <c r="AG634" i="2"/>
  <c r="AH634" i="2"/>
  <c r="AI634" i="2"/>
  <c r="AJ634" i="2"/>
  <c r="AK634" i="2"/>
  <c r="AL634" i="2"/>
  <c r="AM634" i="2"/>
  <c r="AN634" i="2"/>
  <c r="D635" i="2"/>
  <c r="E635" i="2"/>
  <c r="F635" i="2"/>
  <c r="G635" i="2"/>
  <c r="H635" i="2"/>
  <c r="J635" i="2"/>
  <c r="K635" i="2"/>
  <c r="L635" i="2"/>
  <c r="M635" i="2"/>
  <c r="AG635" i="2"/>
  <c r="AH635" i="2"/>
  <c r="AI635" i="2"/>
  <c r="AJ635" i="2"/>
  <c r="AK635" i="2"/>
  <c r="AL635" i="2"/>
  <c r="AM635" i="2"/>
  <c r="AN635" i="2"/>
  <c r="D636" i="2"/>
  <c r="E636" i="2"/>
  <c r="F636" i="2"/>
  <c r="G636" i="2"/>
  <c r="H636" i="2"/>
  <c r="J636" i="2"/>
  <c r="K636" i="2"/>
  <c r="L636" i="2"/>
  <c r="M636" i="2"/>
  <c r="AG636" i="2"/>
  <c r="AH636" i="2"/>
  <c r="AI636" i="2"/>
  <c r="AJ636" i="2"/>
  <c r="AK636" i="2"/>
  <c r="AL636" i="2"/>
  <c r="AM636" i="2"/>
  <c r="AN636" i="2"/>
  <c r="D637" i="2"/>
  <c r="E637" i="2"/>
  <c r="F637" i="2"/>
  <c r="G637" i="2"/>
  <c r="H637" i="2"/>
  <c r="J637" i="2"/>
  <c r="K637" i="2"/>
  <c r="L637" i="2"/>
  <c r="M637" i="2"/>
  <c r="AG637" i="2"/>
  <c r="AH637" i="2"/>
  <c r="AI637" i="2"/>
  <c r="AJ637" i="2"/>
  <c r="AK637" i="2"/>
  <c r="AL637" i="2"/>
  <c r="AM637" i="2"/>
  <c r="AN637" i="2"/>
  <c r="D638" i="2"/>
  <c r="E638" i="2"/>
  <c r="F638" i="2"/>
  <c r="G638" i="2"/>
  <c r="H638" i="2"/>
  <c r="J638" i="2"/>
  <c r="K638" i="2"/>
  <c r="L638" i="2"/>
  <c r="M638" i="2"/>
  <c r="AG638" i="2"/>
  <c r="AH638" i="2"/>
  <c r="AI638" i="2"/>
  <c r="AJ638" i="2"/>
  <c r="AK638" i="2"/>
  <c r="AL638" i="2"/>
  <c r="AM638" i="2"/>
  <c r="AN638" i="2"/>
  <c r="D639" i="2"/>
  <c r="E639" i="2"/>
  <c r="F639" i="2"/>
  <c r="G639" i="2"/>
  <c r="H639" i="2"/>
  <c r="J639" i="2"/>
  <c r="K639" i="2"/>
  <c r="L639" i="2"/>
  <c r="M639" i="2"/>
  <c r="AG639" i="2"/>
  <c r="AH639" i="2"/>
  <c r="AI639" i="2"/>
  <c r="AJ639" i="2"/>
  <c r="AK639" i="2"/>
  <c r="AL639" i="2"/>
  <c r="AM639" i="2"/>
  <c r="AN639" i="2"/>
  <c r="D640" i="2"/>
  <c r="E640" i="2"/>
  <c r="F640" i="2"/>
  <c r="G640" i="2"/>
  <c r="H640" i="2"/>
  <c r="J640" i="2"/>
  <c r="K640" i="2"/>
  <c r="L640" i="2"/>
  <c r="M640" i="2"/>
  <c r="AG640" i="2"/>
  <c r="AH640" i="2"/>
  <c r="AI640" i="2"/>
  <c r="AJ640" i="2"/>
  <c r="AK640" i="2"/>
  <c r="AL640" i="2"/>
  <c r="AM640" i="2"/>
  <c r="AN640" i="2"/>
  <c r="D641" i="2"/>
  <c r="E641" i="2"/>
  <c r="F641" i="2"/>
  <c r="G641" i="2"/>
  <c r="H641" i="2"/>
  <c r="J641" i="2"/>
  <c r="K641" i="2"/>
  <c r="L641" i="2"/>
  <c r="M641" i="2"/>
  <c r="AG641" i="2"/>
  <c r="AH641" i="2"/>
  <c r="AI641" i="2"/>
  <c r="AJ641" i="2"/>
  <c r="AK641" i="2"/>
  <c r="AL641" i="2"/>
  <c r="AM641" i="2"/>
  <c r="AN641" i="2"/>
  <c r="D642" i="2"/>
  <c r="E642" i="2"/>
  <c r="F642" i="2"/>
  <c r="G642" i="2"/>
  <c r="H642" i="2"/>
  <c r="J642" i="2"/>
  <c r="K642" i="2"/>
  <c r="L642" i="2"/>
  <c r="M642" i="2"/>
  <c r="AG642" i="2"/>
  <c r="AH642" i="2"/>
  <c r="AI642" i="2"/>
  <c r="AJ642" i="2"/>
  <c r="AK642" i="2"/>
  <c r="AL642" i="2"/>
  <c r="AM642" i="2"/>
  <c r="AN642" i="2"/>
  <c r="D643" i="2"/>
  <c r="E643" i="2"/>
  <c r="F643" i="2"/>
  <c r="G643" i="2"/>
  <c r="H643" i="2"/>
  <c r="J643" i="2"/>
  <c r="K643" i="2"/>
  <c r="L643" i="2"/>
  <c r="M643" i="2"/>
  <c r="AG643" i="2"/>
  <c r="AH643" i="2"/>
  <c r="AI643" i="2"/>
  <c r="AJ643" i="2"/>
  <c r="AK643" i="2"/>
  <c r="AL643" i="2"/>
  <c r="AM643" i="2"/>
  <c r="AN643" i="2"/>
  <c r="D644" i="2"/>
  <c r="E644" i="2"/>
  <c r="F644" i="2"/>
  <c r="G644" i="2"/>
  <c r="H644" i="2"/>
  <c r="J644" i="2"/>
  <c r="K644" i="2"/>
  <c r="L644" i="2"/>
  <c r="M644" i="2"/>
  <c r="AG644" i="2"/>
  <c r="AH644" i="2"/>
  <c r="AI644" i="2"/>
  <c r="AJ644" i="2"/>
  <c r="AK644" i="2"/>
  <c r="AL644" i="2"/>
  <c r="AM644" i="2"/>
  <c r="AN644" i="2"/>
  <c r="D645" i="2"/>
  <c r="E645" i="2"/>
  <c r="F645" i="2"/>
  <c r="G645" i="2"/>
  <c r="H645" i="2"/>
  <c r="J645" i="2"/>
  <c r="K645" i="2"/>
  <c r="L645" i="2"/>
  <c r="M645" i="2"/>
  <c r="AG645" i="2"/>
  <c r="AH645" i="2"/>
  <c r="AI645" i="2"/>
  <c r="AJ645" i="2"/>
  <c r="AK645" i="2"/>
  <c r="AL645" i="2"/>
  <c r="AM645" i="2"/>
  <c r="AN645" i="2"/>
  <c r="D646" i="2"/>
  <c r="E646" i="2"/>
  <c r="F646" i="2"/>
  <c r="G646" i="2"/>
  <c r="H646" i="2"/>
  <c r="J646" i="2"/>
  <c r="K646" i="2"/>
  <c r="L646" i="2"/>
  <c r="M646" i="2"/>
  <c r="AG646" i="2"/>
  <c r="AH646" i="2"/>
  <c r="AI646" i="2"/>
  <c r="AJ646" i="2"/>
  <c r="AK646" i="2"/>
  <c r="AL646" i="2"/>
  <c r="AM646" i="2"/>
  <c r="AN646" i="2"/>
  <c r="D647" i="2"/>
  <c r="E647" i="2"/>
  <c r="F647" i="2"/>
  <c r="G647" i="2"/>
  <c r="H647" i="2"/>
  <c r="J647" i="2"/>
  <c r="K647" i="2"/>
  <c r="L647" i="2"/>
  <c r="M647" i="2"/>
  <c r="AG647" i="2"/>
  <c r="AH647" i="2"/>
  <c r="AI647" i="2"/>
  <c r="AJ647" i="2"/>
  <c r="AK647" i="2"/>
  <c r="AL647" i="2"/>
  <c r="AM647" i="2"/>
  <c r="AN647" i="2"/>
  <c r="D648" i="2"/>
  <c r="E648" i="2"/>
  <c r="F648" i="2"/>
  <c r="G648" i="2"/>
  <c r="H648" i="2"/>
  <c r="J648" i="2"/>
  <c r="K648" i="2"/>
  <c r="L648" i="2"/>
  <c r="M648" i="2"/>
  <c r="AG648" i="2"/>
  <c r="AH648" i="2"/>
  <c r="AI648" i="2"/>
  <c r="AJ648" i="2"/>
  <c r="AK648" i="2"/>
  <c r="AL648" i="2"/>
  <c r="AM648" i="2"/>
  <c r="AN648" i="2"/>
  <c r="D649" i="2"/>
  <c r="E649" i="2"/>
  <c r="F649" i="2"/>
  <c r="G649" i="2"/>
  <c r="H649" i="2"/>
  <c r="J649" i="2"/>
  <c r="K649" i="2"/>
  <c r="L649" i="2"/>
  <c r="M649" i="2"/>
  <c r="AG649" i="2"/>
  <c r="AH649" i="2"/>
  <c r="AI649" i="2"/>
  <c r="AJ649" i="2"/>
  <c r="AK649" i="2"/>
  <c r="AL649" i="2"/>
  <c r="AM649" i="2"/>
  <c r="AN649" i="2"/>
  <c r="D650" i="2"/>
  <c r="E650" i="2"/>
  <c r="F650" i="2"/>
  <c r="G650" i="2"/>
  <c r="H650" i="2"/>
  <c r="J650" i="2"/>
  <c r="K650" i="2"/>
  <c r="L650" i="2"/>
  <c r="M650" i="2"/>
  <c r="AG650" i="2"/>
  <c r="AH650" i="2"/>
  <c r="AI650" i="2"/>
  <c r="AJ650" i="2"/>
  <c r="AK650" i="2"/>
  <c r="AL650" i="2"/>
  <c r="AM650" i="2"/>
  <c r="AN650" i="2"/>
  <c r="D651" i="2"/>
  <c r="E651" i="2"/>
  <c r="F651" i="2"/>
  <c r="G651" i="2"/>
  <c r="H651" i="2"/>
  <c r="J651" i="2"/>
  <c r="K651" i="2"/>
  <c r="L651" i="2"/>
  <c r="M651" i="2"/>
  <c r="AG651" i="2"/>
  <c r="AH651" i="2"/>
  <c r="AI651" i="2"/>
  <c r="AJ651" i="2"/>
  <c r="AK651" i="2"/>
  <c r="AL651" i="2"/>
  <c r="AM651" i="2"/>
  <c r="AN651" i="2"/>
  <c r="D652" i="2"/>
  <c r="E652" i="2"/>
  <c r="F652" i="2"/>
  <c r="G652" i="2"/>
  <c r="H652" i="2"/>
  <c r="J652" i="2"/>
  <c r="K652" i="2"/>
  <c r="L652" i="2"/>
  <c r="M652" i="2"/>
  <c r="AG652" i="2"/>
  <c r="AH652" i="2"/>
  <c r="AI652" i="2"/>
  <c r="AJ652" i="2"/>
  <c r="AK652" i="2"/>
  <c r="AL652" i="2"/>
  <c r="AM652" i="2"/>
  <c r="AN652" i="2"/>
  <c r="D653" i="2"/>
  <c r="E653" i="2"/>
  <c r="F653" i="2"/>
  <c r="G653" i="2"/>
  <c r="H653" i="2"/>
  <c r="J653" i="2"/>
  <c r="K653" i="2"/>
  <c r="L653" i="2"/>
  <c r="M653" i="2"/>
  <c r="AG653" i="2"/>
  <c r="AH653" i="2"/>
  <c r="AI653" i="2"/>
  <c r="AJ653" i="2"/>
  <c r="AK653" i="2"/>
  <c r="AL653" i="2"/>
  <c r="AM653" i="2"/>
  <c r="AN653" i="2"/>
  <c r="D654" i="2"/>
  <c r="E654" i="2"/>
  <c r="F654" i="2"/>
  <c r="G654" i="2"/>
  <c r="H654" i="2"/>
  <c r="J654" i="2"/>
  <c r="K654" i="2"/>
  <c r="L654" i="2"/>
  <c r="M654" i="2"/>
  <c r="AG654" i="2"/>
  <c r="AH654" i="2"/>
  <c r="AI654" i="2"/>
  <c r="AJ654" i="2"/>
  <c r="AK654" i="2"/>
  <c r="AL654" i="2"/>
  <c r="AM654" i="2"/>
  <c r="AN654" i="2"/>
  <c r="D655" i="2"/>
  <c r="E655" i="2"/>
  <c r="F655" i="2"/>
  <c r="G655" i="2"/>
  <c r="H655" i="2"/>
  <c r="J655" i="2"/>
  <c r="K655" i="2"/>
  <c r="L655" i="2"/>
  <c r="M655" i="2"/>
  <c r="AG655" i="2"/>
  <c r="AH655" i="2"/>
  <c r="AI655" i="2"/>
  <c r="AJ655" i="2"/>
  <c r="AK655" i="2"/>
  <c r="AL655" i="2"/>
  <c r="AM655" i="2"/>
  <c r="AN655" i="2"/>
  <c r="D656" i="2"/>
  <c r="E656" i="2"/>
  <c r="F656" i="2"/>
  <c r="G656" i="2"/>
  <c r="H656" i="2"/>
  <c r="J656" i="2"/>
  <c r="K656" i="2"/>
  <c r="L656" i="2"/>
  <c r="M656" i="2"/>
  <c r="AG656" i="2"/>
  <c r="AH656" i="2"/>
  <c r="AI656" i="2"/>
  <c r="AJ656" i="2"/>
  <c r="AK656" i="2"/>
  <c r="AL656" i="2"/>
  <c r="AM656" i="2"/>
  <c r="AN656" i="2"/>
  <c r="D657" i="2"/>
  <c r="E657" i="2"/>
  <c r="F657" i="2"/>
  <c r="G657" i="2"/>
  <c r="H657" i="2"/>
  <c r="J657" i="2"/>
  <c r="K657" i="2"/>
  <c r="L657" i="2"/>
  <c r="M657" i="2"/>
  <c r="AG657" i="2"/>
  <c r="AH657" i="2"/>
  <c r="AI657" i="2"/>
  <c r="AJ657" i="2"/>
  <c r="AK657" i="2"/>
  <c r="AL657" i="2"/>
  <c r="AM657" i="2"/>
  <c r="AN657" i="2"/>
  <c r="D658" i="2"/>
  <c r="E658" i="2"/>
  <c r="F658" i="2"/>
  <c r="G658" i="2"/>
  <c r="H658" i="2"/>
  <c r="J658" i="2"/>
  <c r="K658" i="2"/>
  <c r="L658" i="2"/>
  <c r="M658" i="2"/>
  <c r="AG658" i="2"/>
  <c r="AH658" i="2"/>
  <c r="AI658" i="2"/>
  <c r="AJ658" i="2"/>
  <c r="AK658" i="2"/>
  <c r="AL658" i="2"/>
  <c r="AM658" i="2"/>
  <c r="AN658" i="2"/>
  <c r="D659" i="2"/>
  <c r="E659" i="2"/>
  <c r="F659" i="2"/>
  <c r="G659" i="2"/>
  <c r="H659" i="2"/>
  <c r="J659" i="2"/>
  <c r="K659" i="2"/>
  <c r="L659" i="2"/>
  <c r="M659" i="2"/>
  <c r="AG659" i="2"/>
  <c r="AH659" i="2"/>
  <c r="AI659" i="2"/>
  <c r="AJ659" i="2"/>
  <c r="AK659" i="2"/>
  <c r="AL659" i="2"/>
  <c r="AM659" i="2"/>
  <c r="AN659" i="2"/>
  <c r="D660" i="2"/>
  <c r="E660" i="2"/>
  <c r="F660" i="2"/>
  <c r="G660" i="2"/>
  <c r="H660" i="2"/>
  <c r="J660" i="2"/>
  <c r="K660" i="2"/>
  <c r="L660" i="2"/>
  <c r="M660" i="2"/>
  <c r="AG660" i="2"/>
  <c r="AH660" i="2"/>
  <c r="AI660" i="2"/>
  <c r="AJ660" i="2"/>
  <c r="AK660" i="2"/>
  <c r="AL660" i="2"/>
  <c r="AM660" i="2"/>
  <c r="AN660" i="2"/>
  <c r="D661" i="2"/>
  <c r="E661" i="2"/>
  <c r="F661" i="2"/>
  <c r="G661" i="2"/>
  <c r="H661" i="2"/>
  <c r="J661" i="2"/>
  <c r="K661" i="2"/>
  <c r="L661" i="2"/>
  <c r="M661" i="2"/>
  <c r="AG661" i="2"/>
  <c r="AH661" i="2"/>
  <c r="AI661" i="2"/>
  <c r="AJ661" i="2"/>
  <c r="AK661" i="2"/>
  <c r="AL661" i="2"/>
  <c r="AM661" i="2"/>
  <c r="AN661" i="2"/>
  <c r="D662" i="2"/>
  <c r="E662" i="2"/>
  <c r="F662" i="2"/>
  <c r="G662" i="2"/>
  <c r="H662" i="2"/>
  <c r="J662" i="2"/>
  <c r="K662" i="2"/>
  <c r="L662" i="2"/>
  <c r="M662" i="2"/>
  <c r="AG662" i="2"/>
  <c r="AH662" i="2"/>
  <c r="AI662" i="2"/>
  <c r="AJ662" i="2"/>
  <c r="AK662" i="2"/>
  <c r="AL662" i="2"/>
  <c r="AM662" i="2"/>
  <c r="AN662" i="2"/>
  <c r="D663" i="2"/>
  <c r="E663" i="2"/>
  <c r="F663" i="2"/>
  <c r="G663" i="2"/>
  <c r="H663" i="2"/>
  <c r="J663" i="2"/>
  <c r="K663" i="2"/>
  <c r="L663" i="2"/>
  <c r="M663" i="2"/>
  <c r="AG663" i="2"/>
  <c r="AH663" i="2"/>
  <c r="AI663" i="2"/>
  <c r="AJ663" i="2"/>
  <c r="AK663" i="2"/>
  <c r="AL663" i="2"/>
  <c r="AM663" i="2"/>
  <c r="AN663" i="2"/>
  <c r="D664" i="2"/>
  <c r="E664" i="2"/>
  <c r="F664" i="2"/>
  <c r="G664" i="2"/>
  <c r="H664" i="2"/>
  <c r="J664" i="2"/>
  <c r="K664" i="2"/>
  <c r="L664" i="2"/>
  <c r="M664" i="2"/>
  <c r="AG664" i="2"/>
  <c r="AH664" i="2"/>
  <c r="AI664" i="2"/>
  <c r="AJ664" i="2"/>
  <c r="AK664" i="2"/>
  <c r="AL664" i="2"/>
  <c r="AM664" i="2"/>
  <c r="AN664" i="2"/>
  <c r="D665" i="2"/>
  <c r="E665" i="2"/>
  <c r="F665" i="2"/>
  <c r="G665" i="2"/>
  <c r="H665" i="2"/>
  <c r="J665" i="2"/>
  <c r="K665" i="2"/>
  <c r="L665" i="2"/>
  <c r="M665" i="2"/>
  <c r="AG665" i="2"/>
  <c r="AH665" i="2"/>
  <c r="AI665" i="2"/>
  <c r="AJ665" i="2"/>
  <c r="AK665" i="2"/>
  <c r="AL665" i="2"/>
  <c r="AM665" i="2"/>
  <c r="AN665" i="2"/>
  <c r="D666" i="2"/>
  <c r="E666" i="2"/>
  <c r="F666" i="2"/>
  <c r="G666" i="2"/>
  <c r="H666" i="2"/>
  <c r="J666" i="2"/>
  <c r="K666" i="2"/>
  <c r="L666" i="2"/>
  <c r="M666" i="2"/>
  <c r="AG666" i="2"/>
  <c r="AH666" i="2"/>
  <c r="AI666" i="2"/>
  <c r="AJ666" i="2"/>
  <c r="AK666" i="2"/>
  <c r="AL666" i="2"/>
  <c r="AM666" i="2"/>
  <c r="AN666" i="2"/>
  <c r="D667" i="2"/>
  <c r="E667" i="2"/>
  <c r="F667" i="2"/>
  <c r="G667" i="2"/>
  <c r="H667" i="2"/>
  <c r="J667" i="2"/>
  <c r="K667" i="2"/>
  <c r="L667" i="2"/>
  <c r="M667" i="2"/>
  <c r="AG667" i="2"/>
  <c r="AH667" i="2"/>
  <c r="AI667" i="2"/>
  <c r="AJ667" i="2"/>
  <c r="AK667" i="2"/>
  <c r="AL667" i="2"/>
  <c r="AM667" i="2"/>
  <c r="AN667" i="2"/>
  <c r="D668" i="2"/>
  <c r="E668" i="2"/>
  <c r="F668" i="2"/>
  <c r="G668" i="2"/>
  <c r="H668" i="2"/>
  <c r="J668" i="2"/>
  <c r="K668" i="2"/>
  <c r="L668" i="2"/>
  <c r="M668" i="2"/>
  <c r="AG668" i="2"/>
  <c r="AH668" i="2"/>
  <c r="AI668" i="2"/>
  <c r="AJ668" i="2"/>
  <c r="AK668" i="2"/>
  <c r="AL668" i="2"/>
  <c r="AM668" i="2"/>
  <c r="AN668" i="2"/>
  <c r="D669" i="2"/>
  <c r="E669" i="2"/>
  <c r="F669" i="2"/>
  <c r="G669" i="2"/>
  <c r="H669" i="2"/>
  <c r="J669" i="2"/>
  <c r="K669" i="2"/>
  <c r="L669" i="2"/>
  <c r="M669" i="2"/>
  <c r="AG669" i="2"/>
  <c r="AH669" i="2"/>
  <c r="AI669" i="2"/>
  <c r="AJ669" i="2"/>
  <c r="AK669" i="2"/>
  <c r="AL669" i="2"/>
  <c r="AM669" i="2"/>
  <c r="AN669" i="2"/>
  <c r="D670" i="2"/>
  <c r="E670" i="2"/>
  <c r="F670" i="2"/>
  <c r="G670" i="2"/>
  <c r="H670" i="2"/>
  <c r="J670" i="2"/>
  <c r="K670" i="2"/>
  <c r="L670" i="2"/>
  <c r="M670" i="2"/>
  <c r="AG670" i="2"/>
  <c r="AH670" i="2"/>
  <c r="AI670" i="2"/>
  <c r="AJ670" i="2"/>
  <c r="AK670" i="2"/>
  <c r="AL670" i="2"/>
  <c r="AM670" i="2"/>
  <c r="AN670" i="2"/>
  <c r="D671" i="2"/>
  <c r="E671" i="2"/>
  <c r="F671" i="2"/>
  <c r="G671" i="2"/>
  <c r="H671" i="2"/>
  <c r="J671" i="2"/>
  <c r="K671" i="2"/>
  <c r="L671" i="2"/>
  <c r="M671" i="2"/>
  <c r="AG671" i="2"/>
  <c r="AH671" i="2"/>
  <c r="AI671" i="2"/>
  <c r="AJ671" i="2"/>
  <c r="AK671" i="2"/>
  <c r="AL671" i="2"/>
  <c r="AM671" i="2"/>
  <c r="AN671" i="2"/>
  <c r="D672" i="2"/>
  <c r="E672" i="2"/>
  <c r="F672" i="2"/>
  <c r="G672" i="2"/>
  <c r="H672" i="2"/>
  <c r="J672" i="2"/>
  <c r="K672" i="2"/>
  <c r="L672" i="2"/>
  <c r="M672" i="2"/>
  <c r="AG672" i="2"/>
  <c r="AH672" i="2"/>
  <c r="AI672" i="2"/>
  <c r="AJ672" i="2"/>
  <c r="AK672" i="2"/>
  <c r="AL672" i="2"/>
  <c r="AM672" i="2"/>
  <c r="AN672" i="2"/>
  <c r="D673" i="2"/>
  <c r="E673" i="2"/>
  <c r="F673" i="2"/>
  <c r="G673" i="2"/>
  <c r="H673" i="2"/>
  <c r="J673" i="2"/>
  <c r="K673" i="2"/>
  <c r="L673" i="2"/>
  <c r="M673" i="2"/>
  <c r="AG673" i="2"/>
  <c r="AH673" i="2"/>
  <c r="AI673" i="2"/>
  <c r="AJ673" i="2"/>
  <c r="AK673" i="2"/>
  <c r="AL673" i="2"/>
  <c r="AM673" i="2"/>
  <c r="AN673" i="2"/>
  <c r="D674" i="2"/>
  <c r="E674" i="2"/>
  <c r="F674" i="2"/>
  <c r="G674" i="2"/>
  <c r="H674" i="2"/>
  <c r="J674" i="2"/>
  <c r="K674" i="2"/>
  <c r="L674" i="2"/>
  <c r="M674" i="2"/>
  <c r="AG674" i="2"/>
  <c r="AH674" i="2"/>
  <c r="AI674" i="2"/>
  <c r="AJ674" i="2"/>
  <c r="AK674" i="2"/>
  <c r="AL674" i="2"/>
  <c r="AM674" i="2"/>
  <c r="AN674" i="2"/>
  <c r="D675" i="2"/>
  <c r="E675" i="2"/>
  <c r="F675" i="2"/>
  <c r="G675" i="2"/>
  <c r="H675" i="2"/>
  <c r="J675" i="2"/>
  <c r="K675" i="2"/>
  <c r="L675" i="2"/>
  <c r="M675" i="2"/>
  <c r="AG675" i="2"/>
  <c r="AH675" i="2"/>
  <c r="AI675" i="2"/>
  <c r="AJ675" i="2"/>
  <c r="AK675" i="2"/>
  <c r="AL675" i="2"/>
  <c r="AM675" i="2"/>
  <c r="AN675" i="2"/>
  <c r="D676" i="2"/>
  <c r="E676" i="2"/>
  <c r="F676" i="2"/>
  <c r="G676" i="2"/>
  <c r="H676" i="2"/>
  <c r="J676" i="2"/>
  <c r="K676" i="2"/>
  <c r="L676" i="2"/>
  <c r="M676" i="2"/>
  <c r="AG676" i="2"/>
  <c r="AH676" i="2"/>
  <c r="AI676" i="2"/>
  <c r="AJ676" i="2"/>
  <c r="AK676" i="2"/>
  <c r="AL676" i="2"/>
  <c r="AM676" i="2"/>
  <c r="AN676" i="2"/>
  <c r="D677" i="2"/>
  <c r="E677" i="2"/>
  <c r="F677" i="2"/>
  <c r="G677" i="2"/>
  <c r="H677" i="2"/>
  <c r="J677" i="2"/>
  <c r="K677" i="2"/>
  <c r="L677" i="2"/>
  <c r="M677" i="2"/>
  <c r="AG677" i="2"/>
  <c r="AH677" i="2"/>
  <c r="AI677" i="2"/>
  <c r="AJ677" i="2"/>
  <c r="AK677" i="2"/>
  <c r="AL677" i="2"/>
  <c r="AM677" i="2"/>
  <c r="AN677" i="2"/>
  <c r="D678" i="2"/>
  <c r="E678" i="2"/>
  <c r="F678" i="2"/>
  <c r="G678" i="2"/>
  <c r="H678" i="2"/>
  <c r="J678" i="2"/>
  <c r="K678" i="2"/>
  <c r="L678" i="2"/>
  <c r="M678" i="2"/>
  <c r="AG678" i="2"/>
  <c r="AH678" i="2"/>
  <c r="AI678" i="2"/>
  <c r="AJ678" i="2"/>
  <c r="AK678" i="2"/>
  <c r="AL678" i="2"/>
  <c r="AM678" i="2"/>
  <c r="AN678" i="2"/>
  <c r="D679" i="2"/>
  <c r="E679" i="2"/>
  <c r="F679" i="2"/>
  <c r="G679" i="2"/>
  <c r="H679" i="2"/>
  <c r="J679" i="2"/>
  <c r="K679" i="2"/>
  <c r="L679" i="2"/>
  <c r="M679" i="2"/>
  <c r="AG679" i="2"/>
  <c r="AH679" i="2"/>
  <c r="AI679" i="2"/>
  <c r="AJ679" i="2"/>
  <c r="AK679" i="2"/>
  <c r="AL679" i="2"/>
  <c r="AM679" i="2"/>
  <c r="AN679" i="2"/>
  <c r="C681" i="2"/>
  <c r="D681" i="2"/>
  <c r="E681" i="2"/>
  <c r="F681" i="2"/>
  <c r="G681" i="2"/>
  <c r="H681" i="2"/>
  <c r="J681" i="2"/>
  <c r="K681" i="2"/>
  <c r="L681" i="2"/>
  <c r="M681" i="2"/>
  <c r="AG681" i="2"/>
  <c r="AH681" i="2"/>
  <c r="AI681" i="2"/>
  <c r="AJ681" i="2"/>
  <c r="AK681" i="2"/>
  <c r="AL681" i="2"/>
  <c r="AM681" i="2"/>
  <c r="AN681" i="2"/>
  <c r="C682" i="2"/>
  <c r="D682" i="2"/>
  <c r="E682" i="2"/>
  <c r="F682" i="2"/>
  <c r="G682" i="2"/>
  <c r="H682" i="2"/>
  <c r="J682" i="2"/>
  <c r="K682" i="2"/>
  <c r="L682" i="2"/>
  <c r="M682" i="2"/>
  <c r="AG682" i="2"/>
  <c r="AH682" i="2"/>
  <c r="AI682" i="2"/>
  <c r="AJ682" i="2"/>
  <c r="AK682" i="2"/>
  <c r="AL682" i="2"/>
  <c r="AM682" i="2"/>
  <c r="AN682" i="2"/>
  <c r="C683" i="2"/>
  <c r="D683" i="2"/>
  <c r="E683" i="2"/>
  <c r="F683" i="2"/>
  <c r="G683" i="2"/>
  <c r="H683" i="2"/>
  <c r="J683" i="2"/>
  <c r="K683" i="2"/>
  <c r="L683" i="2"/>
  <c r="M683" i="2"/>
  <c r="AG683" i="2"/>
  <c r="AH683" i="2"/>
  <c r="AI683" i="2"/>
  <c r="AJ683" i="2"/>
  <c r="AK683" i="2"/>
  <c r="AL683" i="2"/>
  <c r="AM683" i="2"/>
  <c r="AN683" i="2"/>
  <c r="C684" i="2"/>
  <c r="D684" i="2"/>
  <c r="E684" i="2"/>
  <c r="F684" i="2"/>
  <c r="G684" i="2"/>
  <c r="H684" i="2"/>
  <c r="J684" i="2"/>
  <c r="K684" i="2"/>
  <c r="L684" i="2"/>
  <c r="M684" i="2"/>
  <c r="AG684" i="2"/>
  <c r="AH684" i="2"/>
  <c r="AI684" i="2"/>
  <c r="AJ684" i="2"/>
  <c r="AK684" i="2"/>
  <c r="AL684" i="2"/>
  <c r="AM684" i="2"/>
  <c r="AN684" i="2"/>
  <c r="C685" i="2"/>
  <c r="D685" i="2"/>
  <c r="E685" i="2"/>
  <c r="F685" i="2"/>
  <c r="G685" i="2"/>
  <c r="H685" i="2"/>
  <c r="J685" i="2"/>
  <c r="K685" i="2"/>
  <c r="L685" i="2"/>
  <c r="M685" i="2"/>
  <c r="AG685" i="2"/>
  <c r="AH685" i="2"/>
  <c r="AI685" i="2"/>
  <c r="AJ685" i="2"/>
  <c r="AK685" i="2"/>
  <c r="AL685" i="2"/>
  <c r="AM685" i="2"/>
  <c r="AN685" i="2"/>
  <c r="C686" i="2"/>
  <c r="D686" i="2"/>
  <c r="E686" i="2"/>
  <c r="F686" i="2"/>
  <c r="G686" i="2"/>
  <c r="H686" i="2"/>
  <c r="J686" i="2"/>
  <c r="K686" i="2"/>
  <c r="L686" i="2"/>
  <c r="M686" i="2"/>
  <c r="AG686" i="2"/>
  <c r="AH686" i="2"/>
  <c r="AI686" i="2"/>
  <c r="AJ686" i="2"/>
  <c r="AK686" i="2"/>
  <c r="AL686" i="2"/>
  <c r="AM686" i="2"/>
  <c r="AN686" i="2"/>
  <c r="C687" i="2"/>
  <c r="D687" i="2"/>
  <c r="E687" i="2"/>
  <c r="F687" i="2"/>
  <c r="G687" i="2"/>
  <c r="H687" i="2"/>
  <c r="J687" i="2"/>
  <c r="K687" i="2"/>
  <c r="L687" i="2"/>
  <c r="M687" i="2"/>
  <c r="AG687" i="2"/>
  <c r="AH687" i="2"/>
  <c r="AI687" i="2"/>
  <c r="AJ687" i="2"/>
  <c r="AK687" i="2"/>
  <c r="AL687" i="2"/>
  <c r="AM687" i="2"/>
  <c r="AN687" i="2"/>
  <c r="C688" i="2"/>
  <c r="D688" i="2"/>
  <c r="E688" i="2"/>
  <c r="F688" i="2"/>
  <c r="G688" i="2"/>
  <c r="H688" i="2"/>
  <c r="J688" i="2"/>
  <c r="K688" i="2"/>
  <c r="L688" i="2"/>
  <c r="M688" i="2"/>
  <c r="AG688" i="2"/>
  <c r="AH688" i="2"/>
  <c r="AI688" i="2"/>
  <c r="AJ688" i="2"/>
  <c r="AK688" i="2"/>
  <c r="AL688" i="2"/>
  <c r="AM688" i="2"/>
  <c r="AN688" i="2"/>
  <c r="C689" i="2"/>
  <c r="D689" i="2"/>
  <c r="E689" i="2"/>
  <c r="F689" i="2"/>
  <c r="G689" i="2"/>
  <c r="H689" i="2"/>
  <c r="J689" i="2"/>
  <c r="K689" i="2"/>
  <c r="L689" i="2"/>
  <c r="M689" i="2"/>
  <c r="AG689" i="2"/>
  <c r="AH689" i="2"/>
  <c r="AI689" i="2"/>
  <c r="AJ689" i="2"/>
  <c r="AK689" i="2"/>
  <c r="AL689" i="2"/>
  <c r="AM689" i="2"/>
  <c r="AN689" i="2"/>
  <c r="C690" i="2"/>
  <c r="D690" i="2"/>
  <c r="E690" i="2"/>
  <c r="F690" i="2"/>
  <c r="G690" i="2"/>
  <c r="H690" i="2"/>
  <c r="J690" i="2"/>
  <c r="K690" i="2"/>
  <c r="L690" i="2"/>
  <c r="M690" i="2"/>
  <c r="AG690" i="2"/>
  <c r="AH690" i="2"/>
  <c r="AI690" i="2"/>
  <c r="AJ690" i="2"/>
  <c r="AK690" i="2"/>
  <c r="AL690" i="2"/>
  <c r="AM690" i="2"/>
  <c r="AN690" i="2"/>
  <c r="C691" i="2"/>
  <c r="D691" i="2"/>
  <c r="E691" i="2"/>
  <c r="F691" i="2"/>
  <c r="G691" i="2"/>
  <c r="H691" i="2"/>
  <c r="J691" i="2"/>
  <c r="K691" i="2"/>
  <c r="L691" i="2"/>
  <c r="M691" i="2"/>
  <c r="AG691" i="2"/>
  <c r="AH691" i="2"/>
  <c r="AI691" i="2"/>
  <c r="AJ691" i="2"/>
  <c r="AK691" i="2"/>
  <c r="AL691" i="2"/>
  <c r="AM691" i="2"/>
  <c r="AN691" i="2"/>
  <c r="C692" i="2"/>
  <c r="D692" i="2"/>
  <c r="E692" i="2"/>
  <c r="F692" i="2"/>
  <c r="G692" i="2"/>
  <c r="H692" i="2"/>
  <c r="J692" i="2"/>
  <c r="K692" i="2"/>
  <c r="L692" i="2"/>
  <c r="M692" i="2"/>
  <c r="AG692" i="2"/>
  <c r="AH692" i="2"/>
  <c r="AI692" i="2"/>
  <c r="AJ692" i="2"/>
  <c r="AK692" i="2"/>
  <c r="AL692" i="2"/>
  <c r="AM692" i="2"/>
  <c r="AN692" i="2"/>
  <c r="C693" i="2"/>
  <c r="D693" i="2"/>
  <c r="E693" i="2"/>
  <c r="F693" i="2"/>
  <c r="G693" i="2"/>
  <c r="H693" i="2"/>
  <c r="J693" i="2"/>
  <c r="K693" i="2"/>
  <c r="L693" i="2"/>
  <c r="M693" i="2"/>
  <c r="AG693" i="2"/>
  <c r="AH693" i="2"/>
  <c r="AI693" i="2"/>
  <c r="AJ693" i="2"/>
  <c r="AK693" i="2"/>
  <c r="AL693" i="2"/>
  <c r="AM693" i="2"/>
  <c r="AN693" i="2"/>
  <c r="C694" i="2"/>
  <c r="D694" i="2"/>
  <c r="E694" i="2"/>
  <c r="F694" i="2"/>
  <c r="G694" i="2"/>
  <c r="H694" i="2"/>
  <c r="J694" i="2"/>
  <c r="K694" i="2"/>
  <c r="L694" i="2"/>
  <c r="M694" i="2"/>
  <c r="AG694" i="2"/>
  <c r="AH694" i="2"/>
  <c r="AI694" i="2"/>
  <c r="AJ694" i="2"/>
  <c r="AK694" i="2"/>
  <c r="AL694" i="2"/>
  <c r="AM694" i="2"/>
  <c r="AN694" i="2"/>
  <c r="C695" i="2"/>
  <c r="D695" i="2"/>
  <c r="E695" i="2"/>
  <c r="F695" i="2"/>
  <c r="G695" i="2"/>
  <c r="H695" i="2"/>
  <c r="J695" i="2"/>
  <c r="K695" i="2"/>
  <c r="L695" i="2"/>
  <c r="M695" i="2"/>
  <c r="AG695" i="2"/>
  <c r="AH695" i="2"/>
  <c r="AI695" i="2"/>
  <c r="AJ695" i="2"/>
  <c r="AK695" i="2"/>
  <c r="AL695" i="2"/>
  <c r="AM695" i="2"/>
  <c r="AN695" i="2"/>
  <c r="C696" i="2"/>
  <c r="D696" i="2"/>
  <c r="E696" i="2"/>
  <c r="F696" i="2"/>
  <c r="G696" i="2"/>
  <c r="H696" i="2"/>
  <c r="J696" i="2"/>
  <c r="K696" i="2"/>
  <c r="L696" i="2"/>
  <c r="M696" i="2"/>
  <c r="AG696" i="2"/>
  <c r="AH696" i="2"/>
  <c r="AI696" i="2"/>
  <c r="AJ696" i="2"/>
  <c r="AK696" i="2"/>
  <c r="AL696" i="2"/>
  <c r="AM696" i="2"/>
  <c r="AN696" i="2"/>
  <c r="C697" i="2"/>
  <c r="D697" i="2"/>
  <c r="E697" i="2"/>
  <c r="F697" i="2"/>
  <c r="G697" i="2"/>
  <c r="H697" i="2"/>
  <c r="J697" i="2"/>
  <c r="K697" i="2"/>
  <c r="L697" i="2"/>
  <c r="M697" i="2"/>
  <c r="AG697" i="2"/>
  <c r="AH697" i="2"/>
  <c r="AI697" i="2"/>
  <c r="AJ697" i="2"/>
  <c r="AK697" i="2"/>
  <c r="AL697" i="2"/>
  <c r="AM697" i="2"/>
  <c r="AN697" i="2"/>
  <c r="C698" i="2"/>
  <c r="D698" i="2"/>
  <c r="E698" i="2"/>
  <c r="F698" i="2"/>
  <c r="G698" i="2"/>
  <c r="H698" i="2"/>
  <c r="J698" i="2"/>
  <c r="K698" i="2"/>
  <c r="L698" i="2"/>
  <c r="M698" i="2"/>
  <c r="AG698" i="2"/>
  <c r="AH698" i="2"/>
  <c r="AI698" i="2"/>
  <c r="AJ698" i="2"/>
  <c r="AK698" i="2"/>
  <c r="AL698" i="2"/>
  <c r="AM698" i="2"/>
  <c r="AN698" i="2"/>
  <c r="C699" i="2"/>
  <c r="D699" i="2"/>
  <c r="E699" i="2"/>
  <c r="F699" i="2"/>
  <c r="G699" i="2"/>
  <c r="H699" i="2"/>
  <c r="J699" i="2"/>
  <c r="K699" i="2"/>
  <c r="L699" i="2"/>
  <c r="M699" i="2"/>
  <c r="AG699" i="2"/>
  <c r="AH699" i="2"/>
  <c r="AI699" i="2"/>
  <c r="AJ699" i="2"/>
  <c r="AK699" i="2"/>
  <c r="AL699" i="2"/>
  <c r="AM699" i="2"/>
  <c r="AN699" i="2"/>
  <c r="C700" i="2"/>
  <c r="D700" i="2"/>
  <c r="E700" i="2"/>
  <c r="F700" i="2"/>
  <c r="G700" i="2"/>
  <c r="H700" i="2"/>
  <c r="J700" i="2"/>
  <c r="K700" i="2"/>
  <c r="L700" i="2"/>
  <c r="M700" i="2"/>
  <c r="AG700" i="2"/>
  <c r="AH700" i="2"/>
  <c r="AI700" i="2"/>
  <c r="AJ700" i="2"/>
  <c r="AK700" i="2"/>
  <c r="AL700" i="2"/>
  <c r="AM700" i="2"/>
  <c r="AN700" i="2"/>
  <c r="C701" i="2"/>
  <c r="D701" i="2"/>
  <c r="E701" i="2"/>
  <c r="F701" i="2"/>
  <c r="G701" i="2"/>
  <c r="H701" i="2"/>
  <c r="J701" i="2"/>
  <c r="K701" i="2"/>
  <c r="L701" i="2"/>
  <c r="M701" i="2"/>
  <c r="AG701" i="2"/>
  <c r="AH701" i="2"/>
  <c r="AI701" i="2"/>
  <c r="AJ701" i="2"/>
  <c r="AK701" i="2"/>
  <c r="AL701" i="2"/>
  <c r="AM701" i="2"/>
  <c r="AN701" i="2"/>
  <c r="C702" i="2"/>
  <c r="D702" i="2"/>
  <c r="E702" i="2"/>
  <c r="F702" i="2"/>
  <c r="G702" i="2"/>
  <c r="H702" i="2"/>
  <c r="J702" i="2"/>
  <c r="K702" i="2"/>
  <c r="L702" i="2"/>
  <c r="M702" i="2"/>
  <c r="AG702" i="2"/>
  <c r="AH702" i="2"/>
  <c r="AI702" i="2"/>
  <c r="AJ702" i="2"/>
  <c r="AK702" i="2"/>
  <c r="AL702" i="2"/>
  <c r="AM702" i="2"/>
  <c r="AN702" i="2"/>
  <c r="C703" i="2"/>
  <c r="D703" i="2"/>
  <c r="E703" i="2"/>
  <c r="F703" i="2"/>
  <c r="G703" i="2"/>
  <c r="H703" i="2"/>
  <c r="J703" i="2"/>
  <c r="K703" i="2"/>
  <c r="L703" i="2"/>
  <c r="M703" i="2"/>
  <c r="AG703" i="2"/>
  <c r="AH703" i="2"/>
  <c r="AI703" i="2"/>
  <c r="AJ703" i="2"/>
  <c r="AK703" i="2"/>
  <c r="AL703" i="2"/>
  <c r="AM703" i="2"/>
  <c r="AN703" i="2"/>
  <c r="C704" i="2"/>
  <c r="D704" i="2"/>
  <c r="E704" i="2"/>
  <c r="F704" i="2"/>
  <c r="G704" i="2"/>
  <c r="H704" i="2"/>
  <c r="J704" i="2"/>
  <c r="K704" i="2"/>
  <c r="L704" i="2"/>
  <c r="M704" i="2"/>
  <c r="AG704" i="2"/>
  <c r="AH704" i="2"/>
  <c r="AI704" i="2"/>
  <c r="AJ704" i="2"/>
  <c r="AK704" i="2"/>
  <c r="AL704" i="2"/>
  <c r="AM704" i="2"/>
  <c r="AN704" i="2"/>
  <c r="C705" i="2"/>
  <c r="D705" i="2"/>
  <c r="E705" i="2"/>
  <c r="F705" i="2"/>
  <c r="G705" i="2"/>
  <c r="H705" i="2"/>
  <c r="J705" i="2"/>
  <c r="K705" i="2"/>
  <c r="L705" i="2"/>
  <c r="M705" i="2"/>
  <c r="AG705" i="2"/>
  <c r="AH705" i="2"/>
  <c r="AI705" i="2"/>
  <c r="AJ705" i="2"/>
  <c r="AK705" i="2"/>
  <c r="AL705" i="2"/>
  <c r="AM705" i="2"/>
  <c r="AN705" i="2"/>
  <c r="C706" i="2"/>
  <c r="D706" i="2"/>
  <c r="E706" i="2"/>
  <c r="F706" i="2"/>
  <c r="G706" i="2"/>
  <c r="H706" i="2"/>
  <c r="J706" i="2"/>
  <c r="K706" i="2"/>
  <c r="L706" i="2"/>
  <c r="M706" i="2"/>
  <c r="AG706" i="2"/>
  <c r="AH706" i="2"/>
  <c r="AI706" i="2"/>
  <c r="AJ706" i="2"/>
  <c r="AK706" i="2"/>
  <c r="AL706" i="2"/>
  <c r="AM706" i="2"/>
  <c r="AN706" i="2"/>
  <c r="C707" i="2"/>
  <c r="D707" i="2"/>
  <c r="E707" i="2"/>
  <c r="F707" i="2"/>
  <c r="G707" i="2"/>
  <c r="H707" i="2"/>
  <c r="J707" i="2"/>
  <c r="K707" i="2"/>
  <c r="L707" i="2"/>
  <c r="M707" i="2"/>
  <c r="AG707" i="2"/>
  <c r="AH707" i="2"/>
  <c r="AI707" i="2"/>
  <c r="AJ707" i="2"/>
  <c r="AK707" i="2"/>
  <c r="AL707" i="2"/>
  <c r="AM707" i="2"/>
  <c r="AN707" i="2"/>
  <c r="C708" i="2"/>
  <c r="D708" i="2"/>
  <c r="E708" i="2"/>
  <c r="F708" i="2"/>
  <c r="G708" i="2"/>
  <c r="H708" i="2"/>
  <c r="J708" i="2"/>
  <c r="K708" i="2"/>
  <c r="L708" i="2"/>
  <c r="M708" i="2"/>
  <c r="AG708" i="2"/>
  <c r="AH708" i="2"/>
  <c r="AI708" i="2"/>
  <c r="AJ708" i="2"/>
  <c r="AK708" i="2"/>
  <c r="AL708" i="2"/>
  <c r="AM708" i="2"/>
  <c r="AN708" i="2"/>
  <c r="C709" i="2"/>
  <c r="D709" i="2"/>
  <c r="E709" i="2"/>
  <c r="F709" i="2"/>
  <c r="G709" i="2"/>
  <c r="H709" i="2"/>
  <c r="J709" i="2"/>
  <c r="K709" i="2"/>
  <c r="L709" i="2"/>
  <c r="M709" i="2"/>
  <c r="AG709" i="2"/>
  <c r="AH709" i="2"/>
  <c r="AI709" i="2"/>
  <c r="AJ709" i="2"/>
  <c r="AK709" i="2"/>
  <c r="AL709" i="2"/>
  <c r="AM709" i="2"/>
  <c r="AN709" i="2"/>
  <c r="C710" i="2"/>
  <c r="D710" i="2"/>
  <c r="E710" i="2"/>
  <c r="F710" i="2"/>
  <c r="G710" i="2"/>
  <c r="H710" i="2"/>
  <c r="J710" i="2"/>
  <c r="K710" i="2"/>
  <c r="L710" i="2"/>
  <c r="M710" i="2"/>
  <c r="AG710" i="2"/>
  <c r="AH710" i="2"/>
  <c r="AI710" i="2"/>
  <c r="AJ710" i="2"/>
  <c r="AK710" i="2"/>
  <c r="AL710" i="2"/>
  <c r="AM710" i="2"/>
  <c r="AN710" i="2"/>
  <c r="C711" i="2"/>
  <c r="D711" i="2"/>
  <c r="E711" i="2"/>
  <c r="F711" i="2"/>
  <c r="G711" i="2"/>
  <c r="H711" i="2"/>
  <c r="J711" i="2"/>
  <c r="K711" i="2"/>
  <c r="L711" i="2"/>
  <c r="M711" i="2"/>
  <c r="AG711" i="2"/>
  <c r="AH711" i="2"/>
  <c r="AI711" i="2"/>
  <c r="AJ711" i="2"/>
  <c r="AK711" i="2"/>
  <c r="AL711" i="2"/>
  <c r="AM711" i="2"/>
  <c r="AN711" i="2"/>
  <c r="C712" i="2"/>
  <c r="D712" i="2"/>
  <c r="E712" i="2"/>
  <c r="F712" i="2"/>
  <c r="G712" i="2"/>
  <c r="H712" i="2"/>
  <c r="J712" i="2"/>
  <c r="K712" i="2"/>
  <c r="L712" i="2"/>
  <c r="M712" i="2"/>
  <c r="AG712" i="2"/>
  <c r="AH712" i="2"/>
  <c r="AI712" i="2"/>
  <c r="AJ712" i="2"/>
  <c r="AK712" i="2"/>
  <c r="AL712" i="2"/>
  <c r="AM712" i="2"/>
  <c r="AN712" i="2"/>
  <c r="C713" i="2"/>
  <c r="D713" i="2"/>
  <c r="E713" i="2"/>
  <c r="F713" i="2"/>
  <c r="G713" i="2"/>
  <c r="H713" i="2"/>
  <c r="J713" i="2"/>
  <c r="K713" i="2"/>
  <c r="L713" i="2"/>
  <c r="M713" i="2"/>
  <c r="AG713" i="2"/>
  <c r="AH713" i="2"/>
  <c r="AI713" i="2"/>
  <c r="AJ713" i="2"/>
  <c r="AK713" i="2"/>
  <c r="AL713" i="2"/>
  <c r="AM713" i="2"/>
  <c r="AN713" i="2"/>
  <c r="C714" i="2"/>
  <c r="D714" i="2"/>
  <c r="E714" i="2"/>
  <c r="F714" i="2"/>
  <c r="G714" i="2"/>
  <c r="H714" i="2"/>
  <c r="J714" i="2"/>
  <c r="K714" i="2"/>
  <c r="L714" i="2"/>
  <c r="M714" i="2"/>
  <c r="AG714" i="2"/>
  <c r="AH714" i="2"/>
  <c r="AI714" i="2"/>
  <c r="AJ714" i="2"/>
  <c r="AK714" i="2"/>
  <c r="AL714" i="2"/>
  <c r="AM714" i="2"/>
  <c r="AN714" i="2"/>
  <c r="C715" i="2"/>
  <c r="D715" i="2"/>
  <c r="E715" i="2"/>
  <c r="F715" i="2"/>
  <c r="G715" i="2"/>
  <c r="H715" i="2"/>
  <c r="J715" i="2"/>
  <c r="K715" i="2"/>
  <c r="L715" i="2"/>
  <c r="M715" i="2"/>
  <c r="AG715" i="2"/>
  <c r="AH715" i="2"/>
  <c r="AI715" i="2"/>
  <c r="AJ715" i="2"/>
  <c r="AK715" i="2"/>
  <c r="AL715" i="2"/>
  <c r="AM715" i="2"/>
  <c r="AN715" i="2"/>
  <c r="C716" i="2"/>
  <c r="D716" i="2"/>
  <c r="E716" i="2"/>
  <c r="F716" i="2"/>
  <c r="G716" i="2"/>
  <c r="H716" i="2"/>
  <c r="J716" i="2"/>
  <c r="K716" i="2"/>
  <c r="L716" i="2"/>
  <c r="M716" i="2"/>
  <c r="AG716" i="2"/>
  <c r="AH716" i="2"/>
  <c r="AI716" i="2"/>
  <c r="AJ716" i="2"/>
  <c r="AK716" i="2"/>
  <c r="AL716" i="2"/>
  <c r="AM716" i="2"/>
  <c r="AN716" i="2"/>
  <c r="C717" i="2"/>
  <c r="D717" i="2"/>
  <c r="E717" i="2"/>
  <c r="F717" i="2"/>
  <c r="G717" i="2"/>
  <c r="H717" i="2"/>
  <c r="J717" i="2"/>
  <c r="K717" i="2"/>
  <c r="L717" i="2"/>
  <c r="M717" i="2"/>
  <c r="AG717" i="2"/>
  <c r="AH717" i="2"/>
  <c r="AI717" i="2"/>
  <c r="AJ717" i="2"/>
  <c r="AK717" i="2"/>
  <c r="AL717" i="2"/>
  <c r="AM717" i="2"/>
  <c r="AN717" i="2"/>
  <c r="C718" i="2"/>
  <c r="D718" i="2"/>
  <c r="E718" i="2"/>
  <c r="F718" i="2"/>
  <c r="G718" i="2"/>
  <c r="H718" i="2"/>
  <c r="J718" i="2"/>
  <c r="K718" i="2"/>
  <c r="L718" i="2"/>
  <c r="M718" i="2"/>
  <c r="AG718" i="2"/>
  <c r="AH718" i="2"/>
  <c r="AI718" i="2"/>
  <c r="AJ718" i="2"/>
  <c r="AK718" i="2"/>
  <c r="AL718" i="2"/>
  <c r="AM718" i="2"/>
  <c r="AN718" i="2"/>
  <c r="C719" i="2"/>
  <c r="D719" i="2"/>
  <c r="E719" i="2"/>
  <c r="F719" i="2"/>
  <c r="G719" i="2"/>
  <c r="H719" i="2"/>
  <c r="J719" i="2"/>
  <c r="K719" i="2"/>
  <c r="L719" i="2"/>
  <c r="M719" i="2"/>
  <c r="AG719" i="2"/>
  <c r="AH719" i="2"/>
  <c r="AI719" i="2"/>
  <c r="AJ719" i="2"/>
  <c r="AK719" i="2"/>
  <c r="AL719" i="2"/>
  <c r="AM719" i="2"/>
  <c r="AN719" i="2"/>
  <c r="C720" i="2"/>
  <c r="D720" i="2"/>
  <c r="E720" i="2"/>
  <c r="F720" i="2"/>
  <c r="G720" i="2"/>
  <c r="H720" i="2"/>
  <c r="J720" i="2"/>
  <c r="K720" i="2"/>
  <c r="L720" i="2"/>
  <c r="M720" i="2"/>
  <c r="AG720" i="2"/>
  <c r="AH720" i="2"/>
  <c r="AI720" i="2"/>
  <c r="AJ720" i="2"/>
  <c r="AK720" i="2"/>
  <c r="AL720" i="2"/>
  <c r="AM720" i="2"/>
  <c r="AN720" i="2"/>
  <c r="C721" i="2"/>
  <c r="D721" i="2"/>
  <c r="E721" i="2"/>
  <c r="F721" i="2"/>
  <c r="G721" i="2"/>
  <c r="H721" i="2"/>
  <c r="J721" i="2"/>
  <c r="K721" i="2"/>
  <c r="L721" i="2"/>
  <c r="M721" i="2"/>
  <c r="AG721" i="2"/>
  <c r="AH721" i="2"/>
  <c r="AI721" i="2"/>
  <c r="AJ721" i="2"/>
  <c r="AK721" i="2"/>
  <c r="AL721" i="2"/>
  <c r="AM721" i="2"/>
  <c r="AN721" i="2"/>
  <c r="C722" i="2"/>
  <c r="D722" i="2"/>
  <c r="E722" i="2"/>
  <c r="F722" i="2"/>
  <c r="G722" i="2"/>
  <c r="H722" i="2"/>
  <c r="J722" i="2"/>
  <c r="K722" i="2"/>
  <c r="L722" i="2"/>
  <c r="M722" i="2"/>
  <c r="AG722" i="2"/>
  <c r="AH722" i="2"/>
  <c r="AI722" i="2"/>
  <c r="AJ722" i="2"/>
  <c r="AK722" i="2"/>
  <c r="AL722" i="2"/>
  <c r="AM722" i="2"/>
  <c r="AN722" i="2"/>
  <c r="C723" i="2"/>
  <c r="D723" i="2"/>
  <c r="E723" i="2"/>
  <c r="F723" i="2"/>
  <c r="G723" i="2"/>
  <c r="H723" i="2"/>
  <c r="J723" i="2"/>
  <c r="K723" i="2"/>
  <c r="L723" i="2"/>
  <c r="M723" i="2"/>
  <c r="AG723" i="2"/>
  <c r="AH723" i="2"/>
  <c r="AI723" i="2"/>
  <c r="AJ723" i="2"/>
  <c r="AK723" i="2"/>
  <c r="AL723" i="2"/>
  <c r="AM723" i="2"/>
  <c r="AN723" i="2"/>
  <c r="C724" i="2"/>
  <c r="D724" i="2"/>
  <c r="E724" i="2"/>
  <c r="F724" i="2"/>
  <c r="G724" i="2"/>
  <c r="H724" i="2"/>
  <c r="J724" i="2"/>
  <c r="K724" i="2"/>
  <c r="L724" i="2"/>
  <c r="M724" i="2"/>
  <c r="AG724" i="2"/>
  <c r="AH724" i="2"/>
  <c r="AI724" i="2"/>
  <c r="AJ724" i="2"/>
  <c r="AK724" i="2"/>
  <c r="AL724" i="2"/>
  <c r="AM724" i="2"/>
  <c r="AN724" i="2"/>
  <c r="C725" i="2"/>
  <c r="D725" i="2"/>
  <c r="E725" i="2"/>
  <c r="F725" i="2"/>
  <c r="G725" i="2"/>
  <c r="H725" i="2"/>
  <c r="J725" i="2"/>
  <c r="K725" i="2"/>
  <c r="L725" i="2"/>
  <c r="M725" i="2"/>
  <c r="AG725" i="2"/>
  <c r="AH725" i="2"/>
  <c r="AI725" i="2"/>
  <c r="AJ725" i="2"/>
  <c r="AK725" i="2"/>
  <c r="AL725" i="2"/>
  <c r="AM725" i="2"/>
  <c r="AN725" i="2"/>
  <c r="C726" i="2"/>
  <c r="D726" i="2"/>
  <c r="E726" i="2"/>
  <c r="F726" i="2"/>
  <c r="G726" i="2"/>
  <c r="H726" i="2"/>
  <c r="J726" i="2"/>
  <c r="K726" i="2"/>
  <c r="L726" i="2"/>
  <c r="M726" i="2"/>
  <c r="AG726" i="2"/>
  <c r="AH726" i="2"/>
  <c r="AI726" i="2"/>
  <c r="AJ726" i="2"/>
  <c r="AK726" i="2"/>
  <c r="AL726" i="2"/>
  <c r="AM726" i="2"/>
  <c r="AN726" i="2"/>
  <c r="C727" i="2"/>
  <c r="D727" i="2"/>
  <c r="E727" i="2"/>
  <c r="F727" i="2"/>
  <c r="G727" i="2"/>
  <c r="H727" i="2"/>
  <c r="J727" i="2"/>
  <c r="K727" i="2"/>
  <c r="L727" i="2"/>
  <c r="M727" i="2"/>
  <c r="AG727" i="2"/>
  <c r="AH727" i="2"/>
  <c r="AI727" i="2"/>
  <c r="AJ727" i="2"/>
  <c r="AK727" i="2"/>
  <c r="AL727" i="2"/>
  <c r="AM727" i="2"/>
  <c r="AN727" i="2"/>
  <c r="C728" i="2"/>
  <c r="D728" i="2"/>
  <c r="E728" i="2"/>
  <c r="F728" i="2"/>
  <c r="G728" i="2"/>
  <c r="H728" i="2"/>
  <c r="J728" i="2"/>
  <c r="K728" i="2"/>
  <c r="L728" i="2"/>
  <c r="M728" i="2"/>
  <c r="AG728" i="2"/>
  <c r="AH728" i="2"/>
  <c r="AI728" i="2"/>
  <c r="AJ728" i="2"/>
  <c r="AK728" i="2"/>
  <c r="AL728" i="2"/>
  <c r="AM728" i="2"/>
  <c r="AN728" i="2"/>
  <c r="C729" i="2"/>
  <c r="D729" i="2"/>
  <c r="E729" i="2"/>
  <c r="F729" i="2"/>
  <c r="G729" i="2"/>
  <c r="H729" i="2"/>
  <c r="J729" i="2"/>
  <c r="K729" i="2"/>
  <c r="L729" i="2"/>
  <c r="M729" i="2"/>
  <c r="AG729" i="2"/>
  <c r="AH729" i="2"/>
  <c r="AI729" i="2"/>
  <c r="AJ729" i="2"/>
  <c r="AK729" i="2"/>
  <c r="AL729" i="2"/>
  <c r="AM729" i="2"/>
  <c r="AN729" i="2"/>
  <c r="C730" i="2"/>
  <c r="D730" i="2"/>
  <c r="E730" i="2"/>
  <c r="F730" i="2"/>
  <c r="G730" i="2"/>
  <c r="H730" i="2"/>
  <c r="J730" i="2"/>
  <c r="K730" i="2"/>
  <c r="L730" i="2"/>
  <c r="M730" i="2"/>
  <c r="AG730" i="2"/>
  <c r="AH730" i="2"/>
  <c r="AI730" i="2"/>
  <c r="AJ730" i="2"/>
  <c r="AK730" i="2"/>
  <c r="AL730" i="2"/>
  <c r="AM730" i="2"/>
  <c r="AN730" i="2"/>
  <c r="C731" i="2"/>
  <c r="D731" i="2"/>
  <c r="E731" i="2"/>
  <c r="F731" i="2"/>
  <c r="G731" i="2"/>
  <c r="H731" i="2"/>
  <c r="J731" i="2"/>
  <c r="K731" i="2"/>
  <c r="L731" i="2"/>
  <c r="M731" i="2"/>
  <c r="AG731" i="2"/>
  <c r="AH731" i="2"/>
  <c r="AI731" i="2"/>
  <c r="AJ731" i="2"/>
  <c r="AK731" i="2"/>
  <c r="AL731" i="2"/>
  <c r="AM731" i="2"/>
  <c r="AN731" i="2"/>
  <c r="C732" i="2"/>
  <c r="D732" i="2"/>
  <c r="E732" i="2"/>
  <c r="F732" i="2"/>
  <c r="G732" i="2"/>
  <c r="H732" i="2"/>
  <c r="J732" i="2"/>
  <c r="K732" i="2"/>
  <c r="L732" i="2"/>
  <c r="M732" i="2"/>
  <c r="AG732" i="2"/>
  <c r="AH732" i="2"/>
  <c r="AI732" i="2"/>
  <c r="AJ732" i="2"/>
  <c r="AK732" i="2"/>
  <c r="AL732" i="2"/>
  <c r="AM732" i="2"/>
  <c r="AN732" i="2"/>
  <c r="C733" i="2"/>
  <c r="D733" i="2"/>
  <c r="E733" i="2"/>
  <c r="F733" i="2"/>
  <c r="G733" i="2"/>
  <c r="H733" i="2"/>
  <c r="J733" i="2"/>
  <c r="K733" i="2"/>
  <c r="L733" i="2"/>
  <c r="M733" i="2"/>
  <c r="AG733" i="2"/>
  <c r="AH733" i="2"/>
  <c r="AI733" i="2"/>
  <c r="AJ733" i="2"/>
  <c r="AK733" i="2"/>
  <c r="AL733" i="2"/>
  <c r="AM733" i="2"/>
  <c r="AN733" i="2"/>
  <c r="C734" i="2"/>
  <c r="D734" i="2"/>
  <c r="E734" i="2"/>
  <c r="F734" i="2"/>
  <c r="G734" i="2"/>
  <c r="H734" i="2"/>
  <c r="J734" i="2"/>
  <c r="K734" i="2"/>
  <c r="L734" i="2"/>
  <c r="M734" i="2"/>
  <c r="AG734" i="2"/>
  <c r="AH734" i="2"/>
  <c r="AI734" i="2"/>
  <c r="AJ734" i="2"/>
  <c r="AK734" i="2"/>
  <c r="AL734" i="2"/>
  <c r="AM734" i="2"/>
  <c r="AN734" i="2"/>
  <c r="C735" i="2"/>
  <c r="D735" i="2"/>
  <c r="E735" i="2"/>
  <c r="F735" i="2"/>
  <c r="G735" i="2"/>
  <c r="H735" i="2"/>
  <c r="J735" i="2"/>
  <c r="K735" i="2"/>
  <c r="L735" i="2"/>
  <c r="M735" i="2"/>
  <c r="AG735" i="2"/>
  <c r="AH735" i="2"/>
  <c r="AI735" i="2"/>
  <c r="AJ735" i="2"/>
  <c r="AK735" i="2"/>
  <c r="AL735" i="2"/>
  <c r="AM735" i="2"/>
  <c r="AN735" i="2"/>
  <c r="C736" i="2"/>
  <c r="D736" i="2"/>
  <c r="E736" i="2"/>
  <c r="F736" i="2"/>
  <c r="G736" i="2"/>
  <c r="H736" i="2"/>
  <c r="J736" i="2"/>
  <c r="K736" i="2"/>
  <c r="L736" i="2"/>
  <c r="M736" i="2"/>
  <c r="AG736" i="2"/>
  <c r="AH736" i="2"/>
  <c r="AI736" i="2"/>
  <c r="AJ736" i="2"/>
  <c r="AK736" i="2"/>
  <c r="AL736" i="2"/>
  <c r="AM736" i="2"/>
  <c r="AN736" i="2"/>
  <c r="C737" i="2"/>
  <c r="D737" i="2"/>
  <c r="E737" i="2"/>
  <c r="F737" i="2"/>
  <c r="G737" i="2"/>
  <c r="H737" i="2"/>
  <c r="J737" i="2"/>
  <c r="K737" i="2"/>
  <c r="L737" i="2"/>
  <c r="M737" i="2"/>
  <c r="AG737" i="2"/>
  <c r="AH737" i="2"/>
  <c r="AI737" i="2"/>
  <c r="AJ737" i="2"/>
  <c r="AK737" i="2"/>
  <c r="AL737" i="2"/>
  <c r="AM737" i="2"/>
  <c r="AN737" i="2"/>
  <c r="C738" i="2"/>
  <c r="D738" i="2"/>
  <c r="E738" i="2"/>
  <c r="F738" i="2"/>
  <c r="G738" i="2"/>
  <c r="H738" i="2"/>
  <c r="J738" i="2"/>
  <c r="K738" i="2"/>
  <c r="L738" i="2"/>
  <c r="M738" i="2"/>
  <c r="AG738" i="2"/>
  <c r="AH738" i="2"/>
  <c r="AI738" i="2"/>
  <c r="AJ738" i="2"/>
  <c r="AK738" i="2"/>
  <c r="AL738" i="2"/>
  <c r="AM738" i="2"/>
  <c r="AN738" i="2"/>
  <c r="C739" i="2"/>
  <c r="D739" i="2"/>
  <c r="E739" i="2"/>
  <c r="F739" i="2"/>
  <c r="G739" i="2"/>
  <c r="H739" i="2"/>
  <c r="J739" i="2"/>
  <c r="K739" i="2"/>
  <c r="L739" i="2"/>
  <c r="M739" i="2"/>
  <c r="AG739" i="2"/>
  <c r="AH739" i="2"/>
  <c r="AI739" i="2"/>
  <c r="AJ739" i="2"/>
  <c r="AK739" i="2"/>
  <c r="AL739" i="2"/>
  <c r="AM739" i="2"/>
  <c r="AN739" i="2"/>
  <c r="C740" i="2"/>
  <c r="D740" i="2"/>
  <c r="E740" i="2"/>
  <c r="F740" i="2"/>
  <c r="G740" i="2"/>
  <c r="H740" i="2"/>
  <c r="J740" i="2"/>
  <c r="K740" i="2"/>
  <c r="L740" i="2"/>
  <c r="M740" i="2"/>
  <c r="AG740" i="2"/>
  <c r="AH740" i="2"/>
  <c r="AI740" i="2"/>
  <c r="AJ740" i="2"/>
  <c r="AK740" i="2"/>
  <c r="AL740" i="2"/>
  <c r="AM740" i="2"/>
  <c r="AN740" i="2"/>
  <c r="C741" i="2"/>
  <c r="D741" i="2"/>
  <c r="E741" i="2"/>
  <c r="F741" i="2"/>
  <c r="G741" i="2"/>
  <c r="H741" i="2"/>
  <c r="J741" i="2"/>
  <c r="K741" i="2"/>
  <c r="L741" i="2"/>
  <c r="M741" i="2"/>
  <c r="AG741" i="2"/>
  <c r="AH741" i="2"/>
  <c r="AI741" i="2"/>
  <c r="AJ741" i="2"/>
  <c r="AK741" i="2"/>
  <c r="AL741" i="2"/>
  <c r="AM741" i="2"/>
  <c r="AN741" i="2"/>
  <c r="C742" i="2"/>
  <c r="D742" i="2"/>
  <c r="E742" i="2"/>
  <c r="F742" i="2"/>
  <c r="G742" i="2"/>
  <c r="H742" i="2"/>
  <c r="J742" i="2"/>
  <c r="K742" i="2"/>
  <c r="L742" i="2"/>
  <c r="M742" i="2"/>
  <c r="AG742" i="2"/>
  <c r="AH742" i="2"/>
  <c r="AI742" i="2"/>
  <c r="AJ742" i="2"/>
  <c r="AK742" i="2"/>
  <c r="AL742" i="2"/>
  <c r="AM742" i="2"/>
  <c r="AN742" i="2"/>
  <c r="C743" i="2"/>
  <c r="D743" i="2"/>
  <c r="E743" i="2"/>
  <c r="F743" i="2"/>
  <c r="G743" i="2"/>
  <c r="H743" i="2"/>
  <c r="J743" i="2"/>
  <c r="K743" i="2"/>
  <c r="L743" i="2"/>
  <c r="M743" i="2"/>
  <c r="AG743" i="2"/>
  <c r="AH743" i="2"/>
  <c r="AI743" i="2"/>
  <c r="AJ743" i="2"/>
  <c r="AK743" i="2"/>
  <c r="AL743" i="2"/>
  <c r="AM743" i="2"/>
  <c r="AN743" i="2"/>
  <c r="C744" i="2"/>
  <c r="D744" i="2"/>
  <c r="E744" i="2"/>
  <c r="F744" i="2"/>
  <c r="G744" i="2"/>
  <c r="H744" i="2"/>
  <c r="J744" i="2"/>
  <c r="K744" i="2"/>
  <c r="L744" i="2"/>
  <c r="M744" i="2"/>
  <c r="AG744" i="2"/>
  <c r="AH744" i="2"/>
  <c r="AI744" i="2"/>
  <c r="AJ744" i="2"/>
  <c r="AK744" i="2"/>
  <c r="AL744" i="2"/>
  <c r="AM744" i="2"/>
  <c r="AN744" i="2"/>
  <c r="C745" i="2"/>
  <c r="D745" i="2"/>
  <c r="E745" i="2"/>
  <c r="F745" i="2"/>
  <c r="G745" i="2"/>
  <c r="H745" i="2"/>
  <c r="J745" i="2"/>
  <c r="K745" i="2"/>
  <c r="L745" i="2"/>
  <c r="M745" i="2"/>
  <c r="AG745" i="2"/>
  <c r="AH745" i="2"/>
  <c r="AI745" i="2"/>
  <c r="AJ745" i="2"/>
  <c r="AK745" i="2"/>
  <c r="AL745" i="2"/>
  <c r="AM745" i="2"/>
  <c r="AN745" i="2"/>
  <c r="C746" i="2"/>
  <c r="D746" i="2"/>
  <c r="E746" i="2"/>
  <c r="F746" i="2"/>
  <c r="G746" i="2"/>
  <c r="H746" i="2"/>
  <c r="J746" i="2"/>
  <c r="K746" i="2"/>
  <c r="L746" i="2"/>
  <c r="M746" i="2"/>
  <c r="AG746" i="2"/>
  <c r="AH746" i="2"/>
  <c r="AI746" i="2"/>
  <c r="AJ746" i="2"/>
  <c r="AK746" i="2"/>
  <c r="AL746" i="2"/>
  <c r="AM746" i="2"/>
  <c r="AN746" i="2"/>
  <c r="C747" i="2"/>
  <c r="D747" i="2"/>
  <c r="E747" i="2"/>
  <c r="F747" i="2"/>
  <c r="G747" i="2"/>
  <c r="H747" i="2"/>
  <c r="J747" i="2"/>
  <c r="K747" i="2"/>
  <c r="L747" i="2"/>
  <c r="M747" i="2"/>
  <c r="AG747" i="2"/>
  <c r="AH747" i="2"/>
  <c r="AI747" i="2"/>
  <c r="AJ747" i="2"/>
  <c r="AK747" i="2"/>
  <c r="AL747" i="2"/>
  <c r="AM747" i="2"/>
  <c r="AN747" i="2"/>
  <c r="C748" i="2"/>
  <c r="D748" i="2"/>
  <c r="E748" i="2"/>
  <c r="F748" i="2"/>
  <c r="G748" i="2"/>
  <c r="H748" i="2"/>
  <c r="J748" i="2"/>
  <c r="K748" i="2"/>
  <c r="L748" i="2"/>
  <c r="M748" i="2"/>
  <c r="AG748" i="2"/>
  <c r="AH748" i="2"/>
  <c r="AI748" i="2"/>
  <c r="AJ748" i="2"/>
  <c r="AK748" i="2"/>
  <c r="AL748" i="2"/>
  <c r="AM748" i="2"/>
  <c r="AN748" i="2"/>
  <c r="C749" i="2"/>
  <c r="D749" i="2"/>
  <c r="E749" i="2"/>
  <c r="F749" i="2"/>
  <c r="G749" i="2"/>
  <c r="H749" i="2"/>
  <c r="J749" i="2"/>
  <c r="K749" i="2"/>
  <c r="L749" i="2"/>
  <c r="M749" i="2"/>
  <c r="AG749" i="2"/>
  <c r="AH749" i="2"/>
  <c r="AI749" i="2"/>
  <c r="AJ749" i="2"/>
  <c r="AK749" i="2"/>
  <c r="AL749" i="2"/>
  <c r="AM749" i="2"/>
  <c r="AN749" i="2"/>
  <c r="C750" i="2"/>
  <c r="D750" i="2"/>
  <c r="E750" i="2"/>
  <c r="F750" i="2"/>
  <c r="G750" i="2"/>
  <c r="H750" i="2"/>
  <c r="J750" i="2"/>
  <c r="K750" i="2"/>
  <c r="L750" i="2"/>
  <c r="M750" i="2"/>
  <c r="AG750" i="2"/>
  <c r="AH750" i="2"/>
  <c r="AI750" i="2"/>
  <c r="AJ750" i="2"/>
  <c r="AK750" i="2"/>
  <c r="AL750" i="2"/>
  <c r="AM750" i="2"/>
  <c r="AN750" i="2"/>
  <c r="C751" i="2"/>
  <c r="D751" i="2"/>
  <c r="E751" i="2"/>
  <c r="F751" i="2"/>
  <c r="G751" i="2"/>
  <c r="H751" i="2"/>
  <c r="J751" i="2"/>
  <c r="K751" i="2"/>
  <c r="L751" i="2"/>
  <c r="M751" i="2"/>
  <c r="AG751" i="2"/>
  <c r="AH751" i="2"/>
  <c r="AI751" i="2"/>
  <c r="AJ751" i="2"/>
  <c r="AK751" i="2"/>
  <c r="AL751" i="2"/>
  <c r="AM751" i="2"/>
  <c r="AN751" i="2"/>
  <c r="C752" i="2"/>
  <c r="D752" i="2"/>
  <c r="E752" i="2"/>
  <c r="F752" i="2"/>
  <c r="G752" i="2"/>
  <c r="H752" i="2"/>
  <c r="J752" i="2"/>
  <c r="K752" i="2"/>
  <c r="L752" i="2"/>
  <c r="M752" i="2"/>
  <c r="AG752" i="2"/>
  <c r="AH752" i="2"/>
  <c r="AI752" i="2"/>
  <c r="AJ752" i="2"/>
  <c r="AK752" i="2"/>
  <c r="AL752" i="2"/>
  <c r="AM752" i="2"/>
  <c r="AN752" i="2"/>
  <c r="C753" i="2"/>
  <c r="D753" i="2"/>
  <c r="E753" i="2"/>
  <c r="F753" i="2"/>
  <c r="G753" i="2"/>
  <c r="H753" i="2"/>
  <c r="J753" i="2"/>
  <c r="K753" i="2"/>
  <c r="L753" i="2"/>
  <c r="M753" i="2"/>
  <c r="AG753" i="2"/>
  <c r="AH753" i="2"/>
  <c r="AI753" i="2"/>
  <c r="AJ753" i="2"/>
  <c r="AK753" i="2"/>
  <c r="AL753" i="2"/>
  <c r="AM753" i="2"/>
  <c r="AN753" i="2"/>
  <c r="C754" i="2"/>
  <c r="D754" i="2"/>
  <c r="E754" i="2"/>
  <c r="F754" i="2"/>
  <c r="G754" i="2"/>
  <c r="H754" i="2"/>
  <c r="J754" i="2"/>
  <c r="K754" i="2"/>
  <c r="L754" i="2"/>
  <c r="M754" i="2"/>
  <c r="AG754" i="2"/>
  <c r="AH754" i="2"/>
  <c r="AI754" i="2"/>
  <c r="AJ754" i="2"/>
  <c r="AK754" i="2"/>
  <c r="AL754" i="2"/>
  <c r="AM754" i="2"/>
  <c r="AN754" i="2"/>
  <c r="C755" i="2"/>
  <c r="D755" i="2"/>
  <c r="E755" i="2"/>
  <c r="F755" i="2"/>
  <c r="G755" i="2"/>
  <c r="H755" i="2"/>
  <c r="J755" i="2"/>
  <c r="K755" i="2"/>
  <c r="L755" i="2"/>
  <c r="M755" i="2"/>
  <c r="AG755" i="2"/>
  <c r="AH755" i="2"/>
  <c r="AI755" i="2"/>
  <c r="AJ755" i="2"/>
  <c r="AK755" i="2"/>
  <c r="AL755" i="2"/>
  <c r="AM755" i="2"/>
  <c r="AN755" i="2"/>
  <c r="C756" i="2"/>
  <c r="D756" i="2"/>
  <c r="E756" i="2"/>
  <c r="F756" i="2"/>
  <c r="G756" i="2"/>
  <c r="H756" i="2"/>
  <c r="J756" i="2"/>
  <c r="K756" i="2"/>
  <c r="L756" i="2"/>
  <c r="M756" i="2"/>
  <c r="AG756" i="2"/>
  <c r="AH756" i="2"/>
  <c r="AI756" i="2"/>
  <c r="AJ756" i="2"/>
  <c r="AK756" i="2"/>
  <c r="AL756" i="2"/>
  <c r="AM756" i="2"/>
  <c r="AN756" i="2"/>
  <c r="C757" i="2"/>
  <c r="D757" i="2"/>
  <c r="E757" i="2"/>
  <c r="F757" i="2"/>
  <c r="G757" i="2"/>
  <c r="H757" i="2"/>
  <c r="J757" i="2"/>
  <c r="K757" i="2"/>
  <c r="L757" i="2"/>
  <c r="M757" i="2"/>
  <c r="AG757" i="2"/>
  <c r="AH757" i="2"/>
  <c r="AI757" i="2"/>
  <c r="AJ757" i="2"/>
  <c r="AK757" i="2"/>
  <c r="AL757" i="2"/>
  <c r="AM757" i="2"/>
  <c r="AN757" i="2"/>
  <c r="C758" i="2"/>
  <c r="D758" i="2"/>
  <c r="E758" i="2"/>
  <c r="F758" i="2"/>
  <c r="G758" i="2"/>
  <c r="H758" i="2"/>
  <c r="J758" i="2"/>
  <c r="K758" i="2"/>
  <c r="L758" i="2"/>
  <c r="M758" i="2"/>
  <c r="AG758" i="2"/>
  <c r="AH758" i="2"/>
  <c r="AI758" i="2"/>
  <c r="AJ758" i="2"/>
  <c r="AK758" i="2"/>
  <c r="AL758" i="2"/>
  <c r="AM758" i="2"/>
  <c r="AN758" i="2"/>
  <c r="C759" i="2"/>
  <c r="D759" i="2"/>
  <c r="E759" i="2"/>
  <c r="F759" i="2"/>
  <c r="G759" i="2"/>
  <c r="H759" i="2"/>
  <c r="J759" i="2"/>
  <c r="K759" i="2"/>
  <c r="L759" i="2"/>
  <c r="M759" i="2"/>
  <c r="AG759" i="2"/>
  <c r="AH759" i="2"/>
  <c r="AI759" i="2"/>
  <c r="AJ759" i="2"/>
  <c r="AK759" i="2"/>
  <c r="AL759" i="2"/>
  <c r="AM759" i="2"/>
  <c r="AN759" i="2"/>
  <c r="C760" i="2"/>
  <c r="D760" i="2"/>
  <c r="E760" i="2"/>
  <c r="F760" i="2"/>
  <c r="G760" i="2"/>
  <c r="H760" i="2"/>
  <c r="J760" i="2"/>
  <c r="K760" i="2"/>
  <c r="L760" i="2"/>
  <c r="M760" i="2"/>
  <c r="AG760" i="2"/>
  <c r="AH760" i="2"/>
  <c r="AI760" i="2"/>
  <c r="AJ760" i="2"/>
  <c r="AK760" i="2"/>
  <c r="AL760" i="2"/>
  <c r="AM760" i="2"/>
  <c r="AN760" i="2"/>
  <c r="C761" i="2"/>
  <c r="D761" i="2"/>
  <c r="E761" i="2"/>
  <c r="F761" i="2"/>
  <c r="G761" i="2"/>
  <c r="H761" i="2"/>
  <c r="J761" i="2"/>
  <c r="K761" i="2"/>
  <c r="L761" i="2"/>
  <c r="M761" i="2"/>
  <c r="AG761" i="2"/>
  <c r="AH761" i="2"/>
  <c r="AI761" i="2"/>
  <c r="AJ761" i="2"/>
  <c r="AK761" i="2"/>
  <c r="AL761" i="2"/>
  <c r="AM761" i="2"/>
  <c r="AN761" i="2"/>
  <c r="C762" i="2"/>
  <c r="D762" i="2"/>
  <c r="E762" i="2"/>
  <c r="F762" i="2"/>
  <c r="G762" i="2"/>
  <c r="H762" i="2"/>
  <c r="J762" i="2"/>
  <c r="K762" i="2"/>
  <c r="L762" i="2"/>
  <c r="M762" i="2"/>
  <c r="AG762" i="2"/>
  <c r="AH762" i="2"/>
  <c r="AI762" i="2"/>
  <c r="AJ762" i="2"/>
  <c r="AK762" i="2"/>
  <c r="AL762" i="2"/>
  <c r="AM762" i="2"/>
  <c r="AN762" i="2"/>
  <c r="C763" i="2"/>
  <c r="D763" i="2"/>
  <c r="E763" i="2"/>
  <c r="F763" i="2"/>
  <c r="G763" i="2"/>
  <c r="H763" i="2"/>
  <c r="J763" i="2"/>
  <c r="K763" i="2"/>
  <c r="L763" i="2"/>
  <c r="M763" i="2"/>
  <c r="AG763" i="2"/>
  <c r="AH763" i="2"/>
  <c r="AI763" i="2"/>
  <c r="AJ763" i="2"/>
  <c r="AK763" i="2"/>
  <c r="AL763" i="2"/>
  <c r="AM763" i="2"/>
  <c r="AN763" i="2"/>
  <c r="C764" i="2"/>
  <c r="D764" i="2"/>
  <c r="E764" i="2"/>
  <c r="F764" i="2"/>
  <c r="G764" i="2"/>
  <c r="H764" i="2"/>
  <c r="J764" i="2"/>
  <c r="K764" i="2"/>
  <c r="L764" i="2"/>
  <c r="M764" i="2"/>
  <c r="AG764" i="2"/>
  <c r="AH764" i="2"/>
  <c r="AI764" i="2"/>
  <c r="AJ764" i="2"/>
  <c r="AK764" i="2"/>
  <c r="AL764" i="2"/>
  <c r="AM764" i="2"/>
  <c r="AN764" i="2"/>
  <c r="C765" i="2"/>
  <c r="D765" i="2"/>
  <c r="E765" i="2"/>
  <c r="F765" i="2"/>
  <c r="G765" i="2"/>
  <c r="H765" i="2"/>
  <c r="J765" i="2"/>
  <c r="K765" i="2"/>
  <c r="L765" i="2"/>
  <c r="M765" i="2"/>
  <c r="AG765" i="2"/>
  <c r="AH765" i="2"/>
  <c r="AI765" i="2"/>
  <c r="AJ765" i="2"/>
  <c r="AK765" i="2"/>
  <c r="AL765" i="2"/>
  <c r="AM765" i="2"/>
  <c r="AN765" i="2"/>
  <c r="C766" i="2"/>
  <c r="D766" i="2"/>
  <c r="E766" i="2"/>
  <c r="F766" i="2"/>
  <c r="G766" i="2"/>
  <c r="H766" i="2"/>
  <c r="J766" i="2"/>
  <c r="K766" i="2"/>
  <c r="L766" i="2"/>
  <c r="M766" i="2"/>
  <c r="AG766" i="2"/>
  <c r="AH766" i="2"/>
  <c r="AI766" i="2"/>
  <c r="AJ766" i="2"/>
  <c r="AK766" i="2"/>
  <c r="AL766" i="2"/>
  <c r="AM766" i="2"/>
  <c r="AN766" i="2"/>
  <c r="C767" i="2"/>
  <c r="D767" i="2"/>
  <c r="E767" i="2"/>
  <c r="F767" i="2"/>
  <c r="G767" i="2"/>
  <c r="H767" i="2"/>
  <c r="J767" i="2"/>
  <c r="K767" i="2"/>
  <c r="L767" i="2"/>
  <c r="M767" i="2"/>
  <c r="AG767" i="2"/>
  <c r="AH767" i="2"/>
  <c r="AI767" i="2"/>
  <c r="AJ767" i="2"/>
  <c r="AK767" i="2"/>
  <c r="AL767" i="2"/>
  <c r="AM767" i="2"/>
  <c r="AN767" i="2"/>
  <c r="C768" i="2"/>
  <c r="D768" i="2"/>
  <c r="E768" i="2"/>
  <c r="F768" i="2"/>
  <c r="G768" i="2"/>
  <c r="H768" i="2"/>
  <c r="J768" i="2"/>
  <c r="K768" i="2"/>
  <c r="L768" i="2"/>
  <c r="M768" i="2"/>
  <c r="AG768" i="2"/>
  <c r="AH768" i="2"/>
  <c r="AI768" i="2"/>
  <c r="AJ768" i="2"/>
  <c r="AK768" i="2"/>
  <c r="AL768" i="2"/>
  <c r="AM768" i="2"/>
  <c r="AN768" i="2"/>
  <c r="C769" i="2"/>
  <c r="D769" i="2"/>
  <c r="E769" i="2"/>
  <c r="F769" i="2"/>
  <c r="G769" i="2"/>
  <c r="H769" i="2"/>
  <c r="J769" i="2"/>
  <c r="K769" i="2"/>
  <c r="L769" i="2"/>
  <c r="M769" i="2"/>
  <c r="AG769" i="2"/>
  <c r="AH769" i="2"/>
  <c r="AI769" i="2"/>
  <c r="AJ769" i="2"/>
  <c r="AK769" i="2"/>
  <c r="AL769" i="2"/>
  <c r="AM769" i="2"/>
  <c r="AN769" i="2"/>
  <c r="C770" i="2"/>
  <c r="D770" i="2"/>
  <c r="E770" i="2"/>
  <c r="F770" i="2"/>
  <c r="G770" i="2"/>
  <c r="H770" i="2"/>
  <c r="J770" i="2"/>
  <c r="K770" i="2"/>
  <c r="L770" i="2"/>
  <c r="M770" i="2"/>
  <c r="AG770" i="2"/>
  <c r="AH770" i="2"/>
  <c r="AI770" i="2"/>
  <c r="AJ770" i="2"/>
  <c r="AK770" i="2"/>
  <c r="AL770" i="2"/>
  <c r="AM770" i="2"/>
  <c r="AN770" i="2"/>
  <c r="C771" i="2"/>
  <c r="D771" i="2"/>
  <c r="E771" i="2"/>
  <c r="F771" i="2"/>
  <c r="G771" i="2"/>
  <c r="H771" i="2"/>
  <c r="J771" i="2"/>
  <c r="K771" i="2"/>
  <c r="L771" i="2"/>
  <c r="M771" i="2"/>
  <c r="AG771" i="2"/>
  <c r="AH771" i="2"/>
  <c r="AI771" i="2"/>
  <c r="AJ771" i="2"/>
  <c r="AK771" i="2"/>
  <c r="AL771" i="2"/>
  <c r="AM771" i="2"/>
  <c r="AN771" i="2"/>
  <c r="C772" i="2"/>
  <c r="D772" i="2"/>
  <c r="E772" i="2"/>
  <c r="F772" i="2"/>
  <c r="G772" i="2"/>
  <c r="H772" i="2"/>
  <c r="J772" i="2"/>
  <c r="K772" i="2"/>
  <c r="L772" i="2"/>
  <c r="M772" i="2"/>
  <c r="AG772" i="2"/>
  <c r="AH772" i="2"/>
  <c r="AI772" i="2"/>
  <c r="AJ772" i="2"/>
  <c r="AK772" i="2"/>
  <c r="AL772" i="2"/>
  <c r="AM772" i="2"/>
  <c r="AN772" i="2"/>
  <c r="C773" i="2"/>
  <c r="D773" i="2"/>
  <c r="E773" i="2"/>
  <c r="F773" i="2"/>
  <c r="G773" i="2"/>
  <c r="H773" i="2"/>
  <c r="J773" i="2"/>
  <c r="K773" i="2"/>
  <c r="L773" i="2"/>
  <c r="M773" i="2"/>
  <c r="AG773" i="2"/>
  <c r="AH773" i="2"/>
  <c r="AI773" i="2"/>
  <c r="AJ773" i="2"/>
  <c r="AK773" i="2"/>
  <c r="AL773" i="2"/>
  <c r="AM773" i="2"/>
  <c r="AN773" i="2"/>
  <c r="C774" i="2"/>
  <c r="D774" i="2"/>
  <c r="E774" i="2"/>
  <c r="F774" i="2"/>
  <c r="G774" i="2"/>
  <c r="H774" i="2"/>
  <c r="J774" i="2"/>
  <c r="K774" i="2"/>
  <c r="L774" i="2"/>
  <c r="M774" i="2"/>
  <c r="AG774" i="2"/>
  <c r="AH774" i="2"/>
  <c r="AI774" i="2"/>
  <c r="AJ774" i="2"/>
  <c r="AK774" i="2"/>
  <c r="AL774" i="2"/>
  <c r="AM774" i="2"/>
  <c r="AN774" i="2"/>
  <c r="C775" i="2"/>
  <c r="D775" i="2"/>
  <c r="E775" i="2"/>
  <c r="F775" i="2"/>
  <c r="G775" i="2"/>
  <c r="H775" i="2"/>
  <c r="J775" i="2"/>
  <c r="K775" i="2"/>
  <c r="L775" i="2"/>
  <c r="M775" i="2"/>
  <c r="AG775" i="2"/>
  <c r="AH775" i="2"/>
  <c r="AI775" i="2"/>
  <c r="AJ775" i="2"/>
  <c r="AK775" i="2"/>
  <c r="AL775" i="2"/>
  <c r="AM775" i="2"/>
  <c r="AN775" i="2"/>
  <c r="C776" i="2"/>
  <c r="D776" i="2"/>
  <c r="E776" i="2"/>
  <c r="F776" i="2"/>
  <c r="G776" i="2"/>
  <c r="H776" i="2"/>
  <c r="J776" i="2"/>
  <c r="K776" i="2"/>
  <c r="L776" i="2"/>
  <c r="M776" i="2"/>
  <c r="AG776" i="2"/>
  <c r="AH776" i="2"/>
  <c r="AI776" i="2"/>
  <c r="AJ776" i="2"/>
  <c r="AK776" i="2"/>
  <c r="AL776" i="2"/>
  <c r="AM776" i="2"/>
  <c r="AN776" i="2"/>
  <c r="C777" i="2"/>
  <c r="D777" i="2"/>
  <c r="E777" i="2"/>
  <c r="F777" i="2"/>
  <c r="G777" i="2"/>
  <c r="H777" i="2"/>
  <c r="J777" i="2"/>
  <c r="K777" i="2"/>
  <c r="L777" i="2"/>
  <c r="M777" i="2"/>
  <c r="AG777" i="2"/>
  <c r="AH777" i="2"/>
  <c r="AI777" i="2"/>
  <c r="AJ777" i="2"/>
  <c r="AK777" i="2"/>
  <c r="AL777" i="2"/>
  <c r="AM777" i="2"/>
  <c r="AN777" i="2"/>
  <c r="C778" i="2"/>
  <c r="D778" i="2"/>
  <c r="E778" i="2"/>
  <c r="F778" i="2"/>
  <c r="G778" i="2"/>
  <c r="H778" i="2"/>
  <c r="J778" i="2"/>
  <c r="K778" i="2"/>
  <c r="L778" i="2"/>
  <c r="M778" i="2"/>
  <c r="AG778" i="2"/>
  <c r="AH778" i="2"/>
  <c r="AI778" i="2"/>
  <c r="AJ778" i="2"/>
  <c r="AK778" i="2"/>
  <c r="AL778" i="2"/>
  <c r="AM778" i="2"/>
  <c r="AN778" i="2"/>
  <c r="C779" i="2"/>
  <c r="D779" i="2"/>
  <c r="E779" i="2"/>
  <c r="F779" i="2"/>
  <c r="G779" i="2"/>
  <c r="H779" i="2"/>
  <c r="J779" i="2"/>
  <c r="K779" i="2"/>
  <c r="L779" i="2"/>
  <c r="M779" i="2"/>
  <c r="AG779" i="2"/>
  <c r="AH779" i="2"/>
  <c r="AI779" i="2"/>
  <c r="AJ779" i="2"/>
  <c r="AK779" i="2"/>
  <c r="AL779" i="2"/>
  <c r="AM779" i="2"/>
  <c r="AN779" i="2"/>
  <c r="C780" i="2"/>
  <c r="D780" i="2"/>
  <c r="E780" i="2"/>
  <c r="F780" i="2"/>
  <c r="G780" i="2"/>
  <c r="H780" i="2"/>
  <c r="J780" i="2"/>
  <c r="K780" i="2"/>
  <c r="L780" i="2"/>
  <c r="M780" i="2"/>
  <c r="AG780" i="2"/>
  <c r="AH780" i="2"/>
  <c r="AI780" i="2"/>
  <c r="AJ780" i="2"/>
  <c r="AK780" i="2"/>
  <c r="AL780" i="2"/>
  <c r="AM780" i="2"/>
  <c r="AN780" i="2"/>
  <c r="C781" i="2"/>
  <c r="D781" i="2"/>
  <c r="E781" i="2"/>
  <c r="F781" i="2"/>
  <c r="G781" i="2"/>
  <c r="H781" i="2"/>
  <c r="J781" i="2"/>
  <c r="K781" i="2"/>
  <c r="L781" i="2"/>
  <c r="M781" i="2"/>
  <c r="AG781" i="2"/>
  <c r="AH781" i="2"/>
  <c r="AI781" i="2"/>
  <c r="AJ781" i="2"/>
  <c r="AK781" i="2"/>
  <c r="AL781" i="2"/>
  <c r="AM781" i="2"/>
  <c r="AN781" i="2"/>
  <c r="C782" i="2"/>
  <c r="D782" i="2"/>
  <c r="E782" i="2"/>
  <c r="F782" i="2"/>
  <c r="G782" i="2"/>
  <c r="H782" i="2"/>
  <c r="J782" i="2"/>
  <c r="K782" i="2"/>
  <c r="L782" i="2"/>
  <c r="M782" i="2"/>
  <c r="AG782" i="2"/>
  <c r="AH782" i="2"/>
  <c r="AI782" i="2"/>
  <c r="AJ782" i="2"/>
  <c r="AK782" i="2"/>
  <c r="AL782" i="2"/>
  <c r="AM782" i="2"/>
  <c r="AN782" i="2"/>
  <c r="C783" i="2"/>
  <c r="D783" i="2"/>
  <c r="E783" i="2"/>
  <c r="F783" i="2"/>
  <c r="G783" i="2"/>
  <c r="H783" i="2"/>
  <c r="J783" i="2"/>
  <c r="K783" i="2"/>
  <c r="L783" i="2"/>
  <c r="M783" i="2"/>
  <c r="AG783" i="2"/>
  <c r="AH783" i="2"/>
  <c r="AI783" i="2"/>
  <c r="AJ783" i="2"/>
  <c r="AK783" i="2"/>
  <c r="AL783" i="2"/>
  <c r="AM783" i="2"/>
  <c r="AN783" i="2"/>
  <c r="C784" i="2"/>
  <c r="D784" i="2"/>
  <c r="E784" i="2"/>
  <c r="F784" i="2"/>
  <c r="G784" i="2"/>
  <c r="H784" i="2"/>
  <c r="J784" i="2"/>
  <c r="K784" i="2"/>
  <c r="L784" i="2"/>
  <c r="M784" i="2"/>
  <c r="AG784" i="2"/>
  <c r="AH784" i="2"/>
  <c r="AI784" i="2"/>
  <c r="AJ784" i="2"/>
  <c r="AK784" i="2"/>
  <c r="AL784" i="2"/>
  <c r="AM784" i="2"/>
  <c r="AN784" i="2"/>
  <c r="C785" i="2"/>
  <c r="D785" i="2"/>
  <c r="E785" i="2"/>
  <c r="F785" i="2"/>
  <c r="G785" i="2"/>
  <c r="H785" i="2"/>
  <c r="J785" i="2"/>
  <c r="K785" i="2"/>
  <c r="L785" i="2"/>
  <c r="M785" i="2"/>
  <c r="AG785" i="2"/>
  <c r="AH785" i="2"/>
  <c r="AI785" i="2"/>
  <c r="AJ785" i="2"/>
  <c r="AK785" i="2"/>
  <c r="AL785" i="2"/>
  <c r="AM785" i="2"/>
  <c r="AN785" i="2"/>
  <c r="C786" i="2"/>
  <c r="D786" i="2"/>
  <c r="E786" i="2"/>
  <c r="F786" i="2"/>
  <c r="G786" i="2"/>
  <c r="H786" i="2"/>
  <c r="J786" i="2"/>
  <c r="K786" i="2"/>
  <c r="L786" i="2"/>
  <c r="M786" i="2"/>
  <c r="AG786" i="2"/>
  <c r="AH786" i="2"/>
  <c r="AI786" i="2"/>
  <c r="AJ786" i="2"/>
  <c r="AK786" i="2"/>
  <c r="AL786" i="2"/>
  <c r="AM786" i="2"/>
  <c r="AN786" i="2"/>
  <c r="C788" i="2"/>
  <c r="D788" i="2"/>
  <c r="E788" i="2"/>
  <c r="F788" i="2"/>
  <c r="G788" i="2"/>
  <c r="H788" i="2"/>
  <c r="J788" i="2"/>
  <c r="K788" i="2"/>
  <c r="L788" i="2"/>
  <c r="M788" i="2"/>
  <c r="AG788" i="2"/>
  <c r="AH788" i="2"/>
  <c r="AI788" i="2"/>
  <c r="AJ788" i="2"/>
  <c r="AK788" i="2"/>
  <c r="AL788" i="2"/>
  <c r="AM788" i="2"/>
  <c r="AN788" i="2"/>
  <c r="C789" i="2"/>
  <c r="D789" i="2"/>
  <c r="E789" i="2"/>
  <c r="F789" i="2"/>
  <c r="G789" i="2"/>
  <c r="H789" i="2"/>
  <c r="J789" i="2"/>
  <c r="K789" i="2"/>
  <c r="L789" i="2"/>
  <c r="M789" i="2"/>
  <c r="AG789" i="2"/>
  <c r="AH789" i="2"/>
  <c r="AI789" i="2"/>
  <c r="AJ789" i="2"/>
  <c r="AK789" i="2"/>
  <c r="AL789" i="2"/>
  <c r="AM789" i="2"/>
  <c r="AN789" i="2"/>
  <c r="C790" i="2"/>
  <c r="D790" i="2"/>
  <c r="E790" i="2"/>
  <c r="F790" i="2"/>
  <c r="G790" i="2"/>
  <c r="H790" i="2"/>
  <c r="J790" i="2"/>
  <c r="K790" i="2"/>
  <c r="L790" i="2"/>
  <c r="M790" i="2"/>
  <c r="AG790" i="2"/>
  <c r="AH790" i="2"/>
  <c r="AI790" i="2"/>
  <c r="AJ790" i="2"/>
  <c r="AK790" i="2"/>
  <c r="AL790" i="2"/>
  <c r="AM790" i="2"/>
  <c r="AN790" i="2"/>
  <c r="C791" i="2"/>
  <c r="D791" i="2"/>
  <c r="E791" i="2"/>
  <c r="F791" i="2"/>
  <c r="G791" i="2"/>
  <c r="H791" i="2"/>
  <c r="J791" i="2"/>
  <c r="K791" i="2"/>
  <c r="L791" i="2"/>
  <c r="M791" i="2"/>
  <c r="AG791" i="2"/>
  <c r="AH791" i="2"/>
  <c r="AI791" i="2"/>
  <c r="AJ791" i="2"/>
  <c r="AK791" i="2"/>
  <c r="AL791" i="2"/>
  <c r="AM791" i="2"/>
  <c r="AN791" i="2"/>
  <c r="C792" i="2"/>
  <c r="D792" i="2"/>
  <c r="E792" i="2"/>
  <c r="F792" i="2"/>
  <c r="G792" i="2"/>
  <c r="H792" i="2"/>
  <c r="J792" i="2"/>
  <c r="K792" i="2"/>
  <c r="L792" i="2"/>
  <c r="M792" i="2"/>
  <c r="AG792" i="2"/>
  <c r="AH792" i="2"/>
  <c r="AI792" i="2"/>
  <c r="AJ792" i="2"/>
  <c r="AK792" i="2"/>
  <c r="AL792" i="2"/>
  <c r="AM792" i="2"/>
  <c r="AN792" i="2"/>
  <c r="C793" i="2"/>
  <c r="D793" i="2"/>
  <c r="E793" i="2"/>
  <c r="F793" i="2"/>
  <c r="G793" i="2"/>
  <c r="H793" i="2"/>
  <c r="J793" i="2"/>
  <c r="K793" i="2"/>
  <c r="L793" i="2"/>
  <c r="M793" i="2"/>
  <c r="AG793" i="2"/>
  <c r="AH793" i="2"/>
  <c r="AI793" i="2"/>
  <c r="AJ793" i="2"/>
  <c r="AK793" i="2"/>
  <c r="AL793" i="2"/>
  <c r="AM793" i="2"/>
  <c r="AN793" i="2"/>
  <c r="C794" i="2"/>
  <c r="D794" i="2"/>
  <c r="E794" i="2"/>
  <c r="F794" i="2"/>
  <c r="G794" i="2"/>
  <c r="H794" i="2"/>
  <c r="J794" i="2"/>
  <c r="K794" i="2"/>
  <c r="L794" i="2"/>
  <c r="M794" i="2"/>
  <c r="AG794" i="2"/>
  <c r="AH794" i="2"/>
  <c r="AI794" i="2"/>
  <c r="AJ794" i="2"/>
  <c r="AK794" i="2"/>
  <c r="AL794" i="2"/>
  <c r="AM794" i="2"/>
  <c r="AN794" i="2"/>
  <c r="C795" i="2"/>
  <c r="D795" i="2"/>
  <c r="E795" i="2"/>
  <c r="F795" i="2"/>
  <c r="G795" i="2"/>
  <c r="H795" i="2"/>
  <c r="J795" i="2"/>
  <c r="K795" i="2"/>
  <c r="L795" i="2"/>
  <c r="M795" i="2"/>
  <c r="AG795" i="2"/>
  <c r="AH795" i="2"/>
  <c r="AI795" i="2"/>
  <c r="AJ795" i="2"/>
  <c r="AK795" i="2"/>
  <c r="AL795" i="2"/>
  <c r="AM795" i="2"/>
  <c r="AN795" i="2"/>
  <c r="C796" i="2"/>
  <c r="D796" i="2"/>
  <c r="E796" i="2"/>
  <c r="F796" i="2"/>
  <c r="G796" i="2"/>
  <c r="H796" i="2"/>
  <c r="J796" i="2"/>
  <c r="K796" i="2"/>
  <c r="L796" i="2"/>
  <c r="M796" i="2"/>
  <c r="AG796" i="2"/>
  <c r="AH796" i="2"/>
  <c r="AI796" i="2"/>
  <c r="AJ796" i="2"/>
  <c r="AK796" i="2"/>
  <c r="AL796" i="2"/>
  <c r="AM796" i="2"/>
  <c r="AN796" i="2"/>
  <c r="C797" i="2"/>
  <c r="D797" i="2"/>
  <c r="E797" i="2"/>
  <c r="F797" i="2"/>
  <c r="G797" i="2"/>
  <c r="H797" i="2"/>
  <c r="J797" i="2"/>
  <c r="K797" i="2"/>
  <c r="L797" i="2"/>
  <c r="M797" i="2"/>
  <c r="AG797" i="2"/>
  <c r="AH797" i="2"/>
  <c r="AI797" i="2"/>
  <c r="AJ797" i="2"/>
  <c r="AK797" i="2"/>
  <c r="AL797" i="2"/>
  <c r="AM797" i="2"/>
  <c r="AN797" i="2"/>
  <c r="C798" i="2"/>
  <c r="D798" i="2"/>
  <c r="E798" i="2"/>
  <c r="F798" i="2"/>
  <c r="G798" i="2"/>
  <c r="H798" i="2"/>
  <c r="J798" i="2"/>
  <c r="K798" i="2"/>
  <c r="L798" i="2"/>
  <c r="M798" i="2"/>
  <c r="AG798" i="2"/>
  <c r="AH798" i="2"/>
  <c r="AI798" i="2"/>
  <c r="AJ798" i="2"/>
  <c r="AK798" i="2"/>
  <c r="AL798" i="2"/>
  <c r="AM798" i="2"/>
  <c r="AN798" i="2"/>
  <c r="C799" i="2"/>
  <c r="D799" i="2"/>
  <c r="E799" i="2"/>
  <c r="F799" i="2"/>
  <c r="G799" i="2"/>
  <c r="H799" i="2"/>
  <c r="J799" i="2"/>
  <c r="K799" i="2"/>
  <c r="L799" i="2"/>
  <c r="M799" i="2"/>
  <c r="AG799" i="2"/>
  <c r="AH799" i="2"/>
  <c r="AI799" i="2"/>
  <c r="AJ799" i="2"/>
  <c r="AK799" i="2"/>
  <c r="AL799" i="2"/>
  <c r="AM799" i="2"/>
  <c r="AN799" i="2"/>
  <c r="C800" i="2"/>
  <c r="D800" i="2"/>
  <c r="E800" i="2"/>
  <c r="F800" i="2"/>
  <c r="G800" i="2"/>
  <c r="H800" i="2"/>
  <c r="J800" i="2"/>
  <c r="K800" i="2"/>
  <c r="L800" i="2"/>
  <c r="M800" i="2"/>
  <c r="AG800" i="2"/>
  <c r="AH800" i="2"/>
  <c r="AI800" i="2"/>
  <c r="AJ800" i="2"/>
  <c r="AK800" i="2"/>
  <c r="AL800" i="2"/>
  <c r="AM800" i="2"/>
  <c r="AN800" i="2"/>
  <c r="C801" i="2"/>
  <c r="D801" i="2"/>
  <c r="E801" i="2"/>
  <c r="F801" i="2"/>
  <c r="G801" i="2"/>
  <c r="H801" i="2"/>
  <c r="J801" i="2"/>
  <c r="K801" i="2"/>
  <c r="L801" i="2"/>
  <c r="M801" i="2"/>
  <c r="AG801" i="2"/>
  <c r="AH801" i="2"/>
  <c r="AI801" i="2"/>
  <c r="AJ801" i="2"/>
  <c r="AK801" i="2"/>
  <c r="AL801" i="2"/>
  <c r="AM801" i="2"/>
  <c r="AN801" i="2"/>
  <c r="C802" i="2"/>
  <c r="D802" i="2"/>
  <c r="E802" i="2"/>
  <c r="F802" i="2"/>
  <c r="G802" i="2"/>
  <c r="H802" i="2"/>
  <c r="J802" i="2"/>
  <c r="K802" i="2"/>
  <c r="L802" i="2"/>
  <c r="M802" i="2"/>
  <c r="AG802" i="2"/>
  <c r="AH802" i="2"/>
  <c r="AI802" i="2"/>
  <c r="AJ802" i="2"/>
  <c r="AK802" i="2"/>
  <c r="AL802" i="2"/>
  <c r="AM802" i="2"/>
  <c r="AN802" i="2"/>
  <c r="C803" i="2"/>
  <c r="D803" i="2"/>
  <c r="E803" i="2"/>
  <c r="F803" i="2"/>
  <c r="G803" i="2"/>
  <c r="H803" i="2"/>
  <c r="J803" i="2"/>
  <c r="K803" i="2"/>
  <c r="L803" i="2"/>
  <c r="M803" i="2"/>
  <c r="AG803" i="2"/>
  <c r="AH803" i="2"/>
  <c r="AI803" i="2"/>
  <c r="AJ803" i="2"/>
  <c r="AK803" i="2"/>
  <c r="AL803" i="2"/>
  <c r="AM803" i="2"/>
  <c r="AN803" i="2"/>
  <c r="C804" i="2"/>
  <c r="D804" i="2"/>
  <c r="E804" i="2"/>
  <c r="F804" i="2"/>
  <c r="G804" i="2"/>
  <c r="H804" i="2"/>
  <c r="J804" i="2"/>
  <c r="K804" i="2"/>
  <c r="L804" i="2"/>
  <c r="M804" i="2"/>
  <c r="AG804" i="2"/>
  <c r="AH804" i="2"/>
  <c r="AI804" i="2"/>
  <c r="AJ804" i="2"/>
  <c r="AK804" i="2"/>
  <c r="AL804" i="2"/>
  <c r="AM804" i="2"/>
  <c r="AN804" i="2"/>
  <c r="C805" i="2"/>
  <c r="D805" i="2"/>
  <c r="E805" i="2"/>
  <c r="F805" i="2"/>
  <c r="G805" i="2"/>
  <c r="H805" i="2"/>
  <c r="J805" i="2"/>
  <c r="K805" i="2"/>
  <c r="L805" i="2"/>
  <c r="M805" i="2"/>
  <c r="AG805" i="2"/>
  <c r="AH805" i="2"/>
  <c r="AI805" i="2"/>
  <c r="AJ805" i="2"/>
  <c r="AK805" i="2"/>
  <c r="AL805" i="2"/>
  <c r="AM805" i="2"/>
  <c r="AN805" i="2"/>
  <c r="C806" i="2"/>
  <c r="D806" i="2"/>
  <c r="E806" i="2"/>
  <c r="F806" i="2"/>
  <c r="G806" i="2"/>
  <c r="H806" i="2"/>
  <c r="J806" i="2"/>
  <c r="K806" i="2"/>
  <c r="L806" i="2"/>
  <c r="M806" i="2"/>
  <c r="AG806" i="2"/>
  <c r="AH806" i="2"/>
  <c r="AI806" i="2"/>
  <c r="AJ806" i="2"/>
  <c r="AK806" i="2"/>
  <c r="AL806" i="2"/>
  <c r="AM806" i="2"/>
  <c r="AN806" i="2"/>
  <c r="C807" i="2"/>
  <c r="D807" i="2"/>
  <c r="E807" i="2"/>
  <c r="F807" i="2"/>
  <c r="G807" i="2"/>
  <c r="H807" i="2"/>
  <c r="J807" i="2"/>
  <c r="K807" i="2"/>
  <c r="L807" i="2"/>
  <c r="M807" i="2"/>
  <c r="AG807" i="2"/>
  <c r="AH807" i="2"/>
  <c r="AI807" i="2"/>
  <c r="AJ807" i="2"/>
  <c r="AK807" i="2"/>
  <c r="AL807" i="2"/>
  <c r="AM807" i="2"/>
  <c r="AN807" i="2"/>
  <c r="C808" i="2"/>
  <c r="D808" i="2"/>
  <c r="E808" i="2"/>
  <c r="F808" i="2"/>
  <c r="G808" i="2"/>
  <c r="H808" i="2"/>
  <c r="J808" i="2"/>
  <c r="K808" i="2"/>
  <c r="L808" i="2"/>
  <c r="M808" i="2"/>
  <c r="AG808" i="2"/>
  <c r="AH808" i="2"/>
  <c r="AI808" i="2"/>
  <c r="AJ808" i="2"/>
  <c r="AK808" i="2"/>
  <c r="AL808" i="2"/>
  <c r="AM808" i="2"/>
  <c r="AN808" i="2"/>
  <c r="C809" i="2"/>
  <c r="D809" i="2"/>
  <c r="E809" i="2"/>
  <c r="F809" i="2"/>
  <c r="G809" i="2"/>
  <c r="H809" i="2"/>
  <c r="J809" i="2"/>
  <c r="K809" i="2"/>
  <c r="L809" i="2"/>
  <c r="M809" i="2"/>
  <c r="AG809" i="2"/>
  <c r="AH809" i="2"/>
  <c r="AI809" i="2"/>
  <c r="AJ809" i="2"/>
  <c r="AK809" i="2"/>
  <c r="AL809" i="2"/>
  <c r="AM809" i="2"/>
  <c r="AN809" i="2"/>
  <c r="C810" i="2"/>
  <c r="D810" i="2"/>
  <c r="E810" i="2"/>
  <c r="F810" i="2"/>
  <c r="G810" i="2"/>
  <c r="H810" i="2"/>
  <c r="J810" i="2"/>
  <c r="K810" i="2"/>
  <c r="L810" i="2"/>
  <c r="M810" i="2"/>
  <c r="AG810" i="2"/>
  <c r="AH810" i="2"/>
  <c r="AI810" i="2"/>
  <c r="AJ810" i="2"/>
  <c r="AK810" i="2"/>
  <c r="AL810" i="2"/>
  <c r="AM810" i="2"/>
  <c r="AN810" i="2"/>
  <c r="C811" i="2"/>
  <c r="D811" i="2"/>
  <c r="E811" i="2"/>
  <c r="F811" i="2"/>
  <c r="G811" i="2"/>
  <c r="H811" i="2"/>
  <c r="J811" i="2"/>
  <c r="K811" i="2"/>
  <c r="L811" i="2"/>
  <c r="M811" i="2"/>
  <c r="AG811" i="2"/>
  <c r="AH811" i="2"/>
  <c r="AI811" i="2"/>
  <c r="AJ811" i="2"/>
  <c r="AK811" i="2"/>
  <c r="AL811" i="2"/>
  <c r="AM811" i="2"/>
  <c r="AN811" i="2"/>
  <c r="C812" i="2"/>
  <c r="D812" i="2"/>
  <c r="E812" i="2"/>
  <c r="F812" i="2"/>
  <c r="G812" i="2"/>
  <c r="H812" i="2"/>
  <c r="J812" i="2"/>
  <c r="K812" i="2"/>
  <c r="L812" i="2"/>
  <c r="M812" i="2"/>
  <c r="AG812" i="2"/>
  <c r="AH812" i="2"/>
  <c r="AI812" i="2"/>
  <c r="AJ812" i="2"/>
  <c r="AK812" i="2"/>
  <c r="AL812" i="2"/>
  <c r="AM812" i="2"/>
  <c r="AN812" i="2"/>
  <c r="C813" i="2"/>
  <c r="D813" i="2"/>
  <c r="E813" i="2"/>
  <c r="F813" i="2"/>
  <c r="G813" i="2"/>
  <c r="H813" i="2"/>
  <c r="J813" i="2"/>
  <c r="K813" i="2"/>
  <c r="L813" i="2"/>
  <c r="M813" i="2"/>
  <c r="AG813" i="2"/>
  <c r="AH813" i="2"/>
  <c r="AI813" i="2"/>
  <c r="AJ813" i="2"/>
  <c r="AK813" i="2"/>
  <c r="AL813" i="2"/>
  <c r="AM813" i="2"/>
  <c r="AN813" i="2"/>
  <c r="C814" i="2"/>
  <c r="D814" i="2"/>
  <c r="E814" i="2"/>
  <c r="F814" i="2"/>
  <c r="G814" i="2"/>
  <c r="H814" i="2"/>
  <c r="J814" i="2"/>
  <c r="K814" i="2"/>
  <c r="L814" i="2"/>
  <c r="M814" i="2"/>
  <c r="AG814" i="2"/>
  <c r="AH814" i="2"/>
  <c r="AI814" i="2"/>
  <c r="AJ814" i="2"/>
  <c r="AK814" i="2"/>
  <c r="AL814" i="2"/>
  <c r="AM814" i="2"/>
  <c r="AN814" i="2"/>
  <c r="C815" i="2"/>
  <c r="D815" i="2"/>
  <c r="E815" i="2"/>
  <c r="F815" i="2"/>
  <c r="G815" i="2"/>
  <c r="H815" i="2"/>
  <c r="J815" i="2"/>
  <c r="K815" i="2"/>
  <c r="L815" i="2"/>
  <c r="M815" i="2"/>
  <c r="AG815" i="2"/>
  <c r="AH815" i="2"/>
  <c r="AI815" i="2"/>
  <c r="AJ815" i="2"/>
  <c r="AK815" i="2"/>
  <c r="AL815" i="2"/>
  <c r="AM815" i="2"/>
  <c r="AN815" i="2"/>
  <c r="C816" i="2"/>
  <c r="D816" i="2"/>
  <c r="E816" i="2"/>
  <c r="F816" i="2"/>
  <c r="G816" i="2"/>
  <c r="H816" i="2"/>
  <c r="J816" i="2"/>
  <c r="K816" i="2"/>
  <c r="L816" i="2"/>
  <c r="M816" i="2"/>
  <c r="AG816" i="2"/>
  <c r="AH816" i="2"/>
  <c r="AI816" i="2"/>
  <c r="AJ816" i="2"/>
  <c r="AK816" i="2"/>
  <c r="AL816" i="2"/>
  <c r="AM816" i="2"/>
  <c r="AN816" i="2"/>
  <c r="C817" i="2"/>
  <c r="D817" i="2"/>
  <c r="E817" i="2"/>
  <c r="F817" i="2"/>
  <c r="G817" i="2"/>
  <c r="H817" i="2"/>
  <c r="J817" i="2"/>
  <c r="K817" i="2"/>
  <c r="L817" i="2"/>
  <c r="M817" i="2"/>
  <c r="AG817" i="2"/>
  <c r="AH817" i="2"/>
  <c r="AI817" i="2"/>
  <c r="AJ817" i="2"/>
  <c r="AK817" i="2"/>
  <c r="AL817" i="2"/>
  <c r="AM817" i="2"/>
  <c r="AN817" i="2"/>
  <c r="C818" i="2"/>
  <c r="D818" i="2"/>
  <c r="E818" i="2"/>
  <c r="F818" i="2"/>
  <c r="G818" i="2"/>
  <c r="H818" i="2"/>
  <c r="J818" i="2"/>
  <c r="K818" i="2"/>
  <c r="L818" i="2"/>
  <c r="M818" i="2"/>
  <c r="AG818" i="2"/>
  <c r="AH818" i="2"/>
  <c r="AI818" i="2"/>
  <c r="AJ818" i="2"/>
  <c r="AK818" i="2"/>
  <c r="AL818" i="2"/>
  <c r="AM818" i="2"/>
  <c r="AN818" i="2"/>
  <c r="C819" i="2"/>
  <c r="D819" i="2"/>
  <c r="E819" i="2"/>
  <c r="F819" i="2"/>
  <c r="G819" i="2"/>
  <c r="H819" i="2"/>
  <c r="J819" i="2"/>
  <c r="K819" i="2"/>
  <c r="L819" i="2"/>
  <c r="M819" i="2"/>
  <c r="AG819" i="2"/>
  <c r="AH819" i="2"/>
  <c r="AI819" i="2"/>
  <c r="AJ819" i="2"/>
  <c r="AK819" i="2"/>
  <c r="AL819" i="2"/>
  <c r="AM819" i="2"/>
  <c r="AN819" i="2"/>
  <c r="C820" i="2"/>
  <c r="D820" i="2"/>
  <c r="E820" i="2"/>
  <c r="F820" i="2"/>
  <c r="G820" i="2"/>
  <c r="H820" i="2"/>
  <c r="J820" i="2"/>
  <c r="K820" i="2"/>
  <c r="L820" i="2"/>
  <c r="M820" i="2"/>
  <c r="AG820" i="2"/>
  <c r="AH820" i="2"/>
  <c r="AI820" i="2"/>
  <c r="AJ820" i="2"/>
  <c r="AK820" i="2"/>
  <c r="AL820" i="2"/>
  <c r="AM820" i="2"/>
  <c r="AN820" i="2"/>
  <c r="C821" i="2"/>
  <c r="D821" i="2"/>
  <c r="E821" i="2"/>
  <c r="F821" i="2"/>
  <c r="G821" i="2"/>
  <c r="H821" i="2"/>
  <c r="J821" i="2"/>
  <c r="K821" i="2"/>
  <c r="L821" i="2"/>
  <c r="M821" i="2"/>
  <c r="AG821" i="2"/>
  <c r="AH821" i="2"/>
  <c r="AI821" i="2"/>
  <c r="AJ821" i="2"/>
  <c r="AK821" i="2"/>
  <c r="AL821" i="2"/>
  <c r="AM821" i="2"/>
  <c r="AN821" i="2"/>
  <c r="C822" i="2"/>
  <c r="D822" i="2"/>
  <c r="E822" i="2"/>
  <c r="F822" i="2"/>
  <c r="G822" i="2"/>
  <c r="H822" i="2"/>
  <c r="J822" i="2"/>
  <c r="K822" i="2"/>
  <c r="L822" i="2"/>
  <c r="M822" i="2"/>
  <c r="AG822" i="2"/>
  <c r="AH822" i="2"/>
  <c r="AI822" i="2"/>
  <c r="AJ822" i="2"/>
  <c r="AK822" i="2"/>
  <c r="AL822" i="2"/>
  <c r="AM822" i="2"/>
  <c r="AN822" i="2"/>
  <c r="C823" i="2"/>
  <c r="D823" i="2"/>
  <c r="E823" i="2"/>
  <c r="F823" i="2"/>
  <c r="G823" i="2"/>
  <c r="H823" i="2"/>
  <c r="J823" i="2"/>
  <c r="K823" i="2"/>
  <c r="L823" i="2"/>
  <c r="M823" i="2"/>
  <c r="AG823" i="2"/>
  <c r="AH823" i="2"/>
  <c r="AI823" i="2"/>
  <c r="AJ823" i="2"/>
  <c r="AK823" i="2"/>
  <c r="AL823" i="2"/>
  <c r="AM823" i="2"/>
  <c r="AN823" i="2"/>
  <c r="C824" i="2"/>
  <c r="D824" i="2"/>
  <c r="E824" i="2"/>
  <c r="F824" i="2"/>
  <c r="G824" i="2"/>
  <c r="H824" i="2"/>
  <c r="J824" i="2"/>
  <c r="K824" i="2"/>
  <c r="L824" i="2"/>
  <c r="M824" i="2"/>
  <c r="AG824" i="2"/>
  <c r="AH824" i="2"/>
  <c r="AI824" i="2"/>
  <c r="AJ824" i="2"/>
  <c r="AK824" i="2"/>
  <c r="AL824" i="2"/>
  <c r="AM824" i="2"/>
  <c r="AN824" i="2"/>
  <c r="C825" i="2"/>
  <c r="D825" i="2"/>
  <c r="E825" i="2"/>
  <c r="F825" i="2"/>
  <c r="G825" i="2"/>
  <c r="H825" i="2"/>
  <c r="J825" i="2"/>
  <c r="K825" i="2"/>
  <c r="L825" i="2"/>
  <c r="M825" i="2"/>
  <c r="AG825" i="2"/>
  <c r="AH825" i="2"/>
  <c r="AI825" i="2"/>
  <c r="AJ825" i="2"/>
  <c r="AK825" i="2"/>
  <c r="AL825" i="2"/>
  <c r="AM825" i="2"/>
  <c r="AN825" i="2"/>
  <c r="C826" i="2"/>
  <c r="D826" i="2"/>
  <c r="E826" i="2"/>
  <c r="F826" i="2"/>
  <c r="G826" i="2"/>
  <c r="H826" i="2"/>
  <c r="J826" i="2"/>
  <c r="K826" i="2"/>
  <c r="L826" i="2"/>
  <c r="M826" i="2"/>
  <c r="AG826" i="2"/>
  <c r="AH826" i="2"/>
  <c r="AI826" i="2"/>
  <c r="AJ826" i="2"/>
  <c r="AK826" i="2"/>
  <c r="AL826" i="2"/>
  <c r="AM826" i="2"/>
  <c r="AN826" i="2"/>
  <c r="C827" i="2"/>
  <c r="D827" i="2"/>
  <c r="E827" i="2"/>
  <c r="F827" i="2"/>
  <c r="G827" i="2"/>
  <c r="H827" i="2"/>
  <c r="J827" i="2"/>
  <c r="K827" i="2"/>
  <c r="L827" i="2"/>
  <c r="M827" i="2"/>
  <c r="AG827" i="2"/>
  <c r="AH827" i="2"/>
  <c r="AI827" i="2"/>
  <c r="AJ827" i="2"/>
  <c r="AK827" i="2"/>
  <c r="AL827" i="2"/>
  <c r="AM827" i="2"/>
  <c r="AN827" i="2"/>
  <c r="C828" i="2"/>
  <c r="D828" i="2"/>
  <c r="E828" i="2"/>
  <c r="F828" i="2"/>
  <c r="G828" i="2"/>
  <c r="H828" i="2"/>
  <c r="J828" i="2"/>
  <c r="K828" i="2"/>
  <c r="L828" i="2"/>
  <c r="M828" i="2"/>
  <c r="AG828" i="2"/>
  <c r="AH828" i="2"/>
  <c r="AI828" i="2"/>
  <c r="AJ828" i="2"/>
  <c r="AK828" i="2"/>
  <c r="AL828" i="2"/>
  <c r="AM828" i="2"/>
  <c r="AN828" i="2"/>
  <c r="C829" i="2"/>
  <c r="D829" i="2"/>
  <c r="E829" i="2"/>
  <c r="F829" i="2"/>
  <c r="G829" i="2"/>
  <c r="H829" i="2"/>
  <c r="J829" i="2"/>
  <c r="K829" i="2"/>
  <c r="L829" i="2"/>
  <c r="M829" i="2"/>
  <c r="AG829" i="2"/>
  <c r="AH829" i="2"/>
  <c r="AI829" i="2"/>
  <c r="AJ829" i="2"/>
  <c r="AK829" i="2"/>
  <c r="AL829" i="2"/>
  <c r="AM829" i="2"/>
  <c r="AN829" i="2"/>
  <c r="C830" i="2"/>
  <c r="D830" i="2"/>
  <c r="E830" i="2"/>
  <c r="F830" i="2"/>
  <c r="G830" i="2"/>
  <c r="H830" i="2"/>
  <c r="J830" i="2"/>
  <c r="K830" i="2"/>
  <c r="L830" i="2"/>
  <c r="M830" i="2"/>
  <c r="AG830" i="2"/>
  <c r="AH830" i="2"/>
  <c r="AI830" i="2"/>
  <c r="AJ830" i="2"/>
  <c r="AK830" i="2"/>
  <c r="AL830" i="2"/>
  <c r="AM830" i="2"/>
  <c r="AN830" i="2"/>
  <c r="C831" i="2"/>
  <c r="D831" i="2"/>
  <c r="E831" i="2"/>
  <c r="F831" i="2"/>
  <c r="G831" i="2"/>
  <c r="H831" i="2"/>
  <c r="J831" i="2"/>
  <c r="K831" i="2"/>
  <c r="L831" i="2"/>
  <c r="M831" i="2"/>
  <c r="AG831" i="2"/>
  <c r="AH831" i="2"/>
  <c r="AI831" i="2"/>
  <c r="AJ831" i="2"/>
  <c r="AK831" i="2"/>
  <c r="AL831" i="2"/>
  <c r="AM831" i="2"/>
  <c r="AN831" i="2"/>
  <c r="C832" i="2"/>
  <c r="D832" i="2"/>
  <c r="E832" i="2"/>
  <c r="F832" i="2"/>
  <c r="G832" i="2"/>
  <c r="H832" i="2"/>
  <c r="J832" i="2"/>
  <c r="K832" i="2"/>
  <c r="L832" i="2"/>
  <c r="M832" i="2"/>
  <c r="AG832" i="2"/>
  <c r="AH832" i="2"/>
  <c r="AI832" i="2"/>
  <c r="AJ832" i="2"/>
  <c r="AK832" i="2"/>
  <c r="AL832" i="2"/>
  <c r="AM832" i="2"/>
  <c r="AN832" i="2"/>
  <c r="C833" i="2"/>
  <c r="D833" i="2"/>
  <c r="E833" i="2"/>
  <c r="F833" i="2"/>
  <c r="G833" i="2"/>
  <c r="H833" i="2"/>
  <c r="J833" i="2"/>
  <c r="K833" i="2"/>
  <c r="L833" i="2"/>
  <c r="M833" i="2"/>
  <c r="AG833" i="2"/>
  <c r="AH833" i="2"/>
  <c r="AI833" i="2"/>
  <c r="AJ833" i="2"/>
  <c r="AK833" i="2"/>
  <c r="AL833" i="2"/>
  <c r="AM833" i="2"/>
  <c r="AN833" i="2"/>
  <c r="C834" i="2"/>
  <c r="D834" i="2"/>
  <c r="E834" i="2"/>
  <c r="F834" i="2"/>
  <c r="G834" i="2"/>
  <c r="H834" i="2"/>
  <c r="J834" i="2"/>
  <c r="K834" i="2"/>
  <c r="L834" i="2"/>
  <c r="M834" i="2"/>
  <c r="AG834" i="2"/>
  <c r="AH834" i="2"/>
  <c r="AI834" i="2"/>
  <c r="AJ834" i="2"/>
  <c r="AK834" i="2"/>
  <c r="AL834" i="2"/>
  <c r="AM834" i="2"/>
  <c r="AN834" i="2"/>
  <c r="C835" i="2"/>
  <c r="D835" i="2"/>
  <c r="E835" i="2"/>
  <c r="F835" i="2"/>
  <c r="G835" i="2"/>
  <c r="H835" i="2"/>
  <c r="J835" i="2"/>
  <c r="K835" i="2"/>
  <c r="L835" i="2"/>
  <c r="M835" i="2"/>
  <c r="AG835" i="2"/>
  <c r="AH835" i="2"/>
  <c r="AI835" i="2"/>
  <c r="AJ835" i="2"/>
  <c r="AK835" i="2"/>
  <c r="AL835" i="2"/>
  <c r="AM835" i="2"/>
  <c r="AN835" i="2"/>
  <c r="C836" i="2"/>
  <c r="D836" i="2"/>
  <c r="E836" i="2"/>
  <c r="F836" i="2"/>
  <c r="G836" i="2"/>
  <c r="H836" i="2"/>
  <c r="J836" i="2"/>
  <c r="K836" i="2"/>
  <c r="L836" i="2"/>
  <c r="M836" i="2"/>
  <c r="AG836" i="2"/>
  <c r="AH836" i="2"/>
  <c r="AI836" i="2"/>
  <c r="AJ836" i="2"/>
  <c r="AK836" i="2"/>
  <c r="AL836" i="2"/>
  <c r="AM836" i="2"/>
  <c r="AN836" i="2"/>
  <c r="C837" i="2"/>
  <c r="D837" i="2"/>
  <c r="E837" i="2"/>
  <c r="F837" i="2"/>
  <c r="G837" i="2"/>
  <c r="H837" i="2"/>
  <c r="J837" i="2"/>
  <c r="K837" i="2"/>
  <c r="L837" i="2"/>
  <c r="M837" i="2"/>
  <c r="AG837" i="2"/>
  <c r="AH837" i="2"/>
  <c r="AI837" i="2"/>
  <c r="AJ837" i="2"/>
  <c r="AK837" i="2"/>
  <c r="AL837" i="2"/>
  <c r="AM837" i="2"/>
  <c r="AN837" i="2"/>
  <c r="C838" i="2"/>
  <c r="D838" i="2"/>
  <c r="E838" i="2"/>
  <c r="F838" i="2"/>
  <c r="G838" i="2"/>
  <c r="H838" i="2"/>
  <c r="J838" i="2"/>
  <c r="K838" i="2"/>
  <c r="L838" i="2"/>
  <c r="M838" i="2"/>
  <c r="AG838" i="2"/>
  <c r="AH838" i="2"/>
  <c r="AI838" i="2"/>
  <c r="AJ838" i="2"/>
  <c r="AK838" i="2"/>
  <c r="AL838" i="2"/>
  <c r="AM838" i="2"/>
  <c r="AN838" i="2"/>
  <c r="C839" i="2"/>
  <c r="D839" i="2"/>
  <c r="E839" i="2"/>
  <c r="F839" i="2"/>
  <c r="G839" i="2"/>
  <c r="H839" i="2"/>
  <c r="J839" i="2"/>
  <c r="K839" i="2"/>
  <c r="L839" i="2"/>
  <c r="M839" i="2"/>
  <c r="AG839" i="2"/>
  <c r="AH839" i="2"/>
  <c r="AI839" i="2"/>
  <c r="AJ839" i="2"/>
  <c r="AK839" i="2"/>
  <c r="AL839" i="2"/>
  <c r="AM839" i="2"/>
  <c r="AN839" i="2"/>
  <c r="C840" i="2"/>
  <c r="D840" i="2"/>
  <c r="E840" i="2"/>
  <c r="F840" i="2"/>
  <c r="G840" i="2"/>
  <c r="H840" i="2"/>
  <c r="J840" i="2"/>
  <c r="K840" i="2"/>
  <c r="L840" i="2"/>
  <c r="M840" i="2"/>
  <c r="AG840" i="2"/>
  <c r="AH840" i="2"/>
  <c r="AI840" i="2"/>
  <c r="AJ840" i="2"/>
  <c r="AK840" i="2"/>
  <c r="AL840" i="2"/>
  <c r="AM840" i="2"/>
  <c r="AN840" i="2"/>
  <c r="C841" i="2"/>
  <c r="D841" i="2"/>
  <c r="E841" i="2"/>
  <c r="F841" i="2"/>
  <c r="G841" i="2"/>
  <c r="H841" i="2"/>
  <c r="J841" i="2"/>
  <c r="K841" i="2"/>
  <c r="L841" i="2"/>
  <c r="M841" i="2"/>
  <c r="AG841" i="2"/>
  <c r="AH841" i="2"/>
  <c r="AI841" i="2"/>
  <c r="AJ841" i="2"/>
  <c r="AK841" i="2"/>
  <c r="AL841" i="2"/>
  <c r="AM841" i="2"/>
  <c r="AN841" i="2"/>
  <c r="C842" i="2"/>
  <c r="D842" i="2"/>
  <c r="E842" i="2"/>
  <c r="F842" i="2"/>
  <c r="G842" i="2"/>
  <c r="H842" i="2"/>
  <c r="J842" i="2"/>
  <c r="K842" i="2"/>
  <c r="L842" i="2"/>
  <c r="M842" i="2"/>
  <c r="AG842" i="2"/>
  <c r="AH842" i="2"/>
  <c r="AI842" i="2"/>
  <c r="AJ842" i="2"/>
  <c r="AK842" i="2"/>
  <c r="AL842" i="2"/>
  <c r="AM842" i="2"/>
  <c r="AN842" i="2"/>
  <c r="C843" i="2"/>
  <c r="D843" i="2"/>
  <c r="E843" i="2"/>
  <c r="F843" i="2"/>
  <c r="G843" i="2"/>
  <c r="H843" i="2"/>
  <c r="J843" i="2"/>
  <c r="K843" i="2"/>
  <c r="L843" i="2"/>
  <c r="M843" i="2"/>
  <c r="AG843" i="2"/>
  <c r="AH843" i="2"/>
  <c r="AI843" i="2"/>
  <c r="AJ843" i="2"/>
  <c r="AK843" i="2"/>
  <c r="AL843" i="2"/>
  <c r="AM843" i="2"/>
  <c r="AN843" i="2"/>
  <c r="C844" i="2"/>
  <c r="D844" i="2"/>
  <c r="E844" i="2"/>
  <c r="F844" i="2"/>
  <c r="G844" i="2"/>
  <c r="H844" i="2"/>
  <c r="J844" i="2"/>
  <c r="K844" i="2"/>
  <c r="L844" i="2"/>
  <c r="M844" i="2"/>
  <c r="AG844" i="2"/>
  <c r="AH844" i="2"/>
  <c r="AI844" i="2"/>
  <c r="AJ844" i="2"/>
  <c r="AK844" i="2"/>
  <c r="AL844" i="2"/>
  <c r="AM844" i="2"/>
  <c r="AN844" i="2"/>
  <c r="C845" i="2"/>
  <c r="D845" i="2"/>
  <c r="E845" i="2"/>
  <c r="F845" i="2"/>
  <c r="G845" i="2"/>
  <c r="H845" i="2"/>
  <c r="J845" i="2"/>
  <c r="K845" i="2"/>
  <c r="L845" i="2"/>
  <c r="M845" i="2"/>
  <c r="AG845" i="2"/>
  <c r="AH845" i="2"/>
  <c r="AI845" i="2"/>
  <c r="AJ845" i="2"/>
  <c r="AK845" i="2"/>
  <c r="AL845" i="2"/>
  <c r="AM845" i="2"/>
  <c r="AN845" i="2"/>
  <c r="C846" i="2"/>
  <c r="D846" i="2"/>
  <c r="E846" i="2"/>
  <c r="F846" i="2"/>
  <c r="G846" i="2"/>
  <c r="H846" i="2"/>
  <c r="J846" i="2"/>
  <c r="K846" i="2"/>
  <c r="L846" i="2"/>
  <c r="M846" i="2"/>
  <c r="AG846" i="2"/>
  <c r="AH846" i="2"/>
  <c r="AI846" i="2"/>
  <c r="AJ846" i="2"/>
  <c r="AK846" i="2"/>
  <c r="AL846" i="2"/>
  <c r="AM846" i="2"/>
  <c r="AN846" i="2"/>
  <c r="C847" i="2"/>
  <c r="D847" i="2"/>
  <c r="E847" i="2"/>
  <c r="F847" i="2"/>
  <c r="G847" i="2"/>
  <c r="H847" i="2"/>
  <c r="J847" i="2"/>
  <c r="K847" i="2"/>
  <c r="L847" i="2"/>
  <c r="M847" i="2"/>
  <c r="AG847" i="2"/>
  <c r="AH847" i="2"/>
  <c r="AI847" i="2"/>
  <c r="AJ847" i="2"/>
  <c r="AK847" i="2"/>
  <c r="AL847" i="2"/>
  <c r="AM847" i="2"/>
  <c r="AN847" i="2"/>
  <c r="C848" i="2"/>
  <c r="D848" i="2"/>
  <c r="E848" i="2"/>
  <c r="F848" i="2"/>
  <c r="G848" i="2"/>
  <c r="H848" i="2"/>
  <c r="J848" i="2"/>
  <c r="K848" i="2"/>
  <c r="L848" i="2"/>
  <c r="M848" i="2"/>
  <c r="AG848" i="2"/>
  <c r="AH848" i="2"/>
  <c r="AI848" i="2"/>
  <c r="AJ848" i="2"/>
  <c r="AK848" i="2"/>
  <c r="AL848" i="2"/>
  <c r="AM848" i="2"/>
  <c r="AN848" i="2"/>
  <c r="C849" i="2"/>
  <c r="D849" i="2"/>
  <c r="E849" i="2"/>
  <c r="F849" i="2"/>
  <c r="G849" i="2"/>
  <c r="H849" i="2"/>
  <c r="J849" i="2"/>
  <c r="K849" i="2"/>
  <c r="L849" i="2"/>
  <c r="M849" i="2"/>
  <c r="AG849" i="2"/>
  <c r="AH849" i="2"/>
  <c r="AI849" i="2"/>
  <c r="AJ849" i="2"/>
  <c r="AK849" i="2"/>
  <c r="AL849" i="2"/>
  <c r="AM849" i="2"/>
  <c r="AN849" i="2"/>
  <c r="C850" i="2"/>
  <c r="D850" i="2"/>
  <c r="E850" i="2"/>
  <c r="F850" i="2"/>
  <c r="G850" i="2"/>
  <c r="H850" i="2"/>
  <c r="J850" i="2"/>
  <c r="K850" i="2"/>
  <c r="L850" i="2"/>
  <c r="M850" i="2"/>
  <c r="AG850" i="2"/>
  <c r="AH850" i="2"/>
  <c r="AI850" i="2"/>
  <c r="AJ850" i="2"/>
  <c r="AK850" i="2"/>
  <c r="AL850" i="2"/>
  <c r="AM850" i="2"/>
  <c r="AN850" i="2"/>
  <c r="C851" i="2"/>
  <c r="D851" i="2"/>
  <c r="E851" i="2"/>
  <c r="F851" i="2"/>
  <c r="G851" i="2"/>
  <c r="H851" i="2"/>
  <c r="J851" i="2"/>
  <c r="K851" i="2"/>
  <c r="L851" i="2"/>
  <c r="M851" i="2"/>
  <c r="AG851" i="2"/>
  <c r="AH851" i="2"/>
  <c r="AI851" i="2"/>
  <c r="AJ851" i="2"/>
  <c r="AK851" i="2"/>
  <c r="AL851" i="2"/>
  <c r="AM851" i="2"/>
  <c r="AN851" i="2"/>
  <c r="C852" i="2"/>
  <c r="D852" i="2"/>
  <c r="E852" i="2"/>
  <c r="F852" i="2"/>
  <c r="G852" i="2"/>
  <c r="H852" i="2"/>
  <c r="J852" i="2"/>
  <c r="K852" i="2"/>
  <c r="L852" i="2"/>
  <c r="M852" i="2"/>
  <c r="AG852" i="2"/>
  <c r="AH852" i="2"/>
  <c r="AI852" i="2"/>
  <c r="AJ852" i="2"/>
  <c r="AK852" i="2"/>
  <c r="AL852" i="2"/>
  <c r="AM852" i="2"/>
  <c r="AN852" i="2"/>
  <c r="C853" i="2"/>
  <c r="D853" i="2"/>
  <c r="E853" i="2"/>
  <c r="F853" i="2"/>
  <c r="G853" i="2"/>
  <c r="H853" i="2"/>
  <c r="J853" i="2"/>
  <c r="K853" i="2"/>
  <c r="L853" i="2"/>
  <c r="M853" i="2"/>
  <c r="AG853" i="2"/>
  <c r="AH853" i="2"/>
  <c r="AI853" i="2"/>
  <c r="AJ853" i="2"/>
  <c r="AK853" i="2"/>
  <c r="AL853" i="2"/>
  <c r="AM853" i="2"/>
  <c r="AN853" i="2"/>
  <c r="C854" i="2"/>
  <c r="D854" i="2"/>
  <c r="E854" i="2"/>
  <c r="F854" i="2"/>
  <c r="G854" i="2"/>
  <c r="H854" i="2"/>
  <c r="J854" i="2"/>
  <c r="K854" i="2"/>
  <c r="L854" i="2"/>
  <c r="M854" i="2"/>
  <c r="AG854" i="2"/>
  <c r="AH854" i="2"/>
  <c r="AI854" i="2"/>
  <c r="AJ854" i="2"/>
  <c r="AK854" i="2"/>
  <c r="AL854" i="2"/>
  <c r="AM854" i="2"/>
  <c r="AN854" i="2"/>
  <c r="C855" i="2"/>
  <c r="D855" i="2"/>
  <c r="E855" i="2"/>
  <c r="F855" i="2"/>
  <c r="G855" i="2"/>
  <c r="H855" i="2"/>
  <c r="J855" i="2"/>
  <c r="K855" i="2"/>
  <c r="L855" i="2"/>
  <c r="M855" i="2"/>
  <c r="AG855" i="2"/>
  <c r="AH855" i="2"/>
  <c r="AI855" i="2"/>
  <c r="AJ855" i="2"/>
  <c r="AK855" i="2"/>
  <c r="AL855" i="2"/>
  <c r="AM855" i="2"/>
  <c r="AN855" i="2"/>
  <c r="C856" i="2"/>
  <c r="D856" i="2"/>
  <c r="E856" i="2"/>
  <c r="F856" i="2"/>
  <c r="G856" i="2"/>
  <c r="H856" i="2"/>
  <c r="J856" i="2"/>
  <c r="K856" i="2"/>
  <c r="L856" i="2"/>
  <c r="M856" i="2"/>
  <c r="AG856" i="2"/>
  <c r="AH856" i="2"/>
  <c r="AI856" i="2"/>
  <c r="AJ856" i="2"/>
  <c r="AK856" i="2"/>
  <c r="AL856" i="2"/>
  <c r="AM856" i="2"/>
  <c r="AN856" i="2"/>
  <c r="C857" i="2"/>
  <c r="D857" i="2"/>
  <c r="E857" i="2"/>
  <c r="F857" i="2"/>
  <c r="G857" i="2"/>
  <c r="H857" i="2"/>
  <c r="J857" i="2"/>
  <c r="K857" i="2"/>
  <c r="L857" i="2"/>
  <c r="M857" i="2"/>
  <c r="AG857" i="2"/>
  <c r="AH857" i="2"/>
  <c r="AI857" i="2"/>
  <c r="AJ857" i="2"/>
  <c r="AK857" i="2"/>
  <c r="AL857" i="2"/>
  <c r="AM857" i="2"/>
  <c r="AN857" i="2"/>
  <c r="C858" i="2"/>
  <c r="D858" i="2"/>
  <c r="E858" i="2"/>
  <c r="F858" i="2"/>
  <c r="G858" i="2"/>
  <c r="H858" i="2"/>
  <c r="J858" i="2"/>
  <c r="K858" i="2"/>
  <c r="L858" i="2"/>
  <c r="M858" i="2"/>
  <c r="AG858" i="2"/>
  <c r="AH858" i="2"/>
  <c r="AI858" i="2"/>
  <c r="AJ858" i="2"/>
  <c r="AK858" i="2"/>
  <c r="AL858" i="2"/>
  <c r="AM858" i="2"/>
  <c r="AN858" i="2"/>
  <c r="C859" i="2"/>
  <c r="D859" i="2"/>
  <c r="E859" i="2"/>
  <c r="F859" i="2"/>
  <c r="G859" i="2"/>
  <c r="H859" i="2"/>
  <c r="J859" i="2"/>
  <c r="K859" i="2"/>
  <c r="L859" i="2"/>
  <c r="M859" i="2"/>
  <c r="AG859" i="2"/>
  <c r="AH859" i="2"/>
  <c r="AI859" i="2"/>
  <c r="AJ859" i="2"/>
  <c r="AK859" i="2"/>
  <c r="AL859" i="2"/>
  <c r="AM859" i="2"/>
  <c r="AN859" i="2"/>
  <c r="C860" i="2"/>
  <c r="D860" i="2"/>
  <c r="E860" i="2"/>
  <c r="F860" i="2"/>
  <c r="G860" i="2"/>
  <c r="H860" i="2"/>
  <c r="J860" i="2"/>
  <c r="K860" i="2"/>
  <c r="L860" i="2"/>
  <c r="M860" i="2"/>
  <c r="AG860" i="2"/>
  <c r="AH860" i="2"/>
  <c r="AI860" i="2"/>
  <c r="AJ860" i="2"/>
  <c r="AK860" i="2"/>
  <c r="AL860" i="2"/>
  <c r="AM860" i="2"/>
  <c r="AN860" i="2"/>
  <c r="C861" i="2"/>
  <c r="D861" i="2"/>
  <c r="E861" i="2"/>
  <c r="F861" i="2"/>
  <c r="G861" i="2"/>
  <c r="H861" i="2"/>
  <c r="J861" i="2"/>
  <c r="K861" i="2"/>
  <c r="L861" i="2"/>
  <c r="M861" i="2"/>
  <c r="AG861" i="2"/>
  <c r="AH861" i="2"/>
  <c r="AI861" i="2"/>
  <c r="AJ861" i="2"/>
  <c r="AK861" i="2"/>
  <c r="AL861" i="2"/>
  <c r="AM861" i="2"/>
  <c r="AN861" i="2"/>
  <c r="C862" i="2"/>
  <c r="D862" i="2"/>
  <c r="E862" i="2"/>
  <c r="F862" i="2"/>
  <c r="G862" i="2"/>
  <c r="H862" i="2"/>
  <c r="J862" i="2"/>
  <c r="K862" i="2"/>
  <c r="L862" i="2"/>
  <c r="M862" i="2"/>
  <c r="AG862" i="2"/>
  <c r="AH862" i="2"/>
  <c r="AI862" i="2"/>
  <c r="AJ862" i="2"/>
  <c r="AK862" i="2"/>
  <c r="AL862" i="2"/>
  <c r="AM862" i="2"/>
  <c r="AN862" i="2"/>
  <c r="C863" i="2"/>
  <c r="D863" i="2"/>
  <c r="E863" i="2"/>
  <c r="F863" i="2"/>
  <c r="G863" i="2"/>
  <c r="H863" i="2"/>
  <c r="J863" i="2"/>
  <c r="K863" i="2"/>
  <c r="L863" i="2"/>
  <c r="M863" i="2"/>
  <c r="AG863" i="2"/>
  <c r="AH863" i="2"/>
  <c r="AI863" i="2"/>
  <c r="AJ863" i="2"/>
  <c r="AK863" i="2"/>
  <c r="AL863" i="2"/>
  <c r="AM863" i="2"/>
  <c r="AN863" i="2"/>
  <c r="C864" i="2"/>
  <c r="D864" i="2"/>
  <c r="E864" i="2"/>
  <c r="F864" i="2"/>
  <c r="G864" i="2"/>
  <c r="H864" i="2"/>
  <c r="J864" i="2"/>
  <c r="K864" i="2"/>
  <c r="L864" i="2"/>
  <c r="M864" i="2"/>
  <c r="AG864" i="2"/>
  <c r="AH864" i="2"/>
  <c r="AI864" i="2"/>
  <c r="AJ864" i="2"/>
  <c r="AK864" i="2"/>
  <c r="AL864" i="2"/>
  <c r="AM864" i="2"/>
  <c r="AN864" i="2"/>
  <c r="C865" i="2"/>
  <c r="D865" i="2"/>
  <c r="E865" i="2"/>
  <c r="F865" i="2"/>
  <c r="G865" i="2"/>
  <c r="H865" i="2"/>
  <c r="J865" i="2"/>
  <c r="K865" i="2"/>
  <c r="L865" i="2"/>
  <c r="M865" i="2"/>
  <c r="AG865" i="2"/>
  <c r="AH865" i="2"/>
  <c r="AI865" i="2"/>
  <c r="AJ865" i="2"/>
  <c r="AK865" i="2"/>
  <c r="AL865" i="2"/>
  <c r="AM865" i="2"/>
  <c r="AN865" i="2"/>
  <c r="C866" i="2"/>
  <c r="D866" i="2"/>
  <c r="E866" i="2"/>
  <c r="F866" i="2"/>
  <c r="G866" i="2"/>
  <c r="H866" i="2"/>
  <c r="J866" i="2"/>
  <c r="K866" i="2"/>
  <c r="L866" i="2"/>
  <c r="M866" i="2"/>
  <c r="AG866" i="2"/>
  <c r="AH866" i="2"/>
  <c r="AI866" i="2"/>
  <c r="AJ866" i="2"/>
  <c r="AK866" i="2"/>
  <c r="AL866" i="2"/>
  <c r="AM866" i="2"/>
  <c r="AN866" i="2"/>
  <c r="C867" i="2"/>
  <c r="D867" i="2"/>
  <c r="E867" i="2"/>
  <c r="F867" i="2"/>
  <c r="G867" i="2"/>
  <c r="H867" i="2"/>
  <c r="J867" i="2"/>
  <c r="K867" i="2"/>
  <c r="L867" i="2"/>
  <c r="M867" i="2"/>
  <c r="AG867" i="2"/>
  <c r="AH867" i="2"/>
  <c r="AI867" i="2"/>
  <c r="AJ867" i="2"/>
  <c r="AK867" i="2"/>
  <c r="AL867" i="2"/>
  <c r="AM867" i="2"/>
  <c r="AN867" i="2"/>
  <c r="C868" i="2"/>
  <c r="D868" i="2"/>
  <c r="E868" i="2"/>
  <c r="F868" i="2"/>
  <c r="G868" i="2"/>
  <c r="H868" i="2"/>
  <c r="J868" i="2"/>
  <c r="K868" i="2"/>
  <c r="L868" i="2"/>
  <c r="M868" i="2"/>
  <c r="AG868" i="2"/>
  <c r="AH868" i="2"/>
  <c r="AI868" i="2"/>
  <c r="AJ868" i="2"/>
  <c r="AK868" i="2"/>
  <c r="AL868" i="2"/>
  <c r="AM868" i="2"/>
  <c r="AN868" i="2"/>
  <c r="C869" i="2"/>
  <c r="D869" i="2"/>
  <c r="E869" i="2"/>
  <c r="F869" i="2"/>
  <c r="G869" i="2"/>
  <c r="H869" i="2"/>
  <c r="J869" i="2"/>
  <c r="K869" i="2"/>
  <c r="L869" i="2"/>
  <c r="M869" i="2"/>
  <c r="AG869" i="2"/>
  <c r="AH869" i="2"/>
  <c r="AI869" i="2"/>
  <c r="AJ869" i="2"/>
  <c r="AK869" i="2"/>
  <c r="AL869" i="2"/>
  <c r="AM869" i="2"/>
  <c r="AN869" i="2"/>
  <c r="C870" i="2"/>
  <c r="D870" i="2"/>
  <c r="E870" i="2"/>
  <c r="F870" i="2"/>
  <c r="G870" i="2"/>
  <c r="H870" i="2"/>
  <c r="J870" i="2"/>
  <c r="K870" i="2"/>
  <c r="L870" i="2"/>
  <c r="M870" i="2"/>
  <c r="AG870" i="2"/>
  <c r="AH870" i="2"/>
  <c r="AI870" i="2"/>
  <c r="AJ870" i="2"/>
  <c r="AK870" i="2"/>
  <c r="AL870" i="2"/>
  <c r="AM870" i="2"/>
  <c r="AN870" i="2"/>
  <c r="C871" i="2"/>
  <c r="D871" i="2"/>
  <c r="E871" i="2"/>
  <c r="F871" i="2"/>
  <c r="G871" i="2"/>
  <c r="H871" i="2"/>
  <c r="J871" i="2"/>
  <c r="K871" i="2"/>
  <c r="L871" i="2"/>
  <c r="M871" i="2"/>
  <c r="AG871" i="2"/>
  <c r="AH871" i="2"/>
  <c r="AI871" i="2"/>
  <c r="AJ871" i="2"/>
  <c r="AK871" i="2"/>
  <c r="AL871" i="2"/>
  <c r="AM871" i="2"/>
  <c r="AN871" i="2"/>
  <c r="C872" i="2"/>
  <c r="D872" i="2"/>
  <c r="E872" i="2"/>
  <c r="F872" i="2"/>
  <c r="G872" i="2"/>
  <c r="H872" i="2"/>
  <c r="J872" i="2"/>
  <c r="K872" i="2"/>
  <c r="L872" i="2"/>
  <c r="M872" i="2"/>
  <c r="AG872" i="2"/>
  <c r="AH872" i="2"/>
  <c r="AI872" i="2"/>
  <c r="AJ872" i="2"/>
  <c r="AK872" i="2"/>
  <c r="AL872" i="2"/>
  <c r="AM872" i="2"/>
  <c r="AN872" i="2"/>
  <c r="C873" i="2"/>
  <c r="D873" i="2"/>
  <c r="E873" i="2"/>
  <c r="F873" i="2"/>
  <c r="G873" i="2"/>
  <c r="H873" i="2"/>
  <c r="J873" i="2"/>
  <c r="K873" i="2"/>
  <c r="L873" i="2"/>
  <c r="M873" i="2"/>
  <c r="AG873" i="2"/>
  <c r="AH873" i="2"/>
  <c r="AI873" i="2"/>
  <c r="AJ873" i="2"/>
  <c r="AK873" i="2"/>
  <c r="AL873" i="2"/>
  <c r="AM873" i="2"/>
  <c r="AN873" i="2"/>
  <c r="C874" i="2"/>
  <c r="D874" i="2"/>
  <c r="E874" i="2"/>
  <c r="F874" i="2"/>
  <c r="G874" i="2"/>
  <c r="H874" i="2"/>
  <c r="J874" i="2"/>
  <c r="K874" i="2"/>
  <c r="L874" i="2"/>
  <c r="M874" i="2"/>
  <c r="AG874" i="2"/>
  <c r="AH874" i="2"/>
  <c r="AI874" i="2"/>
  <c r="AJ874" i="2"/>
  <c r="AK874" i="2"/>
  <c r="AL874" i="2"/>
  <c r="AM874" i="2"/>
  <c r="AN874" i="2"/>
  <c r="C875" i="2"/>
  <c r="D875" i="2"/>
  <c r="E875" i="2"/>
  <c r="F875" i="2"/>
  <c r="G875" i="2"/>
  <c r="H875" i="2"/>
  <c r="J875" i="2"/>
  <c r="K875" i="2"/>
  <c r="L875" i="2"/>
  <c r="M875" i="2"/>
  <c r="AG875" i="2"/>
  <c r="AH875" i="2"/>
  <c r="AI875" i="2"/>
  <c r="AJ875" i="2"/>
  <c r="AK875" i="2"/>
  <c r="AL875" i="2"/>
  <c r="AM875" i="2"/>
  <c r="AN875" i="2"/>
  <c r="C876" i="2"/>
  <c r="D876" i="2"/>
  <c r="E876" i="2"/>
  <c r="F876" i="2"/>
  <c r="G876" i="2"/>
  <c r="H876" i="2"/>
  <c r="J876" i="2"/>
  <c r="K876" i="2"/>
  <c r="L876" i="2"/>
  <c r="M876" i="2"/>
  <c r="AG876" i="2"/>
  <c r="AH876" i="2"/>
  <c r="AI876" i="2"/>
  <c r="AJ876" i="2"/>
  <c r="AK876" i="2"/>
  <c r="AL876" i="2"/>
  <c r="AM876" i="2"/>
  <c r="AN876" i="2"/>
  <c r="C877" i="2"/>
  <c r="D877" i="2"/>
  <c r="E877" i="2"/>
  <c r="F877" i="2"/>
  <c r="G877" i="2"/>
  <c r="H877" i="2"/>
  <c r="J877" i="2"/>
  <c r="K877" i="2"/>
  <c r="L877" i="2"/>
  <c r="M877" i="2"/>
  <c r="AG877" i="2"/>
  <c r="AH877" i="2"/>
  <c r="AI877" i="2"/>
  <c r="AJ877" i="2"/>
  <c r="AK877" i="2"/>
  <c r="AL877" i="2"/>
  <c r="AM877" i="2"/>
  <c r="AN877" i="2"/>
  <c r="C878" i="2"/>
  <c r="D878" i="2"/>
  <c r="E878" i="2"/>
  <c r="F878" i="2"/>
  <c r="G878" i="2"/>
  <c r="H878" i="2"/>
  <c r="J878" i="2"/>
  <c r="K878" i="2"/>
  <c r="L878" i="2"/>
  <c r="M878" i="2"/>
  <c r="AG878" i="2"/>
  <c r="AH878" i="2"/>
  <c r="AI878" i="2"/>
  <c r="AJ878" i="2"/>
  <c r="AK878" i="2"/>
  <c r="AL878" i="2"/>
  <c r="AM878" i="2"/>
  <c r="AN878" i="2"/>
  <c r="C879" i="2"/>
  <c r="D879" i="2"/>
  <c r="E879" i="2"/>
  <c r="F879" i="2"/>
  <c r="G879" i="2"/>
  <c r="H879" i="2"/>
  <c r="J879" i="2"/>
  <c r="K879" i="2"/>
  <c r="L879" i="2"/>
  <c r="M879" i="2"/>
  <c r="AG879" i="2"/>
  <c r="AH879" i="2"/>
  <c r="AI879" i="2"/>
  <c r="AJ879" i="2"/>
  <c r="AK879" i="2"/>
  <c r="AL879" i="2"/>
  <c r="AM879" i="2"/>
  <c r="AN879" i="2"/>
  <c r="C880" i="2"/>
  <c r="D880" i="2"/>
  <c r="E880" i="2"/>
  <c r="F880" i="2"/>
  <c r="G880" i="2"/>
  <c r="H880" i="2"/>
  <c r="J880" i="2"/>
  <c r="K880" i="2"/>
  <c r="L880" i="2"/>
  <c r="M880" i="2"/>
  <c r="AG880" i="2"/>
  <c r="AH880" i="2"/>
  <c r="AI880" i="2"/>
  <c r="AJ880" i="2"/>
  <c r="AK880" i="2"/>
  <c r="AL880" i="2"/>
  <c r="AM880" i="2"/>
  <c r="AN880" i="2"/>
  <c r="C881" i="2"/>
  <c r="D881" i="2"/>
  <c r="E881" i="2"/>
  <c r="F881" i="2"/>
  <c r="G881" i="2"/>
  <c r="H881" i="2"/>
  <c r="J881" i="2"/>
  <c r="K881" i="2"/>
  <c r="L881" i="2"/>
  <c r="M881" i="2"/>
  <c r="AG881" i="2"/>
  <c r="AH881" i="2"/>
  <c r="AI881" i="2"/>
  <c r="AJ881" i="2"/>
  <c r="AK881" i="2"/>
  <c r="AL881" i="2"/>
  <c r="AM881" i="2"/>
  <c r="AN881" i="2"/>
  <c r="C882" i="2"/>
  <c r="D882" i="2"/>
  <c r="E882" i="2"/>
  <c r="F882" i="2"/>
  <c r="G882" i="2"/>
  <c r="H882" i="2"/>
  <c r="J882" i="2"/>
  <c r="K882" i="2"/>
  <c r="L882" i="2"/>
  <c r="M882" i="2"/>
  <c r="AG882" i="2"/>
  <c r="AH882" i="2"/>
  <c r="AI882" i="2"/>
  <c r="AJ882" i="2"/>
  <c r="AK882" i="2"/>
  <c r="AL882" i="2"/>
  <c r="AM882" i="2"/>
  <c r="AN882" i="2"/>
  <c r="C883" i="2"/>
  <c r="D883" i="2"/>
  <c r="E883" i="2"/>
  <c r="F883" i="2"/>
  <c r="G883" i="2"/>
  <c r="H883" i="2"/>
  <c r="J883" i="2"/>
  <c r="K883" i="2"/>
  <c r="L883" i="2"/>
  <c r="M883" i="2"/>
  <c r="AG883" i="2"/>
  <c r="AH883" i="2"/>
  <c r="AI883" i="2"/>
  <c r="AJ883" i="2"/>
  <c r="AK883" i="2"/>
  <c r="AL883" i="2"/>
  <c r="AM883" i="2"/>
  <c r="AN883" i="2"/>
  <c r="C884" i="2"/>
  <c r="D884" i="2"/>
  <c r="E884" i="2"/>
  <c r="F884" i="2"/>
  <c r="G884" i="2"/>
  <c r="H884" i="2"/>
  <c r="J884" i="2"/>
  <c r="K884" i="2"/>
  <c r="L884" i="2"/>
  <c r="M884" i="2"/>
  <c r="AG884" i="2"/>
  <c r="AH884" i="2"/>
  <c r="AI884" i="2"/>
  <c r="AJ884" i="2"/>
  <c r="AK884" i="2"/>
  <c r="AL884" i="2"/>
  <c r="AM884" i="2"/>
  <c r="AN884" i="2"/>
  <c r="C885" i="2"/>
  <c r="D885" i="2"/>
  <c r="E885" i="2"/>
  <c r="F885" i="2"/>
  <c r="G885" i="2"/>
  <c r="H885" i="2"/>
  <c r="J885" i="2"/>
  <c r="K885" i="2"/>
  <c r="L885" i="2"/>
  <c r="M885" i="2"/>
  <c r="AG885" i="2"/>
  <c r="AH885" i="2"/>
  <c r="AI885" i="2"/>
  <c r="AJ885" i="2"/>
  <c r="AK885" i="2"/>
  <c r="AL885" i="2"/>
  <c r="AM885" i="2"/>
  <c r="AN885" i="2"/>
  <c r="C886" i="2"/>
  <c r="D886" i="2"/>
  <c r="E886" i="2"/>
  <c r="F886" i="2"/>
  <c r="G886" i="2"/>
  <c r="H886" i="2"/>
  <c r="J886" i="2"/>
  <c r="K886" i="2"/>
  <c r="L886" i="2"/>
  <c r="M886" i="2"/>
  <c r="AG886" i="2"/>
  <c r="AH886" i="2"/>
  <c r="AI886" i="2"/>
  <c r="AJ886" i="2"/>
  <c r="AK886" i="2"/>
  <c r="AL886" i="2"/>
  <c r="AM886" i="2"/>
  <c r="AN886" i="2"/>
  <c r="C887" i="2"/>
  <c r="D887" i="2"/>
  <c r="E887" i="2"/>
  <c r="F887" i="2"/>
  <c r="G887" i="2"/>
  <c r="H887" i="2"/>
  <c r="J887" i="2"/>
  <c r="K887" i="2"/>
  <c r="L887" i="2"/>
  <c r="M887" i="2"/>
  <c r="AG887" i="2"/>
  <c r="AH887" i="2"/>
  <c r="AI887" i="2"/>
  <c r="AJ887" i="2"/>
  <c r="AK887" i="2"/>
  <c r="AL887" i="2"/>
  <c r="AM887" i="2"/>
  <c r="AN887" i="2"/>
  <c r="C888" i="2"/>
  <c r="D888" i="2"/>
  <c r="E888" i="2"/>
  <c r="F888" i="2"/>
  <c r="G888" i="2"/>
  <c r="H888" i="2"/>
  <c r="J888" i="2"/>
  <c r="K888" i="2"/>
  <c r="L888" i="2"/>
  <c r="M888" i="2"/>
  <c r="AG888" i="2"/>
  <c r="AH888" i="2"/>
  <c r="AI888" i="2"/>
  <c r="AJ888" i="2"/>
  <c r="AK888" i="2"/>
  <c r="AL888" i="2"/>
  <c r="AM888" i="2"/>
  <c r="AN888" i="2"/>
  <c r="C889" i="2"/>
  <c r="D889" i="2"/>
  <c r="E889" i="2"/>
  <c r="F889" i="2"/>
  <c r="G889" i="2"/>
  <c r="H889" i="2"/>
  <c r="J889" i="2"/>
  <c r="K889" i="2"/>
  <c r="L889" i="2"/>
  <c r="M889" i="2"/>
  <c r="AG889" i="2"/>
  <c r="AH889" i="2"/>
  <c r="AI889" i="2"/>
  <c r="AJ889" i="2"/>
  <c r="AK889" i="2"/>
  <c r="AL889" i="2"/>
  <c r="AM889" i="2"/>
  <c r="AN889" i="2"/>
  <c r="C890" i="2"/>
  <c r="D890" i="2"/>
  <c r="E890" i="2"/>
  <c r="F890" i="2"/>
  <c r="G890" i="2"/>
  <c r="H890" i="2"/>
  <c r="J890" i="2"/>
  <c r="K890" i="2"/>
  <c r="L890" i="2"/>
  <c r="M890" i="2"/>
  <c r="AG890" i="2"/>
  <c r="AH890" i="2"/>
  <c r="AI890" i="2"/>
  <c r="AJ890" i="2"/>
  <c r="AK890" i="2"/>
  <c r="AL890" i="2"/>
  <c r="AM890" i="2"/>
  <c r="AN890" i="2"/>
  <c r="C891" i="2"/>
  <c r="D891" i="2"/>
  <c r="E891" i="2"/>
  <c r="F891" i="2"/>
  <c r="G891" i="2"/>
  <c r="H891" i="2"/>
  <c r="J891" i="2"/>
  <c r="K891" i="2"/>
  <c r="L891" i="2"/>
  <c r="M891" i="2"/>
  <c r="AG891" i="2"/>
  <c r="AH891" i="2"/>
  <c r="AI891" i="2"/>
  <c r="AJ891" i="2"/>
  <c r="AK891" i="2"/>
  <c r="AL891" i="2"/>
  <c r="AM891" i="2"/>
  <c r="AN891" i="2"/>
  <c r="C892" i="2"/>
  <c r="D892" i="2"/>
  <c r="E892" i="2"/>
  <c r="F892" i="2"/>
  <c r="G892" i="2"/>
  <c r="H892" i="2"/>
  <c r="J892" i="2"/>
  <c r="K892" i="2"/>
  <c r="L892" i="2"/>
  <c r="M892" i="2"/>
  <c r="AG892" i="2"/>
  <c r="AH892" i="2"/>
  <c r="AI892" i="2"/>
  <c r="AJ892" i="2"/>
  <c r="AK892" i="2"/>
  <c r="AL892" i="2"/>
  <c r="AM892" i="2"/>
  <c r="AN892" i="2"/>
  <c r="C893" i="2"/>
  <c r="D893" i="2"/>
  <c r="E893" i="2"/>
  <c r="F893" i="2"/>
  <c r="G893" i="2"/>
  <c r="H893" i="2"/>
  <c r="J893" i="2"/>
  <c r="K893" i="2"/>
  <c r="L893" i="2"/>
  <c r="M893" i="2"/>
  <c r="AG893" i="2"/>
  <c r="AH893" i="2"/>
  <c r="AI893" i="2"/>
  <c r="AJ893" i="2"/>
  <c r="AK893" i="2"/>
  <c r="AL893" i="2"/>
  <c r="AM893" i="2"/>
  <c r="AN893" i="2"/>
  <c r="C894" i="2"/>
  <c r="D894" i="2"/>
  <c r="E894" i="2"/>
  <c r="F894" i="2"/>
  <c r="G894" i="2"/>
  <c r="H894" i="2"/>
  <c r="J894" i="2"/>
  <c r="K894" i="2"/>
  <c r="L894" i="2"/>
  <c r="M894" i="2"/>
  <c r="AG894" i="2"/>
  <c r="AH894" i="2"/>
  <c r="AI894" i="2"/>
  <c r="AJ894" i="2"/>
  <c r="AK894" i="2"/>
  <c r="AL894" i="2"/>
  <c r="AM894" i="2"/>
  <c r="AN894" i="2"/>
  <c r="C895" i="2"/>
  <c r="D895" i="2"/>
  <c r="E895" i="2"/>
  <c r="F895" i="2"/>
  <c r="G895" i="2"/>
  <c r="H895" i="2"/>
  <c r="J895" i="2"/>
  <c r="K895" i="2"/>
  <c r="L895" i="2"/>
  <c r="M895" i="2"/>
  <c r="AG895" i="2"/>
  <c r="AH895" i="2"/>
  <c r="AI895" i="2"/>
  <c r="AJ895" i="2"/>
  <c r="AK895" i="2"/>
  <c r="AL895" i="2"/>
  <c r="AM895" i="2"/>
  <c r="AN895" i="2"/>
  <c r="C896" i="2"/>
  <c r="D896" i="2"/>
  <c r="E896" i="2"/>
  <c r="F896" i="2"/>
  <c r="G896" i="2"/>
  <c r="H896" i="2"/>
  <c r="J896" i="2"/>
  <c r="K896" i="2"/>
  <c r="L896" i="2"/>
  <c r="M896" i="2"/>
  <c r="AG896" i="2"/>
  <c r="AH896" i="2"/>
  <c r="AI896" i="2"/>
  <c r="AJ896" i="2"/>
  <c r="AK896" i="2"/>
  <c r="AL896" i="2"/>
  <c r="AM896" i="2"/>
  <c r="AN896" i="2"/>
  <c r="C897" i="2"/>
  <c r="D897" i="2"/>
  <c r="E897" i="2"/>
  <c r="F897" i="2"/>
  <c r="G897" i="2"/>
  <c r="H897" i="2"/>
  <c r="J897" i="2"/>
  <c r="K897" i="2"/>
  <c r="L897" i="2"/>
  <c r="M897" i="2"/>
  <c r="AG897" i="2"/>
  <c r="AH897" i="2"/>
  <c r="AI897" i="2"/>
  <c r="AJ897" i="2"/>
  <c r="AK897" i="2"/>
  <c r="AL897" i="2"/>
  <c r="AM897" i="2"/>
  <c r="AN897" i="2"/>
  <c r="C898" i="2"/>
  <c r="D898" i="2"/>
  <c r="E898" i="2"/>
  <c r="F898" i="2"/>
  <c r="G898" i="2"/>
  <c r="H898" i="2"/>
  <c r="J898" i="2"/>
  <c r="K898" i="2"/>
  <c r="L898" i="2"/>
  <c r="M898" i="2"/>
  <c r="AG898" i="2"/>
  <c r="AH898" i="2"/>
  <c r="AI898" i="2"/>
  <c r="AJ898" i="2"/>
  <c r="AK898" i="2"/>
  <c r="AL898" i="2"/>
  <c r="AM898" i="2"/>
  <c r="AN898" i="2"/>
  <c r="C899" i="2"/>
  <c r="D899" i="2"/>
  <c r="E899" i="2"/>
  <c r="F899" i="2"/>
  <c r="G899" i="2"/>
  <c r="H899" i="2"/>
  <c r="J899" i="2"/>
  <c r="K899" i="2"/>
  <c r="L899" i="2"/>
  <c r="M899" i="2"/>
  <c r="AG899" i="2"/>
  <c r="AH899" i="2"/>
  <c r="AI899" i="2"/>
  <c r="AJ899" i="2"/>
  <c r="AK899" i="2"/>
  <c r="AL899" i="2"/>
  <c r="AM899" i="2"/>
  <c r="AN899" i="2"/>
  <c r="C900" i="2"/>
  <c r="D900" i="2"/>
  <c r="E900" i="2"/>
  <c r="F900" i="2"/>
  <c r="G900" i="2"/>
  <c r="H900" i="2"/>
  <c r="J900" i="2"/>
  <c r="K900" i="2"/>
  <c r="L900" i="2"/>
  <c r="M900" i="2"/>
  <c r="AG900" i="2"/>
  <c r="AH900" i="2"/>
  <c r="AI900" i="2"/>
  <c r="AJ900" i="2"/>
  <c r="AK900" i="2"/>
  <c r="AL900" i="2"/>
  <c r="AM900" i="2"/>
  <c r="AN900" i="2"/>
  <c r="C901" i="2"/>
  <c r="D901" i="2"/>
  <c r="E901" i="2"/>
  <c r="F901" i="2"/>
  <c r="G901" i="2"/>
  <c r="H901" i="2"/>
  <c r="J901" i="2"/>
  <c r="K901" i="2"/>
  <c r="L901" i="2"/>
  <c r="M901" i="2"/>
  <c r="AG901" i="2"/>
  <c r="AH901" i="2"/>
  <c r="AI901" i="2"/>
  <c r="AJ901" i="2"/>
  <c r="AK901" i="2"/>
  <c r="AL901" i="2"/>
  <c r="AM901" i="2"/>
  <c r="AN901" i="2"/>
  <c r="C902" i="2"/>
  <c r="D902" i="2"/>
  <c r="E902" i="2"/>
  <c r="F902" i="2"/>
  <c r="G902" i="2"/>
  <c r="H902" i="2"/>
  <c r="J902" i="2"/>
  <c r="K902" i="2"/>
  <c r="L902" i="2"/>
  <c r="M902" i="2"/>
  <c r="AG902" i="2"/>
  <c r="AH902" i="2"/>
  <c r="AI902" i="2"/>
  <c r="AJ902" i="2"/>
  <c r="AK902" i="2"/>
  <c r="AL902" i="2"/>
  <c r="AM902" i="2"/>
  <c r="AN902" i="2"/>
  <c r="C903" i="2"/>
  <c r="D903" i="2"/>
  <c r="E903" i="2"/>
  <c r="F903" i="2"/>
  <c r="G903" i="2"/>
  <c r="H903" i="2"/>
  <c r="J903" i="2"/>
  <c r="K903" i="2"/>
  <c r="L903" i="2"/>
  <c r="M903" i="2"/>
  <c r="AG903" i="2"/>
  <c r="AH903" i="2"/>
  <c r="AI903" i="2"/>
  <c r="AJ903" i="2"/>
  <c r="AK903" i="2"/>
  <c r="AL903" i="2"/>
  <c r="AM903" i="2"/>
  <c r="AN903" i="2"/>
  <c r="C904" i="2"/>
  <c r="D904" i="2"/>
  <c r="E904" i="2"/>
  <c r="F904" i="2"/>
  <c r="G904" i="2"/>
  <c r="H904" i="2"/>
  <c r="J904" i="2"/>
  <c r="K904" i="2"/>
  <c r="L904" i="2"/>
  <c r="M904" i="2"/>
  <c r="AG904" i="2"/>
  <c r="AH904" i="2"/>
  <c r="AI904" i="2"/>
  <c r="AJ904" i="2"/>
  <c r="AK904" i="2"/>
  <c r="AL904" i="2"/>
  <c r="AM904" i="2"/>
  <c r="AN904" i="2"/>
  <c r="C905" i="2"/>
  <c r="D905" i="2"/>
  <c r="E905" i="2"/>
  <c r="F905" i="2"/>
  <c r="G905" i="2"/>
  <c r="H905" i="2"/>
  <c r="J905" i="2"/>
  <c r="K905" i="2"/>
  <c r="L905" i="2"/>
  <c r="M905" i="2"/>
  <c r="AG905" i="2"/>
  <c r="AH905" i="2"/>
  <c r="AI905" i="2"/>
  <c r="AJ905" i="2"/>
  <c r="AK905" i="2"/>
  <c r="AL905" i="2"/>
  <c r="AM905" i="2"/>
  <c r="AN905" i="2"/>
  <c r="C906" i="2"/>
  <c r="D906" i="2"/>
  <c r="E906" i="2"/>
  <c r="F906" i="2"/>
  <c r="G906" i="2"/>
  <c r="H906" i="2"/>
  <c r="J906" i="2"/>
  <c r="K906" i="2"/>
  <c r="L906" i="2"/>
  <c r="M906" i="2"/>
  <c r="AG906" i="2"/>
  <c r="AH906" i="2"/>
  <c r="AI906" i="2"/>
  <c r="AJ906" i="2"/>
  <c r="AK906" i="2"/>
  <c r="AL906" i="2"/>
  <c r="AM906" i="2"/>
  <c r="AN906" i="2"/>
  <c r="C907" i="2"/>
  <c r="D907" i="2"/>
  <c r="E907" i="2"/>
  <c r="F907" i="2"/>
  <c r="G907" i="2"/>
  <c r="H907" i="2"/>
  <c r="J907" i="2"/>
  <c r="K907" i="2"/>
  <c r="L907" i="2"/>
  <c r="M907" i="2"/>
  <c r="AG907" i="2"/>
  <c r="AH907" i="2"/>
  <c r="AI907" i="2"/>
  <c r="AJ907" i="2"/>
  <c r="AK907" i="2"/>
  <c r="AL907" i="2"/>
  <c r="AM907" i="2"/>
  <c r="AN907" i="2"/>
  <c r="C908" i="2"/>
  <c r="D908" i="2"/>
  <c r="E908" i="2"/>
  <c r="F908" i="2"/>
  <c r="G908" i="2"/>
  <c r="H908" i="2"/>
  <c r="J908" i="2"/>
  <c r="K908" i="2"/>
  <c r="L908" i="2"/>
  <c r="M908" i="2"/>
  <c r="AG908" i="2"/>
  <c r="AH908" i="2"/>
  <c r="AI908" i="2"/>
  <c r="AJ908" i="2"/>
  <c r="AK908" i="2"/>
  <c r="AL908" i="2"/>
  <c r="AM908" i="2"/>
  <c r="AN908" i="2"/>
  <c r="C910" i="2"/>
  <c r="E910" i="2"/>
  <c r="F910" i="2"/>
  <c r="G910" i="2"/>
  <c r="H910" i="2"/>
  <c r="J910" i="2"/>
  <c r="K910" i="2"/>
  <c r="L910" i="2"/>
  <c r="M910" i="2"/>
  <c r="AG910" i="2"/>
  <c r="AH910" i="2"/>
  <c r="AI910" i="2"/>
  <c r="AJ910" i="2"/>
  <c r="AK910" i="2"/>
  <c r="AL910" i="2"/>
  <c r="AM910" i="2"/>
  <c r="AN910" i="2"/>
  <c r="C911" i="2"/>
  <c r="D911" i="2"/>
  <c r="E911" i="2"/>
  <c r="F911" i="2"/>
  <c r="G911" i="2"/>
  <c r="H911" i="2"/>
  <c r="J911" i="2"/>
  <c r="K911" i="2"/>
  <c r="L911" i="2"/>
  <c r="M911" i="2"/>
  <c r="AG911" i="2"/>
  <c r="AH911" i="2"/>
  <c r="AI911" i="2"/>
  <c r="AJ911" i="2"/>
  <c r="AK911" i="2"/>
  <c r="AL911" i="2"/>
  <c r="AM911" i="2"/>
  <c r="AN911" i="2"/>
  <c r="C912" i="2"/>
  <c r="D912" i="2"/>
  <c r="E912" i="2"/>
  <c r="F912" i="2"/>
  <c r="G912" i="2"/>
  <c r="H912" i="2"/>
  <c r="J912" i="2"/>
  <c r="K912" i="2"/>
  <c r="L912" i="2"/>
  <c r="M912" i="2"/>
  <c r="AG912" i="2"/>
  <c r="AH912" i="2"/>
  <c r="AI912" i="2"/>
  <c r="AJ912" i="2"/>
  <c r="AK912" i="2"/>
  <c r="AL912" i="2"/>
  <c r="AM912" i="2"/>
  <c r="AN912" i="2"/>
  <c r="C913" i="2"/>
  <c r="D913" i="2"/>
  <c r="E913" i="2"/>
  <c r="F913" i="2"/>
  <c r="G913" i="2"/>
  <c r="H913" i="2"/>
  <c r="J913" i="2"/>
  <c r="K913" i="2"/>
  <c r="L913" i="2"/>
  <c r="M913" i="2"/>
  <c r="AG913" i="2"/>
  <c r="AH913" i="2"/>
  <c r="AI913" i="2"/>
  <c r="AJ913" i="2"/>
  <c r="AK913" i="2"/>
  <c r="AL913" i="2"/>
  <c r="AM913" i="2"/>
  <c r="AN913" i="2"/>
  <c r="C914" i="2"/>
  <c r="D914" i="2"/>
  <c r="E914" i="2"/>
  <c r="F914" i="2"/>
  <c r="G914" i="2"/>
  <c r="H914" i="2"/>
  <c r="J914" i="2"/>
  <c r="K914" i="2"/>
  <c r="L914" i="2"/>
  <c r="M914" i="2"/>
  <c r="AG914" i="2"/>
  <c r="AH914" i="2"/>
  <c r="AI914" i="2"/>
  <c r="AJ914" i="2"/>
  <c r="AK914" i="2"/>
  <c r="AL914" i="2"/>
  <c r="AM914" i="2"/>
  <c r="AN914" i="2"/>
  <c r="C915" i="2"/>
  <c r="D915" i="2"/>
  <c r="E915" i="2"/>
  <c r="F915" i="2"/>
  <c r="G915" i="2"/>
  <c r="H915" i="2"/>
  <c r="J915" i="2"/>
  <c r="K915" i="2"/>
  <c r="L915" i="2"/>
  <c r="M915" i="2"/>
  <c r="AG915" i="2"/>
  <c r="AH915" i="2"/>
  <c r="AI915" i="2"/>
  <c r="AJ915" i="2"/>
  <c r="AK915" i="2"/>
  <c r="AL915" i="2"/>
  <c r="AM915" i="2"/>
  <c r="AN915" i="2"/>
  <c r="C916" i="2"/>
  <c r="D916" i="2"/>
  <c r="E916" i="2"/>
  <c r="F916" i="2"/>
  <c r="G916" i="2"/>
  <c r="H916" i="2"/>
  <c r="J916" i="2"/>
  <c r="K916" i="2"/>
  <c r="L916" i="2"/>
  <c r="M916" i="2"/>
  <c r="AG916" i="2"/>
  <c r="AH916" i="2"/>
  <c r="AI916" i="2"/>
  <c r="AJ916" i="2"/>
  <c r="AK916" i="2"/>
  <c r="AL916" i="2"/>
  <c r="AM916" i="2"/>
  <c r="AN916" i="2"/>
  <c r="C917" i="2"/>
  <c r="D917" i="2"/>
  <c r="E917" i="2"/>
  <c r="F917" i="2"/>
  <c r="G917" i="2"/>
  <c r="H917" i="2"/>
  <c r="J917" i="2"/>
  <c r="K917" i="2"/>
  <c r="L917" i="2"/>
  <c r="M917" i="2"/>
  <c r="AG917" i="2"/>
  <c r="AH917" i="2"/>
  <c r="AI917" i="2"/>
  <c r="AJ917" i="2"/>
  <c r="AK917" i="2"/>
  <c r="AL917" i="2"/>
  <c r="AM917" i="2"/>
  <c r="AN917" i="2"/>
  <c r="C918" i="2"/>
  <c r="D918" i="2"/>
  <c r="E918" i="2"/>
  <c r="F918" i="2"/>
  <c r="G918" i="2"/>
  <c r="H918" i="2"/>
  <c r="J918" i="2"/>
  <c r="K918" i="2"/>
  <c r="L918" i="2"/>
  <c r="M918" i="2"/>
  <c r="AG918" i="2"/>
  <c r="AH918" i="2"/>
  <c r="AI918" i="2"/>
  <c r="AJ918" i="2"/>
  <c r="AK918" i="2"/>
  <c r="AL918" i="2"/>
  <c r="AM918" i="2"/>
  <c r="AN918" i="2"/>
  <c r="C919" i="2"/>
  <c r="D919" i="2"/>
  <c r="E919" i="2"/>
  <c r="F919" i="2"/>
  <c r="G919" i="2"/>
  <c r="H919" i="2"/>
  <c r="J919" i="2"/>
  <c r="K919" i="2"/>
  <c r="L919" i="2"/>
  <c r="M919" i="2"/>
  <c r="AG919" i="2"/>
  <c r="AH919" i="2"/>
  <c r="AI919" i="2"/>
  <c r="AJ919" i="2"/>
  <c r="AK919" i="2"/>
  <c r="AL919" i="2"/>
  <c r="AM919" i="2"/>
  <c r="AN919" i="2"/>
  <c r="C920" i="2"/>
  <c r="D920" i="2"/>
  <c r="E920" i="2"/>
  <c r="F920" i="2"/>
  <c r="G920" i="2"/>
  <c r="H920" i="2"/>
  <c r="J920" i="2"/>
  <c r="K920" i="2"/>
  <c r="L920" i="2"/>
  <c r="M920" i="2"/>
  <c r="AG920" i="2"/>
  <c r="AH920" i="2"/>
  <c r="AI920" i="2"/>
  <c r="AJ920" i="2"/>
  <c r="AK920" i="2"/>
  <c r="AL920" i="2"/>
  <c r="AM920" i="2"/>
  <c r="AN920" i="2"/>
  <c r="C921" i="2"/>
  <c r="D921" i="2"/>
  <c r="E921" i="2"/>
  <c r="F921" i="2"/>
  <c r="G921" i="2"/>
  <c r="H921" i="2"/>
  <c r="J921" i="2"/>
  <c r="K921" i="2"/>
  <c r="L921" i="2"/>
  <c r="M921" i="2"/>
  <c r="AG921" i="2"/>
  <c r="AH921" i="2"/>
  <c r="AI921" i="2"/>
  <c r="AJ921" i="2"/>
  <c r="AK921" i="2"/>
  <c r="AL921" i="2"/>
  <c r="AM921" i="2"/>
  <c r="AN921" i="2"/>
  <c r="C922" i="2"/>
  <c r="D922" i="2"/>
  <c r="E922" i="2"/>
  <c r="F922" i="2"/>
  <c r="G922" i="2"/>
  <c r="H922" i="2"/>
  <c r="J922" i="2"/>
  <c r="K922" i="2"/>
  <c r="L922" i="2"/>
  <c r="M922" i="2"/>
  <c r="AG922" i="2"/>
  <c r="AH922" i="2"/>
  <c r="AI922" i="2"/>
  <c r="AJ922" i="2"/>
  <c r="AK922" i="2"/>
  <c r="AL922" i="2"/>
  <c r="AM922" i="2"/>
  <c r="AN922" i="2"/>
  <c r="C923" i="2"/>
  <c r="D923" i="2"/>
  <c r="E923" i="2"/>
  <c r="F923" i="2"/>
  <c r="G923" i="2"/>
  <c r="H923" i="2"/>
  <c r="J923" i="2"/>
  <c r="K923" i="2"/>
  <c r="L923" i="2"/>
  <c r="M923" i="2"/>
  <c r="AG923" i="2"/>
  <c r="AH923" i="2"/>
  <c r="AI923" i="2"/>
  <c r="AJ923" i="2"/>
  <c r="AK923" i="2"/>
  <c r="AL923" i="2"/>
  <c r="AM923" i="2"/>
  <c r="AN923" i="2"/>
  <c r="C924" i="2"/>
  <c r="D924" i="2"/>
  <c r="E924" i="2"/>
  <c r="F924" i="2"/>
  <c r="G924" i="2"/>
  <c r="H924" i="2"/>
  <c r="J924" i="2"/>
  <c r="K924" i="2"/>
  <c r="L924" i="2"/>
  <c r="M924" i="2"/>
  <c r="AG924" i="2"/>
  <c r="AH924" i="2"/>
  <c r="AI924" i="2"/>
  <c r="AJ924" i="2"/>
  <c r="AK924" i="2"/>
  <c r="AL924" i="2"/>
  <c r="AM924" i="2"/>
  <c r="AN924" i="2"/>
  <c r="C925" i="2"/>
  <c r="D925" i="2"/>
  <c r="E925" i="2"/>
  <c r="F925" i="2"/>
  <c r="G925" i="2"/>
  <c r="H925" i="2"/>
  <c r="J925" i="2"/>
  <c r="K925" i="2"/>
  <c r="L925" i="2"/>
  <c r="M925" i="2"/>
  <c r="AG925" i="2"/>
  <c r="AH925" i="2"/>
  <c r="AI925" i="2"/>
  <c r="AJ925" i="2"/>
  <c r="AK925" i="2"/>
  <c r="AL925" i="2"/>
  <c r="AM925" i="2"/>
  <c r="AN925" i="2"/>
  <c r="C926" i="2"/>
  <c r="D926" i="2"/>
  <c r="E926" i="2"/>
  <c r="F926" i="2"/>
  <c r="G926" i="2"/>
  <c r="H926" i="2"/>
  <c r="J926" i="2"/>
  <c r="K926" i="2"/>
  <c r="L926" i="2"/>
  <c r="M926" i="2"/>
  <c r="AG926" i="2"/>
  <c r="AH926" i="2"/>
  <c r="AI926" i="2"/>
  <c r="AJ926" i="2"/>
  <c r="AK926" i="2"/>
  <c r="AL926" i="2"/>
  <c r="AM926" i="2"/>
  <c r="AN926" i="2"/>
  <c r="C927" i="2"/>
  <c r="D927" i="2"/>
  <c r="E927" i="2"/>
  <c r="F927" i="2"/>
  <c r="G927" i="2"/>
  <c r="H927" i="2"/>
  <c r="J927" i="2"/>
  <c r="K927" i="2"/>
  <c r="L927" i="2"/>
  <c r="M927" i="2"/>
  <c r="AG927" i="2"/>
  <c r="AH927" i="2"/>
  <c r="AI927" i="2"/>
  <c r="AJ927" i="2"/>
  <c r="AK927" i="2"/>
  <c r="AL927" i="2"/>
  <c r="AM927" i="2"/>
  <c r="AN927" i="2"/>
  <c r="C928" i="2"/>
  <c r="D928" i="2"/>
  <c r="E928" i="2"/>
  <c r="F928" i="2"/>
  <c r="G928" i="2"/>
  <c r="H928" i="2"/>
  <c r="J928" i="2"/>
  <c r="K928" i="2"/>
  <c r="L928" i="2"/>
  <c r="M928" i="2"/>
  <c r="AG928" i="2"/>
  <c r="AH928" i="2"/>
  <c r="AI928" i="2"/>
  <c r="AJ928" i="2"/>
  <c r="AK928" i="2"/>
  <c r="AL928" i="2"/>
  <c r="AM928" i="2"/>
  <c r="AN928" i="2"/>
  <c r="C929" i="2"/>
  <c r="D929" i="2"/>
  <c r="E929" i="2"/>
  <c r="F929" i="2"/>
  <c r="G929" i="2"/>
  <c r="H929" i="2"/>
  <c r="J929" i="2"/>
  <c r="K929" i="2"/>
  <c r="L929" i="2"/>
  <c r="M929" i="2"/>
  <c r="AG929" i="2"/>
  <c r="AH929" i="2"/>
  <c r="AI929" i="2"/>
  <c r="AJ929" i="2"/>
  <c r="AK929" i="2"/>
  <c r="AL929" i="2"/>
  <c r="AM929" i="2"/>
  <c r="AN929" i="2"/>
  <c r="C930" i="2"/>
  <c r="D930" i="2"/>
  <c r="E930" i="2"/>
  <c r="F930" i="2"/>
  <c r="G930" i="2"/>
  <c r="H930" i="2"/>
  <c r="J930" i="2"/>
  <c r="K930" i="2"/>
  <c r="L930" i="2"/>
  <c r="M930" i="2"/>
  <c r="AG930" i="2"/>
  <c r="AH930" i="2"/>
  <c r="AI930" i="2"/>
  <c r="AJ930" i="2"/>
  <c r="AK930" i="2"/>
  <c r="AL930" i="2"/>
  <c r="AM930" i="2"/>
  <c r="AN930" i="2"/>
  <c r="C931" i="2"/>
  <c r="D931" i="2"/>
  <c r="E931" i="2"/>
  <c r="F931" i="2"/>
  <c r="G931" i="2"/>
  <c r="H931" i="2"/>
  <c r="J931" i="2"/>
  <c r="K931" i="2"/>
  <c r="L931" i="2"/>
  <c r="M931" i="2"/>
  <c r="AG931" i="2"/>
  <c r="AH931" i="2"/>
  <c r="AI931" i="2"/>
  <c r="AJ931" i="2"/>
  <c r="AK931" i="2"/>
  <c r="AL931" i="2"/>
  <c r="AM931" i="2"/>
  <c r="AN931" i="2"/>
  <c r="C932" i="2"/>
  <c r="D932" i="2"/>
  <c r="E932" i="2"/>
  <c r="F932" i="2"/>
  <c r="G932" i="2"/>
  <c r="H932" i="2"/>
  <c r="J932" i="2"/>
  <c r="K932" i="2"/>
  <c r="L932" i="2"/>
  <c r="M932" i="2"/>
  <c r="AG932" i="2"/>
  <c r="AH932" i="2"/>
  <c r="AI932" i="2"/>
  <c r="AJ932" i="2"/>
  <c r="AK932" i="2"/>
  <c r="AL932" i="2"/>
  <c r="AM932" i="2"/>
  <c r="AN932" i="2"/>
  <c r="C933" i="2"/>
  <c r="D933" i="2"/>
  <c r="E933" i="2"/>
  <c r="F933" i="2"/>
  <c r="G933" i="2"/>
  <c r="H933" i="2"/>
  <c r="J933" i="2"/>
  <c r="K933" i="2"/>
  <c r="L933" i="2"/>
  <c r="M933" i="2"/>
  <c r="AG933" i="2"/>
  <c r="AH933" i="2"/>
  <c r="AI933" i="2"/>
  <c r="AJ933" i="2"/>
  <c r="AK933" i="2"/>
  <c r="AL933" i="2"/>
  <c r="AM933" i="2"/>
  <c r="AN933" i="2"/>
  <c r="C934" i="2"/>
  <c r="D934" i="2"/>
  <c r="E934" i="2"/>
  <c r="F934" i="2"/>
  <c r="G934" i="2"/>
  <c r="H934" i="2"/>
  <c r="J934" i="2"/>
  <c r="K934" i="2"/>
  <c r="L934" i="2"/>
  <c r="M934" i="2"/>
  <c r="AG934" i="2"/>
  <c r="AH934" i="2"/>
  <c r="AI934" i="2"/>
  <c r="AJ934" i="2"/>
  <c r="AK934" i="2"/>
  <c r="AL934" i="2"/>
  <c r="AM934" i="2"/>
  <c r="AN934" i="2"/>
  <c r="C935" i="2"/>
  <c r="D935" i="2"/>
  <c r="E935" i="2"/>
  <c r="F935" i="2"/>
  <c r="G935" i="2"/>
  <c r="H935" i="2"/>
  <c r="J935" i="2"/>
  <c r="K935" i="2"/>
  <c r="L935" i="2"/>
  <c r="M935" i="2"/>
  <c r="AG935" i="2"/>
  <c r="AH935" i="2"/>
  <c r="AI935" i="2"/>
  <c r="AJ935" i="2"/>
  <c r="AK935" i="2"/>
  <c r="AL935" i="2"/>
  <c r="AM935" i="2"/>
  <c r="AN935" i="2"/>
  <c r="C936" i="2"/>
  <c r="D936" i="2"/>
  <c r="E936" i="2"/>
  <c r="F936" i="2"/>
  <c r="G936" i="2"/>
  <c r="H936" i="2"/>
  <c r="J936" i="2"/>
  <c r="K936" i="2"/>
  <c r="L936" i="2"/>
  <c r="M936" i="2"/>
  <c r="AG936" i="2"/>
  <c r="AH936" i="2"/>
  <c r="AI936" i="2"/>
  <c r="AJ936" i="2"/>
  <c r="AK936" i="2"/>
  <c r="AL936" i="2"/>
  <c r="AM936" i="2"/>
  <c r="AN936" i="2"/>
  <c r="C937" i="2"/>
  <c r="D937" i="2"/>
  <c r="E937" i="2"/>
  <c r="F937" i="2"/>
  <c r="G937" i="2"/>
  <c r="H937" i="2"/>
  <c r="J937" i="2"/>
  <c r="K937" i="2"/>
  <c r="L937" i="2"/>
  <c r="M937" i="2"/>
  <c r="AG937" i="2"/>
  <c r="AH937" i="2"/>
  <c r="AI937" i="2"/>
  <c r="AJ937" i="2"/>
  <c r="AK937" i="2"/>
  <c r="AL937" i="2"/>
  <c r="AM937" i="2"/>
  <c r="AN937" i="2"/>
  <c r="C938" i="2"/>
  <c r="D938" i="2"/>
  <c r="E938" i="2"/>
  <c r="F938" i="2"/>
  <c r="G938" i="2"/>
  <c r="H938" i="2"/>
  <c r="J938" i="2"/>
  <c r="K938" i="2"/>
  <c r="L938" i="2"/>
  <c r="M938" i="2"/>
  <c r="AG938" i="2"/>
  <c r="AH938" i="2"/>
  <c r="AI938" i="2"/>
  <c r="AJ938" i="2"/>
  <c r="AK938" i="2"/>
  <c r="AL938" i="2"/>
  <c r="AM938" i="2"/>
  <c r="AN938" i="2"/>
  <c r="C939" i="2"/>
  <c r="D939" i="2"/>
  <c r="E939" i="2"/>
  <c r="F939" i="2"/>
  <c r="G939" i="2"/>
  <c r="H939" i="2"/>
  <c r="J939" i="2"/>
  <c r="K939" i="2"/>
  <c r="L939" i="2"/>
  <c r="M939" i="2"/>
  <c r="AG939" i="2"/>
  <c r="AH939" i="2"/>
  <c r="AI939" i="2"/>
  <c r="AJ939" i="2"/>
  <c r="AK939" i="2"/>
  <c r="AL939" i="2"/>
  <c r="AM939" i="2"/>
  <c r="AN939" i="2"/>
  <c r="C940" i="2"/>
  <c r="D940" i="2"/>
  <c r="E940" i="2"/>
  <c r="F940" i="2"/>
  <c r="G940" i="2"/>
  <c r="H940" i="2"/>
  <c r="J940" i="2"/>
  <c r="K940" i="2"/>
  <c r="L940" i="2"/>
  <c r="M940" i="2"/>
  <c r="AG940" i="2"/>
  <c r="AH940" i="2"/>
  <c r="AI940" i="2"/>
  <c r="AJ940" i="2"/>
  <c r="AK940" i="2"/>
  <c r="AL940" i="2"/>
  <c r="AM940" i="2"/>
  <c r="AN940" i="2"/>
  <c r="C941" i="2"/>
  <c r="D941" i="2"/>
  <c r="E941" i="2"/>
  <c r="F941" i="2"/>
  <c r="G941" i="2"/>
  <c r="H941" i="2"/>
  <c r="J941" i="2"/>
  <c r="K941" i="2"/>
  <c r="L941" i="2"/>
  <c r="M941" i="2"/>
  <c r="AG941" i="2"/>
  <c r="AH941" i="2"/>
  <c r="AI941" i="2"/>
  <c r="AJ941" i="2"/>
  <c r="AK941" i="2"/>
  <c r="AL941" i="2"/>
  <c r="AM941" i="2"/>
  <c r="AN941" i="2"/>
  <c r="C942" i="2"/>
  <c r="D942" i="2"/>
  <c r="E942" i="2"/>
  <c r="F942" i="2"/>
  <c r="G942" i="2"/>
  <c r="H942" i="2"/>
  <c r="J942" i="2"/>
  <c r="K942" i="2"/>
  <c r="L942" i="2"/>
  <c r="M942" i="2"/>
  <c r="AG942" i="2"/>
  <c r="AH942" i="2"/>
  <c r="AI942" i="2"/>
  <c r="AJ942" i="2"/>
  <c r="AK942" i="2"/>
  <c r="AL942" i="2"/>
  <c r="AM942" i="2"/>
  <c r="AN942" i="2"/>
  <c r="C943" i="2"/>
  <c r="D943" i="2"/>
  <c r="E943" i="2"/>
  <c r="F943" i="2"/>
  <c r="G943" i="2"/>
  <c r="H943" i="2"/>
  <c r="J943" i="2"/>
  <c r="K943" i="2"/>
  <c r="L943" i="2"/>
  <c r="M943" i="2"/>
  <c r="AG943" i="2"/>
  <c r="AH943" i="2"/>
  <c r="AI943" i="2"/>
  <c r="AJ943" i="2"/>
  <c r="AK943" i="2"/>
  <c r="AL943" i="2"/>
  <c r="AM943" i="2"/>
  <c r="AN943" i="2"/>
  <c r="C944" i="2"/>
  <c r="D944" i="2"/>
  <c r="E944" i="2"/>
  <c r="F944" i="2"/>
  <c r="G944" i="2"/>
  <c r="H944" i="2"/>
  <c r="J944" i="2"/>
  <c r="K944" i="2"/>
  <c r="L944" i="2"/>
  <c r="M944" i="2"/>
  <c r="AG944" i="2"/>
  <c r="AH944" i="2"/>
  <c r="AI944" i="2"/>
  <c r="AJ944" i="2"/>
  <c r="AK944" i="2"/>
  <c r="AL944" i="2"/>
  <c r="AM944" i="2"/>
  <c r="AN944" i="2"/>
  <c r="C945" i="2"/>
  <c r="D945" i="2"/>
  <c r="E945" i="2"/>
  <c r="F945" i="2"/>
  <c r="G945" i="2"/>
  <c r="H945" i="2"/>
  <c r="J945" i="2"/>
  <c r="K945" i="2"/>
  <c r="L945" i="2"/>
  <c r="M945" i="2"/>
  <c r="AG945" i="2"/>
  <c r="AH945" i="2"/>
  <c r="AI945" i="2"/>
  <c r="AJ945" i="2"/>
  <c r="AK945" i="2"/>
  <c r="AL945" i="2"/>
  <c r="AM945" i="2"/>
  <c r="AN945" i="2"/>
  <c r="C946" i="2"/>
  <c r="D946" i="2"/>
  <c r="E946" i="2"/>
  <c r="F946" i="2"/>
  <c r="G946" i="2"/>
  <c r="H946" i="2"/>
  <c r="J946" i="2"/>
  <c r="K946" i="2"/>
  <c r="L946" i="2"/>
  <c r="M946" i="2"/>
  <c r="AG946" i="2"/>
  <c r="AH946" i="2"/>
  <c r="AI946" i="2"/>
  <c r="AJ946" i="2"/>
  <c r="AK946" i="2"/>
  <c r="AL946" i="2"/>
  <c r="AM946" i="2"/>
  <c r="AN946" i="2"/>
  <c r="C947" i="2"/>
  <c r="D947" i="2"/>
  <c r="E947" i="2"/>
  <c r="F947" i="2"/>
  <c r="G947" i="2"/>
  <c r="H947" i="2"/>
  <c r="J947" i="2"/>
  <c r="K947" i="2"/>
  <c r="L947" i="2"/>
  <c r="M947" i="2"/>
  <c r="AG947" i="2"/>
  <c r="AH947" i="2"/>
  <c r="AI947" i="2"/>
  <c r="AJ947" i="2"/>
  <c r="AK947" i="2"/>
  <c r="AL947" i="2"/>
  <c r="AM947" i="2"/>
  <c r="AN947" i="2"/>
  <c r="C948" i="2"/>
  <c r="D948" i="2"/>
  <c r="E948" i="2"/>
  <c r="F948" i="2"/>
  <c r="G948" i="2"/>
  <c r="H948" i="2"/>
  <c r="J948" i="2"/>
  <c r="K948" i="2"/>
  <c r="L948" i="2"/>
  <c r="M948" i="2"/>
  <c r="AG948" i="2"/>
  <c r="AH948" i="2"/>
  <c r="AI948" i="2"/>
  <c r="AJ948" i="2"/>
  <c r="AK948" i="2"/>
  <c r="AL948" i="2"/>
  <c r="AM948" i="2"/>
  <c r="AN948" i="2"/>
  <c r="C949" i="2"/>
  <c r="D949" i="2"/>
  <c r="E949" i="2"/>
  <c r="F949" i="2"/>
  <c r="G949" i="2"/>
  <c r="H949" i="2"/>
  <c r="J949" i="2"/>
  <c r="K949" i="2"/>
  <c r="L949" i="2"/>
  <c r="M949" i="2"/>
  <c r="AG949" i="2"/>
  <c r="AH949" i="2"/>
  <c r="AI949" i="2"/>
  <c r="AJ949" i="2"/>
  <c r="AK949" i="2"/>
  <c r="AL949" i="2"/>
  <c r="AM949" i="2"/>
  <c r="AN949" i="2"/>
  <c r="C950" i="2"/>
  <c r="D950" i="2"/>
  <c r="E950" i="2"/>
  <c r="F950" i="2"/>
  <c r="G950" i="2"/>
  <c r="H950" i="2"/>
  <c r="J950" i="2"/>
  <c r="K950" i="2"/>
  <c r="L950" i="2"/>
  <c r="M950" i="2"/>
  <c r="AG950" i="2"/>
  <c r="AH950" i="2"/>
  <c r="AI950" i="2"/>
  <c r="AJ950" i="2"/>
  <c r="AK950" i="2"/>
  <c r="AL950" i="2"/>
  <c r="AM950" i="2"/>
  <c r="AN950" i="2"/>
  <c r="C951" i="2"/>
  <c r="D951" i="2"/>
  <c r="E951" i="2"/>
  <c r="F951" i="2"/>
  <c r="G951" i="2"/>
  <c r="H951" i="2"/>
  <c r="J951" i="2"/>
  <c r="K951" i="2"/>
  <c r="L951" i="2"/>
  <c r="M951" i="2"/>
  <c r="AG951" i="2"/>
  <c r="AH951" i="2"/>
  <c r="AI951" i="2"/>
  <c r="AJ951" i="2"/>
  <c r="AK951" i="2"/>
  <c r="AL951" i="2"/>
  <c r="AM951" i="2"/>
  <c r="AN951" i="2"/>
  <c r="C952" i="2"/>
  <c r="D952" i="2"/>
  <c r="E952" i="2"/>
  <c r="F952" i="2"/>
  <c r="G952" i="2"/>
  <c r="H952" i="2"/>
  <c r="J952" i="2"/>
  <c r="K952" i="2"/>
  <c r="L952" i="2"/>
  <c r="M952" i="2"/>
  <c r="AG952" i="2"/>
  <c r="AH952" i="2"/>
  <c r="AI952" i="2"/>
  <c r="AJ952" i="2"/>
  <c r="AK952" i="2"/>
  <c r="AL952" i="2"/>
  <c r="AM952" i="2"/>
  <c r="AN952" i="2"/>
  <c r="C953" i="2"/>
  <c r="D953" i="2"/>
  <c r="E953" i="2"/>
  <c r="F953" i="2"/>
  <c r="G953" i="2"/>
  <c r="H953" i="2"/>
  <c r="J953" i="2"/>
  <c r="K953" i="2"/>
  <c r="L953" i="2"/>
  <c r="M953" i="2"/>
  <c r="AG953" i="2"/>
  <c r="AH953" i="2"/>
  <c r="AI953" i="2"/>
  <c r="AJ953" i="2"/>
  <c r="AK953" i="2"/>
  <c r="AL953" i="2"/>
  <c r="AM953" i="2"/>
  <c r="AN953" i="2"/>
  <c r="C954" i="2"/>
  <c r="D954" i="2"/>
  <c r="E954" i="2"/>
  <c r="F954" i="2"/>
  <c r="G954" i="2"/>
  <c r="H954" i="2"/>
  <c r="J954" i="2"/>
  <c r="K954" i="2"/>
  <c r="L954" i="2"/>
  <c r="M954" i="2"/>
  <c r="AG954" i="2"/>
  <c r="AH954" i="2"/>
  <c r="AI954" i="2"/>
  <c r="AJ954" i="2"/>
  <c r="AK954" i="2"/>
  <c r="AL954" i="2"/>
  <c r="AM954" i="2"/>
  <c r="AN954" i="2"/>
  <c r="C955" i="2"/>
  <c r="D955" i="2"/>
  <c r="E955" i="2"/>
  <c r="F955" i="2"/>
  <c r="G955" i="2"/>
  <c r="H955" i="2"/>
  <c r="J955" i="2"/>
  <c r="K955" i="2"/>
  <c r="L955" i="2"/>
  <c r="M955" i="2"/>
  <c r="AG955" i="2"/>
  <c r="AH955" i="2"/>
  <c r="AI955" i="2"/>
  <c r="AJ955" i="2"/>
  <c r="AK955" i="2"/>
  <c r="AL955" i="2"/>
  <c r="AM955" i="2"/>
  <c r="AN955" i="2"/>
  <c r="C956" i="2"/>
  <c r="D956" i="2"/>
  <c r="E956" i="2"/>
  <c r="F956" i="2"/>
  <c r="G956" i="2"/>
  <c r="H956" i="2"/>
  <c r="J956" i="2"/>
  <c r="K956" i="2"/>
  <c r="L956" i="2"/>
  <c r="M956" i="2"/>
  <c r="AG956" i="2"/>
  <c r="AH956" i="2"/>
  <c r="AI956" i="2"/>
  <c r="AJ956" i="2"/>
  <c r="AK956" i="2"/>
  <c r="AL956" i="2"/>
  <c r="AM956" i="2"/>
  <c r="AN956" i="2"/>
  <c r="C957" i="2"/>
  <c r="D957" i="2"/>
  <c r="E957" i="2"/>
  <c r="F957" i="2"/>
  <c r="G957" i="2"/>
  <c r="H957" i="2"/>
  <c r="J957" i="2"/>
  <c r="K957" i="2"/>
  <c r="L957" i="2"/>
  <c r="M957" i="2"/>
  <c r="AG957" i="2"/>
  <c r="AH957" i="2"/>
  <c r="AI957" i="2"/>
  <c r="AJ957" i="2"/>
  <c r="AK957" i="2"/>
  <c r="AL957" i="2"/>
  <c r="AM957" i="2"/>
  <c r="AN957" i="2"/>
  <c r="C958" i="2"/>
  <c r="D958" i="2"/>
  <c r="E958" i="2"/>
  <c r="F958" i="2"/>
  <c r="G958" i="2"/>
  <c r="H958" i="2"/>
  <c r="J958" i="2"/>
  <c r="K958" i="2"/>
  <c r="L958" i="2"/>
  <c r="M958" i="2"/>
  <c r="AG958" i="2"/>
  <c r="AH958" i="2"/>
  <c r="AI958" i="2"/>
  <c r="AJ958" i="2"/>
  <c r="AK958" i="2"/>
  <c r="AL958" i="2"/>
  <c r="AM958" i="2"/>
  <c r="AN958" i="2"/>
  <c r="C959" i="2"/>
  <c r="D959" i="2"/>
  <c r="E959" i="2"/>
  <c r="F959" i="2"/>
  <c r="G959" i="2"/>
  <c r="H959" i="2"/>
  <c r="J959" i="2"/>
  <c r="K959" i="2"/>
  <c r="L959" i="2"/>
  <c r="M959" i="2"/>
  <c r="AG959" i="2"/>
  <c r="AH959" i="2"/>
  <c r="AI959" i="2"/>
  <c r="AJ959" i="2"/>
  <c r="AK959" i="2"/>
  <c r="AL959" i="2"/>
  <c r="AM959" i="2"/>
  <c r="AN959" i="2"/>
  <c r="C960" i="2"/>
  <c r="D960" i="2"/>
  <c r="E960" i="2"/>
  <c r="F960" i="2"/>
  <c r="G960" i="2"/>
  <c r="H960" i="2"/>
  <c r="J960" i="2"/>
  <c r="K960" i="2"/>
  <c r="L960" i="2"/>
  <c r="M960" i="2"/>
  <c r="AG960" i="2"/>
  <c r="AH960" i="2"/>
  <c r="AI960" i="2"/>
  <c r="AJ960" i="2"/>
  <c r="AK960" i="2"/>
  <c r="AL960" i="2"/>
  <c r="AM960" i="2"/>
  <c r="AN960" i="2"/>
  <c r="C961" i="2"/>
  <c r="D961" i="2"/>
  <c r="E961" i="2"/>
  <c r="F961" i="2"/>
  <c r="G961" i="2"/>
  <c r="H961" i="2"/>
  <c r="J961" i="2"/>
  <c r="K961" i="2"/>
  <c r="L961" i="2"/>
  <c r="M961" i="2"/>
  <c r="AG961" i="2"/>
  <c r="AH961" i="2"/>
  <c r="AI961" i="2"/>
  <c r="AJ961" i="2"/>
  <c r="AK961" i="2"/>
  <c r="AL961" i="2"/>
  <c r="AM961" i="2"/>
  <c r="AN961" i="2"/>
  <c r="C962" i="2"/>
  <c r="D962" i="2"/>
  <c r="E962" i="2"/>
  <c r="F962" i="2"/>
  <c r="G962" i="2"/>
  <c r="H962" i="2"/>
  <c r="J962" i="2"/>
  <c r="K962" i="2"/>
  <c r="L962" i="2"/>
  <c r="M962" i="2"/>
  <c r="AG962" i="2"/>
  <c r="AH962" i="2"/>
  <c r="AI962" i="2"/>
  <c r="AJ962" i="2"/>
  <c r="AK962" i="2"/>
  <c r="AL962" i="2"/>
  <c r="AM962" i="2"/>
  <c r="AN962" i="2"/>
  <c r="C963" i="2"/>
  <c r="D963" i="2"/>
  <c r="E963" i="2"/>
  <c r="F963" i="2"/>
  <c r="G963" i="2"/>
  <c r="H963" i="2"/>
  <c r="J963" i="2"/>
  <c r="K963" i="2"/>
  <c r="L963" i="2"/>
  <c r="M963" i="2"/>
  <c r="AG963" i="2"/>
  <c r="AH963" i="2"/>
  <c r="AI963" i="2"/>
  <c r="AJ963" i="2"/>
  <c r="AK963" i="2"/>
  <c r="AL963" i="2"/>
  <c r="AM963" i="2"/>
  <c r="AN963" i="2"/>
  <c r="C964" i="2"/>
  <c r="D964" i="2"/>
  <c r="E964" i="2"/>
  <c r="F964" i="2"/>
  <c r="G964" i="2"/>
  <c r="H964" i="2"/>
  <c r="J964" i="2"/>
  <c r="K964" i="2"/>
  <c r="L964" i="2"/>
  <c r="M964" i="2"/>
  <c r="AG964" i="2"/>
  <c r="AH964" i="2"/>
  <c r="AI964" i="2"/>
  <c r="AJ964" i="2"/>
  <c r="AK964" i="2"/>
  <c r="AL964" i="2"/>
  <c r="AM964" i="2"/>
  <c r="AN964" i="2"/>
  <c r="C965" i="2"/>
  <c r="D965" i="2"/>
  <c r="E965" i="2"/>
  <c r="F965" i="2"/>
  <c r="G965" i="2"/>
  <c r="H965" i="2"/>
  <c r="J965" i="2"/>
  <c r="K965" i="2"/>
  <c r="L965" i="2"/>
  <c r="M965" i="2"/>
  <c r="AG965" i="2"/>
  <c r="AH965" i="2"/>
  <c r="AI965" i="2"/>
  <c r="AJ965" i="2"/>
  <c r="AK965" i="2"/>
  <c r="AL965" i="2"/>
  <c r="AM965" i="2"/>
  <c r="AN965" i="2"/>
  <c r="C966" i="2"/>
  <c r="D966" i="2"/>
  <c r="E966" i="2"/>
  <c r="F966" i="2"/>
  <c r="G966" i="2"/>
  <c r="H966" i="2"/>
  <c r="J966" i="2"/>
  <c r="K966" i="2"/>
  <c r="L966" i="2"/>
  <c r="M966" i="2"/>
  <c r="AG966" i="2"/>
  <c r="AH966" i="2"/>
  <c r="AI966" i="2"/>
  <c r="AJ966" i="2"/>
  <c r="AK966" i="2"/>
  <c r="AL966" i="2"/>
  <c r="AM966" i="2"/>
  <c r="AN966" i="2"/>
  <c r="C967" i="2"/>
  <c r="D967" i="2"/>
  <c r="E967" i="2"/>
  <c r="F967" i="2"/>
  <c r="G967" i="2"/>
  <c r="H967" i="2"/>
  <c r="J967" i="2"/>
  <c r="K967" i="2"/>
  <c r="L967" i="2"/>
  <c r="M967" i="2"/>
  <c r="AG967" i="2"/>
  <c r="AH967" i="2"/>
  <c r="AI967" i="2"/>
  <c r="AJ967" i="2"/>
  <c r="AK967" i="2"/>
  <c r="AL967" i="2"/>
  <c r="AM967" i="2"/>
  <c r="AN967" i="2"/>
  <c r="C968" i="2"/>
  <c r="D968" i="2"/>
  <c r="E968" i="2"/>
  <c r="F968" i="2"/>
  <c r="G968" i="2"/>
  <c r="H968" i="2"/>
  <c r="J968" i="2"/>
  <c r="K968" i="2"/>
  <c r="L968" i="2"/>
  <c r="M968" i="2"/>
  <c r="AG968" i="2"/>
  <c r="AH968" i="2"/>
  <c r="AI968" i="2"/>
  <c r="AJ968" i="2"/>
  <c r="AK968" i="2"/>
  <c r="AL968" i="2"/>
  <c r="AM968" i="2"/>
  <c r="AN968" i="2"/>
  <c r="C969" i="2"/>
  <c r="D969" i="2"/>
  <c r="E969" i="2"/>
  <c r="F969" i="2"/>
  <c r="G969" i="2"/>
  <c r="H969" i="2"/>
  <c r="J969" i="2"/>
  <c r="K969" i="2"/>
  <c r="L969" i="2"/>
  <c r="M969" i="2"/>
  <c r="AG969" i="2"/>
  <c r="AH969" i="2"/>
  <c r="AI969" i="2"/>
  <c r="AJ969" i="2"/>
  <c r="AK969" i="2"/>
  <c r="AL969" i="2"/>
  <c r="AM969" i="2"/>
  <c r="AN969" i="2"/>
  <c r="C970" i="2"/>
  <c r="D970" i="2"/>
  <c r="E970" i="2"/>
  <c r="F970" i="2"/>
  <c r="G970" i="2"/>
  <c r="H970" i="2"/>
  <c r="J970" i="2"/>
  <c r="K970" i="2"/>
  <c r="L970" i="2"/>
  <c r="M970" i="2"/>
  <c r="AG970" i="2"/>
  <c r="AH970" i="2"/>
  <c r="AI970" i="2"/>
  <c r="AJ970" i="2"/>
  <c r="AK970" i="2"/>
  <c r="AL970" i="2"/>
  <c r="AM970" i="2"/>
  <c r="AN970" i="2"/>
  <c r="C971" i="2"/>
  <c r="D971" i="2"/>
  <c r="E971" i="2"/>
  <c r="F971" i="2"/>
  <c r="G971" i="2"/>
  <c r="H971" i="2"/>
  <c r="J971" i="2"/>
  <c r="K971" i="2"/>
  <c r="L971" i="2"/>
  <c r="M971" i="2"/>
  <c r="AG971" i="2"/>
  <c r="AH971" i="2"/>
  <c r="AI971" i="2"/>
  <c r="AJ971" i="2"/>
  <c r="AK971" i="2"/>
  <c r="AL971" i="2"/>
  <c r="AM971" i="2"/>
  <c r="AN971" i="2"/>
  <c r="C972" i="2"/>
  <c r="D972" i="2"/>
  <c r="E972" i="2"/>
  <c r="F972" i="2"/>
  <c r="G972" i="2"/>
  <c r="H972" i="2"/>
  <c r="J972" i="2"/>
  <c r="K972" i="2"/>
  <c r="L972" i="2"/>
  <c r="M972" i="2"/>
  <c r="AG972" i="2"/>
  <c r="AH972" i="2"/>
  <c r="AI972" i="2"/>
  <c r="AJ972" i="2"/>
  <c r="AK972" i="2"/>
  <c r="AL972" i="2"/>
  <c r="AM972" i="2"/>
  <c r="AN972" i="2"/>
  <c r="C973" i="2"/>
  <c r="D973" i="2"/>
  <c r="E973" i="2"/>
  <c r="F973" i="2"/>
  <c r="G973" i="2"/>
  <c r="H973" i="2"/>
  <c r="J973" i="2"/>
  <c r="K973" i="2"/>
  <c r="L973" i="2"/>
  <c r="M973" i="2"/>
  <c r="AG973" i="2"/>
  <c r="AH973" i="2"/>
  <c r="AI973" i="2"/>
  <c r="AJ973" i="2"/>
  <c r="AK973" i="2"/>
  <c r="AL973" i="2"/>
  <c r="AM973" i="2"/>
  <c r="AN973" i="2"/>
  <c r="C974" i="2"/>
  <c r="D974" i="2"/>
  <c r="E974" i="2"/>
  <c r="F974" i="2"/>
  <c r="G974" i="2"/>
  <c r="H974" i="2"/>
  <c r="J974" i="2"/>
  <c r="K974" i="2"/>
  <c r="L974" i="2"/>
  <c r="M974" i="2"/>
  <c r="AG974" i="2"/>
  <c r="AH974" i="2"/>
  <c r="AI974" i="2"/>
  <c r="AJ974" i="2"/>
  <c r="AK974" i="2"/>
  <c r="AL974" i="2"/>
  <c r="AM974" i="2"/>
  <c r="AN974" i="2"/>
  <c r="C976" i="2"/>
  <c r="D976" i="2"/>
  <c r="E976" i="2"/>
  <c r="F976" i="2"/>
  <c r="G976" i="2"/>
  <c r="H976" i="2"/>
  <c r="J976" i="2"/>
  <c r="K976" i="2"/>
  <c r="L976" i="2"/>
  <c r="M976" i="2"/>
  <c r="AG976" i="2"/>
  <c r="AH976" i="2"/>
  <c r="AI976" i="2"/>
  <c r="AJ976" i="2"/>
  <c r="AK976" i="2"/>
  <c r="AL976" i="2"/>
  <c r="AM976" i="2"/>
  <c r="AN976" i="2"/>
  <c r="C977" i="2"/>
  <c r="D977" i="2"/>
  <c r="E977" i="2"/>
  <c r="F977" i="2"/>
  <c r="G977" i="2"/>
  <c r="H977" i="2"/>
  <c r="J977" i="2"/>
  <c r="K977" i="2"/>
  <c r="L977" i="2"/>
  <c r="M977" i="2"/>
  <c r="AG977" i="2"/>
  <c r="AH977" i="2"/>
  <c r="AI977" i="2"/>
  <c r="AJ977" i="2"/>
  <c r="AK977" i="2"/>
  <c r="AL977" i="2"/>
  <c r="AM977" i="2"/>
  <c r="AN977" i="2"/>
  <c r="C978" i="2"/>
  <c r="D978" i="2"/>
  <c r="E978" i="2"/>
  <c r="F978" i="2"/>
  <c r="G978" i="2"/>
  <c r="H978" i="2"/>
  <c r="J978" i="2"/>
  <c r="K978" i="2"/>
  <c r="L978" i="2"/>
  <c r="M978" i="2"/>
  <c r="AG978" i="2"/>
  <c r="AH978" i="2"/>
  <c r="AI978" i="2"/>
  <c r="AJ978" i="2"/>
  <c r="AK978" i="2"/>
  <c r="AL978" i="2"/>
  <c r="AM978" i="2"/>
  <c r="AN978" i="2"/>
  <c r="C979" i="2"/>
  <c r="D979" i="2"/>
  <c r="E979" i="2"/>
  <c r="F979" i="2"/>
  <c r="G979" i="2"/>
  <c r="H979" i="2"/>
  <c r="J979" i="2"/>
  <c r="K979" i="2"/>
  <c r="L979" i="2"/>
  <c r="M979" i="2"/>
  <c r="AG979" i="2"/>
  <c r="AH979" i="2"/>
  <c r="AI979" i="2"/>
  <c r="AJ979" i="2"/>
  <c r="AK979" i="2"/>
  <c r="AL979" i="2"/>
  <c r="AM979" i="2"/>
  <c r="AN979" i="2"/>
  <c r="C980" i="2"/>
  <c r="D980" i="2"/>
  <c r="E980" i="2"/>
  <c r="F980" i="2"/>
  <c r="G980" i="2"/>
  <c r="H980" i="2"/>
  <c r="J980" i="2"/>
  <c r="K980" i="2"/>
  <c r="L980" i="2"/>
  <c r="M980" i="2"/>
  <c r="AG980" i="2"/>
  <c r="AH980" i="2"/>
  <c r="AI980" i="2"/>
  <c r="AJ980" i="2"/>
  <c r="AK980" i="2"/>
  <c r="AL980" i="2"/>
  <c r="AM980" i="2"/>
  <c r="AN980" i="2"/>
  <c r="C981" i="2"/>
  <c r="D981" i="2"/>
  <c r="E981" i="2"/>
  <c r="F981" i="2"/>
  <c r="G981" i="2"/>
  <c r="H981" i="2"/>
  <c r="J981" i="2"/>
  <c r="K981" i="2"/>
  <c r="L981" i="2"/>
  <c r="M981" i="2"/>
  <c r="AG981" i="2"/>
  <c r="AH981" i="2"/>
  <c r="AI981" i="2"/>
  <c r="AJ981" i="2"/>
  <c r="AK981" i="2"/>
  <c r="AL981" i="2"/>
  <c r="AM981" i="2"/>
  <c r="AN981" i="2"/>
  <c r="C982" i="2"/>
  <c r="D982" i="2"/>
  <c r="E982" i="2"/>
  <c r="F982" i="2"/>
  <c r="G982" i="2"/>
  <c r="H982" i="2"/>
  <c r="J982" i="2"/>
  <c r="K982" i="2"/>
  <c r="L982" i="2"/>
  <c r="M982" i="2"/>
  <c r="AG982" i="2"/>
  <c r="AH982" i="2"/>
  <c r="AI982" i="2"/>
  <c r="AJ982" i="2"/>
  <c r="AK982" i="2"/>
  <c r="AL982" i="2"/>
  <c r="AM982" i="2"/>
  <c r="AN982" i="2"/>
  <c r="C983" i="2"/>
  <c r="D983" i="2"/>
  <c r="E983" i="2"/>
  <c r="F983" i="2"/>
  <c r="G983" i="2"/>
  <c r="H983" i="2"/>
  <c r="J983" i="2"/>
  <c r="K983" i="2"/>
  <c r="L983" i="2"/>
  <c r="M983" i="2"/>
  <c r="AG983" i="2"/>
  <c r="AH983" i="2"/>
  <c r="AI983" i="2"/>
  <c r="AJ983" i="2"/>
  <c r="AK983" i="2"/>
  <c r="AL983" i="2"/>
  <c r="AM983" i="2"/>
  <c r="AN983" i="2"/>
  <c r="C984" i="2"/>
  <c r="D984" i="2"/>
  <c r="E984" i="2"/>
  <c r="F984" i="2"/>
  <c r="G984" i="2"/>
  <c r="H984" i="2"/>
  <c r="J984" i="2"/>
  <c r="K984" i="2"/>
  <c r="L984" i="2"/>
  <c r="M984" i="2"/>
  <c r="AG984" i="2"/>
  <c r="AH984" i="2"/>
  <c r="AI984" i="2"/>
  <c r="AJ984" i="2"/>
  <c r="AK984" i="2"/>
  <c r="AL984" i="2"/>
  <c r="AM984" i="2"/>
  <c r="AN984" i="2"/>
  <c r="C985" i="2"/>
  <c r="D985" i="2"/>
  <c r="E985" i="2"/>
  <c r="F985" i="2"/>
  <c r="G985" i="2"/>
  <c r="H985" i="2"/>
  <c r="J985" i="2"/>
  <c r="K985" i="2"/>
  <c r="L985" i="2"/>
  <c r="M985" i="2"/>
  <c r="AG985" i="2"/>
  <c r="AH985" i="2"/>
  <c r="AI985" i="2"/>
  <c r="AJ985" i="2"/>
  <c r="AK985" i="2"/>
  <c r="AL985" i="2"/>
  <c r="AM985" i="2"/>
  <c r="AN985" i="2"/>
  <c r="C986" i="2"/>
  <c r="D986" i="2"/>
  <c r="E986" i="2"/>
  <c r="F986" i="2"/>
  <c r="G986" i="2"/>
  <c r="H986" i="2"/>
  <c r="J986" i="2"/>
  <c r="K986" i="2"/>
  <c r="L986" i="2"/>
  <c r="M986" i="2"/>
  <c r="AG986" i="2"/>
  <c r="AH986" i="2"/>
  <c r="AI986" i="2"/>
  <c r="AJ986" i="2"/>
  <c r="AK986" i="2"/>
  <c r="AL986" i="2"/>
  <c r="AM986" i="2"/>
  <c r="AN986" i="2"/>
  <c r="C987" i="2"/>
  <c r="D987" i="2"/>
  <c r="E987" i="2"/>
  <c r="F987" i="2"/>
  <c r="G987" i="2"/>
  <c r="H987" i="2"/>
  <c r="J987" i="2"/>
  <c r="K987" i="2"/>
  <c r="L987" i="2"/>
  <c r="M987" i="2"/>
  <c r="AG987" i="2"/>
  <c r="AH987" i="2"/>
  <c r="AI987" i="2"/>
  <c r="AJ987" i="2"/>
  <c r="AK987" i="2"/>
  <c r="AL987" i="2"/>
  <c r="AM987" i="2"/>
  <c r="AN987" i="2"/>
  <c r="C988" i="2"/>
  <c r="D988" i="2"/>
  <c r="E988" i="2"/>
  <c r="F988" i="2"/>
  <c r="G988" i="2"/>
  <c r="H988" i="2"/>
  <c r="J988" i="2"/>
  <c r="K988" i="2"/>
  <c r="L988" i="2"/>
  <c r="M988" i="2"/>
  <c r="AG988" i="2"/>
  <c r="AH988" i="2"/>
  <c r="AI988" i="2"/>
  <c r="AJ988" i="2"/>
  <c r="AK988" i="2"/>
  <c r="AL988" i="2"/>
  <c r="AM988" i="2"/>
  <c r="AN988" i="2"/>
  <c r="C989" i="2"/>
  <c r="D989" i="2"/>
  <c r="E989" i="2"/>
  <c r="F989" i="2"/>
  <c r="G989" i="2"/>
  <c r="H989" i="2"/>
  <c r="J989" i="2"/>
  <c r="K989" i="2"/>
  <c r="L989" i="2"/>
  <c r="M989" i="2"/>
  <c r="AG989" i="2"/>
  <c r="AH989" i="2"/>
  <c r="AI989" i="2"/>
  <c r="AJ989" i="2"/>
  <c r="AK989" i="2"/>
  <c r="AL989" i="2"/>
  <c r="AM989" i="2"/>
  <c r="AN989" i="2"/>
  <c r="C990" i="2"/>
  <c r="D990" i="2"/>
  <c r="E990" i="2"/>
  <c r="F990" i="2"/>
  <c r="G990" i="2"/>
  <c r="H990" i="2"/>
  <c r="J990" i="2"/>
  <c r="K990" i="2"/>
  <c r="L990" i="2"/>
  <c r="M990" i="2"/>
  <c r="AG990" i="2"/>
  <c r="AH990" i="2"/>
  <c r="AI990" i="2"/>
  <c r="AJ990" i="2"/>
  <c r="AK990" i="2"/>
  <c r="AL990" i="2"/>
  <c r="AM990" i="2"/>
  <c r="AN990" i="2"/>
  <c r="C992" i="2"/>
  <c r="D992" i="2"/>
  <c r="E992" i="2"/>
  <c r="F992" i="2"/>
  <c r="G992" i="2"/>
  <c r="H992" i="2"/>
  <c r="J992" i="2"/>
  <c r="K992" i="2"/>
  <c r="L992" i="2"/>
  <c r="M992" i="2"/>
  <c r="AG992" i="2"/>
  <c r="AH992" i="2"/>
  <c r="AI992" i="2"/>
  <c r="AJ992" i="2"/>
  <c r="AK992" i="2"/>
  <c r="AL992" i="2"/>
  <c r="AM992" i="2"/>
  <c r="AN992" i="2"/>
  <c r="C993" i="2"/>
  <c r="D993" i="2"/>
  <c r="E993" i="2"/>
  <c r="F993" i="2"/>
  <c r="G993" i="2"/>
  <c r="H993" i="2"/>
  <c r="J993" i="2"/>
  <c r="K993" i="2"/>
  <c r="L993" i="2"/>
  <c r="M993" i="2"/>
  <c r="AG993" i="2"/>
  <c r="AH993" i="2"/>
  <c r="AI993" i="2"/>
  <c r="AJ993" i="2"/>
  <c r="AK993" i="2"/>
  <c r="AL993" i="2"/>
  <c r="AM993" i="2"/>
  <c r="AN993" i="2"/>
  <c r="D995" i="2"/>
  <c r="E995" i="2"/>
  <c r="F995" i="2"/>
  <c r="G995" i="2"/>
  <c r="H995" i="2"/>
  <c r="J995" i="2"/>
  <c r="K995" i="2"/>
  <c r="L995" i="2"/>
  <c r="M995" i="2"/>
  <c r="AG995" i="2"/>
  <c r="AH995" i="2"/>
  <c r="AI995" i="2"/>
  <c r="AJ995" i="2"/>
  <c r="AK995" i="2"/>
  <c r="AL995" i="2"/>
  <c r="AM995" i="2"/>
  <c r="AN995" i="2"/>
  <c r="D996" i="2"/>
  <c r="E996" i="2"/>
  <c r="F996" i="2"/>
  <c r="G996" i="2"/>
  <c r="H996" i="2"/>
  <c r="J996" i="2"/>
  <c r="K996" i="2"/>
  <c r="L996" i="2"/>
  <c r="M996" i="2"/>
  <c r="AG996" i="2"/>
  <c r="AH996" i="2"/>
  <c r="AI996" i="2"/>
  <c r="AJ996" i="2"/>
  <c r="AK996" i="2"/>
  <c r="AL996" i="2"/>
  <c r="AM996" i="2"/>
  <c r="AN996" i="2"/>
  <c r="D997" i="2"/>
  <c r="E997" i="2"/>
  <c r="F997" i="2"/>
  <c r="G997" i="2"/>
  <c r="H997" i="2"/>
  <c r="J997" i="2"/>
  <c r="K997" i="2"/>
  <c r="L997" i="2"/>
  <c r="M997" i="2"/>
  <c r="AG997" i="2"/>
  <c r="AH997" i="2"/>
  <c r="AI997" i="2"/>
  <c r="AJ997" i="2"/>
  <c r="AK997" i="2"/>
  <c r="AL997" i="2"/>
  <c r="AM997" i="2"/>
  <c r="AN997" i="2"/>
  <c r="D998" i="2"/>
  <c r="E998" i="2"/>
  <c r="F998" i="2"/>
  <c r="G998" i="2"/>
  <c r="H998" i="2"/>
  <c r="J998" i="2"/>
  <c r="K998" i="2"/>
  <c r="L998" i="2"/>
  <c r="M998" i="2"/>
  <c r="AG998" i="2"/>
  <c r="AH998" i="2"/>
  <c r="AI998" i="2"/>
  <c r="AJ998" i="2"/>
  <c r="AK998" i="2"/>
  <c r="AL998" i="2"/>
  <c r="AM998" i="2"/>
  <c r="AN998" i="2"/>
  <c r="D999" i="2"/>
  <c r="E999" i="2"/>
  <c r="F999" i="2"/>
  <c r="G999" i="2"/>
  <c r="H999" i="2"/>
  <c r="J999" i="2"/>
  <c r="K999" i="2"/>
  <c r="L999" i="2"/>
  <c r="M999" i="2"/>
  <c r="AG999" i="2"/>
  <c r="AH999" i="2"/>
  <c r="AI999" i="2"/>
  <c r="AJ999" i="2"/>
  <c r="AK999" i="2"/>
  <c r="AL999" i="2"/>
  <c r="AM999" i="2"/>
  <c r="AN999" i="2"/>
  <c r="D1000" i="2"/>
  <c r="E1000" i="2"/>
  <c r="F1000" i="2"/>
  <c r="G1000" i="2"/>
  <c r="H1000" i="2"/>
  <c r="J1000" i="2"/>
  <c r="K1000" i="2"/>
  <c r="L1000" i="2"/>
  <c r="M1000" i="2"/>
  <c r="AG1000" i="2"/>
  <c r="AH1000" i="2"/>
  <c r="AI1000" i="2"/>
  <c r="AJ1000" i="2"/>
  <c r="AK1000" i="2"/>
  <c r="AL1000" i="2"/>
  <c r="AM1000" i="2"/>
  <c r="AN1000" i="2"/>
  <c r="D1001" i="2"/>
  <c r="E1001" i="2"/>
  <c r="F1001" i="2"/>
  <c r="G1001" i="2"/>
  <c r="H1001" i="2"/>
  <c r="J1001" i="2"/>
  <c r="K1001" i="2"/>
  <c r="L1001" i="2"/>
  <c r="M1001" i="2"/>
  <c r="AG1001" i="2"/>
  <c r="AH1001" i="2"/>
  <c r="AI1001" i="2"/>
  <c r="AJ1001" i="2"/>
  <c r="AK1001" i="2"/>
  <c r="AL1001" i="2"/>
  <c r="AM1001" i="2"/>
  <c r="AN1001" i="2"/>
  <c r="D1002" i="2"/>
  <c r="E1002" i="2"/>
  <c r="F1002" i="2"/>
  <c r="G1002" i="2"/>
  <c r="H1002" i="2"/>
  <c r="J1002" i="2"/>
  <c r="K1002" i="2"/>
  <c r="L1002" i="2"/>
  <c r="M1002" i="2"/>
  <c r="AG1002" i="2"/>
  <c r="AH1002" i="2"/>
  <c r="AI1002" i="2"/>
  <c r="AJ1002" i="2"/>
  <c r="AK1002" i="2"/>
  <c r="AL1002" i="2"/>
  <c r="AM1002" i="2"/>
  <c r="AN1002" i="2"/>
  <c r="D1003" i="2"/>
  <c r="E1003" i="2"/>
  <c r="F1003" i="2"/>
  <c r="G1003" i="2"/>
  <c r="H1003" i="2"/>
  <c r="J1003" i="2"/>
  <c r="K1003" i="2"/>
  <c r="L1003" i="2"/>
  <c r="M1003" i="2"/>
  <c r="AG1003" i="2"/>
  <c r="AH1003" i="2"/>
  <c r="AI1003" i="2"/>
  <c r="AJ1003" i="2"/>
  <c r="AK1003" i="2"/>
  <c r="AL1003" i="2"/>
  <c r="AM1003" i="2"/>
  <c r="AN1003" i="2"/>
  <c r="D1004" i="2"/>
  <c r="E1004" i="2"/>
  <c r="F1004" i="2"/>
  <c r="G1004" i="2"/>
  <c r="H1004" i="2"/>
  <c r="J1004" i="2"/>
  <c r="K1004" i="2"/>
  <c r="L1004" i="2"/>
  <c r="M1004" i="2"/>
  <c r="AG1004" i="2"/>
  <c r="AH1004" i="2"/>
  <c r="AI1004" i="2"/>
  <c r="AJ1004" i="2"/>
  <c r="AK1004" i="2"/>
  <c r="AL1004" i="2"/>
  <c r="AM1004" i="2"/>
  <c r="AN1004" i="2"/>
  <c r="D1005" i="2"/>
  <c r="E1005" i="2"/>
  <c r="F1005" i="2"/>
  <c r="G1005" i="2"/>
  <c r="H1005" i="2"/>
  <c r="J1005" i="2"/>
  <c r="K1005" i="2"/>
  <c r="L1005" i="2"/>
  <c r="M1005" i="2"/>
  <c r="AG1005" i="2"/>
  <c r="AH1005" i="2"/>
  <c r="AI1005" i="2"/>
  <c r="AJ1005" i="2"/>
  <c r="AK1005" i="2"/>
  <c r="AL1005" i="2"/>
  <c r="AM1005" i="2"/>
  <c r="AN1005" i="2"/>
  <c r="D1006" i="2"/>
  <c r="E1006" i="2"/>
  <c r="F1006" i="2"/>
  <c r="G1006" i="2"/>
  <c r="H1006" i="2"/>
  <c r="J1006" i="2"/>
  <c r="K1006" i="2"/>
  <c r="L1006" i="2"/>
  <c r="M1006" i="2"/>
  <c r="AG1006" i="2"/>
  <c r="AH1006" i="2"/>
  <c r="AI1006" i="2"/>
  <c r="AJ1006" i="2"/>
  <c r="AK1006" i="2"/>
  <c r="AL1006" i="2"/>
  <c r="AM1006" i="2"/>
  <c r="AN1006" i="2"/>
  <c r="D1007" i="2"/>
  <c r="E1007" i="2"/>
  <c r="F1007" i="2"/>
  <c r="G1007" i="2"/>
  <c r="H1007" i="2"/>
  <c r="J1007" i="2"/>
  <c r="K1007" i="2"/>
  <c r="L1007" i="2"/>
  <c r="M1007" i="2"/>
  <c r="AG1007" i="2"/>
  <c r="AH1007" i="2"/>
  <c r="AI1007" i="2"/>
  <c r="AJ1007" i="2"/>
  <c r="AK1007" i="2"/>
  <c r="AL1007" i="2"/>
  <c r="AM1007" i="2"/>
  <c r="AN1007" i="2"/>
  <c r="D1008" i="2"/>
  <c r="E1008" i="2"/>
  <c r="F1008" i="2"/>
  <c r="G1008" i="2"/>
  <c r="H1008" i="2"/>
  <c r="J1008" i="2"/>
  <c r="K1008" i="2"/>
  <c r="L1008" i="2"/>
  <c r="M1008" i="2"/>
  <c r="AG1008" i="2"/>
  <c r="AH1008" i="2"/>
  <c r="AI1008" i="2"/>
  <c r="AJ1008" i="2"/>
  <c r="AK1008" i="2"/>
  <c r="AL1008" i="2"/>
  <c r="AM1008" i="2"/>
  <c r="AN1008" i="2"/>
  <c r="D1009" i="2"/>
  <c r="E1009" i="2"/>
  <c r="F1009" i="2"/>
  <c r="G1009" i="2"/>
  <c r="H1009" i="2"/>
  <c r="J1009" i="2"/>
  <c r="K1009" i="2"/>
  <c r="L1009" i="2"/>
  <c r="M1009" i="2"/>
  <c r="AG1009" i="2"/>
  <c r="AH1009" i="2"/>
  <c r="AI1009" i="2"/>
  <c r="AJ1009" i="2"/>
  <c r="AK1009" i="2"/>
  <c r="AL1009" i="2"/>
  <c r="AM1009" i="2"/>
  <c r="AN1009" i="2"/>
  <c r="C1011" i="2"/>
  <c r="D1011" i="2"/>
  <c r="E1011" i="2"/>
  <c r="F1011" i="2"/>
  <c r="G1011" i="2"/>
  <c r="H1011" i="2"/>
  <c r="J1011" i="2"/>
  <c r="K1011" i="2"/>
  <c r="L1011" i="2"/>
  <c r="M1011" i="2"/>
  <c r="AG1011" i="2"/>
  <c r="AH1011" i="2"/>
  <c r="AI1011" i="2"/>
  <c r="AJ1011" i="2"/>
  <c r="AK1011" i="2"/>
  <c r="AL1011" i="2"/>
  <c r="AM1011" i="2"/>
  <c r="AN1011" i="2"/>
  <c r="C1012" i="2"/>
  <c r="D1012" i="2"/>
  <c r="E1012" i="2"/>
  <c r="F1012" i="2"/>
  <c r="G1012" i="2"/>
  <c r="H1012" i="2"/>
  <c r="J1012" i="2"/>
  <c r="K1012" i="2"/>
  <c r="L1012" i="2"/>
  <c r="M1012" i="2"/>
  <c r="AG1012" i="2"/>
  <c r="AH1012" i="2"/>
  <c r="AI1012" i="2"/>
  <c r="AJ1012" i="2"/>
  <c r="AK1012" i="2"/>
  <c r="AL1012" i="2"/>
  <c r="AM1012" i="2"/>
  <c r="AN1012" i="2"/>
  <c r="C1013" i="2"/>
  <c r="D1013" i="2"/>
  <c r="E1013" i="2"/>
  <c r="F1013" i="2"/>
  <c r="G1013" i="2"/>
  <c r="H1013" i="2"/>
  <c r="J1013" i="2"/>
  <c r="K1013" i="2"/>
  <c r="L1013" i="2"/>
  <c r="M1013" i="2"/>
  <c r="AG1013" i="2"/>
  <c r="AH1013" i="2"/>
  <c r="AI1013" i="2"/>
  <c r="AJ1013" i="2"/>
  <c r="AK1013" i="2"/>
  <c r="AL1013" i="2"/>
  <c r="AM1013" i="2"/>
  <c r="AN1013" i="2"/>
  <c r="C1014" i="2"/>
  <c r="D1014" i="2"/>
  <c r="E1014" i="2"/>
  <c r="F1014" i="2"/>
  <c r="G1014" i="2"/>
  <c r="H1014" i="2"/>
  <c r="J1014" i="2"/>
  <c r="K1014" i="2"/>
  <c r="L1014" i="2"/>
  <c r="M1014" i="2"/>
  <c r="AG1014" i="2"/>
  <c r="AH1014" i="2"/>
  <c r="AI1014" i="2"/>
  <c r="AJ1014" i="2"/>
  <c r="AK1014" i="2"/>
  <c r="AL1014" i="2"/>
  <c r="AM1014" i="2"/>
  <c r="AN1014" i="2"/>
  <c r="C1015" i="2"/>
  <c r="D1015" i="2"/>
  <c r="E1015" i="2"/>
  <c r="F1015" i="2"/>
  <c r="G1015" i="2"/>
  <c r="H1015" i="2"/>
  <c r="J1015" i="2"/>
  <c r="K1015" i="2"/>
  <c r="L1015" i="2"/>
  <c r="M1015" i="2"/>
  <c r="AG1015" i="2"/>
  <c r="AH1015" i="2"/>
  <c r="AI1015" i="2"/>
  <c r="AJ1015" i="2"/>
  <c r="AK1015" i="2"/>
  <c r="AL1015" i="2"/>
  <c r="AM1015" i="2"/>
  <c r="AN1015" i="2"/>
  <c r="C1016" i="2"/>
  <c r="D1016" i="2"/>
  <c r="E1016" i="2"/>
  <c r="F1016" i="2"/>
  <c r="G1016" i="2"/>
  <c r="H1016" i="2"/>
  <c r="J1016" i="2"/>
  <c r="K1016" i="2"/>
  <c r="L1016" i="2"/>
  <c r="M1016" i="2"/>
  <c r="AG1016" i="2"/>
  <c r="AH1016" i="2"/>
  <c r="AI1016" i="2"/>
  <c r="AJ1016" i="2"/>
  <c r="AK1016" i="2"/>
  <c r="AL1016" i="2"/>
  <c r="AM1016" i="2"/>
  <c r="AN1016" i="2"/>
  <c r="C1017" i="2"/>
  <c r="D1017" i="2"/>
  <c r="E1017" i="2"/>
  <c r="F1017" i="2"/>
  <c r="G1017" i="2"/>
  <c r="H1017" i="2"/>
  <c r="J1017" i="2"/>
  <c r="K1017" i="2"/>
  <c r="L1017" i="2"/>
  <c r="M1017" i="2"/>
  <c r="AG1017" i="2"/>
  <c r="AH1017" i="2"/>
  <c r="AI1017" i="2"/>
  <c r="AJ1017" i="2"/>
  <c r="AK1017" i="2"/>
  <c r="AL1017" i="2"/>
  <c r="AM1017" i="2"/>
  <c r="AN1017" i="2"/>
  <c r="C1018" i="2"/>
  <c r="D1018" i="2"/>
  <c r="E1018" i="2"/>
  <c r="F1018" i="2"/>
  <c r="G1018" i="2"/>
  <c r="H1018" i="2"/>
  <c r="J1018" i="2"/>
  <c r="K1018" i="2"/>
  <c r="L1018" i="2"/>
  <c r="M1018" i="2"/>
  <c r="AG1018" i="2"/>
  <c r="AH1018" i="2"/>
  <c r="AI1018" i="2"/>
  <c r="AJ1018" i="2"/>
  <c r="AK1018" i="2"/>
  <c r="AL1018" i="2"/>
  <c r="AM1018" i="2"/>
  <c r="AN1018" i="2"/>
  <c r="C1019" i="2"/>
  <c r="D1019" i="2"/>
  <c r="E1019" i="2"/>
  <c r="F1019" i="2"/>
  <c r="G1019" i="2"/>
  <c r="H1019" i="2"/>
  <c r="J1019" i="2"/>
  <c r="K1019" i="2"/>
  <c r="L1019" i="2"/>
  <c r="M1019" i="2"/>
  <c r="AG1019" i="2"/>
  <c r="AH1019" i="2"/>
  <c r="AI1019" i="2"/>
  <c r="AJ1019" i="2"/>
  <c r="AK1019" i="2"/>
  <c r="AL1019" i="2"/>
  <c r="AM1019" i="2"/>
  <c r="AN1019" i="2"/>
  <c r="C1020" i="2"/>
  <c r="D1020" i="2"/>
  <c r="E1020" i="2"/>
  <c r="F1020" i="2"/>
  <c r="G1020" i="2"/>
  <c r="H1020" i="2"/>
  <c r="J1020" i="2"/>
  <c r="K1020" i="2"/>
  <c r="L1020" i="2"/>
  <c r="M1020" i="2"/>
  <c r="AG1020" i="2"/>
  <c r="AH1020" i="2"/>
  <c r="AI1020" i="2"/>
  <c r="AJ1020" i="2"/>
  <c r="AK1020" i="2"/>
  <c r="AL1020" i="2"/>
  <c r="AM1020" i="2"/>
  <c r="AN1020" i="2"/>
  <c r="C1021" i="2"/>
  <c r="D1021" i="2"/>
  <c r="E1021" i="2"/>
  <c r="F1021" i="2"/>
  <c r="G1021" i="2"/>
  <c r="H1021" i="2"/>
  <c r="J1021" i="2"/>
  <c r="K1021" i="2"/>
  <c r="L1021" i="2"/>
  <c r="M1021" i="2"/>
  <c r="AG1021" i="2"/>
  <c r="AH1021" i="2"/>
  <c r="AI1021" i="2"/>
  <c r="AJ1021" i="2"/>
  <c r="AK1021" i="2"/>
  <c r="AL1021" i="2"/>
  <c r="AM1021" i="2"/>
  <c r="AN1021" i="2"/>
  <c r="C1022" i="2"/>
  <c r="D1022" i="2"/>
  <c r="E1022" i="2"/>
  <c r="F1022" i="2"/>
  <c r="G1022" i="2"/>
  <c r="H1022" i="2"/>
  <c r="J1022" i="2"/>
  <c r="K1022" i="2"/>
  <c r="L1022" i="2"/>
  <c r="M1022" i="2"/>
  <c r="AG1022" i="2"/>
  <c r="AH1022" i="2"/>
  <c r="AI1022" i="2"/>
  <c r="AJ1022" i="2"/>
  <c r="AK1022" i="2"/>
  <c r="AL1022" i="2"/>
  <c r="AM1022" i="2"/>
  <c r="AN1022" i="2"/>
  <c r="C1023" i="2"/>
  <c r="D1023" i="2"/>
  <c r="E1023" i="2"/>
  <c r="F1023" i="2"/>
  <c r="G1023" i="2"/>
  <c r="H1023" i="2"/>
  <c r="J1023" i="2"/>
  <c r="K1023" i="2"/>
  <c r="L1023" i="2"/>
  <c r="M1023" i="2"/>
  <c r="AG1023" i="2"/>
  <c r="AH1023" i="2"/>
  <c r="AI1023" i="2"/>
  <c r="AJ1023" i="2"/>
  <c r="AK1023" i="2"/>
  <c r="AL1023" i="2"/>
  <c r="AM1023" i="2"/>
  <c r="AN1023" i="2"/>
  <c r="C1024" i="2"/>
  <c r="D1024" i="2"/>
  <c r="E1024" i="2"/>
  <c r="F1024" i="2"/>
  <c r="G1024" i="2"/>
  <c r="H1024" i="2"/>
  <c r="J1024" i="2"/>
  <c r="K1024" i="2"/>
  <c r="L1024" i="2"/>
  <c r="M1024" i="2"/>
  <c r="AG1024" i="2"/>
  <c r="AH1024" i="2"/>
  <c r="AI1024" i="2"/>
  <c r="AJ1024" i="2"/>
  <c r="AK1024" i="2"/>
  <c r="AL1024" i="2"/>
  <c r="AM1024" i="2"/>
  <c r="AN1024" i="2"/>
  <c r="C1025" i="2"/>
  <c r="D1025" i="2"/>
  <c r="E1025" i="2"/>
  <c r="F1025" i="2"/>
  <c r="G1025" i="2"/>
  <c r="H1025" i="2"/>
  <c r="J1025" i="2"/>
  <c r="K1025" i="2"/>
  <c r="L1025" i="2"/>
  <c r="M1025" i="2"/>
  <c r="AG1025" i="2"/>
  <c r="AH1025" i="2"/>
  <c r="AI1025" i="2"/>
  <c r="AJ1025" i="2"/>
  <c r="AK1025" i="2"/>
  <c r="AL1025" i="2"/>
  <c r="AM1025" i="2"/>
  <c r="AN1025" i="2"/>
  <c r="C1026" i="2"/>
  <c r="D1026" i="2"/>
  <c r="E1026" i="2"/>
  <c r="F1026" i="2"/>
  <c r="G1026" i="2"/>
  <c r="H1026" i="2"/>
  <c r="J1026" i="2"/>
  <c r="K1026" i="2"/>
  <c r="L1026" i="2"/>
  <c r="M1026" i="2"/>
  <c r="AG1026" i="2"/>
  <c r="AH1026" i="2"/>
  <c r="AI1026" i="2"/>
  <c r="AJ1026" i="2"/>
  <c r="AK1026" i="2"/>
  <c r="AL1026" i="2"/>
  <c r="AM1026" i="2"/>
  <c r="AN1026" i="2"/>
  <c r="C1027" i="2"/>
  <c r="D1027" i="2"/>
  <c r="E1027" i="2"/>
  <c r="F1027" i="2"/>
  <c r="G1027" i="2"/>
  <c r="H1027" i="2"/>
  <c r="J1027" i="2"/>
  <c r="K1027" i="2"/>
  <c r="L1027" i="2"/>
  <c r="M1027" i="2"/>
  <c r="AG1027" i="2"/>
  <c r="AH1027" i="2"/>
  <c r="AI1027" i="2"/>
  <c r="AJ1027" i="2"/>
  <c r="AK1027" i="2"/>
  <c r="AL1027" i="2"/>
  <c r="AM1027" i="2"/>
  <c r="AN1027" i="2"/>
  <c r="C1028" i="2"/>
  <c r="D1028" i="2"/>
  <c r="E1028" i="2"/>
  <c r="F1028" i="2"/>
  <c r="G1028" i="2"/>
  <c r="H1028" i="2"/>
  <c r="J1028" i="2"/>
  <c r="K1028" i="2"/>
  <c r="L1028" i="2"/>
  <c r="M1028" i="2"/>
  <c r="AG1028" i="2"/>
  <c r="AH1028" i="2"/>
  <c r="AI1028" i="2"/>
  <c r="AJ1028" i="2"/>
  <c r="AK1028" i="2"/>
  <c r="AL1028" i="2"/>
  <c r="AM1028" i="2"/>
  <c r="AN1028" i="2"/>
  <c r="C1029" i="2"/>
  <c r="D1029" i="2"/>
  <c r="E1029" i="2"/>
  <c r="F1029" i="2"/>
  <c r="G1029" i="2"/>
  <c r="H1029" i="2"/>
  <c r="J1029" i="2"/>
  <c r="K1029" i="2"/>
  <c r="L1029" i="2"/>
  <c r="M1029" i="2"/>
  <c r="AG1029" i="2"/>
  <c r="AH1029" i="2"/>
  <c r="AI1029" i="2"/>
  <c r="AJ1029" i="2"/>
  <c r="AK1029" i="2"/>
  <c r="AL1029" i="2"/>
  <c r="AM1029" i="2"/>
  <c r="AN1029" i="2"/>
  <c r="C1030" i="2"/>
  <c r="D1030" i="2"/>
  <c r="E1030" i="2"/>
  <c r="F1030" i="2"/>
  <c r="G1030" i="2"/>
  <c r="H1030" i="2"/>
  <c r="J1030" i="2"/>
  <c r="K1030" i="2"/>
  <c r="L1030" i="2"/>
  <c r="M1030" i="2"/>
  <c r="AG1030" i="2"/>
  <c r="AH1030" i="2"/>
  <c r="AI1030" i="2"/>
  <c r="AJ1030" i="2"/>
  <c r="AK1030" i="2"/>
  <c r="AL1030" i="2"/>
  <c r="AM1030" i="2"/>
  <c r="AN1030" i="2"/>
  <c r="C1031" i="2"/>
  <c r="D1031" i="2"/>
  <c r="E1031" i="2"/>
  <c r="F1031" i="2"/>
  <c r="G1031" i="2"/>
  <c r="H1031" i="2"/>
  <c r="J1031" i="2"/>
  <c r="K1031" i="2"/>
  <c r="L1031" i="2"/>
  <c r="M1031" i="2"/>
  <c r="AG1031" i="2"/>
  <c r="AH1031" i="2"/>
  <c r="AI1031" i="2"/>
  <c r="AJ1031" i="2"/>
  <c r="AK1031" i="2"/>
  <c r="AL1031" i="2"/>
  <c r="AM1031" i="2"/>
  <c r="AN1031" i="2"/>
  <c r="C1032" i="2"/>
  <c r="D1032" i="2"/>
  <c r="E1032" i="2"/>
  <c r="F1032" i="2"/>
  <c r="G1032" i="2"/>
  <c r="H1032" i="2"/>
  <c r="J1032" i="2"/>
  <c r="K1032" i="2"/>
  <c r="L1032" i="2"/>
  <c r="M1032" i="2"/>
  <c r="AG1032" i="2"/>
  <c r="AH1032" i="2"/>
  <c r="AI1032" i="2"/>
  <c r="AJ1032" i="2"/>
  <c r="AK1032" i="2"/>
  <c r="AL1032" i="2"/>
  <c r="AM1032" i="2"/>
  <c r="AN1032" i="2"/>
  <c r="C1033" i="2"/>
  <c r="D1033" i="2"/>
  <c r="E1033" i="2"/>
  <c r="F1033" i="2"/>
  <c r="G1033" i="2"/>
  <c r="H1033" i="2"/>
  <c r="J1033" i="2"/>
  <c r="K1033" i="2"/>
  <c r="L1033" i="2"/>
  <c r="M1033" i="2"/>
  <c r="AG1033" i="2"/>
  <c r="AH1033" i="2"/>
  <c r="AI1033" i="2"/>
  <c r="AJ1033" i="2"/>
  <c r="AK1033" i="2"/>
  <c r="AL1033" i="2"/>
  <c r="AM1033" i="2"/>
  <c r="AN1033" i="2"/>
  <c r="C1034" i="2"/>
  <c r="D1034" i="2"/>
  <c r="E1034" i="2"/>
  <c r="F1034" i="2"/>
  <c r="G1034" i="2"/>
  <c r="H1034" i="2"/>
  <c r="J1034" i="2"/>
  <c r="K1034" i="2"/>
  <c r="L1034" i="2"/>
  <c r="M1034" i="2"/>
  <c r="AG1034" i="2"/>
  <c r="AH1034" i="2"/>
  <c r="AI1034" i="2"/>
  <c r="AJ1034" i="2"/>
  <c r="AK1034" i="2"/>
  <c r="AL1034" i="2"/>
  <c r="AM1034" i="2"/>
  <c r="AN1034" i="2"/>
  <c r="C1035" i="2"/>
  <c r="D1035" i="2"/>
  <c r="E1035" i="2"/>
  <c r="F1035" i="2"/>
  <c r="G1035" i="2"/>
  <c r="H1035" i="2"/>
  <c r="J1035" i="2"/>
  <c r="K1035" i="2"/>
  <c r="L1035" i="2"/>
  <c r="M1035" i="2"/>
  <c r="AG1035" i="2"/>
  <c r="AH1035" i="2"/>
  <c r="AI1035" i="2"/>
  <c r="AJ1035" i="2"/>
  <c r="AK1035" i="2"/>
  <c r="AL1035" i="2"/>
  <c r="AM1035" i="2"/>
  <c r="AN1035" i="2"/>
  <c r="C1036" i="2"/>
  <c r="D1036" i="2"/>
  <c r="E1036" i="2"/>
  <c r="F1036" i="2"/>
  <c r="G1036" i="2"/>
  <c r="H1036" i="2"/>
  <c r="J1036" i="2"/>
  <c r="K1036" i="2"/>
  <c r="L1036" i="2"/>
  <c r="M1036" i="2"/>
  <c r="AG1036" i="2"/>
  <c r="AH1036" i="2"/>
  <c r="AI1036" i="2"/>
  <c r="AJ1036" i="2"/>
  <c r="AK1036" i="2"/>
  <c r="AL1036" i="2"/>
  <c r="AM1036" i="2"/>
  <c r="AN1036" i="2"/>
  <c r="C1037" i="2"/>
  <c r="D1037" i="2"/>
  <c r="E1037" i="2"/>
  <c r="F1037" i="2"/>
  <c r="G1037" i="2"/>
  <c r="H1037" i="2"/>
  <c r="J1037" i="2"/>
  <c r="K1037" i="2"/>
  <c r="L1037" i="2"/>
  <c r="M1037" i="2"/>
  <c r="AG1037" i="2"/>
  <c r="AH1037" i="2"/>
  <c r="AI1037" i="2"/>
  <c r="AJ1037" i="2"/>
  <c r="AK1037" i="2"/>
  <c r="AL1037" i="2"/>
  <c r="AM1037" i="2"/>
  <c r="AN1037" i="2"/>
  <c r="C1038" i="2"/>
  <c r="D1038" i="2"/>
  <c r="E1038" i="2"/>
  <c r="F1038" i="2"/>
  <c r="G1038" i="2"/>
  <c r="H1038" i="2"/>
  <c r="J1038" i="2"/>
  <c r="K1038" i="2"/>
  <c r="L1038" i="2"/>
  <c r="M1038" i="2"/>
  <c r="AG1038" i="2"/>
  <c r="AH1038" i="2"/>
  <c r="AI1038" i="2"/>
  <c r="AJ1038" i="2"/>
  <c r="AK1038" i="2"/>
  <c r="AL1038" i="2"/>
  <c r="AM1038" i="2"/>
  <c r="AN1038" i="2"/>
  <c r="C1039" i="2"/>
  <c r="D1039" i="2"/>
  <c r="E1039" i="2"/>
  <c r="F1039" i="2"/>
  <c r="G1039" i="2"/>
  <c r="H1039" i="2"/>
  <c r="J1039" i="2"/>
  <c r="K1039" i="2"/>
  <c r="L1039" i="2"/>
  <c r="M1039" i="2"/>
  <c r="AG1039" i="2"/>
  <c r="AH1039" i="2"/>
  <c r="AI1039" i="2"/>
  <c r="AJ1039" i="2"/>
  <c r="AK1039" i="2"/>
  <c r="AL1039" i="2"/>
  <c r="AM1039" i="2"/>
  <c r="AN1039" i="2"/>
  <c r="C1040" i="2"/>
  <c r="D1040" i="2"/>
  <c r="E1040" i="2"/>
  <c r="F1040" i="2"/>
  <c r="G1040" i="2"/>
  <c r="H1040" i="2"/>
  <c r="J1040" i="2"/>
  <c r="K1040" i="2"/>
  <c r="L1040" i="2"/>
  <c r="M1040" i="2"/>
  <c r="AG1040" i="2"/>
  <c r="AH1040" i="2"/>
  <c r="AI1040" i="2"/>
  <c r="AJ1040" i="2"/>
  <c r="AK1040" i="2"/>
  <c r="AL1040" i="2"/>
  <c r="AM1040" i="2"/>
  <c r="AN1040" i="2"/>
  <c r="C1041" i="2"/>
  <c r="D1041" i="2"/>
  <c r="E1041" i="2"/>
  <c r="F1041" i="2"/>
  <c r="G1041" i="2"/>
  <c r="H1041" i="2"/>
  <c r="J1041" i="2"/>
  <c r="K1041" i="2"/>
  <c r="L1041" i="2"/>
  <c r="M1041" i="2"/>
  <c r="AG1041" i="2"/>
  <c r="AH1041" i="2"/>
  <c r="AI1041" i="2"/>
  <c r="AJ1041" i="2"/>
  <c r="AK1041" i="2"/>
  <c r="AL1041" i="2"/>
  <c r="AM1041" i="2"/>
  <c r="AN1041" i="2"/>
  <c r="C1042" i="2"/>
  <c r="D1042" i="2"/>
  <c r="E1042" i="2"/>
  <c r="F1042" i="2"/>
  <c r="G1042" i="2"/>
  <c r="H1042" i="2"/>
  <c r="J1042" i="2"/>
  <c r="K1042" i="2"/>
  <c r="L1042" i="2"/>
  <c r="M1042" i="2"/>
  <c r="AG1042" i="2"/>
  <c r="AH1042" i="2"/>
  <c r="AI1042" i="2"/>
  <c r="AJ1042" i="2"/>
  <c r="AK1042" i="2"/>
  <c r="AL1042" i="2"/>
  <c r="AM1042" i="2"/>
  <c r="AN1042" i="2"/>
  <c r="C1043" i="2"/>
  <c r="D1043" i="2"/>
  <c r="E1043" i="2"/>
  <c r="F1043" i="2"/>
  <c r="G1043" i="2"/>
  <c r="H1043" i="2"/>
  <c r="J1043" i="2"/>
  <c r="K1043" i="2"/>
  <c r="L1043" i="2"/>
  <c r="M1043" i="2"/>
  <c r="AG1043" i="2"/>
  <c r="AH1043" i="2"/>
  <c r="AI1043" i="2"/>
  <c r="AJ1043" i="2"/>
  <c r="AK1043" i="2"/>
  <c r="AL1043" i="2"/>
  <c r="AM1043" i="2"/>
  <c r="AN1043" i="2"/>
  <c r="C1044" i="2"/>
  <c r="D1044" i="2"/>
  <c r="E1044" i="2"/>
  <c r="F1044" i="2"/>
  <c r="G1044" i="2"/>
  <c r="H1044" i="2"/>
  <c r="J1044" i="2"/>
  <c r="K1044" i="2"/>
  <c r="L1044" i="2"/>
  <c r="M1044" i="2"/>
  <c r="AG1044" i="2"/>
  <c r="AH1044" i="2"/>
  <c r="AI1044" i="2"/>
  <c r="AJ1044" i="2"/>
  <c r="AK1044" i="2"/>
  <c r="AL1044" i="2"/>
  <c r="AM1044" i="2"/>
  <c r="AN1044" i="2"/>
  <c r="C1045" i="2"/>
  <c r="D1045" i="2"/>
  <c r="E1045" i="2"/>
  <c r="F1045" i="2"/>
  <c r="G1045" i="2"/>
  <c r="H1045" i="2"/>
  <c r="J1045" i="2"/>
  <c r="K1045" i="2"/>
  <c r="L1045" i="2"/>
  <c r="M1045" i="2"/>
  <c r="AG1045" i="2"/>
  <c r="AH1045" i="2"/>
  <c r="AI1045" i="2"/>
  <c r="AJ1045" i="2"/>
  <c r="AK1045" i="2"/>
  <c r="AL1045" i="2"/>
  <c r="AM1045" i="2"/>
  <c r="AN1045" i="2"/>
  <c r="C1046" i="2"/>
  <c r="D1046" i="2"/>
  <c r="E1046" i="2"/>
  <c r="F1046" i="2"/>
  <c r="G1046" i="2"/>
  <c r="H1046" i="2"/>
  <c r="J1046" i="2"/>
  <c r="K1046" i="2"/>
  <c r="L1046" i="2"/>
  <c r="M1046" i="2"/>
  <c r="AG1046" i="2"/>
  <c r="AH1046" i="2"/>
  <c r="AI1046" i="2"/>
  <c r="AJ1046" i="2"/>
  <c r="AK1046" i="2"/>
  <c r="AL1046" i="2"/>
  <c r="AM1046" i="2"/>
  <c r="AN1046" i="2"/>
  <c r="C1047" i="2"/>
  <c r="D1047" i="2"/>
  <c r="E1047" i="2"/>
  <c r="F1047" i="2"/>
  <c r="G1047" i="2"/>
  <c r="H1047" i="2"/>
  <c r="J1047" i="2"/>
  <c r="K1047" i="2"/>
  <c r="L1047" i="2"/>
  <c r="M1047" i="2"/>
  <c r="AG1047" i="2"/>
  <c r="AH1047" i="2"/>
  <c r="AI1047" i="2"/>
  <c r="AJ1047" i="2"/>
  <c r="AK1047" i="2"/>
  <c r="AL1047" i="2"/>
  <c r="AM1047" i="2"/>
  <c r="AN1047" i="2"/>
  <c r="C1048" i="2"/>
  <c r="D1048" i="2"/>
  <c r="E1048" i="2"/>
  <c r="F1048" i="2"/>
  <c r="G1048" i="2"/>
  <c r="H1048" i="2"/>
  <c r="J1048" i="2"/>
  <c r="K1048" i="2"/>
  <c r="L1048" i="2"/>
  <c r="M1048" i="2"/>
  <c r="AG1048" i="2"/>
  <c r="AH1048" i="2"/>
  <c r="AI1048" i="2"/>
  <c r="AJ1048" i="2"/>
  <c r="AK1048" i="2"/>
  <c r="AL1048" i="2"/>
  <c r="AM1048" i="2"/>
  <c r="AN1048" i="2"/>
  <c r="C1049" i="2"/>
  <c r="D1049" i="2"/>
  <c r="E1049" i="2"/>
  <c r="F1049" i="2"/>
  <c r="G1049" i="2"/>
  <c r="H1049" i="2"/>
  <c r="J1049" i="2"/>
  <c r="K1049" i="2"/>
  <c r="L1049" i="2"/>
  <c r="M1049" i="2"/>
  <c r="AG1049" i="2"/>
  <c r="AH1049" i="2"/>
  <c r="AI1049" i="2"/>
  <c r="AJ1049" i="2"/>
  <c r="AK1049" i="2"/>
  <c r="AL1049" i="2"/>
  <c r="AM1049" i="2"/>
  <c r="AN1049" i="2"/>
  <c r="C1050" i="2"/>
  <c r="D1050" i="2"/>
  <c r="E1050" i="2"/>
  <c r="F1050" i="2"/>
  <c r="G1050" i="2"/>
  <c r="H1050" i="2"/>
  <c r="J1050" i="2"/>
  <c r="K1050" i="2"/>
  <c r="L1050" i="2"/>
  <c r="M1050" i="2"/>
  <c r="AG1050" i="2"/>
  <c r="AH1050" i="2"/>
  <c r="AI1050" i="2"/>
  <c r="AJ1050" i="2"/>
  <c r="AK1050" i="2"/>
  <c r="AL1050" i="2"/>
  <c r="AM1050" i="2"/>
  <c r="AN1050" i="2"/>
  <c r="C1051" i="2"/>
  <c r="D1051" i="2"/>
  <c r="E1051" i="2"/>
  <c r="F1051" i="2"/>
  <c r="G1051" i="2"/>
  <c r="H1051" i="2"/>
  <c r="J1051" i="2"/>
  <c r="K1051" i="2"/>
  <c r="L1051" i="2"/>
  <c r="M1051" i="2"/>
  <c r="AG1051" i="2"/>
  <c r="AH1051" i="2"/>
  <c r="AI1051" i="2"/>
  <c r="AJ1051" i="2"/>
  <c r="AK1051" i="2"/>
  <c r="AL1051" i="2"/>
  <c r="AM1051" i="2"/>
  <c r="AN1051" i="2"/>
  <c r="C1052" i="2"/>
  <c r="D1052" i="2"/>
  <c r="E1052" i="2"/>
  <c r="F1052" i="2"/>
  <c r="G1052" i="2"/>
  <c r="H1052" i="2"/>
  <c r="J1052" i="2"/>
  <c r="K1052" i="2"/>
  <c r="L1052" i="2"/>
  <c r="M1052" i="2"/>
  <c r="AG1052" i="2"/>
  <c r="AH1052" i="2"/>
  <c r="AI1052" i="2"/>
  <c r="AJ1052" i="2"/>
  <c r="AK1052" i="2"/>
  <c r="AL1052" i="2"/>
  <c r="AM1052" i="2"/>
  <c r="AN1052" i="2"/>
  <c r="C1053" i="2"/>
  <c r="D1053" i="2"/>
  <c r="E1053" i="2"/>
  <c r="F1053" i="2"/>
  <c r="G1053" i="2"/>
  <c r="H1053" i="2"/>
  <c r="J1053" i="2"/>
  <c r="K1053" i="2"/>
  <c r="L1053" i="2"/>
  <c r="M1053" i="2"/>
  <c r="AG1053" i="2"/>
  <c r="AH1053" i="2"/>
  <c r="AI1053" i="2"/>
  <c r="AJ1053" i="2"/>
  <c r="AK1053" i="2"/>
  <c r="AL1053" i="2"/>
  <c r="AM1053" i="2"/>
  <c r="AN1053" i="2"/>
  <c r="C1054" i="2"/>
  <c r="D1054" i="2"/>
  <c r="E1054" i="2"/>
  <c r="F1054" i="2"/>
  <c r="G1054" i="2"/>
  <c r="H1054" i="2"/>
  <c r="J1054" i="2"/>
  <c r="K1054" i="2"/>
  <c r="L1054" i="2"/>
  <c r="M1054" i="2"/>
  <c r="AG1054" i="2"/>
  <c r="AH1054" i="2"/>
  <c r="AI1054" i="2"/>
  <c r="AJ1054" i="2"/>
  <c r="AK1054" i="2"/>
  <c r="AL1054" i="2"/>
  <c r="AM1054" i="2"/>
  <c r="AN1054" i="2"/>
  <c r="C1055" i="2"/>
  <c r="D1055" i="2"/>
  <c r="E1055" i="2"/>
  <c r="F1055" i="2"/>
  <c r="G1055" i="2"/>
  <c r="H1055" i="2"/>
  <c r="J1055" i="2"/>
  <c r="K1055" i="2"/>
  <c r="L1055" i="2"/>
  <c r="M1055" i="2"/>
  <c r="AG1055" i="2"/>
  <c r="AH1055" i="2"/>
  <c r="AI1055" i="2"/>
  <c r="AJ1055" i="2"/>
  <c r="AK1055" i="2"/>
  <c r="AL1055" i="2"/>
  <c r="AM1055" i="2"/>
  <c r="AN1055" i="2"/>
  <c r="C1056" i="2"/>
  <c r="D1056" i="2"/>
  <c r="E1056" i="2"/>
  <c r="F1056" i="2"/>
  <c r="G1056" i="2"/>
  <c r="H1056" i="2"/>
  <c r="J1056" i="2"/>
  <c r="K1056" i="2"/>
  <c r="L1056" i="2"/>
  <c r="M1056" i="2"/>
  <c r="AG1056" i="2"/>
  <c r="AH1056" i="2"/>
  <c r="AI1056" i="2"/>
  <c r="AJ1056" i="2"/>
  <c r="AK1056" i="2"/>
  <c r="AL1056" i="2"/>
  <c r="AM1056" i="2"/>
  <c r="AN1056" i="2"/>
  <c r="C1057" i="2"/>
  <c r="D1057" i="2"/>
  <c r="E1057" i="2"/>
  <c r="F1057" i="2"/>
  <c r="G1057" i="2"/>
  <c r="H1057" i="2"/>
  <c r="J1057" i="2"/>
  <c r="K1057" i="2"/>
  <c r="L1057" i="2"/>
  <c r="M1057" i="2"/>
  <c r="AG1057" i="2"/>
  <c r="AH1057" i="2"/>
  <c r="AI1057" i="2"/>
  <c r="AJ1057" i="2"/>
  <c r="AK1057" i="2"/>
  <c r="AL1057" i="2"/>
  <c r="AM1057" i="2"/>
  <c r="AN1057" i="2"/>
  <c r="C1058" i="2"/>
  <c r="D1058" i="2"/>
  <c r="E1058" i="2"/>
  <c r="F1058" i="2"/>
  <c r="G1058" i="2"/>
  <c r="H1058" i="2"/>
  <c r="J1058" i="2"/>
  <c r="K1058" i="2"/>
  <c r="L1058" i="2"/>
  <c r="M1058" i="2"/>
  <c r="AG1058" i="2"/>
  <c r="AH1058" i="2"/>
  <c r="AI1058" i="2"/>
  <c r="AJ1058" i="2"/>
  <c r="AK1058" i="2"/>
  <c r="AL1058" i="2"/>
  <c r="AM1058" i="2"/>
  <c r="AN1058" i="2"/>
  <c r="C1059" i="2"/>
  <c r="D1059" i="2"/>
  <c r="E1059" i="2"/>
  <c r="F1059" i="2"/>
  <c r="G1059" i="2"/>
  <c r="H1059" i="2"/>
  <c r="J1059" i="2"/>
  <c r="K1059" i="2"/>
  <c r="L1059" i="2"/>
  <c r="M1059" i="2"/>
  <c r="AG1059" i="2"/>
  <c r="AH1059" i="2"/>
  <c r="AI1059" i="2"/>
  <c r="AJ1059" i="2"/>
  <c r="AK1059" i="2"/>
  <c r="AL1059" i="2"/>
  <c r="AM1059" i="2"/>
  <c r="AN1059" i="2"/>
  <c r="C1060" i="2"/>
  <c r="D1060" i="2"/>
  <c r="E1060" i="2"/>
  <c r="F1060" i="2"/>
  <c r="G1060" i="2"/>
  <c r="H1060" i="2"/>
  <c r="J1060" i="2"/>
  <c r="K1060" i="2"/>
  <c r="L1060" i="2"/>
  <c r="M1060" i="2"/>
  <c r="AG1060" i="2"/>
  <c r="AH1060" i="2"/>
  <c r="AI1060" i="2"/>
  <c r="AJ1060" i="2"/>
  <c r="AK1060" i="2"/>
  <c r="AL1060" i="2"/>
  <c r="AM1060" i="2"/>
  <c r="AN1060" i="2"/>
  <c r="C1061" i="2"/>
  <c r="D1061" i="2"/>
  <c r="E1061" i="2"/>
  <c r="F1061" i="2"/>
  <c r="G1061" i="2"/>
  <c r="H1061" i="2"/>
  <c r="J1061" i="2"/>
  <c r="K1061" i="2"/>
  <c r="L1061" i="2"/>
  <c r="M1061" i="2"/>
  <c r="AG1061" i="2"/>
  <c r="AH1061" i="2"/>
  <c r="AI1061" i="2"/>
  <c r="AJ1061" i="2"/>
  <c r="AK1061" i="2"/>
  <c r="AL1061" i="2"/>
  <c r="AM1061" i="2"/>
  <c r="AN1061" i="2"/>
  <c r="C1062" i="2"/>
  <c r="D1062" i="2"/>
  <c r="E1062" i="2"/>
  <c r="F1062" i="2"/>
  <c r="G1062" i="2"/>
  <c r="H1062" i="2"/>
  <c r="J1062" i="2"/>
  <c r="K1062" i="2"/>
  <c r="L1062" i="2"/>
  <c r="M1062" i="2"/>
  <c r="AG1062" i="2"/>
  <c r="AH1062" i="2"/>
  <c r="AI1062" i="2"/>
  <c r="AJ1062" i="2"/>
  <c r="AK1062" i="2"/>
  <c r="AL1062" i="2"/>
  <c r="AM1062" i="2"/>
  <c r="AN1062" i="2"/>
  <c r="C1063" i="2"/>
  <c r="D1063" i="2"/>
  <c r="E1063" i="2"/>
  <c r="F1063" i="2"/>
  <c r="G1063" i="2"/>
  <c r="H1063" i="2"/>
  <c r="J1063" i="2"/>
  <c r="K1063" i="2"/>
  <c r="L1063" i="2"/>
  <c r="M1063" i="2"/>
  <c r="AG1063" i="2"/>
  <c r="AH1063" i="2"/>
  <c r="AI1063" i="2"/>
  <c r="AJ1063" i="2"/>
  <c r="AK1063" i="2"/>
  <c r="AL1063" i="2"/>
  <c r="AM1063" i="2"/>
  <c r="AN1063" i="2"/>
  <c r="C1064" i="2"/>
  <c r="D1064" i="2"/>
  <c r="E1064" i="2"/>
  <c r="F1064" i="2"/>
  <c r="G1064" i="2"/>
  <c r="H1064" i="2"/>
  <c r="J1064" i="2"/>
  <c r="K1064" i="2"/>
  <c r="L1064" i="2"/>
  <c r="M1064" i="2"/>
  <c r="AG1064" i="2"/>
  <c r="AH1064" i="2"/>
  <c r="AI1064" i="2"/>
  <c r="AJ1064" i="2"/>
  <c r="AK1064" i="2"/>
  <c r="AL1064" i="2"/>
  <c r="AM1064" i="2"/>
  <c r="AN1064" i="2"/>
  <c r="C1065" i="2"/>
  <c r="D1065" i="2"/>
  <c r="E1065" i="2"/>
  <c r="F1065" i="2"/>
  <c r="G1065" i="2"/>
  <c r="H1065" i="2"/>
  <c r="J1065" i="2"/>
  <c r="K1065" i="2"/>
  <c r="L1065" i="2"/>
  <c r="M1065" i="2"/>
  <c r="AG1065" i="2"/>
  <c r="AH1065" i="2"/>
  <c r="AI1065" i="2"/>
  <c r="AJ1065" i="2"/>
  <c r="AK1065" i="2"/>
  <c r="AL1065" i="2"/>
  <c r="AM1065" i="2"/>
  <c r="AN1065" i="2"/>
  <c r="C1066" i="2"/>
  <c r="D1066" i="2"/>
  <c r="E1066" i="2"/>
  <c r="F1066" i="2"/>
  <c r="G1066" i="2"/>
  <c r="H1066" i="2"/>
  <c r="J1066" i="2"/>
  <c r="K1066" i="2"/>
  <c r="L1066" i="2"/>
  <c r="M1066" i="2"/>
  <c r="AG1066" i="2"/>
  <c r="AH1066" i="2"/>
  <c r="AI1066" i="2"/>
  <c r="AJ1066" i="2"/>
  <c r="AK1066" i="2"/>
  <c r="AL1066" i="2"/>
  <c r="AM1066" i="2"/>
  <c r="AN1066" i="2"/>
  <c r="C1067" i="2"/>
  <c r="D1067" i="2"/>
  <c r="E1067" i="2"/>
  <c r="F1067" i="2"/>
  <c r="G1067" i="2"/>
  <c r="H1067" i="2"/>
  <c r="J1067" i="2"/>
  <c r="K1067" i="2"/>
  <c r="L1067" i="2"/>
  <c r="M1067" i="2"/>
  <c r="AG1067" i="2"/>
  <c r="AH1067" i="2"/>
  <c r="AI1067" i="2"/>
  <c r="AJ1067" i="2"/>
  <c r="AK1067" i="2"/>
  <c r="AL1067" i="2"/>
  <c r="AM1067" i="2"/>
  <c r="AN1067" i="2"/>
  <c r="C1068" i="2"/>
  <c r="D1068" i="2"/>
  <c r="E1068" i="2"/>
  <c r="F1068" i="2"/>
  <c r="G1068" i="2"/>
  <c r="H1068" i="2"/>
  <c r="J1068" i="2"/>
  <c r="K1068" i="2"/>
  <c r="L1068" i="2"/>
  <c r="M1068" i="2"/>
  <c r="AG1068" i="2"/>
  <c r="AH1068" i="2"/>
  <c r="AI1068" i="2"/>
  <c r="AJ1068" i="2"/>
  <c r="AK1068" i="2"/>
  <c r="AL1068" i="2"/>
  <c r="AM1068" i="2"/>
  <c r="AN1068" i="2"/>
  <c r="C1069" i="2"/>
  <c r="D1069" i="2"/>
  <c r="E1069" i="2"/>
  <c r="F1069" i="2"/>
  <c r="G1069" i="2"/>
  <c r="H1069" i="2"/>
  <c r="J1069" i="2"/>
  <c r="K1069" i="2"/>
  <c r="L1069" i="2"/>
  <c r="M1069" i="2"/>
  <c r="AG1069" i="2"/>
  <c r="AH1069" i="2"/>
  <c r="AI1069" i="2"/>
  <c r="AJ1069" i="2"/>
  <c r="AK1069" i="2"/>
  <c r="AL1069" i="2"/>
  <c r="AM1069" i="2"/>
  <c r="AN1069" i="2"/>
  <c r="C1070" i="2"/>
  <c r="D1070" i="2"/>
  <c r="E1070" i="2"/>
  <c r="F1070" i="2"/>
  <c r="G1070" i="2"/>
  <c r="H1070" i="2"/>
  <c r="J1070" i="2"/>
  <c r="K1070" i="2"/>
  <c r="L1070" i="2"/>
  <c r="M1070" i="2"/>
  <c r="AG1070" i="2"/>
  <c r="AH1070" i="2"/>
  <c r="AI1070" i="2"/>
  <c r="AJ1070" i="2"/>
  <c r="AK1070" i="2"/>
  <c r="AL1070" i="2"/>
  <c r="AM1070" i="2"/>
  <c r="AN1070" i="2"/>
  <c r="C1071" i="2"/>
  <c r="D1071" i="2"/>
  <c r="E1071" i="2"/>
  <c r="F1071" i="2"/>
  <c r="G1071" i="2"/>
  <c r="H1071" i="2"/>
  <c r="J1071" i="2"/>
  <c r="K1071" i="2"/>
  <c r="L1071" i="2"/>
  <c r="M1071" i="2"/>
  <c r="AG1071" i="2"/>
  <c r="AH1071" i="2"/>
  <c r="AI1071" i="2"/>
  <c r="AJ1071" i="2"/>
  <c r="AK1071" i="2"/>
  <c r="AL1071" i="2"/>
  <c r="AM1071" i="2"/>
  <c r="AN1071" i="2"/>
  <c r="C1072" i="2"/>
  <c r="D1072" i="2"/>
  <c r="E1072" i="2"/>
  <c r="F1072" i="2"/>
  <c r="G1072" i="2"/>
  <c r="H1072" i="2"/>
  <c r="J1072" i="2"/>
  <c r="K1072" i="2"/>
  <c r="L1072" i="2"/>
  <c r="M1072" i="2"/>
  <c r="AG1072" i="2"/>
  <c r="AH1072" i="2"/>
  <c r="AI1072" i="2"/>
  <c r="AJ1072" i="2"/>
  <c r="AK1072" i="2"/>
  <c r="AL1072" i="2"/>
  <c r="AM1072" i="2"/>
  <c r="AN1072" i="2"/>
  <c r="C1073" i="2"/>
  <c r="D1073" i="2"/>
  <c r="E1073" i="2"/>
  <c r="F1073" i="2"/>
  <c r="G1073" i="2"/>
  <c r="H1073" i="2"/>
  <c r="J1073" i="2"/>
  <c r="K1073" i="2"/>
  <c r="L1073" i="2"/>
  <c r="M1073" i="2"/>
  <c r="AG1073" i="2"/>
  <c r="AH1073" i="2"/>
  <c r="AI1073" i="2"/>
  <c r="AJ1073" i="2"/>
  <c r="AK1073" i="2"/>
  <c r="AL1073" i="2"/>
  <c r="AM1073" i="2"/>
  <c r="AN1073" i="2"/>
  <c r="C1074" i="2"/>
  <c r="D1074" i="2"/>
  <c r="E1074" i="2"/>
  <c r="F1074" i="2"/>
  <c r="G1074" i="2"/>
  <c r="H1074" i="2"/>
  <c r="J1074" i="2"/>
  <c r="K1074" i="2"/>
  <c r="L1074" i="2"/>
  <c r="M1074" i="2"/>
  <c r="AG1074" i="2"/>
  <c r="AH1074" i="2"/>
  <c r="AI1074" i="2"/>
  <c r="AJ1074" i="2"/>
  <c r="AK1074" i="2"/>
  <c r="AL1074" i="2"/>
  <c r="AM1074" i="2"/>
  <c r="AN1074" i="2"/>
  <c r="C1075" i="2"/>
  <c r="D1075" i="2"/>
  <c r="E1075" i="2"/>
  <c r="F1075" i="2"/>
  <c r="G1075" i="2"/>
  <c r="H1075" i="2"/>
  <c r="J1075" i="2"/>
  <c r="K1075" i="2"/>
  <c r="L1075" i="2"/>
  <c r="M1075" i="2"/>
  <c r="AG1075" i="2"/>
  <c r="AH1075" i="2"/>
  <c r="AI1075" i="2"/>
  <c r="AJ1075" i="2"/>
  <c r="AK1075" i="2"/>
  <c r="AL1075" i="2"/>
  <c r="AM1075" i="2"/>
  <c r="AN1075" i="2"/>
  <c r="C1076" i="2"/>
  <c r="D1076" i="2"/>
  <c r="E1076" i="2"/>
  <c r="F1076" i="2"/>
  <c r="G1076" i="2"/>
  <c r="H1076" i="2"/>
  <c r="J1076" i="2"/>
  <c r="K1076" i="2"/>
  <c r="L1076" i="2"/>
  <c r="M1076" i="2"/>
  <c r="AG1076" i="2"/>
  <c r="AH1076" i="2"/>
  <c r="AI1076" i="2"/>
  <c r="AJ1076" i="2"/>
  <c r="AK1076" i="2"/>
  <c r="AL1076" i="2"/>
  <c r="AM1076" i="2"/>
  <c r="AN1076" i="2"/>
  <c r="C1077" i="2"/>
  <c r="D1077" i="2"/>
  <c r="E1077" i="2"/>
  <c r="F1077" i="2"/>
  <c r="G1077" i="2"/>
  <c r="H1077" i="2"/>
  <c r="J1077" i="2"/>
  <c r="K1077" i="2"/>
  <c r="L1077" i="2"/>
  <c r="M1077" i="2"/>
  <c r="AG1077" i="2"/>
  <c r="AH1077" i="2"/>
  <c r="AI1077" i="2"/>
  <c r="AJ1077" i="2"/>
  <c r="AK1077" i="2"/>
  <c r="AL1077" i="2"/>
  <c r="AM1077" i="2"/>
  <c r="AN1077" i="2"/>
  <c r="C1078" i="2"/>
  <c r="D1078" i="2"/>
  <c r="E1078" i="2"/>
  <c r="F1078" i="2"/>
  <c r="G1078" i="2"/>
  <c r="H1078" i="2"/>
  <c r="J1078" i="2"/>
  <c r="K1078" i="2"/>
  <c r="L1078" i="2"/>
  <c r="M1078" i="2"/>
  <c r="AG1078" i="2"/>
  <c r="AH1078" i="2"/>
  <c r="AI1078" i="2"/>
  <c r="AJ1078" i="2"/>
  <c r="AK1078" i="2"/>
  <c r="AL1078" i="2"/>
  <c r="AM1078" i="2"/>
  <c r="AN1078" i="2"/>
  <c r="C1079" i="2"/>
  <c r="D1079" i="2"/>
  <c r="E1079" i="2"/>
  <c r="F1079" i="2"/>
  <c r="G1079" i="2"/>
  <c r="H1079" i="2"/>
  <c r="J1079" i="2"/>
  <c r="K1079" i="2"/>
  <c r="L1079" i="2"/>
  <c r="M1079" i="2"/>
  <c r="AG1079" i="2"/>
  <c r="AH1079" i="2"/>
  <c r="AI1079" i="2"/>
  <c r="AJ1079" i="2"/>
  <c r="AK1079" i="2"/>
  <c r="AL1079" i="2"/>
  <c r="AM1079" i="2"/>
  <c r="AN1079" i="2"/>
  <c r="C1080" i="2"/>
  <c r="D1080" i="2"/>
  <c r="E1080" i="2"/>
  <c r="F1080" i="2"/>
  <c r="G1080" i="2"/>
  <c r="H1080" i="2"/>
  <c r="J1080" i="2"/>
  <c r="K1080" i="2"/>
  <c r="L1080" i="2"/>
  <c r="M1080" i="2"/>
  <c r="AG1080" i="2"/>
  <c r="AH1080" i="2"/>
  <c r="AI1080" i="2"/>
  <c r="AJ1080" i="2"/>
  <c r="AK1080" i="2"/>
  <c r="AL1080" i="2"/>
  <c r="AM1080" i="2"/>
  <c r="AN1080" i="2"/>
  <c r="C1081" i="2"/>
  <c r="D1081" i="2"/>
  <c r="E1081" i="2"/>
  <c r="F1081" i="2"/>
  <c r="G1081" i="2"/>
  <c r="H1081" i="2"/>
  <c r="J1081" i="2"/>
  <c r="K1081" i="2"/>
  <c r="L1081" i="2"/>
  <c r="M1081" i="2"/>
  <c r="AG1081" i="2"/>
  <c r="AH1081" i="2"/>
  <c r="AI1081" i="2"/>
  <c r="AJ1081" i="2"/>
  <c r="AK1081" i="2"/>
  <c r="AL1081" i="2"/>
  <c r="AM1081" i="2"/>
  <c r="AN1081" i="2"/>
  <c r="C1082" i="2"/>
  <c r="D1082" i="2"/>
  <c r="E1082" i="2"/>
  <c r="F1082" i="2"/>
  <c r="G1082" i="2"/>
  <c r="H1082" i="2"/>
  <c r="J1082" i="2"/>
  <c r="K1082" i="2"/>
  <c r="L1082" i="2"/>
  <c r="M1082" i="2"/>
  <c r="AG1082" i="2"/>
  <c r="AH1082" i="2"/>
  <c r="AI1082" i="2"/>
  <c r="AJ1082" i="2"/>
  <c r="AK1082" i="2"/>
  <c r="AL1082" i="2"/>
  <c r="AM1082" i="2"/>
  <c r="AN1082" i="2"/>
  <c r="C1083" i="2"/>
  <c r="D1083" i="2"/>
  <c r="E1083" i="2"/>
  <c r="F1083" i="2"/>
  <c r="G1083" i="2"/>
  <c r="H1083" i="2"/>
  <c r="J1083" i="2"/>
  <c r="K1083" i="2"/>
  <c r="L1083" i="2"/>
  <c r="M1083" i="2"/>
  <c r="AG1083" i="2"/>
  <c r="AH1083" i="2"/>
  <c r="AI1083" i="2"/>
  <c r="AJ1083" i="2"/>
  <c r="AK1083" i="2"/>
  <c r="AL1083" i="2"/>
  <c r="AM1083" i="2"/>
  <c r="AN1083" i="2"/>
  <c r="C1084" i="2"/>
  <c r="D1084" i="2"/>
  <c r="E1084" i="2"/>
  <c r="F1084" i="2"/>
  <c r="G1084" i="2"/>
  <c r="H1084" i="2"/>
  <c r="J1084" i="2"/>
  <c r="K1084" i="2"/>
  <c r="L1084" i="2"/>
  <c r="M1084" i="2"/>
  <c r="AG1084" i="2"/>
  <c r="AH1084" i="2"/>
  <c r="AI1084" i="2"/>
  <c r="AJ1084" i="2"/>
  <c r="AK1084" i="2"/>
  <c r="AL1084" i="2"/>
  <c r="AM1084" i="2"/>
  <c r="AN1084" i="2"/>
  <c r="C1085" i="2"/>
  <c r="D1085" i="2"/>
  <c r="E1085" i="2"/>
  <c r="F1085" i="2"/>
  <c r="G1085" i="2"/>
  <c r="H1085" i="2"/>
  <c r="J1085" i="2"/>
  <c r="K1085" i="2"/>
  <c r="L1085" i="2"/>
  <c r="M1085" i="2"/>
  <c r="AG1085" i="2"/>
  <c r="AH1085" i="2"/>
  <c r="AI1085" i="2"/>
  <c r="AJ1085" i="2"/>
  <c r="AK1085" i="2"/>
  <c r="AL1085" i="2"/>
  <c r="AM1085" i="2"/>
  <c r="AN1085" i="2"/>
  <c r="C1086" i="2"/>
  <c r="D1086" i="2"/>
  <c r="E1086" i="2"/>
  <c r="F1086" i="2"/>
  <c r="G1086" i="2"/>
  <c r="H1086" i="2"/>
  <c r="J1086" i="2"/>
  <c r="K1086" i="2"/>
  <c r="L1086" i="2"/>
  <c r="M1086" i="2"/>
  <c r="AG1086" i="2"/>
  <c r="AH1086" i="2"/>
  <c r="AI1086" i="2"/>
  <c r="AJ1086" i="2"/>
  <c r="AK1086" i="2"/>
  <c r="AL1086" i="2"/>
  <c r="AM1086" i="2"/>
  <c r="AN1086" i="2"/>
  <c r="C1087" i="2"/>
  <c r="D1087" i="2"/>
  <c r="E1087" i="2"/>
  <c r="F1087" i="2"/>
  <c r="G1087" i="2"/>
  <c r="H1087" i="2"/>
  <c r="J1087" i="2"/>
  <c r="K1087" i="2"/>
  <c r="L1087" i="2"/>
  <c r="M1087" i="2"/>
  <c r="AG1087" i="2"/>
  <c r="AH1087" i="2"/>
  <c r="AI1087" i="2"/>
  <c r="AJ1087" i="2"/>
  <c r="AK1087" i="2"/>
  <c r="AL1087" i="2"/>
  <c r="AM1087" i="2"/>
  <c r="AN1087" i="2"/>
  <c r="C1088" i="2"/>
  <c r="D1088" i="2"/>
  <c r="E1088" i="2"/>
  <c r="F1088" i="2"/>
  <c r="G1088" i="2"/>
  <c r="H1088" i="2"/>
  <c r="J1088" i="2"/>
  <c r="K1088" i="2"/>
  <c r="L1088" i="2"/>
  <c r="M1088" i="2"/>
  <c r="AG1088" i="2"/>
  <c r="AH1088" i="2"/>
  <c r="AI1088" i="2"/>
  <c r="AJ1088" i="2"/>
  <c r="AK1088" i="2"/>
  <c r="AL1088" i="2"/>
  <c r="AM1088" i="2"/>
  <c r="AN1088" i="2"/>
  <c r="C1089" i="2"/>
  <c r="D1089" i="2"/>
  <c r="E1089" i="2"/>
  <c r="F1089" i="2"/>
  <c r="G1089" i="2"/>
  <c r="H1089" i="2"/>
  <c r="J1089" i="2"/>
  <c r="K1089" i="2"/>
  <c r="L1089" i="2"/>
  <c r="M1089" i="2"/>
  <c r="AG1089" i="2"/>
  <c r="AH1089" i="2"/>
  <c r="AI1089" i="2"/>
  <c r="AJ1089" i="2"/>
  <c r="AK1089" i="2"/>
  <c r="AL1089" i="2"/>
  <c r="AM1089" i="2"/>
  <c r="AN1089" i="2"/>
  <c r="C1090" i="2"/>
  <c r="D1090" i="2"/>
  <c r="E1090" i="2"/>
  <c r="F1090" i="2"/>
  <c r="G1090" i="2"/>
  <c r="H1090" i="2"/>
  <c r="J1090" i="2"/>
  <c r="K1090" i="2"/>
  <c r="L1090" i="2"/>
  <c r="M1090" i="2"/>
  <c r="AG1090" i="2"/>
  <c r="AH1090" i="2"/>
  <c r="AI1090" i="2"/>
  <c r="AJ1090" i="2"/>
  <c r="AK1090" i="2"/>
  <c r="AL1090" i="2"/>
  <c r="AM1090" i="2"/>
  <c r="AN1090" i="2"/>
  <c r="C1091" i="2"/>
  <c r="D1091" i="2"/>
  <c r="E1091" i="2"/>
  <c r="F1091" i="2"/>
  <c r="G1091" i="2"/>
  <c r="H1091" i="2"/>
  <c r="J1091" i="2"/>
  <c r="K1091" i="2"/>
  <c r="L1091" i="2"/>
  <c r="M1091" i="2"/>
  <c r="AG1091" i="2"/>
  <c r="AH1091" i="2"/>
  <c r="AI1091" i="2"/>
  <c r="AJ1091" i="2"/>
  <c r="AK1091" i="2"/>
  <c r="AL1091" i="2"/>
  <c r="AM1091" i="2"/>
  <c r="AN1091" i="2"/>
  <c r="C1092" i="2"/>
  <c r="D1092" i="2"/>
  <c r="E1092" i="2"/>
  <c r="F1092" i="2"/>
  <c r="G1092" i="2"/>
  <c r="H1092" i="2"/>
  <c r="J1092" i="2"/>
  <c r="K1092" i="2"/>
  <c r="L1092" i="2"/>
  <c r="M1092" i="2"/>
  <c r="AG1092" i="2"/>
  <c r="AH1092" i="2"/>
  <c r="AI1092" i="2"/>
  <c r="AJ1092" i="2"/>
  <c r="AK1092" i="2"/>
  <c r="AL1092" i="2"/>
  <c r="AM1092" i="2"/>
  <c r="AN1092" i="2"/>
  <c r="C1093" i="2"/>
  <c r="D1093" i="2"/>
  <c r="E1093" i="2"/>
  <c r="F1093" i="2"/>
  <c r="G1093" i="2"/>
  <c r="H1093" i="2"/>
  <c r="J1093" i="2"/>
  <c r="K1093" i="2"/>
  <c r="L1093" i="2"/>
  <c r="M1093" i="2"/>
  <c r="AG1093" i="2"/>
  <c r="AH1093" i="2"/>
  <c r="AI1093" i="2"/>
  <c r="AJ1093" i="2"/>
  <c r="AK1093" i="2"/>
  <c r="AL1093" i="2"/>
  <c r="AM1093" i="2"/>
  <c r="AN1093" i="2"/>
  <c r="C1094" i="2"/>
  <c r="D1094" i="2"/>
  <c r="E1094" i="2"/>
  <c r="F1094" i="2"/>
  <c r="G1094" i="2"/>
  <c r="H1094" i="2"/>
  <c r="J1094" i="2"/>
  <c r="K1094" i="2"/>
  <c r="L1094" i="2"/>
  <c r="M1094" i="2"/>
  <c r="AG1094" i="2"/>
  <c r="AH1094" i="2"/>
  <c r="AI1094" i="2"/>
  <c r="AJ1094" i="2"/>
  <c r="AK1094" i="2"/>
  <c r="AL1094" i="2"/>
  <c r="AM1094" i="2"/>
  <c r="AN1094" i="2"/>
  <c r="C1096" i="2"/>
  <c r="D1096" i="2"/>
  <c r="E1096" i="2"/>
  <c r="F1096" i="2"/>
  <c r="G1096" i="2"/>
  <c r="H1096" i="2"/>
  <c r="J1096" i="2"/>
  <c r="K1096" i="2"/>
  <c r="L1096" i="2"/>
  <c r="M1096" i="2"/>
  <c r="AG1096" i="2"/>
  <c r="AH1096" i="2"/>
  <c r="AI1096" i="2"/>
  <c r="AJ1096" i="2"/>
  <c r="AK1096" i="2"/>
  <c r="AL1096" i="2"/>
  <c r="AM1096" i="2"/>
  <c r="AN1096" i="2"/>
  <c r="C1097" i="2"/>
  <c r="D1097" i="2"/>
  <c r="E1097" i="2"/>
  <c r="F1097" i="2"/>
  <c r="G1097" i="2"/>
  <c r="H1097" i="2"/>
  <c r="J1097" i="2"/>
  <c r="K1097" i="2"/>
  <c r="L1097" i="2"/>
  <c r="M1097" i="2"/>
  <c r="AG1097" i="2"/>
  <c r="AH1097" i="2"/>
  <c r="AI1097" i="2"/>
  <c r="AJ1097" i="2"/>
  <c r="AK1097" i="2"/>
  <c r="AL1097" i="2"/>
  <c r="AM1097" i="2"/>
  <c r="AN1097" i="2"/>
  <c r="C1098" i="2"/>
  <c r="D1098" i="2"/>
  <c r="E1098" i="2"/>
  <c r="F1098" i="2"/>
  <c r="G1098" i="2"/>
  <c r="H1098" i="2"/>
  <c r="J1098" i="2"/>
  <c r="K1098" i="2"/>
  <c r="L1098" i="2"/>
  <c r="M1098" i="2"/>
  <c r="AG1098" i="2"/>
  <c r="AH1098" i="2"/>
  <c r="AI1098" i="2"/>
  <c r="AJ1098" i="2"/>
  <c r="AK1098" i="2"/>
  <c r="AL1098" i="2"/>
  <c r="AM1098" i="2"/>
  <c r="AN1098" i="2"/>
  <c r="C1099" i="2"/>
  <c r="D1099" i="2"/>
  <c r="E1099" i="2"/>
  <c r="F1099" i="2"/>
  <c r="G1099" i="2"/>
  <c r="H1099" i="2"/>
  <c r="J1099" i="2"/>
  <c r="K1099" i="2"/>
  <c r="L1099" i="2"/>
  <c r="M1099" i="2"/>
  <c r="AG1099" i="2"/>
  <c r="AH1099" i="2"/>
  <c r="AI1099" i="2"/>
  <c r="AJ1099" i="2"/>
  <c r="AK1099" i="2"/>
  <c r="AL1099" i="2"/>
  <c r="AM1099" i="2"/>
  <c r="AN1099" i="2"/>
  <c r="C1100" i="2"/>
  <c r="D1100" i="2"/>
  <c r="E1100" i="2"/>
  <c r="F1100" i="2"/>
  <c r="G1100" i="2"/>
  <c r="H1100" i="2"/>
  <c r="J1100" i="2"/>
  <c r="K1100" i="2"/>
  <c r="L1100" i="2"/>
  <c r="M1100" i="2"/>
  <c r="AG1100" i="2"/>
  <c r="AH1100" i="2"/>
  <c r="AI1100" i="2"/>
  <c r="AJ1100" i="2"/>
  <c r="AK1100" i="2"/>
  <c r="AL1100" i="2"/>
  <c r="AM1100" i="2"/>
  <c r="AN1100" i="2"/>
  <c r="C1101" i="2"/>
  <c r="D1101" i="2"/>
  <c r="E1101" i="2"/>
  <c r="F1101" i="2"/>
  <c r="G1101" i="2"/>
  <c r="H1101" i="2"/>
  <c r="J1101" i="2"/>
  <c r="K1101" i="2"/>
  <c r="L1101" i="2"/>
  <c r="M1101" i="2"/>
  <c r="AG1101" i="2"/>
  <c r="AH1101" i="2"/>
  <c r="AI1101" i="2"/>
  <c r="AJ1101" i="2"/>
  <c r="AK1101" i="2"/>
  <c r="AL1101" i="2"/>
  <c r="AM1101" i="2"/>
  <c r="AN1101" i="2"/>
  <c r="C1102" i="2"/>
  <c r="D1102" i="2"/>
  <c r="E1102" i="2"/>
  <c r="F1102" i="2"/>
  <c r="G1102" i="2"/>
  <c r="H1102" i="2"/>
  <c r="J1102" i="2"/>
  <c r="K1102" i="2"/>
  <c r="L1102" i="2"/>
  <c r="M1102" i="2"/>
  <c r="AG1102" i="2"/>
  <c r="AH1102" i="2"/>
  <c r="AI1102" i="2"/>
  <c r="AJ1102" i="2"/>
  <c r="AK1102" i="2"/>
  <c r="AL1102" i="2"/>
  <c r="AM1102" i="2"/>
  <c r="AN1102" i="2"/>
  <c r="C1103" i="2"/>
  <c r="D1103" i="2"/>
  <c r="E1103" i="2"/>
  <c r="F1103" i="2"/>
  <c r="G1103" i="2"/>
  <c r="H1103" i="2"/>
  <c r="J1103" i="2"/>
  <c r="K1103" i="2"/>
  <c r="L1103" i="2"/>
  <c r="M1103" i="2"/>
  <c r="AG1103" i="2"/>
  <c r="AH1103" i="2"/>
  <c r="AI1103" i="2"/>
  <c r="AJ1103" i="2"/>
  <c r="AK1103" i="2"/>
  <c r="AL1103" i="2"/>
  <c r="AM1103" i="2"/>
  <c r="AN1103" i="2"/>
  <c r="C1104" i="2"/>
  <c r="D1104" i="2"/>
  <c r="E1104" i="2"/>
  <c r="F1104" i="2"/>
  <c r="G1104" i="2"/>
  <c r="H1104" i="2"/>
  <c r="J1104" i="2"/>
  <c r="K1104" i="2"/>
  <c r="L1104" i="2"/>
  <c r="M1104" i="2"/>
  <c r="AG1104" i="2"/>
  <c r="AH1104" i="2"/>
  <c r="AI1104" i="2"/>
  <c r="AJ1104" i="2"/>
  <c r="AK1104" i="2"/>
  <c r="AL1104" i="2"/>
  <c r="AM1104" i="2"/>
  <c r="AN1104" i="2"/>
  <c r="C1105" i="2"/>
  <c r="D1105" i="2"/>
  <c r="E1105" i="2"/>
  <c r="F1105" i="2"/>
  <c r="G1105" i="2"/>
  <c r="H1105" i="2"/>
  <c r="J1105" i="2"/>
  <c r="K1105" i="2"/>
  <c r="L1105" i="2"/>
  <c r="M1105" i="2"/>
  <c r="AG1105" i="2"/>
  <c r="AH1105" i="2"/>
  <c r="AI1105" i="2"/>
  <c r="AJ1105" i="2"/>
  <c r="AK1105" i="2"/>
  <c r="AL1105" i="2"/>
  <c r="AM1105" i="2"/>
  <c r="AN1105" i="2"/>
  <c r="C1106" i="2"/>
  <c r="D1106" i="2"/>
  <c r="E1106" i="2"/>
  <c r="F1106" i="2"/>
  <c r="G1106" i="2"/>
  <c r="H1106" i="2"/>
  <c r="J1106" i="2"/>
  <c r="K1106" i="2"/>
  <c r="L1106" i="2"/>
  <c r="M1106" i="2"/>
  <c r="AG1106" i="2"/>
  <c r="AH1106" i="2"/>
  <c r="AI1106" i="2"/>
  <c r="AJ1106" i="2"/>
  <c r="AK1106" i="2"/>
  <c r="AL1106" i="2"/>
  <c r="AM1106" i="2"/>
  <c r="AN1106" i="2"/>
  <c r="C1107" i="2"/>
  <c r="D1107" i="2"/>
  <c r="E1107" i="2"/>
  <c r="F1107" i="2"/>
  <c r="G1107" i="2"/>
  <c r="H1107" i="2"/>
  <c r="J1107" i="2"/>
  <c r="K1107" i="2"/>
  <c r="L1107" i="2"/>
  <c r="M1107" i="2"/>
  <c r="AG1107" i="2"/>
  <c r="AH1107" i="2"/>
  <c r="AI1107" i="2"/>
  <c r="AJ1107" i="2"/>
  <c r="AK1107" i="2"/>
  <c r="AL1107" i="2"/>
  <c r="AM1107" i="2"/>
  <c r="AN1107" i="2"/>
  <c r="C1108" i="2"/>
  <c r="D1108" i="2"/>
  <c r="E1108" i="2"/>
  <c r="F1108" i="2"/>
  <c r="G1108" i="2"/>
  <c r="H1108" i="2"/>
  <c r="J1108" i="2"/>
  <c r="K1108" i="2"/>
  <c r="L1108" i="2"/>
  <c r="M1108" i="2"/>
  <c r="AG1108" i="2"/>
  <c r="AH1108" i="2"/>
  <c r="AI1108" i="2"/>
  <c r="AJ1108" i="2"/>
  <c r="AK1108" i="2"/>
  <c r="AL1108" i="2"/>
  <c r="AM1108" i="2"/>
  <c r="AN1108" i="2"/>
  <c r="C1109" i="2"/>
  <c r="D1109" i="2"/>
  <c r="E1109" i="2"/>
  <c r="F1109" i="2"/>
  <c r="G1109" i="2"/>
  <c r="H1109" i="2"/>
  <c r="J1109" i="2"/>
  <c r="K1109" i="2"/>
  <c r="L1109" i="2"/>
  <c r="M1109" i="2"/>
  <c r="AG1109" i="2"/>
  <c r="AH1109" i="2"/>
  <c r="AI1109" i="2"/>
  <c r="AJ1109" i="2"/>
  <c r="AK1109" i="2"/>
  <c r="AL1109" i="2"/>
  <c r="AM1109" i="2"/>
  <c r="AN1109" i="2"/>
  <c r="C1110" i="2"/>
  <c r="D1110" i="2"/>
  <c r="E1110" i="2"/>
  <c r="F1110" i="2"/>
  <c r="G1110" i="2"/>
  <c r="H1110" i="2"/>
  <c r="J1110" i="2"/>
  <c r="K1110" i="2"/>
  <c r="L1110" i="2"/>
  <c r="M1110" i="2"/>
  <c r="AG1110" i="2"/>
  <c r="AH1110" i="2"/>
  <c r="AI1110" i="2"/>
  <c r="AJ1110" i="2"/>
  <c r="AK1110" i="2"/>
  <c r="AL1110" i="2"/>
  <c r="AM1110" i="2"/>
  <c r="AN1110" i="2"/>
  <c r="C1111" i="2"/>
  <c r="D1111" i="2"/>
  <c r="E1111" i="2"/>
  <c r="F1111" i="2"/>
  <c r="G1111" i="2"/>
  <c r="H1111" i="2"/>
  <c r="J1111" i="2"/>
  <c r="K1111" i="2"/>
  <c r="L1111" i="2"/>
  <c r="M1111" i="2"/>
  <c r="AG1111" i="2"/>
  <c r="AH1111" i="2"/>
  <c r="AI1111" i="2"/>
  <c r="AJ1111" i="2"/>
  <c r="AK1111" i="2"/>
  <c r="AL1111" i="2"/>
  <c r="AM1111" i="2"/>
  <c r="AN1111" i="2"/>
  <c r="C1112" i="2"/>
  <c r="D1112" i="2"/>
  <c r="E1112" i="2"/>
  <c r="F1112" i="2"/>
  <c r="G1112" i="2"/>
  <c r="H1112" i="2"/>
  <c r="J1112" i="2"/>
  <c r="K1112" i="2"/>
  <c r="L1112" i="2"/>
  <c r="M1112" i="2"/>
  <c r="AG1112" i="2"/>
  <c r="AH1112" i="2"/>
  <c r="AI1112" i="2"/>
  <c r="AJ1112" i="2"/>
  <c r="AK1112" i="2"/>
  <c r="AL1112" i="2"/>
  <c r="AM1112" i="2"/>
  <c r="AN1112" i="2"/>
  <c r="C1113" i="2"/>
  <c r="D1113" i="2"/>
  <c r="E1113" i="2"/>
  <c r="F1113" i="2"/>
  <c r="G1113" i="2"/>
  <c r="H1113" i="2"/>
  <c r="J1113" i="2"/>
  <c r="K1113" i="2"/>
  <c r="L1113" i="2"/>
  <c r="M1113" i="2"/>
  <c r="AG1113" i="2"/>
  <c r="AH1113" i="2"/>
  <c r="AI1113" i="2"/>
  <c r="AJ1113" i="2"/>
  <c r="AK1113" i="2"/>
  <c r="AL1113" i="2"/>
  <c r="AM1113" i="2"/>
  <c r="AN1113" i="2"/>
  <c r="C1114" i="2"/>
  <c r="D1114" i="2"/>
  <c r="E1114" i="2"/>
  <c r="F1114" i="2"/>
  <c r="G1114" i="2"/>
  <c r="H1114" i="2"/>
  <c r="J1114" i="2"/>
  <c r="K1114" i="2"/>
  <c r="L1114" i="2"/>
  <c r="M1114" i="2"/>
  <c r="AG1114" i="2"/>
  <c r="AH1114" i="2"/>
  <c r="AI1114" i="2"/>
  <c r="AJ1114" i="2"/>
  <c r="AK1114" i="2"/>
  <c r="AL1114" i="2"/>
  <c r="AM1114" i="2"/>
  <c r="AN1114" i="2"/>
  <c r="C1115" i="2"/>
  <c r="D1115" i="2"/>
  <c r="E1115" i="2"/>
  <c r="F1115" i="2"/>
  <c r="G1115" i="2"/>
  <c r="H1115" i="2"/>
  <c r="J1115" i="2"/>
  <c r="K1115" i="2"/>
  <c r="L1115" i="2"/>
  <c r="M1115" i="2"/>
  <c r="AG1115" i="2"/>
  <c r="AH1115" i="2"/>
  <c r="AI1115" i="2"/>
  <c r="AJ1115" i="2"/>
  <c r="AK1115" i="2"/>
  <c r="AL1115" i="2"/>
  <c r="AM1115" i="2"/>
  <c r="AN1115" i="2"/>
  <c r="C1116" i="2"/>
  <c r="D1116" i="2"/>
  <c r="E1116" i="2"/>
  <c r="F1116" i="2"/>
  <c r="G1116" i="2"/>
  <c r="H1116" i="2"/>
  <c r="J1116" i="2"/>
  <c r="K1116" i="2"/>
  <c r="L1116" i="2"/>
  <c r="M1116" i="2"/>
  <c r="AG1116" i="2"/>
  <c r="AH1116" i="2"/>
  <c r="AI1116" i="2"/>
  <c r="AJ1116" i="2"/>
  <c r="AK1116" i="2"/>
  <c r="AL1116" i="2"/>
  <c r="AM1116" i="2"/>
  <c r="AN1116" i="2"/>
  <c r="C1117" i="2"/>
  <c r="D1117" i="2"/>
  <c r="E1117" i="2"/>
  <c r="F1117" i="2"/>
  <c r="G1117" i="2"/>
  <c r="H1117" i="2"/>
  <c r="J1117" i="2"/>
  <c r="K1117" i="2"/>
  <c r="L1117" i="2"/>
  <c r="M1117" i="2"/>
  <c r="AG1117" i="2"/>
  <c r="AH1117" i="2"/>
  <c r="AI1117" i="2"/>
  <c r="AJ1117" i="2"/>
  <c r="AK1117" i="2"/>
  <c r="AL1117" i="2"/>
  <c r="AM1117" i="2"/>
  <c r="AN1117" i="2"/>
  <c r="C1118" i="2"/>
  <c r="D1118" i="2"/>
  <c r="E1118" i="2"/>
  <c r="F1118" i="2"/>
  <c r="G1118" i="2"/>
  <c r="H1118" i="2"/>
  <c r="J1118" i="2"/>
  <c r="K1118" i="2"/>
  <c r="L1118" i="2"/>
  <c r="M1118" i="2"/>
  <c r="AG1118" i="2"/>
  <c r="AH1118" i="2"/>
  <c r="AI1118" i="2"/>
  <c r="AJ1118" i="2"/>
  <c r="AK1118" i="2"/>
  <c r="AL1118" i="2"/>
  <c r="AM1118" i="2"/>
  <c r="AN1118" i="2"/>
  <c r="C1119" i="2"/>
  <c r="D1119" i="2"/>
  <c r="E1119" i="2"/>
  <c r="F1119" i="2"/>
  <c r="G1119" i="2"/>
  <c r="H1119" i="2"/>
  <c r="J1119" i="2"/>
  <c r="K1119" i="2"/>
  <c r="L1119" i="2"/>
  <c r="M1119" i="2"/>
  <c r="AG1119" i="2"/>
  <c r="AH1119" i="2"/>
  <c r="AI1119" i="2"/>
  <c r="AJ1119" i="2"/>
  <c r="AK1119" i="2"/>
  <c r="AL1119" i="2"/>
  <c r="AM1119" i="2"/>
  <c r="AN1119" i="2"/>
  <c r="C1120" i="2"/>
  <c r="D1120" i="2"/>
  <c r="E1120" i="2"/>
  <c r="F1120" i="2"/>
  <c r="G1120" i="2"/>
  <c r="H1120" i="2"/>
  <c r="J1120" i="2"/>
  <c r="K1120" i="2"/>
  <c r="L1120" i="2"/>
  <c r="M1120" i="2"/>
  <c r="AG1120" i="2"/>
  <c r="AH1120" i="2"/>
  <c r="AI1120" i="2"/>
  <c r="AJ1120" i="2"/>
  <c r="AK1120" i="2"/>
  <c r="AL1120" i="2"/>
  <c r="AM1120" i="2"/>
  <c r="AN1120" i="2"/>
  <c r="C1121" i="2"/>
  <c r="D1121" i="2"/>
  <c r="E1121" i="2"/>
  <c r="F1121" i="2"/>
  <c r="G1121" i="2"/>
  <c r="H1121" i="2"/>
  <c r="J1121" i="2"/>
  <c r="K1121" i="2"/>
  <c r="L1121" i="2"/>
  <c r="M1121" i="2"/>
  <c r="AG1121" i="2"/>
  <c r="AH1121" i="2"/>
  <c r="AI1121" i="2"/>
  <c r="AJ1121" i="2"/>
  <c r="AK1121" i="2"/>
  <c r="AL1121" i="2"/>
  <c r="AM1121" i="2"/>
  <c r="AN1121" i="2"/>
  <c r="C1122" i="2"/>
  <c r="D1122" i="2"/>
  <c r="E1122" i="2"/>
  <c r="F1122" i="2"/>
  <c r="G1122" i="2"/>
  <c r="H1122" i="2"/>
  <c r="J1122" i="2"/>
  <c r="K1122" i="2"/>
  <c r="L1122" i="2"/>
  <c r="M1122" i="2"/>
  <c r="AG1122" i="2"/>
  <c r="AH1122" i="2"/>
  <c r="AI1122" i="2"/>
  <c r="AJ1122" i="2"/>
  <c r="AK1122" i="2"/>
  <c r="AL1122" i="2"/>
  <c r="AM1122" i="2"/>
  <c r="AN1122" i="2"/>
  <c r="C1123" i="2"/>
  <c r="D1123" i="2"/>
  <c r="E1123" i="2"/>
  <c r="F1123" i="2"/>
  <c r="G1123" i="2"/>
  <c r="H1123" i="2"/>
  <c r="J1123" i="2"/>
  <c r="K1123" i="2"/>
  <c r="L1123" i="2"/>
  <c r="M1123" i="2"/>
  <c r="AG1123" i="2"/>
  <c r="AH1123" i="2"/>
  <c r="AI1123" i="2"/>
  <c r="AJ1123" i="2"/>
  <c r="AK1123" i="2"/>
  <c r="AL1123" i="2"/>
  <c r="AM1123" i="2"/>
  <c r="AN1123" i="2"/>
  <c r="C1124" i="2"/>
  <c r="D1124" i="2"/>
  <c r="E1124" i="2"/>
  <c r="F1124" i="2"/>
  <c r="G1124" i="2"/>
  <c r="H1124" i="2"/>
  <c r="J1124" i="2"/>
  <c r="K1124" i="2"/>
  <c r="L1124" i="2"/>
  <c r="M1124" i="2"/>
  <c r="AG1124" i="2"/>
  <c r="AH1124" i="2"/>
  <c r="AI1124" i="2"/>
  <c r="AJ1124" i="2"/>
  <c r="AK1124" i="2"/>
  <c r="AL1124" i="2"/>
  <c r="AM1124" i="2"/>
  <c r="AN1124" i="2"/>
  <c r="C1125" i="2"/>
  <c r="D1125" i="2"/>
  <c r="E1125" i="2"/>
  <c r="F1125" i="2"/>
  <c r="G1125" i="2"/>
  <c r="H1125" i="2"/>
  <c r="J1125" i="2"/>
  <c r="K1125" i="2"/>
  <c r="L1125" i="2"/>
  <c r="M1125" i="2"/>
  <c r="AG1125" i="2"/>
  <c r="AH1125" i="2"/>
  <c r="AI1125" i="2"/>
  <c r="AJ1125" i="2"/>
  <c r="AK1125" i="2"/>
  <c r="AL1125" i="2"/>
  <c r="AM1125" i="2"/>
  <c r="AN1125" i="2"/>
  <c r="C1126" i="2"/>
  <c r="D1126" i="2"/>
  <c r="E1126" i="2"/>
  <c r="F1126" i="2"/>
  <c r="G1126" i="2"/>
  <c r="H1126" i="2"/>
  <c r="J1126" i="2"/>
  <c r="K1126" i="2"/>
  <c r="L1126" i="2"/>
  <c r="M1126" i="2"/>
  <c r="AG1126" i="2"/>
  <c r="AH1126" i="2"/>
  <c r="AI1126" i="2"/>
  <c r="AJ1126" i="2"/>
  <c r="AK1126" i="2"/>
  <c r="AL1126" i="2"/>
  <c r="AM1126" i="2"/>
  <c r="AN1126" i="2"/>
  <c r="C1127" i="2"/>
  <c r="D1127" i="2"/>
  <c r="E1127" i="2"/>
  <c r="F1127" i="2"/>
  <c r="G1127" i="2"/>
  <c r="H1127" i="2"/>
  <c r="J1127" i="2"/>
  <c r="K1127" i="2"/>
  <c r="L1127" i="2"/>
  <c r="M1127" i="2"/>
  <c r="AG1127" i="2"/>
  <c r="AH1127" i="2"/>
  <c r="AI1127" i="2"/>
  <c r="AJ1127" i="2"/>
  <c r="AK1127" i="2"/>
  <c r="AL1127" i="2"/>
  <c r="AM1127" i="2"/>
  <c r="AN1127" i="2"/>
  <c r="C1128" i="2"/>
  <c r="D1128" i="2"/>
  <c r="E1128" i="2"/>
  <c r="F1128" i="2"/>
  <c r="G1128" i="2"/>
  <c r="H1128" i="2"/>
  <c r="J1128" i="2"/>
  <c r="K1128" i="2"/>
  <c r="L1128" i="2"/>
  <c r="M1128" i="2"/>
  <c r="AG1128" i="2"/>
  <c r="AH1128" i="2"/>
  <c r="AI1128" i="2"/>
  <c r="AJ1128" i="2"/>
  <c r="AK1128" i="2"/>
  <c r="AL1128" i="2"/>
  <c r="AM1128" i="2"/>
  <c r="AN1128" i="2"/>
  <c r="C1129" i="2"/>
  <c r="D1129" i="2"/>
  <c r="E1129" i="2"/>
  <c r="F1129" i="2"/>
  <c r="G1129" i="2"/>
  <c r="H1129" i="2"/>
  <c r="J1129" i="2"/>
  <c r="K1129" i="2"/>
  <c r="L1129" i="2"/>
  <c r="M1129" i="2"/>
  <c r="AG1129" i="2"/>
  <c r="AH1129" i="2"/>
  <c r="AI1129" i="2"/>
  <c r="AJ1129" i="2"/>
  <c r="AK1129" i="2"/>
  <c r="AL1129" i="2"/>
  <c r="AM1129" i="2"/>
  <c r="AN1129" i="2"/>
  <c r="C1130" i="2"/>
  <c r="D1130" i="2"/>
  <c r="E1130" i="2"/>
  <c r="F1130" i="2"/>
  <c r="G1130" i="2"/>
  <c r="H1130" i="2"/>
  <c r="J1130" i="2"/>
  <c r="K1130" i="2"/>
  <c r="L1130" i="2"/>
  <c r="M1130" i="2"/>
  <c r="AG1130" i="2"/>
  <c r="AH1130" i="2"/>
  <c r="AI1130" i="2"/>
  <c r="AJ1130" i="2"/>
  <c r="AK1130" i="2"/>
  <c r="AL1130" i="2"/>
  <c r="AM1130" i="2"/>
  <c r="AN1130" i="2"/>
  <c r="C1131" i="2"/>
  <c r="D1131" i="2"/>
  <c r="E1131" i="2"/>
  <c r="F1131" i="2"/>
  <c r="G1131" i="2"/>
  <c r="H1131" i="2"/>
  <c r="J1131" i="2"/>
  <c r="K1131" i="2"/>
  <c r="L1131" i="2"/>
  <c r="M1131" i="2"/>
  <c r="AG1131" i="2"/>
  <c r="AH1131" i="2"/>
  <c r="AI1131" i="2"/>
  <c r="AJ1131" i="2"/>
  <c r="AK1131" i="2"/>
  <c r="AL1131" i="2"/>
  <c r="AM1131" i="2"/>
  <c r="AN1131" i="2"/>
  <c r="C1132" i="2"/>
  <c r="D1132" i="2"/>
  <c r="E1132" i="2"/>
  <c r="F1132" i="2"/>
  <c r="G1132" i="2"/>
  <c r="H1132" i="2"/>
  <c r="J1132" i="2"/>
  <c r="K1132" i="2"/>
  <c r="L1132" i="2"/>
  <c r="M1132" i="2"/>
  <c r="AG1132" i="2"/>
  <c r="AH1132" i="2"/>
  <c r="AI1132" i="2"/>
  <c r="AJ1132" i="2"/>
  <c r="AK1132" i="2"/>
  <c r="AL1132" i="2"/>
  <c r="AM1132" i="2"/>
  <c r="AN1132" i="2"/>
  <c r="C1133" i="2"/>
  <c r="D1133" i="2"/>
  <c r="E1133" i="2"/>
  <c r="F1133" i="2"/>
  <c r="G1133" i="2"/>
  <c r="H1133" i="2"/>
  <c r="J1133" i="2"/>
  <c r="K1133" i="2"/>
  <c r="L1133" i="2"/>
  <c r="M1133" i="2"/>
  <c r="AG1133" i="2"/>
  <c r="AH1133" i="2"/>
  <c r="AI1133" i="2"/>
  <c r="AJ1133" i="2"/>
  <c r="AK1133" i="2"/>
  <c r="AL1133" i="2"/>
  <c r="AM1133" i="2"/>
  <c r="AN1133" i="2"/>
  <c r="C1134" i="2"/>
  <c r="D1134" i="2"/>
  <c r="E1134" i="2"/>
  <c r="F1134" i="2"/>
  <c r="G1134" i="2"/>
  <c r="H1134" i="2"/>
  <c r="J1134" i="2"/>
  <c r="K1134" i="2"/>
  <c r="L1134" i="2"/>
  <c r="M1134" i="2"/>
  <c r="AG1134" i="2"/>
  <c r="AH1134" i="2"/>
  <c r="AI1134" i="2"/>
  <c r="AJ1134" i="2"/>
  <c r="AK1134" i="2"/>
  <c r="AL1134" i="2"/>
  <c r="AM1134" i="2"/>
  <c r="AN1134" i="2"/>
  <c r="C1135" i="2"/>
  <c r="D1135" i="2"/>
  <c r="E1135" i="2"/>
  <c r="F1135" i="2"/>
  <c r="G1135" i="2"/>
  <c r="H1135" i="2"/>
  <c r="J1135" i="2"/>
  <c r="K1135" i="2"/>
  <c r="L1135" i="2"/>
  <c r="M1135" i="2"/>
  <c r="AG1135" i="2"/>
  <c r="AH1135" i="2"/>
  <c r="AI1135" i="2"/>
  <c r="AJ1135" i="2"/>
  <c r="AK1135" i="2"/>
  <c r="AL1135" i="2"/>
  <c r="AM1135" i="2"/>
  <c r="AN1135" i="2"/>
  <c r="C1136" i="2"/>
  <c r="D1136" i="2"/>
  <c r="E1136" i="2"/>
  <c r="F1136" i="2"/>
  <c r="G1136" i="2"/>
  <c r="H1136" i="2"/>
  <c r="J1136" i="2"/>
  <c r="K1136" i="2"/>
  <c r="L1136" i="2"/>
  <c r="M1136" i="2"/>
  <c r="AG1136" i="2"/>
  <c r="AH1136" i="2"/>
  <c r="AI1136" i="2"/>
  <c r="AJ1136" i="2"/>
  <c r="AK1136" i="2"/>
  <c r="AL1136" i="2"/>
  <c r="AM1136" i="2"/>
  <c r="AN1136" i="2"/>
  <c r="C1137" i="2"/>
  <c r="D1137" i="2"/>
  <c r="E1137" i="2"/>
  <c r="F1137" i="2"/>
  <c r="G1137" i="2"/>
  <c r="H1137" i="2"/>
  <c r="J1137" i="2"/>
  <c r="K1137" i="2"/>
  <c r="L1137" i="2"/>
  <c r="M1137" i="2"/>
  <c r="AG1137" i="2"/>
  <c r="AH1137" i="2"/>
  <c r="AI1137" i="2"/>
  <c r="AJ1137" i="2"/>
  <c r="AK1137" i="2"/>
  <c r="AL1137" i="2"/>
  <c r="AM1137" i="2"/>
  <c r="AN1137" i="2"/>
  <c r="C1138" i="2"/>
  <c r="D1138" i="2"/>
  <c r="E1138" i="2"/>
  <c r="F1138" i="2"/>
  <c r="G1138" i="2"/>
  <c r="H1138" i="2"/>
  <c r="J1138" i="2"/>
  <c r="K1138" i="2"/>
  <c r="L1138" i="2"/>
  <c r="M1138" i="2"/>
  <c r="AG1138" i="2"/>
  <c r="AH1138" i="2"/>
  <c r="AI1138" i="2"/>
  <c r="AJ1138" i="2"/>
  <c r="AK1138" i="2"/>
  <c r="AL1138" i="2"/>
  <c r="AM1138" i="2"/>
  <c r="AN1138" i="2"/>
  <c r="C1139" i="2"/>
  <c r="D1139" i="2"/>
  <c r="E1139" i="2"/>
  <c r="F1139" i="2"/>
  <c r="G1139" i="2"/>
  <c r="H1139" i="2"/>
  <c r="J1139" i="2"/>
  <c r="K1139" i="2"/>
  <c r="L1139" i="2"/>
  <c r="M1139" i="2"/>
  <c r="AG1139" i="2"/>
  <c r="AH1139" i="2"/>
  <c r="AI1139" i="2"/>
  <c r="AJ1139" i="2"/>
  <c r="AK1139" i="2"/>
  <c r="AL1139" i="2"/>
  <c r="AM1139" i="2"/>
  <c r="AN1139" i="2"/>
  <c r="C1140" i="2"/>
  <c r="D1140" i="2"/>
  <c r="E1140" i="2"/>
  <c r="F1140" i="2"/>
  <c r="G1140" i="2"/>
  <c r="H1140" i="2"/>
  <c r="J1140" i="2"/>
  <c r="K1140" i="2"/>
  <c r="L1140" i="2"/>
  <c r="M1140" i="2"/>
  <c r="AG1140" i="2"/>
  <c r="AH1140" i="2"/>
  <c r="AI1140" i="2"/>
  <c r="AJ1140" i="2"/>
  <c r="AK1140" i="2"/>
  <c r="AL1140" i="2"/>
  <c r="AM1140" i="2"/>
  <c r="AN1140" i="2"/>
  <c r="C1141" i="2"/>
  <c r="D1141" i="2"/>
  <c r="E1141" i="2"/>
  <c r="F1141" i="2"/>
  <c r="G1141" i="2"/>
  <c r="H1141" i="2"/>
  <c r="J1141" i="2"/>
  <c r="K1141" i="2"/>
  <c r="L1141" i="2"/>
  <c r="M1141" i="2"/>
  <c r="AG1141" i="2"/>
  <c r="AH1141" i="2"/>
  <c r="AI1141" i="2"/>
  <c r="AJ1141" i="2"/>
  <c r="AK1141" i="2"/>
  <c r="AL1141" i="2"/>
  <c r="AM1141" i="2"/>
  <c r="AN1141" i="2"/>
  <c r="C1142" i="2"/>
  <c r="D1142" i="2"/>
  <c r="E1142" i="2"/>
  <c r="F1142" i="2"/>
  <c r="G1142" i="2"/>
  <c r="H1142" i="2"/>
  <c r="J1142" i="2"/>
  <c r="K1142" i="2"/>
  <c r="L1142" i="2"/>
  <c r="M1142" i="2"/>
  <c r="AG1142" i="2"/>
  <c r="AH1142" i="2"/>
  <c r="AI1142" i="2"/>
  <c r="AJ1142" i="2"/>
  <c r="AK1142" i="2"/>
  <c r="AL1142" i="2"/>
  <c r="AM1142" i="2"/>
  <c r="AN1142" i="2"/>
  <c r="C1143" i="2"/>
  <c r="D1143" i="2"/>
  <c r="E1143" i="2"/>
  <c r="F1143" i="2"/>
  <c r="G1143" i="2"/>
  <c r="H1143" i="2"/>
  <c r="J1143" i="2"/>
  <c r="K1143" i="2"/>
  <c r="L1143" i="2"/>
  <c r="M1143" i="2"/>
  <c r="AG1143" i="2"/>
  <c r="AH1143" i="2"/>
  <c r="AI1143" i="2"/>
  <c r="AJ1143" i="2"/>
  <c r="AK1143" i="2"/>
  <c r="AL1143" i="2"/>
  <c r="AM1143" i="2"/>
  <c r="AN1143" i="2"/>
  <c r="C1144" i="2"/>
  <c r="D1144" i="2"/>
  <c r="E1144" i="2"/>
  <c r="F1144" i="2"/>
  <c r="G1144" i="2"/>
  <c r="H1144" i="2"/>
  <c r="J1144" i="2"/>
  <c r="K1144" i="2"/>
  <c r="L1144" i="2"/>
  <c r="M1144" i="2"/>
  <c r="AG1144" i="2"/>
  <c r="AH1144" i="2"/>
  <c r="AI1144" i="2"/>
  <c r="AJ1144" i="2"/>
  <c r="AK1144" i="2"/>
  <c r="AL1144" i="2"/>
  <c r="AM1144" i="2"/>
  <c r="AN1144" i="2"/>
  <c r="C1145" i="2"/>
  <c r="D1145" i="2"/>
  <c r="E1145" i="2"/>
  <c r="F1145" i="2"/>
  <c r="G1145" i="2"/>
  <c r="H1145" i="2"/>
  <c r="J1145" i="2"/>
  <c r="K1145" i="2"/>
  <c r="L1145" i="2"/>
  <c r="M1145" i="2"/>
  <c r="AG1145" i="2"/>
  <c r="AH1145" i="2"/>
  <c r="AI1145" i="2"/>
  <c r="AJ1145" i="2"/>
  <c r="AK1145" i="2"/>
  <c r="AL1145" i="2"/>
  <c r="AM1145" i="2"/>
  <c r="AN1145" i="2"/>
  <c r="C1146" i="2"/>
  <c r="D1146" i="2"/>
  <c r="E1146" i="2"/>
  <c r="F1146" i="2"/>
  <c r="G1146" i="2"/>
  <c r="H1146" i="2"/>
  <c r="J1146" i="2"/>
  <c r="K1146" i="2"/>
  <c r="L1146" i="2"/>
  <c r="M1146" i="2"/>
  <c r="AG1146" i="2"/>
  <c r="AH1146" i="2"/>
  <c r="AI1146" i="2"/>
  <c r="AJ1146" i="2"/>
  <c r="AK1146" i="2"/>
  <c r="AL1146" i="2"/>
  <c r="AM1146" i="2"/>
  <c r="AN1146" i="2"/>
  <c r="C1147" i="2"/>
  <c r="D1147" i="2"/>
  <c r="E1147" i="2"/>
  <c r="F1147" i="2"/>
  <c r="G1147" i="2"/>
  <c r="H1147" i="2"/>
  <c r="J1147" i="2"/>
  <c r="K1147" i="2"/>
  <c r="L1147" i="2"/>
  <c r="M1147" i="2"/>
  <c r="AG1147" i="2"/>
  <c r="AH1147" i="2"/>
  <c r="AI1147" i="2"/>
  <c r="AJ1147" i="2"/>
  <c r="AK1147" i="2"/>
  <c r="AL1147" i="2"/>
  <c r="AM1147" i="2"/>
  <c r="AN1147" i="2"/>
  <c r="C1148" i="2"/>
  <c r="D1148" i="2"/>
  <c r="E1148" i="2"/>
  <c r="F1148" i="2"/>
  <c r="G1148" i="2"/>
  <c r="H1148" i="2"/>
  <c r="J1148" i="2"/>
  <c r="K1148" i="2"/>
  <c r="L1148" i="2"/>
  <c r="M1148" i="2"/>
  <c r="AG1148" i="2"/>
  <c r="AH1148" i="2"/>
  <c r="AI1148" i="2"/>
  <c r="AJ1148" i="2"/>
  <c r="AK1148" i="2"/>
  <c r="AL1148" i="2"/>
  <c r="AM1148" i="2"/>
  <c r="AN1148" i="2"/>
  <c r="C1149" i="2"/>
  <c r="D1149" i="2"/>
  <c r="E1149" i="2"/>
  <c r="F1149" i="2"/>
  <c r="G1149" i="2"/>
  <c r="H1149" i="2"/>
  <c r="J1149" i="2"/>
  <c r="K1149" i="2"/>
  <c r="L1149" i="2"/>
  <c r="M1149" i="2"/>
  <c r="AG1149" i="2"/>
  <c r="AH1149" i="2"/>
  <c r="AI1149" i="2"/>
  <c r="AJ1149" i="2"/>
  <c r="AK1149" i="2"/>
  <c r="AL1149" i="2"/>
  <c r="AM1149" i="2"/>
  <c r="AN1149" i="2"/>
  <c r="C1150" i="2"/>
  <c r="D1150" i="2"/>
  <c r="E1150" i="2"/>
  <c r="F1150" i="2"/>
  <c r="G1150" i="2"/>
  <c r="H1150" i="2"/>
  <c r="J1150" i="2"/>
  <c r="K1150" i="2"/>
  <c r="L1150" i="2"/>
  <c r="M1150" i="2"/>
  <c r="AG1150" i="2"/>
  <c r="AH1150" i="2"/>
  <c r="AI1150" i="2"/>
  <c r="AJ1150" i="2"/>
  <c r="AK1150" i="2"/>
  <c r="AL1150" i="2"/>
  <c r="AM1150" i="2"/>
  <c r="AN1150" i="2"/>
  <c r="C1151" i="2"/>
  <c r="D1151" i="2"/>
  <c r="E1151" i="2"/>
  <c r="F1151" i="2"/>
  <c r="G1151" i="2"/>
  <c r="H1151" i="2"/>
  <c r="J1151" i="2"/>
  <c r="K1151" i="2"/>
  <c r="L1151" i="2"/>
  <c r="M1151" i="2"/>
  <c r="AG1151" i="2"/>
  <c r="AH1151" i="2"/>
  <c r="AI1151" i="2"/>
  <c r="AJ1151" i="2"/>
  <c r="AK1151" i="2"/>
  <c r="AL1151" i="2"/>
  <c r="AM1151" i="2"/>
  <c r="AN1151" i="2"/>
  <c r="C1152" i="2"/>
  <c r="D1152" i="2"/>
  <c r="E1152" i="2"/>
  <c r="F1152" i="2"/>
  <c r="G1152" i="2"/>
  <c r="H1152" i="2"/>
  <c r="J1152" i="2"/>
  <c r="K1152" i="2"/>
  <c r="L1152" i="2"/>
  <c r="M1152" i="2"/>
  <c r="AG1152" i="2"/>
  <c r="AH1152" i="2"/>
  <c r="AI1152" i="2"/>
  <c r="AJ1152" i="2"/>
  <c r="AK1152" i="2"/>
  <c r="AL1152" i="2"/>
  <c r="AM1152" i="2"/>
  <c r="AN1152" i="2"/>
  <c r="C1153" i="2"/>
  <c r="D1153" i="2"/>
  <c r="E1153" i="2"/>
  <c r="F1153" i="2"/>
  <c r="G1153" i="2"/>
  <c r="H1153" i="2"/>
  <c r="J1153" i="2"/>
  <c r="K1153" i="2"/>
  <c r="L1153" i="2"/>
  <c r="M1153" i="2"/>
  <c r="AG1153" i="2"/>
  <c r="AH1153" i="2"/>
  <c r="AI1153" i="2"/>
  <c r="AJ1153" i="2"/>
  <c r="AK1153" i="2"/>
  <c r="AL1153" i="2"/>
  <c r="AM1153" i="2"/>
  <c r="AN1153" i="2"/>
  <c r="C1154" i="2"/>
  <c r="D1154" i="2"/>
  <c r="E1154" i="2"/>
  <c r="F1154" i="2"/>
  <c r="G1154" i="2"/>
  <c r="H1154" i="2"/>
  <c r="J1154" i="2"/>
  <c r="K1154" i="2"/>
  <c r="L1154" i="2"/>
  <c r="M1154" i="2"/>
  <c r="AG1154" i="2"/>
  <c r="AH1154" i="2"/>
  <c r="AI1154" i="2"/>
  <c r="AJ1154" i="2"/>
  <c r="AK1154" i="2"/>
  <c r="AL1154" i="2"/>
  <c r="AM1154" i="2"/>
  <c r="AN1154" i="2"/>
  <c r="C1155" i="2"/>
  <c r="D1155" i="2"/>
  <c r="E1155" i="2"/>
  <c r="F1155" i="2"/>
  <c r="G1155" i="2"/>
  <c r="H1155" i="2"/>
  <c r="J1155" i="2"/>
  <c r="K1155" i="2"/>
  <c r="L1155" i="2"/>
  <c r="M1155" i="2"/>
  <c r="AG1155" i="2"/>
  <c r="AH1155" i="2"/>
  <c r="AI1155" i="2"/>
  <c r="AJ1155" i="2"/>
  <c r="AK1155" i="2"/>
  <c r="AL1155" i="2"/>
  <c r="AM1155" i="2"/>
  <c r="AN1155" i="2"/>
  <c r="C1156" i="2"/>
  <c r="D1156" i="2"/>
  <c r="E1156" i="2"/>
  <c r="F1156" i="2"/>
  <c r="G1156" i="2"/>
  <c r="H1156" i="2"/>
  <c r="J1156" i="2"/>
  <c r="K1156" i="2"/>
  <c r="L1156" i="2"/>
  <c r="M1156" i="2"/>
  <c r="AG1156" i="2"/>
  <c r="AH1156" i="2"/>
  <c r="AI1156" i="2"/>
  <c r="AJ1156" i="2"/>
  <c r="AK1156" i="2"/>
  <c r="AL1156" i="2"/>
  <c r="AM1156" i="2"/>
  <c r="AN1156" i="2"/>
  <c r="C1157" i="2"/>
  <c r="D1157" i="2"/>
  <c r="E1157" i="2"/>
  <c r="F1157" i="2"/>
  <c r="G1157" i="2"/>
  <c r="H1157" i="2"/>
  <c r="J1157" i="2"/>
  <c r="K1157" i="2"/>
  <c r="L1157" i="2"/>
  <c r="M1157" i="2"/>
  <c r="AG1157" i="2"/>
  <c r="AH1157" i="2"/>
  <c r="AI1157" i="2"/>
  <c r="AJ1157" i="2"/>
  <c r="AK1157" i="2"/>
  <c r="AL1157" i="2"/>
  <c r="AM1157" i="2"/>
  <c r="AN1157" i="2"/>
  <c r="C1158" i="2"/>
  <c r="D1158" i="2"/>
  <c r="E1158" i="2"/>
  <c r="F1158" i="2"/>
  <c r="G1158" i="2"/>
  <c r="H1158" i="2"/>
  <c r="J1158" i="2"/>
  <c r="K1158" i="2"/>
  <c r="L1158" i="2"/>
  <c r="M1158" i="2"/>
  <c r="AG1158" i="2"/>
  <c r="AH1158" i="2"/>
  <c r="AI1158" i="2"/>
  <c r="AJ1158" i="2"/>
  <c r="AK1158" i="2"/>
  <c r="AL1158" i="2"/>
  <c r="AM1158" i="2"/>
  <c r="AN1158" i="2"/>
  <c r="C1159" i="2"/>
  <c r="D1159" i="2"/>
  <c r="E1159" i="2"/>
  <c r="F1159" i="2"/>
  <c r="G1159" i="2"/>
  <c r="H1159" i="2"/>
  <c r="J1159" i="2"/>
  <c r="K1159" i="2"/>
  <c r="L1159" i="2"/>
  <c r="M1159" i="2"/>
  <c r="AG1159" i="2"/>
  <c r="AH1159" i="2"/>
  <c r="AI1159" i="2"/>
  <c r="AJ1159" i="2"/>
  <c r="AK1159" i="2"/>
  <c r="AL1159" i="2"/>
  <c r="AM1159" i="2"/>
  <c r="AN1159" i="2"/>
  <c r="C1160" i="2"/>
  <c r="D1160" i="2"/>
  <c r="E1160" i="2"/>
  <c r="F1160" i="2"/>
  <c r="G1160" i="2"/>
  <c r="H1160" i="2"/>
  <c r="J1160" i="2"/>
  <c r="K1160" i="2"/>
  <c r="L1160" i="2"/>
  <c r="M1160" i="2"/>
  <c r="AG1160" i="2"/>
  <c r="AH1160" i="2"/>
  <c r="AI1160" i="2"/>
  <c r="AJ1160" i="2"/>
  <c r="AK1160" i="2"/>
  <c r="AL1160" i="2"/>
  <c r="AM1160" i="2"/>
  <c r="AN1160" i="2"/>
  <c r="C1161" i="2"/>
  <c r="D1161" i="2"/>
  <c r="E1161" i="2"/>
  <c r="F1161" i="2"/>
  <c r="G1161" i="2"/>
  <c r="H1161" i="2"/>
  <c r="J1161" i="2"/>
  <c r="K1161" i="2"/>
  <c r="L1161" i="2"/>
  <c r="M1161" i="2"/>
  <c r="AG1161" i="2"/>
  <c r="AH1161" i="2"/>
  <c r="AI1161" i="2"/>
  <c r="AJ1161" i="2"/>
  <c r="AK1161" i="2"/>
  <c r="AL1161" i="2"/>
  <c r="AM1161" i="2"/>
  <c r="AN1161" i="2"/>
  <c r="C1162" i="2"/>
  <c r="D1162" i="2"/>
  <c r="E1162" i="2"/>
  <c r="F1162" i="2"/>
  <c r="G1162" i="2"/>
  <c r="H1162" i="2"/>
  <c r="J1162" i="2"/>
  <c r="K1162" i="2"/>
  <c r="L1162" i="2"/>
  <c r="M1162" i="2"/>
  <c r="AG1162" i="2"/>
  <c r="AH1162" i="2"/>
  <c r="AI1162" i="2"/>
  <c r="AJ1162" i="2"/>
  <c r="AK1162" i="2"/>
  <c r="AL1162" i="2"/>
  <c r="AM1162" i="2"/>
  <c r="AN1162" i="2"/>
  <c r="C1163" i="2"/>
  <c r="D1163" i="2"/>
  <c r="E1163" i="2"/>
  <c r="F1163" i="2"/>
  <c r="G1163" i="2"/>
  <c r="H1163" i="2"/>
  <c r="J1163" i="2"/>
  <c r="K1163" i="2"/>
  <c r="L1163" i="2"/>
  <c r="M1163" i="2"/>
  <c r="AG1163" i="2"/>
  <c r="AH1163" i="2"/>
  <c r="AI1163" i="2"/>
  <c r="AJ1163" i="2"/>
  <c r="AK1163" i="2"/>
  <c r="AL1163" i="2"/>
  <c r="AM1163" i="2"/>
  <c r="AN1163" i="2"/>
  <c r="C1164" i="2"/>
  <c r="D1164" i="2"/>
  <c r="E1164" i="2"/>
  <c r="F1164" i="2"/>
  <c r="G1164" i="2"/>
  <c r="H1164" i="2"/>
  <c r="J1164" i="2"/>
  <c r="K1164" i="2"/>
  <c r="L1164" i="2"/>
  <c r="M1164" i="2"/>
  <c r="AG1164" i="2"/>
  <c r="AH1164" i="2"/>
  <c r="AI1164" i="2"/>
  <c r="AJ1164" i="2"/>
  <c r="AK1164" i="2"/>
  <c r="AL1164" i="2"/>
  <c r="AM1164" i="2"/>
  <c r="AN1164" i="2"/>
  <c r="C1165" i="2"/>
  <c r="D1165" i="2"/>
  <c r="E1165" i="2"/>
  <c r="F1165" i="2"/>
  <c r="G1165" i="2"/>
  <c r="H1165" i="2"/>
  <c r="J1165" i="2"/>
  <c r="K1165" i="2"/>
  <c r="L1165" i="2"/>
  <c r="M1165" i="2"/>
  <c r="AG1165" i="2"/>
  <c r="AH1165" i="2"/>
  <c r="AI1165" i="2"/>
  <c r="AJ1165" i="2"/>
  <c r="AK1165" i="2"/>
  <c r="AL1165" i="2"/>
  <c r="AM1165" i="2"/>
  <c r="AN1165" i="2"/>
  <c r="C1166" i="2"/>
  <c r="D1166" i="2"/>
  <c r="E1166" i="2"/>
  <c r="F1166" i="2"/>
  <c r="G1166" i="2"/>
  <c r="H1166" i="2"/>
  <c r="J1166" i="2"/>
  <c r="K1166" i="2"/>
  <c r="L1166" i="2"/>
  <c r="M1166" i="2"/>
  <c r="AG1166" i="2"/>
  <c r="AH1166" i="2"/>
  <c r="AI1166" i="2"/>
  <c r="AJ1166" i="2"/>
  <c r="AK1166" i="2"/>
  <c r="AL1166" i="2"/>
  <c r="AM1166" i="2"/>
  <c r="AN1166" i="2"/>
  <c r="C1167" i="2"/>
  <c r="D1167" i="2"/>
  <c r="E1167" i="2"/>
  <c r="F1167" i="2"/>
  <c r="G1167" i="2"/>
  <c r="H1167" i="2"/>
  <c r="J1167" i="2"/>
  <c r="K1167" i="2"/>
  <c r="L1167" i="2"/>
  <c r="M1167" i="2"/>
  <c r="AG1167" i="2"/>
  <c r="AH1167" i="2"/>
  <c r="AI1167" i="2"/>
  <c r="AJ1167" i="2"/>
  <c r="AK1167" i="2"/>
  <c r="AL1167" i="2"/>
  <c r="AM1167" i="2"/>
  <c r="AN1167" i="2"/>
  <c r="C1168" i="2"/>
  <c r="D1168" i="2"/>
  <c r="E1168" i="2"/>
  <c r="F1168" i="2"/>
  <c r="G1168" i="2"/>
  <c r="H1168" i="2"/>
  <c r="J1168" i="2"/>
  <c r="K1168" i="2"/>
  <c r="L1168" i="2"/>
  <c r="M1168" i="2"/>
  <c r="AG1168" i="2"/>
  <c r="AH1168" i="2"/>
  <c r="AI1168" i="2"/>
  <c r="AJ1168" i="2"/>
  <c r="AK1168" i="2"/>
  <c r="AL1168" i="2"/>
  <c r="AM1168" i="2"/>
  <c r="AN1168" i="2"/>
  <c r="C1169" i="2"/>
  <c r="D1169" i="2"/>
  <c r="E1169" i="2"/>
  <c r="F1169" i="2"/>
  <c r="G1169" i="2"/>
  <c r="H1169" i="2"/>
  <c r="J1169" i="2"/>
  <c r="K1169" i="2"/>
  <c r="L1169" i="2"/>
  <c r="M1169" i="2"/>
  <c r="AG1169" i="2"/>
  <c r="AH1169" i="2"/>
  <c r="AI1169" i="2"/>
  <c r="AJ1169" i="2"/>
  <c r="AK1169" i="2"/>
  <c r="AL1169" i="2"/>
  <c r="AM1169" i="2"/>
  <c r="AN1169" i="2"/>
  <c r="C1170" i="2"/>
  <c r="D1170" i="2"/>
  <c r="E1170" i="2"/>
  <c r="F1170" i="2"/>
  <c r="G1170" i="2"/>
  <c r="H1170" i="2"/>
  <c r="J1170" i="2"/>
  <c r="K1170" i="2"/>
  <c r="L1170" i="2"/>
  <c r="M1170" i="2"/>
  <c r="AG1170" i="2"/>
  <c r="AH1170" i="2"/>
  <c r="AI1170" i="2"/>
  <c r="AJ1170" i="2"/>
  <c r="AK1170" i="2"/>
  <c r="AL1170" i="2"/>
  <c r="AM1170" i="2"/>
  <c r="AN1170" i="2"/>
  <c r="C1171" i="2"/>
  <c r="D1171" i="2"/>
  <c r="E1171" i="2"/>
  <c r="F1171" i="2"/>
  <c r="G1171" i="2"/>
  <c r="H1171" i="2"/>
  <c r="J1171" i="2"/>
  <c r="K1171" i="2"/>
  <c r="L1171" i="2"/>
  <c r="M1171" i="2"/>
  <c r="AG1171" i="2"/>
  <c r="AH1171" i="2"/>
  <c r="AI1171" i="2"/>
  <c r="AJ1171" i="2"/>
  <c r="AK1171" i="2"/>
  <c r="AL1171" i="2"/>
  <c r="AM1171" i="2"/>
  <c r="AN1171" i="2"/>
  <c r="C1172" i="2"/>
  <c r="D1172" i="2"/>
  <c r="E1172" i="2"/>
  <c r="F1172" i="2"/>
  <c r="G1172" i="2"/>
  <c r="H1172" i="2"/>
  <c r="J1172" i="2"/>
  <c r="K1172" i="2"/>
  <c r="L1172" i="2"/>
  <c r="M1172" i="2"/>
  <c r="AG1172" i="2"/>
  <c r="AH1172" i="2"/>
  <c r="AI1172" i="2"/>
  <c r="AJ1172" i="2"/>
  <c r="AK1172" i="2"/>
  <c r="AL1172" i="2"/>
  <c r="AM1172" i="2"/>
  <c r="AN1172" i="2"/>
  <c r="C1173" i="2"/>
  <c r="D1173" i="2"/>
  <c r="E1173" i="2"/>
  <c r="F1173" i="2"/>
  <c r="G1173" i="2"/>
  <c r="H1173" i="2"/>
  <c r="J1173" i="2"/>
  <c r="K1173" i="2"/>
  <c r="L1173" i="2"/>
  <c r="M1173" i="2"/>
  <c r="AG1173" i="2"/>
  <c r="AH1173" i="2"/>
  <c r="AI1173" i="2"/>
  <c r="AJ1173" i="2"/>
  <c r="AK1173" i="2"/>
  <c r="AL1173" i="2"/>
  <c r="AM1173" i="2"/>
  <c r="AN1173" i="2"/>
  <c r="C1174" i="2"/>
  <c r="D1174" i="2"/>
  <c r="E1174" i="2"/>
  <c r="F1174" i="2"/>
  <c r="G1174" i="2"/>
  <c r="H1174" i="2"/>
  <c r="J1174" i="2"/>
  <c r="K1174" i="2"/>
  <c r="L1174" i="2"/>
  <c r="M1174" i="2"/>
  <c r="AG1174" i="2"/>
  <c r="AH1174" i="2"/>
  <c r="AI1174" i="2"/>
  <c r="AJ1174" i="2"/>
  <c r="AK1174" i="2"/>
  <c r="AL1174" i="2"/>
  <c r="AM1174" i="2"/>
  <c r="AN1174" i="2"/>
  <c r="C1175" i="2"/>
  <c r="D1175" i="2"/>
  <c r="E1175" i="2"/>
  <c r="F1175" i="2"/>
  <c r="G1175" i="2"/>
  <c r="H1175" i="2"/>
  <c r="J1175" i="2"/>
  <c r="K1175" i="2"/>
  <c r="L1175" i="2"/>
  <c r="M1175" i="2"/>
  <c r="AG1175" i="2"/>
  <c r="AH1175" i="2"/>
  <c r="AI1175" i="2"/>
  <c r="AJ1175" i="2"/>
  <c r="AK1175" i="2"/>
  <c r="AL1175" i="2"/>
  <c r="AM1175" i="2"/>
  <c r="AN1175" i="2"/>
  <c r="C1176" i="2"/>
  <c r="D1176" i="2"/>
  <c r="E1176" i="2"/>
  <c r="F1176" i="2"/>
  <c r="G1176" i="2"/>
  <c r="H1176" i="2"/>
  <c r="J1176" i="2"/>
  <c r="K1176" i="2"/>
  <c r="L1176" i="2"/>
  <c r="M1176" i="2"/>
  <c r="AG1176" i="2"/>
  <c r="AH1176" i="2"/>
  <c r="AI1176" i="2"/>
  <c r="AJ1176" i="2"/>
  <c r="AK1176" i="2"/>
  <c r="AL1176" i="2"/>
  <c r="AM1176" i="2"/>
  <c r="AN1176" i="2"/>
  <c r="C1177" i="2"/>
  <c r="D1177" i="2"/>
  <c r="E1177" i="2"/>
  <c r="F1177" i="2"/>
  <c r="G1177" i="2"/>
  <c r="H1177" i="2"/>
  <c r="J1177" i="2"/>
  <c r="K1177" i="2"/>
  <c r="L1177" i="2"/>
  <c r="M1177" i="2"/>
  <c r="AG1177" i="2"/>
  <c r="AH1177" i="2"/>
  <c r="AI1177" i="2"/>
  <c r="AJ1177" i="2"/>
  <c r="AK1177" i="2"/>
  <c r="AL1177" i="2"/>
  <c r="AM1177" i="2"/>
  <c r="AN1177" i="2"/>
  <c r="C1178" i="2"/>
  <c r="D1178" i="2"/>
  <c r="E1178" i="2"/>
  <c r="F1178" i="2"/>
  <c r="G1178" i="2"/>
  <c r="H1178" i="2"/>
  <c r="J1178" i="2"/>
  <c r="K1178" i="2"/>
  <c r="L1178" i="2"/>
  <c r="M1178" i="2"/>
  <c r="AG1178" i="2"/>
  <c r="AH1178" i="2"/>
  <c r="AI1178" i="2"/>
  <c r="AJ1178" i="2"/>
  <c r="AK1178" i="2"/>
  <c r="AL1178" i="2"/>
  <c r="AM1178" i="2"/>
  <c r="AN1178" i="2"/>
  <c r="C1179" i="2"/>
  <c r="D1179" i="2"/>
  <c r="E1179" i="2"/>
  <c r="F1179" i="2"/>
  <c r="G1179" i="2"/>
  <c r="H1179" i="2"/>
  <c r="J1179" i="2"/>
  <c r="K1179" i="2"/>
  <c r="L1179" i="2"/>
  <c r="M1179" i="2"/>
  <c r="AG1179" i="2"/>
  <c r="AH1179" i="2"/>
  <c r="AI1179" i="2"/>
  <c r="AJ1179" i="2"/>
  <c r="AK1179" i="2"/>
  <c r="AL1179" i="2"/>
  <c r="AM1179" i="2"/>
  <c r="AN1179" i="2"/>
  <c r="C1180" i="2"/>
  <c r="D1180" i="2"/>
  <c r="E1180" i="2"/>
  <c r="F1180" i="2"/>
  <c r="G1180" i="2"/>
  <c r="H1180" i="2"/>
  <c r="J1180" i="2"/>
  <c r="K1180" i="2"/>
  <c r="L1180" i="2"/>
  <c r="M1180" i="2"/>
  <c r="AG1180" i="2"/>
  <c r="AH1180" i="2"/>
  <c r="AI1180" i="2"/>
  <c r="AJ1180" i="2"/>
  <c r="AK1180" i="2"/>
  <c r="AL1180" i="2"/>
  <c r="AM1180" i="2"/>
  <c r="AN1180" i="2"/>
  <c r="C1181" i="2"/>
  <c r="D1181" i="2"/>
  <c r="E1181" i="2"/>
  <c r="F1181" i="2"/>
  <c r="G1181" i="2"/>
  <c r="H1181" i="2"/>
  <c r="J1181" i="2"/>
  <c r="K1181" i="2"/>
  <c r="L1181" i="2"/>
  <c r="M1181" i="2"/>
  <c r="AG1181" i="2"/>
  <c r="AH1181" i="2"/>
  <c r="AI1181" i="2"/>
  <c r="AJ1181" i="2"/>
  <c r="AK1181" i="2"/>
  <c r="AL1181" i="2"/>
  <c r="AM1181" i="2"/>
  <c r="AN1181" i="2"/>
  <c r="D1182" i="2"/>
  <c r="E1182" i="2"/>
  <c r="F1182" i="2"/>
  <c r="G1182" i="2"/>
  <c r="H1182" i="2"/>
  <c r="J1182" i="2"/>
  <c r="K1182" i="2"/>
  <c r="L1182" i="2"/>
  <c r="M1182" i="2"/>
  <c r="AG1182" i="2"/>
  <c r="AH1182" i="2"/>
  <c r="AI1182" i="2"/>
  <c r="AJ1182" i="2"/>
  <c r="AK1182" i="2"/>
  <c r="AL1182" i="2"/>
  <c r="AM1182" i="2"/>
  <c r="AN1182" i="2"/>
  <c r="C1183" i="2"/>
  <c r="D1183" i="2"/>
  <c r="E1183" i="2"/>
  <c r="F1183" i="2"/>
  <c r="G1183" i="2"/>
  <c r="H1183" i="2"/>
  <c r="J1183" i="2"/>
  <c r="K1183" i="2"/>
  <c r="L1183" i="2"/>
  <c r="M1183" i="2"/>
  <c r="AG1183" i="2"/>
  <c r="AH1183" i="2"/>
  <c r="AI1183" i="2"/>
  <c r="AJ1183" i="2"/>
  <c r="AK1183" i="2"/>
  <c r="AL1183" i="2"/>
  <c r="AM1183" i="2"/>
  <c r="AN1183" i="2"/>
  <c r="BG1183" i="2"/>
  <c r="BH1183" i="2"/>
  <c r="BI1183" i="2"/>
  <c r="C1185" i="2"/>
  <c r="D1185" i="2"/>
  <c r="E1185" i="2"/>
  <c r="F1185" i="2"/>
  <c r="G1185" i="2"/>
  <c r="H1185" i="2"/>
  <c r="J1185" i="2"/>
  <c r="K1185" i="2"/>
  <c r="L1185" i="2"/>
  <c r="M1185" i="2"/>
  <c r="AG1185" i="2"/>
  <c r="AH1185" i="2"/>
  <c r="AI1185" i="2"/>
  <c r="AJ1185" i="2"/>
  <c r="AK1185" i="2"/>
  <c r="AL1185" i="2"/>
  <c r="AM1185" i="2"/>
  <c r="AN1185" i="2"/>
  <c r="C1186" i="2"/>
  <c r="D1186" i="2"/>
  <c r="E1186" i="2"/>
  <c r="F1186" i="2"/>
  <c r="G1186" i="2"/>
  <c r="H1186" i="2"/>
  <c r="J1186" i="2"/>
  <c r="K1186" i="2"/>
  <c r="L1186" i="2"/>
  <c r="M1186" i="2"/>
  <c r="AG1186" i="2"/>
  <c r="AH1186" i="2"/>
  <c r="AI1186" i="2"/>
  <c r="AJ1186" i="2"/>
  <c r="AK1186" i="2"/>
  <c r="AL1186" i="2"/>
  <c r="AM1186" i="2"/>
  <c r="AN1186" i="2"/>
  <c r="C1187" i="2"/>
  <c r="D1187" i="2"/>
  <c r="E1187" i="2"/>
  <c r="F1187" i="2"/>
  <c r="G1187" i="2"/>
  <c r="H1187" i="2"/>
  <c r="J1187" i="2"/>
  <c r="K1187" i="2"/>
  <c r="L1187" i="2"/>
  <c r="M1187" i="2"/>
  <c r="AG1187" i="2"/>
  <c r="AH1187" i="2"/>
  <c r="AI1187" i="2"/>
  <c r="AJ1187" i="2"/>
  <c r="AK1187" i="2"/>
  <c r="AL1187" i="2"/>
  <c r="AM1187" i="2"/>
  <c r="AN1187" i="2"/>
  <c r="C1188" i="2"/>
  <c r="D1188" i="2"/>
  <c r="E1188" i="2"/>
  <c r="F1188" i="2"/>
  <c r="G1188" i="2"/>
  <c r="H1188" i="2"/>
  <c r="J1188" i="2"/>
  <c r="K1188" i="2"/>
  <c r="L1188" i="2"/>
  <c r="M1188" i="2"/>
  <c r="AG1188" i="2"/>
  <c r="AH1188" i="2"/>
  <c r="AI1188" i="2"/>
  <c r="AJ1188" i="2"/>
  <c r="AK1188" i="2"/>
  <c r="AL1188" i="2"/>
  <c r="AM1188" i="2"/>
  <c r="AN1188" i="2"/>
  <c r="C1189" i="2"/>
  <c r="D1189" i="2"/>
  <c r="E1189" i="2"/>
  <c r="F1189" i="2"/>
  <c r="G1189" i="2"/>
  <c r="H1189" i="2"/>
  <c r="J1189" i="2"/>
  <c r="K1189" i="2"/>
  <c r="L1189" i="2"/>
  <c r="M1189" i="2"/>
  <c r="AG1189" i="2"/>
  <c r="AH1189" i="2"/>
  <c r="AI1189" i="2"/>
  <c r="AJ1189" i="2"/>
  <c r="AK1189" i="2"/>
  <c r="AL1189" i="2"/>
  <c r="AM1189" i="2"/>
  <c r="AN1189" i="2"/>
  <c r="C1190" i="2"/>
  <c r="D1190" i="2"/>
  <c r="E1190" i="2"/>
  <c r="F1190" i="2"/>
  <c r="G1190" i="2"/>
  <c r="H1190" i="2"/>
  <c r="J1190" i="2"/>
  <c r="K1190" i="2"/>
  <c r="L1190" i="2"/>
  <c r="M1190" i="2"/>
  <c r="AG1190" i="2"/>
  <c r="AH1190" i="2"/>
  <c r="AI1190" i="2"/>
  <c r="AJ1190" i="2"/>
  <c r="AK1190" i="2"/>
  <c r="AL1190" i="2"/>
  <c r="AM1190" i="2"/>
  <c r="AN1190" i="2"/>
  <c r="C1191" i="2"/>
  <c r="D1191" i="2"/>
  <c r="E1191" i="2"/>
  <c r="F1191" i="2"/>
  <c r="G1191" i="2"/>
  <c r="H1191" i="2"/>
  <c r="J1191" i="2"/>
  <c r="K1191" i="2"/>
  <c r="L1191" i="2"/>
  <c r="M1191" i="2"/>
  <c r="AG1191" i="2"/>
  <c r="AH1191" i="2"/>
  <c r="AI1191" i="2"/>
  <c r="AJ1191" i="2"/>
  <c r="AK1191" i="2"/>
  <c r="AL1191" i="2"/>
  <c r="AM1191" i="2"/>
  <c r="AN1191" i="2"/>
  <c r="C1192" i="2"/>
  <c r="D1192" i="2"/>
  <c r="E1192" i="2"/>
  <c r="F1192" i="2"/>
  <c r="G1192" i="2"/>
  <c r="H1192" i="2"/>
  <c r="J1192" i="2"/>
  <c r="K1192" i="2"/>
  <c r="L1192" i="2"/>
  <c r="M1192" i="2"/>
  <c r="AG1192" i="2"/>
  <c r="AH1192" i="2"/>
  <c r="AI1192" i="2"/>
  <c r="AJ1192" i="2"/>
  <c r="AK1192" i="2"/>
  <c r="AL1192" i="2"/>
  <c r="AM1192" i="2"/>
  <c r="AN1192" i="2"/>
  <c r="C1193" i="2"/>
  <c r="D1193" i="2"/>
  <c r="E1193" i="2"/>
  <c r="F1193" i="2"/>
  <c r="G1193" i="2"/>
  <c r="H1193" i="2"/>
  <c r="J1193" i="2"/>
  <c r="K1193" i="2"/>
  <c r="L1193" i="2"/>
  <c r="M1193" i="2"/>
  <c r="AG1193" i="2"/>
  <c r="AH1193" i="2"/>
  <c r="AI1193" i="2"/>
  <c r="AJ1193" i="2"/>
  <c r="AK1193" i="2"/>
  <c r="AL1193" i="2"/>
  <c r="AM1193" i="2"/>
  <c r="AN1193" i="2"/>
  <c r="C1194" i="2"/>
  <c r="D1194" i="2"/>
  <c r="E1194" i="2"/>
  <c r="F1194" i="2"/>
  <c r="G1194" i="2"/>
  <c r="H1194" i="2"/>
  <c r="J1194" i="2"/>
  <c r="K1194" i="2"/>
  <c r="L1194" i="2"/>
  <c r="M1194" i="2"/>
  <c r="AG1194" i="2"/>
  <c r="AH1194" i="2"/>
  <c r="AI1194" i="2"/>
  <c r="AJ1194" i="2"/>
  <c r="AK1194" i="2"/>
  <c r="AL1194" i="2"/>
  <c r="AM1194" i="2"/>
  <c r="AN1194" i="2"/>
  <c r="C1195" i="2"/>
  <c r="D1195" i="2"/>
  <c r="E1195" i="2"/>
  <c r="F1195" i="2"/>
  <c r="G1195" i="2"/>
  <c r="H1195" i="2"/>
  <c r="J1195" i="2"/>
  <c r="K1195" i="2"/>
  <c r="L1195" i="2"/>
  <c r="M1195" i="2"/>
  <c r="AG1195" i="2"/>
  <c r="AH1195" i="2"/>
  <c r="AI1195" i="2"/>
  <c r="AJ1195" i="2"/>
  <c r="AK1195" i="2"/>
  <c r="AL1195" i="2"/>
  <c r="AM1195" i="2"/>
  <c r="AN1195" i="2"/>
  <c r="C1196" i="2"/>
  <c r="D1196" i="2"/>
  <c r="E1196" i="2"/>
  <c r="F1196" i="2"/>
  <c r="G1196" i="2"/>
  <c r="H1196" i="2"/>
  <c r="J1196" i="2"/>
  <c r="K1196" i="2"/>
  <c r="L1196" i="2"/>
  <c r="M1196" i="2"/>
  <c r="AG1196" i="2"/>
  <c r="AH1196" i="2"/>
  <c r="AI1196" i="2"/>
  <c r="AJ1196" i="2"/>
  <c r="AK1196" i="2"/>
  <c r="AL1196" i="2"/>
  <c r="AM1196" i="2"/>
  <c r="AN1196" i="2"/>
  <c r="C1197" i="2"/>
  <c r="D1197" i="2"/>
  <c r="E1197" i="2"/>
  <c r="F1197" i="2"/>
  <c r="G1197" i="2"/>
  <c r="H1197" i="2"/>
  <c r="J1197" i="2"/>
  <c r="K1197" i="2"/>
  <c r="L1197" i="2"/>
  <c r="M1197" i="2"/>
  <c r="AG1197" i="2"/>
  <c r="AH1197" i="2"/>
  <c r="AI1197" i="2"/>
  <c r="AJ1197" i="2"/>
  <c r="AK1197" i="2"/>
  <c r="AL1197" i="2"/>
  <c r="AM1197" i="2"/>
  <c r="AN1197" i="2"/>
  <c r="C1198" i="2"/>
  <c r="D1198" i="2"/>
  <c r="E1198" i="2"/>
  <c r="F1198" i="2"/>
  <c r="G1198" i="2"/>
  <c r="H1198" i="2"/>
  <c r="J1198" i="2"/>
  <c r="K1198" i="2"/>
  <c r="L1198" i="2"/>
  <c r="M1198" i="2"/>
  <c r="AG1198" i="2"/>
  <c r="AH1198" i="2"/>
  <c r="AI1198" i="2"/>
  <c r="AJ1198" i="2"/>
  <c r="AK1198" i="2"/>
  <c r="AL1198" i="2"/>
  <c r="AM1198" i="2"/>
  <c r="AN1198" i="2"/>
  <c r="C1199" i="2"/>
  <c r="D1199" i="2"/>
  <c r="E1199" i="2"/>
  <c r="F1199" i="2"/>
  <c r="G1199" i="2"/>
  <c r="H1199" i="2"/>
  <c r="J1199" i="2"/>
  <c r="K1199" i="2"/>
  <c r="L1199" i="2"/>
  <c r="M1199" i="2"/>
  <c r="AG1199" i="2"/>
  <c r="AH1199" i="2"/>
  <c r="AI1199" i="2"/>
  <c r="AJ1199" i="2"/>
  <c r="AK1199" i="2"/>
  <c r="AL1199" i="2"/>
  <c r="AM1199" i="2"/>
  <c r="AN1199" i="2"/>
  <c r="C1200" i="2"/>
  <c r="D1200" i="2"/>
  <c r="E1200" i="2"/>
  <c r="F1200" i="2"/>
  <c r="G1200" i="2"/>
  <c r="H1200" i="2"/>
  <c r="J1200" i="2"/>
  <c r="K1200" i="2"/>
  <c r="L1200" i="2"/>
  <c r="M1200" i="2"/>
  <c r="AG1200" i="2"/>
  <c r="AH1200" i="2"/>
  <c r="AI1200" i="2"/>
  <c r="AJ1200" i="2"/>
  <c r="AK1200" i="2"/>
  <c r="AL1200" i="2"/>
  <c r="AM1200" i="2"/>
  <c r="AN1200" i="2"/>
  <c r="C1201" i="2"/>
  <c r="D1201" i="2"/>
  <c r="E1201" i="2"/>
  <c r="F1201" i="2"/>
  <c r="G1201" i="2"/>
  <c r="H1201" i="2"/>
  <c r="J1201" i="2"/>
  <c r="K1201" i="2"/>
  <c r="L1201" i="2"/>
  <c r="M1201" i="2"/>
  <c r="AG1201" i="2"/>
  <c r="AH1201" i="2"/>
  <c r="AI1201" i="2"/>
  <c r="AJ1201" i="2"/>
  <c r="AK1201" i="2"/>
  <c r="AL1201" i="2"/>
  <c r="AM1201" i="2"/>
  <c r="AN1201" i="2"/>
  <c r="C1202" i="2"/>
  <c r="D1202" i="2"/>
  <c r="E1202" i="2"/>
  <c r="F1202" i="2"/>
  <c r="G1202" i="2"/>
  <c r="H1202" i="2"/>
  <c r="J1202" i="2"/>
  <c r="K1202" i="2"/>
  <c r="L1202" i="2"/>
  <c r="M1202" i="2"/>
  <c r="AG1202" i="2"/>
  <c r="AH1202" i="2"/>
  <c r="AI1202" i="2"/>
  <c r="AJ1202" i="2"/>
  <c r="AK1202" i="2"/>
  <c r="AL1202" i="2"/>
  <c r="AM1202" i="2"/>
  <c r="AN1202" i="2"/>
  <c r="C1203" i="2"/>
  <c r="D1203" i="2"/>
  <c r="E1203" i="2"/>
  <c r="F1203" i="2"/>
  <c r="G1203" i="2"/>
  <c r="H1203" i="2"/>
  <c r="J1203" i="2"/>
  <c r="K1203" i="2"/>
  <c r="L1203" i="2"/>
  <c r="M1203" i="2"/>
  <c r="AG1203" i="2"/>
  <c r="AH1203" i="2"/>
  <c r="AI1203" i="2"/>
  <c r="AJ1203" i="2"/>
  <c r="AK1203" i="2"/>
  <c r="AL1203" i="2"/>
  <c r="AM1203" i="2"/>
  <c r="AN1203" i="2"/>
  <c r="C1204" i="2"/>
  <c r="D1204" i="2"/>
  <c r="E1204" i="2"/>
  <c r="F1204" i="2"/>
  <c r="G1204" i="2"/>
  <c r="H1204" i="2"/>
  <c r="J1204" i="2"/>
  <c r="K1204" i="2"/>
  <c r="L1204" i="2"/>
  <c r="M1204" i="2"/>
  <c r="AG1204" i="2"/>
  <c r="AH1204" i="2"/>
  <c r="AI1204" i="2"/>
  <c r="AJ1204" i="2"/>
  <c r="AK1204" i="2"/>
  <c r="AL1204" i="2"/>
  <c r="AM1204" i="2"/>
  <c r="AN1204" i="2"/>
  <c r="C1205" i="2"/>
  <c r="D1205" i="2"/>
  <c r="E1205" i="2"/>
  <c r="F1205" i="2"/>
  <c r="G1205" i="2"/>
  <c r="H1205" i="2"/>
  <c r="J1205" i="2"/>
  <c r="K1205" i="2"/>
  <c r="L1205" i="2"/>
  <c r="M1205" i="2"/>
  <c r="AG1205" i="2"/>
  <c r="AH1205" i="2"/>
  <c r="AI1205" i="2"/>
  <c r="AJ1205" i="2"/>
  <c r="AK1205" i="2"/>
  <c r="AL1205" i="2"/>
  <c r="AM1205" i="2"/>
  <c r="AN1205" i="2"/>
  <c r="C1206" i="2"/>
  <c r="D1206" i="2"/>
  <c r="E1206" i="2"/>
  <c r="F1206" i="2"/>
  <c r="G1206" i="2"/>
  <c r="H1206" i="2"/>
  <c r="J1206" i="2"/>
  <c r="K1206" i="2"/>
  <c r="L1206" i="2"/>
  <c r="M1206" i="2"/>
  <c r="AG1206" i="2"/>
  <c r="AH1206" i="2"/>
  <c r="AI1206" i="2"/>
  <c r="AJ1206" i="2"/>
  <c r="AK1206" i="2"/>
  <c r="AL1206" i="2"/>
  <c r="AM1206" i="2"/>
  <c r="AN1206" i="2"/>
  <c r="C1207" i="2"/>
  <c r="D1207" i="2"/>
  <c r="E1207" i="2"/>
  <c r="F1207" i="2"/>
  <c r="G1207" i="2"/>
  <c r="H1207" i="2"/>
  <c r="J1207" i="2"/>
  <c r="K1207" i="2"/>
  <c r="L1207" i="2"/>
  <c r="M1207" i="2"/>
  <c r="AG1207" i="2"/>
  <c r="AH1207" i="2"/>
  <c r="AI1207" i="2"/>
  <c r="AJ1207" i="2"/>
  <c r="AK1207" i="2"/>
  <c r="AL1207" i="2"/>
  <c r="AM1207" i="2"/>
  <c r="AN1207" i="2"/>
  <c r="C1208" i="2"/>
  <c r="D1208" i="2"/>
  <c r="E1208" i="2"/>
  <c r="F1208" i="2"/>
  <c r="G1208" i="2"/>
  <c r="H1208" i="2"/>
  <c r="J1208" i="2"/>
  <c r="K1208" i="2"/>
  <c r="L1208" i="2"/>
  <c r="M1208" i="2"/>
  <c r="AG1208" i="2"/>
  <c r="AH1208" i="2"/>
  <c r="AI1208" i="2"/>
  <c r="AJ1208" i="2"/>
  <c r="AK1208" i="2"/>
  <c r="AL1208" i="2"/>
  <c r="AM1208" i="2"/>
  <c r="AN1208" i="2"/>
  <c r="C1209" i="2"/>
  <c r="D1209" i="2"/>
  <c r="E1209" i="2"/>
  <c r="F1209" i="2"/>
  <c r="G1209" i="2"/>
  <c r="H1209" i="2"/>
  <c r="J1209" i="2"/>
  <c r="K1209" i="2"/>
  <c r="L1209" i="2"/>
  <c r="M1209" i="2"/>
  <c r="AG1209" i="2"/>
  <c r="AH1209" i="2"/>
  <c r="AI1209" i="2"/>
  <c r="AJ1209" i="2"/>
  <c r="AK1209" i="2"/>
  <c r="AL1209" i="2"/>
  <c r="AM1209" i="2"/>
  <c r="AN1209" i="2"/>
  <c r="C1210" i="2"/>
  <c r="D1210" i="2"/>
  <c r="E1210" i="2"/>
  <c r="F1210" i="2"/>
  <c r="G1210" i="2"/>
  <c r="H1210" i="2"/>
  <c r="J1210" i="2"/>
  <c r="K1210" i="2"/>
  <c r="L1210" i="2"/>
  <c r="M1210" i="2"/>
  <c r="AG1210" i="2"/>
  <c r="AH1210" i="2"/>
  <c r="AI1210" i="2"/>
  <c r="AJ1210" i="2"/>
  <c r="AK1210" i="2"/>
  <c r="AL1210" i="2"/>
  <c r="AM1210" i="2"/>
  <c r="AN1210" i="2"/>
  <c r="C1211" i="2"/>
  <c r="D1211" i="2"/>
  <c r="E1211" i="2"/>
  <c r="F1211" i="2"/>
  <c r="G1211" i="2"/>
  <c r="H1211" i="2"/>
  <c r="J1211" i="2"/>
  <c r="K1211" i="2"/>
  <c r="L1211" i="2"/>
  <c r="M1211" i="2"/>
  <c r="AG1211" i="2"/>
  <c r="AH1211" i="2"/>
  <c r="AI1211" i="2"/>
  <c r="AJ1211" i="2"/>
  <c r="AK1211" i="2"/>
  <c r="AL1211" i="2"/>
  <c r="AM1211" i="2"/>
  <c r="AN1211" i="2"/>
  <c r="C1212" i="2"/>
  <c r="D1212" i="2"/>
  <c r="E1212" i="2"/>
  <c r="F1212" i="2"/>
  <c r="G1212" i="2"/>
  <c r="H1212" i="2"/>
  <c r="J1212" i="2"/>
  <c r="K1212" i="2"/>
  <c r="L1212" i="2"/>
  <c r="M1212" i="2"/>
  <c r="AG1212" i="2"/>
  <c r="AH1212" i="2"/>
  <c r="AI1212" i="2"/>
  <c r="AJ1212" i="2"/>
  <c r="AK1212" i="2"/>
  <c r="AL1212" i="2"/>
  <c r="AM1212" i="2"/>
  <c r="AN1212" i="2"/>
  <c r="C1213" i="2"/>
  <c r="D1213" i="2"/>
  <c r="E1213" i="2"/>
  <c r="F1213" i="2"/>
  <c r="G1213" i="2"/>
  <c r="H1213" i="2"/>
  <c r="J1213" i="2"/>
  <c r="K1213" i="2"/>
  <c r="L1213" i="2"/>
  <c r="M1213" i="2"/>
  <c r="AG1213" i="2"/>
  <c r="AH1213" i="2"/>
  <c r="AI1213" i="2"/>
  <c r="AJ1213" i="2"/>
  <c r="AK1213" i="2"/>
  <c r="AL1213" i="2"/>
  <c r="AM1213" i="2"/>
  <c r="AN1213" i="2"/>
  <c r="C1214" i="2"/>
  <c r="D1214" i="2"/>
  <c r="E1214" i="2"/>
  <c r="F1214" i="2"/>
  <c r="G1214" i="2"/>
  <c r="H1214" i="2"/>
  <c r="J1214" i="2"/>
  <c r="K1214" i="2"/>
  <c r="L1214" i="2"/>
  <c r="M1214" i="2"/>
  <c r="AG1214" i="2"/>
  <c r="AH1214" i="2"/>
  <c r="AI1214" i="2"/>
  <c r="AJ1214" i="2"/>
  <c r="AK1214" i="2"/>
  <c r="AL1214" i="2"/>
  <c r="AM1214" i="2"/>
  <c r="AN1214" i="2"/>
  <c r="C1215" i="2"/>
  <c r="D1215" i="2"/>
  <c r="E1215" i="2"/>
  <c r="F1215" i="2"/>
  <c r="G1215" i="2"/>
  <c r="H1215" i="2"/>
  <c r="J1215" i="2"/>
  <c r="K1215" i="2"/>
  <c r="L1215" i="2"/>
  <c r="M1215" i="2"/>
  <c r="AG1215" i="2"/>
  <c r="AH1215" i="2"/>
  <c r="AI1215" i="2"/>
  <c r="AJ1215" i="2"/>
  <c r="AK1215" i="2"/>
  <c r="AL1215" i="2"/>
  <c r="AM1215" i="2"/>
  <c r="AN1215" i="2"/>
  <c r="C1216" i="2"/>
  <c r="D1216" i="2"/>
  <c r="E1216" i="2"/>
  <c r="F1216" i="2"/>
  <c r="G1216" i="2"/>
  <c r="H1216" i="2"/>
  <c r="J1216" i="2"/>
  <c r="K1216" i="2"/>
  <c r="L1216" i="2"/>
  <c r="M1216" i="2"/>
  <c r="AG1216" i="2"/>
  <c r="AH1216" i="2"/>
  <c r="AI1216" i="2"/>
  <c r="AJ1216" i="2"/>
  <c r="AK1216" i="2"/>
  <c r="AL1216" i="2"/>
  <c r="AM1216" i="2"/>
  <c r="AN1216" i="2"/>
  <c r="C1217" i="2"/>
  <c r="D1217" i="2"/>
  <c r="E1217" i="2"/>
  <c r="F1217" i="2"/>
  <c r="G1217" i="2"/>
  <c r="H1217" i="2"/>
  <c r="J1217" i="2"/>
  <c r="K1217" i="2"/>
  <c r="L1217" i="2"/>
  <c r="M1217" i="2"/>
  <c r="AG1217" i="2"/>
  <c r="AH1217" i="2"/>
  <c r="AI1217" i="2"/>
  <c r="AJ1217" i="2"/>
  <c r="AK1217" i="2"/>
  <c r="AL1217" i="2"/>
  <c r="AM1217" i="2"/>
  <c r="AN1217" i="2"/>
  <c r="C1218" i="2"/>
  <c r="D1218" i="2"/>
  <c r="E1218" i="2"/>
  <c r="F1218" i="2"/>
  <c r="G1218" i="2"/>
  <c r="H1218" i="2"/>
  <c r="J1218" i="2"/>
  <c r="K1218" i="2"/>
  <c r="L1218" i="2"/>
  <c r="M1218" i="2"/>
  <c r="AG1218" i="2"/>
  <c r="AH1218" i="2"/>
  <c r="AI1218" i="2"/>
  <c r="AJ1218" i="2"/>
  <c r="AK1218" i="2"/>
  <c r="AL1218" i="2"/>
  <c r="AM1218" i="2"/>
  <c r="AN1218" i="2"/>
  <c r="C1219" i="2"/>
  <c r="D1219" i="2"/>
  <c r="E1219" i="2"/>
  <c r="F1219" i="2"/>
  <c r="G1219" i="2"/>
  <c r="H1219" i="2"/>
  <c r="J1219" i="2"/>
  <c r="K1219" i="2"/>
  <c r="L1219" i="2"/>
  <c r="M1219" i="2"/>
  <c r="AG1219" i="2"/>
  <c r="AH1219" i="2"/>
  <c r="AI1219" i="2"/>
  <c r="AJ1219" i="2"/>
  <c r="AK1219" i="2"/>
  <c r="AL1219" i="2"/>
  <c r="AM1219" i="2"/>
  <c r="AN1219" i="2"/>
  <c r="C1220" i="2"/>
  <c r="D1220" i="2"/>
  <c r="E1220" i="2"/>
  <c r="F1220" i="2"/>
  <c r="G1220" i="2"/>
  <c r="H1220" i="2"/>
  <c r="J1220" i="2"/>
  <c r="K1220" i="2"/>
  <c r="L1220" i="2"/>
  <c r="M1220" i="2"/>
  <c r="AG1220" i="2"/>
  <c r="AH1220" i="2"/>
  <c r="AI1220" i="2"/>
  <c r="AJ1220" i="2"/>
  <c r="AK1220" i="2"/>
  <c r="AL1220" i="2"/>
  <c r="AM1220" i="2"/>
  <c r="AN1220" i="2"/>
  <c r="C1221" i="2"/>
  <c r="D1221" i="2"/>
  <c r="E1221" i="2"/>
  <c r="F1221" i="2"/>
  <c r="G1221" i="2"/>
  <c r="H1221" i="2"/>
  <c r="J1221" i="2"/>
  <c r="K1221" i="2"/>
  <c r="L1221" i="2"/>
  <c r="M1221" i="2"/>
  <c r="AG1221" i="2"/>
  <c r="AH1221" i="2"/>
  <c r="AI1221" i="2"/>
  <c r="AJ1221" i="2"/>
  <c r="AK1221" i="2"/>
  <c r="AL1221" i="2"/>
  <c r="AM1221" i="2"/>
  <c r="AN1221" i="2"/>
  <c r="C1222" i="2"/>
  <c r="D1222" i="2"/>
  <c r="E1222" i="2"/>
  <c r="F1222" i="2"/>
  <c r="G1222" i="2"/>
  <c r="H1222" i="2"/>
  <c r="J1222" i="2"/>
  <c r="K1222" i="2"/>
  <c r="L1222" i="2"/>
  <c r="M1222" i="2"/>
  <c r="AG1222" i="2"/>
  <c r="AH1222" i="2"/>
  <c r="AI1222" i="2"/>
  <c r="AJ1222" i="2"/>
  <c r="AK1222" i="2"/>
  <c r="AL1222" i="2"/>
  <c r="AM1222" i="2"/>
  <c r="AN1222" i="2"/>
  <c r="C1223" i="2"/>
  <c r="D1223" i="2"/>
  <c r="E1223" i="2"/>
  <c r="F1223" i="2"/>
  <c r="G1223" i="2"/>
  <c r="H1223" i="2"/>
  <c r="J1223" i="2"/>
  <c r="K1223" i="2"/>
  <c r="L1223" i="2"/>
  <c r="M1223" i="2"/>
  <c r="AG1223" i="2"/>
  <c r="AH1223" i="2"/>
  <c r="AI1223" i="2"/>
  <c r="AJ1223" i="2"/>
  <c r="AK1223" i="2"/>
  <c r="AL1223" i="2"/>
  <c r="AM1223" i="2"/>
  <c r="AN1223" i="2"/>
  <c r="C1224" i="2"/>
  <c r="D1224" i="2"/>
  <c r="E1224" i="2"/>
  <c r="F1224" i="2"/>
  <c r="G1224" i="2"/>
  <c r="H1224" i="2"/>
  <c r="J1224" i="2"/>
  <c r="K1224" i="2"/>
  <c r="L1224" i="2"/>
  <c r="M1224" i="2"/>
  <c r="AG1224" i="2"/>
  <c r="AH1224" i="2"/>
  <c r="AI1224" i="2"/>
  <c r="AJ1224" i="2"/>
  <c r="AK1224" i="2"/>
  <c r="AL1224" i="2"/>
  <c r="AM1224" i="2"/>
  <c r="AN1224" i="2"/>
  <c r="C1225" i="2"/>
  <c r="D1225" i="2"/>
  <c r="E1225" i="2"/>
  <c r="F1225" i="2"/>
  <c r="G1225" i="2"/>
  <c r="H1225" i="2"/>
  <c r="J1225" i="2"/>
  <c r="K1225" i="2"/>
  <c r="L1225" i="2"/>
  <c r="M1225" i="2"/>
  <c r="AG1225" i="2"/>
  <c r="AH1225" i="2"/>
  <c r="AI1225" i="2"/>
  <c r="AJ1225" i="2"/>
  <c r="AK1225" i="2"/>
  <c r="AL1225" i="2"/>
  <c r="AM1225" i="2"/>
  <c r="AN1225" i="2"/>
  <c r="C1226" i="2"/>
  <c r="D1226" i="2"/>
  <c r="E1226" i="2"/>
  <c r="F1226" i="2"/>
  <c r="G1226" i="2"/>
  <c r="H1226" i="2"/>
  <c r="J1226" i="2"/>
  <c r="K1226" i="2"/>
  <c r="L1226" i="2"/>
  <c r="M1226" i="2"/>
  <c r="AG1226" i="2"/>
  <c r="AH1226" i="2"/>
  <c r="AI1226" i="2"/>
  <c r="AJ1226" i="2"/>
  <c r="AK1226" i="2"/>
  <c r="AL1226" i="2"/>
  <c r="AM1226" i="2"/>
  <c r="AN1226" i="2"/>
  <c r="C1227" i="2"/>
  <c r="D1227" i="2"/>
  <c r="E1227" i="2"/>
  <c r="F1227" i="2"/>
  <c r="G1227" i="2"/>
  <c r="H1227" i="2"/>
  <c r="J1227" i="2"/>
  <c r="K1227" i="2"/>
  <c r="L1227" i="2"/>
  <c r="M1227" i="2"/>
  <c r="AG1227" i="2"/>
  <c r="AH1227" i="2"/>
  <c r="AI1227" i="2"/>
  <c r="AJ1227" i="2"/>
  <c r="AK1227" i="2"/>
  <c r="AL1227" i="2"/>
  <c r="AM1227" i="2"/>
  <c r="AN1227" i="2"/>
  <c r="C1228" i="2"/>
  <c r="D1228" i="2"/>
  <c r="E1228" i="2"/>
  <c r="F1228" i="2"/>
  <c r="G1228" i="2"/>
  <c r="H1228" i="2"/>
  <c r="J1228" i="2"/>
  <c r="K1228" i="2"/>
  <c r="L1228" i="2"/>
  <c r="M1228" i="2"/>
  <c r="AG1228" i="2"/>
  <c r="AH1228" i="2"/>
  <c r="AI1228" i="2"/>
  <c r="AJ1228" i="2"/>
  <c r="AK1228" i="2"/>
  <c r="AL1228" i="2"/>
  <c r="AM1228" i="2"/>
  <c r="AN1228" i="2"/>
  <c r="C1229" i="2"/>
  <c r="D1229" i="2"/>
  <c r="E1229" i="2"/>
  <c r="F1229" i="2"/>
  <c r="G1229" i="2"/>
  <c r="H1229" i="2"/>
  <c r="J1229" i="2"/>
  <c r="K1229" i="2"/>
  <c r="L1229" i="2"/>
  <c r="M1229" i="2"/>
  <c r="AG1229" i="2"/>
  <c r="AH1229" i="2"/>
  <c r="AI1229" i="2"/>
  <c r="AJ1229" i="2"/>
  <c r="AK1229" i="2"/>
  <c r="AL1229" i="2"/>
  <c r="AM1229" i="2"/>
  <c r="AN1229" i="2"/>
  <c r="C1230" i="2"/>
  <c r="D1230" i="2"/>
  <c r="E1230" i="2"/>
  <c r="F1230" i="2"/>
  <c r="G1230" i="2"/>
  <c r="H1230" i="2"/>
  <c r="J1230" i="2"/>
  <c r="K1230" i="2"/>
  <c r="L1230" i="2"/>
  <c r="M1230" i="2"/>
  <c r="AG1230" i="2"/>
  <c r="AH1230" i="2"/>
  <c r="AI1230" i="2"/>
  <c r="AJ1230" i="2"/>
  <c r="AK1230" i="2"/>
  <c r="AL1230" i="2"/>
  <c r="AM1230" i="2"/>
  <c r="AN1230" i="2"/>
  <c r="C1231" i="2"/>
  <c r="D1231" i="2"/>
  <c r="E1231" i="2"/>
  <c r="F1231" i="2"/>
  <c r="G1231" i="2"/>
  <c r="H1231" i="2"/>
  <c r="J1231" i="2"/>
  <c r="K1231" i="2"/>
  <c r="L1231" i="2"/>
  <c r="M1231" i="2"/>
  <c r="AG1231" i="2"/>
  <c r="AH1231" i="2"/>
  <c r="AI1231" i="2"/>
  <c r="AJ1231" i="2"/>
  <c r="AK1231" i="2"/>
  <c r="AL1231" i="2"/>
  <c r="AM1231" i="2"/>
  <c r="AN1231" i="2"/>
  <c r="C1232" i="2"/>
  <c r="D1232" i="2"/>
  <c r="E1232" i="2"/>
  <c r="F1232" i="2"/>
  <c r="G1232" i="2"/>
  <c r="H1232" i="2"/>
  <c r="J1232" i="2"/>
  <c r="K1232" i="2"/>
  <c r="L1232" i="2"/>
  <c r="M1232" i="2"/>
  <c r="AG1232" i="2"/>
  <c r="AH1232" i="2"/>
  <c r="AI1232" i="2"/>
  <c r="AJ1232" i="2"/>
  <c r="AK1232" i="2"/>
  <c r="AL1232" i="2"/>
  <c r="AM1232" i="2"/>
  <c r="AN1232" i="2"/>
  <c r="C1233" i="2"/>
  <c r="D1233" i="2"/>
  <c r="E1233" i="2"/>
  <c r="F1233" i="2"/>
  <c r="G1233" i="2"/>
  <c r="H1233" i="2"/>
  <c r="J1233" i="2"/>
  <c r="K1233" i="2"/>
  <c r="L1233" i="2"/>
  <c r="M1233" i="2"/>
  <c r="AG1233" i="2"/>
  <c r="AH1233" i="2"/>
  <c r="AI1233" i="2"/>
  <c r="AJ1233" i="2"/>
  <c r="AK1233" i="2"/>
  <c r="AL1233" i="2"/>
  <c r="AM1233" i="2"/>
  <c r="AN1233" i="2"/>
  <c r="C1234" i="2"/>
  <c r="D1234" i="2"/>
  <c r="E1234" i="2"/>
  <c r="F1234" i="2"/>
  <c r="G1234" i="2"/>
  <c r="H1234" i="2"/>
  <c r="J1234" i="2"/>
  <c r="K1234" i="2"/>
  <c r="L1234" i="2"/>
  <c r="M1234" i="2"/>
  <c r="AG1234" i="2"/>
  <c r="AH1234" i="2"/>
  <c r="AI1234" i="2"/>
  <c r="AJ1234" i="2"/>
  <c r="AK1234" i="2"/>
  <c r="AL1234" i="2"/>
  <c r="AM1234" i="2"/>
  <c r="AN1234" i="2"/>
  <c r="C1235" i="2"/>
  <c r="D1235" i="2"/>
  <c r="E1235" i="2"/>
  <c r="F1235" i="2"/>
  <c r="G1235" i="2"/>
  <c r="H1235" i="2"/>
  <c r="J1235" i="2"/>
  <c r="K1235" i="2"/>
  <c r="L1235" i="2"/>
  <c r="M1235" i="2"/>
  <c r="AG1235" i="2"/>
  <c r="AH1235" i="2"/>
  <c r="AI1235" i="2"/>
  <c r="AJ1235" i="2"/>
  <c r="AK1235" i="2"/>
  <c r="AL1235" i="2"/>
  <c r="AM1235" i="2"/>
  <c r="AN1235" i="2"/>
  <c r="C1236" i="2"/>
  <c r="D1236" i="2"/>
  <c r="E1236" i="2"/>
  <c r="F1236" i="2"/>
  <c r="G1236" i="2"/>
  <c r="H1236" i="2"/>
  <c r="J1236" i="2"/>
  <c r="K1236" i="2"/>
  <c r="L1236" i="2"/>
  <c r="M1236" i="2"/>
  <c r="AG1236" i="2"/>
  <c r="AH1236" i="2"/>
  <c r="AI1236" i="2"/>
  <c r="AJ1236" i="2"/>
  <c r="AK1236" i="2"/>
  <c r="AL1236" i="2"/>
  <c r="AM1236" i="2"/>
  <c r="AN1236" i="2"/>
  <c r="C1237" i="2"/>
  <c r="D1237" i="2"/>
  <c r="E1237" i="2"/>
  <c r="F1237" i="2"/>
  <c r="G1237" i="2"/>
  <c r="H1237" i="2"/>
  <c r="J1237" i="2"/>
  <c r="K1237" i="2"/>
  <c r="L1237" i="2"/>
  <c r="M1237" i="2"/>
  <c r="AG1237" i="2"/>
  <c r="AH1237" i="2"/>
  <c r="AI1237" i="2"/>
  <c r="AJ1237" i="2"/>
  <c r="AK1237" i="2"/>
  <c r="AL1237" i="2"/>
  <c r="AM1237" i="2"/>
  <c r="AN1237" i="2"/>
  <c r="C1238" i="2"/>
  <c r="D1238" i="2"/>
  <c r="E1238" i="2"/>
  <c r="F1238" i="2"/>
  <c r="G1238" i="2"/>
  <c r="H1238" i="2"/>
  <c r="J1238" i="2"/>
  <c r="K1238" i="2"/>
  <c r="L1238" i="2"/>
  <c r="M1238" i="2"/>
  <c r="AG1238" i="2"/>
  <c r="AH1238" i="2"/>
  <c r="AI1238" i="2"/>
  <c r="AJ1238" i="2"/>
  <c r="AK1238" i="2"/>
  <c r="AL1238" i="2"/>
  <c r="AM1238" i="2"/>
  <c r="AN1238" i="2"/>
  <c r="C1239" i="2"/>
  <c r="D1239" i="2"/>
  <c r="E1239" i="2"/>
  <c r="F1239" i="2"/>
  <c r="G1239" i="2"/>
  <c r="H1239" i="2"/>
  <c r="J1239" i="2"/>
  <c r="K1239" i="2"/>
  <c r="L1239" i="2"/>
  <c r="M1239" i="2"/>
  <c r="AG1239" i="2"/>
  <c r="AH1239" i="2"/>
  <c r="AI1239" i="2"/>
  <c r="AJ1239" i="2"/>
  <c r="AK1239" i="2"/>
  <c r="AL1239" i="2"/>
  <c r="AM1239" i="2"/>
  <c r="AN1239" i="2"/>
  <c r="C1240" i="2"/>
  <c r="D1240" i="2"/>
  <c r="E1240" i="2"/>
  <c r="F1240" i="2"/>
  <c r="G1240" i="2"/>
  <c r="H1240" i="2"/>
  <c r="J1240" i="2"/>
  <c r="K1240" i="2"/>
  <c r="L1240" i="2"/>
  <c r="M1240" i="2"/>
  <c r="AG1240" i="2"/>
  <c r="AH1240" i="2"/>
  <c r="AI1240" i="2"/>
  <c r="AJ1240" i="2"/>
  <c r="AK1240" i="2"/>
  <c r="AL1240" i="2"/>
  <c r="AM1240" i="2"/>
  <c r="AN1240" i="2"/>
  <c r="C1241" i="2"/>
  <c r="D1241" i="2"/>
  <c r="E1241" i="2"/>
  <c r="F1241" i="2"/>
  <c r="G1241" i="2"/>
  <c r="H1241" i="2"/>
  <c r="J1241" i="2"/>
  <c r="K1241" i="2"/>
  <c r="L1241" i="2"/>
  <c r="M1241" i="2"/>
  <c r="AG1241" i="2"/>
  <c r="AH1241" i="2"/>
  <c r="AI1241" i="2"/>
  <c r="AJ1241" i="2"/>
  <c r="AK1241" i="2"/>
  <c r="AL1241" i="2"/>
  <c r="AM1241" i="2"/>
  <c r="AN1241" i="2"/>
  <c r="C1242" i="2"/>
  <c r="D1242" i="2"/>
  <c r="E1242" i="2"/>
  <c r="F1242" i="2"/>
  <c r="G1242" i="2"/>
  <c r="H1242" i="2"/>
  <c r="J1242" i="2"/>
  <c r="K1242" i="2"/>
  <c r="L1242" i="2"/>
  <c r="M1242" i="2"/>
  <c r="AG1242" i="2"/>
  <c r="AH1242" i="2"/>
  <c r="AI1242" i="2"/>
  <c r="AJ1242" i="2"/>
  <c r="AK1242" i="2"/>
  <c r="AL1242" i="2"/>
  <c r="AM1242" i="2"/>
  <c r="AN1242" i="2"/>
  <c r="C1243" i="2"/>
  <c r="D1243" i="2"/>
  <c r="E1243" i="2"/>
  <c r="F1243" i="2"/>
  <c r="G1243" i="2"/>
  <c r="H1243" i="2"/>
  <c r="J1243" i="2"/>
  <c r="K1243" i="2"/>
  <c r="L1243" i="2"/>
  <c r="M1243" i="2"/>
  <c r="AG1243" i="2"/>
  <c r="AH1243" i="2"/>
  <c r="AI1243" i="2"/>
  <c r="AJ1243" i="2"/>
  <c r="AK1243" i="2"/>
  <c r="AL1243" i="2"/>
  <c r="AM1243" i="2"/>
  <c r="AN1243" i="2"/>
  <c r="C1244" i="2"/>
  <c r="D1244" i="2"/>
  <c r="E1244" i="2"/>
  <c r="F1244" i="2"/>
  <c r="G1244" i="2"/>
  <c r="H1244" i="2"/>
  <c r="J1244" i="2"/>
  <c r="K1244" i="2"/>
  <c r="L1244" i="2"/>
  <c r="M1244" i="2"/>
  <c r="AG1244" i="2"/>
  <c r="AH1244" i="2"/>
  <c r="AI1244" i="2"/>
  <c r="AJ1244" i="2"/>
  <c r="AK1244" i="2"/>
  <c r="AL1244" i="2"/>
  <c r="AM1244" i="2"/>
  <c r="AN1244" i="2"/>
  <c r="C1245" i="2"/>
  <c r="D1245" i="2"/>
  <c r="E1245" i="2"/>
  <c r="F1245" i="2"/>
  <c r="G1245" i="2"/>
  <c r="H1245" i="2"/>
  <c r="J1245" i="2"/>
  <c r="K1245" i="2"/>
  <c r="L1245" i="2"/>
  <c r="M1245" i="2"/>
  <c r="AG1245" i="2"/>
  <c r="AH1245" i="2"/>
  <c r="AI1245" i="2"/>
  <c r="AJ1245" i="2"/>
  <c r="AK1245" i="2"/>
  <c r="AL1245" i="2"/>
  <c r="AM1245" i="2"/>
  <c r="AN1245" i="2"/>
  <c r="C1246" i="2"/>
  <c r="D1246" i="2"/>
  <c r="E1246" i="2"/>
  <c r="F1246" i="2"/>
  <c r="G1246" i="2"/>
  <c r="H1246" i="2"/>
  <c r="J1246" i="2"/>
  <c r="K1246" i="2"/>
  <c r="L1246" i="2"/>
  <c r="M1246" i="2"/>
  <c r="AG1246" i="2"/>
  <c r="AH1246" i="2"/>
  <c r="AI1246" i="2"/>
  <c r="AJ1246" i="2"/>
  <c r="AK1246" i="2"/>
  <c r="AL1246" i="2"/>
  <c r="AM1246" i="2"/>
  <c r="AN1246" i="2"/>
  <c r="C1247" i="2"/>
  <c r="D1247" i="2"/>
  <c r="E1247" i="2"/>
  <c r="F1247" i="2"/>
  <c r="G1247" i="2"/>
  <c r="H1247" i="2"/>
  <c r="J1247" i="2"/>
  <c r="K1247" i="2"/>
  <c r="L1247" i="2"/>
  <c r="M1247" i="2"/>
  <c r="AG1247" i="2"/>
  <c r="AH1247" i="2"/>
  <c r="AI1247" i="2"/>
  <c r="AJ1247" i="2"/>
  <c r="AK1247" i="2"/>
  <c r="AL1247" i="2"/>
  <c r="AM1247" i="2"/>
  <c r="AN1247" i="2"/>
  <c r="C1248" i="2"/>
  <c r="D1248" i="2"/>
  <c r="E1248" i="2"/>
  <c r="F1248" i="2"/>
  <c r="G1248" i="2"/>
  <c r="H1248" i="2"/>
  <c r="J1248" i="2"/>
  <c r="K1248" i="2"/>
  <c r="L1248" i="2"/>
  <c r="M1248" i="2"/>
  <c r="AG1248" i="2"/>
  <c r="AH1248" i="2"/>
  <c r="AI1248" i="2"/>
  <c r="AJ1248" i="2"/>
  <c r="AK1248" i="2"/>
  <c r="AL1248" i="2"/>
  <c r="AM1248" i="2"/>
  <c r="AN1248" i="2"/>
  <c r="C1249" i="2"/>
  <c r="D1249" i="2"/>
  <c r="E1249" i="2"/>
  <c r="F1249" i="2"/>
  <c r="G1249" i="2"/>
  <c r="H1249" i="2"/>
  <c r="J1249" i="2"/>
  <c r="K1249" i="2"/>
  <c r="L1249" i="2"/>
  <c r="M1249" i="2"/>
  <c r="AG1249" i="2"/>
  <c r="AH1249" i="2"/>
  <c r="AI1249" i="2"/>
  <c r="AJ1249" i="2"/>
  <c r="AK1249" i="2"/>
  <c r="AL1249" i="2"/>
  <c r="AM1249" i="2"/>
  <c r="AN1249" i="2"/>
  <c r="C1250" i="2"/>
  <c r="D1250" i="2"/>
  <c r="E1250" i="2"/>
  <c r="F1250" i="2"/>
  <c r="G1250" i="2"/>
  <c r="H1250" i="2"/>
  <c r="J1250" i="2"/>
  <c r="K1250" i="2"/>
  <c r="L1250" i="2"/>
  <c r="M1250" i="2"/>
  <c r="AG1250" i="2"/>
  <c r="AH1250" i="2"/>
  <c r="AI1250" i="2"/>
  <c r="AJ1250" i="2"/>
  <c r="AK1250" i="2"/>
  <c r="AL1250" i="2"/>
  <c r="AM1250" i="2"/>
  <c r="AN1250" i="2"/>
  <c r="C1251" i="2"/>
  <c r="D1251" i="2"/>
  <c r="E1251" i="2"/>
  <c r="F1251" i="2"/>
  <c r="G1251" i="2"/>
  <c r="H1251" i="2"/>
  <c r="J1251" i="2"/>
  <c r="K1251" i="2"/>
  <c r="L1251" i="2"/>
  <c r="M1251" i="2"/>
  <c r="AG1251" i="2"/>
  <c r="AH1251" i="2"/>
  <c r="AI1251" i="2"/>
  <c r="AJ1251" i="2"/>
  <c r="AK1251" i="2"/>
  <c r="AL1251" i="2"/>
  <c r="AM1251" i="2"/>
  <c r="AN1251" i="2"/>
  <c r="C1252" i="2"/>
  <c r="D1252" i="2"/>
  <c r="E1252" i="2"/>
  <c r="F1252" i="2"/>
  <c r="G1252" i="2"/>
  <c r="H1252" i="2"/>
  <c r="J1252" i="2"/>
  <c r="K1252" i="2"/>
  <c r="L1252" i="2"/>
  <c r="M1252" i="2"/>
  <c r="AG1252" i="2"/>
  <c r="AH1252" i="2"/>
  <c r="AI1252" i="2"/>
  <c r="AJ1252" i="2"/>
  <c r="AK1252" i="2"/>
  <c r="AL1252" i="2"/>
  <c r="AM1252" i="2"/>
  <c r="AN1252" i="2"/>
  <c r="C1253" i="2"/>
  <c r="D1253" i="2"/>
  <c r="E1253" i="2"/>
  <c r="F1253" i="2"/>
  <c r="G1253" i="2"/>
  <c r="H1253" i="2"/>
  <c r="J1253" i="2"/>
  <c r="K1253" i="2"/>
  <c r="L1253" i="2"/>
  <c r="M1253" i="2"/>
  <c r="AG1253" i="2"/>
  <c r="AH1253" i="2"/>
  <c r="AI1253" i="2"/>
  <c r="AJ1253" i="2"/>
  <c r="AK1253" i="2"/>
  <c r="AL1253" i="2"/>
  <c r="AM1253" i="2"/>
  <c r="AN1253" i="2"/>
  <c r="C1254" i="2"/>
  <c r="D1254" i="2"/>
  <c r="E1254" i="2"/>
  <c r="F1254" i="2"/>
  <c r="G1254" i="2"/>
  <c r="H1254" i="2"/>
  <c r="J1254" i="2"/>
  <c r="K1254" i="2"/>
  <c r="L1254" i="2"/>
  <c r="M1254" i="2"/>
  <c r="AG1254" i="2"/>
  <c r="AH1254" i="2"/>
  <c r="AI1254" i="2"/>
  <c r="AJ1254" i="2"/>
  <c r="AK1254" i="2"/>
  <c r="AL1254" i="2"/>
  <c r="AM1254" i="2"/>
  <c r="AN1254" i="2"/>
  <c r="C1255" i="2"/>
  <c r="D1255" i="2"/>
  <c r="E1255" i="2"/>
  <c r="F1255" i="2"/>
  <c r="G1255" i="2"/>
  <c r="H1255" i="2"/>
  <c r="J1255" i="2"/>
  <c r="K1255" i="2"/>
  <c r="L1255" i="2"/>
  <c r="M1255" i="2"/>
  <c r="AG1255" i="2"/>
  <c r="AH1255" i="2"/>
  <c r="AI1255" i="2"/>
  <c r="AJ1255" i="2"/>
  <c r="AK1255" i="2"/>
  <c r="AL1255" i="2"/>
  <c r="AM1255" i="2"/>
  <c r="AN1255" i="2"/>
  <c r="C1256" i="2"/>
  <c r="D1256" i="2"/>
  <c r="E1256" i="2"/>
  <c r="F1256" i="2"/>
  <c r="G1256" i="2"/>
  <c r="H1256" i="2"/>
  <c r="J1256" i="2"/>
  <c r="K1256" i="2"/>
  <c r="L1256" i="2"/>
  <c r="M1256" i="2"/>
  <c r="AG1256" i="2"/>
  <c r="AH1256" i="2"/>
  <c r="AI1256" i="2"/>
  <c r="AJ1256" i="2"/>
  <c r="AK1256" i="2"/>
  <c r="AL1256" i="2"/>
  <c r="AM1256" i="2"/>
  <c r="AN1256" i="2"/>
  <c r="C1257" i="2"/>
  <c r="D1257" i="2"/>
  <c r="E1257" i="2"/>
  <c r="F1257" i="2"/>
  <c r="G1257" i="2"/>
  <c r="H1257" i="2"/>
  <c r="J1257" i="2"/>
  <c r="K1257" i="2"/>
  <c r="L1257" i="2"/>
  <c r="M1257" i="2"/>
  <c r="AG1257" i="2"/>
  <c r="AH1257" i="2"/>
  <c r="AI1257" i="2"/>
  <c r="AJ1257" i="2"/>
  <c r="AK1257" i="2"/>
  <c r="AL1257" i="2"/>
  <c r="AM1257" i="2"/>
  <c r="AN1257" i="2"/>
  <c r="C1258" i="2"/>
  <c r="D1258" i="2"/>
  <c r="E1258" i="2"/>
  <c r="F1258" i="2"/>
  <c r="G1258" i="2"/>
  <c r="H1258" i="2"/>
  <c r="J1258" i="2"/>
  <c r="K1258" i="2"/>
  <c r="L1258" i="2"/>
  <c r="M1258" i="2"/>
  <c r="AG1258" i="2"/>
  <c r="AH1258" i="2"/>
  <c r="AI1258" i="2"/>
  <c r="AJ1258" i="2"/>
  <c r="AK1258" i="2"/>
  <c r="AL1258" i="2"/>
  <c r="AM1258" i="2"/>
  <c r="AN1258" i="2"/>
  <c r="C1259" i="2"/>
  <c r="D1259" i="2"/>
  <c r="E1259" i="2"/>
  <c r="F1259" i="2"/>
  <c r="G1259" i="2"/>
  <c r="H1259" i="2"/>
  <c r="J1259" i="2"/>
  <c r="K1259" i="2"/>
  <c r="L1259" i="2"/>
  <c r="M1259" i="2"/>
  <c r="AG1259" i="2"/>
  <c r="AH1259" i="2"/>
  <c r="AI1259" i="2"/>
  <c r="AJ1259" i="2"/>
  <c r="AK1259" i="2"/>
  <c r="AL1259" i="2"/>
  <c r="AM1259" i="2"/>
  <c r="AN1259" i="2"/>
  <c r="C1260" i="2"/>
  <c r="D1260" i="2"/>
  <c r="E1260" i="2"/>
  <c r="F1260" i="2"/>
  <c r="G1260" i="2"/>
  <c r="H1260" i="2"/>
  <c r="J1260" i="2"/>
  <c r="K1260" i="2"/>
  <c r="L1260" i="2"/>
  <c r="M1260" i="2"/>
  <c r="AG1260" i="2"/>
  <c r="AH1260" i="2"/>
  <c r="AI1260" i="2"/>
  <c r="AJ1260" i="2"/>
  <c r="AK1260" i="2"/>
  <c r="AL1260" i="2"/>
  <c r="AM1260" i="2"/>
  <c r="AN1260" i="2"/>
  <c r="C1261" i="2"/>
  <c r="D1261" i="2"/>
  <c r="E1261" i="2"/>
  <c r="F1261" i="2"/>
  <c r="G1261" i="2"/>
  <c r="H1261" i="2"/>
  <c r="J1261" i="2"/>
  <c r="K1261" i="2"/>
  <c r="L1261" i="2"/>
  <c r="M1261" i="2"/>
  <c r="AG1261" i="2"/>
  <c r="AH1261" i="2"/>
  <c r="AI1261" i="2"/>
  <c r="AJ1261" i="2"/>
  <c r="AK1261" i="2"/>
  <c r="AL1261" i="2"/>
  <c r="AM1261" i="2"/>
  <c r="AN1261" i="2"/>
  <c r="C1262" i="2"/>
  <c r="D1262" i="2"/>
  <c r="E1262" i="2"/>
  <c r="F1262" i="2"/>
  <c r="G1262" i="2"/>
  <c r="H1262" i="2"/>
  <c r="J1262" i="2"/>
  <c r="K1262" i="2"/>
  <c r="L1262" i="2"/>
  <c r="M1262" i="2"/>
  <c r="AG1262" i="2"/>
  <c r="AH1262" i="2"/>
  <c r="AI1262" i="2"/>
  <c r="AJ1262" i="2"/>
  <c r="AK1262" i="2"/>
  <c r="AL1262" i="2"/>
  <c r="AM1262" i="2"/>
  <c r="AN1262" i="2"/>
  <c r="C1263" i="2"/>
  <c r="D1263" i="2"/>
  <c r="E1263" i="2"/>
  <c r="F1263" i="2"/>
  <c r="G1263" i="2"/>
  <c r="H1263" i="2"/>
  <c r="J1263" i="2"/>
  <c r="K1263" i="2"/>
  <c r="L1263" i="2"/>
  <c r="M1263" i="2"/>
  <c r="AG1263" i="2"/>
  <c r="AH1263" i="2"/>
  <c r="AI1263" i="2"/>
  <c r="AJ1263" i="2"/>
  <c r="AK1263" i="2"/>
  <c r="AL1263" i="2"/>
  <c r="AM1263" i="2"/>
  <c r="AN1263" i="2"/>
  <c r="C1264" i="2"/>
  <c r="D1264" i="2"/>
  <c r="E1264" i="2"/>
  <c r="F1264" i="2"/>
  <c r="G1264" i="2"/>
  <c r="H1264" i="2"/>
  <c r="J1264" i="2"/>
  <c r="K1264" i="2"/>
  <c r="L1264" i="2"/>
  <c r="M1264" i="2"/>
  <c r="AG1264" i="2"/>
  <c r="AH1264" i="2"/>
  <c r="AI1264" i="2"/>
  <c r="AJ1264" i="2"/>
  <c r="AK1264" i="2"/>
  <c r="AL1264" i="2"/>
  <c r="AM1264" i="2"/>
  <c r="AN1264" i="2"/>
  <c r="C1265" i="2"/>
  <c r="D1265" i="2"/>
  <c r="E1265" i="2"/>
  <c r="F1265" i="2"/>
  <c r="G1265" i="2"/>
  <c r="H1265" i="2"/>
  <c r="J1265" i="2"/>
  <c r="K1265" i="2"/>
  <c r="L1265" i="2"/>
  <c r="M1265" i="2"/>
  <c r="AG1265" i="2"/>
  <c r="AH1265" i="2"/>
  <c r="AI1265" i="2"/>
  <c r="AJ1265" i="2"/>
  <c r="AK1265" i="2"/>
  <c r="AL1265" i="2"/>
  <c r="AM1265" i="2"/>
  <c r="AN1265" i="2"/>
  <c r="C1266" i="2"/>
  <c r="D1266" i="2"/>
  <c r="E1266" i="2"/>
  <c r="F1266" i="2"/>
  <c r="G1266" i="2"/>
  <c r="H1266" i="2"/>
  <c r="J1266" i="2"/>
  <c r="K1266" i="2"/>
  <c r="L1266" i="2"/>
  <c r="M1266" i="2"/>
  <c r="AG1266" i="2"/>
  <c r="AH1266" i="2"/>
  <c r="AI1266" i="2"/>
  <c r="AJ1266" i="2"/>
  <c r="AK1266" i="2"/>
  <c r="AL1266" i="2"/>
  <c r="AM1266" i="2"/>
  <c r="AN1266" i="2"/>
  <c r="C1267" i="2"/>
  <c r="D1267" i="2"/>
  <c r="E1267" i="2"/>
  <c r="F1267" i="2"/>
  <c r="G1267" i="2"/>
  <c r="H1267" i="2"/>
  <c r="J1267" i="2"/>
  <c r="K1267" i="2"/>
  <c r="L1267" i="2"/>
  <c r="M1267" i="2"/>
  <c r="AG1267" i="2"/>
  <c r="AH1267" i="2"/>
  <c r="AI1267" i="2"/>
  <c r="AJ1267" i="2"/>
  <c r="AK1267" i="2"/>
  <c r="AL1267" i="2"/>
  <c r="AM1267" i="2"/>
  <c r="AN1267" i="2"/>
  <c r="C1269" i="2"/>
  <c r="D1269" i="2"/>
  <c r="E1269" i="2"/>
  <c r="F1269" i="2"/>
  <c r="G1269" i="2"/>
  <c r="H1269" i="2"/>
  <c r="J1269" i="2"/>
  <c r="K1269" i="2"/>
  <c r="L1269" i="2"/>
  <c r="M1269" i="2"/>
  <c r="AG1269" i="2"/>
  <c r="AH1269" i="2"/>
  <c r="AI1269" i="2"/>
  <c r="AJ1269" i="2"/>
  <c r="AK1269" i="2"/>
  <c r="AL1269" i="2"/>
  <c r="AM1269" i="2"/>
  <c r="AN1269" i="2"/>
  <c r="C1270" i="2"/>
  <c r="D1270" i="2"/>
  <c r="E1270" i="2"/>
  <c r="F1270" i="2"/>
  <c r="G1270" i="2"/>
  <c r="H1270" i="2"/>
  <c r="J1270" i="2"/>
  <c r="K1270" i="2"/>
  <c r="L1270" i="2"/>
  <c r="M1270" i="2"/>
  <c r="AG1270" i="2"/>
  <c r="AH1270" i="2"/>
  <c r="AI1270" i="2"/>
  <c r="AJ1270" i="2"/>
  <c r="AK1270" i="2"/>
  <c r="AL1270" i="2"/>
  <c r="AM1270" i="2"/>
  <c r="AN1270" i="2"/>
  <c r="C1271" i="2"/>
  <c r="D1271" i="2"/>
  <c r="E1271" i="2"/>
  <c r="F1271" i="2"/>
  <c r="G1271" i="2"/>
  <c r="H1271" i="2"/>
  <c r="J1271" i="2"/>
  <c r="K1271" i="2"/>
  <c r="L1271" i="2"/>
  <c r="M1271" i="2"/>
  <c r="AG1271" i="2"/>
  <c r="AH1271" i="2"/>
  <c r="AI1271" i="2"/>
  <c r="AJ1271" i="2"/>
  <c r="AK1271" i="2"/>
  <c r="AL1271" i="2"/>
  <c r="AM1271" i="2"/>
  <c r="AN1271" i="2"/>
  <c r="C1272" i="2"/>
  <c r="D1272" i="2"/>
  <c r="E1272" i="2"/>
  <c r="F1272" i="2"/>
  <c r="G1272" i="2"/>
  <c r="H1272" i="2"/>
  <c r="J1272" i="2"/>
  <c r="K1272" i="2"/>
  <c r="L1272" i="2"/>
  <c r="M1272" i="2"/>
  <c r="AG1272" i="2"/>
  <c r="AH1272" i="2"/>
  <c r="AI1272" i="2"/>
  <c r="AJ1272" i="2"/>
  <c r="AK1272" i="2"/>
  <c r="AL1272" i="2"/>
  <c r="AM1272" i="2"/>
  <c r="AN1272" i="2"/>
  <c r="C1273" i="2"/>
  <c r="D1273" i="2"/>
  <c r="E1273" i="2"/>
  <c r="F1273" i="2"/>
  <c r="G1273" i="2"/>
  <c r="H1273" i="2"/>
  <c r="J1273" i="2"/>
  <c r="K1273" i="2"/>
  <c r="L1273" i="2"/>
  <c r="M1273" i="2"/>
  <c r="AG1273" i="2"/>
  <c r="AH1273" i="2"/>
  <c r="AI1273" i="2"/>
  <c r="AJ1273" i="2"/>
  <c r="AK1273" i="2"/>
  <c r="AL1273" i="2"/>
  <c r="AM1273" i="2"/>
  <c r="AN1273" i="2"/>
  <c r="C1274" i="2"/>
  <c r="D1274" i="2"/>
  <c r="E1274" i="2"/>
  <c r="F1274" i="2"/>
  <c r="G1274" i="2"/>
  <c r="H1274" i="2"/>
  <c r="J1274" i="2"/>
  <c r="K1274" i="2"/>
  <c r="L1274" i="2"/>
  <c r="M1274" i="2"/>
  <c r="AG1274" i="2"/>
  <c r="AH1274" i="2"/>
  <c r="AI1274" i="2"/>
  <c r="AJ1274" i="2"/>
  <c r="AK1274" i="2"/>
  <c r="AL1274" i="2"/>
  <c r="AM1274" i="2"/>
  <c r="AN1274" i="2"/>
  <c r="C1275" i="2"/>
  <c r="D1275" i="2"/>
  <c r="E1275" i="2"/>
  <c r="F1275" i="2"/>
  <c r="G1275" i="2"/>
  <c r="H1275" i="2"/>
  <c r="J1275" i="2"/>
  <c r="K1275" i="2"/>
  <c r="L1275" i="2"/>
  <c r="M1275" i="2"/>
  <c r="AG1275" i="2"/>
  <c r="AH1275" i="2"/>
  <c r="AI1275" i="2"/>
  <c r="AJ1275" i="2"/>
  <c r="AK1275" i="2"/>
  <c r="AL1275" i="2"/>
  <c r="AM1275" i="2"/>
  <c r="AN1275" i="2"/>
  <c r="C1276" i="2"/>
  <c r="D1276" i="2"/>
  <c r="E1276" i="2"/>
  <c r="F1276" i="2"/>
  <c r="G1276" i="2"/>
  <c r="H1276" i="2"/>
  <c r="J1276" i="2"/>
  <c r="K1276" i="2"/>
  <c r="L1276" i="2"/>
  <c r="M1276" i="2"/>
  <c r="AG1276" i="2"/>
  <c r="AH1276" i="2"/>
  <c r="AI1276" i="2"/>
  <c r="AJ1276" i="2"/>
  <c r="AK1276" i="2"/>
  <c r="AL1276" i="2"/>
  <c r="AM1276" i="2"/>
  <c r="AN1276" i="2"/>
  <c r="C1277" i="2"/>
  <c r="D1277" i="2"/>
  <c r="E1277" i="2"/>
  <c r="F1277" i="2"/>
  <c r="G1277" i="2"/>
  <c r="H1277" i="2"/>
  <c r="J1277" i="2"/>
  <c r="K1277" i="2"/>
  <c r="L1277" i="2"/>
  <c r="M1277" i="2"/>
  <c r="AG1277" i="2"/>
  <c r="AH1277" i="2"/>
  <c r="AI1277" i="2"/>
  <c r="AJ1277" i="2"/>
  <c r="AK1277" i="2"/>
  <c r="AL1277" i="2"/>
  <c r="AM1277" i="2"/>
  <c r="AN1277" i="2"/>
  <c r="C1278" i="2"/>
  <c r="D1278" i="2"/>
  <c r="E1278" i="2"/>
  <c r="F1278" i="2"/>
  <c r="G1278" i="2"/>
  <c r="H1278" i="2"/>
  <c r="J1278" i="2"/>
  <c r="K1278" i="2"/>
  <c r="L1278" i="2"/>
  <c r="M1278" i="2"/>
  <c r="AG1278" i="2"/>
  <c r="AH1278" i="2"/>
  <c r="AI1278" i="2"/>
  <c r="AJ1278" i="2"/>
  <c r="AK1278" i="2"/>
  <c r="AL1278" i="2"/>
  <c r="AM1278" i="2"/>
  <c r="AN1278" i="2"/>
  <c r="C1279" i="2"/>
  <c r="D1279" i="2"/>
  <c r="E1279" i="2"/>
  <c r="F1279" i="2"/>
  <c r="G1279" i="2"/>
  <c r="H1279" i="2"/>
  <c r="J1279" i="2"/>
  <c r="K1279" i="2"/>
  <c r="L1279" i="2"/>
  <c r="M1279" i="2"/>
  <c r="AG1279" i="2"/>
  <c r="AH1279" i="2"/>
  <c r="AI1279" i="2"/>
  <c r="AJ1279" i="2"/>
  <c r="AK1279" i="2"/>
  <c r="AL1279" i="2"/>
  <c r="AM1279" i="2"/>
  <c r="AN1279" i="2"/>
  <c r="C1280" i="2"/>
  <c r="D1280" i="2"/>
  <c r="E1280" i="2"/>
  <c r="F1280" i="2"/>
  <c r="G1280" i="2"/>
  <c r="H1280" i="2"/>
  <c r="J1280" i="2"/>
  <c r="K1280" i="2"/>
  <c r="L1280" i="2"/>
  <c r="M1280" i="2"/>
  <c r="AG1280" i="2"/>
  <c r="AH1280" i="2"/>
  <c r="AI1280" i="2"/>
  <c r="AJ1280" i="2"/>
  <c r="AK1280" i="2"/>
  <c r="AL1280" i="2"/>
  <c r="AM1280" i="2"/>
  <c r="AN1280" i="2"/>
  <c r="C1281" i="2"/>
  <c r="D1281" i="2"/>
  <c r="E1281" i="2"/>
  <c r="F1281" i="2"/>
  <c r="G1281" i="2"/>
  <c r="H1281" i="2"/>
  <c r="J1281" i="2"/>
  <c r="K1281" i="2"/>
  <c r="L1281" i="2"/>
  <c r="M1281" i="2"/>
  <c r="AG1281" i="2"/>
  <c r="AH1281" i="2"/>
  <c r="AI1281" i="2"/>
  <c r="AJ1281" i="2"/>
  <c r="AK1281" i="2"/>
  <c r="AL1281" i="2"/>
  <c r="AM1281" i="2"/>
  <c r="AN1281" i="2"/>
  <c r="C1282" i="2"/>
  <c r="D1282" i="2"/>
  <c r="E1282" i="2"/>
  <c r="F1282" i="2"/>
  <c r="G1282" i="2"/>
  <c r="H1282" i="2"/>
  <c r="J1282" i="2"/>
  <c r="K1282" i="2"/>
  <c r="L1282" i="2"/>
  <c r="M1282" i="2"/>
  <c r="AG1282" i="2"/>
  <c r="AH1282" i="2"/>
  <c r="AI1282" i="2"/>
  <c r="AJ1282" i="2"/>
  <c r="AK1282" i="2"/>
  <c r="AL1282" i="2"/>
  <c r="AM1282" i="2"/>
  <c r="AN1282" i="2"/>
  <c r="C1283" i="2"/>
  <c r="D1283" i="2"/>
  <c r="E1283" i="2"/>
  <c r="F1283" i="2"/>
  <c r="G1283" i="2"/>
  <c r="H1283" i="2"/>
  <c r="J1283" i="2"/>
  <c r="K1283" i="2"/>
  <c r="L1283" i="2"/>
  <c r="M1283" i="2"/>
  <c r="AG1283" i="2"/>
  <c r="AH1283" i="2"/>
  <c r="AI1283" i="2"/>
  <c r="AJ1283" i="2"/>
  <c r="AK1283" i="2"/>
  <c r="AL1283" i="2"/>
  <c r="AM1283" i="2"/>
  <c r="AN1283" i="2"/>
  <c r="C1284" i="2"/>
  <c r="D1284" i="2"/>
  <c r="E1284" i="2"/>
  <c r="F1284" i="2"/>
  <c r="G1284" i="2"/>
  <c r="H1284" i="2"/>
  <c r="J1284" i="2"/>
  <c r="K1284" i="2"/>
  <c r="L1284" i="2"/>
  <c r="M1284" i="2"/>
  <c r="AG1284" i="2"/>
  <c r="AH1284" i="2"/>
  <c r="AI1284" i="2"/>
  <c r="AJ1284" i="2"/>
  <c r="AK1284" i="2"/>
  <c r="AL1284" i="2"/>
  <c r="AM1284" i="2"/>
  <c r="AN1284" i="2"/>
  <c r="C1285" i="2"/>
  <c r="D1285" i="2"/>
  <c r="E1285" i="2"/>
  <c r="F1285" i="2"/>
  <c r="G1285" i="2"/>
  <c r="H1285" i="2"/>
  <c r="J1285" i="2"/>
  <c r="K1285" i="2"/>
  <c r="L1285" i="2"/>
  <c r="M1285" i="2"/>
  <c r="AG1285" i="2"/>
  <c r="AH1285" i="2"/>
  <c r="AI1285" i="2"/>
  <c r="AJ1285" i="2"/>
  <c r="AK1285" i="2"/>
  <c r="AL1285" i="2"/>
  <c r="AM1285" i="2"/>
  <c r="AN1285" i="2"/>
  <c r="C1286" i="2"/>
  <c r="D1286" i="2"/>
  <c r="E1286" i="2"/>
  <c r="F1286" i="2"/>
  <c r="G1286" i="2"/>
  <c r="H1286" i="2"/>
  <c r="J1286" i="2"/>
  <c r="K1286" i="2"/>
  <c r="L1286" i="2"/>
  <c r="M1286" i="2"/>
  <c r="AG1286" i="2"/>
  <c r="AH1286" i="2"/>
  <c r="AI1286" i="2"/>
  <c r="AJ1286" i="2"/>
  <c r="AK1286" i="2"/>
  <c r="AL1286" i="2"/>
  <c r="AM1286" i="2"/>
  <c r="AN1286" i="2"/>
  <c r="C1287" i="2"/>
  <c r="D1287" i="2"/>
  <c r="E1287" i="2"/>
  <c r="F1287" i="2"/>
  <c r="G1287" i="2"/>
  <c r="H1287" i="2"/>
  <c r="J1287" i="2"/>
  <c r="K1287" i="2"/>
  <c r="L1287" i="2"/>
  <c r="M1287" i="2"/>
  <c r="AG1287" i="2"/>
  <c r="AH1287" i="2"/>
  <c r="AI1287" i="2"/>
  <c r="AJ1287" i="2"/>
  <c r="AK1287" i="2"/>
  <c r="AL1287" i="2"/>
  <c r="AM1287" i="2"/>
  <c r="AN1287" i="2"/>
  <c r="C1288" i="2"/>
  <c r="D1288" i="2"/>
  <c r="E1288" i="2"/>
  <c r="F1288" i="2"/>
  <c r="G1288" i="2"/>
  <c r="H1288" i="2"/>
  <c r="J1288" i="2"/>
  <c r="K1288" i="2"/>
  <c r="L1288" i="2"/>
  <c r="M1288" i="2"/>
  <c r="AG1288" i="2"/>
  <c r="AH1288" i="2"/>
  <c r="AI1288" i="2"/>
  <c r="AJ1288" i="2"/>
  <c r="AK1288" i="2"/>
  <c r="AL1288" i="2"/>
  <c r="AM1288" i="2"/>
  <c r="AN1288" i="2"/>
  <c r="C1289" i="2"/>
  <c r="D1289" i="2"/>
  <c r="E1289" i="2"/>
  <c r="F1289" i="2"/>
  <c r="G1289" i="2"/>
  <c r="H1289" i="2"/>
  <c r="J1289" i="2"/>
  <c r="K1289" i="2"/>
  <c r="L1289" i="2"/>
  <c r="M1289" i="2"/>
  <c r="AG1289" i="2"/>
  <c r="AH1289" i="2"/>
  <c r="AI1289" i="2"/>
  <c r="AJ1289" i="2"/>
  <c r="AK1289" i="2"/>
  <c r="AL1289" i="2"/>
  <c r="AM1289" i="2"/>
  <c r="AN1289" i="2"/>
  <c r="C1290" i="2"/>
  <c r="D1290" i="2"/>
  <c r="E1290" i="2"/>
  <c r="F1290" i="2"/>
  <c r="G1290" i="2"/>
  <c r="H1290" i="2"/>
  <c r="J1290" i="2"/>
  <c r="K1290" i="2"/>
  <c r="L1290" i="2"/>
  <c r="M1290" i="2"/>
  <c r="AG1290" i="2"/>
  <c r="AH1290" i="2"/>
  <c r="AI1290" i="2"/>
  <c r="AJ1290" i="2"/>
  <c r="AK1290" i="2"/>
  <c r="AL1290" i="2"/>
  <c r="AM1290" i="2"/>
  <c r="AN1290" i="2"/>
  <c r="C1291" i="2"/>
  <c r="D1291" i="2"/>
  <c r="E1291" i="2"/>
  <c r="F1291" i="2"/>
  <c r="G1291" i="2"/>
  <c r="H1291" i="2"/>
  <c r="J1291" i="2"/>
  <c r="K1291" i="2"/>
  <c r="L1291" i="2"/>
  <c r="M1291" i="2"/>
  <c r="AG1291" i="2"/>
  <c r="AH1291" i="2"/>
  <c r="AI1291" i="2"/>
  <c r="AJ1291" i="2"/>
  <c r="AK1291" i="2"/>
  <c r="AL1291" i="2"/>
  <c r="AM1291" i="2"/>
  <c r="AN1291" i="2"/>
  <c r="C1292" i="2"/>
  <c r="D1292" i="2"/>
  <c r="E1292" i="2"/>
  <c r="F1292" i="2"/>
  <c r="G1292" i="2"/>
  <c r="H1292" i="2"/>
  <c r="J1292" i="2"/>
  <c r="K1292" i="2"/>
  <c r="L1292" i="2"/>
  <c r="M1292" i="2"/>
  <c r="AG1292" i="2"/>
  <c r="AH1292" i="2"/>
  <c r="AI1292" i="2"/>
  <c r="AJ1292" i="2"/>
  <c r="AK1292" i="2"/>
  <c r="AL1292" i="2"/>
  <c r="AM1292" i="2"/>
  <c r="AN1292" i="2"/>
  <c r="C1293" i="2"/>
  <c r="D1293" i="2"/>
  <c r="E1293" i="2"/>
  <c r="F1293" i="2"/>
  <c r="G1293" i="2"/>
  <c r="H1293" i="2"/>
  <c r="J1293" i="2"/>
  <c r="K1293" i="2"/>
  <c r="L1293" i="2"/>
  <c r="M1293" i="2"/>
  <c r="AG1293" i="2"/>
  <c r="AH1293" i="2"/>
  <c r="AI1293" i="2"/>
  <c r="AJ1293" i="2"/>
  <c r="AK1293" i="2"/>
  <c r="AL1293" i="2"/>
  <c r="AM1293" i="2"/>
  <c r="AN1293" i="2"/>
  <c r="C1294" i="2"/>
  <c r="D1294" i="2"/>
  <c r="E1294" i="2"/>
  <c r="F1294" i="2"/>
  <c r="G1294" i="2"/>
  <c r="H1294" i="2"/>
  <c r="J1294" i="2"/>
  <c r="K1294" i="2"/>
  <c r="L1294" i="2"/>
  <c r="M1294" i="2"/>
  <c r="AG1294" i="2"/>
  <c r="AH1294" i="2"/>
  <c r="AI1294" i="2"/>
  <c r="AJ1294" i="2"/>
  <c r="AK1294" i="2"/>
  <c r="AL1294" i="2"/>
  <c r="AM1294" i="2"/>
  <c r="AN1294" i="2"/>
  <c r="C1295" i="2"/>
  <c r="D1295" i="2"/>
  <c r="E1295" i="2"/>
  <c r="F1295" i="2"/>
  <c r="G1295" i="2"/>
  <c r="H1295" i="2"/>
  <c r="J1295" i="2"/>
  <c r="K1295" i="2"/>
  <c r="L1295" i="2"/>
  <c r="M1295" i="2"/>
  <c r="AG1295" i="2"/>
  <c r="AH1295" i="2"/>
  <c r="AI1295" i="2"/>
  <c r="AJ1295" i="2"/>
  <c r="AK1295" i="2"/>
  <c r="AL1295" i="2"/>
  <c r="AM1295" i="2"/>
  <c r="AN1295" i="2"/>
  <c r="C1296" i="2"/>
  <c r="D1296" i="2"/>
  <c r="E1296" i="2"/>
  <c r="F1296" i="2"/>
  <c r="G1296" i="2"/>
  <c r="H1296" i="2"/>
  <c r="J1296" i="2"/>
  <c r="K1296" i="2"/>
  <c r="L1296" i="2"/>
  <c r="M1296" i="2"/>
  <c r="AG1296" i="2"/>
  <c r="AH1296" i="2"/>
  <c r="AI1296" i="2"/>
  <c r="AJ1296" i="2"/>
  <c r="AK1296" i="2"/>
  <c r="AL1296" i="2"/>
  <c r="AM1296" i="2"/>
  <c r="AN1296" i="2"/>
  <c r="C1297" i="2"/>
  <c r="D1297" i="2"/>
  <c r="E1297" i="2"/>
  <c r="F1297" i="2"/>
  <c r="G1297" i="2"/>
  <c r="H1297" i="2"/>
  <c r="J1297" i="2"/>
  <c r="K1297" i="2"/>
  <c r="L1297" i="2"/>
  <c r="M1297" i="2"/>
  <c r="AG1297" i="2"/>
  <c r="AH1297" i="2"/>
  <c r="AI1297" i="2"/>
  <c r="AJ1297" i="2"/>
  <c r="AK1297" i="2"/>
  <c r="AL1297" i="2"/>
  <c r="AM1297" i="2"/>
  <c r="AN1297" i="2"/>
  <c r="C1298" i="2"/>
  <c r="D1298" i="2"/>
  <c r="E1298" i="2"/>
  <c r="F1298" i="2"/>
  <c r="G1298" i="2"/>
  <c r="H1298" i="2"/>
  <c r="J1298" i="2"/>
  <c r="K1298" i="2"/>
  <c r="L1298" i="2"/>
  <c r="M1298" i="2"/>
  <c r="AG1298" i="2"/>
  <c r="AH1298" i="2"/>
  <c r="AI1298" i="2"/>
  <c r="AJ1298" i="2"/>
  <c r="AK1298" i="2"/>
  <c r="AL1298" i="2"/>
  <c r="AM1298" i="2"/>
  <c r="AN1298" i="2"/>
  <c r="C1299" i="2"/>
  <c r="D1299" i="2"/>
  <c r="E1299" i="2"/>
  <c r="F1299" i="2"/>
  <c r="G1299" i="2"/>
  <c r="H1299" i="2"/>
  <c r="J1299" i="2"/>
  <c r="K1299" i="2"/>
  <c r="L1299" i="2"/>
  <c r="M1299" i="2"/>
  <c r="AG1299" i="2"/>
  <c r="AH1299" i="2"/>
  <c r="AI1299" i="2"/>
  <c r="AJ1299" i="2"/>
  <c r="AK1299" i="2"/>
  <c r="AL1299" i="2"/>
  <c r="AM1299" i="2"/>
  <c r="AN1299" i="2"/>
  <c r="C1300" i="2"/>
  <c r="D1300" i="2"/>
  <c r="E1300" i="2"/>
  <c r="F1300" i="2"/>
  <c r="G1300" i="2"/>
  <c r="H1300" i="2"/>
  <c r="J1300" i="2"/>
  <c r="K1300" i="2"/>
  <c r="L1300" i="2"/>
  <c r="M1300" i="2"/>
  <c r="AG1300" i="2"/>
  <c r="AH1300" i="2"/>
  <c r="AI1300" i="2"/>
  <c r="AJ1300" i="2"/>
  <c r="AK1300" i="2"/>
  <c r="AL1300" i="2"/>
  <c r="AM1300" i="2"/>
  <c r="AN1300" i="2"/>
  <c r="C1301" i="2"/>
  <c r="D1301" i="2"/>
  <c r="E1301" i="2"/>
  <c r="F1301" i="2"/>
  <c r="G1301" i="2"/>
  <c r="H1301" i="2"/>
  <c r="J1301" i="2"/>
  <c r="K1301" i="2"/>
  <c r="L1301" i="2"/>
  <c r="M1301" i="2"/>
  <c r="AG1301" i="2"/>
  <c r="AH1301" i="2"/>
  <c r="AI1301" i="2"/>
  <c r="AJ1301" i="2"/>
  <c r="AK1301" i="2"/>
  <c r="AL1301" i="2"/>
  <c r="AM1301" i="2"/>
  <c r="AN1301" i="2"/>
  <c r="C1302" i="2"/>
  <c r="D1302" i="2"/>
  <c r="E1302" i="2"/>
  <c r="F1302" i="2"/>
  <c r="G1302" i="2"/>
  <c r="H1302" i="2"/>
  <c r="J1302" i="2"/>
  <c r="K1302" i="2"/>
  <c r="L1302" i="2"/>
  <c r="M1302" i="2"/>
  <c r="AG1302" i="2"/>
  <c r="AH1302" i="2"/>
  <c r="AI1302" i="2"/>
  <c r="AJ1302" i="2"/>
  <c r="AK1302" i="2"/>
  <c r="AL1302" i="2"/>
  <c r="AM1302" i="2"/>
  <c r="AN1302" i="2"/>
  <c r="C1303" i="2"/>
  <c r="D1303" i="2"/>
  <c r="E1303" i="2"/>
  <c r="F1303" i="2"/>
  <c r="G1303" i="2"/>
  <c r="H1303" i="2"/>
  <c r="J1303" i="2"/>
  <c r="K1303" i="2"/>
  <c r="L1303" i="2"/>
  <c r="M1303" i="2"/>
  <c r="AG1303" i="2"/>
  <c r="AH1303" i="2"/>
  <c r="AI1303" i="2"/>
  <c r="AJ1303" i="2"/>
  <c r="AK1303" i="2"/>
  <c r="AL1303" i="2"/>
  <c r="AM1303" i="2"/>
  <c r="AN1303" i="2"/>
  <c r="C1304" i="2"/>
  <c r="D1304" i="2"/>
  <c r="E1304" i="2"/>
  <c r="F1304" i="2"/>
  <c r="G1304" i="2"/>
  <c r="H1304" i="2"/>
  <c r="J1304" i="2"/>
  <c r="K1304" i="2"/>
  <c r="L1304" i="2"/>
  <c r="M1304" i="2"/>
  <c r="AG1304" i="2"/>
  <c r="AH1304" i="2"/>
  <c r="AI1304" i="2"/>
  <c r="AJ1304" i="2"/>
  <c r="AK1304" i="2"/>
  <c r="AL1304" i="2"/>
  <c r="AM1304" i="2"/>
  <c r="AN1304" i="2"/>
  <c r="C1305" i="2"/>
  <c r="D1305" i="2"/>
  <c r="E1305" i="2"/>
  <c r="F1305" i="2"/>
  <c r="G1305" i="2"/>
  <c r="H1305" i="2"/>
  <c r="J1305" i="2"/>
  <c r="K1305" i="2"/>
  <c r="L1305" i="2"/>
  <c r="M1305" i="2"/>
  <c r="AG1305" i="2"/>
  <c r="AH1305" i="2"/>
  <c r="AI1305" i="2"/>
  <c r="AJ1305" i="2"/>
  <c r="AK1305" i="2"/>
  <c r="AL1305" i="2"/>
  <c r="AM1305" i="2"/>
  <c r="AN1305" i="2"/>
  <c r="C1306" i="2"/>
  <c r="D1306" i="2"/>
  <c r="E1306" i="2"/>
  <c r="F1306" i="2"/>
  <c r="G1306" i="2"/>
  <c r="H1306" i="2"/>
  <c r="J1306" i="2"/>
  <c r="K1306" i="2"/>
  <c r="L1306" i="2"/>
  <c r="M1306" i="2"/>
  <c r="AG1306" i="2"/>
  <c r="AH1306" i="2"/>
  <c r="AI1306" i="2"/>
  <c r="AJ1306" i="2"/>
  <c r="AK1306" i="2"/>
  <c r="AL1306" i="2"/>
  <c r="AM1306" i="2"/>
  <c r="AN1306" i="2"/>
  <c r="C1307" i="2"/>
  <c r="D1307" i="2"/>
  <c r="E1307" i="2"/>
  <c r="F1307" i="2"/>
  <c r="G1307" i="2"/>
  <c r="H1307" i="2"/>
  <c r="J1307" i="2"/>
  <c r="K1307" i="2"/>
  <c r="L1307" i="2"/>
  <c r="M1307" i="2"/>
  <c r="AG1307" i="2"/>
  <c r="AH1307" i="2"/>
  <c r="AI1307" i="2"/>
  <c r="AJ1307" i="2"/>
  <c r="AK1307" i="2"/>
  <c r="AL1307" i="2"/>
  <c r="AM1307" i="2"/>
  <c r="AN1307" i="2"/>
  <c r="C1308" i="2"/>
  <c r="D1308" i="2"/>
  <c r="E1308" i="2"/>
  <c r="F1308" i="2"/>
  <c r="G1308" i="2"/>
  <c r="H1308" i="2"/>
  <c r="J1308" i="2"/>
  <c r="K1308" i="2"/>
  <c r="L1308" i="2"/>
  <c r="M1308" i="2"/>
  <c r="AG1308" i="2"/>
  <c r="AH1308" i="2"/>
  <c r="AI1308" i="2"/>
  <c r="AJ1308" i="2"/>
  <c r="AK1308" i="2"/>
  <c r="AL1308" i="2"/>
  <c r="AM1308" i="2"/>
  <c r="AN1308" i="2"/>
  <c r="C1309" i="2"/>
  <c r="D1309" i="2"/>
  <c r="E1309" i="2"/>
  <c r="F1309" i="2"/>
  <c r="G1309" i="2"/>
  <c r="H1309" i="2"/>
  <c r="J1309" i="2"/>
  <c r="K1309" i="2"/>
  <c r="L1309" i="2"/>
  <c r="M1309" i="2"/>
  <c r="AG1309" i="2"/>
  <c r="AH1309" i="2"/>
  <c r="AI1309" i="2"/>
  <c r="AJ1309" i="2"/>
  <c r="AK1309" i="2"/>
  <c r="AL1309" i="2"/>
  <c r="AM1309" i="2"/>
  <c r="AN1309" i="2"/>
  <c r="C1310" i="2"/>
  <c r="D1310" i="2"/>
  <c r="E1310" i="2"/>
  <c r="F1310" i="2"/>
  <c r="G1310" i="2"/>
  <c r="H1310" i="2"/>
  <c r="J1310" i="2"/>
  <c r="K1310" i="2"/>
  <c r="L1310" i="2"/>
  <c r="M1310" i="2"/>
  <c r="AG1310" i="2"/>
  <c r="AH1310" i="2"/>
  <c r="AI1310" i="2"/>
  <c r="AJ1310" i="2"/>
  <c r="AK1310" i="2"/>
  <c r="AL1310" i="2"/>
  <c r="AM1310" i="2"/>
  <c r="AN1310" i="2"/>
  <c r="C1311" i="2"/>
  <c r="D1311" i="2"/>
  <c r="E1311" i="2"/>
  <c r="F1311" i="2"/>
  <c r="G1311" i="2"/>
  <c r="H1311" i="2"/>
  <c r="J1311" i="2"/>
  <c r="K1311" i="2"/>
  <c r="L1311" i="2"/>
  <c r="M1311" i="2"/>
  <c r="AG1311" i="2"/>
  <c r="AH1311" i="2"/>
  <c r="AI1311" i="2"/>
  <c r="AJ1311" i="2"/>
  <c r="AK1311" i="2"/>
  <c r="AL1311" i="2"/>
  <c r="AM1311" i="2"/>
  <c r="AN1311" i="2"/>
  <c r="C1312" i="2"/>
  <c r="D1312" i="2"/>
  <c r="E1312" i="2"/>
  <c r="F1312" i="2"/>
  <c r="G1312" i="2"/>
  <c r="H1312" i="2"/>
  <c r="J1312" i="2"/>
  <c r="K1312" i="2"/>
  <c r="L1312" i="2"/>
  <c r="M1312" i="2"/>
  <c r="AG1312" i="2"/>
  <c r="AH1312" i="2"/>
  <c r="AI1312" i="2"/>
  <c r="AJ1312" i="2"/>
  <c r="AK1312" i="2"/>
  <c r="AL1312" i="2"/>
  <c r="AM1312" i="2"/>
  <c r="AN1312" i="2"/>
  <c r="C1313" i="2"/>
  <c r="D1313" i="2"/>
  <c r="E1313" i="2"/>
  <c r="F1313" i="2"/>
  <c r="G1313" i="2"/>
  <c r="H1313" i="2"/>
  <c r="J1313" i="2"/>
  <c r="K1313" i="2"/>
  <c r="L1313" i="2"/>
  <c r="M1313" i="2"/>
  <c r="AG1313" i="2"/>
  <c r="AH1313" i="2"/>
  <c r="AI1313" i="2"/>
  <c r="AJ1313" i="2"/>
  <c r="AK1313" i="2"/>
  <c r="AL1313" i="2"/>
  <c r="AM1313" i="2"/>
  <c r="AN1313" i="2"/>
  <c r="C1314" i="2"/>
  <c r="D1314" i="2"/>
  <c r="E1314" i="2"/>
  <c r="F1314" i="2"/>
  <c r="G1314" i="2"/>
  <c r="H1314" i="2"/>
  <c r="J1314" i="2"/>
  <c r="K1314" i="2"/>
  <c r="L1314" i="2"/>
  <c r="M1314" i="2"/>
  <c r="AG1314" i="2"/>
  <c r="AH1314" i="2"/>
  <c r="AI1314" i="2"/>
  <c r="AJ1314" i="2"/>
  <c r="AK1314" i="2"/>
  <c r="AL1314" i="2"/>
  <c r="AM1314" i="2"/>
  <c r="AN1314" i="2"/>
  <c r="C1315" i="2"/>
  <c r="D1315" i="2"/>
  <c r="E1315" i="2"/>
  <c r="F1315" i="2"/>
  <c r="G1315" i="2"/>
  <c r="H1315" i="2"/>
  <c r="J1315" i="2"/>
  <c r="K1315" i="2"/>
  <c r="L1315" i="2"/>
  <c r="M1315" i="2"/>
  <c r="AG1315" i="2"/>
  <c r="AH1315" i="2"/>
  <c r="AI1315" i="2"/>
  <c r="AJ1315" i="2"/>
  <c r="AK1315" i="2"/>
  <c r="AL1315" i="2"/>
  <c r="AM1315" i="2"/>
  <c r="AN1315" i="2"/>
  <c r="C1316" i="2"/>
  <c r="D1316" i="2"/>
  <c r="E1316" i="2"/>
  <c r="F1316" i="2"/>
  <c r="G1316" i="2"/>
  <c r="H1316" i="2"/>
  <c r="J1316" i="2"/>
  <c r="K1316" i="2"/>
  <c r="L1316" i="2"/>
  <c r="M1316" i="2"/>
  <c r="AG1316" i="2"/>
  <c r="AH1316" i="2"/>
  <c r="AI1316" i="2"/>
  <c r="AJ1316" i="2"/>
  <c r="AK1316" i="2"/>
  <c r="AL1316" i="2"/>
  <c r="AM1316" i="2"/>
  <c r="AN1316" i="2"/>
  <c r="C1317" i="2"/>
  <c r="D1317" i="2"/>
  <c r="E1317" i="2"/>
  <c r="F1317" i="2"/>
  <c r="G1317" i="2"/>
  <c r="H1317" i="2"/>
  <c r="J1317" i="2"/>
  <c r="K1317" i="2"/>
  <c r="L1317" i="2"/>
  <c r="M1317" i="2"/>
  <c r="AG1317" i="2"/>
  <c r="AH1317" i="2"/>
  <c r="AI1317" i="2"/>
  <c r="AJ1317" i="2"/>
  <c r="AK1317" i="2"/>
  <c r="AL1317" i="2"/>
  <c r="AM1317" i="2"/>
  <c r="AN1317" i="2"/>
  <c r="C1318" i="2"/>
  <c r="D1318" i="2"/>
  <c r="E1318" i="2"/>
  <c r="F1318" i="2"/>
  <c r="G1318" i="2"/>
  <c r="H1318" i="2"/>
  <c r="J1318" i="2"/>
  <c r="K1318" i="2"/>
  <c r="L1318" i="2"/>
  <c r="M1318" i="2"/>
  <c r="AG1318" i="2"/>
  <c r="AH1318" i="2"/>
  <c r="AI1318" i="2"/>
  <c r="AJ1318" i="2"/>
  <c r="AK1318" i="2"/>
  <c r="AL1318" i="2"/>
  <c r="AM1318" i="2"/>
  <c r="AN1318" i="2"/>
  <c r="C1319" i="2"/>
  <c r="D1319" i="2"/>
  <c r="E1319" i="2"/>
  <c r="F1319" i="2"/>
  <c r="G1319" i="2"/>
  <c r="H1319" i="2"/>
  <c r="J1319" i="2"/>
  <c r="K1319" i="2"/>
  <c r="L1319" i="2"/>
  <c r="M1319" i="2"/>
  <c r="AG1319" i="2"/>
  <c r="AH1319" i="2"/>
  <c r="AI1319" i="2"/>
  <c r="AJ1319" i="2"/>
  <c r="AK1319" i="2"/>
  <c r="AL1319" i="2"/>
  <c r="AM1319" i="2"/>
  <c r="AN1319" i="2"/>
  <c r="C1320" i="2"/>
  <c r="D1320" i="2"/>
  <c r="E1320" i="2"/>
  <c r="F1320" i="2"/>
  <c r="G1320" i="2"/>
  <c r="H1320" i="2"/>
  <c r="J1320" i="2"/>
  <c r="K1320" i="2"/>
  <c r="L1320" i="2"/>
  <c r="M1320" i="2"/>
  <c r="AG1320" i="2"/>
  <c r="AH1320" i="2"/>
  <c r="AI1320" i="2"/>
  <c r="AJ1320" i="2"/>
  <c r="AK1320" i="2"/>
  <c r="AL1320" i="2"/>
  <c r="AM1320" i="2"/>
  <c r="AN1320" i="2"/>
  <c r="C1321" i="2"/>
  <c r="D1321" i="2"/>
  <c r="E1321" i="2"/>
  <c r="F1321" i="2"/>
  <c r="G1321" i="2"/>
  <c r="H1321" i="2"/>
  <c r="J1321" i="2"/>
  <c r="K1321" i="2"/>
  <c r="L1321" i="2"/>
  <c r="M1321" i="2"/>
  <c r="AG1321" i="2"/>
  <c r="AH1321" i="2"/>
  <c r="AI1321" i="2"/>
  <c r="AJ1321" i="2"/>
  <c r="AK1321" i="2"/>
  <c r="AL1321" i="2"/>
  <c r="AM1321" i="2"/>
  <c r="AN1321" i="2"/>
  <c r="C1322" i="2"/>
  <c r="D1322" i="2"/>
  <c r="E1322" i="2"/>
  <c r="F1322" i="2"/>
  <c r="G1322" i="2"/>
  <c r="H1322" i="2"/>
  <c r="J1322" i="2"/>
  <c r="K1322" i="2"/>
  <c r="L1322" i="2"/>
  <c r="M1322" i="2"/>
  <c r="AG1322" i="2"/>
  <c r="AH1322" i="2"/>
  <c r="AI1322" i="2"/>
  <c r="AJ1322" i="2"/>
  <c r="AK1322" i="2"/>
  <c r="AL1322" i="2"/>
  <c r="AM1322" i="2"/>
  <c r="AN1322" i="2"/>
  <c r="C1323" i="2"/>
  <c r="D1323" i="2"/>
  <c r="E1323" i="2"/>
  <c r="F1323" i="2"/>
  <c r="G1323" i="2"/>
  <c r="H1323" i="2"/>
  <c r="J1323" i="2"/>
  <c r="K1323" i="2"/>
  <c r="L1323" i="2"/>
  <c r="M1323" i="2"/>
  <c r="AG1323" i="2"/>
  <c r="AH1323" i="2"/>
  <c r="AI1323" i="2"/>
  <c r="AJ1323" i="2"/>
  <c r="AK1323" i="2"/>
  <c r="AL1323" i="2"/>
  <c r="AM1323" i="2"/>
  <c r="AN1323" i="2"/>
  <c r="C1324" i="2"/>
  <c r="D1324" i="2"/>
  <c r="E1324" i="2"/>
  <c r="F1324" i="2"/>
  <c r="G1324" i="2"/>
  <c r="H1324" i="2"/>
  <c r="J1324" i="2"/>
  <c r="K1324" i="2"/>
  <c r="L1324" i="2"/>
  <c r="M1324" i="2"/>
  <c r="AG1324" i="2"/>
  <c r="AH1324" i="2"/>
  <c r="AI1324" i="2"/>
  <c r="AJ1324" i="2"/>
  <c r="AK1324" i="2"/>
  <c r="AL1324" i="2"/>
  <c r="AM1324" i="2"/>
  <c r="AN1324" i="2"/>
  <c r="C1325" i="2"/>
  <c r="D1325" i="2"/>
  <c r="E1325" i="2"/>
  <c r="F1325" i="2"/>
  <c r="G1325" i="2"/>
  <c r="H1325" i="2"/>
  <c r="J1325" i="2"/>
  <c r="K1325" i="2"/>
  <c r="L1325" i="2"/>
  <c r="M1325" i="2"/>
  <c r="AG1325" i="2"/>
  <c r="AH1325" i="2"/>
  <c r="AI1325" i="2"/>
  <c r="AJ1325" i="2"/>
  <c r="AK1325" i="2"/>
  <c r="AL1325" i="2"/>
  <c r="AM1325" i="2"/>
  <c r="AN1325" i="2"/>
  <c r="C1327" i="2"/>
  <c r="D1327" i="2"/>
  <c r="E1327" i="2"/>
  <c r="F1327" i="2"/>
  <c r="G1327" i="2"/>
  <c r="H1327" i="2"/>
  <c r="J1327" i="2"/>
  <c r="K1327" i="2"/>
  <c r="L1327" i="2"/>
  <c r="M1327" i="2"/>
  <c r="AG1327" i="2"/>
  <c r="AH1327" i="2"/>
  <c r="AI1327" i="2"/>
  <c r="AJ1327" i="2"/>
  <c r="AK1327" i="2"/>
  <c r="AL1327" i="2"/>
  <c r="AM1327" i="2"/>
  <c r="AN1327" i="2"/>
  <c r="C1328" i="2"/>
  <c r="D1328" i="2"/>
  <c r="E1328" i="2"/>
  <c r="F1328" i="2"/>
  <c r="G1328" i="2"/>
  <c r="H1328" i="2"/>
  <c r="J1328" i="2"/>
  <c r="K1328" i="2"/>
  <c r="L1328" i="2"/>
  <c r="M1328" i="2"/>
  <c r="AG1328" i="2"/>
  <c r="AH1328" i="2"/>
  <c r="AI1328" i="2"/>
  <c r="AJ1328" i="2"/>
  <c r="AK1328" i="2"/>
  <c r="AL1328" i="2"/>
  <c r="AM1328" i="2"/>
  <c r="AN1328" i="2"/>
  <c r="C1329" i="2"/>
  <c r="D1329" i="2"/>
  <c r="E1329" i="2"/>
  <c r="F1329" i="2"/>
  <c r="G1329" i="2"/>
  <c r="H1329" i="2"/>
  <c r="J1329" i="2"/>
  <c r="K1329" i="2"/>
  <c r="L1329" i="2"/>
  <c r="M1329" i="2"/>
  <c r="AG1329" i="2"/>
  <c r="AH1329" i="2"/>
  <c r="AI1329" i="2"/>
  <c r="AJ1329" i="2"/>
  <c r="AK1329" i="2"/>
  <c r="AL1329" i="2"/>
  <c r="AM1329" i="2"/>
  <c r="AN1329" i="2"/>
  <c r="C1330" i="2"/>
  <c r="D1330" i="2"/>
  <c r="E1330" i="2"/>
  <c r="F1330" i="2"/>
  <c r="G1330" i="2"/>
  <c r="H1330" i="2"/>
  <c r="J1330" i="2"/>
  <c r="K1330" i="2"/>
  <c r="L1330" i="2"/>
  <c r="M1330" i="2"/>
  <c r="AG1330" i="2"/>
  <c r="AH1330" i="2"/>
  <c r="AI1330" i="2"/>
  <c r="AJ1330" i="2"/>
  <c r="AK1330" i="2"/>
  <c r="AL1330" i="2"/>
  <c r="AM1330" i="2"/>
  <c r="AN1330" i="2"/>
  <c r="C1331" i="2"/>
  <c r="D1331" i="2"/>
  <c r="E1331" i="2"/>
  <c r="F1331" i="2"/>
  <c r="G1331" i="2"/>
  <c r="H1331" i="2"/>
  <c r="J1331" i="2"/>
  <c r="K1331" i="2"/>
  <c r="L1331" i="2"/>
  <c r="M1331" i="2"/>
  <c r="AG1331" i="2"/>
  <c r="AH1331" i="2"/>
  <c r="AI1331" i="2"/>
  <c r="AJ1331" i="2"/>
  <c r="AK1331" i="2"/>
  <c r="AL1331" i="2"/>
  <c r="AM1331" i="2"/>
  <c r="AN1331" i="2"/>
  <c r="C1332" i="2"/>
  <c r="D1332" i="2"/>
  <c r="E1332" i="2"/>
  <c r="F1332" i="2"/>
  <c r="G1332" i="2"/>
  <c r="H1332" i="2"/>
  <c r="J1332" i="2"/>
  <c r="K1332" i="2"/>
  <c r="L1332" i="2"/>
  <c r="M1332" i="2"/>
  <c r="AG1332" i="2"/>
  <c r="AH1332" i="2"/>
  <c r="AI1332" i="2"/>
  <c r="AJ1332" i="2"/>
  <c r="AK1332" i="2"/>
  <c r="AL1332" i="2"/>
  <c r="AM1332" i="2"/>
  <c r="AN1332" i="2"/>
  <c r="C1333" i="2"/>
  <c r="D1333" i="2"/>
  <c r="E1333" i="2"/>
  <c r="F1333" i="2"/>
  <c r="G1333" i="2"/>
  <c r="H1333" i="2"/>
  <c r="J1333" i="2"/>
  <c r="K1333" i="2"/>
  <c r="L1333" i="2"/>
  <c r="M1333" i="2"/>
  <c r="AG1333" i="2"/>
  <c r="AH1333" i="2"/>
  <c r="AI1333" i="2"/>
  <c r="AJ1333" i="2"/>
  <c r="AK1333" i="2"/>
  <c r="AL1333" i="2"/>
  <c r="AM1333" i="2"/>
  <c r="AN1333" i="2"/>
  <c r="C1334" i="2"/>
  <c r="D1334" i="2"/>
  <c r="E1334" i="2"/>
  <c r="F1334" i="2"/>
  <c r="G1334" i="2"/>
  <c r="H1334" i="2"/>
  <c r="J1334" i="2"/>
  <c r="K1334" i="2"/>
  <c r="L1334" i="2"/>
  <c r="M1334" i="2"/>
  <c r="AG1334" i="2"/>
  <c r="AH1334" i="2"/>
  <c r="AI1334" i="2"/>
  <c r="AJ1334" i="2"/>
  <c r="AK1334" i="2"/>
  <c r="AL1334" i="2"/>
  <c r="AM1334" i="2"/>
  <c r="AN1334" i="2"/>
  <c r="C1335" i="2"/>
  <c r="D1335" i="2"/>
  <c r="E1335" i="2"/>
  <c r="F1335" i="2"/>
  <c r="G1335" i="2"/>
  <c r="H1335" i="2"/>
  <c r="J1335" i="2"/>
  <c r="K1335" i="2"/>
  <c r="L1335" i="2"/>
  <c r="M1335" i="2"/>
  <c r="AG1335" i="2"/>
  <c r="AH1335" i="2"/>
  <c r="AI1335" i="2"/>
  <c r="AJ1335" i="2"/>
  <c r="AK1335" i="2"/>
  <c r="AL1335" i="2"/>
  <c r="AM1335" i="2"/>
  <c r="AN1335" i="2"/>
  <c r="C1336" i="2"/>
  <c r="D1336" i="2"/>
  <c r="E1336" i="2"/>
  <c r="F1336" i="2"/>
  <c r="G1336" i="2"/>
  <c r="H1336" i="2"/>
  <c r="J1336" i="2"/>
  <c r="K1336" i="2"/>
  <c r="L1336" i="2"/>
  <c r="M1336" i="2"/>
  <c r="AG1336" i="2"/>
  <c r="AH1336" i="2"/>
  <c r="AI1336" i="2"/>
  <c r="AJ1336" i="2"/>
  <c r="AK1336" i="2"/>
  <c r="AL1336" i="2"/>
  <c r="AM1336" i="2"/>
  <c r="AN1336" i="2"/>
  <c r="C1337" i="2"/>
  <c r="D1337" i="2"/>
  <c r="E1337" i="2"/>
  <c r="F1337" i="2"/>
  <c r="G1337" i="2"/>
  <c r="H1337" i="2"/>
  <c r="J1337" i="2"/>
  <c r="K1337" i="2"/>
  <c r="L1337" i="2"/>
  <c r="M1337" i="2"/>
  <c r="AG1337" i="2"/>
  <c r="AH1337" i="2"/>
  <c r="AI1337" i="2"/>
  <c r="AJ1337" i="2"/>
  <c r="AK1337" i="2"/>
  <c r="AL1337" i="2"/>
  <c r="AM1337" i="2"/>
  <c r="AN1337" i="2"/>
  <c r="C1338" i="2"/>
  <c r="D1338" i="2"/>
  <c r="E1338" i="2"/>
  <c r="F1338" i="2"/>
  <c r="G1338" i="2"/>
  <c r="H1338" i="2"/>
  <c r="J1338" i="2"/>
  <c r="K1338" i="2"/>
  <c r="L1338" i="2"/>
  <c r="M1338" i="2"/>
  <c r="AG1338" i="2"/>
  <c r="AH1338" i="2"/>
  <c r="AI1338" i="2"/>
  <c r="AJ1338" i="2"/>
  <c r="AK1338" i="2"/>
  <c r="AL1338" i="2"/>
  <c r="AM1338" i="2"/>
  <c r="AN1338" i="2"/>
  <c r="C1339" i="2"/>
  <c r="D1339" i="2"/>
  <c r="E1339" i="2"/>
  <c r="F1339" i="2"/>
  <c r="G1339" i="2"/>
  <c r="H1339" i="2"/>
  <c r="J1339" i="2"/>
  <c r="K1339" i="2"/>
  <c r="L1339" i="2"/>
  <c r="M1339" i="2"/>
  <c r="AG1339" i="2"/>
  <c r="AH1339" i="2"/>
  <c r="AI1339" i="2"/>
  <c r="AJ1339" i="2"/>
  <c r="AK1339" i="2"/>
  <c r="AL1339" i="2"/>
  <c r="AM1339" i="2"/>
  <c r="AN1339" i="2"/>
  <c r="C1340" i="2"/>
  <c r="D1340" i="2"/>
  <c r="E1340" i="2"/>
  <c r="F1340" i="2"/>
  <c r="G1340" i="2"/>
  <c r="H1340" i="2"/>
  <c r="J1340" i="2"/>
  <c r="K1340" i="2"/>
  <c r="L1340" i="2"/>
  <c r="M1340" i="2"/>
  <c r="AG1340" i="2"/>
  <c r="AH1340" i="2"/>
  <c r="AI1340" i="2"/>
  <c r="AJ1340" i="2"/>
  <c r="AK1340" i="2"/>
  <c r="AL1340" i="2"/>
  <c r="AM1340" i="2"/>
  <c r="AN1340" i="2"/>
  <c r="C1341" i="2"/>
  <c r="D1341" i="2"/>
  <c r="E1341" i="2"/>
  <c r="F1341" i="2"/>
  <c r="G1341" i="2"/>
  <c r="H1341" i="2"/>
  <c r="J1341" i="2"/>
  <c r="K1341" i="2"/>
  <c r="L1341" i="2"/>
  <c r="M1341" i="2"/>
  <c r="AG1341" i="2"/>
  <c r="AH1341" i="2"/>
  <c r="AI1341" i="2"/>
  <c r="AJ1341" i="2"/>
  <c r="AK1341" i="2"/>
  <c r="AL1341" i="2"/>
  <c r="AM1341" i="2"/>
  <c r="AN1341" i="2"/>
  <c r="C1342" i="2"/>
  <c r="D1342" i="2"/>
  <c r="E1342" i="2"/>
  <c r="F1342" i="2"/>
  <c r="G1342" i="2"/>
  <c r="H1342" i="2"/>
  <c r="J1342" i="2"/>
  <c r="K1342" i="2"/>
  <c r="L1342" i="2"/>
  <c r="M1342" i="2"/>
  <c r="AG1342" i="2"/>
  <c r="AH1342" i="2"/>
  <c r="AI1342" i="2"/>
  <c r="AJ1342" i="2"/>
  <c r="AK1342" i="2"/>
  <c r="AL1342" i="2"/>
  <c r="AM1342" i="2"/>
  <c r="AN1342" i="2"/>
  <c r="C1343" i="2"/>
  <c r="D1343" i="2"/>
  <c r="E1343" i="2"/>
  <c r="F1343" i="2"/>
  <c r="G1343" i="2"/>
  <c r="H1343" i="2"/>
  <c r="J1343" i="2"/>
  <c r="K1343" i="2"/>
  <c r="L1343" i="2"/>
  <c r="M1343" i="2"/>
  <c r="AG1343" i="2"/>
  <c r="AH1343" i="2"/>
  <c r="AI1343" i="2"/>
  <c r="AJ1343" i="2"/>
  <c r="AK1343" i="2"/>
  <c r="AL1343" i="2"/>
  <c r="AM1343" i="2"/>
  <c r="AN1343" i="2"/>
  <c r="C1344" i="2"/>
  <c r="D1344" i="2"/>
  <c r="E1344" i="2"/>
  <c r="F1344" i="2"/>
  <c r="G1344" i="2"/>
  <c r="H1344" i="2"/>
  <c r="J1344" i="2"/>
  <c r="K1344" i="2"/>
  <c r="L1344" i="2"/>
  <c r="M1344" i="2"/>
  <c r="AG1344" i="2"/>
  <c r="AH1344" i="2"/>
  <c r="AI1344" i="2"/>
  <c r="AJ1344" i="2"/>
  <c r="AK1344" i="2"/>
  <c r="AL1344" i="2"/>
  <c r="AM1344" i="2"/>
  <c r="AN1344" i="2"/>
  <c r="C1345" i="2"/>
  <c r="D1345" i="2"/>
  <c r="E1345" i="2"/>
  <c r="F1345" i="2"/>
  <c r="G1345" i="2"/>
  <c r="H1345" i="2"/>
  <c r="J1345" i="2"/>
  <c r="K1345" i="2"/>
  <c r="L1345" i="2"/>
  <c r="M1345" i="2"/>
  <c r="AG1345" i="2"/>
  <c r="AH1345" i="2"/>
  <c r="AI1345" i="2"/>
  <c r="AJ1345" i="2"/>
  <c r="AK1345" i="2"/>
  <c r="AL1345" i="2"/>
  <c r="AM1345" i="2"/>
  <c r="AN1345" i="2"/>
  <c r="C1346" i="2"/>
  <c r="D1346" i="2"/>
  <c r="E1346" i="2"/>
  <c r="F1346" i="2"/>
  <c r="G1346" i="2"/>
  <c r="H1346" i="2"/>
  <c r="J1346" i="2"/>
  <c r="K1346" i="2"/>
  <c r="L1346" i="2"/>
  <c r="M1346" i="2"/>
  <c r="AG1346" i="2"/>
  <c r="AH1346" i="2"/>
  <c r="AI1346" i="2"/>
  <c r="AJ1346" i="2"/>
  <c r="AK1346" i="2"/>
  <c r="AL1346" i="2"/>
  <c r="AM1346" i="2"/>
  <c r="AN1346" i="2"/>
  <c r="C1347" i="2"/>
  <c r="D1347" i="2"/>
  <c r="E1347" i="2"/>
  <c r="F1347" i="2"/>
  <c r="G1347" i="2"/>
  <c r="H1347" i="2"/>
  <c r="J1347" i="2"/>
  <c r="K1347" i="2"/>
  <c r="L1347" i="2"/>
  <c r="M1347" i="2"/>
  <c r="AG1347" i="2"/>
  <c r="AH1347" i="2"/>
  <c r="AI1347" i="2"/>
  <c r="AJ1347" i="2"/>
  <c r="AK1347" i="2"/>
  <c r="AL1347" i="2"/>
  <c r="AM1347" i="2"/>
  <c r="AN1347" i="2"/>
  <c r="C1348" i="2"/>
  <c r="D1348" i="2"/>
  <c r="E1348" i="2"/>
  <c r="F1348" i="2"/>
  <c r="G1348" i="2"/>
  <c r="H1348" i="2"/>
  <c r="J1348" i="2"/>
  <c r="K1348" i="2"/>
  <c r="L1348" i="2"/>
  <c r="M1348" i="2"/>
  <c r="AG1348" i="2"/>
  <c r="AH1348" i="2"/>
  <c r="AI1348" i="2"/>
  <c r="AJ1348" i="2"/>
  <c r="AK1348" i="2"/>
  <c r="AL1348" i="2"/>
  <c r="AM1348" i="2"/>
  <c r="AN1348" i="2"/>
  <c r="C1349" i="2"/>
  <c r="D1349" i="2"/>
  <c r="E1349" i="2"/>
  <c r="F1349" i="2"/>
  <c r="G1349" i="2"/>
  <c r="H1349" i="2"/>
  <c r="J1349" i="2"/>
  <c r="K1349" i="2"/>
  <c r="L1349" i="2"/>
  <c r="M1349" i="2"/>
  <c r="AG1349" i="2"/>
  <c r="AH1349" i="2"/>
  <c r="AI1349" i="2"/>
  <c r="AJ1349" i="2"/>
  <c r="AK1349" i="2"/>
  <c r="AL1349" i="2"/>
  <c r="AM1349" i="2"/>
  <c r="AN1349" i="2"/>
  <c r="C1350" i="2"/>
  <c r="D1350" i="2"/>
  <c r="E1350" i="2"/>
  <c r="F1350" i="2"/>
  <c r="G1350" i="2"/>
  <c r="H1350" i="2"/>
  <c r="J1350" i="2"/>
  <c r="K1350" i="2"/>
  <c r="L1350" i="2"/>
  <c r="M1350" i="2"/>
  <c r="AG1350" i="2"/>
  <c r="AH1350" i="2"/>
  <c r="AI1350" i="2"/>
  <c r="AJ1350" i="2"/>
  <c r="AK1350" i="2"/>
  <c r="AL1350" i="2"/>
  <c r="AM1350" i="2"/>
  <c r="AN1350" i="2"/>
  <c r="C1351" i="2"/>
  <c r="D1351" i="2"/>
  <c r="E1351" i="2"/>
  <c r="F1351" i="2"/>
  <c r="G1351" i="2"/>
  <c r="H1351" i="2"/>
  <c r="J1351" i="2"/>
  <c r="K1351" i="2"/>
  <c r="L1351" i="2"/>
  <c r="M1351" i="2"/>
  <c r="AG1351" i="2"/>
  <c r="AH1351" i="2"/>
  <c r="AI1351" i="2"/>
  <c r="AJ1351" i="2"/>
  <c r="AK1351" i="2"/>
  <c r="AL1351" i="2"/>
  <c r="AM1351" i="2"/>
  <c r="AN1351" i="2"/>
  <c r="C1352" i="2"/>
  <c r="D1352" i="2"/>
  <c r="E1352" i="2"/>
  <c r="F1352" i="2"/>
  <c r="G1352" i="2"/>
  <c r="H1352" i="2"/>
  <c r="J1352" i="2"/>
  <c r="K1352" i="2"/>
  <c r="L1352" i="2"/>
  <c r="M1352" i="2"/>
  <c r="AG1352" i="2"/>
  <c r="AH1352" i="2"/>
  <c r="AI1352" i="2"/>
  <c r="AJ1352" i="2"/>
  <c r="AK1352" i="2"/>
  <c r="AL1352" i="2"/>
  <c r="AM1352" i="2"/>
  <c r="AN1352" i="2"/>
  <c r="C1353" i="2"/>
  <c r="D1353" i="2"/>
  <c r="E1353" i="2"/>
  <c r="F1353" i="2"/>
  <c r="G1353" i="2"/>
  <c r="H1353" i="2"/>
  <c r="J1353" i="2"/>
  <c r="K1353" i="2"/>
  <c r="L1353" i="2"/>
  <c r="M1353" i="2"/>
  <c r="AG1353" i="2"/>
  <c r="AH1353" i="2"/>
  <c r="AI1353" i="2"/>
  <c r="AJ1353" i="2"/>
  <c r="AK1353" i="2"/>
  <c r="AL1353" i="2"/>
  <c r="AM1353" i="2"/>
  <c r="AN1353" i="2"/>
  <c r="C1354" i="2"/>
  <c r="D1354" i="2"/>
  <c r="E1354" i="2"/>
  <c r="F1354" i="2"/>
  <c r="G1354" i="2"/>
  <c r="H1354" i="2"/>
  <c r="J1354" i="2"/>
  <c r="K1354" i="2"/>
  <c r="L1354" i="2"/>
  <c r="M1354" i="2"/>
  <c r="AG1354" i="2"/>
  <c r="AH1354" i="2"/>
  <c r="AI1354" i="2"/>
  <c r="AJ1354" i="2"/>
  <c r="AK1354" i="2"/>
  <c r="AL1354" i="2"/>
  <c r="AM1354" i="2"/>
  <c r="AN1354" i="2"/>
  <c r="C1355" i="2"/>
  <c r="D1355" i="2"/>
  <c r="E1355" i="2"/>
  <c r="F1355" i="2"/>
  <c r="G1355" i="2"/>
  <c r="H1355" i="2"/>
  <c r="J1355" i="2"/>
  <c r="K1355" i="2"/>
  <c r="L1355" i="2"/>
  <c r="M1355" i="2"/>
  <c r="AG1355" i="2"/>
  <c r="AH1355" i="2"/>
  <c r="AI1355" i="2"/>
  <c r="AJ1355" i="2"/>
  <c r="AK1355" i="2"/>
  <c r="AL1355" i="2"/>
  <c r="AM1355" i="2"/>
  <c r="AN1355" i="2"/>
  <c r="C1356" i="2"/>
  <c r="D1356" i="2"/>
  <c r="E1356" i="2"/>
  <c r="F1356" i="2"/>
  <c r="G1356" i="2"/>
  <c r="H1356" i="2"/>
  <c r="J1356" i="2"/>
  <c r="K1356" i="2"/>
  <c r="L1356" i="2"/>
  <c r="M1356" i="2"/>
  <c r="AG1356" i="2"/>
  <c r="AH1356" i="2"/>
  <c r="AI1356" i="2"/>
  <c r="AJ1356" i="2"/>
  <c r="AK1356" i="2"/>
  <c r="AL1356" i="2"/>
  <c r="AM1356" i="2"/>
  <c r="AN1356" i="2"/>
  <c r="C1357" i="2"/>
  <c r="D1357" i="2"/>
  <c r="E1357" i="2"/>
  <c r="F1357" i="2"/>
  <c r="G1357" i="2"/>
  <c r="H1357" i="2"/>
  <c r="J1357" i="2"/>
  <c r="K1357" i="2"/>
  <c r="L1357" i="2"/>
  <c r="M1357" i="2"/>
  <c r="AG1357" i="2"/>
  <c r="AH1357" i="2"/>
  <c r="AI1357" i="2"/>
  <c r="AJ1357" i="2"/>
  <c r="AK1357" i="2"/>
  <c r="AL1357" i="2"/>
  <c r="AM1357" i="2"/>
  <c r="AN1357" i="2"/>
  <c r="C1358" i="2"/>
  <c r="D1358" i="2"/>
  <c r="E1358" i="2"/>
  <c r="F1358" i="2"/>
  <c r="G1358" i="2"/>
  <c r="H1358" i="2"/>
  <c r="J1358" i="2"/>
  <c r="K1358" i="2"/>
  <c r="L1358" i="2"/>
  <c r="M1358" i="2"/>
  <c r="AG1358" i="2"/>
  <c r="AH1358" i="2"/>
  <c r="AI1358" i="2"/>
  <c r="AJ1358" i="2"/>
  <c r="AK1358" i="2"/>
  <c r="AL1358" i="2"/>
  <c r="AM1358" i="2"/>
  <c r="AN1358" i="2"/>
  <c r="C1359" i="2"/>
  <c r="D1359" i="2"/>
  <c r="E1359" i="2"/>
  <c r="F1359" i="2"/>
  <c r="G1359" i="2"/>
  <c r="H1359" i="2"/>
  <c r="J1359" i="2"/>
  <c r="K1359" i="2"/>
  <c r="L1359" i="2"/>
  <c r="M1359" i="2"/>
  <c r="AG1359" i="2"/>
  <c r="AH1359" i="2"/>
  <c r="AI1359" i="2"/>
  <c r="AJ1359" i="2"/>
  <c r="AK1359" i="2"/>
  <c r="AL1359" i="2"/>
  <c r="AM1359" i="2"/>
  <c r="AN1359" i="2"/>
  <c r="C1360" i="2"/>
  <c r="D1360" i="2"/>
  <c r="E1360" i="2"/>
  <c r="F1360" i="2"/>
  <c r="G1360" i="2"/>
  <c r="H1360" i="2"/>
  <c r="J1360" i="2"/>
  <c r="K1360" i="2"/>
  <c r="L1360" i="2"/>
  <c r="M1360" i="2"/>
  <c r="AG1360" i="2"/>
  <c r="AH1360" i="2"/>
  <c r="AI1360" i="2"/>
  <c r="AJ1360" i="2"/>
  <c r="AK1360" i="2"/>
  <c r="AL1360" i="2"/>
  <c r="AM1360" i="2"/>
  <c r="AN1360" i="2"/>
  <c r="C1361" i="2"/>
  <c r="D1361" i="2"/>
  <c r="E1361" i="2"/>
  <c r="F1361" i="2"/>
  <c r="G1361" i="2"/>
  <c r="H1361" i="2"/>
  <c r="J1361" i="2"/>
  <c r="K1361" i="2"/>
  <c r="L1361" i="2"/>
  <c r="M1361" i="2"/>
  <c r="AG1361" i="2"/>
  <c r="AH1361" i="2"/>
  <c r="AI1361" i="2"/>
  <c r="AJ1361" i="2"/>
  <c r="AK1361" i="2"/>
  <c r="AL1361" i="2"/>
  <c r="AM1361" i="2"/>
  <c r="AN1361" i="2"/>
  <c r="C1362" i="2"/>
  <c r="D1362" i="2"/>
  <c r="E1362" i="2"/>
  <c r="F1362" i="2"/>
  <c r="G1362" i="2"/>
  <c r="H1362" i="2"/>
  <c r="J1362" i="2"/>
  <c r="K1362" i="2"/>
  <c r="L1362" i="2"/>
  <c r="M1362" i="2"/>
  <c r="AG1362" i="2"/>
  <c r="AH1362" i="2"/>
  <c r="AI1362" i="2"/>
  <c r="AJ1362" i="2"/>
  <c r="AK1362" i="2"/>
  <c r="AL1362" i="2"/>
  <c r="AM1362" i="2"/>
  <c r="AN1362" i="2"/>
  <c r="C1363" i="2"/>
  <c r="D1363" i="2"/>
  <c r="E1363" i="2"/>
  <c r="F1363" i="2"/>
  <c r="G1363" i="2"/>
  <c r="H1363" i="2"/>
  <c r="J1363" i="2"/>
  <c r="K1363" i="2"/>
  <c r="L1363" i="2"/>
  <c r="M1363" i="2"/>
  <c r="AG1363" i="2"/>
  <c r="AH1363" i="2"/>
  <c r="AI1363" i="2"/>
  <c r="AJ1363" i="2"/>
  <c r="AK1363" i="2"/>
  <c r="AL1363" i="2"/>
  <c r="AM1363" i="2"/>
  <c r="AN1363" i="2"/>
  <c r="C1364" i="2"/>
  <c r="D1364" i="2"/>
  <c r="E1364" i="2"/>
  <c r="F1364" i="2"/>
  <c r="G1364" i="2"/>
  <c r="H1364" i="2"/>
  <c r="J1364" i="2"/>
  <c r="K1364" i="2"/>
  <c r="L1364" i="2"/>
  <c r="M1364" i="2"/>
  <c r="AG1364" i="2"/>
  <c r="AH1364" i="2"/>
  <c r="AI1364" i="2"/>
  <c r="AJ1364" i="2"/>
  <c r="AK1364" i="2"/>
  <c r="AL1364" i="2"/>
  <c r="AM1364" i="2"/>
  <c r="AN1364" i="2"/>
  <c r="C1365" i="2"/>
  <c r="D1365" i="2"/>
  <c r="E1365" i="2"/>
  <c r="F1365" i="2"/>
  <c r="G1365" i="2"/>
  <c r="H1365" i="2"/>
  <c r="J1365" i="2"/>
  <c r="K1365" i="2"/>
  <c r="L1365" i="2"/>
  <c r="M1365" i="2"/>
  <c r="AG1365" i="2"/>
  <c r="AH1365" i="2"/>
  <c r="AI1365" i="2"/>
  <c r="AJ1365" i="2"/>
  <c r="AK1365" i="2"/>
  <c r="AL1365" i="2"/>
  <c r="AM1365" i="2"/>
  <c r="AN1365" i="2"/>
  <c r="C1366" i="2"/>
  <c r="D1366" i="2"/>
  <c r="E1366" i="2"/>
  <c r="F1366" i="2"/>
  <c r="G1366" i="2"/>
  <c r="H1366" i="2"/>
  <c r="J1366" i="2"/>
  <c r="K1366" i="2"/>
  <c r="L1366" i="2"/>
  <c r="M1366" i="2"/>
  <c r="AG1366" i="2"/>
  <c r="AH1366" i="2"/>
  <c r="AI1366" i="2"/>
  <c r="AJ1366" i="2"/>
  <c r="AK1366" i="2"/>
  <c r="AL1366" i="2"/>
  <c r="AM1366" i="2"/>
  <c r="AN1366" i="2"/>
  <c r="C1367" i="2"/>
  <c r="D1367" i="2"/>
  <c r="E1367" i="2"/>
  <c r="F1367" i="2"/>
  <c r="G1367" i="2"/>
  <c r="H1367" i="2"/>
  <c r="J1367" i="2"/>
  <c r="K1367" i="2"/>
  <c r="L1367" i="2"/>
  <c r="M1367" i="2"/>
  <c r="AG1367" i="2"/>
  <c r="AH1367" i="2"/>
  <c r="AI1367" i="2"/>
  <c r="AJ1367" i="2"/>
  <c r="AK1367" i="2"/>
  <c r="AL1367" i="2"/>
  <c r="AM1367" i="2"/>
  <c r="AN1367" i="2"/>
  <c r="C1368" i="2"/>
  <c r="D1368" i="2"/>
  <c r="E1368" i="2"/>
  <c r="F1368" i="2"/>
  <c r="G1368" i="2"/>
  <c r="H1368" i="2"/>
  <c r="J1368" i="2"/>
  <c r="K1368" i="2"/>
  <c r="L1368" i="2"/>
  <c r="M1368" i="2"/>
  <c r="AG1368" i="2"/>
  <c r="AH1368" i="2"/>
  <c r="AI1368" i="2"/>
  <c r="AJ1368" i="2"/>
  <c r="AK1368" i="2"/>
  <c r="AL1368" i="2"/>
  <c r="AM1368" i="2"/>
  <c r="AN1368" i="2"/>
  <c r="C1369" i="2"/>
  <c r="D1369" i="2"/>
  <c r="E1369" i="2"/>
  <c r="F1369" i="2"/>
  <c r="G1369" i="2"/>
  <c r="H1369" i="2"/>
  <c r="J1369" i="2"/>
  <c r="K1369" i="2"/>
  <c r="L1369" i="2"/>
  <c r="M1369" i="2"/>
  <c r="AG1369" i="2"/>
  <c r="AH1369" i="2"/>
  <c r="AI1369" i="2"/>
  <c r="AJ1369" i="2"/>
  <c r="AK1369" i="2"/>
  <c r="AL1369" i="2"/>
  <c r="AM1369" i="2"/>
  <c r="AN1369" i="2"/>
  <c r="C1370" i="2"/>
  <c r="D1370" i="2"/>
  <c r="E1370" i="2"/>
  <c r="F1370" i="2"/>
  <c r="G1370" i="2"/>
  <c r="H1370" i="2"/>
  <c r="J1370" i="2"/>
  <c r="K1370" i="2"/>
  <c r="L1370" i="2"/>
  <c r="M1370" i="2"/>
  <c r="AG1370" i="2"/>
  <c r="AH1370" i="2"/>
  <c r="AI1370" i="2"/>
  <c r="AJ1370" i="2"/>
  <c r="AK1370" i="2"/>
  <c r="AL1370" i="2"/>
  <c r="AM1370" i="2"/>
  <c r="AN1370" i="2"/>
  <c r="C1371" i="2"/>
  <c r="D1371" i="2"/>
  <c r="E1371" i="2"/>
  <c r="F1371" i="2"/>
  <c r="G1371" i="2"/>
  <c r="H1371" i="2"/>
  <c r="J1371" i="2"/>
  <c r="K1371" i="2"/>
  <c r="L1371" i="2"/>
  <c r="M1371" i="2"/>
  <c r="AG1371" i="2"/>
  <c r="AH1371" i="2"/>
  <c r="AI1371" i="2"/>
  <c r="AJ1371" i="2"/>
  <c r="AK1371" i="2"/>
  <c r="AL1371" i="2"/>
  <c r="AM1371" i="2"/>
  <c r="AN1371" i="2"/>
  <c r="C1372" i="2"/>
  <c r="D1372" i="2"/>
  <c r="E1372" i="2"/>
  <c r="F1372" i="2"/>
  <c r="G1372" i="2"/>
  <c r="H1372" i="2"/>
  <c r="J1372" i="2"/>
  <c r="K1372" i="2"/>
  <c r="L1372" i="2"/>
  <c r="M1372" i="2"/>
  <c r="AG1372" i="2"/>
  <c r="AH1372" i="2"/>
  <c r="AI1372" i="2"/>
  <c r="AJ1372" i="2"/>
  <c r="AK1372" i="2"/>
  <c r="AL1372" i="2"/>
  <c r="AM1372" i="2"/>
  <c r="AN1372" i="2"/>
  <c r="C1373" i="2"/>
  <c r="D1373" i="2"/>
  <c r="E1373" i="2"/>
  <c r="F1373" i="2"/>
  <c r="G1373" i="2"/>
  <c r="H1373" i="2"/>
  <c r="J1373" i="2"/>
  <c r="K1373" i="2"/>
  <c r="L1373" i="2"/>
  <c r="M1373" i="2"/>
  <c r="AG1373" i="2"/>
  <c r="AH1373" i="2"/>
  <c r="AI1373" i="2"/>
  <c r="AJ1373" i="2"/>
  <c r="AK1373" i="2"/>
  <c r="AL1373" i="2"/>
  <c r="AM1373" i="2"/>
  <c r="AN1373" i="2"/>
  <c r="C1374" i="2"/>
  <c r="D1374" i="2"/>
  <c r="E1374" i="2"/>
  <c r="F1374" i="2"/>
  <c r="G1374" i="2"/>
  <c r="H1374" i="2"/>
  <c r="J1374" i="2"/>
  <c r="K1374" i="2"/>
  <c r="L1374" i="2"/>
  <c r="M1374" i="2"/>
  <c r="AG1374" i="2"/>
  <c r="AH1374" i="2"/>
  <c r="AI1374" i="2"/>
  <c r="AJ1374" i="2"/>
  <c r="AK1374" i="2"/>
  <c r="AL1374" i="2"/>
  <c r="AM1374" i="2"/>
  <c r="AN1374" i="2"/>
  <c r="C1375" i="2"/>
  <c r="D1375" i="2"/>
  <c r="E1375" i="2"/>
  <c r="F1375" i="2"/>
  <c r="G1375" i="2"/>
  <c r="H1375" i="2"/>
  <c r="J1375" i="2"/>
  <c r="K1375" i="2"/>
  <c r="L1375" i="2"/>
  <c r="M1375" i="2"/>
  <c r="AG1375" i="2"/>
  <c r="AH1375" i="2"/>
  <c r="AI1375" i="2"/>
  <c r="AJ1375" i="2"/>
  <c r="AK1375" i="2"/>
  <c r="AL1375" i="2"/>
  <c r="AM1375" i="2"/>
  <c r="AN1375" i="2"/>
  <c r="C1376" i="2"/>
  <c r="D1376" i="2"/>
  <c r="E1376" i="2"/>
  <c r="F1376" i="2"/>
  <c r="G1376" i="2"/>
  <c r="H1376" i="2"/>
  <c r="J1376" i="2"/>
  <c r="K1376" i="2"/>
  <c r="L1376" i="2"/>
  <c r="M1376" i="2"/>
  <c r="AG1376" i="2"/>
  <c r="AH1376" i="2"/>
  <c r="AI1376" i="2"/>
  <c r="AJ1376" i="2"/>
  <c r="AK1376" i="2"/>
  <c r="AL1376" i="2"/>
  <c r="AM1376" i="2"/>
  <c r="AN1376" i="2"/>
  <c r="C1377" i="2"/>
  <c r="D1377" i="2"/>
  <c r="E1377" i="2"/>
  <c r="F1377" i="2"/>
  <c r="G1377" i="2"/>
  <c r="H1377" i="2"/>
  <c r="J1377" i="2"/>
  <c r="K1377" i="2"/>
  <c r="L1377" i="2"/>
  <c r="M1377" i="2"/>
  <c r="AG1377" i="2"/>
  <c r="AH1377" i="2"/>
  <c r="AI1377" i="2"/>
  <c r="AJ1377" i="2"/>
  <c r="AK1377" i="2"/>
  <c r="AL1377" i="2"/>
  <c r="AM1377" i="2"/>
  <c r="AN1377" i="2"/>
  <c r="C1378" i="2"/>
  <c r="D1378" i="2"/>
  <c r="E1378" i="2"/>
  <c r="F1378" i="2"/>
  <c r="G1378" i="2"/>
  <c r="H1378" i="2"/>
  <c r="J1378" i="2"/>
  <c r="K1378" i="2"/>
  <c r="L1378" i="2"/>
  <c r="M1378" i="2"/>
  <c r="AG1378" i="2"/>
  <c r="AH1378" i="2"/>
  <c r="AI1378" i="2"/>
  <c r="AJ1378" i="2"/>
  <c r="AK1378" i="2"/>
  <c r="AL1378" i="2"/>
  <c r="AM1378" i="2"/>
  <c r="AN1378" i="2"/>
  <c r="C1379" i="2"/>
  <c r="D1379" i="2"/>
  <c r="E1379" i="2"/>
  <c r="F1379" i="2"/>
  <c r="G1379" i="2"/>
  <c r="H1379" i="2"/>
  <c r="J1379" i="2"/>
  <c r="K1379" i="2"/>
  <c r="L1379" i="2"/>
  <c r="M1379" i="2"/>
  <c r="AG1379" i="2"/>
  <c r="AH1379" i="2"/>
  <c r="AI1379" i="2"/>
  <c r="AJ1379" i="2"/>
  <c r="AK1379" i="2"/>
  <c r="AL1379" i="2"/>
  <c r="AM1379" i="2"/>
  <c r="AN1379" i="2"/>
  <c r="C1380" i="2"/>
  <c r="D1380" i="2"/>
  <c r="E1380" i="2"/>
  <c r="F1380" i="2"/>
  <c r="G1380" i="2"/>
  <c r="H1380" i="2"/>
  <c r="J1380" i="2"/>
  <c r="K1380" i="2"/>
  <c r="L1380" i="2"/>
  <c r="M1380" i="2"/>
  <c r="AG1380" i="2"/>
  <c r="AH1380" i="2"/>
  <c r="AI1380" i="2"/>
  <c r="AJ1380" i="2"/>
  <c r="AK1380" i="2"/>
  <c r="AL1380" i="2"/>
  <c r="AM1380" i="2"/>
  <c r="AN1380" i="2"/>
  <c r="C1381" i="2"/>
  <c r="D1381" i="2"/>
  <c r="E1381" i="2"/>
  <c r="F1381" i="2"/>
  <c r="G1381" i="2"/>
  <c r="H1381" i="2"/>
  <c r="J1381" i="2"/>
  <c r="K1381" i="2"/>
  <c r="L1381" i="2"/>
  <c r="M1381" i="2"/>
  <c r="AG1381" i="2"/>
  <c r="AH1381" i="2"/>
  <c r="AI1381" i="2"/>
  <c r="AJ1381" i="2"/>
  <c r="AK1381" i="2"/>
  <c r="AL1381" i="2"/>
  <c r="AM1381" i="2"/>
  <c r="AN1381" i="2"/>
  <c r="C1382" i="2"/>
  <c r="D1382" i="2"/>
  <c r="E1382" i="2"/>
  <c r="F1382" i="2"/>
  <c r="G1382" i="2"/>
  <c r="H1382" i="2"/>
  <c r="J1382" i="2"/>
  <c r="K1382" i="2"/>
  <c r="L1382" i="2"/>
  <c r="M1382" i="2"/>
  <c r="AG1382" i="2"/>
  <c r="AH1382" i="2"/>
  <c r="AI1382" i="2"/>
  <c r="AJ1382" i="2"/>
  <c r="AK1382" i="2"/>
  <c r="AL1382" i="2"/>
  <c r="AM1382" i="2"/>
  <c r="AN1382" i="2"/>
  <c r="C1383" i="2"/>
  <c r="D1383" i="2"/>
  <c r="E1383" i="2"/>
  <c r="F1383" i="2"/>
  <c r="G1383" i="2"/>
  <c r="H1383" i="2"/>
  <c r="J1383" i="2"/>
  <c r="K1383" i="2"/>
  <c r="L1383" i="2"/>
  <c r="M1383" i="2"/>
  <c r="AG1383" i="2"/>
  <c r="AH1383" i="2"/>
  <c r="AI1383" i="2"/>
  <c r="AJ1383" i="2"/>
  <c r="AK1383" i="2"/>
  <c r="AL1383" i="2"/>
  <c r="AM1383" i="2"/>
  <c r="AN1383" i="2"/>
  <c r="C1384" i="2"/>
  <c r="D1384" i="2"/>
  <c r="E1384" i="2"/>
  <c r="F1384" i="2"/>
  <c r="G1384" i="2"/>
  <c r="H1384" i="2"/>
  <c r="J1384" i="2"/>
  <c r="K1384" i="2"/>
  <c r="L1384" i="2"/>
  <c r="M1384" i="2"/>
  <c r="AG1384" i="2"/>
  <c r="AH1384" i="2"/>
  <c r="AI1384" i="2"/>
  <c r="AJ1384" i="2"/>
  <c r="AK1384" i="2"/>
  <c r="AL1384" i="2"/>
  <c r="AM1384" i="2"/>
  <c r="AN1384" i="2"/>
  <c r="C1385" i="2"/>
  <c r="D1385" i="2"/>
  <c r="E1385" i="2"/>
  <c r="F1385" i="2"/>
  <c r="G1385" i="2"/>
  <c r="H1385" i="2"/>
  <c r="J1385" i="2"/>
  <c r="K1385" i="2"/>
  <c r="L1385" i="2"/>
  <c r="M1385" i="2"/>
  <c r="AG1385" i="2"/>
  <c r="AH1385" i="2"/>
  <c r="AI1385" i="2"/>
  <c r="AJ1385" i="2"/>
  <c r="AK1385" i="2"/>
  <c r="AL1385" i="2"/>
  <c r="AM1385" i="2"/>
  <c r="AN1385" i="2"/>
  <c r="C1386" i="2"/>
  <c r="D1386" i="2"/>
  <c r="E1386" i="2"/>
  <c r="F1386" i="2"/>
  <c r="G1386" i="2"/>
  <c r="H1386" i="2"/>
  <c r="J1386" i="2"/>
  <c r="K1386" i="2"/>
  <c r="L1386" i="2"/>
  <c r="M1386" i="2"/>
  <c r="AG1386" i="2"/>
  <c r="AH1386" i="2"/>
  <c r="AI1386" i="2"/>
  <c r="AJ1386" i="2"/>
  <c r="AK1386" i="2"/>
  <c r="AL1386" i="2"/>
  <c r="AM1386" i="2"/>
  <c r="AN1386" i="2"/>
  <c r="C1387" i="2"/>
  <c r="D1387" i="2"/>
  <c r="E1387" i="2"/>
  <c r="F1387" i="2"/>
  <c r="G1387" i="2"/>
  <c r="H1387" i="2"/>
  <c r="J1387" i="2"/>
  <c r="K1387" i="2"/>
  <c r="L1387" i="2"/>
  <c r="M1387" i="2"/>
  <c r="AG1387" i="2"/>
  <c r="AH1387" i="2"/>
  <c r="AI1387" i="2"/>
  <c r="AJ1387" i="2"/>
  <c r="AK1387" i="2"/>
  <c r="AL1387" i="2"/>
  <c r="AM1387" i="2"/>
  <c r="AN1387" i="2"/>
  <c r="C1388" i="2"/>
  <c r="D1388" i="2"/>
  <c r="E1388" i="2"/>
  <c r="F1388" i="2"/>
  <c r="G1388" i="2"/>
  <c r="H1388" i="2"/>
  <c r="J1388" i="2"/>
  <c r="K1388" i="2"/>
  <c r="L1388" i="2"/>
  <c r="M1388" i="2"/>
  <c r="AG1388" i="2"/>
  <c r="AH1388" i="2"/>
  <c r="AI1388" i="2"/>
  <c r="AJ1388" i="2"/>
  <c r="AK1388" i="2"/>
  <c r="AL1388" i="2"/>
  <c r="AM1388" i="2"/>
  <c r="AN1388" i="2"/>
  <c r="C1389" i="2"/>
  <c r="D1389" i="2"/>
  <c r="E1389" i="2"/>
  <c r="F1389" i="2"/>
  <c r="G1389" i="2"/>
  <c r="H1389" i="2"/>
  <c r="J1389" i="2"/>
  <c r="K1389" i="2"/>
  <c r="L1389" i="2"/>
  <c r="M1389" i="2"/>
  <c r="AG1389" i="2"/>
  <c r="AH1389" i="2"/>
  <c r="AI1389" i="2"/>
  <c r="AJ1389" i="2"/>
  <c r="AK1389" i="2"/>
  <c r="AL1389" i="2"/>
  <c r="AM1389" i="2"/>
  <c r="AN1389" i="2"/>
  <c r="C1390" i="2"/>
  <c r="D1390" i="2"/>
  <c r="E1390" i="2"/>
  <c r="F1390" i="2"/>
  <c r="G1390" i="2"/>
  <c r="H1390" i="2"/>
  <c r="J1390" i="2"/>
  <c r="K1390" i="2"/>
  <c r="L1390" i="2"/>
  <c r="M1390" i="2"/>
  <c r="AG1390" i="2"/>
  <c r="AH1390" i="2"/>
  <c r="AI1390" i="2"/>
  <c r="AJ1390" i="2"/>
  <c r="AK1390" i="2"/>
  <c r="AL1390" i="2"/>
  <c r="AM1390" i="2"/>
  <c r="AN1390" i="2"/>
  <c r="C1391" i="2"/>
  <c r="D1391" i="2"/>
  <c r="E1391" i="2"/>
  <c r="F1391" i="2"/>
  <c r="G1391" i="2"/>
  <c r="H1391" i="2"/>
  <c r="J1391" i="2"/>
  <c r="K1391" i="2"/>
  <c r="L1391" i="2"/>
  <c r="M1391" i="2"/>
  <c r="AG1391" i="2"/>
  <c r="AH1391" i="2"/>
  <c r="AI1391" i="2"/>
  <c r="AJ1391" i="2"/>
  <c r="AK1391" i="2"/>
  <c r="AL1391" i="2"/>
  <c r="AM1391" i="2"/>
  <c r="AN1391" i="2"/>
  <c r="C1392" i="2"/>
  <c r="D1392" i="2"/>
  <c r="E1392" i="2"/>
  <c r="F1392" i="2"/>
  <c r="G1392" i="2"/>
  <c r="H1392" i="2"/>
  <c r="J1392" i="2"/>
  <c r="K1392" i="2"/>
  <c r="L1392" i="2"/>
  <c r="M1392" i="2"/>
  <c r="AG1392" i="2"/>
  <c r="AH1392" i="2"/>
  <c r="AI1392" i="2"/>
  <c r="AJ1392" i="2"/>
  <c r="AK1392" i="2"/>
  <c r="AL1392" i="2"/>
  <c r="AM1392" i="2"/>
  <c r="AN1392" i="2"/>
  <c r="C1393" i="2"/>
  <c r="D1393" i="2"/>
  <c r="E1393" i="2"/>
  <c r="F1393" i="2"/>
  <c r="G1393" i="2"/>
  <c r="H1393" i="2"/>
  <c r="J1393" i="2"/>
  <c r="K1393" i="2"/>
  <c r="L1393" i="2"/>
  <c r="M1393" i="2"/>
  <c r="AG1393" i="2"/>
  <c r="AH1393" i="2"/>
  <c r="AI1393" i="2"/>
  <c r="AJ1393" i="2"/>
  <c r="AK1393" i="2"/>
  <c r="AL1393" i="2"/>
  <c r="AM1393" i="2"/>
  <c r="AN1393" i="2"/>
  <c r="C1394" i="2"/>
  <c r="D1394" i="2"/>
  <c r="E1394" i="2"/>
  <c r="F1394" i="2"/>
  <c r="G1394" i="2"/>
  <c r="H1394" i="2"/>
  <c r="J1394" i="2"/>
  <c r="K1394" i="2"/>
  <c r="L1394" i="2"/>
  <c r="M1394" i="2"/>
  <c r="AG1394" i="2"/>
  <c r="AH1394" i="2"/>
  <c r="AI1394" i="2"/>
  <c r="AJ1394" i="2"/>
  <c r="AK1394" i="2"/>
  <c r="AL1394" i="2"/>
  <c r="AM1394" i="2"/>
  <c r="AN1394" i="2"/>
  <c r="C1395" i="2"/>
  <c r="D1395" i="2"/>
  <c r="E1395" i="2"/>
  <c r="F1395" i="2"/>
  <c r="G1395" i="2"/>
  <c r="H1395" i="2"/>
  <c r="J1395" i="2"/>
  <c r="K1395" i="2"/>
  <c r="L1395" i="2"/>
  <c r="M1395" i="2"/>
  <c r="AG1395" i="2"/>
  <c r="AH1395" i="2"/>
  <c r="AI1395" i="2"/>
  <c r="AJ1395" i="2"/>
  <c r="AK1395" i="2"/>
  <c r="AL1395" i="2"/>
  <c r="AM1395" i="2"/>
  <c r="AN1395" i="2"/>
  <c r="C1396" i="2"/>
  <c r="D1396" i="2"/>
  <c r="E1396" i="2"/>
  <c r="F1396" i="2"/>
  <c r="G1396" i="2"/>
  <c r="H1396" i="2"/>
  <c r="J1396" i="2"/>
  <c r="K1396" i="2"/>
  <c r="L1396" i="2"/>
  <c r="M1396" i="2"/>
  <c r="AG1396" i="2"/>
  <c r="AH1396" i="2"/>
  <c r="AI1396" i="2"/>
  <c r="AJ1396" i="2"/>
  <c r="AK1396" i="2"/>
  <c r="AL1396" i="2"/>
  <c r="AM1396" i="2"/>
  <c r="AN1396" i="2"/>
  <c r="C1397" i="2"/>
  <c r="D1397" i="2"/>
  <c r="E1397" i="2"/>
  <c r="F1397" i="2"/>
  <c r="G1397" i="2"/>
  <c r="H1397" i="2"/>
  <c r="J1397" i="2"/>
  <c r="K1397" i="2"/>
  <c r="L1397" i="2"/>
  <c r="M1397" i="2"/>
  <c r="AG1397" i="2"/>
  <c r="AH1397" i="2"/>
  <c r="AI1397" i="2"/>
  <c r="AJ1397" i="2"/>
  <c r="AK1397" i="2"/>
  <c r="AL1397" i="2"/>
  <c r="AM1397" i="2"/>
  <c r="AN1397" i="2"/>
  <c r="C1398" i="2"/>
  <c r="D1398" i="2"/>
  <c r="E1398" i="2"/>
  <c r="F1398" i="2"/>
  <c r="G1398" i="2"/>
  <c r="H1398" i="2"/>
  <c r="J1398" i="2"/>
  <c r="K1398" i="2"/>
  <c r="L1398" i="2"/>
  <c r="M1398" i="2"/>
  <c r="AG1398" i="2"/>
  <c r="AH1398" i="2"/>
  <c r="AI1398" i="2"/>
  <c r="AJ1398" i="2"/>
  <c r="AK1398" i="2"/>
  <c r="AL1398" i="2"/>
  <c r="AM1398" i="2"/>
  <c r="AN1398" i="2"/>
  <c r="C1399" i="2"/>
  <c r="D1399" i="2"/>
  <c r="E1399" i="2"/>
  <c r="F1399" i="2"/>
  <c r="G1399" i="2"/>
  <c r="H1399" i="2"/>
  <c r="J1399" i="2"/>
  <c r="K1399" i="2"/>
  <c r="L1399" i="2"/>
  <c r="M1399" i="2"/>
  <c r="AG1399" i="2"/>
  <c r="AH1399" i="2"/>
  <c r="AI1399" i="2"/>
  <c r="AJ1399" i="2"/>
  <c r="AK1399" i="2"/>
  <c r="AL1399" i="2"/>
  <c r="AM1399" i="2"/>
  <c r="AN1399" i="2"/>
  <c r="C1400" i="2"/>
  <c r="D1400" i="2"/>
  <c r="E1400" i="2"/>
  <c r="F1400" i="2"/>
  <c r="G1400" i="2"/>
  <c r="H1400" i="2"/>
  <c r="J1400" i="2"/>
  <c r="K1400" i="2"/>
  <c r="L1400" i="2"/>
  <c r="M1400" i="2"/>
  <c r="AG1400" i="2"/>
  <c r="AH1400" i="2"/>
  <c r="AI1400" i="2"/>
  <c r="AJ1400" i="2"/>
  <c r="AK1400" i="2"/>
  <c r="AL1400" i="2"/>
  <c r="AM1400" i="2"/>
  <c r="AN1400" i="2"/>
  <c r="C1401" i="2"/>
  <c r="D1401" i="2"/>
  <c r="E1401" i="2"/>
  <c r="F1401" i="2"/>
  <c r="G1401" i="2"/>
  <c r="H1401" i="2"/>
  <c r="J1401" i="2"/>
  <c r="K1401" i="2"/>
  <c r="L1401" i="2"/>
  <c r="M1401" i="2"/>
  <c r="AG1401" i="2"/>
  <c r="AH1401" i="2"/>
  <c r="AI1401" i="2"/>
  <c r="AJ1401" i="2"/>
  <c r="AK1401" i="2"/>
  <c r="AL1401" i="2"/>
  <c r="AM1401" i="2"/>
  <c r="AN1401" i="2"/>
  <c r="C1402" i="2"/>
  <c r="D1402" i="2"/>
  <c r="E1402" i="2"/>
  <c r="F1402" i="2"/>
  <c r="G1402" i="2"/>
  <c r="H1402" i="2"/>
  <c r="J1402" i="2"/>
  <c r="K1402" i="2"/>
  <c r="L1402" i="2"/>
  <c r="M1402" i="2"/>
  <c r="AG1402" i="2"/>
  <c r="AH1402" i="2"/>
  <c r="AI1402" i="2"/>
  <c r="AJ1402" i="2"/>
  <c r="AK1402" i="2"/>
  <c r="AL1402" i="2"/>
  <c r="AM1402" i="2"/>
  <c r="AN1402" i="2"/>
  <c r="C1403" i="2"/>
  <c r="D1403" i="2"/>
  <c r="E1403" i="2"/>
  <c r="F1403" i="2"/>
  <c r="G1403" i="2"/>
  <c r="H1403" i="2"/>
  <c r="J1403" i="2"/>
  <c r="K1403" i="2"/>
  <c r="L1403" i="2"/>
  <c r="M1403" i="2"/>
  <c r="AG1403" i="2"/>
  <c r="AH1403" i="2"/>
  <c r="AI1403" i="2"/>
  <c r="AJ1403" i="2"/>
  <c r="AK1403" i="2"/>
  <c r="AL1403" i="2"/>
  <c r="AM1403" i="2"/>
  <c r="AN1403" i="2"/>
  <c r="C1404" i="2"/>
  <c r="D1404" i="2"/>
  <c r="E1404" i="2"/>
  <c r="F1404" i="2"/>
  <c r="G1404" i="2"/>
  <c r="H1404" i="2"/>
  <c r="J1404" i="2"/>
  <c r="K1404" i="2"/>
  <c r="L1404" i="2"/>
  <c r="M1404" i="2"/>
  <c r="AG1404" i="2"/>
  <c r="AH1404" i="2"/>
  <c r="AI1404" i="2"/>
  <c r="AJ1404" i="2"/>
  <c r="AK1404" i="2"/>
  <c r="AL1404" i="2"/>
  <c r="AM1404" i="2"/>
  <c r="AN1404" i="2"/>
  <c r="C1405" i="2"/>
  <c r="D1405" i="2"/>
  <c r="E1405" i="2"/>
  <c r="F1405" i="2"/>
  <c r="G1405" i="2"/>
  <c r="H1405" i="2"/>
  <c r="J1405" i="2"/>
  <c r="K1405" i="2"/>
  <c r="L1405" i="2"/>
  <c r="M1405" i="2"/>
  <c r="AG1405" i="2"/>
  <c r="AH1405" i="2"/>
  <c r="AI1405" i="2"/>
  <c r="AJ1405" i="2"/>
  <c r="AK1405" i="2"/>
  <c r="AL1405" i="2"/>
  <c r="AM1405" i="2"/>
  <c r="AN1405" i="2"/>
  <c r="C1406" i="2"/>
  <c r="D1406" i="2"/>
  <c r="E1406" i="2"/>
  <c r="F1406" i="2"/>
  <c r="G1406" i="2"/>
  <c r="H1406" i="2"/>
  <c r="J1406" i="2"/>
  <c r="K1406" i="2"/>
  <c r="L1406" i="2"/>
  <c r="M1406" i="2"/>
  <c r="AG1406" i="2"/>
  <c r="AH1406" i="2"/>
  <c r="AI1406" i="2"/>
  <c r="AJ1406" i="2"/>
  <c r="AK1406" i="2"/>
  <c r="AL1406" i="2"/>
  <c r="AM1406" i="2"/>
  <c r="AN1406" i="2"/>
  <c r="C1407" i="2"/>
  <c r="D1407" i="2"/>
  <c r="E1407" i="2"/>
  <c r="F1407" i="2"/>
  <c r="G1407" i="2"/>
  <c r="H1407" i="2"/>
  <c r="J1407" i="2"/>
  <c r="K1407" i="2"/>
  <c r="L1407" i="2"/>
  <c r="M1407" i="2"/>
  <c r="AG1407" i="2"/>
  <c r="AH1407" i="2"/>
  <c r="AI1407" i="2"/>
  <c r="AJ1407" i="2"/>
  <c r="AK1407" i="2"/>
  <c r="AL1407" i="2"/>
  <c r="AM1407" i="2"/>
  <c r="AN1407" i="2"/>
  <c r="C1408" i="2"/>
  <c r="D1408" i="2"/>
  <c r="E1408" i="2"/>
  <c r="F1408" i="2"/>
  <c r="G1408" i="2"/>
  <c r="H1408" i="2"/>
  <c r="J1408" i="2"/>
  <c r="K1408" i="2"/>
  <c r="L1408" i="2"/>
  <c r="M1408" i="2"/>
  <c r="AG1408" i="2"/>
  <c r="AH1408" i="2"/>
  <c r="AI1408" i="2"/>
  <c r="AJ1408" i="2"/>
  <c r="AK1408" i="2"/>
  <c r="AL1408" i="2"/>
  <c r="AM1408" i="2"/>
  <c r="AN1408" i="2"/>
  <c r="C1409" i="2"/>
  <c r="D1409" i="2"/>
  <c r="E1409" i="2"/>
  <c r="F1409" i="2"/>
  <c r="G1409" i="2"/>
  <c r="H1409" i="2"/>
  <c r="J1409" i="2"/>
  <c r="K1409" i="2"/>
  <c r="L1409" i="2"/>
  <c r="M1409" i="2"/>
  <c r="AG1409" i="2"/>
  <c r="AH1409" i="2"/>
  <c r="AI1409" i="2"/>
  <c r="AJ1409" i="2"/>
  <c r="AK1409" i="2"/>
  <c r="AL1409" i="2"/>
  <c r="AM1409" i="2"/>
  <c r="AN1409" i="2"/>
  <c r="C1410" i="2"/>
  <c r="D1410" i="2"/>
  <c r="E1410" i="2"/>
  <c r="F1410" i="2"/>
  <c r="G1410" i="2"/>
  <c r="H1410" i="2"/>
  <c r="J1410" i="2"/>
  <c r="K1410" i="2"/>
  <c r="L1410" i="2"/>
  <c r="M1410" i="2"/>
  <c r="AG1410" i="2"/>
  <c r="AH1410" i="2"/>
  <c r="AI1410" i="2"/>
  <c r="AJ1410" i="2"/>
  <c r="AK1410" i="2"/>
  <c r="AL1410" i="2"/>
  <c r="AM1410" i="2"/>
  <c r="AN1410" i="2"/>
  <c r="C1411" i="2"/>
  <c r="D1411" i="2"/>
  <c r="E1411" i="2"/>
  <c r="F1411" i="2"/>
  <c r="G1411" i="2"/>
  <c r="H1411" i="2"/>
  <c r="J1411" i="2"/>
  <c r="K1411" i="2"/>
  <c r="L1411" i="2"/>
  <c r="M1411" i="2"/>
  <c r="AG1411" i="2"/>
  <c r="AH1411" i="2"/>
  <c r="AI1411" i="2"/>
  <c r="AJ1411" i="2"/>
  <c r="AK1411" i="2"/>
  <c r="AL1411" i="2"/>
  <c r="AM1411" i="2"/>
  <c r="AN1411" i="2"/>
  <c r="C1412" i="2"/>
  <c r="D1412" i="2"/>
  <c r="E1412" i="2"/>
  <c r="F1412" i="2"/>
  <c r="G1412" i="2"/>
  <c r="H1412" i="2"/>
  <c r="J1412" i="2"/>
  <c r="K1412" i="2"/>
  <c r="L1412" i="2"/>
  <c r="M1412" i="2"/>
  <c r="AG1412" i="2"/>
  <c r="AH1412" i="2"/>
  <c r="AI1412" i="2"/>
  <c r="AJ1412" i="2"/>
  <c r="AK1412" i="2"/>
  <c r="AL1412" i="2"/>
  <c r="AM1412" i="2"/>
  <c r="AN1412" i="2"/>
  <c r="C1413" i="2"/>
  <c r="D1413" i="2"/>
  <c r="E1413" i="2"/>
  <c r="F1413" i="2"/>
  <c r="G1413" i="2"/>
  <c r="H1413" i="2"/>
  <c r="J1413" i="2"/>
  <c r="K1413" i="2"/>
  <c r="L1413" i="2"/>
  <c r="M1413" i="2"/>
  <c r="AG1413" i="2"/>
  <c r="AH1413" i="2"/>
  <c r="AI1413" i="2"/>
  <c r="AJ1413" i="2"/>
  <c r="AK1413" i="2"/>
  <c r="AL1413" i="2"/>
  <c r="AM1413" i="2"/>
  <c r="AN1413" i="2"/>
  <c r="C1414" i="2"/>
  <c r="D1414" i="2"/>
  <c r="E1414" i="2"/>
  <c r="F1414" i="2"/>
  <c r="G1414" i="2"/>
  <c r="H1414" i="2"/>
  <c r="J1414" i="2"/>
  <c r="K1414" i="2"/>
  <c r="L1414" i="2"/>
  <c r="M1414" i="2"/>
  <c r="AG1414" i="2"/>
  <c r="AH1414" i="2"/>
  <c r="AI1414" i="2"/>
  <c r="AJ1414" i="2"/>
  <c r="AK1414" i="2"/>
  <c r="AL1414" i="2"/>
  <c r="AM1414" i="2"/>
  <c r="AN1414" i="2"/>
  <c r="C1415" i="2"/>
  <c r="D1415" i="2"/>
  <c r="E1415" i="2"/>
  <c r="F1415" i="2"/>
  <c r="G1415" i="2"/>
  <c r="H1415" i="2"/>
  <c r="J1415" i="2"/>
  <c r="K1415" i="2"/>
  <c r="L1415" i="2"/>
  <c r="M1415" i="2"/>
  <c r="AG1415" i="2"/>
  <c r="AH1415" i="2"/>
  <c r="AI1415" i="2"/>
  <c r="AJ1415" i="2"/>
  <c r="AK1415" i="2"/>
  <c r="AL1415" i="2"/>
  <c r="AM1415" i="2"/>
  <c r="AN1415" i="2"/>
  <c r="C1416" i="2"/>
  <c r="D1416" i="2"/>
  <c r="E1416" i="2"/>
  <c r="F1416" i="2"/>
  <c r="G1416" i="2"/>
  <c r="H1416" i="2"/>
  <c r="J1416" i="2"/>
  <c r="K1416" i="2"/>
  <c r="L1416" i="2"/>
  <c r="M1416" i="2"/>
  <c r="AG1416" i="2"/>
  <c r="AH1416" i="2"/>
  <c r="AI1416" i="2"/>
  <c r="AJ1416" i="2"/>
  <c r="AK1416" i="2"/>
  <c r="AL1416" i="2"/>
  <c r="AM1416" i="2"/>
  <c r="AN1416" i="2"/>
  <c r="C1417" i="2"/>
  <c r="D1417" i="2"/>
  <c r="E1417" i="2"/>
  <c r="F1417" i="2"/>
  <c r="G1417" i="2"/>
  <c r="H1417" i="2"/>
  <c r="J1417" i="2"/>
  <c r="K1417" i="2"/>
  <c r="L1417" i="2"/>
  <c r="M1417" i="2"/>
  <c r="AG1417" i="2"/>
  <c r="AH1417" i="2"/>
  <c r="AI1417" i="2"/>
  <c r="AJ1417" i="2"/>
  <c r="AK1417" i="2"/>
  <c r="AL1417" i="2"/>
  <c r="AM1417" i="2"/>
  <c r="AN1417" i="2"/>
  <c r="C1418" i="2"/>
  <c r="D1418" i="2"/>
  <c r="E1418" i="2"/>
  <c r="F1418" i="2"/>
  <c r="G1418" i="2"/>
  <c r="H1418" i="2"/>
  <c r="J1418" i="2"/>
  <c r="K1418" i="2"/>
  <c r="L1418" i="2"/>
  <c r="M1418" i="2"/>
  <c r="AG1418" i="2"/>
  <c r="AH1418" i="2"/>
  <c r="AI1418" i="2"/>
  <c r="AJ1418" i="2"/>
  <c r="AK1418" i="2"/>
  <c r="AL1418" i="2"/>
  <c r="AM1418" i="2"/>
  <c r="AN1418" i="2"/>
  <c r="C1419" i="2"/>
  <c r="D1419" i="2"/>
  <c r="E1419" i="2"/>
  <c r="F1419" i="2"/>
  <c r="G1419" i="2"/>
  <c r="H1419" i="2"/>
  <c r="J1419" i="2"/>
  <c r="K1419" i="2"/>
  <c r="L1419" i="2"/>
  <c r="M1419" i="2"/>
  <c r="AG1419" i="2"/>
  <c r="AH1419" i="2"/>
  <c r="AI1419" i="2"/>
  <c r="AJ1419" i="2"/>
  <c r="AK1419" i="2"/>
  <c r="AL1419" i="2"/>
  <c r="AM1419" i="2"/>
  <c r="AN1419" i="2"/>
  <c r="C1420" i="2"/>
  <c r="D1420" i="2"/>
  <c r="E1420" i="2"/>
  <c r="F1420" i="2"/>
  <c r="G1420" i="2"/>
  <c r="H1420" i="2"/>
  <c r="J1420" i="2"/>
  <c r="K1420" i="2"/>
  <c r="L1420" i="2"/>
  <c r="M1420" i="2"/>
  <c r="AG1420" i="2"/>
  <c r="AH1420" i="2"/>
  <c r="AI1420" i="2"/>
  <c r="AJ1420" i="2"/>
  <c r="AK1420" i="2"/>
  <c r="AL1420" i="2"/>
  <c r="AM1420" i="2"/>
  <c r="AN1420" i="2"/>
  <c r="C1422" i="2"/>
  <c r="D1422" i="2"/>
  <c r="E1422" i="2"/>
  <c r="F1422" i="2"/>
  <c r="G1422" i="2"/>
  <c r="H1422" i="2"/>
  <c r="J1422" i="2"/>
  <c r="K1422" i="2"/>
  <c r="L1422" i="2"/>
  <c r="M1422" i="2"/>
  <c r="AG1422" i="2"/>
  <c r="AH1422" i="2"/>
  <c r="AI1422" i="2"/>
  <c r="AJ1422" i="2"/>
  <c r="AK1422" i="2"/>
  <c r="AL1422" i="2"/>
  <c r="AM1422" i="2"/>
  <c r="AN1422" i="2"/>
  <c r="C1423" i="2"/>
  <c r="D1423" i="2"/>
  <c r="E1423" i="2"/>
  <c r="F1423" i="2"/>
  <c r="G1423" i="2"/>
  <c r="H1423" i="2"/>
  <c r="J1423" i="2"/>
  <c r="K1423" i="2"/>
  <c r="L1423" i="2"/>
  <c r="M1423" i="2"/>
  <c r="AG1423" i="2"/>
  <c r="AH1423" i="2"/>
  <c r="AI1423" i="2"/>
  <c r="AJ1423" i="2"/>
  <c r="AK1423" i="2"/>
  <c r="AL1423" i="2"/>
  <c r="AM1423" i="2"/>
  <c r="AN1423" i="2"/>
  <c r="C1424" i="2"/>
  <c r="D1424" i="2"/>
  <c r="E1424" i="2"/>
  <c r="F1424" i="2"/>
  <c r="G1424" i="2"/>
  <c r="H1424" i="2"/>
  <c r="J1424" i="2"/>
  <c r="K1424" i="2"/>
  <c r="L1424" i="2"/>
  <c r="M1424" i="2"/>
  <c r="AG1424" i="2"/>
  <c r="AH1424" i="2"/>
  <c r="AI1424" i="2"/>
  <c r="AJ1424" i="2"/>
  <c r="AK1424" i="2"/>
  <c r="AL1424" i="2"/>
  <c r="AM1424" i="2"/>
  <c r="AN1424" i="2"/>
  <c r="C1425" i="2"/>
  <c r="D1425" i="2"/>
  <c r="E1425" i="2"/>
  <c r="F1425" i="2"/>
  <c r="G1425" i="2"/>
  <c r="H1425" i="2"/>
  <c r="J1425" i="2"/>
  <c r="K1425" i="2"/>
  <c r="L1425" i="2"/>
  <c r="M1425" i="2"/>
  <c r="AG1425" i="2"/>
  <c r="AH1425" i="2"/>
  <c r="AI1425" i="2"/>
  <c r="AJ1425" i="2"/>
  <c r="AK1425" i="2"/>
  <c r="AL1425" i="2"/>
  <c r="AM1425" i="2"/>
  <c r="AN1425" i="2"/>
  <c r="C1426" i="2"/>
  <c r="D1426" i="2"/>
  <c r="E1426" i="2"/>
  <c r="F1426" i="2"/>
  <c r="G1426" i="2"/>
  <c r="H1426" i="2"/>
  <c r="J1426" i="2"/>
  <c r="K1426" i="2"/>
  <c r="L1426" i="2"/>
  <c r="M1426" i="2"/>
  <c r="AG1426" i="2"/>
  <c r="AH1426" i="2"/>
  <c r="AI1426" i="2"/>
  <c r="AJ1426" i="2"/>
  <c r="AK1426" i="2"/>
  <c r="AL1426" i="2"/>
  <c r="AM1426" i="2"/>
  <c r="AN1426" i="2"/>
  <c r="C1427" i="2"/>
  <c r="D1427" i="2"/>
  <c r="E1427" i="2"/>
  <c r="F1427" i="2"/>
  <c r="G1427" i="2"/>
  <c r="H1427" i="2"/>
  <c r="J1427" i="2"/>
  <c r="K1427" i="2"/>
  <c r="L1427" i="2"/>
  <c r="M1427" i="2"/>
  <c r="AG1427" i="2"/>
  <c r="AH1427" i="2"/>
  <c r="AI1427" i="2"/>
  <c r="AJ1427" i="2"/>
  <c r="AK1427" i="2"/>
  <c r="AL1427" i="2"/>
  <c r="AM1427" i="2"/>
  <c r="AN1427" i="2"/>
  <c r="C1428" i="2"/>
  <c r="D1428" i="2"/>
  <c r="E1428" i="2"/>
  <c r="F1428" i="2"/>
  <c r="G1428" i="2"/>
  <c r="H1428" i="2"/>
  <c r="J1428" i="2"/>
  <c r="K1428" i="2"/>
  <c r="L1428" i="2"/>
  <c r="M1428" i="2"/>
  <c r="AG1428" i="2"/>
  <c r="AH1428" i="2"/>
  <c r="AI1428" i="2"/>
  <c r="AJ1428" i="2"/>
  <c r="AK1428" i="2"/>
  <c r="AL1428" i="2"/>
  <c r="AM1428" i="2"/>
  <c r="AN1428" i="2"/>
  <c r="C1429" i="2"/>
  <c r="D1429" i="2"/>
  <c r="E1429" i="2"/>
  <c r="F1429" i="2"/>
  <c r="G1429" i="2"/>
  <c r="H1429" i="2"/>
  <c r="J1429" i="2"/>
  <c r="K1429" i="2"/>
  <c r="L1429" i="2"/>
  <c r="M1429" i="2"/>
  <c r="AG1429" i="2"/>
  <c r="AH1429" i="2"/>
  <c r="AI1429" i="2"/>
  <c r="AJ1429" i="2"/>
  <c r="AK1429" i="2"/>
  <c r="AL1429" i="2"/>
  <c r="AM1429" i="2"/>
  <c r="AN1429" i="2"/>
  <c r="C1430" i="2"/>
  <c r="D1430" i="2"/>
  <c r="E1430" i="2"/>
  <c r="F1430" i="2"/>
  <c r="G1430" i="2"/>
  <c r="H1430" i="2"/>
  <c r="J1430" i="2"/>
  <c r="K1430" i="2"/>
  <c r="L1430" i="2"/>
  <c r="M1430" i="2"/>
  <c r="AG1430" i="2"/>
  <c r="AH1430" i="2"/>
  <c r="AI1430" i="2"/>
  <c r="AJ1430" i="2"/>
  <c r="AK1430" i="2"/>
  <c r="AL1430" i="2"/>
  <c r="AM1430" i="2"/>
  <c r="AN1430" i="2"/>
  <c r="C1431" i="2"/>
  <c r="D1431" i="2"/>
  <c r="E1431" i="2"/>
  <c r="F1431" i="2"/>
  <c r="G1431" i="2"/>
  <c r="H1431" i="2"/>
  <c r="J1431" i="2"/>
  <c r="K1431" i="2"/>
  <c r="L1431" i="2"/>
  <c r="M1431" i="2"/>
  <c r="AG1431" i="2"/>
  <c r="AH1431" i="2"/>
  <c r="AI1431" i="2"/>
  <c r="AJ1431" i="2"/>
  <c r="AK1431" i="2"/>
  <c r="AL1431" i="2"/>
  <c r="AM1431" i="2"/>
  <c r="AN1431" i="2"/>
  <c r="C1432" i="2"/>
  <c r="D1432" i="2"/>
  <c r="E1432" i="2"/>
  <c r="F1432" i="2"/>
  <c r="G1432" i="2"/>
  <c r="H1432" i="2"/>
  <c r="J1432" i="2"/>
  <c r="K1432" i="2"/>
  <c r="L1432" i="2"/>
  <c r="M1432" i="2"/>
  <c r="AG1432" i="2"/>
  <c r="AH1432" i="2"/>
  <c r="AI1432" i="2"/>
  <c r="AJ1432" i="2"/>
  <c r="AK1432" i="2"/>
  <c r="AL1432" i="2"/>
  <c r="AM1432" i="2"/>
  <c r="AN1432" i="2"/>
  <c r="C1434" i="2"/>
  <c r="D1434" i="2"/>
  <c r="E1434" i="2"/>
  <c r="F1434" i="2"/>
  <c r="G1434" i="2"/>
  <c r="H1434" i="2"/>
  <c r="J1434" i="2"/>
  <c r="K1434" i="2"/>
  <c r="L1434" i="2"/>
  <c r="M1434" i="2"/>
  <c r="AG1434" i="2"/>
  <c r="AH1434" i="2"/>
  <c r="AI1434" i="2"/>
  <c r="AJ1434" i="2"/>
  <c r="AK1434" i="2"/>
  <c r="AL1434" i="2"/>
  <c r="AM1434" i="2"/>
  <c r="AN1434" i="2"/>
  <c r="C1435" i="2"/>
  <c r="D1435" i="2"/>
  <c r="E1435" i="2"/>
  <c r="F1435" i="2"/>
  <c r="G1435" i="2"/>
  <c r="H1435" i="2"/>
  <c r="J1435" i="2"/>
  <c r="K1435" i="2"/>
  <c r="L1435" i="2"/>
  <c r="M1435" i="2"/>
  <c r="AG1435" i="2"/>
  <c r="AH1435" i="2"/>
  <c r="AI1435" i="2"/>
  <c r="AJ1435" i="2"/>
  <c r="AK1435" i="2"/>
  <c r="AL1435" i="2"/>
  <c r="AM1435" i="2"/>
  <c r="AN1435" i="2"/>
  <c r="C1436" i="2"/>
  <c r="D1436" i="2"/>
  <c r="E1436" i="2"/>
  <c r="F1436" i="2"/>
  <c r="G1436" i="2"/>
  <c r="H1436" i="2"/>
  <c r="J1436" i="2"/>
  <c r="K1436" i="2"/>
  <c r="L1436" i="2"/>
  <c r="M1436" i="2"/>
  <c r="AG1436" i="2"/>
  <c r="AH1436" i="2"/>
  <c r="AI1436" i="2"/>
  <c r="AJ1436" i="2"/>
  <c r="AK1436" i="2"/>
  <c r="AL1436" i="2"/>
  <c r="AM1436" i="2"/>
  <c r="AN1436" i="2"/>
  <c r="C1437" i="2"/>
  <c r="D1437" i="2"/>
  <c r="E1437" i="2"/>
  <c r="F1437" i="2"/>
  <c r="G1437" i="2"/>
  <c r="H1437" i="2"/>
  <c r="J1437" i="2"/>
  <c r="K1437" i="2"/>
  <c r="L1437" i="2"/>
  <c r="M1437" i="2"/>
  <c r="AG1437" i="2"/>
  <c r="AH1437" i="2"/>
  <c r="AI1437" i="2"/>
  <c r="AJ1437" i="2"/>
  <c r="AK1437" i="2"/>
  <c r="AL1437" i="2"/>
  <c r="AM1437" i="2"/>
  <c r="AN1437" i="2"/>
  <c r="C1438" i="2"/>
  <c r="D1438" i="2"/>
  <c r="E1438" i="2"/>
  <c r="F1438" i="2"/>
  <c r="G1438" i="2"/>
  <c r="H1438" i="2"/>
  <c r="J1438" i="2"/>
  <c r="K1438" i="2"/>
  <c r="L1438" i="2"/>
  <c r="M1438" i="2"/>
  <c r="AG1438" i="2"/>
  <c r="AH1438" i="2"/>
  <c r="AI1438" i="2"/>
  <c r="AJ1438" i="2"/>
  <c r="AK1438" i="2"/>
  <c r="AL1438" i="2"/>
  <c r="AM1438" i="2"/>
  <c r="AN1438" i="2"/>
  <c r="C1439" i="2"/>
  <c r="D1439" i="2"/>
  <c r="E1439" i="2"/>
  <c r="F1439" i="2"/>
  <c r="G1439" i="2"/>
  <c r="H1439" i="2"/>
  <c r="J1439" i="2"/>
  <c r="K1439" i="2"/>
  <c r="L1439" i="2"/>
  <c r="M1439" i="2"/>
  <c r="AG1439" i="2"/>
  <c r="AH1439" i="2"/>
  <c r="AI1439" i="2"/>
  <c r="AJ1439" i="2"/>
  <c r="AK1439" i="2"/>
  <c r="AL1439" i="2"/>
  <c r="AM1439" i="2"/>
  <c r="AN1439" i="2"/>
  <c r="C1440" i="2"/>
  <c r="D1440" i="2"/>
  <c r="E1440" i="2"/>
  <c r="F1440" i="2"/>
  <c r="G1440" i="2"/>
  <c r="H1440" i="2"/>
  <c r="J1440" i="2"/>
  <c r="K1440" i="2"/>
  <c r="L1440" i="2"/>
  <c r="M1440" i="2"/>
  <c r="AG1440" i="2"/>
  <c r="AH1440" i="2"/>
  <c r="AI1440" i="2"/>
  <c r="AJ1440" i="2"/>
  <c r="AK1440" i="2"/>
  <c r="AL1440" i="2"/>
  <c r="AM1440" i="2"/>
  <c r="AN1440" i="2"/>
  <c r="C1441" i="2"/>
  <c r="D1441" i="2"/>
  <c r="E1441" i="2"/>
  <c r="F1441" i="2"/>
  <c r="G1441" i="2"/>
  <c r="H1441" i="2"/>
  <c r="J1441" i="2"/>
  <c r="K1441" i="2"/>
  <c r="L1441" i="2"/>
  <c r="M1441" i="2"/>
  <c r="AG1441" i="2"/>
  <c r="AH1441" i="2"/>
  <c r="AI1441" i="2"/>
  <c r="AJ1441" i="2"/>
  <c r="AK1441" i="2"/>
  <c r="AL1441" i="2"/>
  <c r="AM1441" i="2"/>
  <c r="AN1441" i="2"/>
  <c r="C1442" i="2"/>
  <c r="D1442" i="2"/>
  <c r="E1442" i="2"/>
  <c r="F1442" i="2"/>
  <c r="G1442" i="2"/>
  <c r="H1442" i="2"/>
  <c r="J1442" i="2"/>
  <c r="K1442" i="2"/>
  <c r="L1442" i="2"/>
  <c r="M1442" i="2"/>
  <c r="AG1442" i="2"/>
  <c r="AH1442" i="2"/>
  <c r="AI1442" i="2"/>
  <c r="AJ1442" i="2"/>
  <c r="AK1442" i="2"/>
  <c r="AL1442" i="2"/>
  <c r="AM1442" i="2"/>
  <c r="AN1442" i="2"/>
  <c r="C1443" i="2"/>
  <c r="D1443" i="2"/>
  <c r="E1443" i="2"/>
  <c r="F1443" i="2"/>
  <c r="G1443" i="2"/>
  <c r="H1443" i="2"/>
  <c r="J1443" i="2"/>
  <c r="K1443" i="2"/>
  <c r="L1443" i="2"/>
  <c r="M1443" i="2"/>
  <c r="AG1443" i="2"/>
  <c r="AH1443" i="2"/>
  <c r="AI1443" i="2"/>
  <c r="AJ1443" i="2"/>
  <c r="AK1443" i="2"/>
  <c r="AL1443" i="2"/>
  <c r="AM1443" i="2"/>
  <c r="AN1443" i="2"/>
  <c r="C1444" i="2"/>
  <c r="D1444" i="2"/>
  <c r="E1444" i="2"/>
  <c r="F1444" i="2"/>
  <c r="G1444" i="2"/>
  <c r="H1444" i="2"/>
  <c r="J1444" i="2"/>
  <c r="K1444" i="2"/>
  <c r="L1444" i="2"/>
  <c r="M1444" i="2"/>
  <c r="AG1444" i="2"/>
  <c r="AH1444" i="2"/>
  <c r="AI1444" i="2"/>
  <c r="AJ1444" i="2"/>
  <c r="AK1444" i="2"/>
  <c r="AL1444" i="2"/>
  <c r="AM1444" i="2"/>
  <c r="AN1444" i="2"/>
  <c r="C1445" i="2"/>
  <c r="D1445" i="2"/>
  <c r="E1445" i="2"/>
  <c r="F1445" i="2"/>
  <c r="G1445" i="2"/>
  <c r="H1445" i="2"/>
  <c r="J1445" i="2"/>
  <c r="K1445" i="2"/>
  <c r="L1445" i="2"/>
  <c r="M1445" i="2"/>
  <c r="AG1445" i="2"/>
  <c r="AH1445" i="2"/>
  <c r="AI1445" i="2"/>
  <c r="AJ1445" i="2"/>
  <c r="AK1445" i="2"/>
  <c r="AL1445" i="2"/>
  <c r="AM1445" i="2"/>
  <c r="AN1445" i="2"/>
  <c r="C1446" i="2"/>
  <c r="D1446" i="2"/>
  <c r="E1446" i="2"/>
  <c r="F1446" i="2"/>
  <c r="G1446" i="2"/>
  <c r="H1446" i="2"/>
  <c r="J1446" i="2"/>
  <c r="K1446" i="2"/>
  <c r="L1446" i="2"/>
  <c r="M1446" i="2"/>
  <c r="AG1446" i="2"/>
  <c r="AH1446" i="2"/>
  <c r="AI1446" i="2"/>
  <c r="AJ1446" i="2"/>
  <c r="AK1446" i="2"/>
  <c r="AL1446" i="2"/>
  <c r="AM1446" i="2"/>
  <c r="AN1446" i="2"/>
  <c r="C1447" i="2"/>
  <c r="D1447" i="2"/>
  <c r="E1447" i="2"/>
  <c r="F1447" i="2"/>
  <c r="G1447" i="2"/>
  <c r="H1447" i="2"/>
  <c r="J1447" i="2"/>
  <c r="K1447" i="2"/>
  <c r="L1447" i="2"/>
  <c r="M1447" i="2"/>
  <c r="AG1447" i="2"/>
  <c r="AH1447" i="2"/>
  <c r="AI1447" i="2"/>
  <c r="AJ1447" i="2"/>
  <c r="AK1447" i="2"/>
  <c r="AL1447" i="2"/>
  <c r="AM1447" i="2"/>
  <c r="AN1447" i="2"/>
  <c r="C1448" i="2"/>
  <c r="D1448" i="2"/>
  <c r="E1448" i="2"/>
  <c r="F1448" i="2"/>
  <c r="G1448" i="2"/>
  <c r="H1448" i="2"/>
  <c r="J1448" i="2"/>
  <c r="K1448" i="2"/>
  <c r="L1448" i="2"/>
  <c r="M1448" i="2"/>
  <c r="AG1448" i="2"/>
  <c r="AH1448" i="2"/>
  <c r="AI1448" i="2"/>
  <c r="AJ1448" i="2"/>
  <c r="AK1448" i="2"/>
  <c r="AL1448" i="2"/>
  <c r="AM1448" i="2"/>
  <c r="AN1448" i="2"/>
  <c r="C1449" i="2"/>
  <c r="D1449" i="2"/>
  <c r="E1449" i="2"/>
  <c r="F1449" i="2"/>
  <c r="G1449" i="2"/>
  <c r="H1449" i="2"/>
  <c r="J1449" i="2"/>
  <c r="K1449" i="2"/>
  <c r="L1449" i="2"/>
  <c r="M1449" i="2"/>
  <c r="AG1449" i="2"/>
  <c r="AH1449" i="2"/>
  <c r="AI1449" i="2"/>
  <c r="AJ1449" i="2"/>
  <c r="AK1449" i="2"/>
  <c r="AL1449" i="2"/>
  <c r="AM1449" i="2"/>
  <c r="AN1449" i="2"/>
  <c r="C1450" i="2"/>
  <c r="D1450" i="2"/>
  <c r="E1450" i="2"/>
  <c r="F1450" i="2"/>
  <c r="G1450" i="2"/>
  <c r="H1450" i="2"/>
  <c r="J1450" i="2"/>
  <c r="K1450" i="2"/>
  <c r="L1450" i="2"/>
  <c r="M1450" i="2"/>
  <c r="AG1450" i="2"/>
  <c r="AH1450" i="2"/>
  <c r="AI1450" i="2"/>
  <c r="AJ1450" i="2"/>
  <c r="AK1450" i="2"/>
  <c r="AL1450" i="2"/>
  <c r="AM1450" i="2"/>
  <c r="AN1450" i="2"/>
  <c r="C1451" i="2"/>
  <c r="D1451" i="2"/>
  <c r="E1451" i="2"/>
  <c r="F1451" i="2"/>
  <c r="G1451" i="2"/>
  <c r="H1451" i="2"/>
  <c r="J1451" i="2"/>
  <c r="K1451" i="2"/>
  <c r="L1451" i="2"/>
  <c r="M1451" i="2"/>
  <c r="AG1451" i="2"/>
  <c r="AH1451" i="2"/>
  <c r="AI1451" i="2"/>
  <c r="AJ1451" i="2"/>
  <c r="AK1451" i="2"/>
  <c r="AL1451" i="2"/>
  <c r="AM1451" i="2"/>
  <c r="AN1451" i="2"/>
  <c r="C1452" i="2"/>
  <c r="D1452" i="2"/>
  <c r="E1452" i="2"/>
  <c r="F1452" i="2"/>
  <c r="G1452" i="2"/>
  <c r="H1452" i="2"/>
  <c r="J1452" i="2"/>
  <c r="K1452" i="2"/>
  <c r="L1452" i="2"/>
  <c r="M1452" i="2"/>
  <c r="AG1452" i="2"/>
  <c r="AH1452" i="2"/>
  <c r="AI1452" i="2"/>
  <c r="AJ1452" i="2"/>
  <c r="AK1452" i="2"/>
  <c r="AL1452" i="2"/>
  <c r="AM1452" i="2"/>
  <c r="AN1452" i="2"/>
  <c r="C1453" i="2"/>
  <c r="D1453" i="2"/>
  <c r="E1453" i="2"/>
  <c r="F1453" i="2"/>
  <c r="G1453" i="2"/>
  <c r="H1453" i="2"/>
  <c r="J1453" i="2"/>
  <c r="K1453" i="2"/>
  <c r="L1453" i="2"/>
  <c r="M1453" i="2"/>
  <c r="AG1453" i="2"/>
  <c r="AH1453" i="2"/>
  <c r="AI1453" i="2"/>
  <c r="AJ1453" i="2"/>
  <c r="AK1453" i="2"/>
  <c r="AL1453" i="2"/>
  <c r="AM1453" i="2"/>
  <c r="AN1453" i="2"/>
  <c r="C1454" i="2"/>
  <c r="D1454" i="2"/>
  <c r="E1454" i="2"/>
  <c r="F1454" i="2"/>
  <c r="G1454" i="2"/>
  <c r="H1454" i="2"/>
  <c r="J1454" i="2"/>
  <c r="K1454" i="2"/>
  <c r="L1454" i="2"/>
  <c r="M1454" i="2"/>
  <c r="AG1454" i="2"/>
  <c r="AH1454" i="2"/>
  <c r="AI1454" i="2"/>
  <c r="AJ1454" i="2"/>
  <c r="AK1454" i="2"/>
  <c r="AL1454" i="2"/>
  <c r="AM1454" i="2"/>
  <c r="AN1454" i="2"/>
  <c r="C1455" i="2"/>
  <c r="D1455" i="2"/>
  <c r="E1455" i="2"/>
  <c r="F1455" i="2"/>
  <c r="G1455" i="2"/>
  <c r="H1455" i="2"/>
  <c r="J1455" i="2"/>
  <c r="K1455" i="2"/>
  <c r="L1455" i="2"/>
  <c r="M1455" i="2"/>
  <c r="AG1455" i="2"/>
  <c r="AH1455" i="2"/>
  <c r="AI1455" i="2"/>
  <c r="AJ1455" i="2"/>
  <c r="AK1455" i="2"/>
  <c r="AL1455" i="2"/>
  <c r="AM1455" i="2"/>
  <c r="AN1455" i="2"/>
  <c r="C1457" i="2"/>
  <c r="D1457" i="2"/>
  <c r="E1457" i="2"/>
  <c r="F1457" i="2"/>
  <c r="G1457" i="2"/>
  <c r="H1457" i="2"/>
  <c r="J1457" i="2"/>
  <c r="K1457" i="2"/>
  <c r="L1457" i="2"/>
  <c r="M1457" i="2"/>
  <c r="AG1457" i="2"/>
  <c r="AH1457" i="2"/>
  <c r="AI1457" i="2"/>
  <c r="AJ1457" i="2"/>
  <c r="AK1457" i="2"/>
  <c r="AL1457" i="2"/>
  <c r="AM1457" i="2"/>
  <c r="AN1457" i="2"/>
  <c r="C1458" i="2"/>
  <c r="D1458" i="2"/>
  <c r="E1458" i="2"/>
  <c r="F1458" i="2"/>
  <c r="G1458" i="2"/>
  <c r="H1458" i="2"/>
  <c r="J1458" i="2"/>
  <c r="K1458" i="2"/>
  <c r="L1458" i="2"/>
  <c r="M1458" i="2"/>
  <c r="AG1458" i="2"/>
  <c r="AH1458" i="2"/>
  <c r="AI1458" i="2"/>
  <c r="AJ1458" i="2"/>
  <c r="AK1458" i="2"/>
  <c r="AL1458" i="2"/>
  <c r="AM1458" i="2"/>
  <c r="AN1458" i="2"/>
  <c r="C1459" i="2"/>
  <c r="D1459" i="2"/>
  <c r="E1459" i="2"/>
  <c r="F1459" i="2"/>
  <c r="G1459" i="2"/>
  <c r="H1459" i="2"/>
  <c r="J1459" i="2"/>
  <c r="K1459" i="2"/>
  <c r="L1459" i="2"/>
  <c r="M1459" i="2"/>
  <c r="AG1459" i="2"/>
  <c r="AH1459" i="2"/>
  <c r="AI1459" i="2"/>
  <c r="AJ1459" i="2"/>
  <c r="AK1459" i="2"/>
  <c r="AL1459" i="2"/>
  <c r="AM1459" i="2"/>
  <c r="AN1459" i="2"/>
  <c r="C1460" i="2"/>
  <c r="D1460" i="2"/>
  <c r="E1460" i="2"/>
  <c r="F1460" i="2"/>
  <c r="G1460" i="2"/>
  <c r="H1460" i="2"/>
  <c r="J1460" i="2"/>
  <c r="K1460" i="2"/>
  <c r="L1460" i="2"/>
  <c r="M1460" i="2"/>
  <c r="AG1460" i="2"/>
  <c r="AH1460" i="2"/>
  <c r="AI1460" i="2"/>
  <c r="AJ1460" i="2"/>
  <c r="AK1460" i="2"/>
  <c r="AL1460" i="2"/>
  <c r="AM1460" i="2"/>
  <c r="AN1460" i="2"/>
  <c r="C1461" i="2"/>
  <c r="D1461" i="2"/>
  <c r="E1461" i="2"/>
  <c r="F1461" i="2"/>
  <c r="G1461" i="2"/>
  <c r="H1461" i="2"/>
  <c r="J1461" i="2"/>
  <c r="K1461" i="2"/>
  <c r="L1461" i="2"/>
  <c r="M1461" i="2"/>
  <c r="AG1461" i="2"/>
  <c r="AH1461" i="2"/>
  <c r="AI1461" i="2"/>
  <c r="AJ1461" i="2"/>
  <c r="AK1461" i="2"/>
  <c r="AL1461" i="2"/>
  <c r="AM1461" i="2"/>
  <c r="AN1461" i="2"/>
  <c r="C1462" i="2"/>
  <c r="D1462" i="2"/>
  <c r="E1462" i="2"/>
  <c r="F1462" i="2"/>
  <c r="G1462" i="2"/>
  <c r="H1462" i="2"/>
  <c r="J1462" i="2"/>
  <c r="K1462" i="2"/>
  <c r="L1462" i="2"/>
  <c r="M1462" i="2"/>
  <c r="AG1462" i="2"/>
  <c r="AH1462" i="2"/>
  <c r="AI1462" i="2"/>
  <c r="AJ1462" i="2"/>
  <c r="AK1462" i="2"/>
  <c r="AL1462" i="2"/>
  <c r="AM1462" i="2"/>
  <c r="AN1462" i="2"/>
  <c r="C1463" i="2"/>
  <c r="D1463" i="2"/>
  <c r="E1463" i="2"/>
  <c r="F1463" i="2"/>
  <c r="G1463" i="2"/>
  <c r="H1463" i="2"/>
  <c r="J1463" i="2"/>
  <c r="K1463" i="2"/>
  <c r="L1463" i="2"/>
  <c r="M1463" i="2"/>
  <c r="AG1463" i="2"/>
  <c r="AH1463" i="2"/>
  <c r="AI1463" i="2"/>
  <c r="AJ1463" i="2"/>
  <c r="AK1463" i="2"/>
  <c r="AL1463" i="2"/>
  <c r="AM1463" i="2"/>
  <c r="AN1463" i="2"/>
  <c r="C1464" i="2"/>
  <c r="D1464" i="2"/>
  <c r="E1464" i="2"/>
  <c r="F1464" i="2"/>
  <c r="G1464" i="2"/>
  <c r="H1464" i="2"/>
  <c r="J1464" i="2"/>
  <c r="K1464" i="2"/>
  <c r="L1464" i="2"/>
  <c r="M1464" i="2"/>
  <c r="AG1464" i="2"/>
  <c r="AH1464" i="2"/>
  <c r="AI1464" i="2"/>
  <c r="AJ1464" i="2"/>
  <c r="AK1464" i="2"/>
  <c r="AL1464" i="2"/>
  <c r="AM1464" i="2"/>
  <c r="AN1464" i="2"/>
  <c r="C1465" i="2"/>
  <c r="D1465" i="2"/>
  <c r="E1465" i="2"/>
  <c r="F1465" i="2"/>
  <c r="G1465" i="2"/>
  <c r="H1465" i="2"/>
  <c r="J1465" i="2"/>
  <c r="K1465" i="2"/>
  <c r="L1465" i="2"/>
  <c r="M1465" i="2"/>
  <c r="AG1465" i="2"/>
  <c r="AH1465" i="2"/>
  <c r="AI1465" i="2"/>
  <c r="AJ1465" i="2"/>
  <c r="AK1465" i="2"/>
  <c r="AL1465" i="2"/>
  <c r="AM1465" i="2"/>
  <c r="AN1465" i="2"/>
  <c r="C1466" i="2"/>
  <c r="D1466" i="2"/>
  <c r="E1466" i="2"/>
  <c r="F1466" i="2"/>
  <c r="G1466" i="2"/>
  <c r="H1466" i="2"/>
  <c r="J1466" i="2"/>
  <c r="K1466" i="2"/>
  <c r="L1466" i="2"/>
  <c r="M1466" i="2"/>
  <c r="AG1466" i="2"/>
  <c r="AH1466" i="2"/>
  <c r="AI1466" i="2"/>
  <c r="AJ1466" i="2"/>
  <c r="AK1466" i="2"/>
  <c r="AL1466" i="2"/>
  <c r="AM1466" i="2"/>
  <c r="AN1466" i="2"/>
  <c r="C1467" i="2"/>
  <c r="D1467" i="2"/>
  <c r="E1467" i="2"/>
  <c r="F1467" i="2"/>
  <c r="G1467" i="2"/>
  <c r="H1467" i="2"/>
  <c r="J1467" i="2"/>
  <c r="K1467" i="2"/>
  <c r="L1467" i="2"/>
  <c r="M1467" i="2"/>
  <c r="AG1467" i="2"/>
  <c r="AH1467" i="2"/>
  <c r="AI1467" i="2"/>
  <c r="AJ1467" i="2"/>
  <c r="AK1467" i="2"/>
  <c r="AL1467" i="2"/>
  <c r="AM1467" i="2"/>
  <c r="AN1467" i="2"/>
  <c r="C1468" i="2"/>
  <c r="D1468" i="2"/>
  <c r="E1468" i="2"/>
  <c r="F1468" i="2"/>
  <c r="G1468" i="2"/>
  <c r="H1468" i="2"/>
  <c r="J1468" i="2"/>
  <c r="K1468" i="2"/>
  <c r="L1468" i="2"/>
  <c r="M1468" i="2"/>
  <c r="AG1468" i="2"/>
  <c r="AH1468" i="2"/>
  <c r="AI1468" i="2"/>
  <c r="AJ1468" i="2"/>
  <c r="AK1468" i="2"/>
  <c r="AL1468" i="2"/>
  <c r="AM1468" i="2"/>
  <c r="AN1468" i="2"/>
  <c r="C1469" i="2"/>
  <c r="D1469" i="2"/>
  <c r="E1469" i="2"/>
  <c r="F1469" i="2"/>
  <c r="G1469" i="2"/>
  <c r="H1469" i="2"/>
  <c r="J1469" i="2"/>
  <c r="K1469" i="2"/>
  <c r="L1469" i="2"/>
  <c r="M1469" i="2"/>
  <c r="AG1469" i="2"/>
  <c r="AH1469" i="2"/>
  <c r="AI1469" i="2"/>
  <c r="AJ1469" i="2"/>
  <c r="AK1469" i="2"/>
  <c r="AL1469" i="2"/>
  <c r="AM1469" i="2"/>
  <c r="AN1469" i="2"/>
  <c r="C1470" i="2"/>
  <c r="D1470" i="2"/>
  <c r="E1470" i="2"/>
  <c r="F1470" i="2"/>
  <c r="G1470" i="2"/>
  <c r="H1470" i="2"/>
  <c r="J1470" i="2"/>
  <c r="K1470" i="2"/>
  <c r="L1470" i="2"/>
  <c r="M1470" i="2"/>
  <c r="AG1470" i="2"/>
  <c r="AH1470" i="2"/>
  <c r="AI1470" i="2"/>
  <c r="AJ1470" i="2"/>
  <c r="AK1470" i="2"/>
  <c r="AL1470" i="2"/>
  <c r="AM1470" i="2"/>
  <c r="AN1470" i="2"/>
  <c r="C1471" i="2"/>
  <c r="D1471" i="2"/>
  <c r="E1471" i="2"/>
  <c r="F1471" i="2"/>
  <c r="G1471" i="2"/>
  <c r="H1471" i="2"/>
  <c r="J1471" i="2"/>
  <c r="K1471" i="2"/>
  <c r="L1471" i="2"/>
  <c r="M1471" i="2"/>
  <c r="AG1471" i="2"/>
  <c r="AH1471" i="2"/>
  <c r="AI1471" i="2"/>
  <c r="AJ1471" i="2"/>
  <c r="AK1471" i="2"/>
  <c r="AL1471" i="2"/>
  <c r="AM1471" i="2"/>
  <c r="AN1471" i="2"/>
  <c r="C1472" i="2"/>
  <c r="D1472" i="2"/>
  <c r="E1472" i="2"/>
  <c r="F1472" i="2"/>
  <c r="G1472" i="2"/>
  <c r="H1472" i="2"/>
  <c r="J1472" i="2"/>
  <c r="K1472" i="2"/>
  <c r="L1472" i="2"/>
  <c r="M1472" i="2"/>
  <c r="AG1472" i="2"/>
  <c r="AH1472" i="2"/>
  <c r="AI1472" i="2"/>
  <c r="AJ1472" i="2"/>
  <c r="AK1472" i="2"/>
  <c r="AL1472" i="2"/>
  <c r="AM1472" i="2"/>
  <c r="AN1472" i="2"/>
  <c r="C1473" i="2"/>
  <c r="D1473" i="2"/>
  <c r="E1473" i="2"/>
  <c r="F1473" i="2"/>
  <c r="G1473" i="2"/>
  <c r="H1473" i="2"/>
  <c r="J1473" i="2"/>
  <c r="K1473" i="2"/>
  <c r="L1473" i="2"/>
  <c r="M1473" i="2"/>
  <c r="AG1473" i="2"/>
  <c r="AH1473" i="2"/>
  <c r="AI1473" i="2"/>
  <c r="AJ1473" i="2"/>
  <c r="AK1473" i="2"/>
  <c r="AL1473" i="2"/>
  <c r="AM1473" i="2"/>
  <c r="AN1473" i="2"/>
  <c r="C1474" i="2"/>
  <c r="D1474" i="2"/>
  <c r="E1474" i="2"/>
  <c r="F1474" i="2"/>
  <c r="G1474" i="2"/>
  <c r="H1474" i="2"/>
  <c r="J1474" i="2"/>
  <c r="K1474" i="2"/>
  <c r="L1474" i="2"/>
  <c r="M1474" i="2"/>
  <c r="AG1474" i="2"/>
  <c r="AH1474" i="2"/>
  <c r="AI1474" i="2"/>
  <c r="AJ1474" i="2"/>
  <c r="AK1474" i="2"/>
  <c r="AL1474" i="2"/>
  <c r="AM1474" i="2"/>
  <c r="AN1474" i="2"/>
  <c r="C1475" i="2"/>
  <c r="D1475" i="2"/>
  <c r="E1475" i="2"/>
  <c r="F1475" i="2"/>
  <c r="G1475" i="2"/>
  <c r="H1475" i="2"/>
  <c r="J1475" i="2"/>
  <c r="K1475" i="2"/>
  <c r="L1475" i="2"/>
  <c r="M1475" i="2"/>
  <c r="AG1475" i="2"/>
  <c r="AH1475" i="2"/>
  <c r="AI1475" i="2"/>
  <c r="AJ1475" i="2"/>
  <c r="AK1475" i="2"/>
  <c r="AL1475" i="2"/>
  <c r="AM1475" i="2"/>
  <c r="AN1475" i="2"/>
  <c r="C1476" i="2"/>
  <c r="D1476" i="2"/>
  <c r="E1476" i="2"/>
  <c r="F1476" i="2"/>
  <c r="G1476" i="2"/>
  <c r="H1476" i="2"/>
  <c r="J1476" i="2"/>
  <c r="K1476" i="2"/>
  <c r="L1476" i="2"/>
  <c r="M1476" i="2"/>
  <c r="AG1476" i="2"/>
  <c r="AH1476" i="2"/>
  <c r="AI1476" i="2"/>
  <c r="AJ1476" i="2"/>
  <c r="AK1476" i="2"/>
  <c r="AL1476" i="2"/>
  <c r="AM1476" i="2"/>
  <c r="AN1476" i="2"/>
  <c r="C1477" i="2"/>
  <c r="D1477" i="2"/>
  <c r="E1477" i="2"/>
  <c r="F1477" i="2"/>
  <c r="G1477" i="2"/>
  <c r="H1477" i="2"/>
  <c r="J1477" i="2"/>
  <c r="K1477" i="2"/>
  <c r="L1477" i="2"/>
  <c r="M1477" i="2"/>
  <c r="AG1477" i="2"/>
  <c r="AH1477" i="2"/>
  <c r="AI1477" i="2"/>
  <c r="AJ1477" i="2"/>
  <c r="AK1477" i="2"/>
  <c r="AL1477" i="2"/>
  <c r="AM1477" i="2"/>
  <c r="AN1477" i="2"/>
  <c r="C1478" i="2"/>
  <c r="D1478" i="2"/>
  <c r="E1478" i="2"/>
  <c r="F1478" i="2"/>
  <c r="G1478" i="2"/>
  <c r="H1478" i="2"/>
  <c r="J1478" i="2"/>
  <c r="K1478" i="2"/>
  <c r="L1478" i="2"/>
  <c r="M1478" i="2"/>
  <c r="AG1478" i="2"/>
  <c r="AH1478" i="2"/>
  <c r="AI1478" i="2"/>
  <c r="AJ1478" i="2"/>
  <c r="AK1478" i="2"/>
  <c r="AL1478" i="2"/>
  <c r="AM1478" i="2"/>
  <c r="AN1478" i="2"/>
  <c r="C1479" i="2"/>
  <c r="D1479" i="2"/>
  <c r="E1479" i="2"/>
  <c r="F1479" i="2"/>
  <c r="G1479" i="2"/>
  <c r="H1479" i="2"/>
  <c r="J1479" i="2"/>
  <c r="K1479" i="2"/>
  <c r="L1479" i="2"/>
  <c r="M1479" i="2"/>
  <c r="AG1479" i="2"/>
  <c r="AH1479" i="2"/>
  <c r="AI1479" i="2"/>
  <c r="AJ1479" i="2"/>
  <c r="AK1479" i="2"/>
  <c r="AL1479" i="2"/>
  <c r="AM1479" i="2"/>
  <c r="AN1479" i="2"/>
  <c r="C1480" i="2"/>
  <c r="D1480" i="2"/>
  <c r="E1480" i="2"/>
  <c r="F1480" i="2"/>
  <c r="G1480" i="2"/>
  <c r="H1480" i="2"/>
  <c r="J1480" i="2"/>
  <c r="K1480" i="2"/>
  <c r="L1480" i="2"/>
  <c r="M1480" i="2"/>
  <c r="AG1480" i="2"/>
  <c r="AH1480" i="2"/>
  <c r="AI1480" i="2"/>
  <c r="AJ1480" i="2"/>
  <c r="AK1480" i="2"/>
  <c r="AL1480" i="2"/>
  <c r="AM1480" i="2"/>
  <c r="AN1480" i="2"/>
  <c r="C1481" i="2"/>
  <c r="D1481" i="2"/>
  <c r="E1481" i="2"/>
  <c r="F1481" i="2"/>
  <c r="G1481" i="2"/>
  <c r="H1481" i="2"/>
  <c r="J1481" i="2"/>
  <c r="K1481" i="2"/>
  <c r="L1481" i="2"/>
  <c r="M1481" i="2"/>
  <c r="AG1481" i="2"/>
  <c r="AH1481" i="2"/>
  <c r="AI1481" i="2"/>
  <c r="AJ1481" i="2"/>
  <c r="AK1481" i="2"/>
  <c r="AL1481" i="2"/>
  <c r="AM1481" i="2"/>
  <c r="AN1481" i="2"/>
  <c r="C1482" i="2"/>
  <c r="D1482" i="2"/>
  <c r="E1482" i="2"/>
  <c r="F1482" i="2"/>
  <c r="G1482" i="2"/>
  <c r="H1482" i="2"/>
  <c r="J1482" i="2"/>
  <c r="K1482" i="2"/>
  <c r="L1482" i="2"/>
  <c r="M1482" i="2"/>
  <c r="AG1482" i="2"/>
  <c r="AH1482" i="2"/>
  <c r="AI1482" i="2"/>
  <c r="AJ1482" i="2"/>
  <c r="AK1482" i="2"/>
  <c r="AL1482" i="2"/>
  <c r="AM1482" i="2"/>
  <c r="AN1482" i="2"/>
  <c r="C1483" i="2"/>
  <c r="D1483" i="2"/>
  <c r="E1483" i="2"/>
  <c r="F1483" i="2"/>
  <c r="G1483" i="2"/>
  <c r="H1483" i="2"/>
  <c r="J1483" i="2"/>
  <c r="K1483" i="2"/>
  <c r="L1483" i="2"/>
  <c r="M1483" i="2"/>
  <c r="AG1483" i="2"/>
  <c r="AH1483" i="2"/>
  <c r="AI1483" i="2"/>
  <c r="AJ1483" i="2"/>
  <c r="AK1483" i="2"/>
  <c r="AL1483" i="2"/>
  <c r="AM1483" i="2"/>
  <c r="AN1483" i="2"/>
  <c r="C1484" i="2"/>
  <c r="D1484" i="2"/>
  <c r="E1484" i="2"/>
  <c r="F1484" i="2"/>
  <c r="G1484" i="2"/>
  <c r="H1484" i="2"/>
  <c r="J1484" i="2"/>
  <c r="K1484" i="2"/>
  <c r="L1484" i="2"/>
  <c r="M1484" i="2"/>
  <c r="AG1484" i="2"/>
  <c r="AH1484" i="2"/>
  <c r="AI1484" i="2"/>
  <c r="AJ1484" i="2"/>
  <c r="AK1484" i="2"/>
  <c r="AL1484" i="2"/>
  <c r="AM1484" i="2"/>
  <c r="AN1484" i="2"/>
  <c r="C1485" i="2"/>
  <c r="D1485" i="2"/>
  <c r="E1485" i="2"/>
  <c r="F1485" i="2"/>
  <c r="G1485" i="2"/>
  <c r="H1485" i="2"/>
  <c r="J1485" i="2"/>
  <c r="K1485" i="2"/>
  <c r="L1485" i="2"/>
  <c r="M1485" i="2"/>
  <c r="AG1485" i="2"/>
  <c r="AH1485" i="2"/>
  <c r="AI1485" i="2"/>
  <c r="AJ1485" i="2"/>
  <c r="AK1485" i="2"/>
  <c r="AL1485" i="2"/>
  <c r="AM1485" i="2"/>
  <c r="AN1485" i="2"/>
  <c r="C1486" i="2"/>
  <c r="D1486" i="2"/>
  <c r="E1486" i="2"/>
  <c r="F1486" i="2"/>
  <c r="G1486" i="2"/>
  <c r="H1486" i="2"/>
  <c r="J1486" i="2"/>
  <c r="K1486" i="2"/>
  <c r="L1486" i="2"/>
  <c r="M1486" i="2"/>
  <c r="AG1486" i="2"/>
  <c r="AH1486" i="2"/>
  <c r="AI1486" i="2"/>
  <c r="AJ1486" i="2"/>
  <c r="AK1486" i="2"/>
  <c r="AL1486" i="2"/>
  <c r="AM1486" i="2"/>
  <c r="AN1486" i="2"/>
  <c r="C1487" i="2"/>
  <c r="D1487" i="2"/>
  <c r="E1487" i="2"/>
  <c r="F1487" i="2"/>
  <c r="G1487" i="2"/>
  <c r="H1487" i="2"/>
  <c r="J1487" i="2"/>
  <c r="K1487" i="2"/>
  <c r="L1487" i="2"/>
  <c r="M1487" i="2"/>
  <c r="AG1487" i="2"/>
  <c r="AH1487" i="2"/>
  <c r="AI1487" i="2"/>
  <c r="AJ1487" i="2"/>
  <c r="AK1487" i="2"/>
  <c r="AL1487" i="2"/>
  <c r="AM1487" i="2"/>
  <c r="AN1487" i="2"/>
  <c r="C1488" i="2"/>
  <c r="D1488" i="2"/>
  <c r="E1488" i="2"/>
  <c r="F1488" i="2"/>
  <c r="G1488" i="2"/>
  <c r="H1488" i="2"/>
  <c r="J1488" i="2"/>
  <c r="K1488" i="2"/>
  <c r="L1488" i="2"/>
  <c r="M1488" i="2"/>
  <c r="AG1488" i="2"/>
  <c r="AH1488" i="2"/>
  <c r="AI1488" i="2"/>
  <c r="AJ1488" i="2"/>
  <c r="AK1488" i="2"/>
  <c r="AL1488" i="2"/>
  <c r="AM1488" i="2"/>
  <c r="AN1488" i="2"/>
  <c r="C1489" i="2"/>
  <c r="D1489" i="2"/>
  <c r="E1489" i="2"/>
  <c r="F1489" i="2"/>
  <c r="G1489" i="2"/>
  <c r="H1489" i="2"/>
  <c r="J1489" i="2"/>
  <c r="K1489" i="2"/>
  <c r="L1489" i="2"/>
  <c r="M1489" i="2"/>
  <c r="AG1489" i="2"/>
  <c r="AH1489" i="2"/>
  <c r="AI1489" i="2"/>
  <c r="AJ1489" i="2"/>
  <c r="AK1489" i="2"/>
  <c r="AL1489" i="2"/>
  <c r="AM1489" i="2"/>
  <c r="AN1489" i="2"/>
  <c r="C1490" i="2"/>
  <c r="D1490" i="2"/>
  <c r="E1490" i="2"/>
  <c r="F1490" i="2"/>
  <c r="G1490" i="2"/>
  <c r="H1490" i="2"/>
  <c r="J1490" i="2"/>
  <c r="K1490" i="2"/>
  <c r="L1490" i="2"/>
  <c r="M1490" i="2"/>
  <c r="AG1490" i="2"/>
  <c r="AH1490" i="2"/>
  <c r="AI1490" i="2"/>
  <c r="AJ1490" i="2"/>
  <c r="AK1490" i="2"/>
  <c r="AL1490" i="2"/>
  <c r="AM1490" i="2"/>
  <c r="AN1490" i="2"/>
  <c r="C1492" i="2"/>
  <c r="D1492" i="2"/>
  <c r="E1492" i="2"/>
  <c r="F1492" i="2"/>
  <c r="G1492" i="2"/>
  <c r="H1492" i="2"/>
  <c r="J1492" i="2"/>
  <c r="K1492" i="2"/>
  <c r="L1492" i="2"/>
  <c r="M1492" i="2"/>
  <c r="AG1492" i="2"/>
  <c r="AH1492" i="2"/>
  <c r="AI1492" i="2"/>
  <c r="AJ1492" i="2"/>
  <c r="AK1492" i="2"/>
  <c r="AL1492" i="2"/>
  <c r="AM1492" i="2"/>
  <c r="AN1492" i="2"/>
  <c r="C1493" i="2"/>
  <c r="D1493" i="2"/>
  <c r="E1493" i="2"/>
  <c r="F1493" i="2"/>
  <c r="G1493" i="2"/>
  <c r="H1493" i="2"/>
  <c r="J1493" i="2"/>
  <c r="K1493" i="2"/>
  <c r="L1493" i="2"/>
  <c r="M1493" i="2"/>
  <c r="AG1493" i="2"/>
  <c r="AH1493" i="2"/>
  <c r="AI1493" i="2"/>
  <c r="AJ1493" i="2"/>
  <c r="AK1493" i="2"/>
  <c r="AL1493" i="2"/>
  <c r="AM1493" i="2"/>
  <c r="AN1493" i="2"/>
  <c r="C1494" i="2"/>
  <c r="D1494" i="2"/>
  <c r="E1494" i="2"/>
  <c r="F1494" i="2"/>
  <c r="G1494" i="2"/>
  <c r="H1494" i="2"/>
  <c r="J1494" i="2"/>
  <c r="K1494" i="2"/>
  <c r="L1494" i="2"/>
  <c r="M1494" i="2"/>
  <c r="AG1494" i="2"/>
  <c r="AH1494" i="2"/>
  <c r="AI1494" i="2"/>
  <c r="AJ1494" i="2"/>
  <c r="AK1494" i="2"/>
  <c r="AL1494" i="2"/>
  <c r="AM1494" i="2"/>
  <c r="AN1494" i="2"/>
  <c r="C1495" i="2"/>
  <c r="D1495" i="2"/>
  <c r="E1495" i="2"/>
  <c r="F1495" i="2"/>
  <c r="G1495" i="2"/>
  <c r="H1495" i="2"/>
  <c r="J1495" i="2"/>
  <c r="K1495" i="2"/>
  <c r="L1495" i="2"/>
  <c r="M1495" i="2"/>
  <c r="AG1495" i="2"/>
  <c r="AH1495" i="2"/>
  <c r="AI1495" i="2"/>
  <c r="AJ1495" i="2"/>
  <c r="AK1495" i="2"/>
  <c r="AL1495" i="2"/>
  <c r="AM1495" i="2"/>
  <c r="AN1495" i="2"/>
  <c r="C1496" i="2"/>
  <c r="D1496" i="2"/>
  <c r="E1496" i="2"/>
  <c r="F1496" i="2"/>
  <c r="G1496" i="2"/>
  <c r="H1496" i="2"/>
  <c r="J1496" i="2"/>
  <c r="K1496" i="2"/>
  <c r="L1496" i="2"/>
  <c r="M1496" i="2"/>
  <c r="AG1496" i="2"/>
  <c r="AH1496" i="2"/>
  <c r="AI1496" i="2"/>
  <c r="AJ1496" i="2"/>
  <c r="AK1496" i="2"/>
  <c r="AL1496" i="2"/>
  <c r="AM1496" i="2"/>
  <c r="AN1496" i="2"/>
  <c r="C1497" i="2"/>
  <c r="D1497" i="2"/>
  <c r="E1497" i="2"/>
  <c r="F1497" i="2"/>
  <c r="G1497" i="2"/>
  <c r="H1497" i="2"/>
  <c r="J1497" i="2"/>
  <c r="K1497" i="2"/>
  <c r="L1497" i="2"/>
  <c r="M1497" i="2"/>
  <c r="AG1497" i="2"/>
  <c r="AH1497" i="2"/>
  <c r="AI1497" i="2"/>
  <c r="AJ1497" i="2"/>
  <c r="AK1497" i="2"/>
  <c r="AL1497" i="2"/>
  <c r="AM1497" i="2"/>
  <c r="AN1497" i="2"/>
  <c r="C1498" i="2"/>
  <c r="D1498" i="2"/>
  <c r="E1498" i="2"/>
  <c r="F1498" i="2"/>
  <c r="G1498" i="2"/>
  <c r="H1498" i="2"/>
  <c r="J1498" i="2"/>
  <c r="K1498" i="2"/>
  <c r="L1498" i="2"/>
  <c r="M1498" i="2"/>
  <c r="AG1498" i="2"/>
  <c r="AH1498" i="2"/>
  <c r="AI1498" i="2"/>
  <c r="AJ1498" i="2"/>
  <c r="AK1498" i="2"/>
  <c r="AL1498" i="2"/>
  <c r="AM1498" i="2"/>
  <c r="AN1498" i="2"/>
  <c r="C1499" i="2"/>
  <c r="D1499" i="2"/>
  <c r="E1499" i="2"/>
  <c r="F1499" i="2"/>
  <c r="G1499" i="2"/>
  <c r="H1499" i="2"/>
  <c r="J1499" i="2"/>
  <c r="K1499" i="2"/>
  <c r="L1499" i="2"/>
  <c r="M1499" i="2"/>
  <c r="AG1499" i="2"/>
  <c r="AH1499" i="2"/>
  <c r="AI1499" i="2"/>
  <c r="AJ1499" i="2"/>
  <c r="AK1499" i="2"/>
  <c r="AL1499" i="2"/>
  <c r="AM1499" i="2"/>
  <c r="AN1499" i="2"/>
  <c r="C1500" i="2"/>
  <c r="D1500" i="2"/>
  <c r="E1500" i="2"/>
  <c r="F1500" i="2"/>
  <c r="G1500" i="2"/>
  <c r="H1500" i="2"/>
  <c r="J1500" i="2"/>
  <c r="K1500" i="2"/>
  <c r="L1500" i="2"/>
  <c r="M1500" i="2"/>
  <c r="AG1500" i="2"/>
  <c r="AH1500" i="2"/>
  <c r="AI1500" i="2"/>
  <c r="AJ1500" i="2"/>
  <c r="AK1500" i="2"/>
  <c r="AL1500" i="2"/>
  <c r="AM1500" i="2"/>
  <c r="AN1500" i="2"/>
  <c r="C1501" i="2"/>
  <c r="D1501" i="2"/>
  <c r="E1501" i="2"/>
  <c r="F1501" i="2"/>
  <c r="G1501" i="2"/>
  <c r="H1501" i="2"/>
  <c r="J1501" i="2"/>
  <c r="K1501" i="2"/>
  <c r="L1501" i="2"/>
  <c r="M1501" i="2"/>
  <c r="AG1501" i="2"/>
  <c r="AH1501" i="2"/>
  <c r="AI1501" i="2"/>
  <c r="AJ1501" i="2"/>
  <c r="AK1501" i="2"/>
  <c r="AL1501" i="2"/>
  <c r="AM1501" i="2"/>
  <c r="AN1501" i="2"/>
  <c r="C1502" i="2"/>
  <c r="D1502" i="2"/>
  <c r="E1502" i="2"/>
  <c r="F1502" i="2"/>
  <c r="G1502" i="2"/>
  <c r="H1502" i="2"/>
  <c r="J1502" i="2"/>
  <c r="K1502" i="2"/>
  <c r="L1502" i="2"/>
  <c r="M1502" i="2"/>
  <c r="AG1502" i="2"/>
  <c r="AH1502" i="2"/>
  <c r="AI1502" i="2"/>
  <c r="AJ1502" i="2"/>
  <c r="AK1502" i="2"/>
  <c r="AL1502" i="2"/>
  <c r="AM1502" i="2"/>
  <c r="AN1502" i="2"/>
  <c r="C1503" i="2"/>
  <c r="D1503" i="2"/>
  <c r="E1503" i="2"/>
  <c r="F1503" i="2"/>
  <c r="G1503" i="2"/>
  <c r="H1503" i="2"/>
  <c r="J1503" i="2"/>
  <c r="K1503" i="2"/>
  <c r="L1503" i="2"/>
  <c r="M1503" i="2"/>
  <c r="AG1503" i="2"/>
  <c r="AH1503" i="2"/>
  <c r="AI1503" i="2"/>
  <c r="AJ1503" i="2"/>
  <c r="AK1503" i="2"/>
  <c r="AL1503" i="2"/>
  <c r="AM1503" i="2"/>
  <c r="AN1503" i="2"/>
  <c r="C1504" i="2"/>
  <c r="D1504" i="2"/>
  <c r="E1504" i="2"/>
  <c r="F1504" i="2"/>
  <c r="G1504" i="2"/>
  <c r="H1504" i="2"/>
  <c r="J1504" i="2"/>
  <c r="K1504" i="2"/>
  <c r="L1504" i="2"/>
  <c r="M1504" i="2"/>
  <c r="AG1504" i="2"/>
  <c r="AH1504" i="2"/>
  <c r="AI1504" i="2"/>
  <c r="AJ1504" i="2"/>
  <c r="AK1504" i="2"/>
  <c r="AL1504" i="2"/>
  <c r="AM1504" i="2"/>
  <c r="AN1504" i="2"/>
  <c r="C1505" i="2"/>
  <c r="D1505" i="2"/>
  <c r="E1505" i="2"/>
  <c r="F1505" i="2"/>
  <c r="G1505" i="2"/>
  <c r="H1505" i="2"/>
  <c r="J1505" i="2"/>
  <c r="K1505" i="2"/>
  <c r="L1505" i="2"/>
  <c r="M1505" i="2"/>
  <c r="AG1505" i="2"/>
  <c r="AH1505" i="2"/>
  <c r="AI1505" i="2"/>
  <c r="AJ1505" i="2"/>
  <c r="AK1505" i="2"/>
  <c r="AL1505" i="2"/>
  <c r="AM1505" i="2"/>
  <c r="AN1505" i="2"/>
  <c r="C1506" i="2"/>
  <c r="D1506" i="2"/>
  <c r="E1506" i="2"/>
  <c r="F1506" i="2"/>
  <c r="G1506" i="2"/>
  <c r="H1506" i="2"/>
  <c r="J1506" i="2"/>
  <c r="K1506" i="2"/>
  <c r="L1506" i="2"/>
  <c r="M1506" i="2"/>
  <c r="AG1506" i="2"/>
  <c r="AH1506" i="2"/>
  <c r="AI1506" i="2"/>
  <c r="AJ1506" i="2"/>
  <c r="AK1506" i="2"/>
  <c r="AL1506" i="2"/>
  <c r="AM1506" i="2"/>
  <c r="AN1506" i="2"/>
  <c r="C1507" i="2"/>
  <c r="D1507" i="2"/>
  <c r="E1507" i="2"/>
  <c r="F1507" i="2"/>
  <c r="G1507" i="2"/>
  <c r="H1507" i="2"/>
  <c r="J1507" i="2"/>
  <c r="K1507" i="2"/>
  <c r="L1507" i="2"/>
  <c r="M1507" i="2"/>
  <c r="AG1507" i="2"/>
  <c r="AH1507" i="2"/>
  <c r="AI1507" i="2"/>
  <c r="AJ1507" i="2"/>
  <c r="AK1507" i="2"/>
  <c r="AL1507" i="2"/>
  <c r="AM1507" i="2"/>
  <c r="AN1507" i="2"/>
  <c r="C1508" i="2"/>
  <c r="D1508" i="2"/>
  <c r="E1508" i="2"/>
  <c r="F1508" i="2"/>
  <c r="G1508" i="2"/>
  <c r="H1508" i="2"/>
  <c r="J1508" i="2"/>
  <c r="K1508" i="2"/>
  <c r="L1508" i="2"/>
  <c r="M1508" i="2"/>
  <c r="AG1508" i="2"/>
  <c r="AH1508" i="2"/>
  <c r="AI1508" i="2"/>
  <c r="AJ1508" i="2"/>
  <c r="AK1508" i="2"/>
  <c r="AL1508" i="2"/>
  <c r="AM1508" i="2"/>
  <c r="AN1508" i="2"/>
  <c r="C1509" i="2"/>
  <c r="D1509" i="2"/>
  <c r="E1509" i="2"/>
  <c r="F1509" i="2"/>
  <c r="G1509" i="2"/>
  <c r="H1509" i="2"/>
  <c r="J1509" i="2"/>
  <c r="K1509" i="2"/>
  <c r="L1509" i="2"/>
  <c r="M1509" i="2"/>
  <c r="AG1509" i="2"/>
  <c r="AH1509" i="2"/>
  <c r="AI1509" i="2"/>
  <c r="AJ1509" i="2"/>
  <c r="AK1509" i="2"/>
  <c r="AL1509" i="2"/>
  <c r="AM1509" i="2"/>
  <c r="AN1509" i="2"/>
  <c r="C1510" i="2"/>
  <c r="D1510" i="2"/>
  <c r="E1510" i="2"/>
  <c r="F1510" i="2"/>
  <c r="G1510" i="2"/>
  <c r="H1510" i="2"/>
  <c r="J1510" i="2"/>
  <c r="K1510" i="2"/>
  <c r="L1510" i="2"/>
  <c r="M1510" i="2"/>
  <c r="AG1510" i="2"/>
  <c r="AH1510" i="2"/>
  <c r="AI1510" i="2"/>
  <c r="AJ1510" i="2"/>
  <c r="AK1510" i="2"/>
  <c r="AL1510" i="2"/>
  <c r="AM1510" i="2"/>
  <c r="AN1510" i="2"/>
  <c r="C1511" i="2"/>
  <c r="D1511" i="2"/>
  <c r="E1511" i="2"/>
  <c r="F1511" i="2"/>
  <c r="G1511" i="2"/>
  <c r="H1511" i="2"/>
  <c r="J1511" i="2"/>
  <c r="K1511" i="2"/>
  <c r="L1511" i="2"/>
  <c r="M1511" i="2"/>
  <c r="AG1511" i="2"/>
  <c r="AH1511" i="2"/>
  <c r="AI1511" i="2"/>
  <c r="AJ1511" i="2"/>
  <c r="AK1511" i="2"/>
  <c r="AL1511" i="2"/>
  <c r="AM1511" i="2"/>
  <c r="AN1511" i="2"/>
  <c r="C1512" i="2"/>
  <c r="D1512" i="2"/>
  <c r="E1512" i="2"/>
  <c r="F1512" i="2"/>
  <c r="G1512" i="2"/>
  <c r="H1512" i="2"/>
  <c r="J1512" i="2"/>
  <c r="K1512" i="2"/>
  <c r="L1512" i="2"/>
  <c r="M1512" i="2"/>
  <c r="AG1512" i="2"/>
  <c r="AH1512" i="2"/>
  <c r="AI1512" i="2"/>
  <c r="AJ1512" i="2"/>
  <c r="AK1512" i="2"/>
  <c r="AL1512" i="2"/>
  <c r="AM1512" i="2"/>
  <c r="AN1512" i="2"/>
  <c r="C1513" i="2"/>
  <c r="D1513" i="2"/>
  <c r="E1513" i="2"/>
  <c r="F1513" i="2"/>
  <c r="G1513" i="2"/>
  <c r="H1513" i="2"/>
  <c r="J1513" i="2"/>
  <c r="K1513" i="2"/>
  <c r="L1513" i="2"/>
  <c r="M1513" i="2"/>
  <c r="AG1513" i="2"/>
  <c r="AH1513" i="2"/>
  <c r="AI1513" i="2"/>
  <c r="AJ1513" i="2"/>
  <c r="AK1513" i="2"/>
  <c r="AL1513" i="2"/>
  <c r="AM1513" i="2"/>
  <c r="AN1513" i="2"/>
  <c r="C1514" i="2"/>
  <c r="D1514" i="2"/>
  <c r="E1514" i="2"/>
  <c r="F1514" i="2"/>
  <c r="G1514" i="2"/>
  <c r="H1514" i="2"/>
  <c r="J1514" i="2"/>
  <c r="K1514" i="2"/>
  <c r="L1514" i="2"/>
  <c r="M1514" i="2"/>
  <c r="AG1514" i="2"/>
  <c r="AH1514" i="2"/>
  <c r="AI1514" i="2"/>
  <c r="AJ1514" i="2"/>
  <c r="AK1514" i="2"/>
  <c r="AL1514" i="2"/>
  <c r="AM1514" i="2"/>
  <c r="AN1514" i="2"/>
  <c r="C1515" i="2"/>
  <c r="D1515" i="2"/>
  <c r="E1515" i="2"/>
  <c r="F1515" i="2"/>
  <c r="G1515" i="2"/>
  <c r="H1515" i="2"/>
  <c r="J1515" i="2"/>
  <c r="K1515" i="2"/>
  <c r="L1515" i="2"/>
  <c r="M1515" i="2"/>
  <c r="AG1515" i="2"/>
  <c r="AH1515" i="2"/>
  <c r="AI1515" i="2"/>
  <c r="AJ1515" i="2"/>
  <c r="AK1515" i="2"/>
  <c r="AL1515" i="2"/>
  <c r="AM1515" i="2"/>
  <c r="AN1515" i="2"/>
  <c r="C1516" i="2"/>
  <c r="D1516" i="2"/>
  <c r="E1516" i="2"/>
  <c r="F1516" i="2"/>
  <c r="G1516" i="2"/>
  <c r="H1516" i="2"/>
  <c r="J1516" i="2"/>
  <c r="K1516" i="2"/>
  <c r="L1516" i="2"/>
  <c r="M1516" i="2"/>
  <c r="AG1516" i="2"/>
  <c r="AH1516" i="2"/>
  <c r="AI1516" i="2"/>
  <c r="AJ1516" i="2"/>
  <c r="AK1516" i="2"/>
  <c r="AL1516" i="2"/>
  <c r="AM1516" i="2"/>
  <c r="AN1516" i="2"/>
  <c r="C1517" i="2"/>
  <c r="D1517" i="2"/>
  <c r="E1517" i="2"/>
  <c r="F1517" i="2"/>
  <c r="G1517" i="2"/>
  <c r="H1517" i="2"/>
  <c r="J1517" i="2"/>
  <c r="K1517" i="2"/>
  <c r="L1517" i="2"/>
  <c r="M1517" i="2"/>
  <c r="AG1517" i="2"/>
  <c r="AH1517" i="2"/>
  <c r="AI1517" i="2"/>
  <c r="AJ1517" i="2"/>
  <c r="AK1517" i="2"/>
  <c r="AL1517" i="2"/>
  <c r="AM1517" i="2"/>
  <c r="AN1517" i="2"/>
  <c r="C1518" i="2"/>
  <c r="D1518" i="2"/>
  <c r="E1518" i="2"/>
  <c r="F1518" i="2"/>
  <c r="G1518" i="2"/>
  <c r="H1518" i="2"/>
  <c r="J1518" i="2"/>
  <c r="K1518" i="2"/>
  <c r="L1518" i="2"/>
  <c r="M1518" i="2"/>
  <c r="AG1518" i="2"/>
  <c r="AH1518" i="2"/>
  <c r="AI1518" i="2"/>
  <c r="AJ1518" i="2"/>
  <c r="AK1518" i="2"/>
  <c r="AL1518" i="2"/>
  <c r="AM1518" i="2"/>
  <c r="AN1518" i="2"/>
  <c r="C1519" i="2"/>
  <c r="D1519" i="2"/>
  <c r="E1519" i="2"/>
  <c r="F1519" i="2"/>
  <c r="G1519" i="2"/>
  <c r="H1519" i="2"/>
  <c r="J1519" i="2"/>
  <c r="K1519" i="2"/>
  <c r="L1519" i="2"/>
  <c r="M1519" i="2"/>
  <c r="AG1519" i="2"/>
  <c r="AH1519" i="2"/>
  <c r="AI1519" i="2"/>
  <c r="AJ1519" i="2"/>
  <c r="AK1519" i="2"/>
  <c r="AL1519" i="2"/>
  <c r="AM1519" i="2"/>
  <c r="AN1519" i="2"/>
  <c r="C1520" i="2"/>
  <c r="D1520" i="2"/>
  <c r="E1520" i="2"/>
  <c r="F1520" i="2"/>
  <c r="G1520" i="2"/>
  <c r="H1520" i="2"/>
  <c r="J1520" i="2"/>
  <c r="K1520" i="2"/>
  <c r="L1520" i="2"/>
  <c r="M1520" i="2"/>
  <c r="AG1520" i="2"/>
  <c r="AH1520" i="2"/>
  <c r="AI1520" i="2"/>
  <c r="AJ1520" i="2"/>
  <c r="AK1520" i="2"/>
  <c r="AL1520" i="2"/>
  <c r="AM1520" i="2"/>
  <c r="AN1520" i="2"/>
  <c r="C1521" i="2"/>
  <c r="D1521" i="2"/>
  <c r="E1521" i="2"/>
  <c r="F1521" i="2"/>
  <c r="G1521" i="2"/>
  <c r="H1521" i="2"/>
  <c r="J1521" i="2"/>
  <c r="K1521" i="2"/>
  <c r="L1521" i="2"/>
  <c r="M1521" i="2"/>
  <c r="AG1521" i="2"/>
  <c r="AH1521" i="2"/>
  <c r="AI1521" i="2"/>
  <c r="AJ1521" i="2"/>
  <c r="AK1521" i="2"/>
  <c r="AL1521" i="2"/>
  <c r="AM1521" i="2"/>
  <c r="AN1521" i="2"/>
  <c r="C1522" i="2"/>
  <c r="D1522" i="2"/>
  <c r="E1522" i="2"/>
  <c r="F1522" i="2"/>
  <c r="G1522" i="2"/>
  <c r="H1522" i="2"/>
  <c r="J1522" i="2"/>
  <c r="K1522" i="2"/>
  <c r="L1522" i="2"/>
  <c r="M1522" i="2"/>
  <c r="AG1522" i="2"/>
  <c r="AH1522" i="2"/>
  <c r="AI1522" i="2"/>
  <c r="AJ1522" i="2"/>
  <c r="AK1522" i="2"/>
  <c r="AL1522" i="2"/>
  <c r="AM1522" i="2"/>
  <c r="AN1522" i="2"/>
  <c r="C1523" i="2"/>
  <c r="D1523" i="2"/>
  <c r="E1523" i="2"/>
  <c r="F1523" i="2"/>
  <c r="G1523" i="2"/>
  <c r="H1523" i="2"/>
  <c r="J1523" i="2"/>
  <c r="K1523" i="2"/>
  <c r="L1523" i="2"/>
  <c r="M1523" i="2"/>
  <c r="AG1523" i="2"/>
  <c r="AH1523" i="2"/>
  <c r="AI1523" i="2"/>
  <c r="AJ1523" i="2"/>
  <c r="AK1523" i="2"/>
  <c r="AL1523" i="2"/>
  <c r="AM1523" i="2"/>
  <c r="AN1523" i="2"/>
  <c r="C1524" i="2"/>
  <c r="D1524" i="2"/>
  <c r="E1524" i="2"/>
  <c r="F1524" i="2"/>
  <c r="G1524" i="2"/>
  <c r="H1524" i="2"/>
  <c r="J1524" i="2"/>
  <c r="K1524" i="2"/>
  <c r="L1524" i="2"/>
  <c r="M1524" i="2"/>
  <c r="AG1524" i="2"/>
  <c r="AH1524" i="2"/>
  <c r="AI1524" i="2"/>
  <c r="AJ1524" i="2"/>
  <c r="AK1524" i="2"/>
  <c r="AL1524" i="2"/>
  <c r="AM1524" i="2"/>
  <c r="AN1524" i="2"/>
  <c r="C1525" i="2"/>
  <c r="D1525" i="2"/>
  <c r="E1525" i="2"/>
  <c r="F1525" i="2"/>
  <c r="G1525" i="2"/>
  <c r="H1525" i="2"/>
  <c r="J1525" i="2"/>
  <c r="K1525" i="2"/>
  <c r="L1525" i="2"/>
  <c r="M1525" i="2"/>
  <c r="AG1525" i="2"/>
  <c r="AH1525" i="2"/>
  <c r="AI1525" i="2"/>
  <c r="AJ1525" i="2"/>
  <c r="AK1525" i="2"/>
  <c r="AL1525" i="2"/>
  <c r="AM1525" i="2"/>
  <c r="AN1525" i="2"/>
  <c r="C1526" i="2"/>
  <c r="D1526" i="2"/>
  <c r="E1526" i="2"/>
  <c r="F1526" i="2"/>
  <c r="G1526" i="2"/>
  <c r="H1526" i="2"/>
  <c r="J1526" i="2"/>
  <c r="K1526" i="2"/>
  <c r="L1526" i="2"/>
  <c r="M1526" i="2"/>
  <c r="AG1526" i="2"/>
  <c r="AH1526" i="2"/>
  <c r="AI1526" i="2"/>
  <c r="AJ1526" i="2"/>
  <c r="AK1526" i="2"/>
  <c r="AL1526" i="2"/>
  <c r="AM1526" i="2"/>
  <c r="AN1526" i="2"/>
  <c r="C1527" i="2"/>
  <c r="D1527" i="2"/>
  <c r="E1527" i="2"/>
  <c r="F1527" i="2"/>
  <c r="G1527" i="2"/>
  <c r="H1527" i="2"/>
  <c r="J1527" i="2"/>
  <c r="K1527" i="2"/>
  <c r="L1527" i="2"/>
  <c r="M1527" i="2"/>
  <c r="AG1527" i="2"/>
  <c r="AH1527" i="2"/>
  <c r="AI1527" i="2"/>
  <c r="AJ1527" i="2"/>
  <c r="AK1527" i="2"/>
  <c r="AL1527" i="2"/>
  <c r="AM1527" i="2"/>
  <c r="AN1527" i="2"/>
  <c r="C1528" i="2"/>
  <c r="D1528" i="2"/>
  <c r="E1528" i="2"/>
  <c r="F1528" i="2"/>
  <c r="G1528" i="2"/>
  <c r="H1528" i="2"/>
  <c r="J1528" i="2"/>
  <c r="K1528" i="2"/>
  <c r="L1528" i="2"/>
  <c r="M1528" i="2"/>
  <c r="AG1528" i="2"/>
  <c r="AH1528" i="2"/>
  <c r="AI1528" i="2"/>
  <c r="AJ1528" i="2"/>
  <c r="AK1528" i="2"/>
  <c r="AL1528" i="2"/>
  <c r="AM1528" i="2"/>
  <c r="AN1528" i="2"/>
  <c r="C1529" i="2"/>
  <c r="D1529" i="2"/>
  <c r="E1529" i="2"/>
  <c r="F1529" i="2"/>
  <c r="G1529" i="2"/>
  <c r="H1529" i="2"/>
  <c r="J1529" i="2"/>
  <c r="K1529" i="2"/>
  <c r="L1529" i="2"/>
  <c r="M1529" i="2"/>
  <c r="AG1529" i="2"/>
  <c r="AH1529" i="2"/>
  <c r="AI1529" i="2"/>
  <c r="AJ1529" i="2"/>
  <c r="AK1529" i="2"/>
  <c r="AL1529" i="2"/>
  <c r="AM1529" i="2"/>
  <c r="AN1529" i="2"/>
  <c r="C1530" i="2"/>
  <c r="D1530" i="2"/>
  <c r="E1530" i="2"/>
  <c r="F1530" i="2"/>
  <c r="G1530" i="2"/>
  <c r="H1530" i="2"/>
  <c r="J1530" i="2"/>
  <c r="K1530" i="2"/>
  <c r="L1530" i="2"/>
  <c r="M1530" i="2"/>
  <c r="AG1530" i="2"/>
  <c r="AH1530" i="2"/>
  <c r="AI1530" i="2"/>
  <c r="AJ1530" i="2"/>
  <c r="AK1530" i="2"/>
  <c r="AL1530" i="2"/>
  <c r="AM1530" i="2"/>
  <c r="AN1530" i="2"/>
  <c r="C1531" i="2"/>
  <c r="D1531" i="2"/>
  <c r="E1531" i="2"/>
  <c r="F1531" i="2"/>
  <c r="G1531" i="2"/>
  <c r="H1531" i="2"/>
  <c r="J1531" i="2"/>
  <c r="K1531" i="2"/>
  <c r="L1531" i="2"/>
  <c r="M1531" i="2"/>
  <c r="AG1531" i="2"/>
  <c r="AH1531" i="2"/>
  <c r="AI1531" i="2"/>
  <c r="AJ1531" i="2"/>
  <c r="AK1531" i="2"/>
  <c r="AL1531" i="2"/>
  <c r="AM1531" i="2"/>
  <c r="AN1531" i="2"/>
  <c r="C1532" i="2"/>
  <c r="D1532" i="2"/>
  <c r="E1532" i="2"/>
  <c r="F1532" i="2"/>
  <c r="G1532" i="2"/>
  <c r="H1532" i="2"/>
  <c r="J1532" i="2"/>
  <c r="K1532" i="2"/>
  <c r="L1532" i="2"/>
  <c r="M1532" i="2"/>
  <c r="AG1532" i="2"/>
  <c r="AH1532" i="2"/>
  <c r="AI1532" i="2"/>
  <c r="AJ1532" i="2"/>
  <c r="AK1532" i="2"/>
  <c r="AL1532" i="2"/>
  <c r="AM1532" i="2"/>
  <c r="AN1532" i="2"/>
  <c r="C1533" i="2"/>
  <c r="D1533" i="2"/>
  <c r="E1533" i="2"/>
  <c r="F1533" i="2"/>
  <c r="G1533" i="2"/>
  <c r="H1533" i="2"/>
  <c r="J1533" i="2"/>
  <c r="K1533" i="2"/>
  <c r="L1533" i="2"/>
  <c r="M1533" i="2"/>
  <c r="AG1533" i="2"/>
  <c r="AH1533" i="2"/>
  <c r="AI1533" i="2"/>
  <c r="AJ1533" i="2"/>
  <c r="AK1533" i="2"/>
  <c r="AL1533" i="2"/>
  <c r="AM1533" i="2"/>
  <c r="AN1533" i="2"/>
  <c r="C1534" i="2"/>
  <c r="D1534" i="2"/>
  <c r="E1534" i="2"/>
  <c r="F1534" i="2"/>
  <c r="G1534" i="2"/>
  <c r="H1534" i="2"/>
  <c r="J1534" i="2"/>
  <c r="K1534" i="2"/>
  <c r="L1534" i="2"/>
  <c r="M1534" i="2"/>
  <c r="AG1534" i="2"/>
  <c r="AH1534" i="2"/>
  <c r="AI1534" i="2"/>
  <c r="AJ1534" i="2"/>
  <c r="AK1534" i="2"/>
  <c r="AL1534" i="2"/>
  <c r="AM1534" i="2"/>
  <c r="AN1534" i="2"/>
  <c r="C1535" i="2"/>
  <c r="D1535" i="2"/>
  <c r="E1535" i="2"/>
  <c r="F1535" i="2"/>
  <c r="G1535" i="2"/>
  <c r="H1535" i="2"/>
  <c r="J1535" i="2"/>
  <c r="K1535" i="2"/>
  <c r="L1535" i="2"/>
  <c r="M1535" i="2"/>
  <c r="AG1535" i="2"/>
  <c r="AH1535" i="2"/>
  <c r="AI1535" i="2"/>
  <c r="AJ1535" i="2"/>
  <c r="AK1535" i="2"/>
  <c r="AL1535" i="2"/>
  <c r="AM1535" i="2"/>
  <c r="AN1535" i="2"/>
  <c r="C1536" i="2"/>
  <c r="D1536" i="2"/>
  <c r="E1536" i="2"/>
  <c r="F1536" i="2"/>
  <c r="G1536" i="2"/>
  <c r="H1536" i="2"/>
  <c r="J1536" i="2"/>
  <c r="K1536" i="2"/>
  <c r="L1536" i="2"/>
  <c r="M1536" i="2"/>
  <c r="AG1536" i="2"/>
  <c r="AH1536" i="2"/>
  <c r="AI1536" i="2"/>
  <c r="AJ1536" i="2"/>
  <c r="AK1536" i="2"/>
  <c r="AL1536" i="2"/>
  <c r="AM1536" i="2"/>
  <c r="AN1536" i="2"/>
  <c r="C1537" i="2"/>
  <c r="D1537" i="2"/>
  <c r="E1537" i="2"/>
  <c r="F1537" i="2"/>
  <c r="G1537" i="2"/>
  <c r="H1537" i="2"/>
  <c r="J1537" i="2"/>
  <c r="K1537" i="2"/>
  <c r="L1537" i="2"/>
  <c r="M1537" i="2"/>
  <c r="AG1537" i="2"/>
  <c r="AH1537" i="2"/>
  <c r="AI1537" i="2"/>
  <c r="AJ1537" i="2"/>
  <c r="AK1537" i="2"/>
  <c r="AL1537" i="2"/>
  <c r="AM1537" i="2"/>
  <c r="AN1537" i="2"/>
  <c r="C1538" i="2"/>
  <c r="D1538" i="2"/>
  <c r="E1538" i="2"/>
  <c r="F1538" i="2"/>
  <c r="G1538" i="2"/>
  <c r="H1538" i="2"/>
  <c r="J1538" i="2"/>
  <c r="K1538" i="2"/>
  <c r="L1538" i="2"/>
  <c r="M1538" i="2"/>
  <c r="AG1538" i="2"/>
  <c r="AH1538" i="2"/>
  <c r="AI1538" i="2"/>
  <c r="AJ1538" i="2"/>
  <c r="AK1538" i="2"/>
  <c r="AL1538" i="2"/>
  <c r="AM1538" i="2"/>
  <c r="AN1538" i="2"/>
  <c r="C1539" i="2"/>
  <c r="D1539" i="2"/>
  <c r="E1539" i="2"/>
  <c r="F1539" i="2"/>
  <c r="G1539" i="2"/>
  <c r="H1539" i="2"/>
  <c r="J1539" i="2"/>
  <c r="K1539" i="2"/>
  <c r="L1539" i="2"/>
  <c r="M1539" i="2"/>
  <c r="AG1539" i="2"/>
  <c r="AH1539" i="2"/>
  <c r="AI1539" i="2"/>
  <c r="AJ1539" i="2"/>
  <c r="AK1539" i="2"/>
  <c r="AL1539" i="2"/>
  <c r="AM1539" i="2"/>
  <c r="AN1539" i="2"/>
  <c r="C1540" i="2"/>
  <c r="D1540" i="2"/>
  <c r="E1540" i="2"/>
  <c r="F1540" i="2"/>
  <c r="G1540" i="2"/>
  <c r="H1540" i="2"/>
  <c r="J1540" i="2"/>
  <c r="K1540" i="2"/>
  <c r="L1540" i="2"/>
  <c r="M1540" i="2"/>
  <c r="AG1540" i="2"/>
  <c r="AH1540" i="2"/>
  <c r="AI1540" i="2"/>
  <c r="AJ1540" i="2"/>
  <c r="AK1540" i="2"/>
  <c r="AL1540" i="2"/>
  <c r="AM1540" i="2"/>
  <c r="AN1540" i="2"/>
  <c r="C1541" i="2"/>
  <c r="D1541" i="2"/>
  <c r="E1541" i="2"/>
  <c r="F1541" i="2"/>
  <c r="G1541" i="2"/>
  <c r="H1541" i="2"/>
  <c r="J1541" i="2"/>
  <c r="K1541" i="2"/>
  <c r="L1541" i="2"/>
  <c r="M1541" i="2"/>
  <c r="AG1541" i="2"/>
  <c r="AH1541" i="2"/>
  <c r="AI1541" i="2"/>
  <c r="AJ1541" i="2"/>
  <c r="AK1541" i="2"/>
  <c r="AL1541" i="2"/>
  <c r="AM1541" i="2"/>
  <c r="AN1541" i="2"/>
  <c r="C1542" i="2"/>
  <c r="D1542" i="2"/>
  <c r="E1542" i="2"/>
  <c r="F1542" i="2"/>
  <c r="G1542" i="2"/>
  <c r="H1542" i="2"/>
  <c r="J1542" i="2"/>
  <c r="K1542" i="2"/>
  <c r="L1542" i="2"/>
  <c r="M1542" i="2"/>
  <c r="AG1542" i="2"/>
  <c r="AH1542" i="2"/>
  <c r="AI1542" i="2"/>
  <c r="AJ1542" i="2"/>
  <c r="AK1542" i="2"/>
  <c r="AL1542" i="2"/>
  <c r="AM1542" i="2"/>
  <c r="AN1542" i="2"/>
  <c r="C1543" i="2"/>
  <c r="D1543" i="2"/>
  <c r="E1543" i="2"/>
  <c r="F1543" i="2"/>
  <c r="G1543" i="2"/>
  <c r="H1543" i="2"/>
  <c r="J1543" i="2"/>
  <c r="K1543" i="2"/>
  <c r="L1543" i="2"/>
  <c r="M1543" i="2"/>
  <c r="AG1543" i="2"/>
  <c r="AH1543" i="2"/>
  <c r="AI1543" i="2"/>
  <c r="AJ1543" i="2"/>
  <c r="AK1543" i="2"/>
  <c r="AL1543" i="2"/>
  <c r="AM1543" i="2"/>
  <c r="AN1543" i="2"/>
  <c r="C1544" i="2"/>
  <c r="D1544" i="2"/>
  <c r="E1544" i="2"/>
  <c r="F1544" i="2"/>
  <c r="G1544" i="2"/>
  <c r="H1544" i="2"/>
  <c r="J1544" i="2"/>
  <c r="K1544" i="2"/>
  <c r="L1544" i="2"/>
  <c r="M1544" i="2"/>
  <c r="AG1544" i="2"/>
  <c r="AH1544" i="2"/>
  <c r="AI1544" i="2"/>
  <c r="AJ1544" i="2"/>
  <c r="AK1544" i="2"/>
  <c r="AL1544" i="2"/>
  <c r="AM1544" i="2"/>
  <c r="AN1544" i="2"/>
  <c r="C1545" i="2"/>
  <c r="D1545" i="2"/>
  <c r="E1545" i="2"/>
  <c r="F1545" i="2"/>
  <c r="G1545" i="2"/>
  <c r="H1545" i="2"/>
  <c r="J1545" i="2"/>
  <c r="K1545" i="2"/>
  <c r="L1545" i="2"/>
  <c r="M1545" i="2"/>
  <c r="AG1545" i="2"/>
  <c r="AH1545" i="2"/>
  <c r="AI1545" i="2"/>
  <c r="AJ1545" i="2"/>
  <c r="AK1545" i="2"/>
  <c r="AL1545" i="2"/>
  <c r="AM1545" i="2"/>
  <c r="AN1545" i="2"/>
  <c r="C1546" i="2"/>
  <c r="D1546" i="2"/>
  <c r="E1546" i="2"/>
  <c r="F1546" i="2"/>
  <c r="G1546" i="2"/>
  <c r="H1546" i="2"/>
  <c r="J1546" i="2"/>
  <c r="K1546" i="2"/>
  <c r="L1546" i="2"/>
  <c r="M1546" i="2"/>
  <c r="AG1546" i="2"/>
  <c r="AH1546" i="2"/>
  <c r="AI1546" i="2"/>
  <c r="AJ1546" i="2"/>
  <c r="AK1546" i="2"/>
  <c r="AL1546" i="2"/>
  <c r="AM1546" i="2"/>
  <c r="AN1546" i="2"/>
  <c r="C1547" i="2"/>
  <c r="D1547" i="2"/>
  <c r="E1547" i="2"/>
  <c r="F1547" i="2"/>
  <c r="G1547" i="2"/>
  <c r="H1547" i="2"/>
  <c r="J1547" i="2"/>
  <c r="K1547" i="2"/>
  <c r="L1547" i="2"/>
  <c r="M1547" i="2"/>
  <c r="AG1547" i="2"/>
  <c r="AH1547" i="2"/>
  <c r="AI1547" i="2"/>
  <c r="AJ1547" i="2"/>
  <c r="AK1547" i="2"/>
  <c r="AL1547" i="2"/>
  <c r="AM1547" i="2"/>
  <c r="AN1547" i="2"/>
  <c r="C1548" i="2"/>
  <c r="D1548" i="2"/>
  <c r="E1548" i="2"/>
  <c r="F1548" i="2"/>
  <c r="G1548" i="2"/>
  <c r="H1548" i="2"/>
  <c r="J1548" i="2"/>
  <c r="K1548" i="2"/>
  <c r="L1548" i="2"/>
  <c r="M1548" i="2"/>
  <c r="AG1548" i="2"/>
  <c r="AH1548" i="2"/>
  <c r="AI1548" i="2"/>
  <c r="AJ1548" i="2"/>
  <c r="AK1548" i="2"/>
  <c r="AL1548" i="2"/>
  <c r="AM1548" i="2"/>
  <c r="AN1548" i="2"/>
  <c r="C1549" i="2"/>
  <c r="D1549" i="2"/>
  <c r="E1549" i="2"/>
  <c r="F1549" i="2"/>
  <c r="G1549" i="2"/>
  <c r="H1549" i="2"/>
  <c r="J1549" i="2"/>
  <c r="K1549" i="2"/>
  <c r="L1549" i="2"/>
  <c r="M1549" i="2"/>
  <c r="AG1549" i="2"/>
  <c r="AH1549" i="2"/>
  <c r="AI1549" i="2"/>
  <c r="AJ1549" i="2"/>
  <c r="AK1549" i="2"/>
  <c r="AL1549" i="2"/>
  <c r="AM1549" i="2"/>
  <c r="AN1549" i="2"/>
  <c r="C1550" i="2"/>
  <c r="D1550" i="2"/>
  <c r="E1550" i="2"/>
  <c r="F1550" i="2"/>
  <c r="G1550" i="2"/>
  <c r="H1550" i="2"/>
  <c r="J1550" i="2"/>
  <c r="K1550" i="2"/>
  <c r="L1550" i="2"/>
  <c r="M1550" i="2"/>
  <c r="AG1550" i="2"/>
  <c r="AH1550" i="2"/>
  <c r="AI1550" i="2"/>
  <c r="AJ1550" i="2"/>
  <c r="AK1550" i="2"/>
  <c r="AL1550" i="2"/>
  <c r="AM1550" i="2"/>
  <c r="AN1550" i="2"/>
  <c r="C1551" i="2"/>
  <c r="D1551" i="2"/>
  <c r="E1551" i="2"/>
  <c r="F1551" i="2"/>
  <c r="G1551" i="2"/>
  <c r="H1551" i="2"/>
  <c r="J1551" i="2"/>
  <c r="K1551" i="2"/>
  <c r="L1551" i="2"/>
  <c r="M1551" i="2"/>
  <c r="AG1551" i="2"/>
  <c r="AH1551" i="2"/>
  <c r="AI1551" i="2"/>
  <c r="AJ1551" i="2"/>
  <c r="AK1551" i="2"/>
  <c r="AL1551" i="2"/>
  <c r="AM1551" i="2"/>
  <c r="AN1551" i="2"/>
  <c r="C1552" i="2"/>
  <c r="D1552" i="2"/>
  <c r="E1552" i="2"/>
  <c r="F1552" i="2"/>
  <c r="G1552" i="2"/>
  <c r="H1552" i="2"/>
  <c r="J1552" i="2"/>
  <c r="K1552" i="2"/>
  <c r="L1552" i="2"/>
  <c r="M1552" i="2"/>
  <c r="AG1552" i="2"/>
  <c r="AH1552" i="2"/>
  <c r="AI1552" i="2"/>
  <c r="AJ1552" i="2"/>
  <c r="AK1552" i="2"/>
  <c r="AL1552" i="2"/>
  <c r="AM1552" i="2"/>
  <c r="AN1552" i="2"/>
  <c r="C1553" i="2"/>
  <c r="D1553" i="2"/>
  <c r="E1553" i="2"/>
  <c r="F1553" i="2"/>
  <c r="G1553" i="2"/>
  <c r="H1553" i="2"/>
  <c r="J1553" i="2"/>
  <c r="K1553" i="2"/>
  <c r="L1553" i="2"/>
  <c r="M1553" i="2"/>
  <c r="AG1553" i="2"/>
  <c r="AH1553" i="2"/>
  <c r="AI1553" i="2"/>
  <c r="AJ1553" i="2"/>
  <c r="AK1553" i="2"/>
  <c r="AL1553" i="2"/>
  <c r="AM1553" i="2"/>
  <c r="AN1553" i="2"/>
  <c r="C1554" i="2"/>
  <c r="D1554" i="2"/>
  <c r="E1554" i="2"/>
  <c r="F1554" i="2"/>
  <c r="G1554" i="2"/>
  <c r="H1554" i="2"/>
  <c r="J1554" i="2"/>
  <c r="K1554" i="2"/>
  <c r="L1554" i="2"/>
  <c r="M1554" i="2"/>
  <c r="AG1554" i="2"/>
  <c r="AH1554" i="2"/>
  <c r="AI1554" i="2"/>
  <c r="AJ1554" i="2"/>
  <c r="AK1554" i="2"/>
  <c r="AL1554" i="2"/>
  <c r="AM1554" i="2"/>
  <c r="AN1554" i="2"/>
  <c r="C1555" i="2"/>
  <c r="D1555" i="2"/>
  <c r="E1555" i="2"/>
  <c r="F1555" i="2"/>
  <c r="G1555" i="2"/>
  <c r="H1555" i="2"/>
  <c r="J1555" i="2"/>
  <c r="K1555" i="2"/>
  <c r="L1555" i="2"/>
  <c r="M1555" i="2"/>
  <c r="AG1555" i="2"/>
  <c r="AH1555" i="2"/>
  <c r="AI1555" i="2"/>
  <c r="AJ1555" i="2"/>
  <c r="AK1555" i="2"/>
  <c r="AL1555" i="2"/>
  <c r="AM1555" i="2"/>
  <c r="AN1555" i="2"/>
  <c r="C1556" i="2"/>
  <c r="D1556" i="2"/>
  <c r="E1556" i="2"/>
  <c r="F1556" i="2"/>
  <c r="G1556" i="2"/>
  <c r="H1556" i="2"/>
  <c r="J1556" i="2"/>
  <c r="K1556" i="2"/>
  <c r="L1556" i="2"/>
  <c r="M1556" i="2"/>
  <c r="AG1556" i="2"/>
  <c r="AH1556" i="2"/>
  <c r="AI1556" i="2"/>
  <c r="AJ1556" i="2"/>
  <c r="AK1556" i="2"/>
  <c r="AL1556" i="2"/>
  <c r="AM1556" i="2"/>
  <c r="AN1556" i="2"/>
  <c r="C1557" i="2"/>
  <c r="D1557" i="2"/>
  <c r="E1557" i="2"/>
  <c r="F1557" i="2"/>
  <c r="G1557" i="2"/>
  <c r="H1557" i="2"/>
  <c r="J1557" i="2"/>
  <c r="K1557" i="2"/>
  <c r="L1557" i="2"/>
  <c r="M1557" i="2"/>
  <c r="AG1557" i="2"/>
  <c r="AH1557" i="2"/>
  <c r="AI1557" i="2"/>
  <c r="AJ1557" i="2"/>
  <c r="AK1557" i="2"/>
  <c r="AL1557" i="2"/>
  <c r="AM1557" i="2"/>
  <c r="AN1557" i="2"/>
  <c r="C1558" i="2"/>
  <c r="D1558" i="2"/>
  <c r="E1558" i="2"/>
  <c r="F1558" i="2"/>
  <c r="G1558" i="2"/>
  <c r="H1558" i="2"/>
  <c r="J1558" i="2"/>
  <c r="K1558" i="2"/>
  <c r="L1558" i="2"/>
  <c r="M1558" i="2"/>
  <c r="AG1558" i="2"/>
  <c r="AH1558" i="2"/>
  <c r="AI1558" i="2"/>
  <c r="AJ1558" i="2"/>
  <c r="AK1558" i="2"/>
  <c r="AL1558" i="2"/>
  <c r="AM1558" i="2"/>
  <c r="AN1558" i="2"/>
  <c r="C1559" i="2"/>
  <c r="D1559" i="2"/>
  <c r="E1559" i="2"/>
  <c r="F1559" i="2"/>
  <c r="G1559" i="2"/>
  <c r="H1559" i="2"/>
  <c r="J1559" i="2"/>
  <c r="K1559" i="2"/>
  <c r="L1559" i="2"/>
  <c r="M1559" i="2"/>
  <c r="AG1559" i="2"/>
  <c r="AH1559" i="2"/>
  <c r="AI1559" i="2"/>
  <c r="AJ1559" i="2"/>
  <c r="AK1559" i="2"/>
  <c r="AL1559" i="2"/>
  <c r="AM1559" i="2"/>
  <c r="AN1559" i="2"/>
  <c r="C1560" i="2"/>
  <c r="D1560" i="2"/>
  <c r="E1560" i="2"/>
  <c r="F1560" i="2"/>
  <c r="G1560" i="2"/>
  <c r="H1560" i="2"/>
  <c r="J1560" i="2"/>
  <c r="K1560" i="2"/>
  <c r="L1560" i="2"/>
  <c r="M1560" i="2"/>
  <c r="AG1560" i="2"/>
  <c r="AH1560" i="2"/>
  <c r="AI1560" i="2"/>
  <c r="AJ1560" i="2"/>
  <c r="AK1560" i="2"/>
  <c r="AL1560" i="2"/>
  <c r="AM1560" i="2"/>
  <c r="AN1560" i="2"/>
  <c r="C1561" i="2"/>
  <c r="D1561" i="2"/>
  <c r="E1561" i="2"/>
  <c r="F1561" i="2"/>
  <c r="G1561" i="2"/>
  <c r="H1561" i="2"/>
  <c r="J1561" i="2"/>
  <c r="K1561" i="2"/>
  <c r="L1561" i="2"/>
  <c r="M1561" i="2"/>
  <c r="AG1561" i="2"/>
  <c r="AH1561" i="2"/>
  <c r="AI1561" i="2"/>
  <c r="AJ1561" i="2"/>
  <c r="AK1561" i="2"/>
  <c r="AL1561" i="2"/>
  <c r="AM1561" i="2"/>
  <c r="AN1561" i="2"/>
  <c r="C1562" i="2"/>
  <c r="D1562" i="2"/>
  <c r="E1562" i="2"/>
  <c r="F1562" i="2"/>
  <c r="G1562" i="2"/>
  <c r="H1562" i="2"/>
  <c r="J1562" i="2"/>
  <c r="K1562" i="2"/>
  <c r="L1562" i="2"/>
  <c r="M1562" i="2"/>
  <c r="AG1562" i="2"/>
  <c r="AH1562" i="2"/>
  <c r="AI1562" i="2"/>
  <c r="AJ1562" i="2"/>
  <c r="AK1562" i="2"/>
  <c r="AL1562" i="2"/>
  <c r="AM1562" i="2"/>
  <c r="AN1562" i="2"/>
  <c r="C1563" i="2"/>
  <c r="D1563" i="2"/>
  <c r="E1563" i="2"/>
  <c r="F1563" i="2"/>
  <c r="G1563" i="2"/>
  <c r="H1563" i="2"/>
  <c r="J1563" i="2"/>
  <c r="K1563" i="2"/>
  <c r="L1563" i="2"/>
  <c r="M1563" i="2"/>
  <c r="AG1563" i="2"/>
  <c r="AH1563" i="2"/>
  <c r="AI1563" i="2"/>
  <c r="AJ1563" i="2"/>
  <c r="AK1563" i="2"/>
  <c r="AL1563" i="2"/>
  <c r="AM1563" i="2"/>
  <c r="AN1563" i="2"/>
  <c r="C1564" i="2"/>
  <c r="D1564" i="2"/>
  <c r="E1564" i="2"/>
  <c r="F1564" i="2"/>
  <c r="G1564" i="2"/>
  <c r="H1564" i="2"/>
  <c r="J1564" i="2"/>
  <c r="K1564" i="2"/>
  <c r="L1564" i="2"/>
  <c r="M1564" i="2"/>
  <c r="AG1564" i="2"/>
  <c r="AH1564" i="2"/>
  <c r="AI1564" i="2"/>
  <c r="AJ1564" i="2"/>
  <c r="AK1564" i="2"/>
  <c r="AL1564" i="2"/>
  <c r="AM1564" i="2"/>
  <c r="AN1564" i="2"/>
  <c r="C1565" i="2"/>
  <c r="D1565" i="2"/>
  <c r="E1565" i="2"/>
  <c r="F1565" i="2"/>
  <c r="G1565" i="2"/>
  <c r="H1565" i="2"/>
  <c r="J1565" i="2"/>
  <c r="K1565" i="2"/>
  <c r="L1565" i="2"/>
  <c r="M1565" i="2"/>
  <c r="AG1565" i="2"/>
  <c r="AH1565" i="2"/>
  <c r="AI1565" i="2"/>
  <c r="AJ1565" i="2"/>
  <c r="AK1565" i="2"/>
  <c r="AL1565" i="2"/>
  <c r="AM1565" i="2"/>
  <c r="AN1565" i="2"/>
  <c r="C1566" i="2"/>
  <c r="D1566" i="2"/>
  <c r="E1566" i="2"/>
  <c r="F1566" i="2"/>
  <c r="G1566" i="2"/>
  <c r="H1566" i="2"/>
  <c r="J1566" i="2"/>
  <c r="K1566" i="2"/>
  <c r="L1566" i="2"/>
  <c r="M1566" i="2"/>
  <c r="AG1566" i="2"/>
  <c r="AH1566" i="2"/>
  <c r="AI1566" i="2"/>
  <c r="AJ1566" i="2"/>
  <c r="AK1566" i="2"/>
  <c r="AL1566" i="2"/>
  <c r="AM1566" i="2"/>
  <c r="AN1566" i="2"/>
  <c r="C1567" i="2"/>
  <c r="D1567" i="2"/>
  <c r="E1567" i="2"/>
  <c r="F1567" i="2"/>
  <c r="G1567" i="2"/>
  <c r="H1567" i="2"/>
  <c r="J1567" i="2"/>
  <c r="K1567" i="2"/>
  <c r="L1567" i="2"/>
  <c r="M1567" i="2"/>
  <c r="AG1567" i="2"/>
  <c r="AH1567" i="2"/>
  <c r="AI1567" i="2"/>
  <c r="AJ1567" i="2"/>
  <c r="AK1567" i="2"/>
  <c r="AL1567" i="2"/>
  <c r="AM1567" i="2"/>
  <c r="AN1567" i="2"/>
  <c r="C1568" i="2"/>
  <c r="D1568" i="2"/>
  <c r="E1568" i="2"/>
  <c r="F1568" i="2"/>
  <c r="G1568" i="2"/>
  <c r="H1568" i="2"/>
  <c r="J1568" i="2"/>
  <c r="K1568" i="2"/>
  <c r="L1568" i="2"/>
  <c r="M1568" i="2"/>
  <c r="AG1568" i="2"/>
  <c r="AH1568" i="2"/>
  <c r="AI1568" i="2"/>
  <c r="AJ1568" i="2"/>
  <c r="AK1568" i="2"/>
  <c r="AL1568" i="2"/>
  <c r="AM1568" i="2"/>
  <c r="AN1568" i="2"/>
  <c r="C1569" i="2"/>
  <c r="D1569" i="2"/>
  <c r="E1569" i="2"/>
  <c r="F1569" i="2"/>
  <c r="G1569" i="2"/>
  <c r="H1569" i="2"/>
  <c r="J1569" i="2"/>
  <c r="K1569" i="2"/>
  <c r="L1569" i="2"/>
  <c r="M1569" i="2"/>
  <c r="AG1569" i="2"/>
  <c r="AH1569" i="2"/>
  <c r="AI1569" i="2"/>
  <c r="AJ1569" i="2"/>
  <c r="AK1569" i="2"/>
  <c r="AL1569" i="2"/>
  <c r="AM1569" i="2"/>
  <c r="AN1569" i="2"/>
  <c r="C1570" i="2"/>
  <c r="D1570" i="2"/>
  <c r="E1570" i="2"/>
  <c r="F1570" i="2"/>
  <c r="G1570" i="2"/>
  <c r="H1570" i="2"/>
  <c r="J1570" i="2"/>
  <c r="K1570" i="2"/>
  <c r="L1570" i="2"/>
  <c r="M1570" i="2"/>
  <c r="AG1570" i="2"/>
  <c r="AH1570" i="2"/>
  <c r="AI1570" i="2"/>
  <c r="AJ1570" i="2"/>
  <c r="AK1570" i="2"/>
  <c r="AL1570" i="2"/>
  <c r="AM1570" i="2"/>
  <c r="AN1570" i="2"/>
  <c r="C1571" i="2"/>
  <c r="D1571" i="2"/>
  <c r="E1571" i="2"/>
  <c r="F1571" i="2"/>
  <c r="G1571" i="2"/>
  <c r="H1571" i="2"/>
  <c r="J1571" i="2"/>
  <c r="K1571" i="2"/>
  <c r="L1571" i="2"/>
  <c r="M1571" i="2"/>
  <c r="AG1571" i="2"/>
  <c r="AH1571" i="2"/>
  <c r="AI1571" i="2"/>
  <c r="AJ1571" i="2"/>
  <c r="AK1571" i="2"/>
  <c r="AL1571" i="2"/>
  <c r="AM1571" i="2"/>
  <c r="AN1571" i="2"/>
  <c r="C1572" i="2"/>
  <c r="D1572" i="2"/>
  <c r="E1572" i="2"/>
  <c r="F1572" i="2"/>
  <c r="G1572" i="2"/>
  <c r="H1572" i="2"/>
  <c r="J1572" i="2"/>
  <c r="K1572" i="2"/>
  <c r="L1572" i="2"/>
  <c r="M1572" i="2"/>
  <c r="AG1572" i="2"/>
  <c r="AH1572" i="2"/>
  <c r="AI1572" i="2"/>
  <c r="AJ1572" i="2"/>
  <c r="AK1572" i="2"/>
  <c r="AL1572" i="2"/>
  <c r="AM1572" i="2"/>
  <c r="AN1572" i="2"/>
  <c r="C1573" i="2"/>
  <c r="D1573" i="2"/>
  <c r="E1573" i="2"/>
  <c r="F1573" i="2"/>
  <c r="G1573" i="2"/>
  <c r="H1573" i="2"/>
  <c r="J1573" i="2"/>
  <c r="K1573" i="2"/>
  <c r="L1573" i="2"/>
  <c r="M1573" i="2"/>
  <c r="AG1573" i="2"/>
  <c r="AH1573" i="2"/>
  <c r="AI1573" i="2"/>
  <c r="AJ1573" i="2"/>
  <c r="AK1573" i="2"/>
  <c r="AL1573" i="2"/>
  <c r="AM1573" i="2"/>
  <c r="AN1573" i="2"/>
  <c r="C1574" i="2"/>
  <c r="D1574" i="2"/>
  <c r="E1574" i="2"/>
  <c r="F1574" i="2"/>
  <c r="G1574" i="2"/>
  <c r="H1574" i="2"/>
  <c r="J1574" i="2"/>
  <c r="K1574" i="2"/>
  <c r="L1574" i="2"/>
  <c r="M1574" i="2"/>
  <c r="AG1574" i="2"/>
  <c r="AH1574" i="2"/>
  <c r="AI1574" i="2"/>
  <c r="AJ1574" i="2"/>
  <c r="AK1574" i="2"/>
  <c r="AL1574" i="2"/>
  <c r="AM1574" i="2"/>
  <c r="AN1574" i="2"/>
  <c r="C1575" i="2"/>
  <c r="D1575" i="2"/>
  <c r="E1575" i="2"/>
  <c r="F1575" i="2"/>
  <c r="G1575" i="2"/>
  <c r="H1575" i="2"/>
  <c r="J1575" i="2"/>
  <c r="K1575" i="2"/>
  <c r="L1575" i="2"/>
  <c r="M1575" i="2"/>
  <c r="AG1575" i="2"/>
  <c r="AH1575" i="2"/>
  <c r="AI1575" i="2"/>
  <c r="AJ1575" i="2"/>
  <c r="AK1575" i="2"/>
  <c r="AL1575" i="2"/>
  <c r="AM1575" i="2"/>
  <c r="AN1575" i="2"/>
  <c r="C1576" i="2"/>
  <c r="D1576" i="2"/>
  <c r="E1576" i="2"/>
  <c r="F1576" i="2"/>
  <c r="G1576" i="2"/>
  <c r="H1576" i="2"/>
  <c r="J1576" i="2"/>
  <c r="K1576" i="2"/>
  <c r="L1576" i="2"/>
  <c r="M1576" i="2"/>
  <c r="AG1576" i="2"/>
  <c r="AH1576" i="2"/>
  <c r="AI1576" i="2"/>
  <c r="AJ1576" i="2"/>
  <c r="AK1576" i="2"/>
  <c r="AL1576" i="2"/>
  <c r="AM1576" i="2"/>
  <c r="AN1576" i="2"/>
  <c r="C1577" i="2"/>
  <c r="D1577" i="2"/>
  <c r="E1577" i="2"/>
  <c r="F1577" i="2"/>
  <c r="G1577" i="2"/>
  <c r="H1577" i="2"/>
  <c r="J1577" i="2"/>
  <c r="K1577" i="2"/>
  <c r="L1577" i="2"/>
  <c r="M1577" i="2"/>
  <c r="AG1577" i="2"/>
  <c r="AH1577" i="2"/>
  <c r="AI1577" i="2"/>
  <c r="AJ1577" i="2"/>
  <c r="AK1577" i="2"/>
  <c r="AL1577" i="2"/>
  <c r="AM1577" i="2"/>
  <c r="AN1577" i="2"/>
  <c r="C1578" i="2"/>
  <c r="D1578" i="2"/>
  <c r="E1578" i="2"/>
  <c r="F1578" i="2"/>
  <c r="G1578" i="2"/>
  <c r="H1578" i="2"/>
  <c r="J1578" i="2"/>
  <c r="K1578" i="2"/>
  <c r="L1578" i="2"/>
  <c r="M1578" i="2"/>
  <c r="AG1578" i="2"/>
  <c r="AH1578" i="2"/>
  <c r="AI1578" i="2"/>
  <c r="AJ1578" i="2"/>
  <c r="AK1578" i="2"/>
  <c r="AL1578" i="2"/>
  <c r="AM1578" i="2"/>
  <c r="AN1578" i="2"/>
  <c r="C1579" i="2"/>
  <c r="D1579" i="2"/>
  <c r="E1579" i="2"/>
  <c r="F1579" i="2"/>
  <c r="G1579" i="2"/>
  <c r="H1579" i="2"/>
  <c r="J1579" i="2"/>
  <c r="K1579" i="2"/>
  <c r="L1579" i="2"/>
  <c r="M1579" i="2"/>
  <c r="AG1579" i="2"/>
  <c r="AH1579" i="2"/>
  <c r="AI1579" i="2"/>
  <c r="AJ1579" i="2"/>
  <c r="AK1579" i="2"/>
  <c r="AL1579" i="2"/>
  <c r="AM1579" i="2"/>
  <c r="AN1579" i="2"/>
  <c r="C1580" i="2"/>
  <c r="D1580" i="2"/>
  <c r="E1580" i="2"/>
  <c r="F1580" i="2"/>
  <c r="G1580" i="2"/>
  <c r="H1580" i="2"/>
  <c r="J1580" i="2"/>
  <c r="K1580" i="2"/>
  <c r="L1580" i="2"/>
  <c r="M1580" i="2"/>
  <c r="AG1580" i="2"/>
  <c r="AH1580" i="2"/>
  <c r="AI1580" i="2"/>
  <c r="AJ1580" i="2"/>
  <c r="AK1580" i="2"/>
  <c r="AL1580" i="2"/>
  <c r="AM1580" i="2"/>
  <c r="AN1580" i="2"/>
  <c r="C1581" i="2"/>
  <c r="D1581" i="2"/>
  <c r="E1581" i="2"/>
  <c r="F1581" i="2"/>
  <c r="G1581" i="2"/>
  <c r="H1581" i="2"/>
  <c r="J1581" i="2"/>
  <c r="K1581" i="2"/>
  <c r="L1581" i="2"/>
  <c r="M1581" i="2"/>
  <c r="AG1581" i="2"/>
  <c r="AH1581" i="2"/>
  <c r="AI1581" i="2"/>
  <c r="AJ1581" i="2"/>
  <c r="AK1581" i="2"/>
  <c r="AL1581" i="2"/>
  <c r="AM1581" i="2"/>
  <c r="AN1581" i="2"/>
  <c r="C1582" i="2"/>
  <c r="D1582" i="2"/>
  <c r="E1582" i="2"/>
  <c r="F1582" i="2"/>
  <c r="G1582" i="2"/>
  <c r="H1582" i="2"/>
  <c r="J1582" i="2"/>
  <c r="K1582" i="2"/>
  <c r="L1582" i="2"/>
  <c r="M1582" i="2"/>
  <c r="AG1582" i="2"/>
  <c r="AH1582" i="2"/>
  <c r="AI1582" i="2"/>
  <c r="AJ1582" i="2"/>
  <c r="AK1582" i="2"/>
  <c r="AL1582" i="2"/>
  <c r="AM1582" i="2"/>
  <c r="AN1582" i="2"/>
  <c r="C1583" i="2"/>
  <c r="D1583" i="2"/>
  <c r="E1583" i="2"/>
  <c r="F1583" i="2"/>
  <c r="G1583" i="2"/>
  <c r="H1583" i="2"/>
  <c r="J1583" i="2"/>
  <c r="K1583" i="2"/>
  <c r="L1583" i="2"/>
  <c r="M1583" i="2"/>
  <c r="AG1583" i="2"/>
  <c r="AH1583" i="2"/>
  <c r="AI1583" i="2"/>
  <c r="AJ1583" i="2"/>
  <c r="AK1583" i="2"/>
  <c r="AL1583" i="2"/>
  <c r="AM1583" i="2"/>
  <c r="AN1583" i="2"/>
  <c r="C1584" i="2"/>
  <c r="D1584" i="2"/>
  <c r="E1584" i="2"/>
  <c r="F1584" i="2"/>
  <c r="G1584" i="2"/>
  <c r="H1584" i="2"/>
  <c r="J1584" i="2"/>
  <c r="K1584" i="2"/>
  <c r="L1584" i="2"/>
  <c r="M1584" i="2"/>
  <c r="AG1584" i="2"/>
  <c r="AH1584" i="2"/>
  <c r="AI1584" i="2"/>
  <c r="AJ1584" i="2"/>
  <c r="AK1584" i="2"/>
  <c r="AL1584" i="2"/>
  <c r="AM1584" i="2"/>
  <c r="AN1584" i="2"/>
  <c r="C1585" i="2"/>
  <c r="D1585" i="2"/>
  <c r="E1585" i="2"/>
  <c r="F1585" i="2"/>
  <c r="G1585" i="2"/>
  <c r="H1585" i="2"/>
  <c r="J1585" i="2"/>
  <c r="K1585" i="2"/>
  <c r="L1585" i="2"/>
  <c r="M1585" i="2"/>
  <c r="AG1585" i="2"/>
  <c r="AH1585" i="2"/>
  <c r="AI1585" i="2"/>
  <c r="AJ1585" i="2"/>
  <c r="AK1585" i="2"/>
  <c r="AL1585" i="2"/>
  <c r="AM1585" i="2"/>
  <c r="AN1585" i="2"/>
  <c r="C1586" i="2"/>
  <c r="D1586" i="2"/>
  <c r="E1586" i="2"/>
  <c r="F1586" i="2"/>
  <c r="G1586" i="2"/>
  <c r="H1586" i="2"/>
  <c r="J1586" i="2"/>
  <c r="K1586" i="2"/>
  <c r="L1586" i="2"/>
  <c r="M1586" i="2"/>
  <c r="AG1586" i="2"/>
  <c r="AH1586" i="2"/>
  <c r="AI1586" i="2"/>
  <c r="AJ1586" i="2"/>
  <c r="AK1586" i="2"/>
  <c r="AL1586" i="2"/>
  <c r="AM1586" i="2"/>
  <c r="AN1586" i="2"/>
  <c r="C1587" i="2"/>
  <c r="D1587" i="2"/>
  <c r="E1587" i="2"/>
  <c r="F1587" i="2"/>
  <c r="G1587" i="2"/>
  <c r="H1587" i="2"/>
  <c r="J1587" i="2"/>
  <c r="K1587" i="2"/>
  <c r="L1587" i="2"/>
  <c r="M1587" i="2"/>
  <c r="AG1587" i="2"/>
  <c r="AH1587" i="2"/>
  <c r="AI1587" i="2"/>
  <c r="AJ1587" i="2"/>
  <c r="AK1587" i="2"/>
  <c r="AL1587" i="2"/>
  <c r="AM1587" i="2"/>
  <c r="AN1587" i="2"/>
  <c r="C1588" i="2"/>
  <c r="D1588" i="2"/>
  <c r="E1588" i="2"/>
  <c r="F1588" i="2"/>
  <c r="G1588" i="2"/>
  <c r="H1588" i="2"/>
  <c r="J1588" i="2"/>
  <c r="K1588" i="2"/>
  <c r="L1588" i="2"/>
  <c r="M1588" i="2"/>
  <c r="AG1588" i="2"/>
  <c r="AH1588" i="2"/>
  <c r="AI1588" i="2"/>
  <c r="AJ1588" i="2"/>
  <c r="AK1588" i="2"/>
  <c r="AL1588" i="2"/>
  <c r="AM1588" i="2"/>
  <c r="AN1588" i="2"/>
  <c r="C1589" i="2"/>
  <c r="D1589" i="2"/>
  <c r="E1589" i="2"/>
  <c r="F1589" i="2"/>
  <c r="G1589" i="2"/>
  <c r="H1589" i="2"/>
  <c r="J1589" i="2"/>
  <c r="K1589" i="2"/>
  <c r="L1589" i="2"/>
  <c r="M1589" i="2"/>
  <c r="AG1589" i="2"/>
  <c r="AH1589" i="2"/>
  <c r="AI1589" i="2"/>
  <c r="AJ1589" i="2"/>
  <c r="AK1589" i="2"/>
  <c r="AL1589" i="2"/>
  <c r="AM1589" i="2"/>
  <c r="AN1589" i="2"/>
  <c r="C1590" i="2"/>
  <c r="D1590" i="2"/>
  <c r="E1590" i="2"/>
  <c r="F1590" i="2"/>
  <c r="G1590" i="2"/>
  <c r="H1590" i="2"/>
  <c r="J1590" i="2"/>
  <c r="K1590" i="2"/>
  <c r="L1590" i="2"/>
  <c r="M1590" i="2"/>
  <c r="AG1590" i="2"/>
  <c r="AH1590" i="2"/>
  <c r="AI1590" i="2"/>
  <c r="AJ1590" i="2"/>
  <c r="AK1590" i="2"/>
  <c r="AL1590" i="2"/>
  <c r="AM1590" i="2"/>
  <c r="AN1590" i="2"/>
  <c r="C1591" i="2"/>
  <c r="D1591" i="2"/>
  <c r="E1591" i="2"/>
  <c r="F1591" i="2"/>
  <c r="G1591" i="2"/>
  <c r="H1591" i="2"/>
  <c r="J1591" i="2"/>
  <c r="K1591" i="2"/>
  <c r="L1591" i="2"/>
  <c r="M1591" i="2"/>
  <c r="AG1591" i="2"/>
  <c r="AH1591" i="2"/>
  <c r="AI1591" i="2"/>
  <c r="AJ1591" i="2"/>
  <c r="AK1591" i="2"/>
  <c r="AL1591" i="2"/>
  <c r="AM1591" i="2"/>
  <c r="AN1591" i="2"/>
  <c r="C1592" i="2"/>
  <c r="D1592" i="2"/>
  <c r="E1592" i="2"/>
  <c r="F1592" i="2"/>
  <c r="G1592" i="2"/>
  <c r="H1592" i="2"/>
  <c r="J1592" i="2"/>
  <c r="K1592" i="2"/>
  <c r="L1592" i="2"/>
  <c r="M1592" i="2"/>
  <c r="AG1592" i="2"/>
  <c r="AH1592" i="2"/>
  <c r="AI1592" i="2"/>
  <c r="AJ1592" i="2"/>
  <c r="AK1592" i="2"/>
  <c r="AL1592" i="2"/>
  <c r="AM1592" i="2"/>
  <c r="AN1592" i="2"/>
  <c r="BG1592" i="2"/>
  <c r="BH1592" i="2"/>
  <c r="C1594" i="2"/>
  <c r="D1594" i="2"/>
  <c r="E1594" i="2"/>
  <c r="F1594" i="2"/>
  <c r="G1594" i="2"/>
  <c r="H1594" i="2"/>
  <c r="J1594" i="2"/>
  <c r="K1594" i="2"/>
  <c r="L1594" i="2"/>
  <c r="M1594" i="2"/>
  <c r="AG1594" i="2"/>
  <c r="AH1594" i="2"/>
  <c r="AI1594" i="2"/>
  <c r="AJ1594" i="2"/>
  <c r="AK1594" i="2"/>
  <c r="AL1594" i="2"/>
  <c r="AM1594" i="2"/>
  <c r="AN1594" i="2"/>
  <c r="C1595" i="2"/>
  <c r="D1595" i="2"/>
  <c r="E1595" i="2"/>
  <c r="F1595" i="2"/>
  <c r="G1595" i="2"/>
  <c r="H1595" i="2"/>
  <c r="J1595" i="2"/>
  <c r="K1595" i="2"/>
  <c r="L1595" i="2"/>
  <c r="M1595" i="2"/>
  <c r="AG1595" i="2"/>
  <c r="AH1595" i="2"/>
  <c r="AI1595" i="2"/>
  <c r="AJ1595" i="2"/>
  <c r="AK1595" i="2"/>
  <c r="AL1595" i="2"/>
  <c r="AM1595" i="2"/>
  <c r="AN1595" i="2"/>
  <c r="C1596" i="2"/>
  <c r="D1596" i="2"/>
  <c r="E1596" i="2"/>
  <c r="F1596" i="2"/>
  <c r="G1596" i="2"/>
  <c r="H1596" i="2"/>
  <c r="J1596" i="2"/>
  <c r="K1596" i="2"/>
  <c r="L1596" i="2"/>
  <c r="M1596" i="2"/>
  <c r="AG1596" i="2"/>
  <c r="AH1596" i="2"/>
  <c r="AI1596" i="2"/>
  <c r="AJ1596" i="2"/>
  <c r="AK1596" i="2"/>
  <c r="AL1596" i="2"/>
  <c r="AM1596" i="2"/>
  <c r="AN1596" i="2"/>
  <c r="C1597" i="2"/>
  <c r="D1597" i="2"/>
  <c r="E1597" i="2"/>
  <c r="F1597" i="2"/>
  <c r="G1597" i="2"/>
  <c r="H1597" i="2"/>
  <c r="J1597" i="2"/>
  <c r="K1597" i="2"/>
  <c r="L1597" i="2"/>
  <c r="M1597" i="2"/>
  <c r="AG1597" i="2"/>
  <c r="AH1597" i="2"/>
  <c r="AI1597" i="2"/>
  <c r="AJ1597" i="2"/>
  <c r="AK1597" i="2"/>
  <c r="AL1597" i="2"/>
  <c r="AM1597" i="2"/>
  <c r="AN1597" i="2"/>
  <c r="C1598" i="2"/>
  <c r="D1598" i="2"/>
  <c r="E1598" i="2"/>
  <c r="F1598" i="2"/>
  <c r="G1598" i="2"/>
  <c r="H1598" i="2"/>
  <c r="J1598" i="2"/>
  <c r="K1598" i="2"/>
  <c r="L1598" i="2"/>
  <c r="M1598" i="2"/>
  <c r="AG1598" i="2"/>
  <c r="AH1598" i="2"/>
  <c r="AI1598" i="2"/>
  <c r="AJ1598" i="2"/>
  <c r="AK1598" i="2"/>
  <c r="AL1598" i="2"/>
  <c r="AM1598" i="2"/>
  <c r="AN1598" i="2"/>
  <c r="C1599" i="2"/>
  <c r="D1599" i="2"/>
  <c r="E1599" i="2"/>
  <c r="F1599" i="2"/>
  <c r="G1599" i="2"/>
  <c r="H1599" i="2"/>
  <c r="J1599" i="2"/>
  <c r="K1599" i="2"/>
  <c r="L1599" i="2"/>
  <c r="M1599" i="2"/>
  <c r="AG1599" i="2"/>
  <c r="AH1599" i="2"/>
  <c r="AI1599" i="2"/>
  <c r="AJ1599" i="2"/>
  <c r="AK1599" i="2"/>
  <c r="AL1599" i="2"/>
  <c r="AM1599" i="2"/>
  <c r="AN1599" i="2"/>
  <c r="C1600" i="2"/>
  <c r="D1600" i="2"/>
  <c r="E1600" i="2"/>
  <c r="F1600" i="2"/>
  <c r="G1600" i="2"/>
  <c r="H1600" i="2"/>
  <c r="J1600" i="2"/>
  <c r="K1600" i="2"/>
  <c r="L1600" i="2"/>
  <c r="M1600" i="2"/>
  <c r="AG1600" i="2"/>
  <c r="AH1600" i="2"/>
  <c r="AI1600" i="2"/>
  <c r="AJ1600" i="2"/>
  <c r="AK1600" i="2"/>
  <c r="AL1600" i="2"/>
  <c r="AM1600" i="2"/>
  <c r="AN1600" i="2"/>
  <c r="C1601" i="2"/>
  <c r="D1601" i="2"/>
  <c r="E1601" i="2"/>
  <c r="F1601" i="2"/>
  <c r="G1601" i="2"/>
  <c r="H1601" i="2"/>
  <c r="J1601" i="2"/>
  <c r="K1601" i="2"/>
  <c r="L1601" i="2"/>
  <c r="M1601" i="2"/>
  <c r="AG1601" i="2"/>
  <c r="AH1601" i="2"/>
  <c r="AI1601" i="2"/>
  <c r="AJ1601" i="2"/>
  <c r="AK1601" i="2"/>
  <c r="AL1601" i="2"/>
  <c r="AM1601" i="2"/>
  <c r="AN1601" i="2"/>
  <c r="C1602" i="2"/>
  <c r="D1602" i="2"/>
  <c r="E1602" i="2"/>
  <c r="F1602" i="2"/>
  <c r="G1602" i="2"/>
  <c r="H1602" i="2"/>
  <c r="J1602" i="2"/>
  <c r="K1602" i="2"/>
  <c r="L1602" i="2"/>
  <c r="M1602" i="2"/>
  <c r="AG1602" i="2"/>
  <c r="AH1602" i="2"/>
  <c r="AI1602" i="2"/>
  <c r="AJ1602" i="2"/>
  <c r="AK1602" i="2"/>
  <c r="AL1602" i="2"/>
  <c r="AM1602" i="2"/>
  <c r="AN1602" i="2"/>
  <c r="C1603" i="2"/>
  <c r="D1603" i="2"/>
  <c r="E1603" i="2"/>
  <c r="F1603" i="2"/>
  <c r="G1603" i="2"/>
  <c r="H1603" i="2"/>
  <c r="J1603" i="2"/>
  <c r="K1603" i="2"/>
  <c r="L1603" i="2"/>
  <c r="M1603" i="2"/>
  <c r="AG1603" i="2"/>
  <c r="AH1603" i="2"/>
  <c r="AI1603" i="2"/>
  <c r="AJ1603" i="2"/>
  <c r="AK1603" i="2"/>
  <c r="AL1603" i="2"/>
  <c r="AM1603" i="2"/>
  <c r="AN1603" i="2"/>
  <c r="C1604" i="2"/>
  <c r="D1604" i="2"/>
  <c r="E1604" i="2"/>
  <c r="F1604" i="2"/>
  <c r="G1604" i="2"/>
  <c r="H1604" i="2"/>
  <c r="J1604" i="2"/>
  <c r="K1604" i="2"/>
  <c r="L1604" i="2"/>
  <c r="M1604" i="2"/>
  <c r="AG1604" i="2"/>
  <c r="AH1604" i="2"/>
  <c r="AI1604" i="2"/>
  <c r="AJ1604" i="2"/>
  <c r="AK1604" i="2"/>
  <c r="AL1604" i="2"/>
  <c r="AM1604" i="2"/>
  <c r="AN1604" i="2"/>
  <c r="C1605" i="2"/>
  <c r="D1605" i="2"/>
  <c r="E1605" i="2"/>
  <c r="F1605" i="2"/>
  <c r="G1605" i="2"/>
  <c r="H1605" i="2"/>
  <c r="J1605" i="2"/>
  <c r="K1605" i="2"/>
  <c r="L1605" i="2"/>
  <c r="M1605" i="2"/>
  <c r="AG1605" i="2"/>
  <c r="AH1605" i="2"/>
  <c r="AI1605" i="2"/>
  <c r="AJ1605" i="2"/>
  <c r="AK1605" i="2"/>
  <c r="AL1605" i="2"/>
  <c r="AM1605" i="2"/>
  <c r="AN1605" i="2"/>
  <c r="C1606" i="2"/>
  <c r="D1606" i="2"/>
  <c r="E1606" i="2"/>
  <c r="F1606" i="2"/>
  <c r="G1606" i="2"/>
  <c r="H1606" i="2"/>
  <c r="J1606" i="2"/>
  <c r="K1606" i="2"/>
  <c r="L1606" i="2"/>
  <c r="M1606" i="2"/>
  <c r="AG1606" i="2"/>
  <c r="AH1606" i="2"/>
  <c r="AI1606" i="2"/>
  <c r="AJ1606" i="2"/>
  <c r="AK1606" i="2"/>
  <c r="AL1606" i="2"/>
  <c r="AM1606" i="2"/>
  <c r="AN1606" i="2"/>
  <c r="C1607" i="2"/>
  <c r="D1607" i="2"/>
  <c r="E1607" i="2"/>
  <c r="F1607" i="2"/>
  <c r="G1607" i="2"/>
  <c r="H1607" i="2"/>
  <c r="J1607" i="2"/>
  <c r="K1607" i="2"/>
  <c r="L1607" i="2"/>
  <c r="M1607" i="2"/>
  <c r="AG1607" i="2"/>
  <c r="AH1607" i="2"/>
  <c r="AI1607" i="2"/>
  <c r="AJ1607" i="2"/>
  <c r="AK1607" i="2"/>
  <c r="AL1607" i="2"/>
  <c r="AM1607" i="2"/>
  <c r="AN1607" i="2"/>
  <c r="C1608" i="2"/>
  <c r="D1608" i="2"/>
  <c r="E1608" i="2"/>
  <c r="F1608" i="2"/>
  <c r="G1608" i="2"/>
  <c r="H1608" i="2"/>
  <c r="J1608" i="2"/>
  <c r="K1608" i="2"/>
  <c r="L1608" i="2"/>
  <c r="M1608" i="2"/>
  <c r="AG1608" i="2"/>
  <c r="AH1608" i="2"/>
  <c r="AI1608" i="2"/>
  <c r="AJ1608" i="2"/>
  <c r="AK1608" i="2"/>
  <c r="AL1608" i="2"/>
  <c r="AM1608" i="2"/>
  <c r="AN1608" i="2"/>
  <c r="C1609" i="2"/>
  <c r="D1609" i="2"/>
  <c r="E1609" i="2"/>
  <c r="F1609" i="2"/>
  <c r="G1609" i="2"/>
  <c r="H1609" i="2"/>
  <c r="J1609" i="2"/>
  <c r="K1609" i="2"/>
  <c r="L1609" i="2"/>
  <c r="M1609" i="2"/>
  <c r="AG1609" i="2"/>
  <c r="AH1609" i="2"/>
  <c r="AI1609" i="2"/>
  <c r="AJ1609" i="2"/>
  <c r="AK1609" i="2"/>
  <c r="AL1609" i="2"/>
  <c r="AM1609" i="2"/>
  <c r="AN1609" i="2"/>
  <c r="C1610" i="2"/>
  <c r="D1610" i="2"/>
  <c r="E1610" i="2"/>
  <c r="F1610" i="2"/>
  <c r="G1610" i="2"/>
  <c r="H1610" i="2"/>
  <c r="J1610" i="2"/>
  <c r="K1610" i="2"/>
  <c r="L1610" i="2"/>
  <c r="M1610" i="2"/>
  <c r="AG1610" i="2"/>
  <c r="AH1610" i="2"/>
  <c r="AI1610" i="2"/>
  <c r="AJ1610" i="2"/>
  <c r="AK1610" i="2"/>
  <c r="AL1610" i="2"/>
  <c r="AM1610" i="2"/>
  <c r="AN1610" i="2"/>
  <c r="C1611" i="2"/>
  <c r="D1611" i="2"/>
  <c r="E1611" i="2"/>
  <c r="F1611" i="2"/>
  <c r="G1611" i="2"/>
  <c r="H1611" i="2"/>
  <c r="J1611" i="2"/>
  <c r="K1611" i="2"/>
  <c r="L1611" i="2"/>
  <c r="M1611" i="2"/>
  <c r="AG1611" i="2"/>
  <c r="AH1611" i="2"/>
  <c r="AI1611" i="2"/>
  <c r="AJ1611" i="2"/>
  <c r="AK1611" i="2"/>
  <c r="AL1611" i="2"/>
  <c r="AM1611" i="2"/>
  <c r="AN1611" i="2"/>
  <c r="C1612" i="2"/>
  <c r="D1612" i="2"/>
  <c r="E1612" i="2"/>
  <c r="F1612" i="2"/>
  <c r="G1612" i="2"/>
  <c r="H1612" i="2"/>
  <c r="J1612" i="2"/>
  <c r="K1612" i="2"/>
  <c r="L1612" i="2"/>
  <c r="M1612" i="2"/>
  <c r="AG1612" i="2"/>
  <c r="AH1612" i="2"/>
  <c r="AI1612" i="2"/>
  <c r="AJ1612" i="2"/>
  <c r="AK1612" i="2"/>
  <c r="AL1612" i="2"/>
  <c r="AM1612" i="2"/>
  <c r="AN1612" i="2"/>
  <c r="C1613" i="2"/>
  <c r="D1613" i="2"/>
  <c r="E1613" i="2"/>
  <c r="F1613" i="2"/>
  <c r="G1613" i="2"/>
  <c r="H1613" i="2"/>
  <c r="J1613" i="2"/>
  <c r="K1613" i="2"/>
  <c r="L1613" i="2"/>
  <c r="M1613" i="2"/>
  <c r="AG1613" i="2"/>
  <c r="AH1613" i="2"/>
  <c r="AI1613" i="2"/>
  <c r="AJ1613" i="2"/>
  <c r="AK1613" i="2"/>
  <c r="AL1613" i="2"/>
  <c r="AM1613" i="2"/>
  <c r="AN1613" i="2"/>
  <c r="C1614" i="2"/>
  <c r="D1614" i="2"/>
  <c r="E1614" i="2"/>
  <c r="F1614" i="2"/>
  <c r="G1614" i="2"/>
  <c r="H1614" i="2"/>
  <c r="J1614" i="2"/>
  <c r="K1614" i="2"/>
  <c r="L1614" i="2"/>
  <c r="M1614" i="2"/>
  <c r="AG1614" i="2"/>
  <c r="AH1614" i="2"/>
  <c r="AI1614" i="2"/>
  <c r="AJ1614" i="2"/>
  <c r="AK1614" i="2"/>
  <c r="AL1614" i="2"/>
  <c r="AM1614" i="2"/>
  <c r="AN1614" i="2"/>
  <c r="C1615" i="2"/>
  <c r="D1615" i="2"/>
  <c r="E1615" i="2"/>
  <c r="F1615" i="2"/>
  <c r="G1615" i="2"/>
  <c r="H1615" i="2"/>
  <c r="J1615" i="2"/>
  <c r="K1615" i="2"/>
  <c r="L1615" i="2"/>
  <c r="M1615" i="2"/>
  <c r="AG1615" i="2"/>
  <c r="AH1615" i="2"/>
  <c r="AI1615" i="2"/>
  <c r="AJ1615" i="2"/>
  <c r="AK1615" i="2"/>
  <c r="AL1615" i="2"/>
  <c r="AM1615" i="2"/>
  <c r="AN1615" i="2"/>
  <c r="C1616" i="2"/>
  <c r="D1616" i="2"/>
  <c r="E1616" i="2"/>
  <c r="F1616" i="2"/>
  <c r="G1616" i="2"/>
  <c r="H1616" i="2"/>
  <c r="J1616" i="2"/>
  <c r="K1616" i="2"/>
  <c r="L1616" i="2"/>
  <c r="M1616" i="2"/>
  <c r="AG1616" i="2"/>
  <c r="AH1616" i="2"/>
  <c r="AI1616" i="2"/>
  <c r="AJ1616" i="2"/>
  <c r="AK1616" i="2"/>
  <c r="AL1616" i="2"/>
  <c r="AM1616" i="2"/>
  <c r="AN1616" i="2"/>
  <c r="C1617" i="2"/>
  <c r="D1617" i="2"/>
  <c r="E1617" i="2"/>
  <c r="F1617" i="2"/>
  <c r="G1617" i="2"/>
  <c r="H1617" i="2"/>
  <c r="J1617" i="2"/>
  <c r="K1617" i="2"/>
  <c r="L1617" i="2"/>
  <c r="M1617" i="2"/>
  <c r="AG1617" i="2"/>
  <c r="AH1617" i="2"/>
  <c r="AI1617" i="2"/>
  <c r="AJ1617" i="2"/>
  <c r="AK1617" i="2"/>
  <c r="AL1617" i="2"/>
  <c r="AM1617" i="2"/>
  <c r="AN1617" i="2"/>
  <c r="C1618" i="2"/>
  <c r="D1618" i="2"/>
  <c r="E1618" i="2"/>
  <c r="F1618" i="2"/>
  <c r="G1618" i="2"/>
  <c r="H1618" i="2"/>
  <c r="J1618" i="2"/>
  <c r="K1618" i="2"/>
  <c r="L1618" i="2"/>
  <c r="M1618" i="2"/>
  <c r="AG1618" i="2"/>
  <c r="AH1618" i="2"/>
  <c r="AI1618" i="2"/>
  <c r="AJ1618" i="2"/>
  <c r="AK1618" i="2"/>
  <c r="AL1618" i="2"/>
  <c r="AM1618" i="2"/>
  <c r="AN1618" i="2"/>
  <c r="C1619" i="2"/>
  <c r="D1619" i="2"/>
  <c r="E1619" i="2"/>
  <c r="F1619" i="2"/>
  <c r="G1619" i="2"/>
  <c r="H1619" i="2"/>
  <c r="J1619" i="2"/>
  <c r="K1619" i="2"/>
  <c r="L1619" i="2"/>
  <c r="M1619" i="2"/>
  <c r="AG1619" i="2"/>
  <c r="AH1619" i="2"/>
  <c r="AI1619" i="2"/>
  <c r="AJ1619" i="2"/>
  <c r="AK1619" i="2"/>
  <c r="AL1619" i="2"/>
  <c r="AM1619" i="2"/>
  <c r="AN1619" i="2"/>
  <c r="C1620" i="2"/>
  <c r="D1620" i="2"/>
  <c r="E1620" i="2"/>
  <c r="F1620" i="2"/>
  <c r="G1620" i="2"/>
  <c r="H1620" i="2"/>
  <c r="J1620" i="2"/>
  <c r="K1620" i="2"/>
  <c r="L1620" i="2"/>
  <c r="M1620" i="2"/>
  <c r="AG1620" i="2"/>
  <c r="AH1620" i="2"/>
  <c r="AI1620" i="2"/>
  <c r="AJ1620" i="2"/>
  <c r="AK1620" i="2"/>
  <c r="AL1620" i="2"/>
  <c r="AM1620" i="2"/>
  <c r="AN1620" i="2"/>
  <c r="C1621" i="2"/>
  <c r="D1621" i="2"/>
  <c r="E1621" i="2"/>
  <c r="F1621" i="2"/>
  <c r="G1621" i="2"/>
  <c r="H1621" i="2"/>
  <c r="J1621" i="2"/>
  <c r="K1621" i="2"/>
  <c r="L1621" i="2"/>
  <c r="M1621" i="2"/>
  <c r="AG1621" i="2"/>
  <c r="AH1621" i="2"/>
  <c r="AI1621" i="2"/>
  <c r="AJ1621" i="2"/>
  <c r="AK1621" i="2"/>
  <c r="AL1621" i="2"/>
  <c r="AM1621" i="2"/>
  <c r="AN1621" i="2"/>
  <c r="C1622" i="2"/>
  <c r="D1622" i="2"/>
  <c r="E1622" i="2"/>
  <c r="F1622" i="2"/>
  <c r="G1622" i="2"/>
  <c r="H1622" i="2"/>
  <c r="J1622" i="2"/>
  <c r="K1622" i="2"/>
  <c r="L1622" i="2"/>
  <c r="M1622" i="2"/>
  <c r="AG1622" i="2"/>
  <c r="AH1622" i="2"/>
  <c r="AI1622" i="2"/>
  <c r="AJ1622" i="2"/>
  <c r="AK1622" i="2"/>
  <c r="AL1622" i="2"/>
  <c r="AM1622" i="2"/>
  <c r="AN1622" i="2"/>
  <c r="C1623" i="2"/>
  <c r="D1623" i="2"/>
  <c r="E1623" i="2"/>
  <c r="F1623" i="2"/>
  <c r="G1623" i="2"/>
  <c r="H1623" i="2"/>
  <c r="J1623" i="2"/>
  <c r="K1623" i="2"/>
  <c r="L1623" i="2"/>
  <c r="M1623" i="2"/>
  <c r="AG1623" i="2"/>
  <c r="AH1623" i="2"/>
  <c r="AI1623" i="2"/>
  <c r="AJ1623" i="2"/>
  <c r="AK1623" i="2"/>
  <c r="AL1623" i="2"/>
  <c r="AM1623" i="2"/>
  <c r="AN1623" i="2"/>
  <c r="C1624" i="2"/>
  <c r="D1624" i="2"/>
  <c r="E1624" i="2"/>
  <c r="F1624" i="2"/>
  <c r="G1624" i="2"/>
  <c r="H1624" i="2"/>
  <c r="J1624" i="2"/>
  <c r="K1624" i="2"/>
  <c r="L1624" i="2"/>
  <c r="M1624" i="2"/>
  <c r="AG1624" i="2"/>
  <c r="AH1624" i="2"/>
  <c r="AI1624" i="2"/>
  <c r="AJ1624" i="2"/>
  <c r="AK1624" i="2"/>
  <c r="AL1624" i="2"/>
  <c r="AM1624" i="2"/>
  <c r="AN1624" i="2"/>
  <c r="C1625" i="2"/>
  <c r="D1625" i="2"/>
  <c r="E1625" i="2"/>
  <c r="F1625" i="2"/>
  <c r="G1625" i="2"/>
  <c r="H1625" i="2"/>
  <c r="J1625" i="2"/>
  <c r="K1625" i="2"/>
  <c r="L1625" i="2"/>
  <c r="M1625" i="2"/>
  <c r="AG1625" i="2"/>
  <c r="AH1625" i="2"/>
  <c r="AI1625" i="2"/>
  <c r="AJ1625" i="2"/>
  <c r="AK1625" i="2"/>
  <c r="AL1625" i="2"/>
  <c r="AM1625" i="2"/>
  <c r="AN1625" i="2"/>
  <c r="C1626" i="2"/>
  <c r="D1626" i="2"/>
  <c r="E1626" i="2"/>
  <c r="F1626" i="2"/>
  <c r="G1626" i="2"/>
  <c r="H1626" i="2"/>
  <c r="J1626" i="2"/>
  <c r="K1626" i="2"/>
  <c r="L1626" i="2"/>
  <c r="M1626" i="2"/>
  <c r="AG1626" i="2"/>
  <c r="AH1626" i="2"/>
  <c r="AI1626" i="2"/>
  <c r="AJ1626" i="2"/>
  <c r="AK1626" i="2"/>
  <c r="AL1626" i="2"/>
  <c r="AM1626" i="2"/>
  <c r="AN1626" i="2"/>
  <c r="C1627" i="2"/>
  <c r="D1627" i="2"/>
  <c r="E1627" i="2"/>
  <c r="F1627" i="2"/>
  <c r="G1627" i="2"/>
  <c r="H1627" i="2"/>
  <c r="J1627" i="2"/>
  <c r="K1627" i="2"/>
  <c r="L1627" i="2"/>
  <c r="M1627" i="2"/>
  <c r="AG1627" i="2"/>
  <c r="AH1627" i="2"/>
  <c r="AI1627" i="2"/>
  <c r="AJ1627" i="2"/>
  <c r="AK1627" i="2"/>
  <c r="AL1627" i="2"/>
  <c r="AM1627" i="2"/>
  <c r="AN1627" i="2"/>
  <c r="C1628" i="2"/>
  <c r="D1628" i="2"/>
  <c r="E1628" i="2"/>
  <c r="F1628" i="2"/>
  <c r="G1628" i="2"/>
  <c r="H1628" i="2"/>
  <c r="J1628" i="2"/>
  <c r="K1628" i="2"/>
  <c r="L1628" i="2"/>
  <c r="M1628" i="2"/>
  <c r="AG1628" i="2"/>
  <c r="AH1628" i="2"/>
  <c r="AI1628" i="2"/>
  <c r="AJ1628" i="2"/>
  <c r="AK1628" i="2"/>
  <c r="AL1628" i="2"/>
  <c r="AM1628" i="2"/>
  <c r="AN1628" i="2"/>
  <c r="C1629" i="2"/>
  <c r="D1629" i="2"/>
  <c r="E1629" i="2"/>
  <c r="F1629" i="2"/>
  <c r="G1629" i="2"/>
  <c r="H1629" i="2"/>
  <c r="J1629" i="2"/>
  <c r="K1629" i="2"/>
  <c r="L1629" i="2"/>
  <c r="M1629" i="2"/>
  <c r="AG1629" i="2"/>
  <c r="AH1629" i="2"/>
  <c r="AI1629" i="2"/>
  <c r="AJ1629" i="2"/>
  <c r="AK1629" i="2"/>
  <c r="AL1629" i="2"/>
  <c r="AM1629" i="2"/>
  <c r="AN1629" i="2"/>
  <c r="C1630" i="2"/>
  <c r="D1630" i="2"/>
  <c r="E1630" i="2"/>
  <c r="F1630" i="2"/>
  <c r="G1630" i="2"/>
  <c r="H1630" i="2"/>
  <c r="J1630" i="2"/>
  <c r="K1630" i="2"/>
  <c r="L1630" i="2"/>
  <c r="M1630" i="2"/>
  <c r="AG1630" i="2"/>
  <c r="AH1630" i="2"/>
  <c r="AI1630" i="2"/>
  <c r="AJ1630" i="2"/>
  <c r="AK1630" i="2"/>
  <c r="AL1630" i="2"/>
  <c r="AM1630" i="2"/>
  <c r="AN1630" i="2"/>
  <c r="C1631" i="2"/>
  <c r="D1631" i="2"/>
  <c r="E1631" i="2"/>
  <c r="F1631" i="2"/>
  <c r="G1631" i="2"/>
  <c r="H1631" i="2"/>
  <c r="J1631" i="2"/>
  <c r="K1631" i="2"/>
  <c r="L1631" i="2"/>
  <c r="M1631" i="2"/>
  <c r="AG1631" i="2"/>
  <c r="AH1631" i="2"/>
  <c r="AI1631" i="2"/>
  <c r="AJ1631" i="2"/>
  <c r="AK1631" i="2"/>
  <c r="AL1631" i="2"/>
  <c r="AM1631" i="2"/>
  <c r="AN1631" i="2"/>
  <c r="C1632" i="2"/>
  <c r="D1632" i="2"/>
  <c r="E1632" i="2"/>
  <c r="F1632" i="2"/>
  <c r="G1632" i="2"/>
  <c r="H1632" i="2"/>
  <c r="J1632" i="2"/>
  <c r="K1632" i="2"/>
  <c r="L1632" i="2"/>
  <c r="M1632" i="2"/>
  <c r="AG1632" i="2"/>
  <c r="AH1632" i="2"/>
  <c r="AI1632" i="2"/>
  <c r="AJ1632" i="2"/>
  <c r="AK1632" i="2"/>
  <c r="AL1632" i="2"/>
  <c r="AM1632" i="2"/>
  <c r="AN1632" i="2"/>
  <c r="C1633" i="2"/>
  <c r="D1633" i="2"/>
  <c r="E1633" i="2"/>
  <c r="F1633" i="2"/>
  <c r="G1633" i="2"/>
  <c r="H1633" i="2"/>
  <c r="J1633" i="2"/>
  <c r="K1633" i="2"/>
  <c r="L1633" i="2"/>
  <c r="M1633" i="2"/>
  <c r="AG1633" i="2"/>
  <c r="AH1633" i="2"/>
  <c r="AI1633" i="2"/>
  <c r="AJ1633" i="2"/>
  <c r="AK1633" i="2"/>
  <c r="AL1633" i="2"/>
  <c r="AM1633" i="2"/>
  <c r="AN1633" i="2"/>
  <c r="C1634" i="2"/>
  <c r="D1634" i="2"/>
  <c r="E1634" i="2"/>
  <c r="F1634" i="2"/>
  <c r="G1634" i="2"/>
  <c r="H1634" i="2"/>
  <c r="J1634" i="2"/>
  <c r="K1634" i="2"/>
  <c r="L1634" i="2"/>
  <c r="M1634" i="2"/>
  <c r="AG1634" i="2"/>
  <c r="AH1634" i="2"/>
  <c r="AI1634" i="2"/>
  <c r="AJ1634" i="2"/>
  <c r="AK1634" i="2"/>
  <c r="AL1634" i="2"/>
  <c r="AM1634" i="2"/>
  <c r="AN1634" i="2"/>
  <c r="C1635" i="2"/>
  <c r="D1635" i="2"/>
  <c r="E1635" i="2"/>
  <c r="F1635" i="2"/>
  <c r="G1635" i="2"/>
  <c r="H1635" i="2"/>
  <c r="J1635" i="2"/>
  <c r="K1635" i="2"/>
  <c r="L1635" i="2"/>
  <c r="M1635" i="2"/>
  <c r="AG1635" i="2"/>
  <c r="AH1635" i="2"/>
  <c r="AI1635" i="2"/>
  <c r="AJ1635" i="2"/>
  <c r="AK1635" i="2"/>
  <c r="AL1635" i="2"/>
  <c r="AM1635" i="2"/>
  <c r="AN1635" i="2"/>
  <c r="C1636" i="2"/>
  <c r="D1636" i="2"/>
  <c r="E1636" i="2"/>
  <c r="F1636" i="2"/>
  <c r="G1636" i="2"/>
  <c r="H1636" i="2"/>
  <c r="J1636" i="2"/>
  <c r="K1636" i="2"/>
  <c r="L1636" i="2"/>
  <c r="M1636" i="2"/>
  <c r="AG1636" i="2"/>
  <c r="AH1636" i="2"/>
  <c r="AI1636" i="2"/>
  <c r="AJ1636" i="2"/>
  <c r="AK1636" i="2"/>
  <c r="AL1636" i="2"/>
  <c r="AM1636" i="2"/>
  <c r="AN1636" i="2"/>
  <c r="C1637" i="2"/>
  <c r="D1637" i="2"/>
  <c r="E1637" i="2"/>
  <c r="F1637" i="2"/>
  <c r="G1637" i="2"/>
  <c r="H1637" i="2"/>
  <c r="J1637" i="2"/>
  <c r="K1637" i="2"/>
  <c r="L1637" i="2"/>
  <c r="M1637" i="2"/>
  <c r="AG1637" i="2"/>
  <c r="AH1637" i="2"/>
  <c r="AI1637" i="2"/>
  <c r="AJ1637" i="2"/>
  <c r="AK1637" i="2"/>
  <c r="AL1637" i="2"/>
  <c r="AM1637" i="2"/>
  <c r="AN1637" i="2"/>
  <c r="C1638" i="2"/>
  <c r="D1638" i="2"/>
  <c r="E1638" i="2"/>
  <c r="F1638" i="2"/>
  <c r="G1638" i="2"/>
  <c r="H1638" i="2"/>
  <c r="J1638" i="2"/>
  <c r="K1638" i="2"/>
  <c r="L1638" i="2"/>
  <c r="M1638" i="2"/>
  <c r="AG1638" i="2"/>
  <c r="AH1638" i="2"/>
  <c r="AI1638" i="2"/>
  <c r="AJ1638" i="2"/>
  <c r="AK1638" i="2"/>
  <c r="AL1638" i="2"/>
  <c r="AM1638" i="2"/>
  <c r="AN1638" i="2"/>
  <c r="C1639" i="2"/>
  <c r="D1639" i="2"/>
  <c r="E1639" i="2"/>
  <c r="F1639" i="2"/>
  <c r="G1639" i="2"/>
  <c r="H1639" i="2"/>
  <c r="J1639" i="2"/>
  <c r="K1639" i="2"/>
  <c r="L1639" i="2"/>
  <c r="M1639" i="2"/>
  <c r="AG1639" i="2"/>
  <c r="AH1639" i="2"/>
  <c r="AI1639" i="2"/>
  <c r="AJ1639" i="2"/>
  <c r="AK1639" i="2"/>
  <c r="AL1639" i="2"/>
  <c r="AM1639" i="2"/>
  <c r="AN1639" i="2"/>
  <c r="C1640" i="2"/>
  <c r="D1640" i="2"/>
  <c r="E1640" i="2"/>
  <c r="F1640" i="2"/>
  <c r="G1640" i="2"/>
  <c r="H1640" i="2"/>
  <c r="J1640" i="2"/>
  <c r="K1640" i="2"/>
  <c r="L1640" i="2"/>
  <c r="M1640" i="2"/>
  <c r="AG1640" i="2"/>
  <c r="AH1640" i="2"/>
  <c r="AI1640" i="2"/>
  <c r="AJ1640" i="2"/>
  <c r="AK1640" i="2"/>
  <c r="AL1640" i="2"/>
  <c r="AM1640" i="2"/>
  <c r="AN1640" i="2"/>
  <c r="C1641" i="2"/>
  <c r="D1641" i="2"/>
  <c r="E1641" i="2"/>
  <c r="F1641" i="2"/>
  <c r="G1641" i="2"/>
  <c r="H1641" i="2"/>
  <c r="J1641" i="2"/>
  <c r="K1641" i="2"/>
  <c r="L1641" i="2"/>
  <c r="M1641" i="2"/>
  <c r="AG1641" i="2"/>
  <c r="AH1641" i="2"/>
  <c r="AI1641" i="2"/>
  <c r="AJ1641" i="2"/>
  <c r="AK1641" i="2"/>
  <c r="AL1641" i="2"/>
  <c r="AM1641" i="2"/>
  <c r="AN1641" i="2"/>
  <c r="C1642" i="2"/>
  <c r="D1642" i="2"/>
  <c r="E1642" i="2"/>
  <c r="F1642" i="2"/>
  <c r="G1642" i="2"/>
  <c r="H1642" i="2"/>
  <c r="J1642" i="2"/>
  <c r="K1642" i="2"/>
  <c r="L1642" i="2"/>
  <c r="M1642" i="2"/>
  <c r="AG1642" i="2"/>
  <c r="AH1642" i="2"/>
  <c r="AI1642" i="2"/>
  <c r="AJ1642" i="2"/>
  <c r="AK1642" i="2"/>
  <c r="AL1642" i="2"/>
  <c r="AM1642" i="2"/>
  <c r="AN1642" i="2"/>
  <c r="C1643" i="2"/>
  <c r="D1643" i="2"/>
  <c r="E1643" i="2"/>
  <c r="F1643" i="2"/>
  <c r="G1643" i="2"/>
  <c r="H1643" i="2"/>
  <c r="J1643" i="2"/>
  <c r="K1643" i="2"/>
  <c r="L1643" i="2"/>
  <c r="M1643" i="2"/>
  <c r="AG1643" i="2"/>
  <c r="AH1643" i="2"/>
  <c r="AI1643" i="2"/>
  <c r="AJ1643" i="2"/>
  <c r="AK1643" i="2"/>
  <c r="AL1643" i="2"/>
  <c r="AM1643" i="2"/>
  <c r="AN1643" i="2"/>
  <c r="C1644" i="2"/>
  <c r="D1644" i="2"/>
  <c r="E1644" i="2"/>
  <c r="F1644" i="2"/>
  <c r="G1644" i="2"/>
  <c r="H1644" i="2"/>
  <c r="J1644" i="2"/>
  <c r="K1644" i="2"/>
  <c r="L1644" i="2"/>
  <c r="M1644" i="2"/>
  <c r="AG1644" i="2"/>
  <c r="AH1644" i="2"/>
  <c r="AI1644" i="2"/>
  <c r="AJ1644" i="2"/>
  <c r="AK1644" i="2"/>
  <c r="AL1644" i="2"/>
  <c r="AM1644" i="2"/>
  <c r="AN1644" i="2"/>
  <c r="C1645" i="2"/>
  <c r="D1645" i="2"/>
  <c r="E1645" i="2"/>
  <c r="F1645" i="2"/>
  <c r="G1645" i="2"/>
  <c r="H1645" i="2"/>
  <c r="J1645" i="2"/>
  <c r="K1645" i="2"/>
  <c r="L1645" i="2"/>
  <c r="M1645" i="2"/>
  <c r="AG1645" i="2"/>
  <c r="AH1645" i="2"/>
  <c r="AI1645" i="2"/>
  <c r="AJ1645" i="2"/>
  <c r="AK1645" i="2"/>
  <c r="AL1645" i="2"/>
  <c r="AM1645" i="2"/>
  <c r="AN1645" i="2"/>
  <c r="C1646" i="2"/>
  <c r="D1646" i="2"/>
  <c r="E1646" i="2"/>
  <c r="F1646" i="2"/>
  <c r="G1646" i="2"/>
  <c r="H1646" i="2"/>
  <c r="J1646" i="2"/>
  <c r="K1646" i="2"/>
  <c r="L1646" i="2"/>
  <c r="M1646" i="2"/>
  <c r="AG1646" i="2"/>
  <c r="AH1646" i="2"/>
  <c r="AI1646" i="2"/>
  <c r="AJ1646" i="2"/>
  <c r="AK1646" i="2"/>
  <c r="AL1646" i="2"/>
  <c r="AM1646" i="2"/>
  <c r="AN1646" i="2"/>
  <c r="C1647" i="2"/>
  <c r="D1647" i="2"/>
  <c r="E1647" i="2"/>
  <c r="F1647" i="2"/>
  <c r="G1647" i="2"/>
  <c r="H1647" i="2"/>
  <c r="J1647" i="2"/>
  <c r="K1647" i="2"/>
  <c r="L1647" i="2"/>
  <c r="M1647" i="2"/>
  <c r="AG1647" i="2"/>
  <c r="AH1647" i="2"/>
  <c r="AI1647" i="2"/>
  <c r="AJ1647" i="2"/>
  <c r="AK1647" i="2"/>
  <c r="AL1647" i="2"/>
  <c r="AM1647" i="2"/>
  <c r="AN1647" i="2"/>
  <c r="C1648" i="2"/>
  <c r="D1648" i="2"/>
  <c r="E1648" i="2"/>
  <c r="F1648" i="2"/>
  <c r="G1648" i="2"/>
  <c r="H1648" i="2"/>
  <c r="J1648" i="2"/>
  <c r="K1648" i="2"/>
  <c r="L1648" i="2"/>
  <c r="M1648" i="2"/>
  <c r="AG1648" i="2"/>
  <c r="AH1648" i="2"/>
  <c r="AI1648" i="2"/>
  <c r="AJ1648" i="2"/>
  <c r="AK1648" i="2"/>
  <c r="AL1648" i="2"/>
  <c r="AM1648" i="2"/>
  <c r="AN1648" i="2"/>
  <c r="C1649" i="2"/>
  <c r="D1649" i="2"/>
  <c r="E1649" i="2"/>
  <c r="F1649" i="2"/>
  <c r="G1649" i="2"/>
  <c r="H1649" i="2"/>
  <c r="J1649" i="2"/>
  <c r="K1649" i="2"/>
  <c r="L1649" i="2"/>
  <c r="M1649" i="2"/>
  <c r="AG1649" i="2"/>
  <c r="AH1649" i="2"/>
  <c r="AI1649" i="2"/>
  <c r="AJ1649" i="2"/>
  <c r="AK1649" i="2"/>
  <c r="AL1649" i="2"/>
  <c r="AM1649" i="2"/>
  <c r="AN1649" i="2"/>
  <c r="C1650" i="2"/>
  <c r="D1650" i="2"/>
  <c r="E1650" i="2"/>
  <c r="F1650" i="2"/>
  <c r="G1650" i="2"/>
  <c r="H1650" i="2"/>
  <c r="J1650" i="2"/>
  <c r="K1650" i="2"/>
  <c r="L1650" i="2"/>
  <c r="M1650" i="2"/>
  <c r="AG1650" i="2"/>
  <c r="AH1650" i="2"/>
  <c r="AI1650" i="2"/>
  <c r="AJ1650" i="2"/>
  <c r="AK1650" i="2"/>
  <c r="AL1650" i="2"/>
  <c r="AM1650" i="2"/>
  <c r="AN1650" i="2"/>
  <c r="C1651" i="2"/>
  <c r="D1651" i="2"/>
  <c r="E1651" i="2"/>
  <c r="F1651" i="2"/>
  <c r="G1651" i="2"/>
  <c r="H1651" i="2"/>
  <c r="J1651" i="2"/>
  <c r="K1651" i="2"/>
  <c r="L1651" i="2"/>
  <c r="M1651" i="2"/>
  <c r="AG1651" i="2"/>
  <c r="AH1651" i="2"/>
  <c r="AI1651" i="2"/>
  <c r="AJ1651" i="2"/>
  <c r="AK1651" i="2"/>
  <c r="AL1651" i="2"/>
  <c r="AM1651" i="2"/>
  <c r="AN1651" i="2"/>
  <c r="C1652" i="2"/>
  <c r="D1652" i="2"/>
  <c r="E1652" i="2"/>
  <c r="F1652" i="2"/>
  <c r="G1652" i="2"/>
  <c r="H1652" i="2"/>
  <c r="J1652" i="2"/>
  <c r="K1652" i="2"/>
  <c r="L1652" i="2"/>
  <c r="M1652" i="2"/>
  <c r="AG1652" i="2"/>
  <c r="AH1652" i="2"/>
  <c r="AI1652" i="2"/>
  <c r="AJ1652" i="2"/>
  <c r="AK1652" i="2"/>
  <c r="AL1652" i="2"/>
  <c r="AM1652" i="2"/>
  <c r="AN1652" i="2"/>
  <c r="C1653" i="2"/>
  <c r="D1653" i="2"/>
  <c r="E1653" i="2"/>
  <c r="F1653" i="2"/>
  <c r="G1653" i="2"/>
  <c r="H1653" i="2"/>
  <c r="J1653" i="2"/>
  <c r="K1653" i="2"/>
  <c r="L1653" i="2"/>
  <c r="M1653" i="2"/>
  <c r="AG1653" i="2"/>
  <c r="AH1653" i="2"/>
  <c r="AI1653" i="2"/>
  <c r="AJ1653" i="2"/>
  <c r="AK1653" i="2"/>
  <c r="AL1653" i="2"/>
  <c r="AM1653" i="2"/>
  <c r="AN1653" i="2"/>
  <c r="C1654" i="2"/>
  <c r="D1654" i="2"/>
  <c r="E1654" i="2"/>
  <c r="F1654" i="2"/>
  <c r="G1654" i="2"/>
  <c r="H1654" i="2"/>
  <c r="J1654" i="2"/>
  <c r="K1654" i="2"/>
  <c r="L1654" i="2"/>
  <c r="M1654" i="2"/>
  <c r="AG1654" i="2"/>
  <c r="AH1654" i="2"/>
  <c r="AI1654" i="2"/>
  <c r="AJ1654" i="2"/>
  <c r="AK1654" i="2"/>
  <c r="AL1654" i="2"/>
  <c r="AM1654" i="2"/>
  <c r="AN1654" i="2"/>
  <c r="C1655" i="2"/>
  <c r="D1655" i="2"/>
  <c r="E1655" i="2"/>
  <c r="F1655" i="2"/>
  <c r="G1655" i="2"/>
  <c r="H1655" i="2"/>
  <c r="J1655" i="2"/>
  <c r="K1655" i="2"/>
  <c r="L1655" i="2"/>
  <c r="M1655" i="2"/>
  <c r="AG1655" i="2"/>
  <c r="AH1655" i="2"/>
  <c r="AI1655" i="2"/>
  <c r="AJ1655" i="2"/>
  <c r="AK1655" i="2"/>
  <c r="AL1655" i="2"/>
  <c r="AM1655" i="2"/>
  <c r="AN1655" i="2"/>
  <c r="C1656" i="2"/>
  <c r="D1656" i="2"/>
  <c r="E1656" i="2"/>
  <c r="F1656" i="2"/>
  <c r="G1656" i="2"/>
  <c r="H1656" i="2"/>
  <c r="J1656" i="2"/>
  <c r="K1656" i="2"/>
  <c r="L1656" i="2"/>
  <c r="M1656" i="2"/>
  <c r="AG1656" i="2"/>
  <c r="AH1656" i="2"/>
  <c r="AI1656" i="2"/>
  <c r="AJ1656" i="2"/>
  <c r="AK1656" i="2"/>
  <c r="AL1656" i="2"/>
  <c r="AM1656" i="2"/>
  <c r="AN1656" i="2"/>
  <c r="C1657" i="2"/>
  <c r="D1657" i="2"/>
  <c r="E1657" i="2"/>
  <c r="F1657" i="2"/>
  <c r="G1657" i="2"/>
  <c r="H1657" i="2"/>
  <c r="J1657" i="2"/>
  <c r="K1657" i="2"/>
  <c r="L1657" i="2"/>
  <c r="M1657" i="2"/>
  <c r="AG1657" i="2"/>
  <c r="AH1657" i="2"/>
  <c r="AI1657" i="2"/>
  <c r="AJ1657" i="2"/>
  <c r="AK1657" i="2"/>
  <c r="AL1657" i="2"/>
  <c r="AM1657" i="2"/>
  <c r="AN1657" i="2"/>
  <c r="C1658" i="2"/>
  <c r="D1658" i="2"/>
  <c r="E1658" i="2"/>
  <c r="F1658" i="2"/>
  <c r="G1658" i="2"/>
  <c r="H1658" i="2"/>
  <c r="J1658" i="2"/>
  <c r="K1658" i="2"/>
  <c r="L1658" i="2"/>
  <c r="M1658" i="2"/>
  <c r="AG1658" i="2"/>
  <c r="AH1658" i="2"/>
  <c r="AI1658" i="2"/>
  <c r="AJ1658" i="2"/>
  <c r="AK1658" i="2"/>
  <c r="AL1658" i="2"/>
  <c r="AM1658" i="2"/>
  <c r="AN1658" i="2"/>
  <c r="C1659" i="2"/>
  <c r="D1659" i="2"/>
  <c r="E1659" i="2"/>
  <c r="F1659" i="2"/>
  <c r="G1659" i="2"/>
  <c r="H1659" i="2"/>
  <c r="J1659" i="2"/>
  <c r="K1659" i="2"/>
  <c r="L1659" i="2"/>
  <c r="M1659" i="2"/>
  <c r="AG1659" i="2"/>
  <c r="AH1659" i="2"/>
  <c r="AI1659" i="2"/>
  <c r="AJ1659" i="2"/>
  <c r="AK1659" i="2"/>
  <c r="AL1659" i="2"/>
  <c r="AM1659" i="2"/>
  <c r="AN1659" i="2"/>
  <c r="C1660" i="2"/>
  <c r="D1660" i="2"/>
  <c r="E1660" i="2"/>
  <c r="F1660" i="2"/>
  <c r="G1660" i="2"/>
  <c r="H1660" i="2"/>
  <c r="J1660" i="2"/>
  <c r="K1660" i="2"/>
  <c r="L1660" i="2"/>
  <c r="M1660" i="2"/>
  <c r="AG1660" i="2"/>
  <c r="AH1660" i="2"/>
  <c r="AI1660" i="2"/>
  <c r="AJ1660" i="2"/>
  <c r="AK1660" i="2"/>
  <c r="AL1660" i="2"/>
  <c r="AM1660" i="2"/>
  <c r="AN1660" i="2"/>
  <c r="C1661" i="2"/>
  <c r="D1661" i="2"/>
  <c r="E1661" i="2"/>
  <c r="F1661" i="2"/>
  <c r="G1661" i="2"/>
  <c r="H1661" i="2"/>
  <c r="J1661" i="2"/>
  <c r="K1661" i="2"/>
  <c r="L1661" i="2"/>
  <c r="M1661" i="2"/>
  <c r="AG1661" i="2"/>
  <c r="AH1661" i="2"/>
  <c r="AI1661" i="2"/>
  <c r="AJ1661" i="2"/>
  <c r="AK1661" i="2"/>
  <c r="AL1661" i="2"/>
  <c r="AM1661" i="2"/>
  <c r="AN1661" i="2"/>
  <c r="C1662" i="2"/>
  <c r="D1662" i="2"/>
  <c r="E1662" i="2"/>
  <c r="F1662" i="2"/>
  <c r="G1662" i="2"/>
  <c r="H1662" i="2"/>
  <c r="J1662" i="2"/>
  <c r="K1662" i="2"/>
  <c r="L1662" i="2"/>
  <c r="M1662" i="2"/>
  <c r="AG1662" i="2"/>
  <c r="AH1662" i="2"/>
  <c r="AI1662" i="2"/>
  <c r="AJ1662" i="2"/>
  <c r="AK1662" i="2"/>
  <c r="AL1662" i="2"/>
  <c r="AM1662" i="2"/>
  <c r="AN1662" i="2"/>
  <c r="C1663" i="2"/>
  <c r="D1663" i="2"/>
  <c r="E1663" i="2"/>
  <c r="F1663" i="2"/>
  <c r="G1663" i="2"/>
  <c r="H1663" i="2"/>
  <c r="J1663" i="2"/>
  <c r="K1663" i="2"/>
  <c r="L1663" i="2"/>
  <c r="M1663" i="2"/>
  <c r="AG1663" i="2"/>
  <c r="AH1663" i="2"/>
  <c r="AI1663" i="2"/>
  <c r="AJ1663" i="2"/>
  <c r="AK1663" i="2"/>
  <c r="AL1663" i="2"/>
  <c r="AM1663" i="2"/>
  <c r="AN1663" i="2"/>
  <c r="C1664" i="2"/>
  <c r="D1664" i="2"/>
  <c r="E1664" i="2"/>
  <c r="F1664" i="2"/>
  <c r="G1664" i="2"/>
  <c r="H1664" i="2"/>
  <c r="J1664" i="2"/>
  <c r="K1664" i="2"/>
  <c r="L1664" i="2"/>
  <c r="M1664" i="2"/>
  <c r="AG1664" i="2"/>
  <c r="AH1664" i="2"/>
  <c r="AI1664" i="2"/>
  <c r="AJ1664" i="2"/>
  <c r="AK1664" i="2"/>
  <c r="AL1664" i="2"/>
  <c r="AM1664" i="2"/>
  <c r="AN1664" i="2"/>
  <c r="C1665" i="2"/>
  <c r="D1665" i="2"/>
  <c r="E1665" i="2"/>
  <c r="F1665" i="2"/>
  <c r="G1665" i="2"/>
  <c r="H1665" i="2"/>
  <c r="J1665" i="2"/>
  <c r="K1665" i="2"/>
  <c r="L1665" i="2"/>
  <c r="M1665" i="2"/>
  <c r="AG1665" i="2"/>
  <c r="AH1665" i="2"/>
  <c r="AI1665" i="2"/>
  <c r="AJ1665" i="2"/>
  <c r="AK1665" i="2"/>
  <c r="AL1665" i="2"/>
  <c r="AM1665" i="2"/>
  <c r="AN1665" i="2"/>
  <c r="C1666" i="2"/>
  <c r="D1666" i="2"/>
  <c r="E1666" i="2"/>
  <c r="F1666" i="2"/>
  <c r="G1666" i="2"/>
  <c r="H1666" i="2"/>
  <c r="J1666" i="2"/>
  <c r="K1666" i="2"/>
  <c r="L1666" i="2"/>
  <c r="M1666" i="2"/>
  <c r="AG1666" i="2"/>
  <c r="AH1666" i="2"/>
  <c r="AI1666" i="2"/>
  <c r="AJ1666" i="2"/>
  <c r="AK1666" i="2"/>
  <c r="AL1666" i="2"/>
  <c r="AM1666" i="2"/>
  <c r="AN1666" i="2"/>
  <c r="C1667" i="2"/>
  <c r="D1667" i="2"/>
  <c r="E1667" i="2"/>
  <c r="F1667" i="2"/>
  <c r="G1667" i="2"/>
  <c r="H1667" i="2"/>
  <c r="J1667" i="2"/>
  <c r="K1667" i="2"/>
  <c r="L1667" i="2"/>
  <c r="M1667" i="2"/>
  <c r="AG1667" i="2"/>
  <c r="AH1667" i="2"/>
  <c r="AI1667" i="2"/>
  <c r="AJ1667" i="2"/>
  <c r="AK1667" i="2"/>
  <c r="AL1667" i="2"/>
  <c r="AM1667" i="2"/>
  <c r="AN1667" i="2"/>
  <c r="C1668" i="2"/>
  <c r="D1668" i="2"/>
  <c r="E1668" i="2"/>
  <c r="F1668" i="2"/>
  <c r="G1668" i="2"/>
  <c r="H1668" i="2"/>
  <c r="J1668" i="2"/>
  <c r="K1668" i="2"/>
  <c r="L1668" i="2"/>
  <c r="M1668" i="2"/>
  <c r="AG1668" i="2"/>
  <c r="AH1668" i="2"/>
  <c r="AI1668" i="2"/>
  <c r="AJ1668" i="2"/>
  <c r="AK1668" i="2"/>
  <c r="AL1668" i="2"/>
  <c r="AM1668" i="2"/>
  <c r="AN1668" i="2"/>
  <c r="C1669" i="2"/>
  <c r="D1669" i="2"/>
  <c r="E1669" i="2"/>
  <c r="F1669" i="2"/>
  <c r="G1669" i="2"/>
  <c r="H1669" i="2"/>
  <c r="J1669" i="2"/>
  <c r="K1669" i="2"/>
  <c r="L1669" i="2"/>
  <c r="M1669" i="2"/>
  <c r="AG1669" i="2"/>
  <c r="AH1669" i="2"/>
  <c r="AI1669" i="2"/>
  <c r="AJ1669" i="2"/>
  <c r="AK1669" i="2"/>
  <c r="AL1669" i="2"/>
  <c r="AM1669" i="2"/>
  <c r="AN1669" i="2"/>
  <c r="C1670" i="2"/>
  <c r="D1670" i="2"/>
  <c r="E1670" i="2"/>
  <c r="F1670" i="2"/>
  <c r="G1670" i="2"/>
  <c r="H1670" i="2"/>
  <c r="J1670" i="2"/>
  <c r="K1670" i="2"/>
  <c r="L1670" i="2"/>
  <c r="M1670" i="2"/>
  <c r="AG1670" i="2"/>
  <c r="AH1670" i="2"/>
  <c r="AI1670" i="2"/>
  <c r="AJ1670" i="2"/>
  <c r="AK1670" i="2"/>
  <c r="AL1670" i="2"/>
  <c r="AM1670" i="2"/>
  <c r="AN1670" i="2"/>
  <c r="C1671" i="2"/>
  <c r="D1671" i="2"/>
  <c r="E1671" i="2"/>
  <c r="F1671" i="2"/>
  <c r="G1671" i="2"/>
  <c r="H1671" i="2"/>
  <c r="J1671" i="2"/>
  <c r="K1671" i="2"/>
  <c r="L1671" i="2"/>
  <c r="M1671" i="2"/>
  <c r="AG1671" i="2"/>
  <c r="AH1671" i="2"/>
  <c r="AI1671" i="2"/>
  <c r="AJ1671" i="2"/>
  <c r="AK1671" i="2"/>
  <c r="AL1671" i="2"/>
  <c r="AM1671" i="2"/>
  <c r="AN1671" i="2"/>
  <c r="C1673" i="2"/>
  <c r="D1673" i="2"/>
  <c r="E1673" i="2"/>
  <c r="F1673" i="2"/>
  <c r="G1673" i="2"/>
  <c r="H1673" i="2"/>
  <c r="J1673" i="2"/>
  <c r="K1673" i="2"/>
  <c r="L1673" i="2"/>
  <c r="M1673" i="2"/>
  <c r="AG1673" i="2"/>
  <c r="AH1673" i="2"/>
  <c r="AI1673" i="2"/>
  <c r="AJ1673" i="2"/>
  <c r="AK1673" i="2"/>
  <c r="AL1673" i="2"/>
  <c r="AM1673" i="2"/>
  <c r="AN1673" i="2"/>
  <c r="C1674" i="2"/>
  <c r="D1674" i="2"/>
  <c r="E1674" i="2"/>
  <c r="F1674" i="2"/>
  <c r="G1674" i="2"/>
  <c r="H1674" i="2"/>
  <c r="J1674" i="2"/>
  <c r="K1674" i="2"/>
  <c r="L1674" i="2"/>
  <c r="M1674" i="2"/>
  <c r="AG1674" i="2"/>
  <c r="AH1674" i="2"/>
  <c r="AI1674" i="2"/>
  <c r="AJ1674" i="2"/>
  <c r="AK1674" i="2"/>
  <c r="AL1674" i="2"/>
  <c r="AM1674" i="2"/>
  <c r="AN1674" i="2"/>
  <c r="C1675" i="2"/>
  <c r="D1675" i="2"/>
  <c r="E1675" i="2"/>
  <c r="F1675" i="2"/>
  <c r="G1675" i="2"/>
  <c r="H1675" i="2"/>
  <c r="J1675" i="2"/>
  <c r="K1675" i="2"/>
  <c r="L1675" i="2"/>
  <c r="M1675" i="2"/>
  <c r="AG1675" i="2"/>
  <c r="AH1675" i="2"/>
  <c r="AI1675" i="2"/>
  <c r="AJ1675" i="2"/>
  <c r="AK1675" i="2"/>
  <c r="AL1675" i="2"/>
  <c r="AM1675" i="2"/>
  <c r="AN1675" i="2"/>
  <c r="C1676" i="2"/>
  <c r="D1676" i="2"/>
  <c r="E1676" i="2"/>
  <c r="F1676" i="2"/>
  <c r="G1676" i="2"/>
  <c r="H1676" i="2"/>
  <c r="J1676" i="2"/>
  <c r="K1676" i="2"/>
  <c r="L1676" i="2"/>
  <c r="M1676" i="2"/>
  <c r="AG1676" i="2"/>
  <c r="AH1676" i="2"/>
  <c r="AI1676" i="2"/>
  <c r="AJ1676" i="2"/>
  <c r="AK1676" i="2"/>
  <c r="AL1676" i="2"/>
  <c r="AM1676" i="2"/>
  <c r="AN1676" i="2"/>
  <c r="C1677" i="2"/>
  <c r="D1677" i="2"/>
  <c r="E1677" i="2"/>
  <c r="F1677" i="2"/>
  <c r="G1677" i="2"/>
  <c r="H1677" i="2"/>
  <c r="J1677" i="2"/>
  <c r="K1677" i="2"/>
  <c r="L1677" i="2"/>
  <c r="M1677" i="2"/>
  <c r="AG1677" i="2"/>
  <c r="AH1677" i="2"/>
  <c r="AI1677" i="2"/>
  <c r="AJ1677" i="2"/>
  <c r="AK1677" i="2"/>
  <c r="AL1677" i="2"/>
  <c r="AM1677" i="2"/>
  <c r="AN1677" i="2"/>
  <c r="C1678" i="2"/>
  <c r="D1678" i="2"/>
  <c r="E1678" i="2"/>
  <c r="F1678" i="2"/>
  <c r="G1678" i="2"/>
  <c r="H1678" i="2"/>
  <c r="J1678" i="2"/>
  <c r="K1678" i="2"/>
  <c r="L1678" i="2"/>
  <c r="M1678" i="2"/>
  <c r="AG1678" i="2"/>
  <c r="AH1678" i="2"/>
  <c r="AI1678" i="2"/>
  <c r="AJ1678" i="2"/>
  <c r="AK1678" i="2"/>
  <c r="AL1678" i="2"/>
  <c r="AM1678" i="2"/>
  <c r="AN1678" i="2"/>
  <c r="C1679" i="2"/>
  <c r="D1679" i="2"/>
  <c r="E1679" i="2"/>
  <c r="F1679" i="2"/>
  <c r="G1679" i="2"/>
  <c r="H1679" i="2"/>
  <c r="J1679" i="2"/>
  <c r="K1679" i="2"/>
  <c r="L1679" i="2"/>
  <c r="M1679" i="2"/>
  <c r="AG1679" i="2"/>
  <c r="AH1679" i="2"/>
  <c r="AI1679" i="2"/>
  <c r="AJ1679" i="2"/>
  <c r="AK1679" i="2"/>
  <c r="AL1679" i="2"/>
  <c r="AM1679" i="2"/>
  <c r="AN1679" i="2"/>
  <c r="C1680" i="2"/>
  <c r="D1680" i="2"/>
  <c r="E1680" i="2"/>
  <c r="F1680" i="2"/>
  <c r="G1680" i="2"/>
  <c r="H1680" i="2"/>
  <c r="J1680" i="2"/>
  <c r="K1680" i="2"/>
  <c r="L1680" i="2"/>
  <c r="M1680" i="2"/>
  <c r="AG1680" i="2"/>
  <c r="AH1680" i="2"/>
  <c r="AI1680" i="2"/>
  <c r="AJ1680" i="2"/>
  <c r="AK1680" i="2"/>
  <c r="AL1680" i="2"/>
  <c r="AM1680" i="2"/>
  <c r="AN1680" i="2"/>
  <c r="C1681" i="2"/>
  <c r="D1681" i="2"/>
  <c r="E1681" i="2"/>
  <c r="F1681" i="2"/>
  <c r="G1681" i="2"/>
  <c r="H1681" i="2"/>
  <c r="J1681" i="2"/>
  <c r="K1681" i="2"/>
  <c r="L1681" i="2"/>
  <c r="M1681" i="2"/>
  <c r="AG1681" i="2"/>
  <c r="AH1681" i="2"/>
  <c r="AI1681" i="2"/>
  <c r="AJ1681" i="2"/>
  <c r="AK1681" i="2"/>
  <c r="AL1681" i="2"/>
  <c r="AM1681" i="2"/>
  <c r="AN1681" i="2"/>
  <c r="C1682" i="2"/>
  <c r="D1682" i="2"/>
  <c r="E1682" i="2"/>
  <c r="F1682" i="2"/>
  <c r="G1682" i="2"/>
  <c r="H1682" i="2"/>
  <c r="J1682" i="2"/>
  <c r="K1682" i="2"/>
  <c r="L1682" i="2"/>
  <c r="M1682" i="2"/>
  <c r="AG1682" i="2"/>
  <c r="AH1682" i="2"/>
  <c r="AI1682" i="2"/>
  <c r="AJ1682" i="2"/>
  <c r="AK1682" i="2"/>
  <c r="AL1682" i="2"/>
  <c r="AM1682" i="2"/>
  <c r="AN1682" i="2"/>
  <c r="C1683" i="2"/>
  <c r="D1683" i="2"/>
  <c r="E1683" i="2"/>
  <c r="F1683" i="2"/>
  <c r="G1683" i="2"/>
  <c r="H1683" i="2"/>
  <c r="J1683" i="2"/>
  <c r="K1683" i="2"/>
  <c r="L1683" i="2"/>
  <c r="M1683" i="2"/>
  <c r="AG1683" i="2"/>
  <c r="AH1683" i="2"/>
  <c r="AI1683" i="2"/>
  <c r="AJ1683" i="2"/>
  <c r="AK1683" i="2"/>
  <c r="AL1683" i="2"/>
  <c r="AM1683" i="2"/>
  <c r="AN1683" i="2"/>
  <c r="C1684" i="2"/>
  <c r="D1684" i="2"/>
  <c r="E1684" i="2"/>
  <c r="F1684" i="2"/>
  <c r="G1684" i="2"/>
  <c r="H1684" i="2"/>
  <c r="J1684" i="2"/>
  <c r="K1684" i="2"/>
  <c r="L1684" i="2"/>
  <c r="M1684" i="2"/>
  <c r="AG1684" i="2"/>
  <c r="AH1684" i="2"/>
  <c r="AI1684" i="2"/>
  <c r="AJ1684" i="2"/>
  <c r="AK1684" i="2"/>
  <c r="AL1684" i="2"/>
  <c r="AM1684" i="2"/>
  <c r="AN1684" i="2"/>
  <c r="C1685" i="2"/>
  <c r="D1685" i="2"/>
  <c r="E1685" i="2"/>
  <c r="F1685" i="2"/>
  <c r="G1685" i="2"/>
  <c r="H1685" i="2"/>
  <c r="J1685" i="2"/>
  <c r="K1685" i="2"/>
  <c r="L1685" i="2"/>
  <c r="M1685" i="2"/>
  <c r="AG1685" i="2"/>
  <c r="AH1685" i="2"/>
  <c r="AI1685" i="2"/>
  <c r="AJ1685" i="2"/>
  <c r="AK1685" i="2"/>
  <c r="AL1685" i="2"/>
  <c r="AM1685" i="2"/>
  <c r="AN1685" i="2"/>
  <c r="C1686" i="2"/>
  <c r="D1686" i="2"/>
  <c r="E1686" i="2"/>
  <c r="F1686" i="2"/>
  <c r="G1686" i="2"/>
  <c r="H1686" i="2"/>
  <c r="J1686" i="2"/>
  <c r="K1686" i="2"/>
  <c r="L1686" i="2"/>
  <c r="M1686" i="2"/>
  <c r="AG1686" i="2"/>
  <c r="AH1686" i="2"/>
  <c r="AI1686" i="2"/>
  <c r="AJ1686" i="2"/>
  <c r="AK1686" i="2"/>
  <c r="AL1686" i="2"/>
  <c r="AM1686" i="2"/>
  <c r="AN1686" i="2"/>
  <c r="C1687" i="2"/>
  <c r="D1687" i="2"/>
  <c r="E1687" i="2"/>
  <c r="F1687" i="2"/>
  <c r="G1687" i="2"/>
  <c r="H1687" i="2"/>
  <c r="J1687" i="2"/>
  <c r="K1687" i="2"/>
  <c r="L1687" i="2"/>
  <c r="M1687" i="2"/>
  <c r="AG1687" i="2"/>
  <c r="AH1687" i="2"/>
  <c r="AI1687" i="2"/>
  <c r="AJ1687" i="2"/>
  <c r="AK1687" i="2"/>
  <c r="AL1687" i="2"/>
  <c r="AM1687" i="2"/>
  <c r="AN1687" i="2"/>
  <c r="C1688" i="2"/>
  <c r="D1688" i="2"/>
  <c r="E1688" i="2"/>
  <c r="F1688" i="2"/>
  <c r="G1688" i="2"/>
  <c r="H1688" i="2"/>
  <c r="J1688" i="2"/>
  <c r="K1688" i="2"/>
  <c r="L1688" i="2"/>
  <c r="M1688" i="2"/>
  <c r="AG1688" i="2"/>
  <c r="AH1688" i="2"/>
  <c r="AI1688" i="2"/>
  <c r="AJ1688" i="2"/>
  <c r="AK1688" i="2"/>
  <c r="AL1688" i="2"/>
  <c r="AM1688" i="2"/>
  <c r="AN1688" i="2"/>
  <c r="C1689" i="2"/>
  <c r="D1689" i="2"/>
  <c r="E1689" i="2"/>
  <c r="F1689" i="2"/>
  <c r="G1689" i="2"/>
  <c r="H1689" i="2"/>
  <c r="J1689" i="2"/>
  <c r="K1689" i="2"/>
  <c r="L1689" i="2"/>
  <c r="M1689" i="2"/>
  <c r="AG1689" i="2"/>
  <c r="AH1689" i="2"/>
  <c r="AI1689" i="2"/>
  <c r="AJ1689" i="2"/>
  <c r="AK1689" i="2"/>
  <c r="AL1689" i="2"/>
  <c r="AM1689" i="2"/>
  <c r="AN1689" i="2"/>
  <c r="C1690" i="2"/>
  <c r="D1690" i="2"/>
  <c r="E1690" i="2"/>
  <c r="F1690" i="2"/>
  <c r="G1690" i="2"/>
  <c r="H1690" i="2"/>
  <c r="J1690" i="2"/>
  <c r="K1690" i="2"/>
  <c r="L1690" i="2"/>
  <c r="M1690" i="2"/>
  <c r="AG1690" i="2"/>
  <c r="AH1690" i="2"/>
  <c r="AI1690" i="2"/>
  <c r="AJ1690" i="2"/>
  <c r="AK1690" i="2"/>
  <c r="AL1690" i="2"/>
  <c r="AM1690" i="2"/>
  <c r="AN1690" i="2"/>
  <c r="C1691" i="2"/>
  <c r="D1691" i="2"/>
  <c r="E1691" i="2"/>
  <c r="F1691" i="2"/>
  <c r="G1691" i="2"/>
  <c r="H1691" i="2"/>
  <c r="J1691" i="2"/>
  <c r="K1691" i="2"/>
  <c r="L1691" i="2"/>
  <c r="M1691" i="2"/>
  <c r="AG1691" i="2"/>
  <c r="AH1691" i="2"/>
  <c r="AI1691" i="2"/>
  <c r="AJ1691" i="2"/>
  <c r="AK1691" i="2"/>
  <c r="AL1691" i="2"/>
  <c r="AM1691" i="2"/>
  <c r="AN1691" i="2"/>
  <c r="C1692" i="2"/>
  <c r="D1692" i="2"/>
  <c r="E1692" i="2"/>
  <c r="F1692" i="2"/>
  <c r="G1692" i="2"/>
  <c r="H1692" i="2"/>
  <c r="J1692" i="2"/>
  <c r="K1692" i="2"/>
  <c r="L1692" i="2"/>
  <c r="M1692" i="2"/>
  <c r="AG1692" i="2"/>
  <c r="AH1692" i="2"/>
  <c r="AI1692" i="2"/>
  <c r="AJ1692" i="2"/>
  <c r="AK1692" i="2"/>
  <c r="AL1692" i="2"/>
  <c r="AM1692" i="2"/>
  <c r="AN1692" i="2"/>
  <c r="C1693" i="2"/>
  <c r="D1693" i="2"/>
  <c r="E1693" i="2"/>
  <c r="F1693" i="2"/>
  <c r="G1693" i="2"/>
  <c r="H1693" i="2"/>
  <c r="J1693" i="2"/>
  <c r="K1693" i="2"/>
  <c r="L1693" i="2"/>
  <c r="M1693" i="2"/>
  <c r="AG1693" i="2"/>
  <c r="AH1693" i="2"/>
  <c r="AI1693" i="2"/>
  <c r="AJ1693" i="2"/>
  <c r="AK1693" i="2"/>
  <c r="AL1693" i="2"/>
  <c r="AM1693" i="2"/>
  <c r="AN1693" i="2"/>
  <c r="C1694" i="2"/>
  <c r="D1694" i="2"/>
  <c r="E1694" i="2"/>
  <c r="F1694" i="2"/>
  <c r="G1694" i="2"/>
  <c r="H1694" i="2"/>
  <c r="J1694" i="2"/>
  <c r="K1694" i="2"/>
  <c r="L1694" i="2"/>
  <c r="M1694" i="2"/>
  <c r="AG1694" i="2"/>
  <c r="AH1694" i="2"/>
  <c r="AI1694" i="2"/>
  <c r="AJ1694" i="2"/>
  <c r="AK1694" i="2"/>
  <c r="AL1694" i="2"/>
  <c r="AM1694" i="2"/>
  <c r="AN1694" i="2"/>
  <c r="C1695" i="2"/>
  <c r="D1695" i="2"/>
  <c r="E1695" i="2"/>
  <c r="F1695" i="2"/>
  <c r="G1695" i="2"/>
  <c r="H1695" i="2"/>
  <c r="J1695" i="2"/>
  <c r="K1695" i="2"/>
  <c r="L1695" i="2"/>
  <c r="M1695" i="2"/>
  <c r="AG1695" i="2"/>
  <c r="AH1695" i="2"/>
  <c r="AI1695" i="2"/>
  <c r="AJ1695" i="2"/>
  <c r="AK1695" i="2"/>
  <c r="AL1695" i="2"/>
  <c r="AM1695" i="2"/>
  <c r="AN1695" i="2"/>
  <c r="C1696" i="2"/>
  <c r="D1696" i="2"/>
  <c r="E1696" i="2"/>
  <c r="F1696" i="2"/>
  <c r="G1696" i="2"/>
  <c r="H1696" i="2"/>
  <c r="J1696" i="2"/>
  <c r="K1696" i="2"/>
  <c r="L1696" i="2"/>
  <c r="M1696" i="2"/>
  <c r="AG1696" i="2"/>
  <c r="AH1696" i="2"/>
  <c r="AI1696" i="2"/>
  <c r="AJ1696" i="2"/>
  <c r="AK1696" i="2"/>
  <c r="AL1696" i="2"/>
  <c r="AM1696" i="2"/>
  <c r="AN1696" i="2"/>
  <c r="C1697" i="2"/>
  <c r="D1697" i="2"/>
  <c r="E1697" i="2"/>
  <c r="F1697" i="2"/>
  <c r="G1697" i="2"/>
  <c r="H1697" i="2"/>
  <c r="J1697" i="2"/>
  <c r="K1697" i="2"/>
  <c r="L1697" i="2"/>
  <c r="M1697" i="2"/>
  <c r="AG1697" i="2"/>
  <c r="AH1697" i="2"/>
  <c r="AI1697" i="2"/>
  <c r="AJ1697" i="2"/>
  <c r="AK1697" i="2"/>
  <c r="AL1697" i="2"/>
  <c r="AM1697" i="2"/>
  <c r="AN1697" i="2"/>
  <c r="C1698" i="2"/>
  <c r="D1698" i="2"/>
  <c r="E1698" i="2"/>
  <c r="F1698" i="2"/>
  <c r="G1698" i="2"/>
  <c r="H1698" i="2"/>
  <c r="J1698" i="2"/>
  <c r="K1698" i="2"/>
  <c r="L1698" i="2"/>
  <c r="M1698" i="2"/>
  <c r="AG1698" i="2"/>
  <c r="AH1698" i="2"/>
  <c r="AI1698" i="2"/>
  <c r="AJ1698" i="2"/>
  <c r="AK1698" i="2"/>
  <c r="AL1698" i="2"/>
  <c r="AM1698" i="2"/>
  <c r="AN1698" i="2"/>
  <c r="C1699" i="2"/>
  <c r="D1699" i="2"/>
  <c r="E1699" i="2"/>
  <c r="F1699" i="2"/>
  <c r="G1699" i="2"/>
  <c r="H1699" i="2"/>
  <c r="J1699" i="2"/>
  <c r="K1699" i="2"/>
  <c r="L1699" i="2"/>
  <c r="M1699" i="2"/>
  <c r="AG1699" i="2"/>
  <c r="AH1699" i="2"/>
  <c r="AI1699" i="2"/>
  <c r="AJ1699" i="2"/>
  <c r="AK1699" i="2"/>
  <c r="AL1699" i="2"/>
  <c r="AM1699" i="2"/>
  <c r="AN1699" i="2"/>
  <c r="C1700" i="2"/>
  <c r="D1700" i="2"/>
  <c r="E1700" i="2"/>
  <c r="F1700" i="2"/>
  <c r="G1700" i="2"/>
  <c r="H1700" i="2"/>
  <c r="J1700" i="2"/>
  <c r="K1700" i="2"/>
  <c r="L1700" i="2"/>
  <c r="M1700" i="2"/>
  <c r="AG1700" i="2"/>
  <c r="AH1700" i="2"/>
  <c r="AI1700" i="2"/>
  <c r="AJ1700" i="2"/>
  <c r="AK1700" i="2"/>
  <c r="AL1700" i="2"/>
  <c r="AM1700" i="2"/>
  <c r="AN1700" i="2"/>
  <c r="C1701" i="2"/>
  <c r="D1701" i="2"/>
  <c r="E1701" i="2"/>
  <c r="F1701" i="2"/>
  <c r="G1701" i="2"/>
  <c r="H1701" i="2"/>
  <c r="J1701" i="2"/>
  <c r="K1701" i="2"/>
  <c r="L1701" i="2"/>
  <c r="M1701" i="2"/>
  <c r="AG1701" i="2"/>
  <c r="AH1701" i="2"/>
  <c r="AI1701" i="2"/>
  <c r="AJ1701" i="2"/>
  <c r="AK1701" i="2"/>
  <c r="AL1701" i="2"/>
  <c r="AM1701" i="2"/>
  <c r="AN1701" i="2"/>
  <c r="C1702" i="2"/>
  <c r="D1702" i="2"/>
  <c r="E1702" i="2"/>
  <c r="F1702" i="2"/>
  <c r="G1702" i="2"/>
  <c r="H1702" i="2"/>
  <c r="J1702" i="2"/>
  <c r="K1702" i="2"/>
  <c r="L1702" i="2"/>
  <c r="M1702" i="2"/>
  <c r="AG1702" i="2"/>
  <c r="AH1702" i="2"/>
  <c r="AI1702" i="2"/>
  <c r="AJ1702" i="2"/>
  <c r="AK1702" i="2"/>
  <c r="AL1702" i="2"/>
  <c r="AM1702" i="2"/>
  <c r="AN1702" i="2"/>
  <c r="C1703" i="2"/>
  <c r="D1703" i="2"/>
  <c r="E1703" i="2"/>
  <c r="F1703" i="2"/>
  <c r="G1703" i="2"/>
  <c r="H1703" i="2"/>
  <c r="J1703" i="2"/>
  <c r="K1703" i="2"/>
  <c r="L1703" i="2"/>
  <c r="M1703" i="2"/>
  <c r="AG1703" i="2"/>
  <c r="AH1703" i="2"/>
  <c r="AI1703" i="2"/>
  <c r="AJ1703" i="2"/>
  <c r="AK1703" i="2"/>
  <c r="AL1703" i="2"/>
  <c r="AM1703" i="2"/>
  <c r="AN1703" i="2"/>
  <c r="C1704" i="2"/>
  <c r="D1704" i="2"/>
  <c r="E1704" i="2"/>
  <c r="F1704" i="2"/>
  <c r="G1704" i="2"/>
  <c r="H1704" i="2"/>
  <c r="J1704" i="2"/>
  <c r="K1704" i="2"/>
  <c r="L1704" i="2"/>
  <c r="M1704" i="2"/>
  <c r="AG1704" i="2"/>
  <c r="AH1704" i="2"/>
  <c r="AI1704" i="2"/>
  <c r="AJ1704" i="2"/>
  <c r="AK1704" i="2"/>
  <c r="AL1704" i="2"/>
  <c r="AM1704" i="2"/>
  <c r="AN1704" i="2"/>
  <c r="C1705" i="2"/>
  <c r="D1705" i="2"/>
  <c r="E1705" i="2"/>
  <c r="F1705" i="2"/>
  <c r="G1705" i="2"/>
  <c r="H1705" i="2"/>
  <c r="J1705" i="2"/>
  <c r="K1705" i="2"/>
  <c r="L1705" i="2"/>
  <c r="M1705" i="2"/>
  <c r="AG1705" i="2"/>
  <c r="AH1705" i="2"/>
  <c r="AI1705" i="2"/>
  <c r="AJ1705" i="2"/>
  <c r="AK1705" i="2"/>
  <c r="AL1705" i="2"/>
  <c r="AM1705" i="2"/>
  <c r="AN1705" i="2"/>
  <c r="C1706" i="2"/>
  <c r="D1706" i="2"/>
  <c r="E1706" i="2"/>
  <c r="F1706" i="2"/>
  <c r="G1706" i="2"/>
  <c r="H1706" i="2"/>
  <c r="J1706" i="2"/>
  <c r="K1706" i="2"/>
  <c r="L1706" i="2"/>
  <c r="M1706" i="2"/>
  <c r="AG1706" i="2"/>
  <c r="AH1706" i="2"/>
  <c r="AI1706" i="2"/>
  <c r="AJ1706" i="2"/>
  <c r="AK1706" i="2"/>
  <c r="AL1706" i="2"/>
  <c r="AM1706" i="2"/>
  <c r="AN1706" i="2"/>
  <c r="C1707" i="2"/>
  <c r="D1707" i="2"/>
  <c r="E1707" i="2"/>
  <c r="F1707" i="2"/>
  <c r="G1707" i="2"/>
  <c r="H1707" i="2"/>
  <c r="J1707" i="2"/>
  <c r="K1707" i="2"/>
  <c r="L1707" i="2"/>
  <c r="M1707" i="2"/>
  <c r="AG1707" i="2"/>
  <c r="AH1707" i="2"/>
  <c r="AI1707" i="2"/>
  <c r="AJ1707" i="2"/>
  <c r="AK1707" i="2"/>
  <c r="AL1707" i="2"/>
  <c r="AM1707" i="2"/>
  <c r="AN1707" i="2"/>
  <c r="C1708" i="2"/>
  <c r="D1708" i="2"/>
  <c r="E1708" i="2"/>
  <c r="F1708" i="2"/>
  <c r="G1708" i="2"/>
  <c r="H1708" i="2"/>
  <c r="J1708" i="2"/>
  <c r="K1708" i="2"/>
  <c r="L1708" i="2"/>
  <c r="M1708" i="2"/>
  <c r="AG1708" i="2"/>
  <c r="AH1708" i="2"/>
  <c r="AI1708" i="2"/>
  <c r="AJ1708" i="2"/>
  <c r="AK1708" i="2"/>
  <c r="AL1708" i="2"/>
  <c r="AM1708" i="2"/>
  <c r="AN1708" i="2"/>
  <c r="C1709" i="2"/>
  <c r="D1709" i="2"/>
  <c r="E1709" i="2"/>
  <c r="F1709" i="2"/>
  <c r="G1709" i="2"/>
  <c r="H1709" i="2"/>
  <c r="J1709" i="2"/>
  <c r="K1709" i="2"/>
  <c r="L1709" i="2"/>
  <c r="M1709" i="2"/>
  <c r="AG1709" i="2"/>
  <c r="AH1709" i="2"/>
  <c r="AI1709" i="2"/>
  <c r="AJ1709" i="2"/>
  <c r="AK1709" i="2"/>
  <c r="AL1709" i="2"/>
  <c r="AM1709" i="2"/>
  <c r="AN1709" i="2"/>
  <c r="C1711" i="2"/>
  <c r="D1711" i="2"/>
  <c r="E1711" i="2"/>
  <c r="F1711" i="2"/>
  <c r="G1711" i="2"/>
  <c r="H1711" i="2"/>
  <c r="J1711" i="2"/>
  <c r="K1711" i="2"/>
  <c r="L1711" i="2"/>
  <c r="M1711" i="2"/>
  <c r="AG1711" i="2"/>
  <c r="AH1711" i="2"/>
  <c r="AI1711" i="2"/>
  <c r="AJ1711" i="2"/>
  <c r="AK1711" i="2"/>
  <c r="AL1711" i="2"/>
  <c r="AM1711" i="2"/>
  <c r="AN1711" i="2"/>
  <c r="C1712" i="2"/>
  <c r="D1712" i="2"/>
  <c r="E1712" i="2"/>
  <c r="F1712" i="2"/>
  <c r="G1712" i="2"/>
  <c r="H1712" i="2"/>
  <c r="J1712" i="2"/>
  <c r="K1712" i="2"/>
  <c r="L1712" i="2"/>
  <c r="M1712" i="2"/>
  <c r="AG1712" i="2"/>
  <c r="AH1712" i="2"/>
  <c r="AI1712" i="2"/>
  <c r="AJ1712" i="2"/>
  <c r="AK1712" i="2"/>
  <c r="AL1712" i="2"/>
  <c r="AM1712" i="2"/>
  <c r="AN1712" i="2"/>
  <c r="C1713" i="2"/>
  <c r="D1713" i="2"/>
  <c r="E1713" i="2"/>
  <c r="F1713" i="2"/>
  <c r="G1713" i="2"/>
  <c r="H1713" i="2"/>
  <c r="J1713" i="2"/>
  <c r="K1713" i="2"/>
  <c r="L1713" i="2"/>
  <c r="M1713" i="2"/>
  <c r="AG1713" i="2"/>
  <c r="AH1713" i="2"/>
  <c r="AI1713" i="2"/>
  <c r="AJ1713" i="2"/>
  <c r="AK1713" i="2"/>
  <c r="AL1713" i="2"/>
  <c r="AM1713" i="2"/>
  <c r="AN1713" i="2"/>
  <c r="C1714" i="2"/>
  <c r="D1714" i="2"/>
  <c r="E1714" i="2"/>
  <c r="F1714" i="2"/>
  <c r="G1714" i="2"/>
  <c r="H1714" i="2"/>
  <c r="J1714" i="2"/>
  <c r="K1714" i="2"/>
  <c r="L1714" i="2"/>
  <c r="M1714" i="2"/>
  <c r="AG1714" i="2"/>
  <c r="AH1714" i="2"/>
  <c r="AI1714" i="2"/>
  <c r="AJ1714" i="2"/>
  <c r="AK1714" i="2"/>
  <c r="AL1714" i="2"/>
  <c r="AM1714" i="2"/>
  <c r="AN1714" i="2"/>
  <c r="C1716" i="2"/>
  <c r="D1716" i="2"/>
  <c r="E1716" i="2"/>
  <c r="F1716" i="2"/>
  <c r="G1716" i="2"/>
  <c r="H1716" i="2"/>
  <c r="J1716" i="2"/>
  <c r="K1716" i="2"/>
  <c r="L1716" i="2"/>
  <c r="M1716" i="2"/>
  <c r="AG1716" i="2"/>
  <c r="AH1716" i="2"/>
  <c r="AI1716" i="2"/>
  <c r="AJ1716" i="2"/>
  <c r="AK1716" i="2"/>
  <c r="AL1716" i="2"/>
  <c r="AM1716" i="2"/>
  <c r="AN1716" i="2"/>
  <c r="C1717" i="2"/>
  <c r="D1717" i="2"/>
  <c r="E1717" i="2"/>
  <c r="F1717" i="2"/>
  <c r="G1717" i="2"/>
  <c r="H1717" i="2"/>
  <c r="J1717" i="2"/>
  <c r="K1717" i="2"/>
  <c r="L1717" i="2"/>
  <c r="M1717" i="2"/>
  <c r="AG1717" i="2"/>
  <c r="AH1717" i="2"/>
  <c r="AI1717" i="2"/>
  <c r="AJ1717" i="2"/>
  <c r="AK1717" i="2"/>
  <c r="AL1717" i="2"/>
  <c r="AM1717" i="2"/>
  <c r="AN1717" i="2"/>
  <c r="C1719" i="2"/>
  <c r="D1719" i="2"/>
  <c r="E1719" i="2"/>
  <c r="F1719" i="2"/>
  <c r="G1719" i="2"/>
  <c r="H1719" i="2"/>
  <c r="J1719" i="2"/>
  <c r="K1719" i="2"/>
  <c r="L1719" i="2"/>
  <c r="M1719" i="2"/>
  <c r="AG1719" i="2"/>
  <c r="AH1719" i="2"/>
  <c r="AI1719" i="2"/>
  <c r="AJ1719" i="2"/>
  <c r="AK1719" i="2"/>
  <c r="AL1719" i="2"/>
  <c r="AM1719" i="2"/>
  <c r="AN1719" i="2"/>
  <c r="C1720" i="2"/>
  <c r="D1720" i="2"/>
  <c r="E1720" i="2"/>
  <c r="F1720" i="2"/>
  <c r="G1720" i="2"/>
  <c r="H1720" i="2"/>
  <c r="J1720" i="2"/>
  <c r="K1720" i="2"/>
  <c r="L1720" i="2"/>
  <c r="M1720" i="2"/>
  <c r="AG1720" i="2"/>
  <c r="AH1720" i="2"/>
  <c r="AI1720" i="2"/>
  <c r="AJ1720" i="2"/>
  <c r="AK1720" i="2"/>
  <c r="AL1720" i="2"/>
  <c r="AM1720" i="2"/>
  <c r="AN1720" i="2"/>
  <c r="C1721" i="2"/>
  <c r="D1721" i="2"/>
  <c r="E1721" i="2"/>
  <c r="F1721" i="2"/>
  <c r="G1721" i="2"/>
  <c r="H1721" i="2"/>
  <c r="J1721" i="2"/>
  <c r="K1721" i="2"/>
  <c r="L1721" i="2"/>
  <c r="M1721" i="2"/>
  <c r="AG1721" i="2"/>
  <c r="AH1721" i="2"/>
  <c r="AI1721" i="2"/>
  <c r="AJ1721" i="2"/>
  <c r="AK1721" i="2"/>
  <c r="AL1721" i="2"/>
  <c r="AM1721" i="2"/>
  <c r="AN1721" i="2"/>
  <c r="C1722" i="2"/>
  <c r="D1722" i="2"/>
  <c r="E1722" i="2"/>
  <c r="F1722" i="2"/>
  <c r="G1722" i="2"/>
  <c r="H1722" i="2"/>
  <c r="J1722" i="2"/>
  <c r="K1722" i="2"/>
  <c r="L1722" i="2"/>
  <c r="M1722" i="2"/>
  <c r="AG1722" i="2"/>
  <c r="AH1722" i="2"/>
  <c r="AI1722" i="2"/>
  <c r="AJ1722" i="2"/>
  <c r="AK1722" i="2"/>
  <c r="AL1722" i="2"/>
  <c r="AM1722" i="2"/>
  <c r="AN1722" i="2"/>
  <c r="C1723" i="2"/>
  <c r="D1723" i="2"/>
  <c r="E1723" i="2"/>
  <c r="F1723" i="2"/>
  <c r="G1723" i="2"/>
  <c r="H1723" i="2"/>
  <c r="J1723" i="2"/>
  <c r="K1723" i="2"/>
  <c r="L1723" i="2"/>
  <c r="M1723" i="2"/>
  <c r="AG1723" i="2"/>
  <c r="AH1723" i="2"/>
  <c r="AI1723" i="2"/>
  <c r="AJ1723" i="2"/>
  <c r="AK1723" i="2"/>
  <c r="AL1723" i="2"/>
  <c r="AM1723" i="2"/>
  <c r="AN1723" i="2"/>
  <c r="C1724" i="2"/>
  <c r="D1724" i="2"/>
  <c r="E1724" i="2"/>
  <c r="F1724" i="2"/>
  <c r="G1724" i="2"/>
  <c r="H1724" i="2"/>
  <c r="J1724" i="2"/>
  <c r="K1724" i="2"/>
  <c r="L1724" i="2"/>
  <c r="M1724" i="2"/>
  <c r="AG1724" i="2"/>
  <c r="AH1724" i="2"/>
  <c r="AI1724" i="2"/>
  <c r="AJ1724" i="2"/>
  <c r="AK1724" i="2"/>
  <c r="AL1724" i="2"/>
  <c r="AM1724" i="2"/>
  <c r="AN1724" i="2"/>
  <c r="C1725" i="2"/>
  <c r="D1725" i="2"/>
  <c r="E1725" i="2"/>
  <c r="F1725" i="2"/>
  <c r="G1725" i="2"/>
  <c r="H1725" i="2"/>
  <c r="J1725" i="2"/>
  <c r="K1725" i="2"/>
  <c r="L1725" i="2"/>
  <c r="M1725" i="2"/>
  <c r="AG1725" i="2"/>
  <c r="AH1725" i="2"/>
  <c r="AI1725" i="2"/>
  <c r="AJ1725" i="2"/>
  <c r="AK1725" i="2"/>
  <c r="AL1725" i="2"/>
  <c r="AM1725" i="2"/>
  <c r="AN1725" i="2"/>
  <c r="C1726" i="2"/>
  <c r="D1726" i="2"/>
  <c r="E1726" i="2"/>
  <c r="F1726" i="2"/>
  <c r="G1726" i="2"/>
  <c r="H1726" i="2"/>
  <c r="J1726" i="2"/>
  <c r="K1726" i="2"/>
  <c r="L1726" i="2"/>
  <c r="M1726" i="2"/>
  <c r="AG1726" i="2"/>
  <c r="AH1726" i="2"/>
  <c r="AI1726" i="2"/>
  <c r="AJ1726" i="2"/>
  <c r="AK1726" i="2"/>
  <c r="AL1726" i="2"/>
  <c r="AM1726" i="2"/>
  <c r="AN1726" i="2"/>
  <c r="C1727" i="2"/>
  <c r="D1727" i="2"/>
  <c r="E1727" i="2"/>
  <c r="F1727" i="2"/>
  <c r="G1727" i="2"/>
  <c r="H1727" i="2"/>
  <c r="J1727" i="2"/>
  <c r="K1727" i="2"/>
  <c r="L1727" i="2"/>
  <c r="M1727" i="2"/>
  <c r="AG1727" i="2"/>
  <c r="AH1727" i="2"/>
  <c r="AI1727" i="2"/>
  <c r="AJ1727" i="2"/>
  <c r="AK1727" i="2"/>
  <c r="AL1727" i="2"/>
  <c r="AM1727" i="2"/>
  <c r="AN1727" i="2"/>
  <c r="C1728" i="2"/>
  <c r="D1728" i="2"/>
  <c r="E1728" i="2"/>
  <c r="F1728" i="2"/>
  <c r="G1728" i="2"/>
  <c r="H1728" i="2"/>
  <c r="J1728" i="2"/>
  <c r="K1728" i="2"/>
  <c r="L1728" i="2"/>
  <c r="M1728" i="2"/>
  <c r="AG1728" i="2"/>
  <c r="AH1728" i="2"/>
  <c r="AI1728" i="2"/>
  <c r="AJ1728" i="2"/>
  <c r="AK1728" i="2"/>
  <c r="AL1728" i="2"/>
  <c r="AM1728" i="2"/>
  <c r="AN1728" i="2"/>
  <c r="C1729" i="2"/>
  <c r="D1729" i="2"/>
  <c r="E1729" i="2"/>
  <c r="F1729" i="2"/>
  <c r="G1729" i="2"/>
  <c r="H1729" i="2"/>
  <c r="J1729" i="2"/>
  <c r="K1729" i="2"/>
  <c r="L1729" i="2"/>
  <c r="M1729" i="2"/>
  <c r="AG1729" i="2"/>
  <c r="AH1729" i="2"/>
  <c r="AI1729" i="2"/>
  <c r="AJ1729" i="2"/>
  <c r="AK1729" i="2"/>
  <c r="AL1729" i="2"/>
  <c r="AM1729" i="2"/>
  <c r="AN1729" i="2"/>
  <c r="C1730" i="2"/>
  <c r="D1730" i="2"/>
  <c r="E1730" i="2"/>
  <c r="F1730" i="2"/>
  <c r="G1730" i="2"/>
  <c r="H1730" i="2"/>
  <c r="J1730" i="2"/>
  <c r="K1730" i="2"/>
  <c r="L1730" i="2"/>
  <c r="M1730" i="2"/>
  <c r="AG1730" i="2"/>
  <c r="AH1730" i="2"/>
  <c r="AI1730" i="2"/>
  <c r="AJ1730" i="2"/>
  <c r="AK1730" i="2"/>
  <c r="AL1730" i="2"/>
  <c r="AM1730" i="2"/>
  <c r="AN1730" i="2"/>
  <c r="C1731" i="2"/>
  <c r="D1731" i="2"/>
  <c r="E1731" i="2"/>
  <c r="F1731" i="2"/>
  <c r="G1731" i="2"/>
  <c r="H1731" i="2"/>
  <c r="J1731" i="2"/>
  <c r="K1731" i="2"/>
  <c r="L1731" i="2"/>
  <c r="M1731" i="2"/>
  <c r="AG1731" i="2"/>
  <c r="AH1731" i="2"/>
  <c r="AI1731" i="2"/>
  <c r="AJ1731" i="2"/>
  <c r="AK1731" i="2"/>
  <c r="AL1731" i="2"/>
  <c r="AM1731" i="2"/>
  <c r="AN1731" i="2"/>
  <c r="C1732" i="2"/>
  <c r="D1732" i="2"/>
  <c r="E1732" i="2"/>
  <c r="F1732" i="2"/>
  <c r="G1732" i="2"/>
  <c r="H1732" i="2"/>
  <c r="J1732" i="2"/>
  <c r="K1732" i="2"/>
  <c r="L1732" i="2"/>
  <c r="M1732" i="2"/>
  <c r="AG1732" i="2"/>
  <c r="AH1732" i="2"/>
  <c r="AI1732" i="2"/>
  <c r="AJ1732" i="2"/>
  <c r="AK1732" i="2"/>
  <c r="AL1732" i="2"/>
  <c r="AM1732" i="2"/>
  <c r="AN1732" i="2"/>
  <c r="C1733" i="2"/>
  <c r="D1733" i="2"/>
  <c r="E1733" i="2"/>
  <c r="F1733" i="2"/>
  <c r="G1733" i="2"/>
  <c r="H1733" i="2"/>
  <c r="J1733" i="2"/>
  <c r="K1733" i="2"/>
  <c r="L1733" i="2"/>
  <c r="M1733" i="2"/>
  <c r="AG1733" i="2"/>
  <c r="AH1733" i="2"/>
  <c r="AI1733" i="2"/>
  <c r="AJ1733" i="2"/>
  <c r="AK1733" i="2"/>
  <c r="AL1733" i="2"/>
  <c r="AM1733" i="2"/>
  <c r="AN1733" i="2"/>
  <c r="C1734" i="2"/>
  <c r="D1734" i="2"/>
  <c r="E1734" i="2"/>
  <c r="F1734" i="2"/>
  <c r="G1734" i="2"/>
  <c r="H1734" i="2"/>
  <c r="J1734" i="2"/>
  <c r="K1734" i="2"/>
  <c r="L1734" i="2"/>
  <c r="M1734" i="2"/>
  <c r="AG1734" i="2"/>
  <c r="AH1734" i="2"/>
  <c r="AI1734" i="2"/>
  <c r="AJ1734" i="2"/>
  <c r="AK1734" i="2"/>
  <c r="AL1734" i="2"/>
  <c r="AM1734" i="2"/>
  <c r="AN1734" i="2"/>
  <c r="C1735" i="2"/>
  <c r="D1735" i="2"/>
  <c r="E1735" i="2"/>
  <c r="F1735" i="2"/>
  <c r="G1735" i="2"/>
  <c r="H1735" i="2"/>
  <c r="J1735" i="2"/>
  <c r="K1735" i="2"/>
  <c r="L1735" i="2"/>
  <c r="M1735" i="2"/>
  <c r="AG1735" i="2"/>
  <c r="AH1735" i="2"/>
  <c r="AI1735" i="2"/>
  <c r="AJ1735" i="2"/>
  <c r="AK1735" i="2"/>
  <c r="AL1735" i="2"/>
  <c r="AM1735" i="2"/>
  <c r="AN1735" i="2"/>
  <c r="C1736" i="2"/>
  <c r="D1736" i="2"/>
  <c r="E1736" i="2"/>
  <c r="F1736" i="2"/>
  <c r="G1736" i="2"/>
  <c r="H1736" i="2"/>
  <c r="J1736" i="2"/>
  <c r="K1736" i="2"/>
  <c r="L1736" i="2"/>
  <c r="M1736" i="2"/>
  <c r="AG1736" i="2"/>
  <c r="AH1736" i="2"/>
  <c r="AI1736" i="2"/>
  <c r="AJ1736" i="2"/>
  <c r="AK1736" i="2"/>
  <c r="AL1736" i="2"/>
  <c r="AM1736" i="2"/>
  <c r="AN1736" i="2"/>
  <c r="C1737" i="2"/>
  <c r="D1737" i="2"/>
  <c r="E1737" i="2"/>
  <c r="F1737" i="2"/>
  <c r="G1737" i="2"/>
  <c r="H1737" i="2"/>
  <c r="J1737" i="2"/>
  <c r="K1737" i="2"/>
  <c r="L1737" i="2"/>
  <c r="M1737" i="2"/>
  <c r="AG1737" i="2"/>
  <c r="AH1737" i="2"/>
  <c r="AI1737" i="2"/>
  <c r="AJ1737" i="2"/>
  <c r="AK1737" i="2"/>
  <c r="AL1737" i="2"/>
  <c r="AM1737" i="2"/>
  <c r="AN1737" i="2"/>
  <c r="C1738" i="2"/>
  <c r="D1738" i="2"/>
  <c r="E1738" i="2"/>
  <c r="F1738" i="2"/>
  <c r="G1738" i="2"/>
  <c r="H1738" i="2"/>
  <c r="J1738" i="2"/>
  <c r="K1738" i="2"/>
  <c r="L1738" i="2"/>
  <c r="M1738" i="2"/>
  <c r="AG1738" i="2"/>
  <c r="AH1738" i="2"/>
  <c r="AI1738" i="2"/>
  <c r="AJ1738" i="2"/>
  <c r="AK1738" i="2"/>
  <c r="AL1738" i="2"/>
  <c r="AM1738" i="2"/>
  <c r="AN1738" i="2"/>
  <c r="C1739" i="2"/>
  <c r="D1739" i="2"/>
  <c r="E1739" i="2"/>
  <c r="F1739" i="2"/>
  <c r="G1739" i="2"/>
  <c r="H1739" i="2"/>
  <c r="J1739" i="2"/>
  <c r="K1739" i="2"/>
  <c r="L1739" i="2"/>
  <c r="M1739" i="2"/>
  <c r="AG1739" i="2"/>
  <c r="AH1739" i="2"/>
  <c r="AI1739" i="2"/>
  <c r="AJ1739" i="2"/>
  <c r="AK1739" i="2"/>
  <c r="AL1739" i="2"/>
  <c r="AM1739" i="2"/>
  <c r="AN1739" i="2"/>
  <c r="C1740" i="2"/>
  <c r="D1740" i="2"/>
  <c r="E1740" i="2"/>
  <c r="F1740" i="2"/>
  <c r="G1740" i="2"/>
  <c r="H1740" i="2"/>
  <c r="J1740" i="2"/>
  <c r="K1740" i="2"/>
  <c r="L1740" i="2"/>
  <c r="M1740" i="2"/>
  <c r="AG1740" i="2"/>
  <c r="AH1740" i="2"/>
  <c r="AI1740" i="2"/>
  <c r="AJ1740" i="2"/>
  <c r="AK1740" i="2"/>
  <c r="AL1740" i="2"/>
  <c r="AM1740" i="2"/>
  <c r="AN1740" i="2"/>
  <c r="C1741" i="2"/>
  <c r="D1741" i="2"/>
  <c r="E1741" i="2"/>
  <c r="F1741" i="2"/>
  <c r="G1741" i="2"/>
  <c r="H1741" i="2"/>
  <c r="J1741" i="2"/>
  <c r="K1741" i="2"/>
  <c r="L1741" i="2"/>
  <c r="M1741" i="2"/>
  <c r="AG1741" i="2"/>
  <c r="AH1741" i="2"/>
  <c r="AI1741" i="2"/>
  <c r="AJ1741" i="2"/>
  <c r="AK1741" i="2"/>
  <c r="AL1741" i="2"/>
  <c r="AM1741" i="2"/>
  <c r="AN1741" i="2"/>
  <c r="C1742" i="2"/>
  <c r="D1742" i="2"/>
  <c r="E1742" i="2"/>
  <c r="F1742" i="2"/>
  <c r="G1742" i="2"/>
  <c r="H1742" i="2"/>
  <c r="J1742" i="2"/>
  <c r="K1742" i="2"/>
  <c r="L1742" i="2"/>
  <c r="M1742" i="2"/>
  <c r="AG1742" i="2"/>
  <c r="AH1742" i="2"/>
  <c r="AI1742" i="2"/>
  <c r="AJ1742" i="2"/>
  <c r="AK1742" i="2"/>
  <c r="AL1742" i="2"/>
  <c r="AM1742" i="2"/>
  <c r="AN1742" i="2"/>
  <c r="C1743" i="2"/>
  <c r="D1743" i="2"/>
  <c r="E1743" i="2"/>
  <c r="F1743" i="2"/>
  <c r="G1743" i="2"/>
  <c r="H1743" i="2"/>
  <c r="J1743" i="2"/>
  <c r="K1743" i="2"/>
  <c r="L1743" i="2"/>
  <c r="M1743" i="2"/>
  <c r="AG1743" i="2"/>
  <c r="AH1743" i="2"/>
  <c r="AI1743" i="2"/>
  <c r="AJ1743" i="2"/>
  <c r="AK1743" i="2"/>
  <c r="AL1743" i="2"/>
  <c r="AM1743" i="2"/>
  <c r="AN1743" i="2"/>
  <c r="C1744" i="2"/>
  <c r="D1744" i="2"/>
  <c r="E1744" i="2"/>
  <c r="F1744" i="2"/>
  <c r="G1744" i="2"/>
  <c r="H1744" i="2"/>
  <c r="J1744" i="2"/>
  <c r="K1744" i="2"/>
  <c r="L1744" i="2"/>
  <c r="M1744" i="2"/>
  <c r="AG1744" i="2"/>
  <c r="AH1744" i="2"/>
  <c r="AI1744" i="2"/>
  <c r="AJ1744" i="2"/>
  <c r="AK1744" i="2"/>
  <c r="AL1744" i="2"/>
  <c r="AM1744" i="2"/>
  <c r="AN1744" i="2"/>
  <c r="C1745" i="2"/>
  <c r="D1745" i="2"/>
  <c r="E1745" i="2"/>
  <c r="F1745" i="2"/>
  <c r="G1745" i="2"/>
  <c r="H1745" i="2"/>
  <c r="J1745" i="2"/>
  <c r="K1745" i="2"/>
  <c r="L1745" i="2"/>
  <c r="M1745" i="2"/>
  <c r="AG1745" i="2"/>
  <c r="AH1745" i="2"/>
  <c r="AI1745" i="2"/>
  <c r="AJ1745" i="2"/>
  <c r="AK1745" i="2"/>
  <c r="AL1745" i="2"/>
  <c r="AM1745" i="2"/>
  <c r="AN1745" i="2"/>
  <c r="C1746" i="2"/>
  <c r="D1746" i="2"/>
  <c r="E1746" i="2"/>
  <c r="F1746" i="2"/>
  <c r="G1746" i="2"/>
  <c r="H1746" i="2"/>
  <c r="J1746" i="2"/>
  <c r="K1746" i="2"/>
  <c r="L1746" i="2"/>
  <c r="M1746" i="2"/>
  <c r="AG1746" i="2"/>
  <c r="AH1746" i="2"/>
  <c r="AI1746" i="2"/>
  <c r="AJ1746" i="2"/>
  <c r="AK1746" i="2"/>
  <c r="AL1746" i="2"/>
  <c r="AM1746" i="2"/>
  <c r="AN1746" i="2"/>
  <c r="C1747" i="2"/>
  <c r="D1747" i="2"/>
  <c r="E1747" i="2"/>
  <c r="F1747" i="2"/>
  <c r="G1747" i="2"/>
  <c r="H1747" i="2"/>
  <c r="J1747" i="2"/>
  <c r="K1747" i="2"/>
  <c r="L1747" i="2"/>
  <c r="M1747" i="2"/>
  <c r="AG1747" i="2"/>
  <c r="AH1747" i="2"/>
  <c r="AI1747" i="2"/>
  <c r="AJ1747" i="2"/>
  <c r="AK1747" i="2"/>
  <c r="AL1747" i="2"/>
  <c r="AM1747" i="2"/>
  <c r="AN1747" i="2"/>
  <c r="C1748" i="2"/>
  <c r="D1748" i="2"/>
  <c r="E1748" i="2"/>
  <c r="F1748" i="2"/>
  <c r="G1748" i="2"/>
  <c r="H1748" i="2"/>
  <c r="J1748" i="2"/>
  <c r="K1748" i="2"/>
  <c r="L1748" i="2"/>
  <c r="M1748" i="2"/>
  <c r="AG1748" i="2"/>
  <c r="AH1748" i="2"/>
  <c r="AI1748" i="2"/>
  <c r="AJ1748" i="2"/>
  <c r="AK1748" i="2"/>
  <c r="AL1748" i="2"/>
  <c r="AM1748" i="2"/>
  <c r="AN1748" i="2"/>
  <c r="C1749" i="2"/>
  <c r="D1749" i="2"/>
  <c r="E1749" i="2"/>
  <c r="F1749" i="2"/>
  <c r="G1749" i="2"/>
  <c r="H1749" i="2"/>
  <c r="J1749" i="2"/>
  <c r="K1749" i="2"/>
  <c r="L1749" i="2"/>
  <c r="M1749" i="2"/>
  <c r="AG1749" i="2"/>
  <c r="AH1749" i="2"/>
  <c r="AI1749" i="2"/>
  <c r="AJ1749" i="2"/>
  <c r="AK1749" i="2"/>
  <c r="AL1749" i="2"/>
  <c r="AM1749" i="2"/>
  <c r="AN1749" i="2"/>
  <c r="C1750" i="2"/>
  <c r="D1750" i="2"/>
  <c r="E1750" i="2"/>
  <c r="F1750" i="2"/>
  <c r="G1750" i="2"/>
  <c r="H1750" i="2"/>
  <c r="J1750" i="2"/>
  <c r="K1750" i="2"/>
  <c r="L1750" i="2"/>
  <c r="M1750" i="2"/>
  <c r="AG1750" i="2"/>
  <c r="AH1750" i="2"/>
  <c r="AI1750" i="2"/>
  <c r="AJ1750" i="2"/>
  <c r="AK1750" i="2"/>
  <c r="AL1750" i="2"/>
  <c r="AM1750" i="2"/>
  <c r="AN1750" i="2"/>
  <c r="C1751" i="2"/>
  <c r="D1751" i="2"/>
  <c r="E1751" i="2"/>
  <c r="F1751" i="2"/>
  <c r="G1751" i="2"/>
  <c r="H1751" i="2"/>
  <c r="J1751" i="2"/>
  <c r="K1751" i="2"/>
  <c r="L1751" i="2"/>
  <c r="M1751" i="2"/>
  <c r="AG1751" i="2"/>
  <c r="AH1751" i="2"/>
  <c r="AI1751" i="2"/>
  <c r="AJ1751" i="2"/>
  <c r="AK1751" i="2"/>
  <c r="AL1751" i="2"/>
  <c r="AM1751" i="2"/>
  <c r="AN1751" i="2"/>
  <c r="C1752" i="2"/>
  <c r="D1752" i="2"/>
  <c r="E1752" i="2"/>
  <c r="F1752" i="2"/>
  <c r="G1752" i="2"/>
  <c r="H1752" i="2"/>
  <c r="J1752" i="2"/>
  <c r="K1752" i="2"/>
  <c r="L1752" i="2"/>
  <c r="M1752" i="2"/>
  <c r="AG1752" i="2"/>
  <c r="AH1752" i="2"/>
  <c r="AI1752" i="2"/>
  <c r="AJ1752" i="2"/>
  <c r="AK1752" i="2"/>
  <c r="AL1752" i="2"/>
  <c r="AM1752" i="2"/>
  <c r="AN1752" i="2"/>
  <c r="C1753" i="2"/>
  <c r="D1753" i="2"/>
  <c r="E1753" i="2"/>
  <c r="F1753" i="2"/>
  <c r="G1753" i="2"/>
  <c r="H1753" i="2"/>
  <c r="J1753" i="2"/>
  <c r="K1753" i="2"/>
  <c r="L1753" i="2"/>
  <c r="M1753" i="2"/>
  <c r="AG1753" i="2"/>
  <c r="AH1753" i="2"/>
  <c r="AI1753" i="2"/>
  <c r="AJ1753" i="2"/>
  <c r="AK1753" i="2"/>
  <c r="AL1753" i="2"/>
  <c r="AM1753" i="2"/>
  <c r="AN1753" i="2"/>
  <c r="C1754" i="2"/>
  <c r="D1754" i="2"/>
  <c r="E1754" i="2"/>
  <c r="F1754" i="2"/>
  <c r="G1754" i="2"/>
  <c r="H1754" i="2"/>
  <c r="J1754" i="2"/>
  <c r="K1754" i="2"/>
  <c r="L1754" i="2"/>
  <c r="M1754" i="2"/>
  <c r="AG1754" i="2"/>
  <c r="AH1754" i="2"/>
  <c r="AI1754" i="2"/>
  <c r="AJ1754" i="2"/>
  <c r="AK1754" i="2"/>
  <c r="AL1754" i="2"/>
  <c r="AM1754" i="2"/>
  <c r="AN1754" i="2"/>
  <c r="C1755" i="2"/>
  <c r="D1755" i="2"/>
  <c r="E1755" i="2"/>
  <c r="F1755" i="2"/>
  <c r="G1755" i="2"/>
  <c r="H1755" i="2"/>
  <c r="J1755" i="2"/>
  <c r="K1755" i="2"/>
  <c r="L1755" i="2"/>
  <c r="M1755" i="2"/>
  <c r="AG1755" i="2"/>
  <c r="AH1755" i="2"/>
  <c r="AI1755" i="2"/>
  <c r="AJ1755" i="2"/>
  <c r="AK1755" i="2"/>
  <c r="AL1755" i="2"/>
  <c r="AM1755" i="2"/>
  <c r="AN1755" i="2"/>
  <c r="C1756" i="2"/>
  <c r="D1756" i="2"/>
  <c r="E1756" i="2"/>
  <c r="F1756" i="2"/>
  <c r="G1756" i="2"/>
  <c r="H1756" i="2"/>
  <c r="J1756" i="2"/>
  <c r="K1756" i="2"/>
  <c r="L1756" i="2"/>
  <c r="M1756" i="2"/>
  <c r="AG1756" i="2"/>
  <c r="AH1756" i="2"/>
  <c r="AI1756" i="2"/>
  <c r="AJ1756" i="2"/>
  <c r="AK1756" i="2"/>
  <c r="AL1756" i="2"/>
  <c r="AM1756" i="2"/>
  <c r="AN1756" i="2"/>
  <c r="C1757" i="2"/>
  <c r="D1757" i="2"/>
  <c r="E1757" i="2"/>
  <c r="F1757" i="2"/>
  <c r="G1757" i="2"/>
  <c r="H1757" i="2"/>
  <c r="J1757" i="2"/>
  <c r="K1757" i="2"/>
  <c r="L1757" i="2"/>
  <c r="M1757" i="2"/>
  <c r="AG1757" i="2"/>
  <c r="AH1757" i="2"/>
  <c r="AI1757" i="2"/>
  <c r="AJ1757" i="2"/>
  <c r="AK1757" i="2"/>
  <c r="AL1757" i="2"/>
  <c r="AM1757" i="2"/>
  <c r="AN1757" i="2"/>
  <c r="C1758" i="2"/>
  <c r="D1758" i="2"/>
  <c r="E1758" i="2"/>
  <c r="F1758" i="2"/>
  <c r="G1758" i="2"/>
  <c r="H1758" i="2"/>
  <c r="J1758" i="2"/>
  <c r="K1758" i="2"/>
  <c r="L1758" i="2"/>
  <c r="M1758" i="2"/>
  <c r="AG1758" i="2"/>
  <c r="AH1758" i="2"/>
  <c r="AI1758" i="2"/>
  <c r="AJ1758" i="2"/>
  <c r="AK1758" i="2"/>
  <c r="AL1758" i="2"/>
  <c r="AM1758" i="2"/>
  <c r="AN1758" i="2"/>
  <c r="C1759" i="2"/>
  <c r="D1759" i="2"/>
  <c r="E1759" i="2"/>
  <c r="F1759" i="2"/>
  <c r="G1759" i="2"/>
  <c r="H1759" i="2"/>
  <c r="J1759" i="2"/>
  <c r="K1759" i="2"/>
  <c r="L1759" i="2"/>
  <c r="M1759" i="2"/>
  <c r="AG1759" i="2"/>
  <c r="AH1759" i="2"/>
  <c r="AI1759" i="2"/>
  <c r="AJ1759" i="2"/>
  <c r="AK1759" i="2"/>
  <c r="AL1759" i="2"/>
  <c r="AM1759" i="2"/>
  <c r="AN1759" i="2"/>
  <c r="C1760" i="2"/>
  <c r="D1760" i="2"/>
  <c r="E1760" i="2"/>
  <c r="F1760" i="2"/>
  <c r="G1760" i="2"/>
  <c r="H1760" i="2"/>
  <c r="J1760" i="2"/>
  <c r="K1760" i="2"/>
  <c r="L1760" i="2"/>
  <c r="M1760" i="2"/>
  <c r="AG1760" i="2"/>
  <c r="AH1760" i="2"/>
  <c r="AI1760" i="2"/>
  <c r="AJ1760" i="2"/>
  <c r="AK1760" i="2"/>
  <c r="AL1760" i="2"/>
  <c r="AM1760" i="2"/>
  <c r="AN1760" i="2"/>
  <c r="C1761" i="2"/>
  <c r="D1761" i="2"/>
  <c r="E1761" i="2"/>
  <c r="F1761" i="2"/>
  <c r="G1761" i="2"/>
  <c r="H1761" i="2"/>
  <c r="J1761" i="2"/>
  <c r="K1761" i="2"/>
  <c r="L1761" i="2"/>
  <c r="M1761" i="2"/>
  <c r="AG1761" i="2"/>
  <c r="AH1761" i="2"/>
  <c r="AI1761" i="2"/>
  <c r="AJ1761" i="2"/>
  <c r="AK1761" i="2"/>
  <c r="AL1761" i="2"/>
  <c r="AM1761" i="2"/>
  <c r="AN1761" i="2"/>
  <c r="C1762" i="2"/>
  <c r="D1762" i="2"/>
  <c r="E1762" i="2"/>
  <c r="F1762" i="2"/>
  <c r="G1762" i="2"/>
  <c r="H1762" i="2"/>
  <c r="J1762" i="2"/>
  <c r="K1762" i="2"/>
  <c r="L1762" i="2"/>
  <c r="M1762" i="2"/>
  <c r="AG1762" i="2"/>
  <c r="AH1762" i="2"/>
  <c r="AI1762" i="2"/>
  <c r="AJ1762" i="2"/>
  <c r="AK1762" i="2"/>
  <c r="AL1762" i="2"/>
  <c r="AM1762" i="2"/>
  <c r="AN1762" i="2"/>
  <c r="C1763" i="2"/>
  <c r="D1763" i="2"/>
  <c r="E1763" i="2"/>
  <c r="F1763" i="2"/>
  <c r="G1763" i="2"/>
  <c r="H1763" i="2"/>
  <c r="J1763" i="2"/>
  <c r="K1763" i="2"/>
  <c r="L1763" i="2"/>
  <c r="M1763" i="2"/>
  <c r="AG1763" i="2"/>
  <c r="AH1763" i="2"/>
  <c r="AI1763" i="2"/>
  <c r="AJ1763" i="2"/>
  <c r="AK1763" i="2"/>
  <c r="AL1763" i="2"/>
  <c r="AM1763" i="2"/>
  <c r="AN1763" i="2"/>
  <c r="C1764" i="2"/>
  <c r="D1764" i="2"/>
  <c r="E1764" i="2"/>
  <c r="F1764" i="2"/>
  <c r="G1764" i="2"/>
  <c r="H1764" i="2"/>
  <c r="J1764" i="2"/>
  <c r="K1764" i="2"/>
  <c r="L1764" i="2"/>
  <c r="M1764" i="2"/>
  <c r="AG1764" i="2"/>
  <c r="AH1764" i="2"/>
  <c r="AI1764" i="2"/>
  <c r="AJ1764" i="2"/>
  <c r="AK1764" i="2"/>
  <c r="AL1764" i="2"/>
  <c r="AM1764" i="2"/>
  <c r="AN1764" i="2"/>
  <c r="C1765" i="2"/>
  <c r="D1765" i="2"/>
  <c r="E1765" i="2"/>
  <c r="F1765" i="2"/>
  <c r="G1765" i="2"/>
  <c r="H1765" i="2"/>
  <c r="J1765" i="2"/>
  <c r="K1765" i="2"/>
  <c r="L1765" i="2"/>
  <c r="M1765" i="2"/>
  <c r="AG1765" i="2"/>
  <c r="AH1765" i="2"/>
  <c r="AI1765" i="2"/>
  <c r="AJ1765" i="2"/>
  <c r="AK1765" i="2"/>
  <c r="AL1765" i="2"/>
  <c r="AM1765" i="2"/>
  <c r="AN1765" i="2"/>
  <c r="C1767" i="2"/>
  <c r="D1767" i="2"/>
  <c r="E1767" i="2"/>
  <c r="F1767" i="2"/>
  <c r="G1767" i="2"/>
  <c r="H1767" i="2"/>
  <c r="J1767" i="2"/>
  <c r="K1767" i="2"/>
  <c r="L1767" i="2"/>
  <c r="M1767" i="2"/>
  <c r="AG1767" i="2"/>
  <c r="AH1767" i="2"/>
  <c r="AI1767" i="2"/>
  <c r="AJ1767" i="2"/>
  <c r="AK1767" i="2"/>
  <c r="AL1767" i="2"/>
  <c r="AM1767" i="2"/>
  <c r="AN1767" i="2"/>
  <c r="C1768" i="2"/>
  <c r="D1768" i="2"/>
  <c r="E1768" i="2"/>
  <c r="F1768" i="2"/>
  <c r="G1768" i="2"/>
  <c r="H1768" i="2"/>
  <c r="J1768" i="2"/>
  <c r="K1768" i="2"/>
  <c r="L1768" i="2"/>
  <c r="M1768" i="2"/>
  <c r="AG1768" i="2"/>
  <c r="AH1768" i="2"/>
  <c r="AI1768" i="2"/>
  <c r="AJ1768" i="2"/>
  <c r="AK1768" i="2"/>
  <c r="AL1768" i="2"/>
  <c r="AM1768" i="2"/>
  <c r="AN1768" i="2"/>
  <c r="C1769" i="2"/>
  <c r="D1769" i="2"/>
  <c r="E1769" i="2"/>
  <c r="F1769" i="2"/>
  <c r="G1769" i="2"/>
  <c r="H1769" i="2"/>
  <c r="J1769" i="2"/>
  <c r="K1769" i="2"/>
  <c r="L1769" i="2"/>
  <c r="M1769" i="2"/>
  <c r="AG1769" i="2"/>
  <c r="AH1769" i="2"/>
  <c r="AI1769" i="2"/>
  <c r="AJ1769" i="2"/>
  <c r="AK1769" i="2"/>
  <c r="AL1769" i="2"/>
  <c r="AM1769" i="2"/>
  <c r="AN1769" i="2"/>
  <c r="C1770" i="2"/>
  <c r="D1770" i="2"/>
  <c r="E1770" i="2"/>
  <c r="F1770" i="2"/>
  <c r="G1770" i="2"/>
  <c r="H1770" i="2"/>
  <c r="J1770" i="2"/>
  <c r="K1770" i="2"/>
  <c r="L1770" i="2"/>
  <c r="M1770" i="2"/>
  <c r="AG1770" i="2"/>
  <c r="AH1770" i="2"/>
  <c r="AI1770" i="2"/>
  <c r="AJ1770" i="2"/>
  <c r="AK1770" i="2"/>
  <c r="AL1770" i="2"/>
  <c r="AM1770" i="2"/>
  <c r="AN1770" i="2"/>
  <c r="C1771" i="2"/>
  <c r="D1771" i="2"/>
  <c r="E1771" i="2"/>
  <c r="F1771" i="2"/>
  <c r="G1771" i="2"/>
  <c r="H1771" i="2"/>
  <c r="J1771" i="2"/>
  <c r="K1771" i="2"/>
  <c r="L1771" i="2"/>
  <c r="M1771" i="2"/>
  <c r="AG1771" i="2"/>
  <c r="AH1771" i="2"/>
  <c r="AI1771" i="2"/>
  <c r="AJ1771" i="2"/>
  <c r="AK1771" i="2"/>
  <c r="AL1771" i="2"/>
  <c r="AM1771" i="2"/>
  <c r="AN1771" i="2"/>
  <c r="C1772" i="2"/>
  <c r="D1772" i="2"/>
  <c r="E1772" i="2"/>
  <c r="F1772" i="2"/>
  <c r="G1772" i="2"/>
  <c r="H1772" i="2"/>
  <c r="J1772" i="2"/>
  <c r="K1772" i="2"/>
  <c r="L1772" i="2"/>
  <c r="M1772" i="2"/>
  <c r="AG1772" i="2"/>
  <c r="AH1772" i="2"/>
  <c r="AI1772" i="2"/>
  <c r="AJ1772" i="2"/>
  <c r="AK1772" i="2"/>
  <c r="AL1772" i="2"/>
  <c r="AM1772" i="2"/>
  <c r="AN1772" i="2"/>
  <c r="C1773" i="2"/>
  <c r="D1773" i="2"/>
  <c r="E1773" i="2"/>
  <c r="F1773" i="2"/>
  <c r="G1773" i="2"/>
  <c r="H1773" i="2"/>
  <c r="J1773" i="2"/>
  <c r="K1773" i="2"/>
  <c r="L1773" i="2"/>
  <c r="M1773" i="2"/>
  <c r="AG1773" i="2"/>
  <c r="AH1773" i="2"/>
  <c r="AI1773" i="2"/>
  <c r="AJ1773" i="2"/>
  <c r="AK1773" i="2"/>
  <c r="AL1773" i="2"/>
  <c r="AM1773" i="2"/>
  <c r="AN1773" i="2"/>
  <c r="C1774" i="2"/>
  <c r="D1774" i="2"/>
  <c r="E1774" i="2"/>
  <c r="F1774" i="2"/>
  <c r="G1774" i="2"/>
  <c r="H1774" i="2"/>
  <c r="J1774" i="2"/>
  <c r="K1774" i="2"/>
  <c r="L1774" i="2"/>
  <c r="M1774" i="2"/>
  <c r="AG1774" i="2"/>
  <c r="AH1774" i="2"/>
  <c r="AI1774" i="2"/>
  <c r="AJ1774" i="2"/>
  <c r="AK1774" i="2"/>
  <c r="AL1774" i="2"/>
  <c r="AM1774" i="2"/>
  <c r="AN1774" i="2"/>
  <c r="C1775" i="2"/>
  <c r="D1775" i="2"/>
  <c r="E1775" i="2"/>
  <c r="F1775" i="2"/>
  <c r="G1775" i="2"/>
  <c r="H1775" i="2"/>
  <c r="J1775" i="2"/>
  <c r="K1775" i="2"/>
  <c r="L1775" i="2"/>
  <c r="M1775" i="2"/>
  <c r="AG1775" i="2"/>
  <c r="AH1775" i="2"/>
  <c r="AI1775" i="2"/>
  <c r="AJ1775" i="2"/>
  <c r="AK1775" i="2"/>
  <c r="AL1775" i="2"/>
  <c r="AM1775" i="2"/>
  <c r="AN1775" i="2"/>
  <c r="C1776" i="2"/>
  <c r="D1776" i="2"/>
  <c r="E1776" i="2"/>
  <c r="F1776" i="2"/>
  <c r="G1776" i="2"/>
  <c r="H1776" i="2"/>
  <c r="J1776" i="2"/>
  <c r="K1776" i="2"/>
  <c r="L1776" i="2"/>
  <c r="M1776" i="2"/>
  <c r="AG1776" i="2"/>
  <c r="AH1776" i="2"/>
  <c r="AI1776" i="2"/>
  <c r="AJ1776" i="2"/>
  <c r="AK1776" i="2"/>
  <c r="AL1776" i="2"/>
  <c r="AM1776" i="2"/>
  <c r="AN1776" i="2"/>
  <c r="C1777" i="2"/>
  <c r="D1777" i="2"/>
  <c r="E1777" i="2"/>
  <c r="F1777" i="2"/>
  <c r="G1777" i="2"/>
  <c r="H1777" i="2"/>
  <c r="J1777" i="2"/>
  <c r="K1777" i="2"/>
  <c r="L1777" i="2"/>
  <c r="M1777" i="2"/>
  <c r="AG1777" i="2"/>
  <c r="AH1777" i="2"/>
  <c r="AI1777" i="2"/>
  <c r="AJ1777" i="2"/>
  <c r="AK1777" i="2"/>
  <c r="AL1777" i="2"/>
  <c r="AM1777" i="2"/>
  <c r="AN1777" i="2"/>
  <c r="C1778" i="2"/>
  <c r="D1778" i="2"/>
  <c r="E1778" i="2"/>
  <c r="F1778" i="2"/>
  <c r="G1778" i="2"/>
  <c r="H1778" i="2"/>
  <c r="J1778" i="2"/>
  <c r="K1778" i="2"/>
  <c r="L1778" i="2"/>
  <c r="M1778" i="2"/>
  <c r="AG1778" i="2"/>
  <c r="AH1778" i="2"/>
  <c r="AI1778" i="2"/>
  <c r="AJ1778" i="2"/>
  <c r="AK1778" i="2"/>
  <c r="AL1778" i="2"/>
  <c r="AM1778" i="2"/>
  <c r="AN1778" i="2"/>
  <c r="C1779" i="2"/>
  <c r="D1779" i="2"/>
  <c r="E1779" i="2"/>
  <c r="F1779" i="2"/>
  <c r="G1779" i="2"/>
  <c r="H1779" i="2"/>
  <c r="J1779" i="2"/>
  <c r="K1779" i="2"/>
  <c r="L1779" i="2"/>
  <c r="M1779" i="2"/>
  <c r="AG1779" i="2"/>
  <c r="AH1779" i="2"/>
  <c r="AI1779" i="2"/>
  <c r="AJ1779" i="2"/>
  <c r="AK1779" i="2"/>
  <c r="AL1779" i="2"/>
  <c r="AM1779" i="2"/>
  <c r="AN1779" i="2"/>
  <c r="C1780" i="2"/>
  <c r="D1780" i="2"/>
  <c r="E1780" i="2"/>
  <c r="F1780" i="2"/>
  <c r="G1780" i="2"/>
  <c r="H1780" i="2"/>
  <c r="J1780" i="2"/>
  <c r="K1780" i="2"/>
  <c r="L1780" i="2"/>
  <c r="M1780" i="2"/>
  <c r="AG1780" i="2"/>
  <c r="AH1780" i="2"/>
  <c r="AI1780" i="2"/>
  <c r="AJ1780" i="2"/>
  <c r="AK1780" i="2"/>
  <c r="AL1780" i="2"/>
  <c r="AM1780" i="2"/>
  <c r="AN1780" i="2"/>
  <c r="C1781" i="2"/>
  <c r="D1781" i="2"/>
  <c r="E1781" i="2"/>
  <c r="F1781" i="2"/>
  <c r="G1781" i="2"/>
  <c r="H1781" i="2"/>
  <c r="J1781" i="2"/>
  <c r="K1781" i="2"/>
  <c r="L1781" i="2"/>
  <c r="M1781" i="2"/>
  <c r="AG1781" i="2"/>
  <c r="AH1781" i="2"/>
  <c r="AI1781" i="2"/>
  <c r="AJ1781" i="2"/>
  <c r="AK1781" i="2"/>
  <c r="AL1781" i="2"/>
  <c r="AM1781" i="2"/>
  <c r="AN1781" i="2"/>
  <c r="C1782" i="2"/>
  <c r="D1782" i="2"/>
  <c r="E1782" i="2"/>
  <c r="F1782" i="2"/>
  <c r="G1782" i="2"/>
  <c r="H1782" i="2"/>
  <c r="J1782" i="2"/>
  <c r="K1782" i="2"/>
  <c r="L1782" i="2"/>
  <c r="M1782" i="2"/>
  <c r="AG1782" i="2"/>
  <c r="AH1782" i="2"/>
  <c r="AI1782" i="2"/>
  <c r="AJ1782" i="2"/>
  <c r="AK1782" i="2"/>
  <c r="AL1782" i="2"/>
  <c r="AM1782" i="2"/>
  <c r="AN1782" i="2"/>
  <c r="C1783" i="2"/>
  <c r="D1783" i="2"/>
  <c r="E1783" i="2"/>
  <c r="F1783" i="2"/>
  <c r="G1783" i="2"/>
  <c r="H1783" i="2"/>
  <c r="J1783" i="2"/>
  <c r="K1783" i="2"/>
  <c r="L1783" i="2"/>
  <c r="M1783" i="2"/>
  <c r="AG1783" i="2"/>
  <c r="AH1783" i="2"/>
  <c r="AI1783" i="2"/>
  <c r="AJ1783" i="2"/>
  <c r="AK1783" i="2"/>
  <c r="AL1783" i="2"/>
  <c r="AM1783" i="2"/>
  <c r="AN1783" i="2"/>
  <c r="C1784" i="2"/>
  <c r="D1784" i="2"/>
  <c r="E1784" i="2"/>
  <c r="F1784" i="2"/>
  <c r="G1784" i="2"/>
  <c r="H1784" i="2"/>
  <c r="J1784" i="2"/>
  <c r="K1784" i="2"/>
  <c r="L1784" i="2"/>
  <c r="M1784" i="2"/>
  <c r="AG1784" i="2"/>
  <c r="AH1784" i="2"/>
  <c r="AI1784" i="2"/>
  <c r="AJ1784" i="2"/>
  <c r="AK1784" i="2"/>
  <c r="AL1784" i="2"/>
  <c r="AM1784" i="2"/>
  <c r="AN1784" i="2"/>
  <c r="C1785" i="2"/>
  <c r="D1785" i="2"/>
  <c r="E1785" i="2"/>
  <c r="F1785" i="2"/>
  <c r="G1785" i="2"/>
  <c r="H1785" i="2"/>
  <c r="J1785" i="2"/>
  <c r="K1785" i="2"/>
  <c r="L1785" i="2"/>
  <c r="M1785" i="2"/>
  <c r="AG1785" i="2"/>
  <c r="AH1785" i="2"/>
  <c r="AI1785" i="2"/>
  <c r="AJ1785" i="2"/>
  <c r="AK1785" i="2"/>
  <c r="AL1785" i="2"/>
  <c r="AM1785" i="2"/>
  <c r="AN1785" i="2"/>
  <c r="C1786" i="2"/>
  <c r="D1786" i="2"/>
  <c r="E1786" i="2"/>
  <c r="F1786" i="2"/>
  <c r="G1786" i="2"/>
  <c r="H1786" i="2"/>
  <c r="J1786" i="2"/>
  <c r="K1786" i="2"/>
  <c r="L1786" i="2"/>
  <c r="M1786" i="2"/>
  <c r="AG1786" i="2"/>
  <c r="AH1786" i="2"/>
  <c r="AI1786" i="2"/>
  <c r="AJ1786" i="2"/>
  <c r="AK1786" i="2"/>
  <c r="AL1786" i="2"/>
  <c r="AM1786" i="2"/>
  <c r="AN1786" i="2"/>
  <c r="C1787" i="2"/>
  <c r="D1787" i="2"/>
  <c r="E1787" i="2"/>
  <c r="F1787" i="2"/>
  <c r="G1787" i="2"/>
  <c r="H1787" i="2"/>
  <c r="J1787" i="2"/>
  <c r="K1787" i="2"/>
  <c r="L1787" i="2"/>
  <c r="M1787" i="2"/>
  <c r="AG1787" i="2"/>
  <c r="AH1787" i="2"/>
  <c r="AI1787" i="2"/>
  <c r="AJ1787" i="2"/>
  <c r="AK1787" i="2"/>
  <c r="AL1787" i="2"/>
  <c r="AM1787" i="2"/>
  <c r="AN1787" i="2"/>
  <c r="C1788" i="2"/>
  <c r="D1788" i="2"/>
  <c r="E1788" i="2"/>
  <c r="F1788" i="2"/>
  <c r="G1788" i="2"/>
  <c r="H1788" i="2"/>
  <c r="J1788" i="2"/>
  <c r="K1788" i="2"/>
  <c r="L1788" i="2"/>
  <c r="M1788" i="2"/>
  <c r="AG1788" i="2"/>
  <c r="AH1788" i="2"/>
  <c r="AI1788" i="2"/>
  <c r="AJ1788" i="2"/>
  <c r="AK1788" i="2"/>
  <c r="AL1788" i="2"/>
  <c r="AM1788" i="2"/>
  <c r="AN1788" i="2"/>
  <c r="C1789" i="2"/>
  <c r="D1789" i="2"/>
  <c r="E1789" i="2"/>
  <c r="F1789" i="2"/>
  <c r="G1789" i="2"/>
  <c r="H1789" i="2"/>
  <c r="J1789" i="2"/>
  <c r="K1789" i="2"/>
  <c r="L1789" i="2"/>
  <c r="M1789" i="2"/>
  <c r="AG1789" i="2"/>
  <c r="AH1789" i="2"/>
  <c r="AI1789" i="2"/>
  <c r="AJ1789" i="2"/>
  <c r="AK1789" i="2"/>
  <c r="AL1789" i="2"/>
  <c r="AM1789" i="2"/>
  <c r="AN1789" i="2"/>
  <c r="C1790" i="2"/>
  <c r="D1790" i="2"/>
  <c r="E1790" i="2"/>
  <c r="F1790" i="2"/>
  <c r="G1790" i="2"/>
  <c r="H1790" i="2"/>
  <c r="J1790" i="2"/>
  <c r="K1790" i="2"/>
  <c r="L1790" i="2"/>
  <c r="M1790" i="2"/>
  <c r="AG1790" i="2"/>
  <c r="AH1790" i="2"/>
  <c r="AI1790" i="2"/>
  <c r="AJ1790" i="2"/>
  <c r="AK1790" i="2"/>
  <c r="AL1790" i="2"/>
  <c r="AM1790" i="2"/>
  <c r="AN1790" i="2"/>
  <c r="C1791" i="2"/>
  <c r="D1791" i="2"/>
  <c r="E1791" i="2"/>
  <c r="F1791" i="2"/>
  <c r="G1791" i="2"/>
  <c r="H1791" i="2"/>
  <c r="J1791" i="2"/>
  <c r="K1791" i="2"/>
  <c r="L1791" i="2"/>
  <c r="M1791" i="2"/>
  <c r="AG1791" i="2"/>
  <c r="AH1791" i="2"/>
  <c r="AI1791" i="2"/>
  <c r="AJ1791" i="2"/>
  <c r="AK1791" i="2"/>
  <c r="AL1791" i="2"/>
  <c r="AM1791" i="2"/>
  <c r="AN1791" i="2"/>
  <c r="C1792" i="2"/>
  <c r="D1792" i="2"/>
  <c r="E1792" i="2"/>
  <c r="F1792" i="2"/>
  <c r="G1792" i="2"/>
  <c r="H1792" i="2"/>
  <c r="J1792" i="2"/>
  <c r="K1792" i="2"/>
  <c r="L1792" i="2"/>
  <c r="M1792" i="2"/>
  <c r="AG1792" i="2"/>
  <c r="AH1792" i="2"/>
  <c r="AI1792" i="2"/>
  <c r="AJ1792" i="2"/>
  <c r="AK1792" i="2"/>
  <c r="AL1792" i="2"/>
  <c r="AM1792" i="2"/>
  <c r="AN1792" i="2"/>
  <c r="C1793" i="2"/>
  <c r="D1793" i="2"/>
  <c r="E1793" i="2"/>
  <c r="F1793" i="2"/>
  <c r="G1793" i="2"/>
  <c r="H1793" i="2"/>
  <c r="J1793" i="2"/>
  <c r="K1793" i="2"/>
  <c r="L1793" i="2"/>
  <c r="M1793" i="2"/>
  <c r="AG1793" i="2"/>
  <c r="AH1793" i="2"/>
  <c r="AI1793" i="2"/>
  <c r="AJ1793" i="2"/>
  <c r="AK1793" i="2"/>
  <c r="AL1793" i="2"/>
  <c r="AM1793" i="2"/>
  <c r="AN1793" i="2"/>
  <c r="C1794" i="2"/>
  <c r="D1794" i="2"/>
  <c r="E1794" i="2"/>
  <c r="F1794" i="2"/>
  <c r="G1794" i="2"/>
  <c r="H1794" i="2"/>
  <c r="J1794" i="2"/>
  <c r="K1794" i="2"/>
  <c r="L1794" i="2"/>
  <c r="M1794" i="2"/>
  <c r="AG1794" i="2"/>
  <c r="AH1794" i="2"/>
  <c r="AI1794" i="2"/>
  <c r="AJ1794" i="2"/>
  <c r="AK1794" i="2"/>
  <c r="AL1794" i="2"/>
  <c r="AM1794" i="2"/>
  <c r="AN1794" i="2"/>
  <c r="C1795" i="2"/>
  <c r="D1795" i="2"/>
  <c r="E1795" i="2"/>
  <c r="F1795" i="2"/>
  <c r="G1795" i="2"/>
  <c r="H1795" i="2"/>
  <c r="J1795" i="2"/>
  <c r="K1795" i="2"/>
  <c r="L1795" i="2"/>
  <c r="M1795" i="2"/>
  <c r="AG1795" i="2"/>
  <c r="AH1795" i="2"/>
  <c r="AI1795" i="2"/>
  <c r="AJ1795" i="2"/>
  <c r="AK1795" i="2"/>
  <c r="AL1795" i="2"/>
  <c r="AM1795" i="2"/>
  <c r="AN1795" i="2"/>
  <c r="C1796" i="2"/>
  <c r="D1796" i="2"/>
  <c r="E1796" i="2"/>
  <c r="F1796" i="2"/>
  <c r="G1796" i="2"/>
  <c r="H1796" i="2"/>
  <c r="J1796" i="2"/>
  <c r="K1796" i="2"/>
  <c r="L1796" i="2"/>
  <c r="M1796" i="2"/>
  <c r="AG1796" i="2"/>
  <c r="AH1796" i="2"/>
  <c r="AI1796" i="2"/>
  <c r="AJ1796" i="2"/>
  <c r="AK1796" i="2"/>
  <c r="AL1796" i="2"/>
  <c r="AM1796" i="2"/>
  <c r="AN1796" i="2"/>
  <c r="C1797" i="2"/>
  <c r="D1797" i="2"/>
  <c r="E1797" i="2"/>
  <c r="F1797" i="2"/>
  <c r="G1797" i="2"/>
  <c r="H1797" i="2"/>
  <c r="J1797" i="2"/>
  <c r="K1797" i="2"/>
  <c r="L1797" i="2"/>
  <c r="M1797" i="2"/>
  <c r="AG1797" i="2"/>
  <c r="AH1797" i="2"/>
  <c r="AI1797" i="2"/>
  <c r="AJ1797" i="2"/>
  <c r="AK1797" i="2"/>
  <c r="AL1797" i="2"/>
  <c r="AM1797" i="2"/>
  <c r="AN1797" i="2"/>
  <c r="C1798" i="2"/>
  <c r="D1798" i="2"/>
  <c r="E1798" i="2"/>
  <c r="F1798" i="2"/>
  <c r="G1798" i="2"/>
  <c r="H1798" i="2"/>
  <c r="J1798" i="2"/>
  <c r="K1798" i="2"/>
  <c r="L1798" i="2"/>
  <c r="M1798" i="2"/>
  <c r="AG1798" i="2"/>
  <c r="AH1798" i="2"/>
  <c r="AI1798" i="2"/>
  <c r="AJ1798" i="2"/>
  <c r="AK1798" i="2"/>
  <c r="AL1798" i="2"/>
  <c r="AM1798" i="2"/>
  <c r="AN1798" i="2"/>
  <c r="C1799" i="2"/>
  <c r="D1799" i="2"/>
  <c r="E1799" i="2"/>
  <c r="F1799" i="2"/>
  <c r="G1799" i="2"/>
  <c r="H1799" i="2"/>
  <c r="J1799" i="2"/>
  <c r="K1799" i="2"/>
  <c r="L1799" i="2"/>
  <c r="M1799" i="2"/>
  <c r="AG1799" i="2"/>
  <c r="AH1799" i="2"/>
  <c r="AI1799" i="2"/>
  <c r="AJ1799" i="2"/>
  <c r="AK1799" i="2"/>
  <c r="AL1799" i="2"/>
  <c r="AM1799" i="2"/>
  <c r="AN1799" i="2"/>
  <c r="C1800" i="2"/>
  <c r="D1800" i="2"/>
  <c r="E1800" i="2"/>
  <c r="F1800" i="2"/>
  <c r="G1800" i="2"/>
  <c r="H1800" i="2"/>
  <c r="J1800" i="2"/>
  <c r="K1800" i="2"/>
  <c r="L1800" i="2"/>
  <c r="M1800" i="2"/>
  <c r="AG1800" i="2"/>
  <c r="AH1800" i="2"/>
  <c r="AI1800" i="2"/>
  <c r="AJ1800" i="2"/>
  <c r="AK1800" i="2"/>
  <c r="AL1800" i="2"/>
  <c r="AM1800" i="2"/>
  <c r="AN1800" i="2"/>
  <c r="C1801" i="2"/>
  <c r="D1801" i="2"/>
  <c r="E1801" i="2"/>
  <c r="F1801" i="2"/>
  <c r="G1801" i="2"/>
  <c r="H1801" i="2"/>
  <c r="J1801" i="2"/>
  <c r="K1801" i="2"/>
  <c r="L1801" i="2"/>
  <c r="M1801" i="2"/>
  <c r="AG1801" i="2"/>
  <c r="AH1801" i="2"/>
  <c r="AI1801" i="2"/>
  <c r="AJ1801" i="2"/>
  <c r="AK1801" i="2"/>
  <c r="AL1801" i="2"/>
  <c r="AM1801" i="2"/>
  <c r="AN1801" i="2"/>
  <c r="C1802" i="2"/>
  <c r="D1802" i="2"/>
  <c r="E1802" i="2"/>
  <c r="F1802" i="2"/>
  <c r="G1802" i="2"/>
  <c r="H1802" i="2"/>
  <c r="J1802" i="2"/>
  <c r="K1802" i="2"/>
  <c r="L1802" i="2"/>
  <c r="M1802" i="2"/>
  <c r="AG1802" i="2"/>
  <c r="AH1802" i="2"/>
  <c r="AI1802" i="2"/>
  <c r="AJ1802" i="2"/>
  <c r="AK1802" i="2"/>
  <c r="AL1802" i="2"/>
  <c r="AM1802" i="2"/>
  <c r="AN1802" i="2"/>
  <c r="C1803" i="2"/>
  <c r="D1803" i="2"/>
  <c r="E1803" i="2"/>
  <c r="F1803" i="2"/>
  <c r="G1803" i="2"/>
  <c r="H1803" i="2"/>
  <c r="J1803" i="2"/>
  <c r="K1803" i="2"/>
  <c r="L1803" i="2"/>
  <c r="M1803" i="2"/>
  <c r="AG1803" i="2"/>
  <c r="AH1803" i="2"/>
  <c r="AI1803" i="2"/>
  <c r="AJ1803" i="2"/>
  <c r="AK1803" i="2"/>
  <c r="AL1803" i="2"/>
  <c r="AM1803" i="2"/>
  <c r="AN1803" i="2"/>
  <c r="C1804" i="2"/>
  <c r="D1804" i="2"/>
  <c r="E1804" i="2"/>
  <c r="F1804" i="2"/>
  <c r="G1804" i="2"/>
  <c r="H1804" i="2"/>
  <c r="J1804" i="2"/>
  <c r="K1804" i="2"/>
  <c r="L1804" i="2"/>
  <c r="M1804" i="2"/>
  <c r="AG1804" i="2"/>
  <c r="AH1804" i="2"/>
  <c r="AI1804" i="2"/>
  <c r="AJ1804" i="2"/>
  <c r="AK1804" i="2"/>
  <c r="AL1804" i="2"/>
  <c r="AM1804" i="2"/>
  <c r="AN1804" i="2"/>
  <c r="C1805" i="2"/>
  <c r="D1805" i="2"/>
  <c r="E1805" i="2"/>
  <c r="F1805" i="2"/>
  <c r="G1805" i="2"/>
  <c r="H1805" i="2"/>
  <c r="J1805" i="2"/>
  <c r="K1805" i="2"/>
  <c r="L1805" i="2"/>
  <c r="M1805" i="2"/>
  <c r="AG1805" i="2"/>
  <c r="AH1805" i="2"/>
  <c r="AI1805" i="2"/>
  <c r="AJ1805" i="2"/>
  <c r="AK1805" i="2"/>
  <c r="AL1805" i="2"/>
  <c r="AM1805" i="2"/>
  <c r="AN1805" i="2"/>
  <c r="C1806" i="2"/>
  <c r="D1806" i="2"/>
  <c r="E1806" i="2"/>
  <c r="F1806" i="2"/>
  <c r="G1806" i="2"/>
  <c r="H1806" i="2"/>
  <c r="J1806" i="2"/>
  <c r="K1806" i="2"/>
  <c r="L1806" i="2"/>
  <c r="M1806" i="2"/>
  <c r="AG1806" i="2"/>
  <c r="AH1806" i="2"/>
  <c r="AI1806" i="2"/>
  <c r="AJ1806" i="2"/>
  <c r="AK1806" i="2"/>
  <c r="AL1806" i="2"/>
  <c r="AM1806" i="2"/>
  <c r="AN1806" i="2"/>
  <c r="C1807" i="2"/>
  <c r="D1807" i="2"/>
  <c r="E1807" i="2"/>
  <c r="F1807" i="2"/>
  <c r="G1807" i="2"/>
  <c r="H1807" i="2"/>
  <c r="J1807" i="2"/>
  <c r="K1807" i="2"/>
  <c r="L1807" i="2"/>
  <c r="M1807" i="2"/>
  <c r="AG1807" i="2"/>
  <c r="AH1807" i="2"/>
  <c r="AI1807" i="2"/>
  <c r="AJ1807" i="2"/>
  <c r="AK1807" i="2"/>
  <c r="AL1807" i="2"/>
  <c r="AM1807" i="2"/>
  <c r="AN1807" i="2"/>
  <c r="C1808" i="2"/>
  <c r="D1808" i="2"/>
  <c r="E1808" i="2"/>
  <c r="F1808" i="2"/>
  <c r="G1808" i="2"/>
  <c r="H1808" i="2"/>
  <c r="J1808" i="2"/>
  <c r="K1808" i="2"/>
  <c r="L1808" i="2"/>
  <c r="M1808" i="2"/>
  <c r="AG1808" i="2"/>
  <c r="AH1808" i="2"/>
  <c r="AI1808" i="2"/>
  <c r="AJ1808" i="2"/>
  <c r="AK1808" i="2"/>
  <c r="AL1808" i="2"/>
  <c r="AM1808" i="2"/>
  <c r="AN1808" i="2"/>
  <c r="C1809" i="2"/>
  <c r="D1809" i="2"/>
  <c r="E1809" i="2"/>
  <c r="F1809" i="2"/>
  <c r="G1809" i="2"/>
  <c r="H1809" i="2"/>
  <c r="J1809" i="2"/>
  <c r="K1809" i="2"/>
  <c r="L1809" i="2"/>
  <c r="M1809" i="2"/>
  <c r="AG1809" i="2"/>
  <c r="AH1809" i="2"/>
  <c r="AI1809" i="2"/>
  <c r="AJ1809" i="2"/>
  <c r="AK1809" i="2"/>
  <c r="AL1809" i="2"/>
  <c r="AM1809" i="2"/>
  <c r="AN1809" i="2"/>
  <c r="C1810" i="2"/>
  <c r="D1810" i="2"/>
  <c r="E1810" i="2"/>
  <c r="F1810" i="2"/>
  <c r="G1810" i="2"/>
  <c r="H1810" i="2"/>
  <c r="J1810" i="2"/>
  <c r="K1810" i="2"/>
  <c r="L1810" i="2"/>
  <c r="M1810" i="2"/>
  <c r="AG1810" i="2"/>
  <c r="AH1810" i="2"/>
  <c r="AI1810" i="2"/>
  <c r="AJ1810" i="2"/>
  <c r="AK1810" i="2"/>
  <c r="AL1810" i="2"/>
  <c r="AM1810" i="2"/>
  <c r="AN1810" i="2"/>
  <c r="C1811" i="2"/>
  <c r="D1811" i="2"/>
  <c r="E1811" i="2"/>
  <c r="F1811" i="2"/>
  <c r="G1811" i="2"/>
  <c r="H1811" i="2"/>
  <c r="J1811" i="2"/>
  <c r="K1811" i="2"/>
  <c r="L1811" i="2"/>
  <c r="M1811" i="2"/>
  <c r="AG1811" i="2"/>
  <c r="AH1811" i="2"/>
  <c r="AI1811" i="2"/>
  <c r="AJ1811" i="2"/>
  <c r="AK1811" i="2"/>
  <c r="AL1811" i="2"/>
  <c r="AM1811" i="2"/>
  <c r="AN1811" i="2"/>
  <c r="C1812" i="2"/>
  <c r="D1812" i="2"/>
  <c r="E1812" i="2"/>
  <c r="F1812" i="2"/>
  <c r="G1812" i="2"/>
  <c r="H1812" i="2"/>
  <c r="J1812" i="2"/>
  <c r="K1812" i="2"/>
  <c r="L1812" i="2"/>
  <c r="M1812" i="2"/>
  <c r="AG1812" i="2"/>
  <c r="AH1812" i="2"/>
  <c r="AI1812" i="2"/>
  <c r="AJ1812" i="2"/>
  <c r="AK1812" i="2"/>
  <c r="AL1812" i="2"/>
  <c r="AM1812" i="2"/>
  <c r="AN1812" i="2"/>
  <c r="C1813" i="2"/>
  <c r="D1813" i="2"/>
  <c r="E1813" i="2"/>
  <c r="F1813" i="2"/>
  <c r="G1813" i="2"/>
  <c r="H1813" i="2"/>
  <c r="J1813" i="2"/>
  <c r="K1813" i="2"/>
  <c r="L1813" i="2"/>
  <c r="M1813" i="2"/>
  <c r="AG1813" i="2"/>
  <c r="AH1813" i="2"/>
  <c r="AI1813" i="2"/>
  <c r="AJ1813" i="2"/>
  <c r="AK1813" i="2"/>
  <c r="AL1813" i="2"/>
  <c r="AM1813" i="2"/>
  <c r="AN1813" i="2"/>
  <c r="C1814" i="2"/>
  <c r="D1814" i="2"/>
  <c r="E1814" i="2"/>
  <c r="F1814" i="2"/>
  <c r="G1814" i="2"/>
  <c r="H1814" i="2"/>
  <c r="J1814" i="2"/>
  <c r="K1814" i="2"/>
  <c r="L1814" i="2"/>
  <c r="M1814" i="2"/>
  <c r="AG1814" i="2"/>
  <c r="AH1814" i="2"/>
  <c r="AI1814" i="2"/>
  <c r="AJ1814" i="2"/>
  <c r="AK1814" i="2"/>
  <c r="AL1814" i="2"/>
  <c r="AM1814" i="2"/>
  <c r="AN1814" i="2"/>
  <c r="C1815" i="2"/>
  <c r="D1815" i="2"/>
  <c r="E1815" i="2"/>
  <c r="F1815" i="2"/>
  <c r="G1815" i="2"/>
  <c r="H1815" i="2"/>
  <c r="J1815" i="2"/>
  <c r="K1815" i="2"/>
  <c r="L1815" i="2"/>
  <c r="M1815" i="2"/>
  <c r="AG1815" i="2"/>
  <c r="AH1815" i="2"/>
  <c r="AI1815" i="2"/>
  <c r="AJ1815" i="2"/>
  <c r="AK1815" i="2"/>
  <c r="AL1815" i="2"/>
  <c r="AM1815" i="2"/>
  <c r="AN1815" i="2"/>
  <c r="C1816" i="2"/>
  <c r="D1816" i="2"/>
  <c r="E1816" i="2"/>
  <c r="F1816" i="2"/>
  <c r="G1816" i="2"/>
  <c r="H1816" i="2"/>
  <c r="J1816" i="2"/>
  <c r="K1816" i="2"/>
  <c r="L1816" i="2"/>
  <c r="M1816" i="2"/>
  <c r="AG1816" i="2"/>
  <c r="AH1816" i="2"/>
  <c r="AI1816" i="2"/>
  <c r="AJ1816" i="2"/>
  <c r="AK1816" i="2"/>
  <c r="AL1816" i="2"/>
  <c r="AM1816" i="2"/>
  <c r="AN1816" i="2"/>
  <c r="C1817" i="2"/>
  <c r="D1817" i="2"/>
  <c r="E1817" i="2"/>
  <c r="F1817" i="2"/>
  <c r="G1817" i="2"/>
  <c r="H1817" i="2"/>
  <c r="J1817" i="2"/>
  <c r="K1817" i="2"/>
  <c r="L1817" i="2"/>
  <c r="M1817" i="2"/>
  <c r="AG1817" i="2"/>
  <c r="AH1817" i="2"/>
  <c r="AI1817" i="2"/>
  <c r="AJ1817" i="2"/>
  <c r="AK1817" i="2"/>
  <c r="AL1817" i="2"/>
  <c r="AM1817" i="2"/>
  <c r="AN1817" i="2"/>
  <c r="C1818" i="2"/>
  <c r="D1818" i="2"/>
  <c r="E1818" i="2"/>
  <c r="F1818" i="2"/>
  <c r="G1818" i="2"/>
  <c r="H1818" i="2"/>
  <c r="J1818" i="2"/>
  <c r="K1818" i="2"/>
  <c r="L1818" i="2"/>
  <c r="M1818" i="2"/>
  <c r="AG1818" i="2"/>
  <c r="AH1818" i="2"/>
  <c r="AI1818" i="2"/>
  <c r="AJ1818" i="2"/>
  <c r="AK1818" i="2"/>
  <c r="AL1818" i="2"/>
  <c r="AM1818" i="2"/>
  <c r="AN1818" i="2"/>
  <c r="C1819" i="2"/>
  <c r="D1819" i="2"/>
  <c r="E1819" i="2"/>
  <c r="F1819" i="2"/>
  <c r="G1819" i="2"/>
  <c r="H1819" i="2"/>
  <c r="J1819" i="2"/>
  <c r="K1819" i="2"/>
  <c r="L1819" i="2"/>
  <c r="M1819" i="2"/>
  <c r="AG1819" i="2"/>
  <c r="AH1819" i="2"/>
  <c r="AI1819" i="2"/>
  <c r="AJ1819" i="2"/>
  <c r="AK1819" i="2"/>
  <c r="AL1819" i="2"/>
  <c r="AM1819" i="2"/>
  <c r="AN1819" i="2"/>
  <c r="C1820" i="2"/>
  <c r="D1820" i="2"/>
  <c r="E1820" i="2"/>
  <c r="F1820" i="2"/>
  <c r="G1820" i="2"/>
  <c r="H1820" i="2"/>
  <c r="J1820" i="2"/>
  <c r="K1820" i="2"/>
  <c r="L1820" i="2"/>
  <c r="M1820" i="2"/>
  <c r="AG1820" i="2"/>
  <c r="AH1820" i="2"/>
  <c r="AI1820" i="2"/>
  <c r="AJ1820" i="2"/>
  <c r="AK1820" i="2"/>
  <c r="AL1820" i="2"/>
  <c r="AM1820" i="2"/>
  <c r="AN1820" i="2"/>
  <c r="C1821" i="2"/>
  <c r="D1821" i="2"/>
  <c r="E1821" i="2"/>
  <c r="F1821" i="2"/>
  <c r="G1821" i="2"/>
  <c r="H1821" i="2"/>
  <c r="J1821" i="2"/>
  <c r="K1821" i="2"/>
  <c r="L1821" i="2"/>
  <c r="M1821" i="2"/>
  <c r="AG1821" i="2"/>
  <c r="AH1821" i="2"/>
  <c r="AI1821" i="2"/>
  <c r="AJ1821" i="2"/>
  <c r="AK1821" i="2"/>
  <c r="AL1821" i="2"/>
  <c r="AM1821" i="2"/>
  <c r="AN1821" i="2"/>
  <c r="C1822" i="2"/>
  <c r="D1822" i="2"/>
  <c r="E1822" i="2"/>
  <c r="F1822" i="2"/>
  <c r="G1822" i="2"/>
  <c r="H1822" i="2"/>
  <c r="J1822" i="2"/>
  <c r="K1822" i="2"/>
  <c r="L1822" i="2"/>
  <c r="M1822" i="2"/>
  <c r="AG1822" i="2"/>
  <c r="AH1822" i="2"/>
  <c r="AI1822" i="2"/>
  <c r="AJ1822" i="2"/>
  <c r="AK1822" i="2"/>
  <c r="AL1822" i="2"/>
  <c r="AM1822" i="2"/>
  <c r="AN1822" i="2"/>
  <c r="C1823" i="2"/>
  <c r="D1823" i="2"/>
  <c r="E1823" i="2"/>
  <c r="F1823" i="2"/>
  <c r="G1823" i="2"/>
  <c r="H1823" i="2"/>
  <c r="J1823" i="2"/>
  <c r="K1823" i="2"/>
  <c r="L1823" i="2"/>
  <c r="M1823" i="2"/>
  <c r="AG1823" i="2"/>
  <c r="AH1823" i="2"/>
  <c r="AI1823" i="2"/>
  <c r="AJ1823" i="2"/>
  <c r="AK1823" i="2"/>
  <c r="AL1823" i="2"/>
  <c r="AM1823" i="2"/>
  <c r="AN1823" i="2"/>
  <c r="C1824" i="2"/>
  <c r="D1824" i="2"/>
  <c r="E1824" i="2"/>
  <c r="F1824" i="2"/>
  <c r="G1824" i="2"/>
  <c r="H1824" i="2"/>
  <c r="J1824" i="2"/>
  <c r="K1824" i="2"/>
  <c r="L1824" i="2"/>
  <c r="M1824" i="2"/>
  <c r="AG1824" i="2"/>
  <c r="AH1824" i="2"/>
  <c r="AI1824" i="2"/>
  <c r="AJ1824" i="2"/>
  <c r="AK1824" i="2"/>
  <c r="AL1824" i="2"/>
  <c r="AM1824" i="2"/>
  <c r="AN1824" i="2"/>
  <c r="C1825" i="2"/>
  <c r="D1825" i="2"/>
  <c r="E1825" i="2"/>
  <c r="F1825" i="2"/>
  <c r="G1825" i="2"/>
  <c r="H1825" i="2"/>
  <c r="J1825" i="2"/>
  <c r="K1825" i="2"/>
  <c r="L1825" i="2"/>
  <c r="M1825" i="2"/>
  <c r="AG1825" i="2"/>
  <c r="AH1825" i="2"/>
  <c r="AI1825" i="2"/>
  <c r="AJ1825" i="2"/>
  <c r="AK1825" i="2"/>
  <c r="AL1825" i="2"/>
  <c r="AM1825" i="2"/>
  <c r="AN1825" i="2"/>
  <c r="C1826" i="2"/>
  <c r="D1826" i="2"/>
  <c r="E1826" i="2"/>
  <c r="F1826" i="2"/>
  <c r="G1826" i="2"/>
  <c r="H1826" i="2"/>
  <c r="J1826" i="2"/>
  <c r="K1826" i="2"/>
  <c r="L1826" i="2"/>
  <c r="M1826" i="2"/>
  <c r="AG1826" i="2"/>
  <c r="AH1826" i="2"/>
  <c r="AI1826" i="2"/>
  <c r="AJ1826" i="2"/>
  <c r="AK1826" i="2"/>
  <c r="AL1826" i="2"/>
  <c r="AM1826" i="2"/>
  <c r="AN1826" i="2"/>
  <c r="C1827" i="2"/>
  <c r="D1827" i="2"/>
  <c r="E1827" i="2"/>
  <c r="F1827" i="2"/>
  <c r="G1827" i="2"/>
  <c r="H1827" i="2"/>
  <c r="J1827" i="2"/>
  <c r="K1827" i="2"/>
  <c r="L1827" i="2"/>
  <c r="M1827" i="2"/>
  <c r="AG1827" i="2"/>
  <c r="AH1827" i="2"/>
  <c r="AI1827" i="2"/>
  <c r="AJ1827" i="2"/>
  <c r="AK1827" i="2"/>
  <c r="AL1827" i="2"/>
  <c r="AM1827" i="2"/>
  <c r="AN1827" i="2"/>
  <c r="C1828" i="2"/>
  <c r="D1828" i="2"/>
  <c r="E1828" i="2"/>
  <c r="F1828" i="2"/>
  <c r="G1828" i="2"/>
  <c r="H1828" i="2"/>
  <c r="J1828" i="2"/>
  <c r="K1828" i="2"/>
  <c r="L1828" i="2"/>
  <c r="M1828" i="2"/>
  <c r="AG1828" i="2"/>
  <c r="AH1828" i="2"/>
  <c r="AI1828" i="2"/>
  <c r="AJ1828" i="2"/>
  <c r="AK1828" i="2"/>
  <c r="AL1828" i="2"/>
  <c r="AM1828" i="2"/>
  <c r="AN1828" i="2"/>
  <c r="C1829" i="2"/>
  <c r="D1829" i="2"/>
  <c r="E1829" i="2"/>
  <c r="F1829" i="2"/>
  <c r="G1829" i="2"/>
  <c r="H1829" i="2"/>
  <c r="J1829" i="2"/>
  <c r="K1829" i="2"/>
  <c r="L1829" i="2"/>
  <c r="M1829" i="2"/>
  <c r="AG1829" i="2"/>
  <c r="AH1829" i="2"/>
  <c r="AI1829" i="2"/>
  <c r="AJ1829" i="2"/>
  <c r="AK1829" i="2"/>
  <c r="AL1829" i="2"/>
  <c r="AM1829" i="2"/>
  <c r="AN1829" i="2"/>
  <c r="C1830" i="2"/>
  <c r="D1830" i="2"/>
  <c r="E1830" i="2"/>
  <c r="F1830" i="2"/>
  <c r="G1830" i="2"/>
  <c r="H1830" i="2"/>
  <c r="J1830" i="2"/>
  <c r="K1830" i="2"/>
  <c r="L1830" i="2"/>
  <c r="M1830" i="2"/>
  <c r="AG1830" i="2"/>
  <c r="AH1830" i="2"/>
  <c r="AI1830" i="2"/>
  <c r="AJ1830" i="2"/>
  <c r="AK1830" i="2"/>
  <c r="AL1830" i="2"/>
  <c r="AM1830" i="2"/>
  <c r="AN1830" i="2"/>
  <c r="C1831" i="2"/>
  <c r="D1831" i="2"/>
  <c r="E1831" i="2"/>
  <c r="F1831" i="2"/>
  <c r="G1831" i="2"/>
  <c r="H1831" i="2"/>
  <c r="J1831" i="2"/>
  <c r="K1831" i="2"/>
  <c r="L1831" i="2"/>
  <c r="M1831" i="2"/>
  <c r="AG1831" i="2"/>
  <c r="AH1831" i="2"/>
  <c r="AI1831" i="2"/>
  <c r="AJ1831" i="2"/>
  <c r="AK1831" i="2"/>
  <c r="AL1831" i="2"/>
  <c r="AM1831" i="2"/>
  <c r="AN1831" i="2"/>
  <c r="C1832" i="2"/>
  <c r="D1832" i="2"/>
  <c r="E1832" i="2"/>
  <c r="F1832" i="2"/>
  <c r="G1832" i="2"/>
  <c r="H1832" i="2"/>
  <c r="J1832" i="2"/>
  <c r="K1832" i="2"/>
  <c r="L1832" i="2"/>
  <c r="M1832" i="2"/>
  <c r="AG1832" i="2"/>
  <c r="AH1832" i="2"/>
  <c r="AI1832" i="2"/>
  <c r="AJ1832" i="2"/>
  <c r="AK1832" i="2"/>
  <c r="AL1832" i="2"/>
  <c r="AM1832" i="2"/>
  <c r="AN1832" i="2"/>
  <c r="C1833" i="2"/>
  <c r="D1833" i="2"/>
  <c r="E1833" i="2"/>
  <c r="F1833" i="2"/>
  <c r="G1833" i="2"/>
  <c r="H1833" i="2"/>
  <c r="J1833" i="2"/>
  <c r="K1833" i="2"/>
  <c r="L1833" i="2"/>
  <c r="M1833" i="2"/>
  <c r="AG1833" i="2"/>
  <c r="AH1833" i="2"/>
  <c r="AI1833" i="2"/>
  <c r="AJ1833" i="2"/>
  <c r="AK1833" i="2"/>
  <c r="AL1833" i="2"/>
  <c r="AM1833" i="2"/>
  <c r="AN1833" i="2"/>
  <c r="C1835" i="2"/>
  <c r="D1835" i="2"/>
  <c r="E1835" i="2"/>
  <c r="F1835" i="2"/>
  <c r="G1835" i="2"/>
  <c r="H1835" i="2"/>
  <c r="J1835" i="2"/>
  <c r="K1835" i="2"/>
  <c r="L1835" i="2"/>
  <c r="M1835" i="2"/>
  <c r="AG1835" i="2"/>
  <c r="AH1835" i="2"/>
  <c r="AI1835" i="2"/>
  <c r="AJ1835" i="2"/>
  <c r="AK1835" i="2"/>
  <c r="AL1835" i="2"/>
  <c r="AM1835" i="2"/>
  <c r="AN1835" i="2"/>
  <c r="C1836" i="2"/>
  <c r="D1836" i="2"/>
  <c r="E1836" i="2"/>
  <c r="F1836" i="2"/>
  <c r="G1836" i="2"/>
  <c r="H1836" i="2"/>
  <c r="J1836" i="2"/>
  <c r="K1836" i="2"/>
  <c r="L1836" i="2"/>
  <c r="M1836" i="2"/>
  <c r="AG1836" i="2"/>
  <c r="AH1836" i="2"/>
  <c r="AI1836" i="2"/>
  <c r="AJ1836" i="2"/>
  <c r="AK1836" i="2"/>
  <c r="AL1836" i="2"/>
  <c r="AM1836" i="2"/>
  <c r="AN1836" i="2"/>
  <c r="C1837" i="2"/>
  <c r="D1837" i="2"/>
  <c r="E1837" i="2"/>
  <c r="F1837" i="2"/>
  <c r="G1837" i="2"/>
  <c r="H1837" i="2"/>
  <c r="J1837" i="2"/>
  <c r="K1837" i="2"/>
  <c r="L1837" i="2"/>
  <c r="M1837" i="2"/>
  <c r="AG1837" i="2"/>
  <c r="AH1837" i="2"/>
  <c r="AI1837" i="2"/>
  <c r="AJ1837" i="2"/>
  <c r="AK1837" i="2"/>
  <c r="AL1837" i="2"/>
  <c r="AM1837" i="2"/>
  <c r="AN1837" i="2"/>
  <c r="C1838" i="2"/>
  <c r="D1838" i="2"/>
  <c r="E1838" i="2"/>
  <c r="F1838" i="2"/>
  <c r="G1838" i="2"/>
  <c r="H1838" i="2"/>
  <c r="J1838" i="2"/>
  <c r="K1838" i="2"/>
  <c r="L1838" i="2"/>
  <c r="M1838" i="2"/>
  <c r="AG1838" i="2"/>
  <c r="AH1838" i="2"/>
  <c r="AI1838" i="2"/>
  <c r="AJ1838" i="2"/>
  <c r="AK1838" i="2"/>
  <c r="AL1838" i="2"/>
  <c r="AM1838" i="2"/>
  <c r="AN1838" i="2"/>
  <c r="C1839" i="2"/>
  <c r="D1839" i="2"/>
  <c r="E1839" i="2"/>
  <c r="F1839" i="2"/>
  <c r="G1839" i="2"/>
  <c r="H1839" i="2"/>
  <c r="J1839" i="2"/>
  <c r="K1839" i="2"/>
  <c r="L1839" i="2"/>
  <c r="M1839" i="2"/>
  <c r="AG1839" i="2"/>
  <c r="AH1839" i="2"/>
  <c r="AI1839" i="2"/>
  <c r="AJ1839" i="2"/>
  <c r="AK1839" i="2"/>
  <c r="AL1839" i="2"/>
  <c r="AM1839" i="2"/>
  <c r="AN1839" i="2"/>
  <c r="C1840" i="2"/>
  <c r="D1840" i="2"/>
  <c r="E1840" i="2"/>
  <c r="F1840" i="2"/>
  <c r="G1840" i="2"/>
  <c r="H1840" i="2"/>
  <c r="J1840" i="2"/>
  <c r="K1840" i="2"/>
  <c r="L1840" i="2"/>
  <c r="M1840" i="2"/>
  <c r="AG1840" i="2"/>
  <c r="AH1840" i="2"/>
  <c r="AI1840" i="2"/>
  <c r="AJ1840" i="2"/>
  <c r="AK1840" i="2"/>
  <c r="AL1840" i="2"/>
  <c r="AM1840" i="2"/>
  <c r="AN1840" i="2"/>
  <c r="C1841" i="2"/>
  <c r="D1841" i="2"/>
  <c r="E1841" i="2"/>
  <c r="F1841" i="2"/>
  <c r="G1841" i="2"/>
  <c r="H1841" i="2"/>
  <c r="J1841" i="2"/>
  <c r="K1841" i="2"/>
  <c r="L1841" i="2"/>
  <c r="M1841" i="2"/>
  <c r="AG1841" i="2"/>
  <c r="AH1841" i="2"/>
  <c r="AI1841" i="2"/>
  <c r="AJ1841" i="2"/>
  <c r="AK1841" i="2"/>
  <c r="AL1841" i="2"/>
  <c r="AM1841" i="2"/>
  <c r="AN1841" i="2"/>
  <c r="C1842" i="2"/>
  <c r="D1842" i="2"/>
  <c r="E1842" i="2"/>
  <c r="F1842" i="2"/>
  <c r="G1842" i="2"/>
  <c r="H1842" i="2"/>
  <c r="J1842" i="2"/>
  <c r="K1842" i="2"/>
  <c r="L1842" i="2"/>
  <c r="M1842" i="2"/>
  <c r="AG1842" i="2"/>
  <c r="AH1842" i="2"/>
  <c r="AI1842" i="2"/>
  <c r="AJ1842" i="2"/>
  <c r="AK1842" i="2"/>
  <c r="AL1842" i="2"/>
  <c r="AM1842" i="2"/>
  <c r="AN1842" i="2"/>
  <c r="C1843" i="2"/>
  <c r="D1843" i="2"/>
  <c r="E1843" i="2"/>
  <c r="F1843" i="2"/>
  <c r="G1843" i="2"/>
  <c r="H1843" i="2"/>
  <c r="J1843" i="2"/>
  <c r="K1843" i="2"/>
  <c r="L1843" i="2"/>
  <c r="M1843" i="2"/>
  <c r="AG1843" i="2"/>
  <c r="AH1843" i="2"/>
  <c r="AI1843" i="2"/>
  <c r="AJ1843" i="2"/>
  <c r="AK1843" i="2"/>
  <c r="AL1843" i="2"/>
  <c r="AM1843" i="2"/>
  <c r="AN1843" i="2"/>
  <c r="C1844" i="2"/>
  <c r="D1844" i="2"/>
  <c r="E1844" i="2"/>
  <c r="F1844" i="2"/>
  <c r="G1844" i="2"/>
  <c r="H1844" i="2"/>
  <c r="J1844" i="2"/>
  <c r="K1844" i="2"/>
  <c r="L1844" i="2"/>
  <c r="M1844" i="2"/>
  <c r="AG1844" i="2"/>
  <c r="AH1844" i="2"/>
  <c r="AI1844" i="2"/>
  <c r="AJ1844" i="2"/>
  <c r="AK1844" i="2"/>
  <c r="AL1844" i="2"/>
  <c r="AM1844" i="2"/>
  <c r="AN1844" i="2"/>
  <c r="C1845" i="2"/>
  <c r="D1845" i="2"/>
  <c r="E1845" i="2"/>
  <c r="F1845" i="2"/>
  <c r="G1845" i="2"/>
  <c r="H1845" i="2"/>
  <c r="J1845" i="2"/>
  <c r="K1845" i="2"/>
  <c r="L1845" i="2"/>
  <c r="M1845" i="2"/>
  <c r="AG1845" i="2"/>
  <c r="AH1845" i="2"/>
  <c r="AI1845" i="2"/>
  <c r="AJ1845" i="2"/>
  <c r="AK1845" i="2"/>
  <c r="AL1845" i="2"/>
  <c r="AM1845" i="2"/>
  <c r="AN1845" i="2"/>
  <c r="C1846" i="2"/>
  <c r="D1846" i="2"/>
  <c r="E1846" i="2"/>
  <c r="F1846" i="2"/>
  <c r="G1846" i="2"/>
  <c r="H1846" i="2"/>
  <c r="J1846" i="2"/>
  <c r="K1846" i="2"/>
  <c r="L1846" i="2"/>
  <c r="M1846" i="2"/>
  <c r="AG1846" i="2"/>
  <c r="AH1846" i="2"/>
  <c r="AI1846" i="2"/>
  <c r="AJ1846" i="2"/>
  <c r="AK1846" i="2"/>
  <c r="AL1846" i="2"/>
  <c r="AM1846" i="2"/>
  <c r="AN1846" i="2"/>
  <c r="C1847" i="2"/>
  <c r="D1847" i="2"/>
  <c r="E1847" i="2"/>
  <c r="F1847" i="2"/>
  <c r="G1847" i="2"/>
  <c r="H1847" i="2"/>
  <c r="J1847" i="2"/>
  <c r="K1847" i="2"/>
  <c r="L1847" i="2"/>
  <c r="M1847" i="2"/>
  <c r="AG1847" i="2"/>
  <c r="AH1847" i="2"/>
  <c r="AI1847" i="2"/>
  <c r="AJ1847" i="2"/>
  <c r="AK1847" i="2"/>
  <c r="AL1847" i="2"/>
  <c r="AM1847" i="2"/>
  <c r="AN1847" i="2"/>
  <c r="C1848" i="2"/>
  <c r="D1848" i="2"/>
  <c r="E1848" i="2"/>
  <c r="F1848" i="2"/>
  <c r="G1848" i="2"/>
  <c r="H1848" i="2"/>
  <c r="J1848" i="2"/>
  <c r="K1848" i="2"/>
  <c r="L1848" i="2"/>
  <c r="M1848" i="2"/>
  <c r="AG1848" i="2"/>
  <c r="AH1848" i="2"/>
  <c r="AI1848" i="2"/>
  <c r="AJ1848" i="2"/>
  <c r="AK1848" i="2"/>
  <c r="AL1848" i="2"/>
  <c r="AM1848" i="2"/>
  <c r="AN1848" i="2"/>
  <c r="C1849" i="2"/>
  <c r="D1849" i="2"/>
  <c r="E1849" i="2"/>
  <c r="F1849" i="2"/>
  <c r="G1849" i="2"/>
  <c r="H1849" i="2"/>
  <c r="J1849" i="2"/>
  <c r="K1849" i="2"/>
  <c r="L1849" i="2"/>
  <c r="M1849" i="2"/>
  <c r="AG1849" i="2"/>
  <c r="AH1849" i="2"/>
  <c r="AI1849" i="2"/>
  <c r="AJ1849" i="2"/>
  <c r="AK1849" i="2"/>
  <c r="AL1849" i="2"/>
  <c r="AM1849" i="2"/>
  <c r="AN1849" i="2"/>
  <c r="C1850" i="2"/>
  <c r="D1850" i="2"/>
  <c r="E1850" i="2"/>
  <c r="F1850" i="2"/>
  <c r="G1850" i="2"/>
  <c r="H1850" i="2"/>
  <c r="J1850" i="2"/>
  <c r="K1850" i="2"/>
  <c r="L1850" i="2"/>
  <c r="M1850" i="2"/>
  <c r="AG1850" i="2"/>
  <c r="AH1850" i="2"/>
  <c r="AI1850" i="2"/>
  <c r="AJ1850" i="2"/>
  <c r="AK1850" i="2"/>
  <c r="AL1850" i="2"/>
  <c r="AM1850" i="2"/>
  <c r="AN1850" i="2"/>
  <c r="C1851" i="2"/>
  <c r="D1851" i="2"/>
  <c r="E1851" i="2"/>
  <c r="F1851" i="2"/>
  <c r="G1851" i="2"/>
  <c r="H1851" i="2"/>
  <c r="J1851" i="2"/>
  <c r="K1851" i="2"/>
  <c r="L1851" i="2"/>
  <c r="M1851" i="2"/>
  <c r="AG1851" i="2"/>
  <c r="AH1851" i="2"/>
  <c r="AI1851" i="2"/>
  <c r="AJ1851" i="2"/>
  <c r="AK1851" i="2"/>
  <c r="AL1851" i="2"/>
  <c r="AM1851" i="2"/>
  <c r="AN1851" i="2"/>
  <c r="C1852" i="2"/>
  <c r="D1852" i="2"/>
  <c r="E1852" i="2"/>
  <c r="F1852" i="2"/>
  <c r="G1852" i="2"/>
  <c r="H1852" i="2"/>
  <c r="J1852" i="2"/>
  <c r="K1852" i="2"/>
  <c r="L1852" i="2"/>
  <c r="M1852" i="2"/>
  <c r="AG1852" i="2"/>
  <c r="AH1852" i="2"/>
  <c r="AI1852" i="2"/>
  <c r="AJ1852" i="2"/>
  <c r="AK1852" i="2"/>
  <c r="AL1852" i="2"/>
  <c r="AM1852" i="2"/>
  <c r="AN1852" i="2"/>
  <c r="C1853" i="2"/>
  <c r="D1853" i="2"/>
  <c r="E1853" i="2"/>
  <c r="F1853" i="2"/>
  <c r="G1853" i="2"/>
  <c r="H1853" i="2"/>
  <c r="J1853" i="2"/>
  <c r="K1853" i="2"/>
  <c r="L1853" i="2"/>
  <c r="M1853" i="2"/>
  <c r="AG1853" i="2"/>
  <c r="AH1853" i="2"/>
  <c r="AI1853" i="2"/>
  <c r="AJ1853" i="2"/>
  <c r="AK1853" i="2"/>
  <c r="AL1853" i="2"/>
  <c r="AM1853" i="2"/>
  <c r="AN1853" i="2"/>
  <c r="C1854" i="2"/>
  <c r="D1854" i="2"/>
  <c r="E1854" i="2"/>
  <c r="F1854" i="2"/>
  <c r="G1854" i="2"/>
  <c r="H1854" i="2"/>
  <c r="J1854" i="2"/>
  <c r="K1854" i="2"/>
  <c r="L1854" i="2"/>
  <c r="M1854" i="2"/>
  <c r="AG1854" i="2"/>
  <c r="AH1854" i="2"/>
  <c r="AI1854" i="2"/>
  <c r="AJ1854" i="2"/>
  <c r="AK1854" i="2"/>
  <c r="AL1854" i="2"/>
  <c r="AM1854" i="2"/>
  <c r="AN1854" i="2"/>
  <c r="C1855" i="2"/>
  <c r="D1855" i="2"/>
  <c r="E1855" i="2"/>
  <c r="F1855" i="2"/>
  <c r="G1855" i="2"/>
  <c r="H1855" i="2"/>
  <c r="J1855" i="2"/>
  <c r="K1855" i="2"/>
  <c r="L1855" i="2"/>
  <c r="M1855" i="2"/>
  <c r="AG1855" i="2"/>
  <c r="AH1855" i="2"/>
  <c r="AI1855" i="2"/>
  <c r="AJ1855" i="2"/>
  <c r="AK1855" i="2"/>
  <c r="AL1855" i="2"/>
  <c r="AM1855" i="2"/>
  <c r="AN1855" i="2"/>
  <c r="C1856" i="2"/>
  <c r="D1856" i="2"/>
  <c r="E1856" i="2"/>
  <c r="F1856" i="2"/>
  <c r="G1856" i="2"/>
  <c r="H1856" i="2"/>
  <c r="J1856" i="2"/>
  <c r="K1856" i="2"/>
  <c r="L1856" i="2"/>
  <c r="M1856" i="2"/>
  <c r="AG1856" i="2"/>
  <c r="AH1856" i="2"/>
  <c r="AI1856" i="2"/>
  <c r="AJ1856" i="2"/>
  <c r="AK1856" i="2"/>
  <c r="AL1856" i="2"/>
  <c r="AM1856" i="2"/>
  <c r="AN1856" i="2"/>
  <c r="C1857" i="2"/>
  <c r="D1857" i="2"/>
  <c r="E1857" i="2"/>
  <c r="F1857" i="2"/>
  <c r="G1857" i="2"/>
  <c r="H1857" i="2"/>
  <c r="J1857" i="2"/>
  <c r="K1857" i="2"/>
  <c r="L1857" i="2"/>
  <c r="M1857" i="2"/>
  <c r="AG1857" i="2"/>
  <c r="AH1857" i="2"/>
  <c r="AI1857" i="2"/>
  <c r="AJ1857" i="2"/>
  <c r="AK1857" i="2"/>
  <c r="AL1857" i="2"/>
  <c r="AM1857" i="2"/>
  <c r="AN1857" i="2"/>
  <c r="C1858" i="2"/>
  <c r="D1858" i="2"/>
  <c r="E1858" i="2"/>
  <c r="F1858" i="2"/>
  <c r="G1858" i="2"/>
  <c r="H1858" i="2"/>
  <c r="J1858" i="2"/>
  <c r="K1858" i="2"/>
  <c r="L1858" i="2"/>
  <c r="M1858" i="2"/>
  <c r="AG1858" i="2"/>
  <c r="AH1858" i="2"/>
  <c r="AI1858" i="2"/>
  <c r="AJ1858" i="2"/>
  <c r="AK1858" i="2"/>
  <c r="AL1858" i="2"/>
  <c r="AM1858" i="2"/>
  <c r="AN1858" i="2"/>
  <c r="C1859" i="2"/>
  <c r="D1859" i="2"/>
  <c r="E1859" i="2"/>
  <c r="F1859" i="2"/>
  <c r="G1859" i="2"/>
  <c r="H1859" i="2"/>
  <c r="J1859" i="2"/>
  <c r="K1859" i="2"/>
  <c r="L1859" i="2"/>
  <c r="M1859" i="2"/>
  <c r="AG1859" i="2"/>
  <c r="AH1859" i="2"/>
  <c r="AI1859" i="2"/>
  <c r="AJ1859" i="2"/>
  <c r="AK1859" i="2"/>
  <c r="AL1859" i="2"/>
  <c r="AM1859" i="2"/>
  <c r="AN1859" i="2"/>
  <c r="C1860" i="2"/>
  <c r="D1860" i="2"/>
  <c r="E1860" i="2"/>
  <c r="F1860" i="2"/>
  <c r="G1860" i="2"/>
  <c r="H1860" i="2"/>
  <c r="J1860" i="2"/>
  <c r="K1860" i="2"/>
  <c r="L1860" i="2"/>
  <c r="M1860" i="2"/>
  <c r="AG1860" i="2"/>
  <c r="AH1860" i="2"/>
  <c r="AI1860" i="2"/>
  <c r="AJ1860" i="2"/>
  <c r="AK1860" i="2"/>
  <c r="AL1860" i="2"/>
  <c r="AM1860" i="2"/>
  <c r="AN1860" i="2"/>
  <c r="C1861" i="2"/>
  <c r="D1861" i="2"/>
  <c r="E1861" i="2"/>
  <c r="F1861" i="2"/>
  <c r="G1861" i="2"/>
  <c r="H1861" i="2"/>
  <c r="J1861" i="2"/>
  <c r="K1861" i="2"/>
  <c r="L1861" i="2"/>
  <c r="M1861" i="2"/>
  <c r="AG1861" i="2"/>
  <c r="AH1861" i="2"/>
  <c r="AI1861" i="2"/>
  <c r="AJ1861" i="2"/>
  <c r="AK1861" i="2"/>
  <c r="AL1861" i="2"/>
  <c r="AM1861" i="2"/>
  <c r="AN1861" i="2"/>
  <c r="C1862" i="2"/>
  <c r="D1862" i="2"/>
  <c r="E1862" i="2"/>
  <c r="F1862" i="2"/>
  <c r="G1862" i="2"/>
  <c r="H1862" i="2"/>
  <c r="J1862" i="2"/>
  <c r="K1862" i="2"/>
  <c r="L1862" i="2"/>
  <c r="M1862" i="2"/>
  <c r="AG1862" i="2"/>
  <c r="AH1862" i="2"/>
  <c r="AI1862" i="2"/>
  <c r="AJ1862" i="2"/>
  <c r="AK1862" i="2"/>
  <c r="AL1862" i="2"/>
  <c r="AM1862" i="2"/>
  <c r="AN1862" i="2"/>
  <c r="C1863" i="2"/>
  <c r="D1863" i="2"/>
  <c r="E1863" i="2"/>
  <c r="F1863" i="2"/>
  <c r="G1863" i="2"/>
  <c r="H1863" i="2"/>
  <c r="J1863" i="2"/>
  <c r="K1863" i="2"/>
  <c r="L1863" i="2"/>
  <c r="M1863" i="2"/>
  <c r="AG1863" i="2"/>
  <c r="AH1863" i="2"/>
  <c r="AI1863" i="2"/>
  <c r="AJ1863" i="2"/>
  <c r="AK1863" i="2"/>
  <c r="AL1863" i="2"/>
  <c r="AM1863" i="2"/>
  <c r="AN1863" i="2"/>
  <c r="C1864" i="2"/>
  <c r="D1864" i="2"/>
  <c r="E1864" i="2"/>
  <c r="F1864" i="2"/>
  <c r="G1864" i="2"/>
  <c r="H1864" i="2"/>
  <c r="J1864" i="2"/>
  <c r="K1864" i="2"/>
  <c r="L1864" i="2"/>
  <c r="M1864" i="2"/>
  <c r="AG1864" i="2"/>
  <c r="AH1864" i="2"/>
  <c r="AI1864" i="2"/>
  <c r="AJ1864" i="2"/>
  <c r="AK1864" i="2"/>
  <c r="AL1864" i="2"/>
  <c r="AM1864" i="2"/>
  <c r="AN1864" i="2"/>
  <c r="C1865" i="2"/>
  <c r="D1865" i="2"/>
  <c r="E1865" i="2"/>
  <c r="F1865" i="2"/>
  <c r="G1865" i="2"/>
  <c r="H1865" i="2"/>
  <c r="J1865" i="2"/>
  <c r="K1865" i="2"/>
  <c r="L1865" i="2"/>
  <c r="M1865" i="2"/>
  <c r="AG1865" i="2"/>
  <c r="AH1865" i="2"/>
  <c r="AI1865" i="2"/>
  <c r="AJ1865" i="2"/>
  <c r="AK1865" i="2"/>
  <c r="AL1865" i="2"/>
  <c r="AM1865" i="2"/>
  <c r="AN1865" i="2"/>
  <c r="C1866" i="2"/>
  <c r="D1866" i="2"/>
  <c r="E1866" i="2"/>
  <c r="F1866" i="2"/>
  <c r="G1866" i="2"/>
  <c r="H1866" i="2"/>
  <c r="J1866" i="2"/>
  <c r="K1866" i="2"/>
  <c r="L1866" i="2"/>
  <c r="M1866" i="2"/>
  <c r="AG1866" i="2"/>
  <c r="AH1866" i="2"/>
  <c r="AI1866" i="2"/>
  <c r="AJ1866" i="2"/>
  <c r="AK1866" i="2"/>
  <c r="AL1866" i="2"/>
  <c r="AM1866" i="2"/>
  <c r="AN1866" i="2"/>
  <c r="C1867" i="2"/>
  <c r="D1867" i="2"/>
  <c r="E1867" i="2"/>
  <c r="F1867" i="2"/>
  <c r="G1867" i="2"/>
  <c r="H1867" i="2"/>
  <c r="J1867" i="2"/>
  <c r="K1867" i="2"/>
  <c r="L1867" i="2"/>
  <c r="M1867" i="2"/>
  <c r="AG1867" i="2"/>
  <c r="AH1867" i="2"/>
  <c r="AI1867" i="2"/>
  <c r="AJ1867" i="2"/>
  <c r="AK1867" i="2"/>
  <c r="AL1867" i="2"/>
  <c r="AM1867" i="2"/>
  <c r="AN1867" i="2"/>
  <c r="C1868" i="2"/>
  <c r="D1868" i="2"/>
  <c r="E1868" i="2"/>
  <c r="F1868" i="2"/>
  <c r="G1868" i="2"/>
  <c r="H1868" i="2"/>
  <c r="J1868" i="2"/>
  <c r="K1868" i="2"/>
  <c r="L1868" i="2"/>
  <c r="M1868" i="2"/>
  <c r="AG1868" i="2"/>
  <c r="AH1868" i="2"/>
  <c r="AI1868" i="2"/>
  <c r="AJ1868" i="2"/>
  <c r="AK1868" i="2"/>
  <c r="AL1868" i="2"/>
  <c r="AM1868" i="2"/>
  <c r="AN1868" i="2"/>
  <c r="C1869" i="2"/>
  <c r="D1869" i="2"/>
  <c r="E1869" i="2"/>
  <c r="F1869" i="2"/>
  <c r="G1869" i="2"/>
  <c r="H1869" i="2"/>
  <c r="J1869" i="2"/>
  <c r="K1869" i="2"/>
  <c r="L1869" i="2"/>
  <c r="M1869" i="2"/>
  <c r="AG1869" i="2"/>
  <c r="AH1869" i="2"/>
  <c r="AI1869" i="2"/>
  <c r="AJ1869" i="2"/>
  <c r="AK1869" i="2"/>
  <c r="AL1869" i="2"/>
  <c r="AM1869" i="2"/>
  <c r="AN1869" i="2"/>
  <c r="C1870" i="2"/>
  <c r="D1870" i="2"/>
  <c r="E1870" i="2"/>
  <c r="F1870" i="2"/>
  <c r="G1870" i="2"/>
  <c r="H1870" i="2"/>
  <c r="J1870" i="2"/>
  <c r="K1870" i="2"/>
  <c r="L1870" i="2"/>
  <c r="M1870" i="2"/>
  <c r="AG1870" i="2"/>
  <c r="AH1870" i="2"/>
  <c r="AI1870" i="2"/>
  <c r="AJ1870" i="2"/>
  <c r="AK1870" i="2"/>
  <c r="AL1870" i="2"/>
  <c r="AM1870" i="2"/>
  <c r="AN1870" i="2"/>
  <c r="C1871" i="2"/>
  <c r="D1871" i="2"/>
  <c r="E1871" i="2"/>
  <c r="F1871" i="2"/>
  <c r="G1871" i="2"/>
  <c r="H1871" i="2"/>
  <c r="J1871" i="2"/>
  <c r="K1871" i="2"/>
  <c r="L1871" i="2"/>
  <c r="M1871" i="2"/>
  <c r="AG1871" i="2"/>
  <c r="AH1871" i="2"/>
  <c r="AI1871" i="2"/>
  <c r="AJ1871" i="2"/>
  <c r="AK1871" i="2"/>
  <c r="AL1871" i="2"/>
  <c r="AM1871" i="2"/>
  <c r="AN1871" i="2"/>
  <c r="C1872" i="2"/>
  <c r="D1872" i="2"/>
  <c r="E1872" i="2"/>
  <c r="F1872" i="2"/>
  <c r="G1872" i="2"/>
  <c r="H1872" i="2"/>
  <c r="J1872" i="2"/>
  <c r="K1872" i="2"/>
  <c r="L1872" i="2"/>
  <c r="M1872" i="2"/>
  <c r="AG1872" i="2"/>
  <c r="AH1872" i="2"/>
  <c r="AI1872" i="2"/>
  <c r="AJ1872" i="2"/>
  <c r="AK1872" i="2"/>
  <c r="AL1872" i="2"/>
  <c r="AM1872" i="2"/>
  <c r="AN1872" i="2"/>
  <c r="C1873" i="2"/>
  <c r="D1873" i="2"/>
  <c r="E1873" i="2"/>
  <c r="F1873" i="2"/>
  <c r="G1873" i="2"/>
  <c r="H1873" i="2"/>
  <c r="J1873" i="2"/>
  <c r="K1873" i="2"/>
  <c r="L1873" i="2"/>
  <c r="M1873" i="2"/>
  <c r="AG1873" i="2"/>
  <c r="AH1873" i="2"/>
  <c r="AI1873" i="2"/>
  <c r="AJ1873" i="2"/>
  <c r="AK1873" i="2"/>
  <c r="AL1873" i="2"/>
  <c r="AM1873" i="2"/>
  <c r="AN1873" i="2"/>
  <c r="C1874" i="2"/>
  <c r="D1874" i="2"/>
  <c r="E1874" i="2"/>
  <c r="F1874" i="2"/>
  <c r="G1874" i="2"/>
  <c r="H1874" i="2"/>
  <c r="J1874" i="2"/>
  <c r="K1874" i="2"/>
  <c r="L1874" i="2"/>
  <c r="M1874" i="2"/>
  <c r="AG1874" i="2"/>
  <c r="AH1874" i="2"/>
  <c r="AI1874" i="2"/>
  <c r="AJ1874" i="2"/>
  <c r="AK1874" i="2"/>
  <c r="AL1874" i="2"/>
  <c r="AM1874" i="2"/>
  <c r="AN1874" i="2"/>
  <c r="C1875" i="2"/>
  <c r="D1875" i="2"/>
  <c r="E1875" i="2"/>
  <c r="F1875" i="2"/>
  <c r="G1875" i="2"/>
  <c r="H1875" i="2"/>
  <c r="J1875" i="2"/>
  <c r="K1875" i="2"/>
  <c r="L1875" i="2"/>
  <c r="M1875" i="2"/>
  <c r="AG1875" i="2"/>
  <c r="AH1875" i="2"/>
  <c r="AI1875" i="2"/>
  <c r="AJ1875" i="2"/>
  <c r="AK1875" i="2"/>
  <c r="AL1875" i="2"/>
  <c r="AM1875" i="2"/>
  <c r="AN1875" i="2"/>
  <c r="C1876" i="2"/>
  <c r="D1876" i="2"/>
  <c r="E1876" i="2"/>
  <c r="F1876" i="2"/>
  <c r="G1876" i="2"/>
  <c r="H1876" i="2"/>
  <c r="J1876" i="2"/>
  <c r="K1876" i="2"/>
  <c r="L1876" i="2"/>
  <c r="M1876" i="2"/>
  <c r="AG1876" i="2"/>
  <c r="AH1876" i="2"/>
  <c r="AI1876" i="2"/>
  <c r="AJ1876" i="2"/>
  <c r="AK1876" i="2"/>
  <c r="AL1876" i="2"/>
  <c r="AM1876" i="2"/>
  <c r="AN1876" i="2"/>
  <c r="C1877" i="2"/>
  <c r="D1877" i="2"/>
  <c r="E1877" i="2"/>
  <c r="F1877" i="2"/>
  <c r="G1877" i="2"/>
  <c r="H1877" i="2"/>
  <c r="J1877" i="2"/>
  <c r="K1877" i="2"/>
  <c r="L1877" i="2"/>
  <c r="M1877" i="2"/>
  <c r="AG1877" i="2"/>
  <c r="AH1877" i="2"/>
  <c r="AI1877" i="2"/>
  <c r="AJ1877" i="2"/>
  <c r="AK1877" i="2"/>
  <c r="AL1877" i="2"/>
  <c r="AM1877" i="2"/>
  <c r="AN1877" i="2"/>
  <c r="C1878" i="2"/>
  <c r="D1878" i="2"/>
  <c r="E1878" i="2"/>
  <c r="F1878" i="2"/>
  <c r="G1878" i="2"/>
  <c r="H1878" i="2"/>
  <c r="J1878" i="2"/>
  <c r="K1878" i="2"/>
  <c r="L1878" i="2"/>
  <c r="M1878" i="2"/>
  <c r="AG1878" i="2"/>
  <c r="AH1878" i="2"/>
  <c r="AI1878" i="2"/>
  <c r="AJ1878" i="2"/>
  <c r="AK1878" i="2"/>
  <c r="AL1878" i="2"/>
  <c r="AM1878" i="2"/>
  <c r="AN1878" i="2"/>
  <c r="C1879" i="2"/>
  <c r="D1879" i="2"/>
  <c r="E1879" i="2"/>
  <c r="F1879" i="2"/>
  <c r="G1879" i="2"/>
  <c r="H1879" i="2"/>
  <c r="J1879" i="2"/>
  <c r="K1879" i="2"/>
  <c r="L1879" i="2"/>
  <c r="M1879" i="2"/>
  <c r="AG1879" i="2"/>
  <c r="AH1879" i="2"/>
  <c r="AI1879" i="2"/>
  <c r="AJ1879" i="2"/>
  <c r="AK1879" i="2"/>
  <c r="AL1879" i="2"/>
  <c r="AM1879" i="2"/>
  <c r="AN1879" i="2"/>
  <c r="C1880" i="2"/>
  <c r="D1880" i="2"/>
  <c r="E1880" i="2"/>
  <c r="F1880" i="2"/>
  <c r="G1880" i="2"/>
  <c r="H1880" i="2"/>
  <c r="J1880" i="2"/>
  <c r="K1880" i="2"/>
  <c r="L1880" i="2"/>
  <c r="M1880" i="2"/>
  <c r="AG1880" i="2"/>
  <c r="AH1880" i="2"/>
  <c r="AI1880" i="2"/>
  <c r="AJ1880" i="2"/>
  <c r="AK1880" i="2"/>
  <c r="AL1880" i="2"/>
  <c r="AM1880" i="2"/>
  <c r="AN1880" i="2"/>
  <c r="C1881" i="2"/>
  <c r="D1881" i="2"/>
  <c r="E1881" i="2"/>
  <c r="F1881" i="2"/>
  <c r="G1881" i="2"/>
  <c r="H1881" i="2"/>
  <c r="J1881" i="2"/>
  <c r="K1881" i="2"/>
  <c r="L1881" i="2"/>
  <c r="M1881" i="2"/>
  <c r="AG1881" i="2"/>
  <c r="AH1881" i="2"/>
  <c r="AI1881" i="2"/>
  <c r="AJ1881" i="2"/>
  <c r="AK1881" i="2"/>
  <c r="AL1881" i="2"/>
  <c r="AM1881" i="2"/>
  <c r="AN1881" i="2"/>
  <c r="C1882" i="2"/>
  <c r="D1882" i="2"/>
  <c r="E1882" i="2"/>
  <c r="F1882" i="2"/>
  <c r="G1882" i="2"/>
  <c r="H1882" i="2"/>
  <c r="J1882" i="2"/>
  <c r="K1882" i="2"/>
  <c r="L1882" i="2"/>
  <c r="M1882" i="2"/>
  <c r="AG1882" i="2"/>
  <c r="AH1882" i="2"/>
  <c r="AI1882" i="2"/>
  <c r="AJ1882" i="2"/>
  <c r="AK1882" i="2"/>
  <c r="AL1882" i="2"/>
  <c r="AM1882" i="2"/>
  <c r="AN1882" i="2"/>
  <c r="C1883" i="2"/>
  <c r="D1883" i="2"/>
  <c r="E1883" i="2"/>
  <c r="F1883" i="2"/>
  <c r="G1883" i="2"/>
  <c r="H1883" i="2"/>
  <c r="J1883" i="2"/>
  <c r="K1883" i="2"/>
  <c r="L1883" i="2"/>
  <c r="M1883" i="2"/>
  <c r="AG1883" i="2"/>
  <c r="AH1883" i="2"/>
  <c r="AI1883" i="2"/>
  <c r="AJ1883" i="2"/>
  <c r="AK1883" i="2"/>
  <c r="AL1883" i="2"/>
  <c r="AM1883" i="2"/>
  <c r="AN1883" i="2"/>
  <c r="C1884" i="2"/>
  <c r="D1884" i="2"/>
  <c r="E1884" i="2"/>
  <c r="F1884" i="2"/>
  <c r="G1884" i="2"/>
  <c r="H1884" i="2"/>
  <c r="J1884" i="2"/>
  <c r="K1884" i="2"/>
  <c r="L1884" i="2"/>
  <c r="M1884" i="2"/>
  <c r="AG1884" i="2"/>
  <c r="AH1884" i="2"/>
  <c r="AI1884" i="2"/>
  <c r="AJ1884" i="2"/>
  <c r="AK1884" i="2"/>
  <c r="AL1884" i="2"/>
  <c r="AM1884" i="2"/>
  <c r="AN1884" i="2"/>
  <c r="C1885" i="2"/>
  <c r="D1885" i="2"/>
  <c r="E1885" i="2"/>
  <c r="F1885" i="2"/>
  <c r="G1885" i="2"/>
  <c r="H1885" i="2"/>
  <c r="J1885" i="2"/>
  <c r="K1885" i="2"/>
  <c r="L1885" i="2"/>
  <c r="M1885" i="2"/>
  <c r="AG1885" i="2"/>
  <c r="AH1885" i="2"/>
  <c r="AI1885" i="2"/>
  <c r="AJ1885" i="2"/>
  <c r="AK1885" i="2"/>
  <c r="AL1885" i="2"/>
  <c r="AM1885" i="2"/>
  <c r="AN1885" i="2"/>
  <c r="C1886" i="2"/>
  <c r="D1886" i="2"/>
  <c r="E1886" i="2"/>
  <c r="F1886" i="2"/>
  <c r="G1886" i="2"/>
  <c r="H1886" i="2"/>
  <c r="J1886" i="2"/>
  <c r="K1886" i="2"/>
  <c r="L1886" i="2"/>
  <c r="M1886" i="2"/>
  <c r="AG1886" i="2"/>
  <c r="AH1886" i="2"/>
  <c r="AI1886" i="2"/>
  <c r="AJ1886" i="2"/>
  <c r="AK1886" i="2"/>
  <c r="AL1886" i="2"/>
  <c r="AM1886" i="2"/>
  <c r="AN1886" i="2"/>
  <c r="C1887" i="2"/>
  <c r="D1887" i="2"/>
  <c r="E1887" i="2"/>
  <c r="F1887" i="2"/>
  <c r="G1887" i="2"/>
  <c r="H1887" i="2"/>
  <c r="J1887" i="2"/>
  <c r="K1887" i="2"/>
  <c r="L1887" i="2"/>
  <c r="M1887" i="2"/>
  <c r="AG1887" i="2"/>
  <c r="AH1887" i="2"/>
  <c r="AI1887" i="2"/>
  <c r="AJ1887" i="2"/>
  <c r="AK1887" i="2"/>
  <c r="AL1887" i="2"/>
  <c r="AM1887" i="2"/>
  <c r="AN1887" i="2"/>
  <c r="C1888" i="2"/>
  <c r="D1888" i="2"/>
  <c r="E1888" i="2"/>
  <c r="F1888" i="2"/>
  <c r="G1888" i="2"/>
  <c r="H1888" i="2"/>
  <c r="J1888" i="2"/>
  <c r="K1888" i="2"/>
  <c r="L1888" i="2"/>
  <c r="M1888" i="2"/>
  <c r="AG1888" i="2"/>
  <c r="AH1888" i="2"/>
  <c r="AI1888" i="2"/>
  <c r="AJ1888" i="2"/>
  <c r="AK1888" i="2"/>
  <c r="AL1888" i="2"/>
  <c r="AM1888" i="2"/>
  <c r="AN1888" i="2"/>
  <c r="C1889" i="2"/>
  <c r="D1889" i="2"/>
  <c r="E1889" i="2"/>
  <c r="F1889" i="2"/>
  <c r="G1889" i="2"/>
  <c r="H1889" i="2"/>
  <c r="J1889" i="2"/>
  <c r="K1889" i="2"/>
  <c r="L1889" i="2"/>
  <c r="M1889" i="2"/>
  <c r="AG1889" i="2"/>
  <c r="AH1889" i="2"/>
  <c r="AI1889" i="2"/>
  <c r="AJ1889" i="2"/>
  <c r="AK1889" i="2"/>
  <c r="AL1889" i="2"/>
  <c r="AM1889" i="2"/>
  <c r="AN1889" i="2"/>
  <c r="C1890" i="2"/>
  <c r="D1890" i="2"/>
  <c r="E1890" i="2"/>
  <c r="F1890" i="2"/>
  <c r="G1890" i="2"/>
  <c r="H1890" i="2"/>
  <c r="J1890" i="2"/>
  <c r="K1890" i="2"/>
  <c r="L1890" i="2"/>
  <c r="M1890" i="2"/>
  <c r="AG1890" i="2"/>
  <c r="AH1890" i="2"/>
  <c r="AI1890" i="2"/>
  <c r="AJ1890" i="2"/>
  <c r="AK1890" i="2"/>
  <c r="AL1890" i="2"/>
  <c r="AM1890" i="2"/>
  <c r="AN1890" i="2"/>
  <c r="C1891" i="2"/>
  <c r="D1891" i="2"/>
  <c r="E1891" i="2"/>
  <c r="F1891" i="2"/>
  <c r="G1891" i="2"/>
  <c r="H1891" i="2"/>
  <c r="J1891" i="2"/>
  <c r="K1891" i="2"/>
  <c r="L1891" i="2"/>
  <c r="M1891" i="2"/>
  <c r="AG1891" i="2"/>
  <c r="AH1891" i="2"/>
  <c r="AI1891" i="2"/>
  <c r="AJ1891" i="2"/>
  <c r="AK1891" i="2"/>
  <c r="AL1891" i="2"/>
  <c r="AM1891" i="2"/>
  <c r="AN1891" i="2"/>
  <c r="C1892" i="2"/>
  <c r="D1892" i="2"/>
  <c r="E1892" i="2"/>
  <c r="F1892" i="2"/>
  <c r="G1892" i="2"/>
  <c r="H1892" i="2"/>
  <c r="J1892" i="2"/>
  <c r="K1892" i="2"/>
  <c r="L1892" i="2"/>
  <c r="M1892" i="2"/>
  <c r="AG1892" i="2"/>
  <c r="AH1892" i="2"/>
  <c r="AI1892" i="2"/>
  <c r="AJ1892" i="2"/>
  <c r="AK1892" i="2"/>
  <c r="AL1892" i="2"/>
  <c r="AM1892" i="2"/>
  <c r="AN1892" i="2"/>
  <c r="C1893" i="2"/>
  <c r="D1893" i="2"/>
  <c r="E1893" i="2"/>
  <c r="F1893" i="2"/>
  <c r="G1893" i="2"/>
  <c r="H1893" i="2"/>
  <c r="J1893" i="2"/>
  <c r="K1893" i="2"/>
  <c r="L1893" i="2"/>
  <c r="M1893" i="2"/>
  <c r="AG1893" i="2"/>
  <c r="AH1893" i="2"/>
  <c r="AI1893" i="2"/>
  <c r="AJ1893" i="2"/>
  <c r="AK1893" i="2"/>
  <c r="AL1893" i="2"/>
  <c r="AM1893" i="2"/>
  <c r="AN1893" i="2"/>
  <c r="C1894" i="2"/>
  <c r="D1894" i="2"/>
  <c r="E1894" i="2"/>
  <c r="F1894" i="2"/>
  <c r="G1894" i="2"/>
  <c r="H1894" i="2"/>
  <c r="J1894" i="2"/>
  <c r="K1894" i="2"/>
  <c r="L1894" i="2"/>
  <c r="M1894" i="2"/>
  <c r="AG1894" i="2"/>
  <c r="AH1894" i="2"/>
  <c r="AI1894" i="2"/>
  <c r="AJ1894" i="2"/>
  <c r="AK1894" i="2"/>
  <c r="AL1894" i="2"/>
  <c r="AM1894" i="2"/>
  <c r="AN1894" i="2"/>
  <c r="C1895" i="2"/>
  <c r="D1895" i="2"/>
  <c r="E1895" i="2"/>
  <c r="F1895" i="2"/>
  <c r="G1895" i="2"/>
  <c r="H1895" i="2"/>
  <c r="J1895" i="2"/>
  <c r="K1895" i="2"/>
  <c r="L1895" i="2"/>
  <c r="M1895" i="2"/>
  <c r="AG1895" i="2"/>
  <c r="AH1895" i="2"/>
  <c r="AI1895" i="2"/>
  <c r="AJ1895" i="2"/>
  <c r="AK1895" i="2"/>
  <c r="AL1895" i="2"/>
  <c r="AM1895" i="2"/>
  <c r="AN1895" i="2"/>
  <c r="C1896" i="2"/>
  <c r="D1896" i="2"/>
  <c r="E1896" i="2"/>
  <c r="F1896" i="2"/>
  <c r="G1896" i="2"/>
  <c r="H1896" i="2"/>
  <c r="J1896" i="2"/>
  <c r="K1896" i="2"/>
  <c r="L1896" i="2"/>
  <c r="M1896" i="2"/>
  <c r="AG1896" i="2"/>
  <c r="AH1896" i="2"/>
  <c r="AI1896" i="2"/>
  <c r="AJ1896" i="2"/>
  <c r="AK1896" i="2"/>
  <c r="AL1896" i="2"/>
  <c r="AM1896" i="2"/>
  <c r="AN1896" i="2"/>
  <c r="C1897" i="2"/>
  <c r="D1897" i="2"/>
  <c r="E1897" i="2"/>
  <c r="F1897" i="2"/>
  <c r="G1897" i="2"/>
  <c r="H1897" i="2"/>
  <c r="J1897" i="2"/>
  <c r="K1897" i="2"/>
  <c r="L1897" i="2"/>
  <c r="M1897" i="2"/>
  <c r="AG1897" i="2"/>
  <c r="AH1897" i="2"/>
  <c r="AI1897" i="2"/>
  <c r="AJ1897" i="2"/>
  <c r="AK1897" i="2"/>
  <c r="AL1897" i="2"/>
  <c r="AM1897" i="2"/>
  <c r="AN1897" i="2"/>
  <c r="C1898" i="2"/>
  <c r="D1898" i="2"/>
  <c r="E1898" i="2"/>
  <c r="F1898" i="2"/>
  <c r="G1898" i="2"/>
  <c r="H1898" i="2"/>
  <c r="J1898" i="2"/>
  <c r="K1898" i="2"/>
  <c r="L1898" i="2"/>
  <c r="M1898" i="2"/>
  <c r="AG1898" i="2"/>
  <c r="AH1898" i="2"/>
  <c r="AI1898" i="2"/>
  <c r="AJ1898" i="2"/>
  <c r="AK1898" i="2"/>
  <c r="AL1898" i="2"/>
  <c r="AM1898" i="2"/>
  <c r="AN1898" i="2"/>
  <c r="C1899" i="2"/>
  <c r="D1899" i="2"/>
  <c r="E1899" i="2"/>
  <c r="F1899" i="2"/>
  <c r="G1899" i="2"/>
  <c r="H1899" i="2"/>
  <c r="J1899" i="2"/>
  <c r="K1899" i="2"/>
  <c r="L1899" i="2"/>
  <c r="M1899" i="2"/>
  <c r="AG1899" i="2"/>
  <c r="AH1899" i="2"/>
  <c r="AI1899" i="2"/>
  <c r="AJ1899" i="2"/>
  <c r="AK1899" i="2"/>
  <c r="AL1899" i="2"/>
  <c r="AM1899" i="2"/>
  <c r="AN1899" i="2"/>
  <c r="C1900" i="2"/>
  <c r="D1900" i="2"/>
  <c r="E1900" i="2"/>
  <c r="F1900" i="2"/>
  <c r="G1900" i="2"/>
  <c r="H1900" i="2"/>
  <c r="J1900" i="2"/>
  <c r="K1900" i="2"/>
  <c r="L1900" i="2"/>
  <c r="M1900" i="2"/>
  <c r="AG1900" i="2"/>
  <c r="AH1900" i="2"/>
  <c r="AI1900" i="2"/>
  <c r="AJ1900" i="2"/>
  <c r="AK1900" i="2"/>
  <c r="AL1900" i="2"/>
  <c r="AM1900" i="2"/>
  <c r="AN1900" i="2"/>
  <c r="C1901" i="2"/>
  <c r="D1901" i="2"/>
  <c r="E1901" i="2"/>
  <c r="F1901" i="2"/>
  <c r="G1901" i="2"/>
  <c r="H1901" i="2"/>
  <c r="J1901" i="2"/>
  <c r="K1901" i="2"/>
  <c r="L1901" i="2"/>
  <c r="M1901" i="2"/>
  <c r="AG1901" i="2"/>
  <c r="AH1901" i="2"/>
  <c r="AI1901" i="2"/>
  <c r="AJ1901" i="2"/>
  <c r="AK1901" i="2"/>
  <c r="AL1901" i="2"/>
  <c r="AM1901" i="2"/>
  <c r="AN1901" i="2"/>
  <c r="C1902" i="2"/>
  <c r="D1902" i="2"/>
  <c r="E1902" i="2"/>
  <c r="F1902" i="2"/>
  <c r="G1902" i="2"/>
  <c r="H1902" i="2"/>
  <c r="J1902" i="2"/>
  <c r="K1902" i="2"/>
  <c r="L1902" i="2"/>
  <c r="M1902" i="2"/>
  <c r="AG1902" i="2"/>
  <c r="AH1902" i="2"/>
  <c r="AI1902" i="2"/>
  <c r="AJ1902" i="2"/>
  <c r="AK1902" i="2"/>
  <c r="AL1902" i="2"/>
  <c r="AM1902" i="2"/>
  <c r="AN1902" i="2"/>
  <c r="C1903" i="2"/>
  <c r="D1903" i="2"/>
  <c r="E1903" i="2"/>
  <c r="F1903" i="2"/>
  <c r="G1903" i="2"/>
  <c r="H1903" i="2"/>
  <c r="J1903" i="2"/>
  <c r="K1903" i="2"/>
  <c r="L1903" i="2"/>
  <c r="M1903" i="2"/>
  <c r="AG1903" i="2"/>
  <c r="AH1903" i="2"/>
  <c r="AI1903" i="2"/>
  <c r="AJ1903" i="2"/>
  <c r="AK1903" i="2"/>
  <c r="AL1903" i="2"/>
  <c r="AM1903" i="2"/>
  <c r="AN1903" i="2"/>
  <c r="C1904" i="2"/>
  <c r="D1904" i="2"/>
  <c r="E1904" i="2"/>
  <c r="F1904" i="2"/>
  <c r="G1904" i="2"/>
  <c r="H1904" i="2"/>
  <c r="J1904" i="2"/>
  <c r="K1904" i="2"/>
  <c r="L1904" i="2"/>
  <c r="M1904" i="2"/>
  <c r="AG1904" i="2"/>
  <c r="AH1904" i="2"/>
  <c r="AI1904" i="2"/>
  <c r="AJ1904" i="2"/>
  <c r="AK1904" i="2"/>
  <c r="AL1904" i="2"/>
  <c r="AM1904" i="2"/>
  <c r="AN1904" i="2"/>
  <c r="C1905" i="2"/>
  <c r="D1905" i="2"/>
  <c r="E1905" i="2"/>
  <c r="F1905" i="2"/>
  <c r="G1905" i="2"/>
  <c r="H1905" i="2"/>
  <c r="J1905" i="2"/>
  <c r="K1905" i="2"/>
  <c r="L1905" i="2"/>
  <c r="M1905" i="2"/>
  <c r="AG1905" i="2"/>
  <c r="AH1905" i="2"/>
  <c r="AI1905" i="2"/>
  <c r="AJ1905" i="2"/>
  <c r="AK1905" i="2"/>
  <c r="AL1905" i="2"/>
  <c r="AM1905" i="2"/>
  <c r="AN1905" i="2"/>
  <c r="C1906" i="2"/>
  <c r="D1906" i="2"/>
  <c r="E1906" i="2"/>
  <c r="F1906" i="2"/>
  <c r="G1906" i="2"/>
  <c r="H1906" i="2"/>
  <c r="J1906" i="2"/>
  <c r="K1906" i="2"/>
  <c r="L1906" i="2"/>
  <c r="M1906" i="2"/>
  <c r="AG1906" i="2"/>
  <c r="AH1906" i="2"/>
  <c r="AI1906" i="2"/>
  <c r="AJ1906" i="2"/>
  <c r="AK1906" i="2"/>
  <c r="AL1906" i="2"/>
  <c r="AM1906" i="2"/>
  <c r="AN1906" i="2"/>
  <c r="C1907" i="2"/>
  <c r="D1907" i="2"/>
  <c r="E1907" i="2"/>
  <c r="F1907" i="2"/>
  <c r="G1907" i="2"/>
  <c r="H1907" i="2"/>
  <c r="J1907" i="2"/>
  <c r="K1907" i="2"/>
  <c r="L1907" i="2"/>
  <c r="M1907" i="2"/>
  <c r="AG1907" i="2"/>
  <c r="AH1907" i="2"/>
  <c r="AI1907" i="2"/>
  <c r="AJ1907" i="2"/>
  <c r="AK1907" i="2"/>
  <c r="AL1907" i="2"/>
  <c r="AM1907" i="2"/>
  <c r="AN1907" i="2"/>
  <c r="C1908" i="2"/>
  <c r="D1908" i="2"/>
  <c r="E1908" i="2"/>
  <c r="F1908" i="2"/>
  <c r="G1908" i="2"/>
  <c r="H1908" i="2"/>
  <c r="J1908" i="2"/>
  <c r="K1908" i="2"/>
  <c r="L1908" i="2"/>
  <c r="M1908" i="2"/>
  <c r="AG1908" i="2"/>
  <c r="AH1908" i="2"/>
  <c r="AI1908" i="2"/>
  <c r="AJ1908" i="2"/>
  <c r="AK1908" i="2"/>
  <c r="AL1908" i="2"/>
  <c r="AM1908" i="2"/>
  <c r="AN1908" i="2"/>
  <c r="C1909" i="2"/>
  <c r="D1909" i="2"/>
  <c r="E1909" i="2"/>
  <c r="F1909" i="2"/>
  <c r="G1909" i="2"/>
  <c r="H1909" i="2"/>
  <c r="J1909" i="2"/>
  <c r="K1909" i="2"/>
  <c r="L1909" i="2"/>
  <c r="M1909" i="2"/>
  <c r="AG1909" i="2"/>
  <c r="AH1909" i="2"/>
  <c r="AI1909" i="2"/>
  <c r="AJ1909" i="2"/>
  <c r="AK1909" i="2"/>
  <c r="AL1909" i="2"/>
  <c r="AM1909" i="2"/>
  <c r="AN1909" i="2"/>
  <c r="C1910" i="2"/>
  <c r="D1910" i="2"/>
  <c r="E1910" i="2"/>
  <c r="F1910" i="2"/>
  <c r="G1910" i="2"/>
  <c r="H1910" i="2"/>
  <c r="J1910" i="2"/>
  <c r="K1910" i="2"/>
  <c r="L1910" i="2"/>
  <c r="M1910" i="2"/>
  <c r="AG1910" i="2"/>
  <c r="AH1910" i="2"/>
  <c r="AI1910" i="2"/>
  <c r="AJ1910" i="2"/>
  <c r="AK1910" i="2"/>
  <c r="AL1910" i="2"/>
  <c r="AM1910" i="2"/>
  <c r="AN1910" i="2"/>
  <c r="C1911" i="2"/>
  <c r="D1911" i="2"/>
  <c r="E1911" i="2"/>
  <c r="F1911" i="2"/>
  <c r="G1911" i="2"/>
  <c r="H1911" i="2"/>
  <c r="J1911" i="2"/>
  <c r="K1911" i="2"/>
  <c r="L1911" i="2"/>
  <c r="M1911" i="2"/>
  <c r="AG1911" i="2"/>
  <c r="AH1911" i="2"/>
  <c r="AI1911" i="2"/>
  <c r="AJ1911" i="2"/>
  <c r="AK1911" i="2"/>
  <c r="AL1911" i="2"/>
  <c r="AM1911" i="2"/>
  <c r="AN1911" i="2"/>
  <c r="C1912" i="2"/>
  <c r="D1912" i="2"/>
  <c r="E1912" i="2"/>
  <c r="F1912" i="2"/>
  <c r="G1912" i="2"/>
  <c r="H1912" i="2"/>
  <c r="J1912" i="2"/>
  <c r="K1912" i="2"/>
  <c r="L1912" i="2"/>
  <c r="M1912" i="2"/>
  <c r="AG1912" i="2"/>
  <c r="AH1912" i="2"/>
  <c r="AI1912" i="2"/>
  <c r="AJ1912" i="2"/>
  <c r="AK1912" i="2"/>
  <c r="AL1912" i="2"/>
  <c r="AM1912" i="2"/>
  <c r="AN1912" i="2"/>
  <c r="C1913" i="2"/>
  <c r="D1913" i="2"/>
  <c r="E1913" i="2"/>
  <c r="F1913" i="2"/>
  <c r="G1913" i="2"/>
  <c r="H1913" i="2"/>
  <c r="J1913" i="2"/>
  <c r="K1913" i="2"/>
  <c r="L1913" i="2"/>
  <c r="M1913" i="2"/>
  <c r="AG1913" i="2"/>
  <c r="AH1913" i="2"/>
  <c r="AI1913" i="2"/>
  <c r="AJ1913" i="2"/>
  <c r="AK1913" i="2"/>
  <c r="AL1913" i="2"/>
  <c r="AM1913" i="2"/>
  <c r="AN1913" i="2"/>
  <c r="C1914" i="2"/>
  <c r="D1914" i="2"/>
  <c r="E1914" i="2"/>
  <c r="F1914" i="2"/>
  <c r="G1914" i="2"/>
  <c r="H1914" i="2"/>
  <c r="J1914" i="2"/>
  <c r="K1914" i="2"/>
  <c r="L1914" i="2"/>
  <c r="M1914" i="2"/>
  <c r="AG1914" i="2"/>
  <c r="AH1914" i="2"/>
  <c r="AI1914" i="2"/>
  <c r="AJ1914" i="2"/>
  <c r="AK1914" i="2"/>
  <c r="AL1914" i="2"/>
  <c r="AM1914" i="2"/>
  <c r="AN1914" i="2"/>
  <c r="C1915" i="2"/>
  <c r="D1915" i="2"/>
  <c r="E1915" i="2"/>
  <c r="F1915" i="2"/>
  <c r="G1915" i="2"/>
  <c r="H1915" i="2"/>
  <c r="J1915" i="2"/>
  <c r="K1915" i="2"/>
  <c r="L1915" i="2"/>
  <c r="M1915" i="2"/>
  <c r="AG1915" i="2"/>
  <c r="AH1915" i="2"/>
  <c r="AI1915" i="2"/>
  <c r="AJ1915" i="2"/>
  <c r="AK1915" i="2"/>
  <c r="AL1915" i="2"/>
  <c r="AM1915" i="2"/>
  <c r="AN1915" i="2"/>
  <c r="C1916" i="2"/>
  <c r="D1916" i="2"/>
  <c r="E1916" i="2"/>
  <c r="F1916" i="2"/>
  <c r="G1916" i="2"/>
  <c r="H1916" i="2"/>
  <c r="J1916" i="2"/>
  <c r="K1916" i="2"/>
  <c r="L1916" i="2"/>
  <c r="M1916" i="2"/>
  <c r="AG1916" i="2"/>
  <c r="AH1916" i="2"/>
  <c r="AI1916" i="2"/>
  <c r="AJ1916" i="2"/>
  <c r="AK1916" i="2"/>
  <c r="AL1916" i="2"/>
  <c r="AM1916" i="2"/>
  <c r="AN1916" i="2"/>
  <c r="C1917" i="2"/>
  <c r="D1917" i="2"/>
  <c r="E1917" i="2"/>
  <c r="F1917" i="2"/>
  <c r="G1917" i="2"/>
  <c r="H1917" i="2"/>
  <c r="J1917" i="2"/>
  <c r="K1917" i="2"/>
  <c r="L1917" i="2"/>
  <c r="M1917" i="2"/>
  <c r="AG1917" i="2"/>
  <c r="AH1917" i="2"/>
  <c r="AI1917" i="2"/>
  <c r="AJ1917" i="2"/>
  <c r="AK1917" i="2"/>
  <c r="AL1917" i="2"/>
  <c r="AM1917" i="2"/>
  <c r="AN1917" i="2"/>
  <c r="C1918" i="2"/>
  <c r="D1918" i="2"/>
  <c r="E1918" i="2"/>
  <c r="F1918" i="2"/>
  <c r="G1918" i="2"/>
  <c r="H1918" i="2"/>
  <c r="J1918" i="2"/>
  <c r="K1918" i="2"/>
  <c r="L1918" i="2"/>
  <c r="M1918" i="2"/>
  <c r="AG1918" i="2"/>
  <c r="AH1918" i="2"/>
  <c r="AI1918" i="2"/>
  <c r="AJ1918" i="2"/>
  <c r="AK1918" i="2"/>
  <c r="AL1918" i="2"/>
  <c r="AM1918" i="2"/>
  <c r="AN1918" i="2"/>
  <c r="C1919" i="2"/>
  <c r="D1919" i="2"/>
  <c r="E1919" i="2"/>
  <c r="F1919" i="2"/>
  <c r="G1919" i="2"/>
  <c r="H1919" i="2"/>
  <c r="J1919" i="2"/>
  <c r="K1919" i="2"/>
  <c r="L1919" i="2"/>
  <c r="M1919" i="2"/>
  <c r="AG1919" i="2"/>
  <c r="AH1919" i="2"/>
  <c r="AI1919" i="2"/>
  <c r="AJ1919" i="2"/>
  <c r="AK1919" i="2"/>
  <c r="AL1919" i="2"/>
  <c r="AM1919" i="2"/>
  <c r="AN1919" i="2"/>
  <c r="C1920" i="2"/>
  <c r="D1920" i="2"/>
  <c r="E1920" i="2"/>
  <c r="F1920" i="2"/>
  <c r="G1920" i="2"/>
  <c r="H1920" i="2"/>
  <c r="J1920" i="2"/>
  <c r="K1920" i="2"/>
  <c r="L1920" i="2"/>
  <c r="M1920" i="2"/>
  <c r="AG1920" i="2"/>
  <c r="AH1920" i="2"/>
  <c r="AI1920" i="2"/>
  <c r="AJ1920" i="2"/>
  <c r="AK1920" i="2"/>
  <c r="AL1920" i="2"/>
  <c r="AM1920" i="2"/>
  <c r="AN1920" i="2"/>
  <c r="C1921" i="2"/>
  <c r="D1921" i="2"/>
  <c r="E1921" i="2"/>
  <c r="F1921" i="2"/>
  <c r="G1921" i="2"/>
  <c r="H1921" i="2"/>
  <c r="J1921" i="2"/>
  <c r="K1921" i="2"/>
  <c r="L1921" i="2"/>
  <c r="M1921" i="2"/>
  <c r="AG1921" i="2"/>
  <c r="AH1921" i="2"/>
  <c r="AI1921" i="2"/>
  <c r="AJ1921" i="2"/>
  <c r="AK1921" i="2"/>
  <c r="AL1921" i="2"/>
  <c r="AM1921" i="2"/>
  <c r="AN1921" i="2"/>
  <c r="C1922" i="2"/>
  <c r="D1922" i="2"/>
  <c r="E1922" i="2"/>
  <c r="F1922" i="2"/>
  <c r="G1922" i="2"/>
  <c r="H1922" i="2"/>
  <c r="J1922" i="2"/>
  <c r="K1922" i="2"/>
  <c r="L1922" i="2"/>
  <c r="M1922" i="2"/>
  <c r="AG1922" i="2"/>
  <c r="AH1922" i="2"/>
  <c r="AI1922" i="2"/>
  <c r="AJ1922" i="2"/>
  <c r="AK1922" i="2"/>
  <c r="AL1922" i="2"/>
  <c r="AM1922" i="2"/>
  <c r="AN1922" i="2"/>
  <c r="C1923" i="2"/>
  <c r="D1923" i="2"/>
  <c r="E1923" i="2"/>
  <c r="F1923" i="2"/>
  <c r="G1923" i="2"/>
  <c r="H1923" i="2"/>
  <c r="J1923" i="2"/>
  <c r="K1923" i="2"/>
  <c r="L1923" i="2"/>
  <c r="M1923" i="2"/>
  <c r="AG1923" i="2"/>
  <c r="AH1923" i="2"/>
  <c r="AI1923" i="2"/>
  <c r="AJ1923" i="2"/>
  <c r="AK1923" i="2"/>
  <c r="AL1923" i="2"/>
  <c r="AM1923" i="2"/>
  <c r="AN1923" i="2"/>
  <c r="C1924" i="2"/>
  <c r="D1924" i="2"/>
  <c r="E1924" i="2"/>
  <c r="F1924" i="2"/>
  <c r="G1924" i="2"/>
  <c r="H1924" i="2"/>
  <c r="J1924" i="2"/>
  <c r="K1924" i="2"/>
  <c r="L1924" i="2"/>
  <c r="M1924" i="2"/>
  <c r="AG1924" i="2"/>
  <c r="AH1924" i="2"/>
  <c r="AI1924" i="2"/>
  <c r="AJ1924" i="2"/>
  <c r="AK1924" i="2"/>
  <c r="AL1924" i="2"/>
  <c r="AM1924" i="2"/>
  <c r="AN1924" i="2"/>
  <c r="C1925" i="2"/>
  <c r="D1925" i="2"/>
  <c r="E1925" i="2"/>
  <c r="F1925" i="2"/>
  <c r="G1925" i="2"/>
  <c r="H1925" i="2"/>
  <c r="J1925" i="2"/>
  <c r="K1925" i="2"/>
  <c r="L1925" i="2"/>
  <c r="M1925" i="2"/>
  <c r="AG1925" i="2"/>
  <c r="AH1925" i="2"/>
  <c r="AI1925" i="2"/>
  <c r="AJ1925" i="2"/>
  <c r="AK1925" i="2"/>
  <c r="AL1925" i="2"/>
  <c r="AM1925" i="2"/>
  <c r="AN1925" i="2"/>
  <c r="C1926" i="2"/>
  <c r="D1926" i="2"/>
  <c r="E1926" i="2"/>
  <c r="F1926" i="2"/>
  <c r="G1926" i="2"/>
  <c r="H1926" i="2"/>
  <c r="J1926" i="2"/>
  <c r="K1926" i="2"/>
  <c r="L1926" i="2"/>
  <c r="M1926" i="2"/>
  <c r="AG1926" i="2"/>
  <c r="AH1926" i="2"/>
  <c r="AI1926" i="2"/>
  <c r="AJ1926" i="2"/>
  <c r="AK1926" i="2"/>
  <c r="AL1926" i="2"/>
  <c r="AM1926" i="2"/>
  <c r="AN1926" i="2"/>
  <c r="C1927" i="2"/>
  <c r="D1927" i="2"/>
  <c r="E1927" i="2"/>
  <c r="F1927" i="2"/>
  <c r="G1927" i="2"/>
  <c r="H1927" i="2"/>
  <c r="J1927" i="2"/>
  <c r="K1927" i="2"/>
  <c r="L1927" i="2"/>
  <c r="M1927" i="2"/>
  <c r="AG1927" i="2"/>
  <c r="AH1927" i="2"/>
  <c r="AI1927" i="2"/>
  <c r="AJ1927" i="2"/>
  <c r="AK1927" i="2"/>
  <c r="AL1927" i="2"/>
  <c r="AM1927" i="2"/>
  <c r="AN1927" i="2"/>
  <c r="C1928" i="2"/>
  <c r="D1928" i="2"/>
  <c r="E1928" i="2"/>
  <c r="F1928" i="2"/>
  <c r="G1928" i="2"/>
  <c r="H1928" i="2"/>
  <c r="J1928" i="2"/>
  <c r="K1928" i="2"/>
  <c r="L1928" i="2"/>
  <c r="M1928" i="2"/>
  <c r="AG1928" i="2"/>
  <c r="AH1928" i="2"/>
  <c r="AI1928" i="2"/>
  <c r="AJ1928" i="2"/>
  <c r="AK1928" i="2"/>
  <c r="AL1928" i="2"/>
  <c r="AM1928" i="2"/>
  <c r="AN1928" i="2"/>
  <c r="C1929" i="2"/>
  <c r="D1929" i="2"/>
  <c r="E1929" i="2"/>
  <c r="F1929" i="2"/>
  <c r="G1929" i="2"/>
  <c r="H1929" i="2"/>
  <c r="J1929" i="2"/>
  <c r="K1929" i="2"/>
  <c r="L1929" i="2"/>
  <c r="M1929" i="2"/>
  <c r="AG1929" i="2"/>
  <c r="AH1929" i="2"/>
  <c r="AI1929" i="2"/>
  <c r="AJ1929" i="2"/>
  <c r="AK1929" i="2"/>
  <c r="AL1929" i="2"/>
  <c r="AM1929" i="2"/>
  <c r="AN1929" i="2"/>
  <c r="C1930" i="2"/>
  <c r="D1930" i="2"/>
  <c r="E1930" i="2"/>
  <c r="F1930" i="2"/>
  <c r="G1930" i="2"/>
  <c r="H1930" i="2"/>
  <c r="J1930" i="2"/>
  <c r="K1930" i="2"/>
  <c r="L1930" i="2"/>
  <c r="M1930" i="2"/>
  <c r="AG1930" i="2"/>
  <c r="AH1930" i="2"/>
  <c r="AI1930" i="2"/>
  <c r="AJ1930" i="2"/>
  <c r="AK1930" i="2"/>
  <c r="AL1930" i="2"/>
  <c r="AM1930" i="2"/>
  <c r="AN1930" i="2"/>
  <c r="C1932" i="2"/>
  <c r="D1932" i="2"/>
  <c r="E1932" i="2"/>
  <c r="F1932" i="2"/>
  <c r="G1932" i="2"/>
  <c r="H1932" i="2"/>
  <c r="J1932" i="2"/>
  <c r="K1932" i="2"/>
  <c r="L1932" i="2"/>
  <c r="M1932" i="2"/>
  <c r="AG1932" i="2"/>
  <c r="AH1932" i="2"/>
  <c r="AI1932" i="2"/>
  <c r="AJ1932" i="2"/>
  <c r="AK1932" i="2"/>
  <c r="AL1932" i="2"/>
  <c r="AM1932" i="2"/>
  <c r="AN1932" i="2"/>
  <c r="C1933" i="2"/>
  <c r="D1933" i="2"/>
  <c r="E1933" i="2"/>
  <c r="F1933" i="2"/>
  <c r="G1933" i="2"/>
  <c r="H1933" i="2"/>
  <c r="J1933" i="2"/>
  <c r="K1933" i="2"/>
  <c r="L1933" i="2"/>
  <c r="M1933" i="2"/>
  <c r="AG1933" i="2"/>
  <c r="AH1933" i="2"/>
  <c r="AI1933" i="2"/>
  <c r="AJ1933" i="2"/>
  <c r="AK1933" i="2"/>
  <c r="AL1933" i="2"/>
  <c r="AM1933" i="2"/>
  <c r="AN1933" i="2"/>
  <c r="C1934" i="2"/>
  <c r="D1934" i="2"/>
  <c r="E1934" i="2"/>
  <c r="F1934" i="2"/>
  <c r="G1934" i="2"/>
  <c r="H1934" i="2"/>
  <c r="J1934" i="2"/>
  <c r="K1934" i="2"/>
  <c r="L1934" i="2"/>
  <c r="M1934" i="2"/>
  <c r="AG1934" i="2"/>
  <c r="AH1934" i="2"/>
  <c r="AI1934" i="2"/>
  <c r="AJ1934" i="2"/>
  <c r="AK1934" i="2"/>
  <c r="AL1934" i="2"/>
  <c r="AM1934" i="2"/>
  <c r="AN1934" i="2"/>
  <c r="C1935" i="2"/>
  <c r="D1935" i="2"/>
  <c r="E1935" i="2"/>
  <c r="F1935" i="2"/>
  <c r="G1935" i="2"/>
  <c r="H1935" i="2"/>
  <c r="J1935" i="2"/>
  <c r="K1935" i="2"/>
  <c r="L1935" i="2"/>
  <c r="M1935" i="2"/>
  <c r="AG1935" i="2"/>
  <c r="AH1935" i="2"/>
  <c r="AI1935" i="2"/>
  <c r="AJ1935" i="2"/>
  <c r="AK1935" i="2"/>
  <c r="AL1935" i="2"/>
  <c r="AM1935" i="2"/>
  <c r="AN1935" i="2"/>
  <c r="C1936" i="2"/>
  <c r="D1936" i="2"/>
  <c r="E1936" i="2"/>
  <c r="F1936" i="2"/>
  <c r="G1936" i="2"/>
  <c r="H1936" i="2"/>
  <c r="J1936" i="2"/>
  <c r="K1936" i="2"/>
  <c r="L1936" i="2"/>
  <c r="M1936" i="2"/>
  <c r="AG1936" i="2"/>
  <c r="AH1936" i="2"/>
  <c r="AI1936" i="2"/>
  <c r="AJ1936" i="2"/>
  <c r="AK1936" i="2"/>
  <c r="AL1936" i="2"/>
  <c r="AM1936" i="2"/>
  <c r="AN1936" i="2"/>
  <c r="C1937" i="2"/>
  <c r="D1937" i="2"/>
  <c r="E1937" i="2"/>
  <c r="F1937" i="2"/>
  <c r="G1937" i="2"/>
  <c r="H1937" i="2"/>
  <c r="J1937" i="2"/>
  <c r="K1937" i="2"/>
  <c r="L1937" i="2"/>
  <c r="M1937" i="2"/>
  <c r="AG1937" i="2"/>
  <c r="AH1937" i="2"/>
  <c r="AI1937" i="2"/>
  <c r="AJ1937" i="2"/>
  <c r="AK1937" i="2"/>
  <c r="AL1937" i="2"/>
  <c r="AM1937" i="2"/>
  <c r="AN1937" i="2"/>
  <c r="C1938" i="2"/>
  <c r="D1938" i="2"/>
  <c r="E1938" i="2"/>
  <c r="F1938" i="2"/>
  <c r="G1938" i="2"/>
  <c r="H1938" i="2"/>
  <c r="J1938" i="2"/>
  <c r="K1938" i="2"/>
  <c r="L1938" i="2"/>
  <c r="M1938" i="2"/>
  <c r="AG1938" i="2"/>
  <c r="AH1938" i="2"/>
  <c r="AI1938" i="2"/>
  <c r="AJ1938" i="2"/>
  <c r="AK1938" i="2"/>
  <c r="AL1938" i="2"/>
  <c r="AM1938" i="2"/>
  <c r="AN1938" i="2"/>
  <c r="C1939" i="2"/>
  <c r="D1939" i="2"/>
  <c r="E1939" i="2"/>
  <c r="F1939" i="2"/>
  <c r="G1939" i="2"/>
  <c r="H1939" i="2"/>
  <c r="J1939" i="2"/>
  <c r="K1939" i="2"/>
  <c r="L1939" i="2"/>
  <c r="M1939" i="2"/>
  <c r="AG1939" i="2"/>
  <c r="AH1939" i="2"/>
  <c r="AI1939" i="2"/>
  <c r="AJ1939" i="2"/>
  <c r="AK1939" i="2"/>
  <c r="AL1939" i="2"/>
  <c r="AM1939" i="2"/>
  <c r="AN1939" i="2"/>
  <c r="C1940" i="2"/>
  <c r="D1940" i="2"/>
  <c r="E1940" i="2"/>
  <c r="F1940" i="2"/>
  <c r="G1940" i="2"/>
  <c r="H1940" i="2"/>
  <c r="J1940" i="2"/>
  <c r="K1940" i="2"/>
  <c r="L1940" i="2"/>
  <c r="M1940" i="2"/>
  <c r="AG1940" i="2"/>
  <c r="AH1940" i="2"/>
  <c r="AI1940" i="2"/>
  <c r="AJ1940" i="2"/>
  <c r="AK1940" i="2"/>
  <c r="AL1940" i="2"/>
  <c r="AM1940" i="2"/>
  <c r="AN1940" i="2"/>
  <c r="C1941" i="2"/>
  <c r="D1941" i="2"/>
  <c r="E1941" i="2"/>
  <c r="F1941" i="2"/>
  <c r="G1941" i="2"/>
  <c r="H1941" i="2"/>
  <c r="J1941" i="2"/>
  <c r="K1941" i="2"/>
  <c r="L1941" i="2"/>
  <c r="M1941" i="2"/>
  <c r="AG1941" i="2"/>
  <c r="AH1941" i="2"/>
  <c r="AI1941" i="2"/>
  <c r="AJ1941" i="2"/>
  <c r="AK1941" i="2"/>
  <c r="AL1941" i="2"/>
  <c r="AM1941" i="2"/>
  <c r="AN1941" i="2"/>
  <c r="C1942" i="2"/>
  <c r="D1942" i="2"/>
  <c r="E1942" i="2"/>
  <c r="F1942" i="2"/>
  <c r="G1942" i="2"/>
  <c r="H1942" i="2"/>
  <c r="J1942" i="2"/>
  <c r="K1942" i="2"/>
  <c r="L1942" i="2"/>
  <c r="M1942" i="2"/>
  <c r="AG1942" i="2"/>
  <c r="AH1942" i="2"/>
  <c r="AI1942" i="2"/>
  <c r="AJ1942" i="2"/>
  <c r="AK1942" i="2"/>
  <c r="AL1942" i="2"/>
  <c r="AM1942" i="2"/>
  <c r="AN1942" i="2"/>
  <c r="C1943" i="2"/>
  <c r="D1943" i="2"/>
  <c r="E1943" i="2"/>
  <c r="F1943" i="2"/>
  <c r="G1943" i="2"/>
  <c r="H1943" i="2"/>
  <c r="J1943" i="2"/>
  <c r="K1943" i="2"/>
  <c r="L1943" i="2"/>
  <c r="M1943" i="2"/>
  <c r="AG1943" i="2"/>
  <c r="AH1943" i="2"/>
  <c r="AI1943" i="2"/>
  <c r="AJ1943" i="2"/>
  <c r="AK1943" i="2"/>
  <c r="AL1943" i="2"/>
  <c r="AM1943" i="2"/>
  <c r="AN1943" i="2"/>
  <c r="C1944" i="2"/>
  <c r="D1944" i="2"/>
  <c r="E1944" i="2"/>
  <c r="F1944" i="2"/>
  <c r="G1944" i="2"/>
  <c r="H1944" i="2"/>
  <c r="J1944" i="2"/>
  <c r="K1944" i="2"/>
  <c r="L1944" i="2"/>
  <c r="M1944" i="2"/>
  <c r="AG1944" i="2"/>
  <c r="AH1944" i="2"/>
  <c r="AI1944" i="2"/>
  <c r="AJ1944" i="2"/>
  <c r="AK1944" i="2"/>
  <c r="AL1944" i="2"/>
  <c r="AM1944" i="2"/>
  <c r="AN1944" i="2"/>
  <c r="C1945" i="2"/>
  <c r="D1945" i="2"/>
  <c r="E1945" i="2"/>
  <c r="F1945" i="2"/>
  <c r="G1945" i="2"/>
  <c r="H1945" i="2"/>
  <c r="J1945" i="2"/>
  <c r="K1945" i="2"/>
  <c r="L1945" i="2"/>
  <c r="M1945" i="2"/>
  <c r="AG1945" i="2"/>
  <c r="AH1945" i="2"/>
  <c r="AI1945" i="2"/>
  <c r="AJ1945" i="2"/>
  <c r="AK1945" i="2"/>
  <c r="AL1945" i="2"/>
  <c r="AM1945" i="2"/>
  <c r="AN1945" i="2"/>
  <c r="C1946" i="2"/>
  <c r="D1946" i="2"/>
  <c r="E1946" i="2"/>
  <c r="F1946" i="2"/>
  <c r="G1946" i="2"/>
  <c r="H1946" i="2"/>
  <c r="J1946" i="2"/>
  <c r="K1946" i="2"/>
  <c r="L1946" i="2"/>
  <c r="M1946" i="2"/>
  <c r="AG1946" i="2"/>
  <c r="AH1946" i="2"/>
  <c r="AI1946" i="2"/>
  <c r="AJ1946" i="2"/>
  <c r="AK1946" i="2"/>
  <c r="AL1946" i="2"/>
  <c r="AM1946" i="2"/>
  <c r="AN1946" i="2"/>
  <c r="C1947" i="2"/>
  <c r="D1947" i="2"/>
  <c r="E1947" i="2"/>
  <c r="F1947" i="2"/>
  <c r="G1947" i="2"/>
  <c r="H1947" i="2"/>
  <c r="J1947" i="2"/>
  <c r="K1947" i="2"/>
  <c r="L1947" i="2"/>
  <c r="M1947" i="2"/>
  <c r="AG1947" i="2"/>
  <c r="AH1947" i="2"/>
  <c r="AI1947" i="2"/>
  <c r="AJ1947" i="2"/>
  <c r="AK1947" i="2"/>
  <c r="AL1947" i="2"/>
  <c r="AM1947" i="2"/>
  <c r="AN1947" i="2"/>
  <c r="C1948" i="2"/>
  <c r="D1948" i="2"/>
  <c r="E1948" i="2"/>
  <c r="F1948" i="2"/>
  <c r="G1948" i="2"/>
  <c r="H1948" i="2"/>
  <c r="J1948" i="2"/>
  <c r="K1948" i="2"/>
  <c r="L1948" i="2"/>
  <c r="M1948" i="2"/>
  <c r="AG1948" i="2"/>
  <c r="AH1948" i="2"/>
  <c r="AI1948" i="2"/>
  <c r="AJ1948" i="2"/>
  <c r="AK1948" i="2"/>
  <c r="AL1948" i="2"/>
  <c r="AM1948" i="2"/>
  <c r="AN1948" i="2"/>
  <c r="C1949" i="2"/>
  <c r="D1949" i="2"/>
  <c r="E1949" i="2"/>
  <c r="F1949" i="2"/>
  <c r="G1949" i="2"/>
  <c r="H1949" i="2"/>
  <c r="J1949" i="2"/>
  <c r="K1949" i="2"/>
  <c r="L1949" i="2"/>
  <c r="M1949" i="2"/>
  <c r="AG1949" i="2"/>
  <c r="AH1949" i="2"/>
  <c r="AI1949" i="2"/>
  <c r="AJ1949" i="2"/>
  <c r="AK1949" i="2"/>
  <c r="AL1949" i="2"/>
  <c r="AM1949" i="2"/>
  <c r="AN1949" i="2"/>
  <c r="C1950" i="2"/>
  <c r="D1950" i="2"/>
  <c r="E1950" i="2"/>
  <c r="F1950" i="2"/>
  <c r="G1950" i="2"/>
  <c r="H1950" i="2"/>
  <c r="J1950" i="2"/>
  <c r="K1950" i="2"/>
  <c r="L1950" i="2"/>
  <c r="M1950" i="2"/>
  <c r="AG1950" i="2"/>
  <c r="AH1950" i="2"/>
  <c r="AI1950" i="2"/>
  <c r="AJ1950" i="2"/>
  <c r="AK1950" i="2"/>
  <c r="AL1950" i="2"/>
  <c r="AM1950" i="2"/>
  <c r="AN1950" i="2"/>
  <c r="C1951" i="2"/>
  <c r="D1951" i="2"/>
  <c r="E1951" i="2"/>
  <c r="F1951" i="2"/>
  <c r="G1951" i="2"/>
  <c r="H1951" i="2"/>
  <c r="J1951" i="2"/>
  <c r="K1951" i="2"/>
  <c r="L1951" i="2"/>
  <c r="M1951" i="2"/>
  <c r="AG1951" i="2"/>
  <c r="AH1951" i="2"/>
  <c r="AI1951" i="2"/>
  <c r="AJ1951" i="2"/>
  <c r="AK1951" i="2"/>
  <c r="AL1951" i="2"/>
  <c r="AM1951" i="2"/>
  <c r="AN1951" i="2"/>
  <c r="C1952" i="2"/>
  <c r="D1952" i="2"/>
  <c r="E1952" i="2"/>
  <c r="F1952" i="2"/>
  <c r="G1952" i="2"/>
  <c r="H1952" i="2"/>
  <c r="J1952" i="2"/>
  <c r="K1952" i="2"/>
  <c r="L1952" i="2"/>
  <c r="M1952" i="2"/>
  <c r="AG1952" i="2"/>
  <c r="AH1952" i="2"/>
  <c r="AI1952" i="2"/>
  <c r="AJ1952" i="2"/>
  <c r="AK1952" i="2"/>
  <c r="AL1952" i="2"/>
  <c r="AM1952" i="2"/>
  <c r="AN1952" i="2"/>
  <c r="C1953" i="2"/>
  <c r="D1953" i="2"/>
  <c r="E1953" i="2"/>
  <c r="F1953" i="2"/>
  <c r="G1953" i="2"/>
  <c r="H1953" i="2"/>
  <c r="J1953" i="2"/>
  <c r="K1953" i="2"/>
  <c r="L1953" i="2"/>
  <c r="M1953" i="2"/>
  <c r="AG1953" i="2"/>
  <c r="AH1953" i="2"/>
  <c r="AI1953" i="2"/>
  <c r="AJ1953" i="2"/>
  <c r="AK1953" i="2"/>
  <c r="AL1953" i="2"/>
  <c r="AM1953" i="2"/>
  <c r="AN1953" i="2"/>
  <c r="C1954" i="2"/>
  <c r="D1954" i="2"/>
  <c r="E1954" i="2"/>
  <c r="F1954" i="2"/>
  <c r="G1954" i="2"/>
  <c r="H1954" i="2"/>
  <c r="J1954" i="2"/>
  <c r="K1954" i="2"/>
  <c r="L1954" i="2"/>
  <c r="M1954" i="2"/>
  <c r="AG1954" i="2"/>
  <c r="AH1954" i="2"/>
  <c r="AI1954" i="2"/>
  <c r="AJ1954" i="2"/>
  <c r="AK1954" i="2"/>
  <c r="AL1954" i="2"/>
  <c r="AM1954" i="2"/>
  <c r="AN1954" i="2"/>
  <c r="C1955" i="2"/>
  <c r="D1955" i="2"/>
  <c r="E1955" i="2"/>
  <c r="F1955" i="2"/>
  <c r="G1955" i="2"/>
  <c r="H1955" i="2"/>
  <c r="J1955" i="2"/>
  <c r="K1955" i="2"/>
  <c r="L1955" i="2"/>
  <c r="M1955" i="2"/>
  <c r="AG1955" i="2"/>
  <c r="AH1955" i="2"/>
  <c r="AI1955" i="2"/>
  <c r="AJ1955" i="2"/>
  <c r="AK1955" i="2"/>
  <c r="AL1955" i="2"/>
  <c r="AM1955" i="2"/>
  <c r="AN1955" i="2"/>
  <c r="C1956" i="2"/>
  <c r="D1956" i="2"/>
  <c r="E1956" i="2"/>
  <c r="F1956" i="2"/>
  <c r="G1956" i="2"/>
  <c r="H1956" i="2"/>
  <c r="J1956" i="2"/>
  <c r="K1956" i="2"/>
  <c r="L1956" i="2"/>
  <c r="M1956" i="2"/>
  <c r="AG1956" i="2"/>
  <c r="AH1956" i="2"/>
  <c r="AI1956" i="2"/>
  <c r="AJ1956" i="2"/>
  <c r="AK1956" i="2"/>
  <c r="AL1956" i="2"/>
  <c r="AM1956" i="2"/>
  <c r="AN1956" i="2"/>
  <c r="C1957" i="2"/>
  <c r="D1957" i="2"/>
  <c r="E1957" i="2"/>
  <c r="F1957" i="2"/>
  <c r="G1957" i="2"/>
  <c r="H1957" i="2"/>
  <c r="J1957" i="2"/>
  <c r="K1957" i="2"/>
  <c r="L1957" i="2"/>
  <c r="M1957" i="2"/>
  <c r="AG1957" i="2"/>
  <c r="AH1957" i="2"/>
  <c r="AI1957" i="2"/>
  <c r="AJ1957" i="2"/>
  <c r="AK1957" i="2"/>
  <c r="AL1957" i="2"/>
  <c r="AM1957" i="2"/>
  <c r="AN1957" i="2"/>
  <c r="C1958" i="2"/>
  <c r="D1958" i="2"/>
  <c r="E1958" i="2"/>
  <c r="F1958" i="2"/>
  <c r="G1958" i="2"/>
  <c r="H1958" i="2"/>
  <c r="J1958" i="2"/>
  <c r="K1958" i="2"/>
  <c r="L1958" i="2"/>
  <c r="M1958" i="2"/>
  <c r="AG1958" i="2"/>
  <c r="AH1958" i="2"/>
  <c r="AI1958" i="2"/>
  <c r="AJ1958" i="2"/>
  <c r="AK1958" i="2"/>
  <c r="AL1958" i="2"/>
  <c r="AM1958" i="2"/>
  <c r="AN1958" i="2"/>
  <c r="C1959" i="2"/>
  <c r="D1959" i="2"/>
  <c r="E1959" i="2"/>
  <c r="F1959" i="2"/>
  <c r="G1959" i="2"/>
  <c r="H1959" i="2"/>
  <c r="J1959" i="2"/>
  <c r="K1959" i="2"/>
  <c r="L1959" i="2"/>
  <c r="M1959" i="2"/>
  <c r="AG1959" i="2"/>
  <c r="AH1959" i="2"/>
  <c r="AI1959" i="2"/>
  <c r="AJ1959" i="2"/>
  <c r="AK1959" i="2"/>
  <c r="AL1959" i="2"/>
  <c r="AM1959" i="2"/>
  <c r="AN1959" i="2"/>
  <c r="C1960" i="2"/>
  <c r="D1960" i="2"/>
  <c r="E1960" i="2"/>
  <c r="F1960" i="2"/>
  <c r="G1960" i="2"/>
  <c r="H1960" i="2"/>
  <c r="J1960" i="2"/>
  <c r="K1960" i="2"/>
  <c r="L1960" i="2"/>
  <c r="M1960" i="2"/>
  <c r="AG1960" i="2"/>
  <c r="AH1960" i="2"/>
  <c r="AI1960" i="2"/>
  <c r="AJ1960" i="2"/>
  <c r="AK1960" i="2"/>
  <c r="AL1960" i="2"/>
  <c r="AM1960" i="2"/>
  <c r="AN1960" i="2"/>
  <c r="C1961" i="2"/>
  <c r="D1961" i="2"/>
  <c r="E1961" i="2"/>
  <c r="F1961" i="2"/>
  <c r="G1961" i="2"/>
  <c r="H1961" i="2"/>
  <c r="J1961" i="2"/>
  <c r="K1961" i="2"/>
  <c r="L1961" i="2"/>
  <c r="M1961" i="2"/>
  <c r="AG1961" i="2"/>
  <c r="AH1961" i="2"/>
  <c r="AI1961" i="2"/>
  <c r="AJ1961" i="2"/>
  <c r="AK1961" i="2"/>
  <c r="AL1961" i="2"/>
  <c r="AM1961" i="2"/>
  <c r="AN1961" i="2"/>
  <c r="C1962" i="2"/>
  <c r="D1962" i="2"/>
  <c r="E1962" i="2"/>
  <c r="F1962" i="2"/>
  <c r="G1962" i="2"/>
  <c r="H1962" i="2"/>
  <c r="J1962" i="2"/>
  <c r="K1962" i="2"/>
  <c r="L1962" i="2"/>
  <c r="M1962" i="2"/>
  <c r="AG1962" i="2"/>
  <c r="AH1962" i="2"/>
  <c r="AI1962" i="2"/>
  <c r="AJ1962" i="2"/>
  <c r="AK1962" i="2"/>
  <c r="AL1962" i="2"/>
  <c r="AM1962" i="2"/>
  <c r="AN1962" i="2"/>
  <c r="C1963" i="2"/>
  <c r="D1963" i="2"/>
  <c r="E1963" i="2"/>
  <c r="F1963" i="2"/>
  <c r="G1963" i="2"/>
  <c r="H1963" i="2"/>
  <c r="J1963" i="2"/>
  <c r="K1963" i="2"/>
  <c r="L1963" i="2"/>
  <c r="M1963" i="2"/>
  <c r="AG1963" i="2"/>
  <c r="AH1963" i="2"/>
  <c r="AI1963" i="2"/>
  <c r="AJ1963" i="2"/>
  <c r="AK1963" i="2"/>
  <c r="AL1963" i="2"/>
  <c r="AM1963" i="2"/>
  <c r="AN1963" i="2"/>
  <c r="C1964" i="2"/>
  <c r="D1964" i="2"/>
  <c r="E1964" i="2"/>
  <c r="F1964" i="2"/>
  <c r="G1964" i="2"/>
  <c r="H1964" i="2"/>
  <c r="J1964" i="2"/>
  <c r="K1964" i="2"/>
  <c r="L1964" i="2"/>
  <c r="M1964" i="2"/>
  <c r="AG1964" i="2"/>
  <c r="AH1964" i="2"/>
  <c r="AI1964" i="2"/>
  <c r="AJ1964" i="2"/>
  <c r="AK1964" i="2"/>
  <c r="AL1964" i="2"/>
  <c r="AM1964" i="2"/>
  <c r="AN1964" i="2"/>
  <c r="C1965" i="2"/>
  <c r="D1965" i="2"/>
  <c r="E1965" i="2"/>
  <c r="F1965" i="2"/>
  <c r="G1965" i="2"/>
  <c r="H1965" i="2"/>
  <c r="J1965" i="2"/>
  <c r="K1965" i="2"/>
  <c r="L1965" i="2"/>
  <c r="M1965" i="2"/>
  <c r="AG1965" i="2"/>
  <c r="AH1965" i="2"/>
  <c r="AI1965" i="2"/>
  <c r="AJ1965" i="2"/>
  <c r="AK1965" i="2"/>
  <c r="AL1965" i="2"/>
  <c r="AM1965" i="2"/>
  <c r="AN1965" i="2"/>
  <c r="C1966" i="2"/>
  <c r="D1966" i="2"/>
  <c r="E1966" i="2"/>
  <c r="F1966" i="2"/>
  <c r="G1966" i="2"/>
  <c r="H1966" i="2"/>
  <c r="J1966" i="2"/>
  <c r="K1966" i="2"/>
  <c r="L1966" i="2"/>
  <c r="M1966" i="2"/>
  <c r="AG1966" i="2"/>
  <c r="AH1966" i="2"/>
  <c r="AI1966" i="2"/>
  <c r="AJ1966" i="2"/>
  <c r="AK1966" i="2"/>
  <c r="AL1966" i="2"/>
  <c r="AM1966" i="2"/>
  <c r="AN1966" i="2"/>
  <c r="C1967" i="2"/>
  <c r="D1967" i="2"/>
  <c r="E1967" i="2"/>
  <c r="F1967" i="2"/>
  <c r="G1967" i="2"/>
  <c r="H1967" i="2"/>
  <c r="J1967" i="2"/>
  <c r="K1967" i="2"/>
  <c r="L1967" i="2"/>
  <c r="M1967" i="2"/>
  <c r="AG1967" i="2"/>
  <c r="AH1967" i="2"/>
  <c r="AI1967" i="2"/>
  <c r="AJ1967" i="2"/>
  <c r="AK1967" i="2"/>
  <c r="AL1967" i="2"/>
  <c r="AM1967" i="2"/>
  <c r="AN1967" i="2"/>
  <c r="C1968" i="2"/>
  <c r="D1968" i="2"/>
  <c r="E1968" i="2"/>
  <c r="F1968" i="2"/>
  <c r="G1968" i="2"/>
  <c r="H1968" i="2"/>
  <c r="J1968" i="2"/>
  <c r="K1968" i="2"/>
  <c r="L1968" i="2"/>
  <c r="M1968" i="2"/>
  <c r="AG1968" i="2"/>
  <c r="AH1968" i="2"/>
  <c r="AI1968" i="2"/>
  <c r="AJ1968" i="2"/>
  <c r="AK1968" i="2"/>
  <c r="AL1968" i="2"/>
  <c r="AM1968" i="2"/>
  <c r="AN1968" i="2"/>
  <c r="C1969" i="2"/>
  <c r="D1969" i="2"/>
  <c r="E1969" i="2"/>
  <c r="F1969" i="2"/>
  <c r="G1969" i="2"/>
  <c r="H1969" i="2"/>
  <c r="J1969" i="2"/>
  <c r="K1969" i="2"/>
  <c r="L1969" i="2"/>
  <c r="M1969" i="2"/>
  <c r="AG1969" i="2"/>
  <c r="AH1969" i="2"/>
  <c r="AI1969" i="2"/>
  <c r="AJ1969" i="2"/>
  <c r="AK1969" i="2"/>
  <c r="AL1969" i="2"/>
  <c r="AM1969" i="2"/>
  <c r="AN1969" i="2"/>
  <c r="C1970" i="2"/>
  <c r="D1970" i="2"/>
  <c r="E1970" i="2"/>
  <c r="F1970" i="2"/>
  <c r="G1970" i="2"/>
  <c r="H1970" i="2"/>
  <c r="J1970" i="2"/>
  <c r="K1970" i="2"/>
  <c r="L1970" i="2"/>
  <c r="M1970" i="2"/>
  <c r="AG1970" i="2"/>
  <c r="AH1970" i="2"/>
  <c r="AI1970" i="2"/>
  <c r="AJ1970" i="2"/>
  <c r="AK1970" i="2"/>
  <c r="AL1970" i="2"/>
  <c r="AM1970" i="2"/>
  <c r="AN1970" i="2"/>
  <c r="C1971" i="2"/>
  <c r="D1971" i="2"/>
  <c r="E1971" i="2"/>
  <c r="F1971" i="2"/>
  <c r="G1971" i="2"/>
  <c r="H1971" i="2"/>
  <c r="J1971" i="2"/>
  <c r="K1971" i="2"/>
  <c r="L1971" i="2"/>
  <c r="M1971" i="2"/>
  <c r="AG1971" i="2"/>
  <c r="AH1971" i="2"/>
  <c r="AI1971" i="2"/>
  <c r="AJ1971" i="2"/>
  <c r="AK1971" i="2"/>
  <c r="AL1971" i="2"/>
  <c r="AM1971" i="2"/>
  <c r="AN1971" i="2"/>
  <c r="C1972" i="2"/>
  <c r="D1972" i="2"/>
  <c r="E1972" i="2"/>
  <c r="F1972" i="2"/>
  <c r="G1972" i="2"/>
  <c r="H1972" i="2"/>
  <c r="J1972" i="2"/>
  <c r="K1972" i="2"/>
  <c r="L1972" i="2"/>
  <c r="M1972" i="2"/>
  <c r="AG1972" i="2"/>
  <c r="AH1972" i="2"/>
  <c r="AI1972" i="2"/>
  <c r="AJ1972" i="2"/>
  <c r="AK1972" i="2"/>
  <c r="AL1972" i="2"/>
  <c r="AM1972" i="2"/>
  <c r="AN1972" i="2"/>
  <c r="C1973" i="2"/>
  <c r="D1973" i="2"/>
  <c r="E1973" i="2"/>
  <c r="F1973" i="2"/>
  <c r="G1973" i="2"/>
  <c r="H1973" i="2"/>
  <c r="J1973" i="2"/>
  <c r="K1973" i="2"/>
  <c r="L1973" i="2"/>
  <c r="M1973" i="2"/>
  <c r="AG1973" i="2"/>
  <c r="AH1973" i="2"/>
  <c r="AI1973" i="2"/>
  <c r="AJ1973" i="2"/>
  <c r="AK1973" i="2"/>
  <c r="AL1973" i="2"/>
  <c r="AM1973" i="2"/>
  <c r="AN1973" i="2"/>
  <c r="C1974" i="2"/>
  <c r="D1974" i="2"/>
  <c r="E1974" i="2"/>
  <c r="F1974" i="2"/>
  <c r="G1974" i="2"/>
  <c r="H1974" i="2"/>
  <c r="J1974" i="2"/>
  <c r="K1974" i="2"/>
  <c r="L1974" i="2"/>
  <c r="M1974" i="2"/>
  <c r="AG1974" i="2"/>
  <c r="AH1974" i="2"/>
  <c r="AI1974" i="2"/>
  <c r="AJ1974" i="2"/>
  <c r="AK1974" i="2"/>
  <c r="AL1974" i="2"/>
  <c r="AM1974" i="2"/>
  <c r="AN1974" i="2"/>
  <c r="C1975" i="2"/>
  <c r="D1975" i="2"/>
  <c r="E1975" i="2"/>
  <c r="F1975" i="2"/>
  <c r="G1975" i="2"/>
  <c r="H1975" i="2"/>
  <c r="J1975" i="2"/>
  <c r="K1975" i="2"/>
  <c r="L1975" i="2"/>
  <c r="M1975" i="2"/>
  <c r="AG1975" i="2"/>
  <c r="AH1975" i="2"/>
  <c r="AI1975" i="2"/>
  <c r="AJ1975" i="2"/>
  <c r="AK1975" i="2"/>
  <c r="AL1975" i="2"/>
  <c r="AM1975" i="2"/>
  <c r="AN1975" i="2"/>
  <c r="C1976" i="2"/>
  <c r="D1976" i="2"/>
  <c r="E1976" i="2"/>
  <c r="F1976" i="2"/>
  <c r="G1976" i="2"/>
  <c r="H1976" i="2"/>
  <c r="J1976" i="2"/>
  <c r="K1976" i="2"/>
  <c r="L1976" i="2"/>
  <c r="M1976" i="2"/>
  <c r="AG1976" i="2"/>
  <c r="AH1976" i="2"/>
  <c r="AI1976" i="2"/>
  <c r="AJ1976" i="2"/>
  <c r="AK1976" i="2"/>
  <c r="AL1976" i="2"/>
  <c r="AM1976" i="2"/>
  <c r="AN1976" i="2"/>
  <c r="C1977" i="2"/>
  <c r="D1977" i="2"/>
  <c r="E1977" i="2"/>
  <c r="F1977" i="2"/>
  <c r="G1977" i="2"/>
  <c r="H1977" i="2"/>
  <c r="J1977" i="2"/>
  <c r="K1977" i="2"/>
  <c r="L1977" i="2"/>
  <c r="M1977" i="2"/>
  <c r="AG1977" i="2"/>
  <c r="AH1977" i="2"/>
  <c r="AI1977" i="2"/>
  <c r="AJ1977" i="2"/>
  <c r="AK1977" i="2"/>
  <c r="AL1977" i="2"/>
  <c r="AM1977" i="2"/>
  <c r="AN1977" i="2"/>
  <c r="C1978" i="2"/>
  <c r="D1978" i="2"/>
  <c r="E1978" i="2"/>
  <c r="F1978" i="2"/>
  <c r="G1978" i="2"/>
  <c r="H1978" i="2"/>
  <c r="J1978" i="2"/>
  <c r="K1978" i="2"/>
  <c r="L1978" i="2"/>
  <c r="M1978" i="2"/>
  <c r="AG1978" i="2"/>
  <c r="AH1978" i="2"/>
  <c r="AI1978" i="2"/>
  <c r="AJ1978" i="2"/>
  <c r="AK1978" i="2"/>
  <c r="AL1978" i="2"/>
  <c r="AM1978" i="2"/>
  <c r="AN1978" i="2"/>
  <c r="C1979" i="2"/>
  <c r="D1979" i="2"/>
  <c r="E1979" i="2"/>
  <c r="F1979" i="2"/>
  <c r="G1979" i="2"/>
  <c r="H1979" i="2"/>
  <c r="J1979" i="2"/>
  <c r="K1979" i="2"/>
  <c r="L1979" i="2"/>
  <c r="M1979" i="2"/>
  <c r="AG1979" i="2"/>
  <c r="AH1979" i="2"/>
  <c r="AI1979" i="2"/>
  <c r="AJ1979" i="2"/>
  <c r="AK1979" i="2"/>
  <c r="AL1979" i="2"/>
  <c r="AM1979" i="2"/>
  <c r="AN1979" i="2"/>
  <c r="C1980" i="2"/>
  <c r="D1980" i="2"/>
  <c r="E1980" i="2"/>
  <c r="F1980" i="2"/>
  <c r="G1980" i="2"/>
  <c r="H1980" i="2"/>
  <c r="J1980" i="2"/>
  <c r="K1980" i="2"/>
  <c r="L1980" i="2"/>
  <c r="M1980" i="2"/>
  <c r="AG1980" i="2"/>
  <c r="AH1980" i="2"/>
  <c r="AI1980" i="2"/>
  <c r="AJ1980" i="2"/>
  <c r="AK1980" i="2"/>
  <c r="AL1980" i="2"/>
  <c r="AM1980" i="2"/>
  <c r="AN1980" i="2"/>
  <c r="C1981" i="2"/>
  <c r="D1981" i="2"/>
  <c r="E1981" i="2"/>
  <c r="F1981" i="2"/>
  <c r="G1981" i="2"/>
  <c r="H1981" i="2"/>
  <c r="J1981" i="2"/>
  <c r="K1981" i="2"/>
  <c r="L1981" i="2"/>
  <c r="M1981" i="2"/>
  <c r="AG1981" i="2"/>
  <c r="AH1981" i="2"/>
  <c r="AI1981" i="2"/>
  <c r="AJ1981" i="2"/>
  <c r="AK1981" i="2"/>
  <c r="AL1981" i="2"/>
  <c r="AM1981" i="2"/>
  <c r="AN1981" i="2"/>
  <c r="C1982" i="2"/>
  <c r="D1982" i="2"/>
  <c r="E1982" i="2"/>
  <c r="F1982" i="2"/>
  <c r="G1982" i="2"/>
  <c r="H1982" i="2"/>
  <c r="J1982" i="2"/>
  <c r="K1982" i="2"/>
  <c r="L1982" i="2"/>
  <c r="M1982" i="2"/>
  <c r="AG1982" i="2"/>
  <c r="AH1982" i="2"/>
  <c r="AI1982" i="2"/>
  <c r="AJ1982" i="2"/>
  <c r="AK1982" i="2"/>
  <c r="AL1982" i="2"/>
  <c r="AM1982" i="2"/>
  <c r="AN1982" i="2"/>
  <c r="C1983" i="2"/>
  <c r="D1983" i="2"/>
  <c r="E1983" i="2"/>
  <c r="F1983" i="2"/>
  <c r="G1983" i="2"/>
  <c r="H1983" i="2"/>
  <c r="J1983" i="2"/>
  <c r="K1983" i="2"/>
  <c r="L1983" i="2"/>
  <c r="M1983" i="2"/>
  <c r="AG1983" i="2"/>
  <c r="AH1983" i="2"/>
  <c r="AI1983" i="2"/>
  <c r="AJ1983" i="2"/>
  <c r="AK1983" i="2"/>
  <c r="AL1983" i="2"/>
  <c r="AM1983" i="2"/>
  <c r="AN1983" i="2"/>
  <c r="C1984" i="2"/>
  <c r="D1984" i="2"/>
  <c r="E1984" i="2"/>
  <c r="F1984" i="2"/>
  <c r="G1984" i="2"/>
  <c r="H1984" i="2"/>
  <c r="J1984" i="2"/>
  <c r="K1984" i="2"/>
  <c r="L1984" i="2"/>
  <c r="M1984" i="2"/>
  <c r="AG1984" i="2"/>
  <c r="AH1984" i="2"/>
  <c r="AI1984" i="2"/>
  <c r="AJ1984" i="2"/>
  <c r="AK1984" i="2"/>
  <c r="AL1984" i="2"/>
  <c r="AM1984" i="2"/>
  <c r="AN1984" i="2"/>
  <c r="C1985" i="2"/>
  <c r="D1985" i="2"/>
  <c r="E1985" i="2"/>
  <c r="F1985" i="2"/>
  <c r="G1985" i="2"/>
  <c r="H1985" i="2"/>
  <c r="J1985" i="2"/>
  <c r="K1985" i="2"/>
  <c r="L1985" i="2"/>
  <c r="M1985" i="2"/>
  <c r="AG1985" i="2"/>
  <c r="AH1985" i="2"/>
  <c r="AI1985" i="2"/>
  <c r="AJ1985" i="2"/>
  <c r="AK1985" i="2"/>
  <c r="AL1985" i="2"/>
  <c r="AM1985" i="2"/>
  <c r="AN1985" i="2"/>
  <c r="C1986" i="2"/>
  <c r="D1986" i="2"/>
  <c r="E1986" i="2"/>
  <c r="F1986" i="2"/>
  <c r="G1986" i="2"/>
  <c r="H1986" i="2"/>
  <c r="J1986" i="2"/>
  <c r="K1986" i="2"/>
  <c r="L1986" i="2"/>
  <c r="M1986" i="2"/>
  <c r="AG1986" i="2"/>
  <c r="AH1986" i="2"/>
  <c r="AI1986" i="2"/>
  <c r="AJ1986" i="2"/>
  <c r="AK1986" i="2"/>
  <c r="AL1986" i="2"/>
  <c r="AM1986" i="2"/>
  <c r="AN1986" i="2"/>
  <c r="C1987" i="2"/>
  <c r="D1987" i="2"/>
  <c r="E1987" i="2"/>
  <c r="F1987" i="2"/>
  <c r="G1987" i="2"/>
  <c r="H1987" i="2"/>
  <c r="J1987" i="2"/>
  <c r="K1987" i="2"/>
  <c r="L1987" i="2"/>
  <c r="M1987" i="2"/>
  <c r="AG1987" i="2"/>
  <c r="AH1987" i="2"/>
  <c r="AI1987" i="2"/>
  <c r="AJ1987" i="2"/>
  <c r="AK1987" i="2"/>
  <c r="AL1987" i="2"/>
  <c r="AM1987" i="2"/>
  <c r="AN1987" i="2"/>
  <c r="C1988" i="2"/>
  <c r="D1988" i="2"/>
  <c r="E1988" i="2"/>
  <c r="F1988" i="2"/>
  <c r="G1988" i="2"/>
  <c r="H1988" i="2"/>
  <c r="J1988" i="2"/>
  <c r="K1988" i="2"/>
  <c r="L1988" i="2"/>
  <c r="M1988" i="2"/>
  <c r="AG1988" i="2"/>
  <c r="AH1988" i="2"/>
  <c r="AI1988" i="2"/>
  <c r="AJ1988" i="2"/>
  <c r="AK1988" i="2"/>
  <c r="AL1988" i="2"/>
  <c r="AM1988" i="2"/>
  <c r="AN1988" i="2"/>
  <c r="C1989" i="2"/>
  <c r="D1989" i="2"/>
  <c r="E1989" i="2"/>
  <c r="F1989" i="2"/>
  <c r="G1989" i="2"/>
  <c r="H1989" i="2"/>
  <c r="J1989" i="2"/>
  <c r="K1989" i="2"/>
  <c r="L1989" i="2"/>
  <c r="M1989" i="2"/>
  <c r="AG1989" i="2"/>
  <c r="AH1989" i="2"/>
  <c r="AI1989" i="2"/>
  <c r="AJ1989" i="2"/>
  <c r="AK1989" i="2"/>
  <c r="AL1989" i="2"/>
  <c r="AM1989" i="2"/>
  <c r="AN1989" i="2"/>
  <c r="C1990" i="2"/>
  <c r="D1990" i="2"/>
  <c r="E1990" i="2"/>
  <c r="F1990" i="2"/>
  <c r="G1990" i="2"/>
  <c r="H1990" i="2"/>
  <c r="J1990" i="2"/>
  <c r="K1990" i="2"/>
  <c r="L1990" i="2"/>
  <c r="M1990" i="2"/>
  <c r="AG1990" i="2"/>
  <c r="AH1990" i="2"/>
  <c r="AI1990" i="2"/>
  <c r="AJ1990" i="2"/>
  <c r="AK1990" i="2"/>
  <c r="AL1990" i="2"/>
  <c r="AM1990" i="2"/>
  <c r="AN1990" i="2"/>
  <c r="C1991" i="2"/>
  <c r="D1991" i="2"/>
  <c r="E1991" i="2"/>
  <c r="F1991" i="2"/>
  <c r="G1991" i="2"/>
  <c r="H1991" i="2"/>
  <c r="J1991" i="2"/>
  <c r="K1991" i="2"/>
  <c r="L1991" i="2"/>
  <c r="M1991" i="2"/>
  <c r="AG1991" i="2"/>
  <c r="AH1991" i="2"/>
  <c r="AI1991" i="2"/>
  <c r="AJ1991" i="2"/>
  <c r="AK1991" i="2"/>
  <c r="AL1991" i="2"/>
  <c r="AM1991" i="2"/>
  <c r="AN1991" i="2"/>
  <c r="C1992" i="2"/>
  <c r="D1992" i="2"/>
  <c r="E1992" i="2"/>
  <c r="F1992" i="2"/>
  <c r="G1992" i="2"/>
  <c r="H1992" i="2"/>
  <c r="J1992" i="2"/>
  <c r="K1992" i="2"/>
  <c r="L1992" i="2"/>
  <c r="M1992" i="2"/>
  <c r="AG1992" i="2"/>
  <c r="AH1992" i="2"/>
  <c r="AI1992" i="2"/>
  <c r="AJ1992" i="2"/>
  <c r="AK1992" i="2"/>
  <c r="AL1992" i="2"/>
  <c r="AM1992" i="2"/>
  <c r="AN1992" i="2"/>
  <c r="C1993" i="2"/>
  <c r="D1993" i="2"/>
  <c r="E1993" i="2"/>
  <c r="F1993" i="2"/>
  <c r="G1993" i="2"/>
  <c r="H1993" i="2"/>
  <c r="J1993" i="2"/>
  <c r="K1993" i="2"/>
  <c r="L1993" i="2"/>
  <c r="M1993" i="2"/>
  <c r="AG1993" i="2"/>
  <c r="AH1993" i="2"/>
  <c r="AI1993" i="2"/>
  <c r="AJ1993" i="2"/>
  <c r="AK1993" i="2"/>
  <c r="AL1993" i="2"/>
  <c r="AM1993" i="2"/>
  <c r="AN1993" i="2"/>
  <c r="C1994" i="2"/>
  <c r="D1994" i="2"/>
  <c r="E1994" i="2"/>
  <c r="F1994" i="2"/>
  <c r="G1994" i="2"/>
  <c r="H1994" i="2"/>
  <c r="J1994" i="2"/>
  <c r="K1994" i="2"/>
  <c r="L1994" i="2"/>
  <c r="M1994" i="2"/>
  <c r="AG1994" i="2"/>
  <c r="AH1994" i="2"/>
  <c r="AI1994" i="2"/>
  <c r="AJ1994" i="2"/>
  <c r="AK1994" i="2"/>
  <c r="AL1994" i="2"/>
  <c r="AM1994" i="2"/>
  <c r="AN1994" i="2"/>
  <c r="C1995" i="2"/>
  <c r="D1995" i="2"/>
  <c r="E1995" i="2"/>
  <c r="F1995" i="2"/>
  <c r="G1995" i="2"/>
  <c r="H1995" i="2"/>
  <c r="J1995" i="2"/>
  <c r="K1995" i="2"/>
  <c r="L1995" i="2"/>
  <c r="M1995" i="2"/>
  <c r="AG1995" i="2"/>
  <c r="AH1995" i="2"/>
  <c r="AI1995" i="2"/>
  <c r="AJ1995" i="2"/>
  <c r="AK1995" i="2"/>
  <c r="AL1995" i="2"/>
  <c r="AM1995" i="2"/>
  <c r="AN1995" i="2"/>
  <c r="C1996" i="2"/>
  <c r="D1996" i="2"/>
  <c r="E1996" i="2"/>
  <c r="F1996" i="2"/>
  <c r="G1996" i="2"/>
  <c r="H1996" i="2"/>
  <c r="J1996" i="2"/>
  <c r="K1996" i="2"/>
  <c r="L1996" i="2"/>
  <c r="M1996" i="2"/>
  <c r="AG1996" i="2"/>
  <c r="AH1996" i="2"/>
  <c r="AI1996" i="2"/>
  <c r="AJ1996" i="2"/>
  <c r="AK1996" i="2"/>
  <c r="AL1996" i="2"/>
  <c r="AM1996" i="2"/>
  <c r="AN1996" i="2"/>
  <c r="C1997" i="2"/>
  <c r="D1997" i="2"/>
  <c r="E1997" i="2"/>
  <c r="F1997" i="2"/>
  <c r="G1997" i="2"/>
  <c r="H1997" i="2"/>
  <c r="J1997" i="2"/>
  <c r="K1997" i="2"/>
  <c r="L1997" i="2"/>
  <c r="M1997" i="2"/>
  <c r="AG1997" i="2"/>
  <c r="AH1997" i="2"/>
  <c r="AI1997" i="2"/>
  <c r="AJ1997" i="2"/>
  <c r="AK1997" i="2"/>
  <c r="AL1997" i="2"/>
  <c r="AM1997" i="2"/>
  <c r="AN1997" i="2"/>
  <c r="C1998" i="2"/>
  <c r="D1998" i="2"/>
  <c r="E1998" i="2"/>
  <c r="F1998" i="2"/>
  <c r="G1998" i="2"/>
  <c r="H1998" i="2"/>
  <c r="J1998" i="2"/>
  <c r="K1998" i="2"/>
  <c r="L1998" i="2"/>
  <c r="M1998" i="2"/>
  <c r="AG1998" i="2"/>
  <c r="AH1998" i="2"/>
  <c r="AI1998" i="2"/>
  <c r="AJ1998" i="2"/>
  <c r="AK1998" i="2"/>
  <c r="AL1998" i="2"/>
  <c r="AM1998" i="2"/>
  <c r="AN1998" i="2"/>
  <c r="C1999" i="2"/>
  <c r="D1999" i="2"/>
  <c r="E1999" i="2"/>
  <c r="F1999" i="2"/>
  <c r="G1999" i="2"/>
  <c r="H1999" i="2"/>
  <c r="J1999" i="2"/>
  <c r="K1999" i="2"/>
  <c r="L1999" i="2"/>
  <c r="M1999" i="2"/>
  <c r="AG1999" i="2"/>
  <c r="AH1999" i="2"/>
  <c r="AI1999" i="2"/>
  <c r="AJ1999" i="2"/>
  <c r="AK1999" i="2"/>
  <c r="AL1999" i="2"/>
  <c r="AM1999" i="2"/>
  <c r="AN1999" i="2"/>
  <c r="C2000" i="2"/>
  <c r="D2000" i="2"/>
  <c r="E2000" i="2"/>
  <c r="F2000" i="2"/>
  <c r="G2000" i="2"/>
  <c r="H2000" i="2"/>
  <c r="J2000" i="2"/>
  <c r="K2000" i="2"/>
  <c r="L2000" i="2"/>
  <c r="M2000" i="2"/>
  <c r="AG2000" i="2"/>
  <c r="AH2000" i="2"/>
  <c r="AI2000" i="2"/>
  <c r="AJ2000" i="2"/>
  <c r="AK2000" i="2"/>
  <c r="AL2000" i="2"/>
  <c r="AM2000" i="2"/>
  <c r="AN2000" i="2"/>
  <c r="C2001" i="2"/>
  <c r="D2001" i="2"/>
  <c r="E2001" i="2"/>
  <c r="F2001" i="2"/>
  <c r="G2001" i="2"/>
  <c r="H2001" i="2"/>
  <c r="J2001" i="2"/>
  <c r="K2001" i="2"/>
  <c r="L2001" i="2"/>
  <c r="M2001" i="2"/>
  <c r="AG2001" i="2"/>
  <c r="AH2001" i="2"/>
  <c r="AI2001" i="2"/>
  <c r="AJ2001" i="2"/>
  <c r="AK2001" i="2"/>
  <c r="AL2001" i="2"/>
  <c r="AM2001" i="2"/>
  <c r="AN2001" i="2"/>
  <c r="C2002" i="2"/>
  <c r="D2002" i="2"/>
  <c r="E2002" i="2"/>
  <c r="F2002" i="2"/>
  <c r="G2002" i="2"/>
  <c r="H2002" i="2"/>
  <c r="J2002" i="2"/>
  <c r="K2002" i="2"/>
  <c r="L2002" i="2"/>
  <c r="M2002" i="2"/>
  <c r="AG2002" i="2"/>
  <c r="AH2002" i="2"/>
  <c r="AI2002" i="2"/>
  <c r="AJ2002" i="2"/>
  <c r="AK2002" i="2"/>
  <c r="AL2002" i="2"/>
  <c r="AM2002" i="2"/>
  <c r="AN2002" i="2"/>
  <c r="C2003" i="2"/>
  <c r="D2003" i="2"/>
  <c r="E2003" i="2"/>
  <c r="F2003" i="2"/>
  <c r="G2003" i="2"/>
  <c r="H2003" i="2"/>
  <c r="J2003" i="2"/>
  <c r="K2003" i="2"/>
  <c r="L2003" i="2"/>
  <c r="M2003" i="2"/>
  <c r="AG2003" i="2"/>
  <c r="AH2003" i="2"/>
  <c r="AI2003" i="2"/>
  <c r="AJ2003" i="2"/>
  <c r="AK2003" i="2"/>
  <c r="AL2003" i="2"/>
  <c r="AM2003" i="2"/>
  <c r="AN2003" i="2"/>
  <c r="C2004" i="2"/>
  <c r="D2004" i="2"/>
  <c r="E2004" i="2"/>
  <c r="F2004" i="2"/>
  <c r="G2004" i="2"/>
  <c r="H2004" i="2"/>
  <c r="J2004" i="2"/>
  <c r="K2004" i="2"/>
  <c r="L2004" i="2"/>
  <c r="M2004" i="2"/>
  <c r="AG2004" i="2"/>
  <c r="AH2004" i="2"/>
  <c r="AI2004" i="2"/>
  <c r="AJ2004" i="2"/>
  <c r="AK2004" i="2"/>
  <c r="AL2004" i="2"/>
  <c r="AM2004" i="2"/>
  <c r="AN2004" i="2"/>
  <c r="C2005" i="2"/>
  <c r="D2005" i="2"/>
  <c r="E2005" i="2"/>
  <c r="F2005" i="2"/>
  <c r="G2005" i="2"/>
  <c r="H2005" i="2"/>
  <c r="J2005" i="2"/>
  <c r="K2005" i="2"/>
  <c r="L2005" i="2"/>
  <c r="M2005" i="2"/>
  <c r="AG2005" i="2"/>
  <c r="AH2005" i="2"/>
  <c r="AI2005" i="2"/>
  <c r="AJ2005" i="2"/>
  <c r="AK2005" i="2"/>
  <c r="AL2005" i="2"/>
  <c r="AM2005" i="2"/>
  <c r="AN2005" i="2"/>
  <c r="C2006" i="2"/>
  <c r="D2006" i="2"/>
  <c r="E2006" i="2"/>
  <c r="F2006" i="2"/>
  <c r="G2006" i="2"/>
  <c r="H2006" i="2"/>
  <c r="J2006" i="2"/>
  <c r="K2006" i="2"/>
  <c r="L2006" i="2"/>
  <c r="M2006" i="2"/>
  <c r="AG2006" i="2"/>
  <c r="AH2006" i="2"/>
  <c r="AI2006" i="2"/>
  <c r="AJ2006" i="2"/>
  <c r="AK2006" i="2"/>
  <c r="AL2006" i="2"/>
  <c r="AM2006" i="2"/>
  <c r="AN2006" i="2"/>
  <c r="C2007" i="2"/>
  <c r="D2007" i="2"/>
  <c r="E2007" i="2"/>
  <c r="F2007" i="2"/>
  <c r="G2007" i="2"/>
  <c r="H2007" i="2"/>
  <c r="J2007" i="2"/>
  <c r="K2007" i="2"/>
  <c r="L2007" i="2"/>
  <c r="M2007" i="2"/>
  <c r="AG2007" i="2"/>
  <c r="AH2007" i="2"/>
  <c r="AI2007" i="2"/>
  <c r="AJ2007" i="2"/>
  <c r="AK2007" i="2"/>
  <c r="AL2007" i="2"/>
  <c r="AM2007" i="2"/>
  <c r="AN2007" i="2"/>
  <c r="C2008" i="2"/>
  <c r="D2008" i="2"/>
  <c r="E2008" i="2"/>
  <c r="F2008" i="2"/>
  <c r="G2008" i="2"/>
  <c r="H2008" i="2"/>
  <c r="J2008" i="2"/>
  <c r="K2008" i="2"/>
  <c r="L2008" i="2"/>
  <c r="M2008" i="2"/>
  <c r="AG2008" i="2"/>
  <c r="AH2008" i="2"/>
  <c r="AI2008" i="2"/>
  <c r="AJ2008" i="2"/>
  <c r="AK2008" i="2"/>
  <c r="AL2008" i="2"/>
  <c r="AM2008" i="2"/>
  <c r="AN2008" i="2"/>
  <c r="C2009" i="2"/>
  <c r="D2009" i="2"/>
  <c r="E2009" i="2"/>
  <c r="F2009" i="2"/>
  <c r="G2009" i="2"/>
  <c r="H2009" i="2"/>
  <c r="J2009" i="2"/>
  <c r="K2009" i="2"/>
  <c r="L2009" i="2"/>
  <c r="M2009" i="2"/>
  <c r="AG2009" i="2"/>
  <c r="AH2009" i="2"/>
  <c r="AI2009" i="2"/>
  <c r="AJ2009" i="2"/>
  <c r="AK2009" i="2"/>
  <c r="AL2009" i="2"/>
  <c r="AM2009" i="2"/>
  <c r="AN2009" i="2"/>
  <c r="C2010" i="2"/>
  <c r="D2010" i="2"/>
  <c r="E2010" i="2"/>
  <c r="F2010" i="2"/>
  <c r="G2010" i="2"/>
  <c r="H2010" i="2"/>
  <c r="J2010" i="2"/>
  <c r="K2010" i="2"/>
  <c r="L2010" i="2"/>
  <c r="M2010" i="2"/>
  <c r="AG2010" i="2"/>
  <c r="AH2010" i="2"/>
  <c r="AI2010" i="2"/>
  <c r="AJ2010" i="2"/>
  <c r="AK2010" i="2"/>
  <c r="AL2010" i="2"/>
  <c r="AM2010" i="2"/>
  <c r="AN2010" i="2"/>
  <c r="C2011" i="2"/>
  <c r="D2011" i="2"/>
  <c r="E2011" i="2"/>
  <c r="F2011" i="2"/>
  <c r="G2011" i="2"/>
  <c r="H2011" i="2"/>
  <c r="J2011" i="2"/>
  <c r="K2011" i="2"/>
  <c r="L2011" i="2"/>
  <c r="M2011" i="2"/>
  <c r="AG2011" i="2"/>
  <c r="AH2011" i="2"/>
  <c r="AI2011" i="2"/>
  <c r="AJ2011" i="2"/>
  <c r="AK2011" i="2"/>
  <c r="AL2011" i="2"/>
  <c r="AM2011" i="2"/>
  <c r="AN2011" i="2"/>
  <c r="C2012" i="2"/>
  <c r="D2012" i="2"/>
  <c r="E2012" i="2"/>
  <c r="F2012" i="2"/>
  <c r="G2012" i="2"/>
  <c r="H2012" i="2"/>
  <c r="J2012" i="2"/>
  <c r="K2012" i="2"/>
  <c r="L2012" i="2"/>
  <c r="M2012" i="2"/>
  <c r="AG2012" i="2"/>
  <c r="AH2012" i="2"/>
  <c r="AI2012" i="2"/>
  <c r="AJ2012" i="2"/>
  <c r="AK2012" i="2"/>
  <c r="AL2012" i="2"/>
  <c r="AM2012" i="2"/>
  <c r="AN2012" i="2"/>
  <c r="C2013" i="2"/>
  <c r="D2013" i="2"/>
  <c r="E2013" i="2"/>
  <c r="F2013" i="2"/>
  <c r="G2013" i="2"/>
  <c r="H2013" i="2"/>
  <c r="J2013" i="2"/>
  <c r="K2013" i="2"/>
  <c r="L2013" i="2"/>
  <c r="M2013" i="2"/>
  <c r="AG2013" i="2"/>
  <c r="AH2013" i="2"/>
  <c r="AI2013" i="2"/>
  <c r="AJ2013" i="2"/>
  <c r="AK2013" i="2"/>
  <c r="AL2013" i="2"/>
  <c r="AM2013" i="2"/>
  <c r="AN2013" i="2"/>
  <c r="C2014" i="2"/>
  <c r="D2014" i="2"/>
  <c r="E2014" i="2"/>
  <c r="F2014" i="2"/>
  <c r="G2014" i="2"/>
  <c r="H2014" i="2"/>
  <c r="J2014" i="2"/>
  <c r="K2014" i="2"/>
  <c r="L2014" i="2"/>
  <c r="M2014" i="2"/>
  <c r="AG2014" i="2"/>
  <c r="AH2014" i="2"/>
  <c r="AI2014" i="2"/>
  <c r="AJ2014" i="2"/>
  <c r="AK2014" i="2"/>
  <c r="AL2014" i="2"/>
  <c r="AM2014" i="2"/>
  <c r="AN2014" i="2"/>
  <c r="C2015" i="2"/>
  <c r="D2015" i="2"/>
  <c r="E2015" i="2"/>
  <c r="F2015" i="2"/>
  <c r="G2015" i="2"/>
  <c r="H2015" i="2"/>
  <c r="J2015" i="2"/>
  <c r="K2015" i="2"/>
  <c r="L2015" i="2"/>
  <c r="M2015" i="2"/>
  <c r="AG2015" i="2"/>
  <c r="AH2015" i="2"/>
  <c r="AI2015" i="2"/>
  <c r="AJ2015" i="2"/>
  <c r="AK2015" i="2"/>
  <c r="AL2015" i="2"/>
  <c r="AM2015" i="2"/>
  <c r="AN2015" i="2"/>
  <c r="C2016" i="2"/>
  <c r="D2016" i="2"/>
  <c r="E2016" i="2"/>
  <c r="F2016" i="2"/>
  <c r="G2016" i="2"/>
  <c r="H2016" i="2"/>
  <c r="J2016" i="2"/>
  <c r="K2016" i="2"/>
  <c r="L2016" i="2"/>
  <c r="M2016" i="2"/>
  <c r="AG2016" i="2"/>
  <c r="AH2016" i="2"/>
  <c r="AI2016" i="2"/>
  <c r="AJ2016" i="2"/>
  <c r="AK2016" i="2"/>
  <c r="AL2016" i="2"/>
  <c r="AM2016" i="2"/>
  <c r="AN2016" i="2"/>
  <c r="C2017" i="2"/>
  <c r="D2017" i="2"/>
  <c r="E2017" i="2"/>
  <c r="F2017" i="2"/>
  <c r="G2017" i="2"/>
  <c r="H2017" i="2"/>
  <c r="J2017" i="2"/>
  <c r="K2017" i="2"/>
  <c r="L2017" i="2"/>
  <c r="M2017" i="2"/>
  <c r="AG2017" i="2"/>
  <c r="AH2017" i="2"/>
  <c r="AI2017" i="2"/>
  <c r="AJ2017" i="2"/>
  <c r="AK2017" i="2"/>
  <c r="AL2017" i="2"/>
  <c r="AM2017" i="2"/>
  <c r="AN2017" i="2"/>
  <c r="C2018" i="2"/>
  <c r="D2018" i="2"/>
  <c r="E2018" i="2"/>
  <c r="F2018" i="2"/>
  <c r="G2018" i="2"/>
  <c r="H2018" i="2"/>
  <c r="J2018" i="2"/>
  <c r="K2018" i="2"/>
  <c r="L2018" i="2"/>
  <c r="M2018" i="2"/>
  <c r="AG2018" i="2"/>
  <c r="AH2018" i="2"/>
  <c r="AI2018" i="2"/>
  <c r="AJ2018" i="2"/>
  <c r="AK2018" i="2"/>
  <c r="AL2018" i="2"/>
  <c r="AM2018" i="2"/>
  <c r="AN2018" i="2"/>
  <c r="C2019" i="2"/>
  <c r="D2019" i="2"/>
  <c r="E2019" i="2"/>
  <c r="F2019" i="2"/>
  <c r="G2019" i="2"/>
  <c r="H2019" i="2"/>
  <c r="J2019" i="2"/>
  <c r="K2019" i="2"/>
  <c r="L2019" i="2"/>
  <c r="M2019" i="2"/>
  <c r="AG2019" i="2"/>
  <c r="AH2019" i="2"/>
  <c r="AI2019" i="2"/>
  <c r="AJ2019" i="2"/>
  <c r="AK2019" i="2"/>
  <c r="AL2019" i="2"/>
  <c r="AM2019" i="2"/>
  <c r="AN2019" i="2"/>
  <c r="C2020" i="2"/>
  <c r="D2020" i="2"/>
  <c r="E2020" i="2"/>
  <c r="F2020" i="2"/>
  <c r="G2020" i="2"/>
  <c r="H2020" i="2"/>
  <c r="J2020" i="2"/>
  <c r="K2020" i="2"/>
  <c r="L2020" i="2"/>
  <c r="M2020" i="2"/>
  <c r="AG2020" i="2"/>
  <c r="AH2020" i="2"/>
  <c r="AI2020" i="2"/>
  <c r="AJ2020" i="2"/>
  <c r="AK2020" i="2"/>
  <c r="AL2020" i="2"/>
  <c r="AM2020" i="2"/>
  <c r="AN2020" i="2"/>
  <c r="C2021" i="2"/>
  <c r="D2021" i="2"/>
  <c r="E2021" i="2"/>
  <c r="F2021" i="2"/>
  <c r="G2021" i="2"/>
  <c r="H2021" i="2"/>
  <c r="J2021" i="2"/>
  <c r="K2021" i="2"/>
  <c r="L2021" i="2"/>
  <c r="M2021" i="2"/>
  <c r="AG2021" i="2"/>
  <c r="AH2021" i="2"/>
  <c r="AI2021" i="2"/>
  <c r="AJ2021" i="2"/>
  <c r="AK2021" i="2"/>
  <c r="AL2021" i="2"/>
  <c r="AM2021" i="2"/>
  <c r="AN2021" i="2"/>
  <c r="C2022" i="2"/>
  <c r="D2022" i="2"/>
  <c r="E2022" i="2"/>
  <c r="F2022" i="2"/>
  <c r="G2022" i="2"/>
  <c r="H2022" i="2"/>
  <c r="J2022" i="2"/>
  <c r="K2022" i="2"/>
  <c r="L2022" i="2"/>
  <c r="M2022" i="2"/>
  <c r="AG2022" i="2"/>
  <c r="AH2022" i="2"/>
  <c r="AI2022" i="2"/>
  <c r="AJ2022" i="2"/>
  <c r="AK2022" i="2"/>
  <c r="AL2022" i="2"/>
  <c r="AM2022" i="2"/>
  <c r="AN2022" i="2"/>
  <c r="C2023" i="2"/>
  <c r="D2023" i="2"/>
  <c r="E2023" i="2"/>
  <c r="F2023" i="2"/>
  <c r="G2023" i="2"/>
  <c r="H2023" i="2"/>
  <c r="J2023" i="2"/>
  <c r="K2023" i="2"/>
  <c r="L2023" i="2"/>
  <c r="M2023" i="2"/>
  <c r="AG2023" i="2"/>
  <c r="AH2023" i="2"/>
  <c r="AI2023" i="2"/>
  <c r="AJ2023" i="2"/>
  <c r="AK2023" i="2"/>
  <c r="AL2023" i="2"/>
  <c r="AM2023" i="2"/>
  <c r="AN2023" i="2"/>
  <c r="C2024" i="2"/>
  <c r="D2024" i="2"/>
  <c r="E2024" i="2"/>
  <c r="F2024" i="2"/>
  <c r="G2024" i="2"/>
  <c r="H2024" i="2"/>
  <c r="J2024" i="2"/>
  <c r="K2024" i="2"/>
  <c r="L2024" i="2"/>
  <c r="M2024" i="2"/>
  <c r="AG2024" i="2"/>
  <c r="AH2024" i="2"/>
  <c r="AI2024" i="2"/>
  <c r="AJ2024" i="2"/>
  <c r="AK2024" i="2"/>
  <c r="AL2024" i="2"/>
  <c r="AM2024" i="2"/>
  <c r="AN2024" i="2"/>
  <c r="C2025" i="2"/>
  <c r="D2025" i="2"/>
  <c r="E2025" i="2"/>
  <c r="F2025" i="2"/>
  <c r="G2025" i="2"/>
  <c r="H2025" i="2"/>
  <c r="J2025" i="2"/>
  <c r="K2025" i="2"/>
  <c r="L2025" i="2"/>
  <c r="M2025" i="2"/>
  <c r="AG2025" i="2"/>
  <c r="AH2025" i="2"/>
  <c r="AI2025" i="2"/>
  <c r="AJ2025" i="2"/>
  <c r="AK2025" i="2"/>
  <c r="AL2025" i="2"/>
  <c r="AM2025" i="2"/>
  <c r="AN2025" i="2"/>
  <c r="C2026" i="2"/>
  <c r="D2026" i="2"/>
  <c r="E2026" i="2"/>
  <c r="F2026" i="2"/>
  <c r="G2026" i="2"/>
  <c r="H2026" i="2"/>
  <c r="J2026" i="2"/>
  <c r="K2026" i="2"/>
  <c r="L2026" i="2"/>
  <c r="M2026" i="2"/>
  <c r="AG2026" i="2"/>
  <c r="AH2026" i="2"/>
  <c r="AI2026" i="2"/>
  <c r="AJ2026" i="2"/>
  <c r="AK2026" i="2"/>
  <c r="AL2026" i="2"/>
  <c r="AM2026" i="2"/>
  <c r="AN2026" i="2"/>
  <c r="C2027" i="2"/>
  <c r="D2027" i="2"/>
  <c r="E2027" i="2"/>
  <c r="F2027" i="2"/>
  <c r="G2027" i="2"/>
  <c r="H2027" i="2"/>
  <c r="J2027" i="2"/>
  <c r="K2027" i="2"/>
  <c r="L2027" i="2"/>
  <c r="M2027" i="2"/>
  <c r="AG2027" i="2"/>
  <c r="AH2027" i="2"/>
  <c r="AI2027" i="2"/>
  <c r="AJ2027" i="2"/>
  <c r="AK2027" i="2"/>
  <c r="AL2027" i="2"/>
  <c r="AM2027" i="2"/>
  <c r="AN2027" i="2"/>
  <c r="C2028" i="2"/>
  <c r="D2028" i="2"/>
  <c r="E2028" i="2"/>
  <c r="F2028" i="2"/>
  <c r="G2028" i="2"/>
  <c r="H2028" i="2"/>
  <c r="J2028" i="2"/>
  <c r="K2028" i="2"/>
  <c r="L2028" i="2"/>
  <c r="M2028" i="2"/>
  <c r="AG2028" i="2"/>
  <c r="AH2028" i="2"/>
  <c r="AI2028" i="2"/>
  <c r="AJ2028" i="2"/>
  <c r="AK2028" i="2"/>
  <c r="AL2028" i="2"/>
  <c r="AM2028" i="2"/>
  <c r="AN2028" i="2"/>
  <c r="C2029" i="2"/>
  <c r="D2029" i="2"/>
  <c r="E2029" i="2"/>
  <c r="F2029" i="2"/>
  <c r="G2029" i="2"/>
  <c r="H2029" i="2"/>
  <c r="J2029" i="2"/>
  <c r="K2029" i="2"/>
  <c r="L2029" i="2"/>
  <c r="M2029" i="2"/>
  <c r="AG2029" i="2"/>
  <c r="AH2029" i="2"/>
  <c r="AI2029" i="2"/>
  <c r="AJ2029" i="2"/>
  <c r="AK2029" i="2"/>
  <c r="AL2029" i="2"/>
  <c r="AM2029" i="2"/>
  <c r="AN2029" i="2"/>
  <c r="C2030" i="2"/>
  <c r="D2030" i="2"/>
  <c r="E2030" i="2"/>
  <c r="F2030" i="2"/>
  <c r="G2030" i="2"/>
  <c r="H2030" i="2"/>
  <c r="J2030" i="2"/>
  <c r="K2030" i="2"/>
  <c r="L2030" i="2"/>
  <c r="M2030" i="2"/>
  <c r="AG2030" i="2"/>
  <c r="AH2030" i="2"/>
  <c r="AI2030" i="2"/>
  <c r="AJ2030" i="2"/>
  <c r="AK2030" i="2"/>
  <c r="AL2030" i="2"/>
  <c r="AM2030" i="2"/>
  <c r="AN2030" i="2"/>
  <c r="C2031" i="2"/>
  <c r="D2031" i="2"/>
  <c r="E2031" i="2"/>
  <c r="F2031" i="2"/>
  <c r="G2031" i="2"/>
  <c r="H2031" i="2"/>
  <c r="J2031" i="2"/>
  <c r="K2031" i="2"/>
  <c r="L2031" i="2"/>
  <c r="M2031" i="2"/>
  <c r="AG2031" i="2"/>
  <c r="AH2031" i="2"/>
  <c r="AI2031" i="2"/>
  <c r="AJ2031" i="2"/>
  <c r="AK2031" i="2"/>
  <c r="AL2031" i="2"/>
  <c r="AM2031" i="2"/>
  <c r="AN2031" i="2"/>
  <c r="C2032" i="2"/>
  <c r="D2032" i="2"/>
  <c r="E2032" i="2"/>
  <c r="F2032" i="2"/>
  <c r="G2032" i="2"/>
  <c r="H2032" i="2"/>
  <c r="J2032" i="2"/>
  <c r="K2032" i="2"/>
  <c r="L2032" i="2"/>
  <c r="M2032" i="2"/>
  <c r="AG2032" i="2"/>
  <c r="AH2032" i="2"/>
  <c r="AI2032" i="2"/>
  <c r="AJ2032" i="2"/>
  <c r="AK2032" i="2"/>
  <c r="AL2032" i="2"/>
  <c r="AM2032" i="2"/>
  <c r="AN2032" i="2"/>
  <c r="C2033" i="2"/>
  <c r="D2033" i="2"/>
  <c r="E2033" i="2"/>
  <c r="F2033" i="2"/>
  <c r="G2033" i="2"/>
  <c r="H2033" i="2"/>
  <c r="J2033" i="2"/>
  <c r="K2033" i="2"/>
  <c r="L2033" i="2"/>
  <c r="M2033" i="2"/>
  <c r="AG2033" i="2"/>
  <c r="AH2033" i="2"/>
  <c r="AI2033" i="2"/>
  <c r="AJ2033" i="2"/>
  <c r="AK2033" i="2"/>
  <c r="AL2033" i="2"/>
  <c r="AM2033" i="2"/>
  <c r="AN2033" i="2"/>
  <c r="C2034" i="2"/>
  <c r="D2034" i="2"/>
  <c r="E2034" i="2"/>
  <c r="F2034" i="2"/>
  <c r="G2034" i="2"/>
  <c r="H2034" i="2"/>
  <c r="J2034" i="2"/>
  <c r="K2034" i="2"/>
  <c r="L2034" i="2"/>
  <c r="M2034" i="2"/>
  <c r="AG2034" i="2"/>
  <c r="AH2034" i="2"/>
  <c r="AI2034" i="2"/>
  <c r="AJ2034" i="2"/>
  <c r="AK2034" i="2"/>
  <c r="AL2034" i="2"/>
  <c r="AM2034" i="2"/>
  <c r="AN2034" i="2"/>
  <c r="C2035" i="2"/>
  <c r="D2035" i="2"/>
  <c r="E2035" i="2"/>
  <c r="F2035" i="2"/>
  <c r="G2035" i="2"/>
  <c r="H2035" i="2"/>
  <c r="J2035" i="2"/>
  <c r="K2035" i="2"/>
  <c r="L2035" i="2"/>
  <c r="M2035" i="2"/>
  <c r="AG2035" i="2"/>
  <c r="AH2035" i="2"/>
  <c r="AI2035" i="2"/>
  <c r="AJ2035" i="2"/>
  <c r="AK2035" i="2"/>
  <c r="AL2035" i="2"/>
  <c r="AM2035" i="2"/>
  <c r="AN2035" i="2"/>
  <c r="C2036" i="2"/>
  <c r="D2036" i="2"/>
  <c r="E2036" i="2"/>
  <c r="F2036" i="2"/>
  <c r="G2036" i="2"/>
  <c r="H2036" i="2"/>
  <c r="J2036" i="2"/>
  <c r="K2036" i="2"/>
  <c r="L2036" i="2"/>
  <c r="M2036" i="2"/>
  <c r="AG2036" i="2"/>
  <c r="AH2036" i="2"/>
  <c r="AI2036" i="2"/>
  <c r="AJ2036" i="2"/>
  <c r="AK2036" i="2"/>
  <c r="AL2036" i="2"/>
  <c r="AM2036" i="2"/>
  <c r="AN2036" i="2"/>
  <c r="C2037" i="2"/>
  <c r="D2037" i="2"/>
  <c r="E2037" i="2"/>
  <c r="F2037" i="2"/>
  <c r="G2037" i="2"/>
  <c r="H2037" i="2"/>
  <c r="J2037" i="2"/>
  <c r="K2037" i="2"/>
  <c r="L2037" i="2"/>
  <c r="M2037" i="2"/>
  <c r="AG2037" i="2"/>
  <c r="AH2037" i="2"/>
  <c r="AI2037" i="2"/>
  <c r="AJ2037" i="2"/>
  <c r="AK2037" i="2"/>
  <c r="AL2037" i="2"/>
  <c r="AM2037" i="2"/>
  <c r="AN2037" i="2"/>
  <c r="C2038" i="2"/>
  <c r="D2038" i="2"/>
  <c r="E2038" i="2"/>
  <c r="F2038" i="2"/>
  <c r="G2038" i="2"/>
  <c r="H2038" i="2"/>
  <c r="J2038" i="2"/>
  <c r="K2038" i="2"/>
  <c r="L2038" i="2"/>
  <c r="M2038" i="2"/>
  <c r="AG2038" i="2"/>
  <c r="AH2038" i="2"/>
  <c r="AI2038" i="2"/>
  <c r="AJ2038" i="2"/>
  <c r="AK2038" i="2"/>
  <c r="AL2038" i="2"/>
  <c r="AM2038" i="2"/>
  <c r="AN2038" i="2"/>
  <c r="C2039" i="2"/>
  <c r="D2039" i="2"/>
  <c r="E2039" i="2"/>
  <c r="F2039" i="2"/>
  <c r="G2039" i="2"/>
  <c r="H2039" i="2"/>
  <c r="J2039" i="2"/>
  <c r="K2039" i="2"/>
  <c r="L2039" i="2"/>
  <c r="M2039" i="2"/>
  <c r="AG2039" i="2"/>
  <c r="AH2039" i="2"/>
  <c r="AI2039" i="2"/>
  <c r="AJ2039" i="2"/>
  <c r="AK2039" i="2"/>
  <c r="AL2039" i="2"/>
  <c r="AM2039" i="2"/>
  <c r="AN2039" i="2"/>
  <c r="C2040" i="2"/>
  <c r="D2040" i="2"/>
  <c r="E2040" i="2"/>
  <c r="F2040" i="2"/>
  <c r="G2040" i="2"/>
  <c r="H2040" i="2"/>
  <c r="J2040" i="2"/>
  <c r="K2040" i="2"/>
  <c r="L2040" i="2"/>
  <c r="M2040" i="2"/>
  <c r="AG2040" i="2"/>
  <c r="AH2040" i="2"/>
  <c r="AI2040" i="2"/>
  <c r="AJ2040" i="2"/>
  <c r="AK2040" i="2"/>
  <c r="AL2040" i="2"/>
  <c r="AM2040" i="2"/>
  <c r="AN2040" i="2"/>
  <c r="C2041" i="2"/>
  <c r="D2041" i="2"/>
  <c r="E2041" i="2"/>
  <c r="F2041" i="2"/>
  <c r="G2041" i="2"/>
  <c r="H2041" i="2"/>
  <c r="J2041" i="2"/>
  <c r="K2041" i="2"/>
  <c r="L2041" i="2"/>
  <c r="M2041" i="2"/>
  <c r="AG2041" i="2"/>
  <c r="AH2041" i="2"/>
  <c r="AI2041" i="2"/>
  <c r="AJ2041" i="2"/>
  <c r="AK2041" i="2"/>
  <c r="AL2041" i="2"/>
  <c r="AM2041" i="2"/>
  <c r="AN2041" i="2"/>
  <c r="C2042" i="2"/>
  <c r="D2042" i="2"/>
  <c r="E2042" i="2"/>
  <c r="F2042" i="2"/>
  <c r="G2042" i="2"/>
  <c r="H2042" i="2"/>
  <c r="J2042" i="2"/>
  <c r="K2042" i="2"/>
  <c r="L2042" i="2"/>
  <c r="M2042" i="2"/>
  <c r="AG2042" i="2"/>
  <c r="AH2042" i="2"/>
  <c r="AI2042" i="2"/>
  <c r="AJ2042" i="2"/>
  <c r="AK2042" i="2"/>
  <c r="AL2042" i="2"/>
  <c r="AM2042" i="2"/>
  <c r="AN2042" i="2"/>
  <c r="C2043" i="2"/>
  <c r="D2043" i="2"/>
  <c r="E2043" i="2"/>
  <c r="F2043" i="2"/>
  <c r="G2043" i="2"/>
  <c r="H2043" i="2"/>
  <c r="J2043" i="2"/>
  <c r="K2043" i="2"/>
  <c r="L2043" i="2"/>
  <c r="M2043" i="2"/>
  <c r="AG2043" i="2"/>
  <c r="AH2043" i="2"/>
  <c r="AI2043" i="2"/>
  <c r="AJ2043" i="2"/>
  <c r="AK2043" i="2"/>
  <c r="AL2043" i="2"/>
  <c r="AM2043" i="2"/>
  <c r="AN2043" i="2"/>
  <c r="C2044" i="2"/>
  <c r="D2044" i="2"/>
  <c r="E2044" i="2"/>
  <c r="F2044" i="2"/>
  <c r="G2044" i="2"/>
  <c r="H2044" i="2"/>
  <c r="J2044" i="2"/>
  <c r="K2044" i="2"/>
  <c r="L2044" i="2"/>
  <c r="M2044" i="2"/>
  <c r="AG2044" i="2"/>
  <c r="AH2044" i="2"/>
  <c r="AI2044" i="2"/>
  <c r="AJ2044" i="2"/>
  <c r="AK2044" i="2"/>
  <c r="AL2044" i="2"/>
  <c r="AM2044" i="2"/>
  <c r="AN2044" i="2"/>
  <c r="C2045" i="2"/>
  <c r="D2045" i="2"/>
  <c r="E2045" i="2"/>
  <c r="F2045" i="2"/>
  <c r="G2045" i="2"/>
  <c r="H2045" i="2"/>
  <c r="J2045" i="2"/>
  <c r="K2045" i="2"/>
  <c r="L2045" i="2"/>
  <c r="M2045" i="2"/>
  <c r="AG2045" i="2"/>
  <c r="AH2045" i="2"/>
  <c r="AI2045" i="2"/>
  <c r="AJ2045" i="2"/>
  <c r="AK2045" i="2"/>
  <c r="AL2045" i="2"/>
  <c r="AM2045" i="2"/>
  <c r="AN2045" i="2"/>
  <c r="C2046" i="2"/>
  <c r="D2046" i="2"/>
  <c r="E2046" i="2"/>
  <c r="F2046" i="2"/>
  <c r="G2046" i="2"/>
  <c r="H2046" i="2"/>
  <c r="J2046" i="2"/>
  <c r="K2046" i="2"/>
  <c r="L2046" i="2"/>
  <c r="M2046" i="2"/>
  <c r="AG2046" i="2"/>
  <c r="AH2046" i="2"/>
  <c r="AI2046" i="2"/>
  <c r="AJ2046" i="2"/>
  <c r="AK2046" i="2"/>
  <c r="AL2046" i="2"/>
  <c r="AM2046" i="2"/>
  <c r="AN2046" i="2"/>
  <c r="C2047" i="2"/>
  <c r="D2047" i="2"/>
  <c r="E2047" i="2"/>
  <c r="F2047" i="2"/>
  <c r="G2047" i="2"/>
  <c r="H2047" i="2"/>
  <c r="J2047" i="2"/>
  <c r="K2047" i="2"/>
  <c r="L2047" i="2"/>
  <c r="M2047" i="2"/>
  <c r="AG2047" i="2"/>
  <c r="AH2047" i="2"/>
  <c r="AI2047" i="2"/>
  <c r="AJ2047" i="2"/>
  <c r="AK2047" i="2"/>
  <c r="AL2047" i="2"/>
  <c r="AM2047" i="2"/>
  <c r="AN2047" i="2"/>
  <c r="C2048" i="2"/>
  <c r="D2048" i="2"/>
  <c r="E2048" i="2"/>
  <c r="F2048" i="2"/>
  <c r="G2048" i="2"/>
  <c r="H2048" i="2"/>
  <c r="J2048" i="2"/>
  <c r="K2048" i="2"/>
  <c r="L2048" i="2"/>
  <c r="M2048" i="2"/>
  <c r="AG2048" i="2"/>
  <c r="AH2048" i="2"/>
  <c r="AI2048" i="2"/>
  <c r="AJ2048" i="2"/>
  <c r="AK2048" i="2"/>
  <c r="AL2048" i="2"/>
  <c r="AM2048" i="2"/>
  <c r="AN2048" i="2"/>
  <c r="C2049" i="2"/>
  <c r="D2049" i="2"/>
  <c r="E2049" i="2"/>
  <c r="F2049" i="2"/>
  <c r="G2049" i="2"/>
  <c r="H2049" i="2"/>
  <c r="J2049" i="2"/>
  <c r="K2049" i="2"/>
  <c r="L2049" i="2"/>
  <c r="M2049" i="2"/>
  <c r="AG2049" i="2"/>
  <c r="AH2049" i="2"/>
  <c r="AI2049" i="2"/>
  <c r="AJ2049" i="2"/>
  <c r="AK2049" i="2"/>
  <c r="AL2049" i="2"/>
  <c r="AM2049" i="2"/>
  <c r="AN2049" i="2"/>
  <c r="C2050" i="2"/>
  <c r="D2050" i="2"/>
  <c r="E2050" i="2"/>
  <c r="F2050" i="2"/>
  <c r="G2050" i="2"/>
  <c r="H2050" i="2"/>
  <c r="J2050" i="2"/>
  <c r="K2050" i="2"/>
  <c r="L2050" i="2"/>
  <c r="M2050" i="2"/>
  <c r="AG2050" i="2"/>
  <c r="AH2050" i="2"/>
  <c r="AI2050" i="2"/>
  <c r="AJ2050" i="2"/>
  <c r="AK2050" i="2"/>
  <c r="AL2050" i="2"/>
  <c r="AM2050" i="2"/>
  <c r="AN2050" i="2"/>
  <c r="C2051" i="2"/>
  <c r="D2051" i="2"/>
  <c r="E2051" i="2"/>
  <c r="F2051" i="2"/>
  <c r="G2051" i="2"/>
  <c r="H2051" i="2"/>
  <c r="J2051" i="2"/>
  <c r="K2051" i="2"/>
  <c r="L2051" i="2"/>
  <c r="M2051" i="2"/>
  <c r="AG2051" i="2"/>
  <c r="AH2051" i="2"/>
  <c r="AI2051" i="2"/>
  <c r="AJ2051" i="2"/>
  <c r="AK2051" i="2"/>
  <c r="AL2051" i="2"/>
  <c r="AM2051" i="2"/>
  <c r="AN2051" i="2"/>
  <c r="C2052" i="2"/>
  <c r="D2052" i="2"/>
  <c r="E2052" i="2"/>
  <c r="F2052" i="2"/>
  <c r="G2052" i="2"/>
  <c r="H2052" i="2"/>
  <c r="J2052" i="2"/>
  <c r="K2052" i="2"/>
  <c r="L2052" i="2"/>
  <c r="M2052" i="2"/>
  <c r="AG2052" i="2"/>
  <c r="AH2052" i="2"/>
  <c r="AI2052" i="2"/>
  <c r="AJ2052" i="2"/>
  <c r="AK2052" i="2"/>
  <c r="AL2052" i="2"/>
  <c r="AM2052" i="2"/>
  <c r="AN2052" i="2"/>
  <c r="C2053" i="2"/>
  <c r="D2053" i="2"/>
  <c r="E2053" i="2"/>
  <c r="F2053" i="2"/>
  <c r="G2053" i="2"/>
  <c r="H2053" i="2"/>
  <c r="J2053" i="2"/>
  <c r="K2053" i="2"/>
  <c r="L2053" i="2"/>
  <c r="M2053" i="2"/>
  <c r="AG2053" i="2"/>
  <c r="AH2053" i="2"/>
  <c r="AI2053" i="2"/>
  <c r="AJ2053" i="2"/>
  <c r="AK2053" i="2"/>
  <c r="AL2053" i="2"/>
  <c r="AM2053" i="2"/>
  <c r="AN2053" i="2"/>
  <c r="C2054" i="2"/>
  <c r="D2054" i="2"/>
  <c r="E2054" i="2"/>
  <c r="F2054" i="2"/>
  <c r="G2054" i="2"/>
  <c r="H2054" i="2"/>
  <c r="J2054" i="2"/>
  <c r="K2054" i="2"/>
  <c r="L2054" i="2"/>
  <c r="M2054" i="2"/>
  <c r="AG2054" i="2"/>
  <c r="AH2054" i="2"/>
  <c r="AI2054" i="2"/>
  <c r="AJ2054" i="2"/>
  <c r="AK2054" i="2"/>
  <c r="AL2054" i="2"/>
  <c r="AM2054" i="2"/>
  <c r="AN2054" i="2"/>
  <c r="C2055" i="2"/>
  <c r="D2055" i="2"/>
  <c r="E2055" i="2"/>
  <c r="F2055" i="2"/>
  <c r="G2055" i="2"/>
  <c r="H2055" i="2"/>
  <c r="J2055" i="2"/>
  <c r="K2055" i="2"/>
  <c r="L2055" i="2"/>
  <c r="M2055" i="2"/>
  <c r="AG2055" i="2"/>
  <c r="AH2055" i="2"/>
  <c r="AI2055" i="2"/>
  <c r="AJ2055" i="2"/>
  <c r="AK2055" i="2"/>
  <c r="AL2055" i="2"/>
  <c r="AM2055" i="2"/>
  <c r="AN2055" i="2"/>
  <c r="C2056" i="2"/>
  <c r="D2056" i="2"/>
  <c r="E2056" i="2"/>
  <c r="F2056" i="2"/>
  <c r="G2056" i="2"/>
  <c r="H2056" i="2"/>
  <c r="J2056" i="2"/>
  <c r="K2056" i="2"/>
  <c r="L2056" i="2"/>
  <c r="M2056" i="2"/>
  <c r="AG2056" i="2"/>
  <c r="AH2056" i="2"/>
  <c r="AI2056" i="2"/>
  <c r="AJ2056" i="2"/>
  <c r="AK2056" i="2"/>
  <c r="AL2056" i="2"/>
  <c r="AM2056" i="2"/>
  <c r="AN2056" i="2"/>
  <c r="C2057" i="2"/>
  <c r="D2057" i="2"/>
  <c r="E2057" i="2"/>
  <c r="F2057" i="2"/>
  <c r="G2057" i="2"/>
  <c r="H2057" i="2"/>
  <c r="J2057" i="2"/>
  <c r="K2057" i="2"/>
  <c r="L2057" i="2"/>
  <c r="M2057" i="2"/>
  <c r="AG2057" i="2"/>
  <c r="AH2057" i="2"/>
  <c r="AI2057" i="2"/>
  <c r="AJ2057" i="2"/>
  <c r="AK2057" i="2"/>
  <c r="AL2057" i="2"/>
  <c r="AM2057" i="2"/>
  <c r="AN2057" i="2"/>
  <c r="C2058" i="2"/>
  <c r="D2058" i="2"/>
  <c r="E2058" i="2"/>
  <c r="F2058" i="2"/>
  <c r="G2058" i="2"/>
  <c r="H2058" i="2"/>
  <c r="J2058" i="2"/>
  <c r="K2058" i="2"/>
  <c r="L2058" i="2"/>
  <c r="M2058" i="2"/>
  <c r="AG2058" i="2"/>
  <c r="AH2058" i="2"/>
  <c r="AI2058" i="2"/>
  <c r="AJ2058" i="2"/>
  <c r="AK2058" i="2"/>
  <c r="AL2058" i="2"/>
  <c r="AM2058" i="2"/>
  <c r="AN2058" i="2"/>
  <c r="C2059" i="2"/>
  <c r="D2059" i="2"/>
  <c r="E2059" i="2"/>
  <c r="F2059" i="2"/>
  <c r="G2059" i="2"/>
  <c r="H2059" i="2"/>
  <c r="J2059" i="2"/>
  <c r="K2059" i="2"/>
  <c r="L2059" i="2"/>
  <c r="M2059" i="2"/>
  <c r="AG2059" i="2"/>
  <c r="AH2059" i="2"/>
  <c r="AI2059" i="2"/>
  <c r="AJ2059" i="2"/>
  <c r="AK2059" i="2"/>
  <c r="AL2059" i="2"/>
  <c r="AM2059" i="2"/>
  <c r="AN2059" i="2"/>
  <c r="C2060" i="2"/>
  <c r="D2060" i="2"/>
  <c r="E2060" i="2"/>
  <c r="F2060" i="2"/>
  <c r="G2060" i="2"/>
  <c r="H2060" i="2"/>
  <c r="J2060" i="2"/>
  <c r="K2060" i="2"/>
  <c r="L2060" i="2"/>
  <c r="M2060" i="2"/>
  <c r="AG2060" i="2"/>
  <c r="AH2060" i="2"/>
  <c r="AI2060" i="2"/>
  <c r="AJ2060" i="2"/>
  <c r="AK2060" i="2"/>
  <c r="AL2060" i="2"/>
  <c r="AM2060" i="2"/>
  <c r="AN2060" i="2"/>
  <c r="C2061" i="2"/>
  <c r="D2061" i="2"/>
  <c r="E2061" i="2"/>
  <c r="F2061" i="2"/>
  <c r="G2061" i="2"/>
  <c r="H2061" i="2"/>
  <c r="J2061" i="2"/>
  <c r="K2061" i="2"/>
  <c r="L2061" i="2"/>
  <c r="M2061" i="2"/>
  <c r="AG2061" i="2"/>
  <c r="AH2061" i="2"/>
  <c r="AI2061" i="2"/>
  <c r="AJ2061" i="2"/>
  <c r="AK2061" i="2"/>
  <c r="AL2061" i="2"/>
  <c r="AM2061" i="2"/>
  <c r="AN2061" i="2"/>
  <c r="C2062" i="2"/>
  <c r="D2062" i="2"/>
  <c r="E2062" i="2"/>
  <c r="F2062" i="2"/>
  <c r="G2062" i="2"/>
  <c r="H2062" i="2"/>
  <c r="J2062" i="2"/>
  <c r="K2062" i="2"/>
  <c r="L2062" i="2"/>
  <c r="M2062" i="2"/>
  <c r="AG2062" i="2"/>
  <c r="AH2062" i="2"/>
  <c r="AI2062" i="2"/>
  <c r="AJ2062" i="2"/>
  <c r="AK2062" i="2"/>
  <c r="AL2062" i="2"/>
  <c r="AM2062" i="2"/>
  <c r="AN2062" i="2"/>
  <c r="C2063" i="2"/>
  <c r="D2063" i="2"/>
  <c r="E2063" i="2"/>
  <c r="F2063" i="2"/>
  <c r="G2063" i="2"/>
  <c r="H2063" i="2"/>
  <c r="J2063" i="2"/>
  <c r="K2063" i="2"/>
  <c r="L2063" i="2"/>
  <c r="M2063" i="2"/>
  <c r="AG2063" i="2"/>
  <c r="AH2063" i="2"/>
  <c r="AI2063" i="2"/>
  <c r="AJ2063" i="2"/>
  <c r="AK2063" i="2"/>
  <c r="AL2063" i="2"/>
  <c r="AM2063" i="2"/>
  <c r="AN2063" i="2"/>
  <c r="C2064" i="2"/>
  <c r="D2064" i="2"/>
  <c r="E2064" i="2"/>
  <c r="F2064" i="2"/>
  <c r="G2064" i="2"/>
  <c r="H2064" i="2"/>
  <c r="J2064" i="2"/>
  <c r="K2064" i="2"/>
  <c r="L2064" i="2"/>
  <c r="M2064" i="2"/>
  <c r="AG2064" i="2"/>
  <c r="AH2064" i="2"/>
  <c r="AI2064" i="2"/>
  <c r="AJ2064" i="2"/>
  <c r="AK2064" i="2"/>
  <c r="AL2064" i="2"/>
  <c r="AM2064" i="2"/>
  <c r="AN2064" i="2"/>
  <c r="C2065" i="2"/>
  <c r="D2065" i="2"/>
  <c r="E2065" i="2"/>
  <c r="F2065" i="2"/>
  <c r="G2065" i="2"/>
  <c r="H2065" i="2"/>
  <c r="J2065" i="2"/>
  <c r="K2065" i="2"/>
  <c r="L2065" i="2"/>
  <c r="M2065" i="2"/>
  <c r="AG2065" i="2"/>
  <c r="AH2065" i="2"/>
  <c r="AI2065" i="2"/>
  <c r="AJ2065" i="2"/>
  <c r="AK2065" i="2"/>
  <c r="AL2065" i="2"/>
  <c r="AM2065" i="2"/>
  <c r="AN2065" i="2"/>
  <c r="C2066" i="2"/>
  <c r="D2066" i="2"/>
  <c r="E2066" i="2"/>
  <c r="F2066" i="2"/>
  <c r="G2066" i="2"/>
  <c r="H2066" i="2"/>
  <c r="J2066" i="2"/>
  <c r="K2066" i="2"/>
  <c r="L2066" i="2"/>
  <c r="M2066" i="2"/>
  <c r="AG2066" i="2"/>
  <c r="AH2066" i="2"/>
  <c r="AI2066" i="2"/>
  <c r="AJ2066" i="2"/>
  <c r="AK2066" i="2"/>
  <c r="AL2066" i="2"/>
  <c r="AM2066" i="2"/>
  <c r="AN2066" i="2"/>
  <c r="C2067" i="2"/>
  <c r="D2067" i="2"/>
  <c r="E2067" i="2"/>
  <c r="F2067" i="2"/>
  <c r="G2067" i="2"/>
  <c r="H2067" i="2"/>
  <c r="J2067" i="2"/>
  <c r="K2067" i="2"/>
  <c r="L2067" i="2"/>
  <c r="M2067" i="2"/>
  <c r="AG2067" i="2"/>
  <c r="AH2067" i="2"/>
  <c r="AI2067" i="2"/>
  <c r="AJ2067" i="2"/>
  <c r="AK2067" i="2"/>
  <c r="AL2067" i="2"/>
  <c r="AM2067" i="2"/>
  <c r="AN2067" i="2"/>
  <c r="C2068" i="2"/>
  <c r="D2068" i="2"/>
  <c r="E2068" i="2"/>
  <c r="F2068" i="2"/>
  <c r="G2068" i="2"/>
  <c r="H2068" i="2"/>
  <c r="J2068" i="2"/>
  <c r="K2068" i="2"/>
  <c r="L2068" i="2"/>
  <c r="M2068" i="2"/>
  <c r="AG2068" i="2"/>
  <c r="AH2068" i="2"/>
  <c r="AI2068" i="2"/>
  <c r="AJ2068" i="2"/>
  <c r="AK2068" i="2"/>
  <c r="AL2068" i="2"/>
  <c r="AM2068" i="2"/>
  <c r="AN2068" i="2"/>
  <c r="C2069" i="2"/>
  <c r="D2069" i="2"/>
  <c r="E2069" i="2"/>
  <c r="F2069" i="2"/>
  <c r="G2069" i="2"/>
  <c r="H2069" i="2"/>
  <c r="J2069" i="2"/>
  <c r="K2069" i="2"/>
  <c r="L2069" i="2"/>
  <c r="M2069" i="2"/>
  <c r="AG2069" i="2"/>
  <c r="AH2069" i="2"/>
  <c r="AI2069" i="2"/>
  <c r="AJ2069" i="2"/>
  <c r="AK2069" i="2"/>
  <c r="AL2069" i="2"/>
  <c r="AM2069" i="2"/>
  <c r="AN2069" i="2"/>
  <c r="C2070" i="2"/>
  <c r="D2070" i="2"/>
  <c r="E2070" i="2"/>
  <c r="F2070" i="2"/>
  <c r="G2070" i="2"/>
  <c r="H2070" i="2"/>
  <c r="J2070" i="2"/>
  <c r="K2070" i="2"/>
  <c r="L2070" i="2"/>
  <c r="M2070" i="2"/>
  <c r="AG2070" i="2"/>
  <c r="AH2070" i="2"/>
  <c r="AI2070" i="2"/>
  <c r="AJ2070" i="2"/>
  <c r="AK2070" i="2"/>
  <c r="AL2070" i="2"/>
  <c r="AM2070" i="2"/>
  <c r="AN2070" i="2"/>
  <c r="C2071" i="2"/>
  <c r="D2071" i="2"/>
  <c r="E2071" i="2"/>
  <c r="F2071" i="2"/>
  <c r="G2071" i="2"/>
  <c r="H2071" i="2"/>
  <c r="J2071" i="2"/>
  <c r="K2071" i="2"/>
  <c r="L2071" i="2"/>
  <c r="M2071" i="2"/>
  <c r="AG2071" i="2"/>
  <c r="AH2071" i="2"/>
  <c r="AI2071" i="2"/>
  <c r="AJ2071" i="2"/>
  <c r="AK2071" i="2"/>
  <c r="AL2071" i="2"/>
  <c r="AM2071" i="2"/>
  <c r="AN2071" i="2"/>
  <c r="C2072" i="2"/>
  <c r="D2072" i="2"/>
  <c r="E2072" i="2"/>
  <c r="F2072" i="2"/>
  <c r="G2072" i="2"/>
  <c r="H2072" i="2"/>
  <c r="J2072" i="2"/>
  <c r="K2072" i="2"/>
  <c r="L2072" i="2"/>
  <c r="M2072" i="2"/>
  <c r="AG2072" i="2"/>
  <c r="AH2072" i="2"/>
  <c r="AI2072" i="2"/>
  <c r="AJ2072" i="2"/>
  <c r="AK2072" i="2"/>
  <c r="AL2072" i="2"/>
  <c r="AM2072" i="2"/>
  <c r="AN2072" i="2"/>
  <c r="C2073" i="2"/>
  <c r="D2073" i="2"/>
  <c r="E2073" i="2"/>
  <c r="F2073" i="2"/>
  <c r="G2073" i="2"/>
  <c r="H2073" i="2"/>
  <c r="J2073" i="2"/>
  <c r="K2073" i="2"/>
  <c r="L2073" i="2"/>
  <c r="M2073" i="2"/>
  <c r="AG2073" i="2"/>
  <c r="AH2073" i="2"/>
  <c r="AI2073" i="2"/>
  <c r="AJ2073" i="2"/>
  <c r="AK2073" i="2"/>
  <c r="AL2073" i="2"/>
  <c r="AM2073" i="2"/>
  <c r="AN2073" i="2"/>
  <c r="C2074" i="2"/>
  <c r="D2074" i="2"/>
  <c r="E2074" i="2"/>
  <c r="F2074" i="2"/>
  <c r="G2074" i="2"/>
  <c r="H2074" i="2"/>
  <c r="J2074" i="2"/>
  <c r="K2074" i="2"/>
  <c r="L2074" i="2"/>
  <c r="M2074" i="2"/>
  <c r="AG2074" i="2"/>
  <c r="AH2074" i="2"/>
  <c r="AI2074" i="2"/>
  <c r="AJ2074" i="2"/>
  <c r="AK2074" i="2"/>
  <c r="AL2074" i="2"/>
  <c r="AM2074" i="2"/>
  <c r="AN2074" i="2"/>
  <c r="C2075" i="2"/>
  <c r="D2075" i="2"/>
  <c r="E2075" i="2"/>
  <c r="F2075" i="2"/>
  <c r="G2075" i="2"/>
  <c r="H2075" i="2"/>
  <c r="J2075" i="2"/>
  <c r="K2075" i="2"/>
  <c r="L2075" i="2"/>
  <c r="M2075" i="2"/>
  <c r="AG2075" i="2"/>
  <c r="AH2075" i="2"/>
  <c r="AI2075" i="2"/>
  <c r="AJ2075" i="2"/>
  <c r="AK2075" i="2"/>
  <c r="AL2075" i="2"/>
  <c r="AM2075" i="2"/>
  <c r="AN2075" i="2"/>
  <c r="C2076" i="2"/>
  <c r="D2076" i="2"/>
  <c r="E2076" i="2"/>
  <c r="F2076" i="2"/>
  <c r="G2076" i="2"/>
  <c r="H2076" i="2"/>
  <c r="J2076" i="2"/>
  <c r="K2076" i="2"/>
  <c r="L2076" i="2"/>
  <c r="M2076" i="2"/>
  <c r="AG2076" i="2"/>
  <c r="AH2076" i="2"/>
  <c r="AI2076" i="2"/>
  <c r="AJ2076" i="2"/>
  <c r="AK2076" i="2"/>
  <c r="AL2076" i="2"/>
  <c r="AM2076" i="2"/>
  <c r="AN2076" i="2"/>
  <c r="C2077" i="2"/>
  <c r="D2077" i="2"/>
  <c r="E2077" i="2"/>
  <c r="F2077" i="2"/>
  <c r="G2077" i="2"/>
  <c r="H2077" i="2"/>
  <c r="J2077" i="2"/>
  <c r="K2077" i="2"/>
  <c r="L2077" i="2"/>
  <c r="M2077" i="2"/>
  <c r="AG2077" i="2"/>
  <c r="AH2077" i="2"/>
  <c r="AI2077" i="2"/>
  <c r="AJ2077" i="2"/>
  <c r="AK2077" i="2"/>
  <c r="AL2077" i="2"/>
  <c r="AM2077" i="2"/>
  <c r="AN2077" i="2"/>
  <c r="C2078" i="2"/>
  <c r="D2078" i="2"/>
  <c r="E2078" i="2"/>
  <c r="F2078" i="2"/>
  <c r="G2078" i="2"/>
  <c r="H2078" i="2"/>
  <c r="J2078" i="2"/>
  <c r="K2078" i="2"/>
  <c r="L2078" i="2"/>
  <c r="M2078" i="2"/>
  <c r="AG2078" i="2"/>
  <c r="AH2078" i="2"/>
  <c r="AI2078" i="2"/>
  <c r="AJ2078" i="2"/>
  <c r="AK2078" i="2"/>
  <c r="AL2078" i="2"/>
  <c r="AM2078" i="2"/>
  <c r="AN2078" i="2"/>
  <c r="C2079" i="2"/>
  <c r="D2079" i="2"/>
  <c r="E2079" i="2"/>
  <c r="F2079" i="2"/>
  <c r="G2079" i="2"/>
  <c r="H2079" i="2"/>
  <c r="J2079" i="2"/>
  <c r="K2079" i="2"/>
  <c r="L2079" i="2"/>
  <c r="M2079" i="2"/>
  <c r="AG2079" i="2"/>
  <c r="AH2079" i="2"/>
  <c r="AI2079" i="2"/>
  <c r="AJ2079" i="2"/>
  <c r="AK2079" i="2"/>
  <c r="AL2079" i="2"/>
  <c r="AM2079" i="2"/>
  <c r="AN2079" i="2"/>
  <c r="C2080" i="2"/>
  <c r="D2080" i="2"/>
  <c r="E2080" i="2"/>
  <c r="F2080" i="2"/>
  <c r="G2080" i="2"/>
  <c r="H2080" i="2"/>
  <c r="J2080" i="2"/>
  <c r="K2080" i="2"/>
  <c r="L2080" i="2"/>
  <c r="M2080" i="2"/>
  <c r="AG2080" i="2"/>
  <c r="AH2080" i="2"/>
  <c r="AI2080" i="2"/>
  <c r="AJ2080" i="2"/>
  <c r="AK2080" i="2"/>
  <c r="AL2080" i="2"/>
  <c r="AM2080" i="2"/>
  <c r="AN2080" i="2"/>
  <c r="C2081" i="2"/>
  <c r="D2081" i="2"/>
  <c r="E2081" i="2"/>
  <c r="F2081" i="2"/>
  <c r="G2081" i="2"/>
  <c r="H2081" i="2"/>
  <c r="J2081" i="2"/>
  <c r="K2081" i="2"/>
  <c r="L2081" i="2"/>
  <c r="M2081" i="2"/>
  <c r="AG2081" i="2"/>
  <c r="AH2081" i="2"/>
  <c r="AI2081" i="2"/>
  <c r="AJ2081" i="2"/>
  <c r="AK2081" i="2"/>
  <c r="AL2081" i="2"/>
  <c r="AM2081" i="2"/>
  <c r="AN2081" i="2"/>
  <c r="C2082" i="2"/>
  <c r="D2082" i="2"/>
  <c r="E2082" i="2"/>
  <c r="F2082" i="2"/>
  <c r="G2082" i="2"/>
  <c r="H2082" i="2"/>
  <c r="J2082" i="2"/>
  <c r="K2082" i="2"/>
  <c r="L2082" i="2"/>
  <c r="M2082" i="2"/>
  <c r="AG2082" i="2"/>
  <c r="AH2082" i="2"/>
  <c r="AI2082" i="2"/>
  <c r="AJ2082" i="2"/>
  <c r="AK2082" i="2"/>
  <c r="AL2082" i="2"/>
  <c r="AM2082" i="2"/>
  <c r="AN2082" i="2"/>
  <c r="C2083" i="2"/>
  <c r="D2083" i="2"/>
  <c r="E2083" i="2"/>
  <c r="F2083" i="2"/>
  <c r="G2083" i="2"/>
  <c r="H2083" i="2"/>
  <c r="J2083" i="2"/>
  <c r="K2083" i="2"/>
  <c r="L2083" i="2"/>
  <c r="M2083" i="2"/>
  <c r="AG2083" i="2"/>
  <c r="AH2083" i="2"/>
  <c r="AI2083" i="2"/>
  <c r="AJ2083" i="2"/>
  <c r="AK2083" i="2"/>
  <c r="AL2083" i="2"/>
  <c r="AM2083" i="2"/>
  <c r="AN2083" i="2"/>
  <c r="C2084" i="2"/>
  <c r="D2084" i="2"/>
  <c r="E2084" i="2"/>
  <c r="F2084" i="2"/>
  <c r="G2084" i="2"/>
  <c r="H2084" i="2"/>
  <c r="J2084" i="2"/>
  <c r="K2084" i="2"/>
  <c r="L2084" i="2"/>
  <c r="M2084" i="2"/>
  <c r="AG2084" i="2"/>
  <c r="AH2084" i="2"/>
  <c r="AI2084" i="2"/>
  <c r="AJ2084" i="2"/>
  <c r="AK2084" i="2"/>
  <c r="AL2084" i="2"/>
  <c r="AM2084" i="2"/>
  <c r="AN2084" i="2"/>
  <c r="C2085" i="2"/>
  <c r="D2085" i="2"/>
  <c r="E2085" i="2"/>
  <c r="F2085" i="2"/>
  <c r="G2085" i="2"/>
  <c r="H2085" i="2"/>
  <c r="J2085" i="2"/>
  <c r="K2085" i="2"/>
  <c r="L2085" i="2"/>
  <c r="M2085" i="2"/>
  <c r="AG2085" i="2"/>
  <c r="AH2085" i="2"/>
  <c r="AI2085" i="2"/>
  <c r="AJ2085" i="2"/>
  <c r="AK2085" i="2"/>
  <c r="AL2085" i="2"/>
  <c r="AM2085" i="2"/>
  <c r="AN2085" i="2"/>
  <c r="C2086" i="2"/>
  <c r="D2086" i="2"/>
  <c r="E2086" i="2"/>
  <c r="F2086" i="2"/>
  <c r="G2086" i="2"/>
  <c r="H2086" i="2"/>
  <c r="J2086" i="2"/>
  <c r="K2086" i="2"/>
  <c r="L2086" i="2"/>
  <c r="M2086" i="2"/>
  <c r="AG2086" i="2"/>
  <c r="AH2086" i="2"/>
  <c r="AI2086" i="2"/>
  <c r="AJ2086" i="2"/>
  <c r="AK2086" i="2"/>
  <c r="AL2086" i="2"/>
  <c r="AM2086" i="2"/>
  <c r="AN2086" i="2"/>
  <c r="C2087" i="2"/>
  <c r="D2087" i="2"/>
  <c r="E2087" i="2"/>
  <c r="F2087" i="2"/>
  <c r="G2087" i="2"/>
  <c r="H2087" i="2"/>
  <c r="J2087" i="2"/>
  <c r="K2087" i="2"/>
  <c r="L2087" i="2"/>
  <c r="M2087" i="2"/>
  <c r="AG2087" i="2"/>
  <c r="AH2087" i="2"/>
  <c r="AI2087" i="2"/>
  <c r="AJ2087" i="2"/>
  <c r="AK2087" i="2"/>
  <c r="AL2087" i="2"/>
  <c r="AM2087" i="2"/>
  <c r="AN2087" i="2"/>
  <c r="C2088" i="2"/>
  <c r="D2088" i="2"/>
  <c r="E2088" i="2"/>
  <c r="F2088" i="2"/>
  <c r="G2088" i="2"/>
  <c r="H2088" i="2"/>
  <c r="J2088" i="2"/>
  <c r="K2088" i="2"/>
  <c r="L2088" i="2"/>
  <c r="M2088" i="2"/>
  <c r="AG2088" i="2"/>
  <c r="AH2088" i="2"/>
  <c r="AI2088" i="2"/>
  <c r="AJ2088" i="2"/>
  <c r="AK2088" i="2"/>
  <c r="AL2088" i="2"/>
  <c r="AM2088" i="2"/>
  <c r="AN2088" i="2"/>
  <c r="C2089" i="2"/>
  <c r="D2089" i="2"/>
  <c r="E2089" i="2"/>
  <c r="F2089" i="2"/>
  <c r="G2089" i="2"/>
  <c r="H2089" i="2"/>
  <c r="J2089" i="2"/>
  <c r="K2089" i="2"/>
  <c r="L2089" i="2"/>
  <c r="M2089" i="2"/>
  <c r="AG2089" i="2"/>
  <c r="AH2089" i="2"/>
  <c r="AI2089" i="2"/>
  <c r="AJ2089" i="2"/>
  <c r="AK2089" i="2"/>
  <c r="AL2089" i="2"/>
  <c r="AM2089" i="2"/>
  <c r="AN2089" i="2"/>
  <c r="C2090" i="2"/>
  <c r="D2090" i="2"/>
  <c r="E2090" i="2"/>
  <c r="F2090" i="2"/>
  <c r="G2090" i="2"/>
  <c r="H2090" i="2"/>
  <c r="J2090" i="2"/>
  <c r="K2090" i="2"/>
  <c r="L2090" i="2"/>
  <c r="M2090" i="2"/>
  <c r="AG2090" i="2"/>
  <c r="AH2090" i="2"/>
  <c r="AI2090" i="2"/>
  <c r="AJ2090" i="2"/>
  <c r="AK2090" i="2"/>
  <c r="AL2090" i="2"/>
  <c r="AM2090" i="2"/>
  <c r="AN2090" i="2"/>
  <c r="C2091" i="2"/>
  <c r="D2091" i="2"/>
  <c r="E2091" i="2"/>
  <c r="F2091" i="2"/>
  <c r="G2091" i="2"/>
  <c r="H2091" i="2"/>
  <c r="J2091" i="2"/>
  <c r="K2091" i="2"/>
  <c r="L2091" i="2"/>
  <c r="M2091" i="2"/>
  <c r="AG2091" i="2"/>
  <c r="AH2091" i="2"/>
  <c r="AI2091" i="2"/>
  <c r="AJ2091" i="2"/>
  <c r="AK2091" i="2"/>
  <c r="AL2091" i="2"/>
  <c r="AM2091" i="2"/>
  <c r="AN2091" i="2"/>
  <c r="C2092" i="2"/>
  <c r="D2092" i="2"/>
  <c r="E2092" i="2"/>
  <c r="F2092" i="2"/>
  <c r="G2092" i="2"/>
  <c r="H2092" i="2"/>
  <c r="J2092" i="2"/>
  <c r="K2092" i="2"/>
  <c r="L2092" i="2"/>
  <c r="M2092" i="2"/>
  <c r="AG2092" i="2"/>
  <c r="AH2092" i="2"/>
  <c r="AI2092" i="2"/>
  <c r="AJ2092" i="2"/>
  <c r="AK2092" i="2"/>
  <c r="AL2092" i="2"/>
  <c r="AM2092" i="2"/>
  <c r="AN2092" i="2"/>
  <c r="C2093" i="2"/>
  <c r="D2093" i="2"/>
  <c r="E2093" i="2"/>
  <c r="F2093" i="2"/>
  <c r="G2093" i="2"/>
  <c r="H2093" i="2"/>
  <c r="J2093" i="2"/>
  <c r="K2093" i="2"/>
  <c r="L2093" i="2"/>
  <c r="M2093" i="2"/>
  <c r="AG2093" i="2"/>
  <c r="AH2093" i="2"/>
  <c r="AI2093" i="2"/>
  <c r="AJ2093" i="2"/>
  <c r="AK2093" i="2"/>
  <c r="AL2093" i="2"/>
  <c r="AM2093" i="2"/>
  <c r="AN2093" i="2"/>
  <c r="C2094" i="2"/>
  <c r="D2094" i="2"/>
  <c r="E2094" i="2"/>
  <c r="F2094" i="2"/>
  <c r="G2094" i="2"/>
  <c r="H2094" i="2"/>
  <c r="J2094" i="2"/>
  <c r="K2094" i="2"/>
  <c r="L2094" i="2"/>
  <c r="M2094" i="2"/>
  <c r="AG2094" i="2"/>
  <c r="AH2094" i="2"/>
  <c r="AI2094" i="2"/>
  <c r="AJ2094" i="2"/>
  <c r="AK2094" i="2"/>
  <c r="AL2094" i="2"/>
  <c r="AM2094" i="2"/>
  <c r="AN2094" i="2"/>
  <c r="C2095" i="2"/>
  <c r="D2095" i="2"/>
  <c r="E2095" i="2"/>
  <c r="F2095" i="2"/>
  <c r="G2095" i="2"/>
  <c r="H2095" i="2"/>
  <c r="J2095" i="2"/>
  <c r="K2095" i="2"/>
  <c r="L2095" i="2"/>
  <c r="M2095" i="2"/>
  <c r="AG2095" i="2"/>
  <c r="AH2095" i="2"/>
  <c r="AI2095" i="2"/>
  <c r="AJ2095" i="2"/>
  <c r="AK2095" i="2"/>
  <c r="AL2095" i="2"/>
  <c r="AM2095" i="2"/>
  <c r="AN2095" i="2"/>
  <c r="C2096" i="2"/>
  <c r="D2096" i="2"/>
  <c r="E2096" i="2"/>
  <c r="F2096" i="2"/>
  <c r="G2096" i="2"/>
  <c r="H2096" i="2"/>
  <c r="J2096" i="2"/>
  <c r="K2096" i="2"/>
  <c r="L2096" i="2"/>
  <c r="M2096" i="2"/>
  <c r="AG2096" i="2"/>
  <c r="AH2096" i="2"/>
  <c r="AI2096" i="2"/>
  <c r="AJ2096" i="2"/>
  <c r="AK2096" i="2"/>
  <c r="AL2096" i="2"/>
  <c r="AM2096" i="2"/>
  <c r="AN2096" i="2"/>
  <c r="C2097" i="2"/>
  <c r="D2097" i="2"/>
  <c r="E2097" i="2"/>
  <c r="F2097" i="2"/>
  <c r="G2097" i="2"/>
  <c r="H2097" i="2"/>
  <c r="J2097" i="2"/>
  <c r="K2097" i="2"/>
  <c r="L2097" i="2"/>
  <c r="M2097" i="2"/>
  <c r="AG2097" i="2"/>
  <c r="AH2097" i="2"/>
  <c r="AI2097" i="2"/>
  <c r="AJ2097" i="2"/>
  <c r="AK2097" i="2"/>
  <c r="AL2097" i="2"/>
  <c r="AM2097" i="2"/>
  <c r="AN2097" i="2"/>
  <c r="C2098" i="2"/>
  <c r="D2098" i="2"/>
  <c r="E2098" i="2"/>
  <c r="F2098" i="2"/>
  <c r="G2098" i="2"/>
  <c r="H2098" i="2"/>
  <c r="J2098" i="2"/>
  <c r="K2098" i="2"/>
  <c r="L2098" i="2"/>
  <c r="M2098" i="2"/>
  <c r="AG2098" i="2"/>
  <c r="AH2098" i="2"/>
  <c r="AI2098" i="2"/>
  <c r="AJ2098" i="2"/>
  <c r="AK2098" i="2"/>
  <c r="AL2098" i="2"/>
  <c r="AM2098" i="2"/>
  <c r="AN2098" i="2"/>
  <c r="C2099" i="2"/>
  <c r="D2099" i="2"/>
  <c r="E2099" i="2"/>
  <c r="F2099" i="2"/>
  <c r="G2099" i="2"/>
  <c r="H2099" i="2"/>
  <c r="J2099" i="2"/>
  <c r="K2099" i="2"/>
  <c r="L2099" i="2"/>
  <c r="M2099" i="2"/>
  <c r="AG2099" i="2"/>
  <c r="AH2099" i="2"/>
  <c r="AI2099" i="2"/>
  <c r="AJ2099" i="2"/>
  <c r="AK2099" i="2"/>
  <c r="AL2099" i="2"/>
  <c r="AM2099" i="2"/>
  <c r="AN2099" i="2"/>
  <c r="C2100" i="2"/>
  <c r="D2100" i="2"/>
  <c r="E2100" i="2"/>
  <c r="F2100" i="2"/>
  <c r="G2100" i="2"/>
  <c r="H2100" i="2"/>
  <c r="J2100" i="2"/>
  <c r="K2100" i="2"/>
  <c r="L2100" i="2"/>
  <c r="M2100" i="2"/>
  <c r="AG2100" i="2"/>
  <c r="AH2100" i="2"/>
  <c r="AI2100" i="2"/>
  <c r="AJ2100" i="2"/>
  <c r="AK2100" i="2"/>
  <c r="AL2100" i="2"/>
  <c r="AM2100" i="2"/>
  <c r="AN2100" i="2"/>
  <c r="C2101" i="2"/>
  <c r="D2101" i="2"/>
  <c r="E2101" i="2"/>
  <c r="F2101" i="2"/>
  <c r="G2101" i="2"/>
  <c r="H2101" i="2"/>
  <c r="J2101" i="2"/>
  <c r="K2101" i="2"/>
  <c r="L2101" i="2"/>
  <c r="M2101" i="2"/>
  <c r="AG2101" i="2"/>
  <c r="AH2101" i="2"/>
  <c r="AI2101" i="2"/>
  <c r="AJ2101" i="2"/>
  <c r="AK2101" i="2"/>
  <c r="AL2101" i="2"/>
  <c r="AM2101" i="2"/>
  <c r="AN2101" i="2"/>
  <c r="C2102" i="2"/>
  <c r="D2102" i="2"/>
  <c r="E2102" i="2"/>
  <c r="F2102" i="2"/>
  <c r="G2102" i="2"/>
  <c r="H2102" i="2"/>
  <c r="J2102" i="2"/>
  <c r="K2102" i="2"/>
  <c r="L2102" i="2"/>
  <c r="M2102" i="2"/>
  <c r="AG2102" i="2"/>
  <c r="AH2102" i="2"/>
  <c r="AI2102" i="2"/>
  <c r="AJ2102" i="2"/>
  <c r="AK2102" i="2"/>
  <c r="AL2102" i="2"/>
  <c r="AM2102" i="2"/>
  <c r="AN2102" i="2"/>
  <c r="C2103" i="2"/>
  <c r="D2103" i="2"/>
  <c r="E2103" i="2"/>
  <c r="F2103" i="2"/>
  <c r="G2103" i="2"/>
  <c r="H2103" i="2"/>
  <c r="J2103" i="2"/>
  <c r="K2103" i="2"/>
  <c r="L2103" i="2"/>
  <c r="M2103" i="2"/>
  <c r="AG2103" i="2"/>
  <c r="AH2103" i="2"/>
  <c r="AI2103" i="2"/>
  <c r="AJ2103" i="2"/>
  <c r="AK2103" i="2"/>
  <c r="AL2103" i="2"/>
  <c r="AM2103" i="2"/>
  <c r="AN2103" i="2"/>
  <c r="C2104" i="2"/>
  <c r="D2104" i="2"/>
  <c r="E2104" i="2"/>
  <c r="F2104" i="2"/>
  <c r="G2104" i="2"/>
  <c r="H2104" i="2"/>
  <c r="J2104" i="2"/>
  <c r="K2104" i="2"/>
  <c r="L2104" i="2"/>
  <c r="M2104" i="2"/>
  <c r="AG2104" i="2"/>
  <c r="AH2104" i="2"/>
  <c r="AI2104" i="2"/>
  <c r="AJ2104" i="2"/>
  <c r="AK2104" i="2"/>
  <c r="AL2104" i="2"/>
  <c r="AM2104" i="2"/>
  <c r="AN2104" i="2"/>
  <c r="C2105" i="2"/>
  <c r="D2105" i="2"/>
  <c r="E2105" i="2"/>
  <c r="F2105" i="2"/>
  <c r="G2105" i="2"/>
  <c r="H2105" i="2"/>
  <c r="J2105" i="2"/>
  <c r="K2105" i="2"/>
  <c r="L2105" i="2"/>
  <c r="M2105" i="2"/>
  <c r="AG2105" i="2"/>
  <c r="AH2105" i="2"/>
  <c r="AI2105" i="2"/>
  <c r="AJ2105" i="2"/>
  <c r="AK2105" i="2"/>
  <c r="AL2105" i="2"/>
  <c r="AM2105" i="2"/>
  <c r="AN2105" i="2"/>
  <c r="C2106" i="2"/>
  <c r="D2106" i="2"/>
  <c r="E2106" i="2"/>
  <c r="F2106" i="2"/>
  <c r="G2106" i="2"/>
  <c r="H2106" i="2"/>
  <c r="J2106" i="2"/>
  <c r="K2106" i="2"/>
  <c r="L2106" i="2"/>
  <c r="M2106" i="2"/>
  <c r="AG2106" i="2"/>
  <c r="AH2106" i="2"/>
  <c r="AI2106" i="2"/>
  <c r="AJ2106" i="2"/>
  <c r="AK2106" i="2"/>
  <c r="AL2106" i="2"/>
  <c r="AM2106" i="2"/>
  <c r="AN2106" i="2"/>
  <c r="C2107" i="2"/>
  <c r="D2107" i="2"/>
  <c r="E2107" i="2"/>
  <c r="F2107" i="2"/>
  <c r="G2107" i="2"/>
  <c r="H2107" i="2"/>
  <c r="J2107" i="2"/>
  <c r="K2107" i="2"/>
  <c r="L2107" i="2"/>
  <c r="M2107" i="2"/>
  <c r="AG2107" i="2"/>
  <c r="AH2107" i="2"/>
  <c r="AI2107" i="2"/>
  <c r="AJ2107" i="2"/>
  <c r="AK2107" i="2"/>
  <c r="AL2107" i="2"/>
  <c r="AM2107" i="2"/>
  <c r="AN2107" i="2"/>
  <c r="C2108" i="2"/>
  <c r="D2108" i="2"/>
  <c r="E2108" i="2"/>
  <c r="F2108" i="2"/>
  <c r="G2108" i="2"/>
  <c r="H2108" i="2"/>
  <c r="J2108" i="2"/>
  <c r="K2108" i="2"/>
  <c r="L2108" i="2"/>
  <c r="M2108" i="2"/>
  <c r="AG2108" i="2"/>
  <c r="AH2108" i="2"/>
  <c r="AI2108" i="2"/>
  <c r="AJ2108" i="2"/>
  <c r="AK2108" i="2"/>
  <c r="AL2108" i="2"/>
  <c r="AM2108" i="2"/>
  <c r="AN2108" i="2"/>
  <c r="C2109" i="2"/>
  <c r="D2109" i="2"/>
  <c r="E2109" i="2"/>
  <c r="F2109" i="2"/>
  <c r="G2109" i="2"/>
  <c r="H2109" i="2"/>
  <c r="J2109" i="2"/>
  <c r="K2109" i="2"/>
  <c r="L2109" i="2"/>
  <c r="M2109" i="2"/>
  <c r="AG2109" i="2"/>
  <c r="AH2109" i="2"/>
  <c r="AI2109" i="2"/>
  <c r="AJ2109" i="2"/>
  <c r="AK2109" i="2"/>
  <c r="AL2109" i="2"/>
  <c r="AM2109" i="2"/>
  <c r="AN2109" i="2"/>
  <c r="C2110" i="2"/>
  <c r="D2110" i="2"/>
  <c r="E2110" i="2"/>
  <c r="F2110" i="2"/>
  <c r="G2110" i="2"/>
  <c r="H2110" i="2"/>
  <c r="J2110" i="2"/>
  <c r="K2110" i="2"/>
  <c r="L2110" i="2"/>
  <c r="M2110" i="2"/>
  <c r="AG2110" i="2"/>
  <c r="AH2110" i="2"/>
  <c r="AI2110" i="2"/>
  <c r="AJ2110" i="2"/>
  <c r="AK2110" i="2"/>
  <c r="AL2110" i="2"/>
  <c r="AM2110" i="2"/>
  <c r="AN2110" i="2"/>
  <c r="C2111" i="2"/>
  <c r="D2111" i="2"/>
  <c r="E2111" i="2"/>
  <c r="F2111" i="2"/>
  <c r="G2111" i="2"/>
  <c r="H2111" i="2"/>
  <c r="J2111" i="2"/>
  <c r="K2111" i="2"/>
  <c r="L2111" i="2"/>
  <c r="M2111" i="2"/>
  <c r="AG2111" i="2"/>
  <c r="AH2111" i="2"/>
  <c r="AI2111" i="2"/>
  <c r="AJ2111" i="2"/>
  <c r="AK2111" i="2"/>
  <c r="AL2111" i="2"/>
  <c r="AM2111" i="2"/>
  <c r="AN2111" i="2"/>
  <c r="C2112" i="2"/>
  <c r="D2112" i="2"/>
  <c r="E2112" i="2"/>
  <c r="F2112" i="2"/>
  <c r="G2112" i="2"/>
  <c r="H2112" i="2"/>
  <c r="J2112" i="2"/>
  <c r="K2112" i="2"/>
  <c r="L2112" i="2"/>
  <c r="M2112" i="2"/>
  <c r="AG2112" i="2"/>
  <c r="AH2112" i="2"/>
  <c r="AI2112" i="2"/>
  <c r="AJ2112" i="2"/>
  <c r="AK2112" i="2"/>
  <c r="AL2112" i="2"/>
  <c r="AM2112" i="2"/>
  <c r="AN2112" i="2"/>
  <c r="C2113" i="2"/>
  <c r="D2113" i="2"/>
  <c r="E2113" i="2"/>
  <c r="F2113" i="2"/>
  <c r="G2113" i="2"/>
  <c r="H2113" i="2"/>
  <c r="J2113" i="2"/>
  <c r="K2113" i="2"/>
  <c r="L2113" i="2"/>
  <c r="M2113" i="2"/>
  <c r="AG2113" i="2"/>
  <c r="AH2113" i="2"/>
  <c r="AI2113" i="2"/>
  <c r="AJ2113" i="2"/>
  <c r="AK2113" i="2"/>
  <c r="AL2113" i="2"/>
  <c r="AM2113" i="2"/>
  <c r="AN2113" i="2"/>
  <c r="C2114" i="2"/>
  <c r="D2114" i="2"/>
  <c r="E2114" i="2"/>
  <c r="F2114" i="2"/>
  <c r="G2114" i="2"/>
  <c r="H2114" i="2"/>
  <c r="J2114" i="2"/>
  <c r="K2114" i="2"/>
  <c r="L2114" i="2"/>
  <c r="M2114" i="2"/>
  <c r="AG2114" i="2"/>
  <c r="AH2114" i="2"/>
  <c r="AI2114" i="2"/>
  <c r="AJ2114" i="2"/>
  <c r="AK2114" i="2"/>
  <c r="AL2114" i="2"/>
  <c r="AM2114" i="2"/>
  <c r="AN2114" i="2"/>
  <c r="C2115" i="2"/>
  <c r="D2115" i="2"/>
  <c r="E2115" i="2"/>
  <c r="F2115" i="2"/>
  <c r="G2115" i="2"/>
  <c r="H2115" i="2"/>
  <c r="J2115" i="2"/>
  <c r="K2115" i="2"/>
  <c r="L2115" i="2"/>
  <c r="M2115" i="2"/>
  <c r="AG2115" i="2"/>
  <c r="AH2115" i="2"/>
  <c r="AI2115" i="2"/>
  <c r="AJ2115" i="2"/>
  <c r="AK2115" i="2"/>
  <c r="AL2115" i="2"/>
  <c r="AM2115" i="2"/>
  <c r="AN2115" i="2"/>
  <c r="C2116" i="2"/>
  <c r="D2116" i="2"/>
  <c r="E2116" i="2"/>
  <c r="F2116" i="2"/>
  <c r="G2116" i="2"/>
  <c r="H2116" i="2"/>
  <c r="J2116" i="2"/>
  <c r="K2116" i="2"/>
  <c r="L2116" i="2"/>
  <c r="M2116" i="2"/>
  <c r="AG2116" i="2"/>
  <c r="AH2116" i="2"/>
  <c r="AI2116" i="2"/>
  <c r="AJ2116" i="2"/>
  <c r="AK2116" i="2"/>
  <c r="AL2116" i="2"/>
  <c r="AM2116" i="2"/>
  <c r="AN2116" i="2"/>
  <c r="C2117" i="2"/>
  <c r="D2117" i="2"/>
  <c r="E2117" i="2"/>
  <c r="F2117" i="2"/>
  <c r="G2117" i="2"/>
  <c r="H2117" i="2"/>
  <c r="J2117" i="2"/>
  <c r="K2117" i="2"/>
  <c r="L2117" i="2"/>
  <c r="M2117" i="2"/>
  <c r="AG2117" i="2"/>
  <c r="AH2117" i="2"/>
  <c r="AI2117" i="2"/>
  <c r="AJ2117" i="2"/>
  <c r="AK2117" i="2"/>
  <c r="AL2117" i="2"/>
  <c r="AM2117" i="2"/>
  <c r="AN2117" i="2"/>
  <c r="C2118" i="2"/>
  <c r="D2118" i="2"/>
  <c r="E2118" i="2"/>
  <c r="F2118" i="2"/>
  <c r="G2118" i="2"/>
  <c r="H2118" i="2"/>
  <c r="J2118" i="2"/>
  <c r="K2118" i="2"/>
  <c r="L2118" i="2"/>
  <c r="M2118" i="2"/>
  <c r="AG2118" i="2"/>
  <c r="AH2118" i="2"/>
  <c r="AI2118" i="2"/>
  <c r="AJ2118" i="2"/>
  <c r="AK2118" i="2"/>
  <c r="AL2118" i="2"/>
  <c r="AM2118" i="2"/>
  <c r="AN2118" i="2"/>
  <c r="C2119" i="2"/>
  <c r="D2119" i="2"/>
  <c r="E2119" i="2"/>
  <c r="F2119" i="2"/>
  <c r="G2119" i="2"/>
  <c r="H2119" i="2"/>
  <c r="J2119" i="2"/>
  <c r="K2119" i="2"/>
  <c r="L2119" i="2"/>
  <c r="M2119" i="2"/>
  <c r="AG2119" i="2"/>
  <c r="AH2119" i="2"/>
  <c r="AI2119" i="2"/>
  <c r="AJ2119" i="2"/>
  <c r="AK2119" i="2"/>
  <c r="AL2119" i="2"/>
  <c r="AM2119" i="2"/>
  <c r="AN2119" i="2"/>
  <c r="C2120" i="2"/>
  <c r="D2120" i="2"/>
  <c r="E2120" i="2"/>
  <c r="F2120" i="2"/>
  <c r="G2120" i="2"/>
  <c r="H2120" i="2"/>
  <c r="J2120" i="2"/>
  <c r="K2120" i="2"/>
  <c r="L2120" i="2"/>
  <c r="M2120" i="2"/>
  <c r="AG2120" i="2"/>
  <c r="AH2120" i="2"/>
  <c r="AI2120" i="2"/>
  <c r="AJ2120" i="2"/>
  <c r="AK2120" i="2"/>
  <c r="AL2120" i="2"/>
  <c r="AM2120" i="2"/>
  <c r="AN2120" i="2"/>
  <c r="C2121" i="2"/>
  <c r="D2121" i="2"/>
  <c r="E2121" i="2"/>
  <c r="F2121" i="2"/>
  <c r="G2121" i="2"/>
  <c r="H2121" i="2"/>
  <c r="J2121" i="2"/>
  <c r="K2121" i="2"/>
  <c r="L2121" i="2"/>
  <c r="M2121" i="2"/>
  <c r="AG2121" i="2"/>
  <c r="AH2121" i="2"/>
  <c r="AI2121" i="2"/>
  <c r="AJ2121" i="2"/>
  <c r="AK2121" i="2"/>
  <c r="AL2121" i="2"/>
  <c r="AM2121" i="2"/>
  <c r="AN2121" i="2"/>
  <c r="C2122" i="2"/>
  <c r="D2122" i="2"/>
  <c r="E2122" i="2"/>
  <c r="F2122" i="2"/>
  <c r="G2122" i="2"/>
  <c r="H2122" i="2"/>
  <c r="J2122" i="2"/>
  <c r="K2122" i="2"/>
  <c r="L2122" i="2"/>
  <c r="M2122" i="2"/>
  <c r="AG2122" i="2"/>
  <c r="AH2122" i="2"/>
  <c r="AI2122" i="2"/>
  <c r="AJ2122" i="2"/>
  <c r="AK2122" i="2"/>
  <c r="AL2122" i="2"/>
  <c r="AM2122" i="2"/>
  <c r="AN2122" i="2"/>
  <c r="C2123" i="2"/>
  <c r="D2123" i="2"/>
  <c r="E2123" i="2"/>
  <c r="F2123" i="2"/>
  <c r="G2123" i="2"/>
  <c r="H2123" i="2"/>
  <c r="J2123" i="2"/>
  <c r="K2123" i="2"/>
  <c r="L2123" i="2"/>
  <c r="M2123" i="2"/>
  <c r="AG2123" i="2"/>
  <c r="AH2123" i="2"/>
  <c r="AI2123" i="2"/>
  <c r="AJ2123" i="2"/>
  <c r="AK2123" i="2"/>
  <c r="AL2123" i="2"/>
  <c r="AM2123" i="2"/>
  <c r="AN2123" i="2"/>
  <c r="C2124" i="2"/>
  <c r="D2124" i="2"/>
  <c r="E2124" i="2"/>
  <c r="F2124" i="2"/>
  <c r="G2124" i="2"/>
  <c r="H2124" i="2"/>
  <c r="J2124" i="2"/>
  <c r="K2124" i="2"/>
  <c r="L2124" i="2"/>
  <c r="M2124" i="2"/>
  <c r="AG2124" i="2"/>
  <c r="AH2124" i="2"/>
  <c r="AI2124" i="2"/>
  <c r="AJ2124" i="2"/>
  <c r="AK2124" i="2"/>
  <c r="AL2124" i="2"/>
  <c r="AM2124" i="2"/>
  <c r="AN2124" i="2"/>
  <c r="C2125" i="2"/>
  <c r="D2125" i="2"/>
  <c r="E2125" i="2"/>
  <c r="F2125" i="2"/>
  <c r="G2125" i="2"/>
  <c r="H2125" i="2"/>
  <c r="J2125" i="2"/>
  <c r="K2125" i="2"/>
  <c r="L2125" i="2"/>
  <c r="M2125" i="2"/>
  <c r="AG2125" i="2"/>
  <c r="AH2125" i="2"/>
  <c r="AI2125" i="2"/>
  <c r="AJ2125" i="2"/>
  <c r="AK2125" i="2"/>
  <c r="AL2125" i="2"/>
  <c r="AM2125" i="2"/>
  <c r="AN2125" i="2"/>
  <c r="C2126" i="2"/>
  <c r="D2126" i="2"/>
  <c r="E2126" i="2"/>
  <c r="F2126" i="2"/>
  <c r="G2126" i="2"/>
  <c r="H2126" i="2"/>
  <c r="J2126" i="2"/>
  <c r="K2126" i="2"/>
  <c r="L2126" i="2"/>
  <c r="M2126" i="2"/>
  <c r="AG2126" i="2"/>
  <c r="AH2126" i="2"/>
  <c r="AI2126" i="2"/>
  <c r="AJ2126" i="2"/>
  <c r="AK2126" i="2"/>
  <c r="AL2126" i="2"/>
  <c r="AM2126" i="2"/>
  <c r="AN2126" i="2"/>
  <c r="C2127" i="2"/>
  <c r="D2127" i="2"/>
  <c r="E2127" i="2"/>
  <c r="F2127" i="2"/>
  <c r="G2127" i="2"/>
  <c r="H2127" i="2"/>
  <c r="J2127" i="2"/>
  <c r="K2127" i="2"/>
  <c r="L2127" i="2"/>
  <c r="M2127" i="2"/>
  <c r="AG2127" i="2"/>
  <c r="AH2127" i="2"/>
  <c r="AI2127" i="2"/>
  <c r="AJ2127" i="2"/>
  <c r="AK2127" i="2"/>
  <c r="AL2127" i="2"/>
  <c r="AM2127" i="2"/>
  <c r="AN2127" i="2"/>
  <c r="C2128" i="2"/>
  <c r="D2128" i="2"/>
  <c r="E2128" i="2"/>
  <c r="F2128" i="2"/>
  <c r="G2128" i="2"/>
  <c r="H2128" i="2"/>
  <c r="J2128" i="2"/>
  <c r="K2128" i="2"/>
  <c r="L2128" i="2"/>
  <c r="M2128" i="2"/>
  <c r="AG2128" i="2"/>
  <c r="AH2128" i="2"/>
  <c r="AI2128" i="2"/>
  <c r="AJ2128" i="2"/>
  <c r="AK2128" i="2"/>
  <c r="AL2128" i="2"/>
  <c r="AM2128" i="2"/>
  <c r="AN2128" i="2"/>
  <c r="C2129" i="2"/>
  <c r="D2129" i="2"/>
  <c r="E2129" i="2"/>
  <c r="F2129" i="2"/>
  <c r="G2129" i="2"/>
  <c r="H2129" i="2"/>
  <c r="J2129" i="2"/>
  <c r="K2129" i="2"/>
  <c r="L2129" i="2"/>
  <c r="M2129" i="2"/>
  <c r="AG2129" i="2"/>
  <c r="AH2129" i="2"/>
  <c r="AI2129" i="2"/>
  <c r="AJ2129" i="2"/>
  <c r="AK2129" i="2"/>
  <c r="AL2129" i="2"/>
  <c r="AM2129" i="2"/>
  <c r="AN2129" i="2"/>
  <c r="C2130" i="2"/>
  <c r="D2130" i="2"/>
  <c r="E2130" i="2"/>
  <c r="F2130" i="2"/>
  <c r="G2130" i="2"/>
  <c r="H2130" i="2"/>
  <c r="J2130" i="2"/>
  <c r="K2130" i="2"/>
  <c r="L2130" i="2"/>
  <c r="M2130" i="2"/>
  <c r="AG2130" i="2"/>
  <c r="AH2130" i="2"/>
  <c r="AI2130" i="2"/>
  <c r="AJ2130" i="2"/>
  <c r="AK2130" i="2"/>
  <c r="AL2130" i="2"/>
  <c r="AM2130" i="2"/>
  <c r="AN2130" i="2"/>
  <c r="C2131" i="2"/>
  <c r="D2131" i="2"/>
  <c r="E2131" i="2"/>
  <c r="F2131" i="2"/>
  <c r="G2131" i="2"/>
  <c r="H2131" i="2"/>
  <c r="J2131" i="2"/>
  <c r="K2131" i="2"/>
  <c r="L2131" i="2"/>
  <c r="M2131" i="2"/>
  <c r="AG2131" i="2"/>
  <c r="AH2131" i="2"/>
  <c r="AI2131" i="2"/>
  <c r="AJ2131" i="2"/>
  <c r="AK2131" i="2"/>
  <c r="AL2131" i="2"/>
  <c r="AM2131" i="2"/>
  <c r="AN2131" i="2"/>
  <c r="C2132" i="2"/>
  <c r="D2132" i="2"/>
  <c r="E2132" i="2"/>
  <c r="F2132" i="2"/>
  <c r="G2132" i="2"/>
  <c r="H2132" i="2"/>
  <c r="J2132" i="2"/>
  <c r="K2132" i="2"/>
  <c r="L2132" i="2"/>
  <c r="M2132" i="2"/>
  <c r="AG2132" i="2"/>
  <c r="AH2132" i="2"/>
  <c r="AI2132" i="2"/>
  <c r="AJ2132" i="2"/>
  <c r="AK2132" i="2"/>
  <c r="AL2132" i="2"/>
  <c r="AM2132" i="2"/>
  <c r="AN2132" i="2"/>
  <c r="C2133" i="2"/>
  <c r="D2133" i="2"/>
  <c r="E2133" i="2"/>
  <c r="F2133" i="2"/>
  <c r="G2133" i="2"/>
  <c r="H2133" i="2"/>
  <c r="J2133" i="2"/>
  <c r="K2133" i="2"/>
  <c r="L2133" i="2"/>
  <c r="M2133" i="2"/>
  <c r="AG2133" i="2"/>
  <c r="AH2133" i="2"/>
  <c r="AI2133" i="2"/>
  <c r="AJ2133" i="2"/>
  <c r="AK2133" i="2"/>
  <c r="AL2133" i="2"/>
  <c r="AM2133" i="2"/>
  <c r="AN2133" i="2"/>
  <c r="C2134" i="2"/>
  <c r="D2134" i="2"/>
  <c r="E2134" i="2"/>
  <c r="F2134" i="2"/>
  <c r="G2134" i="2"/>
  <c r="H2134" i="2"/>
  <c r="J2134" i="2"/>
  <c r="K2134" i="2"/>
  <c r="L2134" i="2"/>
  <c r="M2134" i="2"/>
  <c r="AG2134" i="2"/>
  <c r="AH2134" i="2"/>
  <c r="AI2134" i="2"/>
  <c r="AJ2134" i="2"/>
  <c r="AK2134" i="2"/>
  <c r="AL2134" i="2"/>
  <c r="AM2134" i="2"/>
  <c r="AN2134" i="2"/>
  <c r="C2135" i="2"/>
  <c r="D2135" i="2"/>
  <c r="E2135" i="2"/>
  <c r="F2135" i="2"/>
  <c r="G2135" i="2"/>
  <c r="H2135" i="2"/>
  <c r="J2135" i="2"/>
  <c r="K2135" i="2"/>
  <c r="L2135" i="2"/>
  <c r="M2135" i="2"/>
  <c r="AG2135" i="2"/>
  <c r="AH2135" i="2"/>
  <c r="AI2135" i="2"/>
  <c r="AJ2135" i="2"/>
  <c r="AK2135" i="2"/>
  <c r="AL2135" i="2"/>
  <c r="AM2135" i="2"/>
  <c r="AN2135" i="2"/>
  <c r="C2136" i="2"/>
  <c r="D2136" i="2"/>
  <c r="E2136" i="2"/>
  <c r="F2136" i="2"/>
  <c r="G2136" i="2"/>
  <c r="H2136" i="2"/>
  <c r="J2136" i="2"/>
  <c r="K2136" i="2"/>
  <c r="L2136" i="2"/>
  <c r="M2136" i="2"/>
  <c r="AG2136" i="2"/>
  <c r="AH2136" i="2"/>
  <c r="AI2136" i="2"/>
  <c r="AJ2136" i="2"/>
  <c r="AK2136" i="2"/>
  <c r="AL2136" i="2"/>
  <c r="AM2136" i="2"/>
  <c r="AN2136" i="2"/>
  <c r="C2137" i="2"/>
  <c r="D2137" i="2"/>
  <c r="E2137" i="2"/>
  <c r="F2137" i="2"/>
  <c r="G2137" i="2"/>
  <c r="H2137" i="2"/>
  <c r="J2137" i="2"/>
  <c r="K2137" i="2"/>
  <c r="L2137" i="2"/>
  <c r="M2137" i="2"/>
  <c r="AG2137" i="2"/>
  <c r="AH2137" i="2"/>
  <c r="AI2137" i="2"/>
  <c r="AJ2137" i="2"/>
  <c r="AK2137" i="2"/>
  <c r="AL2137" i="2"/>
  <c r="AM2137" i="2"/>
  <c r="AN2137" i="2"/>
  <c r="C2138" i="2"/>
  <c r="D2138" i="2"/>
  <c r="E2138" i="2"/>
  <c r="F2138" i="2"/>
  <c r="G2138" i="2"/>
  <c r="H2138" i="2"/>
  <c r="J2138" i="2"/>
  <c r="K2138" i="2"/>
  <c r="L2138" i="2"/>
  <c r="M2138" i="2"/>
  <c r="AG2138" i="2"/>
  <c r="AH2138" i="2"/>
  <c r="AI2138" i="2"/>
  <c r="AJ2138" i="2"/>
  <c r="AK2138" i="2"/>
  <c r="AL2138" i="2"/>
  <c r="AM2138" i="2"/>
  <c r="AN2138" i="2"/>
  <c r="C2139" i="2"/>
  <c r="D2139" i="2"/>
  <c r="E2139" i="2"/>
  <c r="F2139" i="2"/>
  <c r="G2139" i="2"/>
  <c r="H2139" i="2"/>
  <c r="J2139" i="2"/>
  <c r="K2139" i="2"/>
  <c r="L2139" i="2"/>
  <c r="M2139" i="2"/>
  <c r="AG2139" i="2"/>
  <c r="AH2139" i="2"/>
  <c r="AI2139" i="2"/>
  <c r="AJ2139" i="2"/>
  <c r="AK2139" i="2"/>
  <c r="AL2139" i="2"/>
  <c r="AM2139" i="2"/>
  <c r="AN2139" i="2"/>
  <c r="C2140" i="2"/>
  <c r="D2140" i="2"/>
  <c r="E2140" i="2"/>
  <c r="F2140" i="2"/>
  <c r="G2140" i="2"/>
  <c r="H2140" i="2"/>
  <c r="J2140" i="2"/>
  <c r="K2140" i="2"/>
  <c r="L2140" i="2"/>
  <c r="M2140" i="2"/>
  <c r="AG2140" i="2"/>
  <c r="AH2140" i="2"/>
  <c r="AI2140" i="2"/>
  <c r="AJ2140" i="2"/>
  <c r="AK2140" i="2"/>
  <c r="AL2140" i="2"/>
  <c r="AM2140" i="2"/>
  <c r="AN2140" i="2"/>
  <c r="C2141" i="2"/>
  <c r="D2141" i="2"/>
  <c r="E2141" i="2"/>
  <c r="F2141" i="2"/>
  <c r="G2141" i="2"/>
  <c r="H2141" i="2"/>
  <c r="J2141" i="2"/>
  <c r="K2141" i="2"/>
  <c r="L2141" i="2"/>
  <c r="M2141" i="2"/>
  <c r="AG2141" i="2"/>
  <c r="AH2141" i="2"/>
  <c r="AI2141" i="2"/>
  <c r="AJ2141" i="2"/>
  <c r="AK2141" i="2"/>
  <c r="AL2141" i="2"/>
  <c r="AM2141" i="2"/>
  <c r="AN2141" i="2"/>
  <c r="C2142" i="2"/>
  <c r="D2142" i="2"/>
  <c r="E2142" i="2"/>
  <c r="F2142" i="2"/>
  <c r="G2142" i="2"/>
  <c r="H2142" i="2"/>
  <c r="J2142" i="2"/>
  <c r="K2142" i="2"/>
  <c r="L2142" i="2"/>
  <c r="M2142" i="2"/>
  <c r="AG2142" i="2"/>
  <c r="AH2142" i="2"/>
  <c r="AI2142" i="2"/>
  <c r="AJ2142" i="2"/>
  <c r="AK2142" i="2"/>
  <c r="AL2142" i="2"/>
  <c r="AM2142" i="2"/>
  <c r="AN2142" i="2"/>
  <c r="C2143" i="2"/>
  <c r="D2143" i="2"/>
  <c r="E2143" i="2"/>
  <c r="F2143" i="2"/>
  <c r="G2143" i="2"/>
  <c r="H2143" i="2"/>
  <c r="J2143" i="2"/>
  <c r="K2143" i="2"/>
  <c r="L2143" i="2"/>
  <c r="M2143" i="2"/>
  <c r="AG2143" i="2"/>
  <c r="AH2143" i="2"/>
  <c r="AI2143" i="2"/>
  <c r="AJ2143" i="2"/>
  <c r="AK2143" i="2"/>
  <c r="AL2143" i="2"/>
  <c r="AM2143" i="2"/>
  <c r="AN2143" i="2"/>
  <c r="C2144" i="2"/>
  <c r="D2144" i="2"/>
  <c r="E2144" i="2"/>
  <c r="F2144" i="2"/>
  <c r="G2144" i="2"/>
  <c r="H2144" i="2"/>
  <c r="J2144" i="2"/>
  <c r="K2144" i="2"/>
  <c r="L2144" i="2"/>
  <c r="M2144" i="2"/>
  <c r="AG2144" i="2"/>
  <c r="AH2144" i="2"/>
  <c r="AI2144" i="2"/>
  <c r="AJ2144" i="2"/>
  <c r="AK2144" i="2"/>
  <c r="AL2144" i="2"/>
  <c r="AM2144" i="2"/>
  <c r="AN2144" i="2"/>
  <c r="C2145" i="2"/>
  <c r="D2145" i="2"/>
  <c r="E2145" i="2"/>
  <c r="F2145" i="2"/>
  <c r="G2145" i="2"/>
  <c r="H2145" i="2"/>
  <c r="J2145" i="2"/>
  <c r="K2145" i="2"/>
  <c r="L2145" i="2"/>
  <c r="M2145" i="2"/>
  <c r="AG2145" i="2"/>
  <c r="AH2145" i="2"/>
  <c r="AI2145" i="2"/>
  <c r="AJ2145" i="2"/>
  <c r="AK2145" i="2"/>
  <c r="AL2145" i="2"/>
  <c r="AM2145" i="2"/>
  <c r="AN2145" i="2"/>
  <c r="C2146" i="2"/>
  <c r="D2146" i="2"/>
  <c r="E2146" i="2"/>
  <c r="F2146" i="2"/>
  <c r="G2146" i="2"/>
  <c r="H2146" i="2"/>
  <c r="J2146" i="2"/>
  <c r="K2146" i="2"/>
  <c r="L2146" i="2"/>
  <c r="M2146" i="2"/>
  <c r="AG2146" i="2"/>
  <c r="AH2146" i="2"/>
  <c r="AI2146" i="2"/>
  <c r="AJ2146" i="2"/>
  <c r="AK2146" i="2"/>
  <c r="AL2146" i="2"/>
  <c r="AM2146" i="2"/>
  <c r="AN2146" i="2"/>
  <c r="C2147" i="2"/>
  <c r="D2147" i="2"/>
  <c r="E2147" i="2"/>
  <c r="F2147" i="2"/>
  <c r="G2147" i="2"/>
  <c r="H2147" i="2"/>
  <c r="J2147" i="2"/>
  <c r="K2147" i="2"/>
  <c r="L2147" i="2"/>
  <c r="M2147" i="2"/>
  <c r="AG2147" i="2"/>
  <c r="AH2147" i="2"/>
  <c r="AI2147" i="2"/>
  <c r="AJ2147" i="2"/>
  <c r="AK2147" i="2"/>
  <c r="AL2147" i="2"/>
  <c r="AM2147" i="2"/>
  <c r="AN2147" i="2"/>
  <c r="C2148" i="2"/>
  <c r="D2148" i="2"/>
  <c r="E2148" i="2"/>
  <c r="F2148" i="2"/>
  <c r="G2148" i="2"/>
  <c r="H2148" i="2"/>
  <c r="J2148" i="2"/>
  <c r="K2148" i="2"/>
  <c r="L2148" i="2"/>
  <c r="M2148" i="2"/>
  <c r="AG2148" i="2"/>
  <c r="AH2148" i="2"/>
  <c r="AI2148" i="2"/>
  <c r="AJ2148" i="2"/>
  <c r="AK2148" i="2"/>
  <c r="AL2148" i="2"/>
  <c r="AM2148" i="2"/>
  <c r="AN2148" i="2"/>
  <c r="C2149" i="2"/>
  <c r="D2149" i="2"/>
  <c r="E2149" i="2"/>
  <c r="F2149" i="2"/>
  <c r="G2149" i="2"/>
  <c r="H2149" i="2"/>
  <c r="J2149" i="2"/>
  <c r="K2149" i="2"/>
  <c r="L2149" i="2"/>
  <c r="M2149" i="2"/>
  <c r="AG2149" i="2"/>
  <c r="AH2149" i="2"/>
  <c r="AI2149" i="2"/>
  <c r="AJ2149" i="2"/>
  <c r="AK2149" i="2"/>
  <c r="AL2149" i="2"/>
  <c r="AM2149" i="2"/>
  <c r="AN2149" i="2"/>
  <c r="C2150" i="2"/>
  <c r="D2150" i="2"/>
  <c r="E2150" i="2"/>
  <c r="F2150" i="2"/>
  <c r="G2150" i="2"/>
  <c r="H2150" i="2"/>
  <c r="J2150" i="2"/>
  <c r="K2150" i="2"/>
  <c r="L2150" i="2"/>
  <c r="M2150" i="2"/>
  <c r="AG2150" i="2"/>
  <c r="AH2150" i="2"/>
  <c r="AI2150" i="2"/>
  <c r="AJ2150" i="2"/>
  <c r="AK2150" i="2"/>
  <c r="AL2150" i="2"/>
  <c r="AM2150" i="2"/>
  <c r="AN2150" i="2"/>
  <c r="C2151" i="2"/>
  <c r="D2151" i="2"/>
  <c r="E2151" i="2"/>
  <c r="F2151" i="2"/>
  <c r="G2151" i="2"/>
  <c r="H2151" i="2"/>
  <c r="J2151" i="2"/>
  <c r="K2151" i="2"/>
  <c r="L2151" i="2"/>
  <c r="M2151" i="2"/>
  <c r="AG2151" i="2"/>
  <c r="AH2151" i="2"/>
  <c r="AI2151" i="2"/>
  <c r="AJ2151" i="2"/>
  <c r="AK2151" i="2"/>
  <c r="AL2151" i="2"/>
  <c r="AM2151" i="2"/>
  <c r="AN2151" i="2"/>
  <c r="C2152" i="2"/>
  <c r="D2152" i="2"/>
  <c r="E2152" i="2"/>
  <c r="F2152" i="2"/>
  <c r="G2152" i="2"/>
  <c r="H2152" i="2"/>
  <c r="J2152" i="2"/>
  <c r="K2152" i="2"/>
  <c r="L2152" i="2"/>
  <c r="M2152" i="2"/>
  <c r="AG2152" i="2"/>
  <c r="AH2152" i="2"/>
  <c r="AI2152" i="2"/>
  <c r="AJ2152" i="2"/>
  <c r="AK2152" i="2"/>
  <c r="AL2152" i="2"/>
  <c r="AM2152" i="2"/>
  <c r="AN2152" i="2"/>
  <c r="C2153" i="2"/>
  <c r="D2153" i="2"/>
  <c r="E2153" i="2"/>
  <c r="F2153" i="2"/>
  <c r="G2153" i="2"/>
  <c r="H2153" i="2"/>
  <c r="J2153" i="2"/>
  <c r="K2153" i="2"/>
  <c r="L2153" i="2"/>
  <c r="M2153" i="2"/>
  <c r="AG2153" i="2"/>
  <c r="AH2153" i="2"/>
  <c r="AI2153" i="2"/>
  <c r="AJ2153" i="2"/>
  <c r="AK2153" i="2"/>
  <c r="AL2153" i="2"/>
  <c r="AM2153" i="2"/>
  <c r="AN2153" i="2"/>
  <c r="C2154" i="2"/>
  <c r="D2154" i="2"/>
  <c r="E2154" i="2"/>
  <c r="F2154" i="2"/>
  <c r="G2154" i="2"/>
  <c r="H2154" i="2"/>
  <c r="J2154" i="2"/>
  <c r="K2154" i="2"/>
  <c r="L2154" i="2"/>
  <c r="M2154" i="2"/>
  <c r="AG2154" i="2"/>
  <c r="AH2154" i="2"/>
  <c r="AI2154" i="2"/>
  <c r="AJ2154" i="2"/>
  <c r="AK2154" i="2"/>
  <c r="AL2154" i="2"/>
  <c r="AM2154" i="2"/>
  <c r="AN2154" i="2"/>
  <c r="C2155" i="2"/>
  <c r="D2155" i="2"/>
  <c r="E2155" i="2"/>
  <c r="F2155" i="2"/>
  <c r="G2155" i="2"/>
  <c r="H2155" i="2"/>
  <c r="J2155" i="2"/>
  <c r="K2155" i="2"/>
  <c r="L2155" i="2"/>
  <c r="M2155" i="2"/>
  <c r="AG2155" i="2"/>
  <c r="AH2155" i="2"/>
  <c r="AI2155" i="2"/>
  <c r="AJ2155" i="2"/>
  <c r="AK2155" i="2"/>
  <c r="AL2155" i="2"/>
  <c r="AM2155" i="2"/>
  <c r="AN2155" i="2"/>
  <c r="C2156" i="2"/>
  <c r="D2156" i="2"/>
  <c r="E2156" i="2"/>
  <c r="F2156" i="2"/>
  <c r="G2156" i="2"/>
  <c r="H2156" i="2"/>
  <c r="J2156" i="2"/>
  <c r="K2156" i="2"/>
  <c r="L2156" i="2"/>
  <c r="M2156" i="2"/>
  <c r="AG2156" i="2"/>
  <c r="AH2156" i="2"/>
  <c r="AI2156" i="2"/>
  <c r="AJ2156" i="2"/>
  <c r="AK2156" i="2"/>
  <c r="AL2156" i="2"/>
  <c r="AM2156" i="2"/>
  <c r="AN2156" i="2"/>
  <c r="C2157" i="2"/>
  <c r="D2157" i="2"/>
  <c r="E2157" i="2"/>
  <c r="F2157" i="2"/>
  <c r="G2157" i="2"/>
  <c r="H2157" i="2"/>
  <c r="J2157" i="2"/>
  <c r="K2157" i="2"/>
  <c r="L2157" i="2"/>
  <c r="M2157" i="2"/>
  <c r="AG2157" i="2"/>
  <c r="AH2157" i="2"/>
  <c r="AI2157" i="2"/>
  <c r="AJ2157" i="2"/>
  <c r="AK2157" i="2"/>
  <c r="AL2157" i="2"/>
  <c r="AM2157" i="2"/>
  <c r="AN2157" i="2"/>
  <c r="C2158" i="2"/>
  <c r="D2158" i="2"/>
  <c r="E2158" i="2"/>
  <c r="F2158" i="2"/>
  <c r="G2158" i="2"/>
  <c r="H2158" i="2"/>
  <c r="J2158" i="2"/>
  <c r="K2158" i="2"/>
  <c r="L2158" i="2"/>
  <c r="M2158" i="2"/>
  <c r="AG2158" i="2"/>
  <c r="AH2158" i="2"/>
  <c r="AI2158" i="2"/>
  <c r="AJ2158" i="2"/>
  <c r="AK2158" i="2"/>
  <c r="AL2158" i="2"/>
  <c r="AM2158" i="2"/>
  <c r="AN2158" i="2"/>
  <c r="C2159" i="2"/>
  <c r="D2159" i="2"/>
  <c r="E2159" i="2"/>
  <c r="F2159" i="2"/>
  <c r="G2159" i="2"/>
  <c r="H2159" i="2"/>
  <c r="J2159" i="2"/>
  <c r="K2159" i="2"/>
  <c r="L2159" i="2"/>
  <c r="M2159" i="2"/>
  <c r="AG2159" i="2"/>
  <c r="AH2159" i="2"/>
  <c r="AI2159" i="2"/>
  <c r="AJ2159" i="2"/>
  <c r="AK2159" i="2"/>
  <c r="AL2159" i="2"/>
  <c r="AM2159" i="2"/>
  <c r="AN2159" i="2"/>
  <c r="C2160" i="2"/>
  <c r="D2160" i="2"/>
  <c r="E2160" i="2"/>
  <c r="F2160" i="2"/>
  <c r="G2160" i="2"/>
  <c r="H2160" i="2"/>
  <c r="J2160" i="2"/>
  <c r="K2160" i="2"/>
  <c r="L2160" i="2"/>
  <c r="M2160" i="2"/>
  <c r="AG2160" i="2"/>
  <c r="AH2160" i="2"/>
  <c r="AI2160" i="2"/>
  <c r="AJ2160" i="2"/>
  <c r="AK2160" i="2"/>
  <c r="AL2160" i="2"/>
  <c r="AM2160" i="2"/>
  <c r="AN2160" i="2"/>
  <c r="C2161" i="2"/>
  <c r="D2161" i="2"/>
  <c r="E2161" i="2"/>
  <c r="F2161" i="2"/>
  <c r="G2161" i="2"/>
  <c r="H2161" i="2"/>
  <c r="J2161" i="2"/>
  <c r="K2161" i="2"/>
  <c r="L2161" i="2"/>
  <c r="M2161" i="2"/>
  <c r="AG2161" i="2"/>
  <c r="AH2161" i="2"/>
  <c r="AI2161" i="2"/>
  <c r="AJ2161" i="2"/>
  <c r="AK2161" i="2"/>
  <c r="AL2161" i="2"/>
  <c r="AM2161" i="2"/>
  <c r="AN2161" i="2"/>
  <c r="C2162" i="2"/>
  <c r="D2162" i="2"/>
  <c r="E2162" i="2"/>
  <c r="F2162" i="2"/>
  <c r="G2162" i="2"/>
  <c r="H2162" i="2"/>
  <c r="J2162" i="2"/>
  <c r="K2162" i="2"/>
  <c r="L2162" i="2"/>
  <c r="M2162" i="2"/>
  <c r="AG2162" i="2"/>
  <c r="AH2162" i="2"/>
  <c r="AI2162" i="2"/>
  <c r="AJ2162" i="2"/>
  <c r="AK2162" i="2"/>
  <c r="AL2162" i="2"/>
  <c r="AM2162" i="2"/>
  <c r="AN2162" i="2"/>
  <c r="C2163" i="2"/>
  <c r="D2163" i="2"/>
  <c r="E2163" i="2"/>
  <c r="F2163" i="2"/>
  <c r="G2163" i="2"/>
  <c r="H2163" i="2"/>
  <c r="J2163" i="2"/>
  <c r="K2163" i="2"/>
  <c r="L2163" i="2"/>
  <c r="M2163" i="2"/>
  <c r="AG2163" i="2"/>
  <c r="AH2163" i="2"/>
  <c r="AI2163" i="2"/>
  <c r="AJ2163" i="2"/>
  <c r="AK2163" i="2"/>
  <c r="AL2163" i="2"/>
  <c r="AM2163" i="2"/>
  <c r="AN2163" i="2"/>
  <c r="C2164" i="2"/>
  <c r="D2164" i="2"/>
  <c r="E2164" i="2"/>
  <c r="F2164" i="2"/>
  <c r="G2164" i="2"/>
  <c r="H2164" i="2"/>
  <c r="J2164" i="2"/>
  <c r="K2164" i="2"/>
  <c r="L2164" i="2"/>
  <c r="M2164" i="2"/>
  <c r="AG2164" i="2"/>
  <c r="AH2164" i="2"/>
  <c r="AI2164" i="2"/>
  <c r="AJ2164" i="2"/>
  <c r="AK2164" i="2"/>
  <c r="AL2164" i="2"/>
  <c r="AM2164" i="2"/>
  <c r="AN2164" i="2"/>
  <c r="C2165" i="2"/>
  <c r="D2165" i="2"/>
  <c r="E2165" i="2"/>
  <c r="F2165" i="2"/>
  <c r="G2165" i="2"/>
  <c r="H2165" i="2"/>
  <c r="J2165" i="2"/>
  <c r="K2165" i="2"/>
  <c r="L2165" i="2"/>
  <c r="M2165" i="2"/>
  <c r="AG2165" i="2"/>
  <c r="AH2165" i="2"/>
  <c r="AI2165" i="2"/>
  <c r="AJ2165" i="2"/>
  <c r="AK2165" i="2"/>
  <c r="AL2165" i="2"/>
  <c r="AM2165" i="2"/>
  <c r="AN2165" i="2"/>
  <c r="C2166" i="2"/>
  <c r="D2166" i="2"/>
  <c r="E2166" i="2"/>
  <c r="F2166" i="2"/>
  <c r="G2166" i="2"/>
  <c r="H2166" i="2"/>
  <c r="J2166" i="2"/>
  <c r="K2166" i="2"/>
  <c r="L2166" i="2"/>
  <c r="M2166" i="2"/>
  <c r="AG2166" i="2"/>
  <c r="AH2166" i="2"/>
  <c r="AI2166" i="2"/>
  <c r="AJ2166" i="2"/>
  <c r="AK2166" i="2"/>
  <c r="AL2166" i="2"/>
  <c r="AM2166" i="2"/>
  <c r="AN2166" i="2"/>
  <c r="C2167" i="2"/>
  <c r="D2167" i="2"/>
  <c r="E2167" i="2"/>
  <c r="F2167" i="2"/>
  <c r="G2167" i="2"/>
  <c r="H2167" i="2"/>
  <c r="J2167" i="2"/>
  <c r="K2167" i="2"/>
  <c r="L2167" i="2"/>
  <c r="M2167" i="2"/>
  <c r="AG2167" i="2"/>
  <c r="AH2167" i="2"/>
  <c r="AI2167" i="2"/>
  <c r="AJ2167" i="2"/>
  <c r="AK2167" i="2"/>
  <c r="AL2167" i="2"/>
  <c r="AM2167" i="2"/>
  <c r="AN2167" i="2"/>
  <c r="C2168" i="2"/>
  <c r="D2168" i="2"/>
  <c r="E2168" i="2"/>
  <c r="F2168" i="2"/>
  <c r="G2168" i="2"/>
  <c r="H2168" i="2"/>
  <c r="J2168" i="2"/>
  <c r="K2168" i="2"/>
  <c r="L2168" i="2"/>
  <c r="M2168" i="2"/>
  <c r="AG2168" i="2"/>
  <c r="AH2168" i="2"/>
  <c r="AI2168" i="2"/>
  <c r="AJ2168" i="2"/>
  <c r="AK2168" i="2"/>
  <c r="AL2168" i="2"/>
  <c r="AM2168" i="2"/>
  <c r="AN2168" i="2"/>
  <c r="C2169" i="2"/>
  <c r="D2169" i="2"/>
  <c r="E2169" i="2"/>
  <c r="F2169" i="2"/>
  <c r="G2169" i="2"/>
  <c r="H2169" i="2"/>
  <c r="J2169" i="2"/>
  <c r="K2169" i="2"/>
  <c r="L2169" i="2"/>
  <c r="M2169" i="2"/>
  <c r="AG2169" i="2"/>
  <c r="AH2169" i="2"/>
  <c r="AI2169" i="2"/>
  <c r="AJ2169" i="2"/>
  <c r="AK2169" i="2"/>
  <c r="AL2169" i="2"/>
  <c r="AM2169" i="2"/>
  <c r="AN2169" i="2"/>
  <c r="C2170" i="2"/>
  <c r="D2170" i="2"/>
  <c r="E2170" i="2"/>
  <c r="F2170" i="2"/>
  <c r="G2170" i="2"/>
  <c r="H2170" i="2"/>
  <c r="J2170" i="2"/>
  <c r="K2170" i="2"/>
  <c r="L2170" i="2"/>
  <c r="M2170" i="2"/>
  <c r="AG2170" i="2"/>
  <c r="AH2170" i="2"/>
  <c r="AI2170" i="2"/>
  <c r="AJ2170" i="2"/>
  <c r="AK2170" i="2"/>
  <c r="AL2170" i="2"/>
  <c r="AM2170" i="2"/>
  <c r="AN2170" i="2"/>
  <c r="C2171" i="2"/>
  <c r="D2171" i="2"/>
  <c r="E2171" i="2"/>
  <c r="F2171" i="2"/>
  <c r="G2171" i="2"/>
  <c r="H2171" i="2"/>
  <c r="J2171" i="2"/>
  <c r="K2171" i="2"/>
  <c r="L2171" i="2"/>
  <c r="M2171" i="2"/>
  <c r="AG2171" i="2"/>
  <c r="AH2171" i="2"/>
  <c r="AI2171" i="2"/>
  <c r="AJ2171" i="2"/>
  <c r="AK2171" i="2"/>
  <c r="AL2171" i="2"/>
  <c r="AM2171" i="2"/>
  <c r="AN2171" i="2"/>
  <c r="C2172" i="2"/>
  <c r="D2172" i="2"/>
  <c r="E2172" i="2"/>
  <c r="F2172" i="2"/>
  <c r="G2172" i="2"/>
  <c r="H2172" i="2"/>
  <c r="J2172" i="2"/>
  <c r="K2172" i="2"/>
  <c r="L2172" i="2"/>
  <c r="M2172" i="2"/>
  <c r="AG2172" i="2"/>
  <c r="AH2172" i="2"/>
  <c r="AI2172" i="2"/>
  <c r="AJ2172" i="2"/>
  <c r="AK2172" i="2"/>
  <c r="AL2172" i="2"/>
  <c r="AM2172" i="2"/>
  <c r="AN2172" i="2"/>
  <c r="C2173" i="2"/>
  <c r="D2173" i="2"/>
  <c r="E2173" i="2"/>
  <c r="F2173" i="2"/>
  <c r="G2173" i="2"/>
  <c r="H2173" i="2"/>
  <c r="J2173" i="2"/>
  <c r="K2173" i="2"/>
  <c r="L2173" i="2"/>
  <c r="M2173" i="2"/>
  <c r="AG2173" i="2"/>
  <c r="AH2173" i="2"/>
  <c r="AI2173" i="2"/>
  <c r="AJ2173" i="2"/>
  <c r="AK2173" i="2"/>
  <c r="AL2173" i="2"/>
  <c r="AM2173" i="2"/>
  <c r="AN2173" i="2"/>
  <c r="C2174" i="2"/>
  <c r="D2174" i="2"/>
  <c r="E2174" i="2"/>
  <c r="F2174" i="2"/>
  <c r="G2174" i="2"/>
  <c r="H2174" i="2"/>
  <c r="J2174" i="2"/>
  <c r="K2174" i="2"/>
  <c r="L2174" i="2"/>
  <c r="M2174" i="2"/>
  <c r="AG2174" i="2"/>
  <c r="AH2174" i="2"/>
  <c r="AI2174" i="2"/>
  <c r="AJ2174" i="2"/>
  <c r="AK2174" i="2"/>
  <c r="AL2174" i="2"/>
  <c r="AM2174" i="2"/>
  <c r="AN2174" i="2"/>
  <c r="C2175" i="2"/>
  <c r="D2175" i="2"/>
  <c r="E2175" i="2"/>
  <c r="F2175" i="2"/>
  <c r="G2175" i="2"/>
  <c r="H2175" i="2"/>
  <c r="J2175" i="2"/>
  <c r="K2175" i="2"/>
  <c r="L2175" i="2"/>
  <c r="M2175" i="2"/>
  <c r="AG2175" i="2"/>
  <c r="AH2175" i="2"/>
  <c r="AI2175" i="2"/>
  <c r="AJ2175" i="2"/>
  <c r="AK2175" i="2"/>
  <c r="AL2175" i="2"/>
  <c r="AM2175" i="2"/>
  <c r="AN2175" i="2"/>
  <c r="C2176" i="2"/>
  <c r="D2176" i="2"/>
  <c r="E2176" i="2"/>
  <c r="F2176" i="2"/>
  <c r="G2176" i="2"/>
  <c r="H2176" i="2"/>
  <c r="J2176" i="2"/>
  <c r="K2176" i="2"/>
  <c r="L2176" i="2"/>
  <c r="M2176" i="2"/>
  <c r="AG2176" i="2"/>
  <c r="AH2176" i="2"/>
  <c r="AI2176" i="2"/>
  <c r="AJ2176" i="2"/>
  <c r="AK2176" i="2"/>
  <c r="AL2176" i="2"/>
  <c r="AM2176" i="2"/>
  <c r="AN2176" i="2"/>
  <c r="C2177" i="2"/>
  <c r="D2177" i="2"/>
  <c r="E2177" i="2"/>
  <c r="F2177" i="2"/>
  <c r="G2177" i="2"/>
  <c r="H2177" i="2"/>
  <c r="J2177" i="2"/>
  <c r="K2177" i="2"/>
  <c r="L2177" i="2"/>
  <c r="M2177" i="2"/>
  <c r="AG2177" i="2"/>
  <c r="AH2177" i="2"/>
  <c r="AI2177" i="2"/>
  <c r="AJ2177" i="2"/>
  <c r="AK2177" i="2"/>
  <c r="AL2177" i="2"/>
  <c r="AM2177" i="2"/>
  <c r="AN2177" i="2"/>
  <c r="C2178" i="2"/>
  <c r="D2178" i="2"/>
  <c r="E2178" i="2"/>
  <c r="F2178" i="2"/>
  <c r="G2178" i="2"/>
  <c r="H2178" i="2"/>
  <c r="J2178" i="2"/>
  <c r="K2178" i="2"/>
  <c r="L2178" i="2"/>
  <c r="M2178" i="2"/>
  <c r="AG2178" i="2"/>
  <c r="AH2178" i="2"/>
  <c r="AI2178" i="2"/>
  <c r="AJ2178" i="2"/>
  <c r="AK2178" i="2"/>
  <c r="AL2178" i="2"/>
  <c r="AM2178" i="2"/>
  <c r="AN2178" i="2"/>
  <c r="C2179" i="2"/>
  <c r="D2179" i="2"/>
  <c r="E2179" i="2"/>
  <c r="F2179" i="2"/>
  <c r="G2179" i="2"/>
  <c r="H2179" i="2"/>
  <c r="J2179" i="2"/>
  <c r="K2179" i="2"/>
  <c r="L2179" i="2"/>
  <c r="M2179" i="2"/>
  <c r="AG2179" i="2"/>
  <c r="AH2179" i="2"/>
  <c r="AI2179" i="2"/>
  <c r="AJ2179" i="2"/>
  <c r="AK2179" i="2"/>
  <c r="AL2179" i="2"/>
  <c r="AM2179" i="2"/>
  <c r="AN2179" i="2"/>
  <c r="C2180" i="2"/>
  <c r="D2180" i="2"/>
  <c r="E2180" i="2"/>
  <c r="F2180" i="2"/>
  <c r="G2180" i="2"/>
  <c r="H2180" i="2"/>
  <c r="J2180" i="2"/>
  <c r="K2180" i="2"/>
  <c r="L2180" i="2"/>
  <c r="M2180" i="2"/>
  <c r="AG2180" i="2"/>
  <c r="AH2180" i="2"/>
  <c r="AI2180" i="2"/>
  <c r="AJ2180" i="2"/>
  <c r="AK2180" i="2"/>
  <c r="AL2180" i="2"/>
  <c r="AM2180" i="2"/>
  <c r="AN2180" i="2"/>
  <c r="C2181" i="2"/>
  <c r="D2181" i="2"/>
  <c r="E2181" i="2"/>
  <c r="F2181" i="2"/>
  <c r="G2181" i="2"/>
  <c r="H2181" i="2"/>
  <c r="J2181" i="2"/>
  <c r="K2181" i="2"/>
  <c r="L2181" i="2"/>
  <c r="M2181" i="2"/>
  <c r="AG2181" i="2"/>
  <c r="AH2181" i="2"/>
  <c r="AI2181" i="2"/>
  <c r="AJ2181" i="2"/>
  <c r="AK2181" i="2"/>
  <c r="AL2181" i="2"/>
  <c r="AM2181" i="2"/>
  <c r="AN2181" i="2"/>
  <c r="C2182" i="2"/>
  <c r="D2182" i="2"/>
  <c r="E2182" i="2"/>
  <c r="F2182" i="2"/>
  <c r="G2182" i="2"/>
  <c r="H2182" i="2"/>
  <c r="J2182" i="2"/>
  <c r="K2182" i="2"/>
  <c r="L2182" i="2"/>
  <c r="M2182" i="2"/>
  <c r="AG2182" i="2"/>
  <c r="AH2182" i="2"/>
  <c r="AI2182" i="2"/>
  <c r="AJ2182" i="2"/>
  <c r="AK2182" i="2"/>
  <c r="AL2182" i="2"/>
  <c r="AM2182" i="2"/>
  <c r="AN2182" i="2"/>
  <c r="C2183" i="2"/>
  <c r="D2183" i="2"/>
  <c r="E2183" i="2"/>
  <c r="F2183" i="2"/>
  <c r="G2183" i="2"/>
  <c r="H2183" i="2"/>
  <c r="J2183" i="2"/>
  <c r="K2183" i="2"/>
  <c r="L2183" i="2"/>
  <c r="M2183" i="2"/>
  <c r="AG2183" i="2"/>
  <c r="AH2183" i="2"/>
  <c r="AI2183" i="2"/>
  <c r="AJ2183" i="2"/>
  <c r="AK2183" i="2"/>
  <c r="AL2183" i="2"/>
  <c r="AM2183" i="2"/>
  <c r="AN2183" i="2"/>
  <c r="C2184" i="2"/>
  <c r="D2184" i="2"/>
  <c r="E2184" i="2"/>
  <c r="F2184" i="2"/>
  <c r="G2184" i="2"/>
  <c r="H2184" i="2"/>
  <c r="J2184" i="2"/>
  <c r="K2184" i="2"/>
  <c r="L2184" i="2"/>
  <c r="M2184" i="2"/>
  <c r="AG2184" i="2"/>
  <c r="AH2184" i="2"/>
  <c r="AI2184" i="2"/>
  <c r="AJ2184" i="2"/>
  <c r="AK2184" i="2"/>
  <c r="AL2184" i="2"/>
  <c r="AM2184" i="2"/>
  <c r="AN2184" i="2"/>
  <c r="C2185" i="2"/>
  <c r="D2185" i="2"/>
  <c r="E2185" i="2"/>
  <c r="F2185" i="2"/>
  <c r="G2185" i="2"/>
  <c r="H2185" i="2"/>
  <c r="J2185" i="2"/>
  <c r="K2185" i="2"/>
  <c r="L2185" i="2"/>
  <c r="M2185" i="2"/>
  <c r="AG2185" i="2"/>
  <c r="AH2185" i="2"/>
  <c r="AI2185" i="2"/>
  <c r="AJ2185" i="2"/>
  <c r="AK2185" i="2"/>
  <c r="AL2185" i="2"/>
  <c r="AM2185" i="2"/>
  <c r="AN2185" i="2"/>
  <c r="C2186" i="2"/>
  <c r="D2186" i="2"/>
  <c r="E2186" i="2"/>
  <c r="F2186" i="2"/>
  <c r="G2186" i="2"/>
  <c r="H2186" i="2"/>
  <c r="J2186" i="2"/>
  <c r="K2186" i="2"/>
  <c r="L2186" i="2"/>
  <c r="M2186" i="2"/>
  <c r="AG2186" i="2"/>
  <c r="AH2186" i="2"/>
  <c r="AI2186" i="2"/>
  <c r="AJ2186" i="2"/>
  <c r="AK2186" i="2"/>
  <c r="AL2186" i="2"/>
  <c r="AM2186" i="2"/>
  <c r="AN2186" i="2"/>
  <c r="C2188" i="2"/>
  <c r="D2188" i="2"/>
  <c r="E2188" i="2"/>
  <c r="F2188" i="2"/>
  <c r="G2188" i="2"/>
  <c r="H2188" i="2"/>
  <c r="J2188" i="2"/>
  <c r="K2188" i="2"/>
  <c r="L2188" i="2"/>
  <c r="M2188" i="2"/>
  <c r="AG2188" i="2"/>
  <c r="AH2188" i="2"/>
  <c r="AI2188" i="2"/>
  <c r="AJ2188" i="2"/>
  <c r="AK2188" i="2"/>
  <c r="AL2188" i="2"/>
  <c r="AM2188" i="2"/>
  <c r="AN2188" i="2"/>
  <c r="C2189" i="2"/>
  <c r="D2189" i="2"/>
  <c r="E2189" i="2"/>
  <c r="F2189" i="2"/>
  <c r="G2189" i="2"/>
  <c r="H2189" i="2"/>
  <c r="J2189" i="2"/>
  <c r="K2189" i="2"/>
  <c r="L2189" i="2"/>
  <c r="M2189" i="2"/>
  <c r="AG2189" i="2"/>
  <c r="AH2189" i="2"/>
  <c r="AI2189" i="2"/>
  <c r="AJ2189" i="2"/>
  <c r="AK2189" i="2"/>
  <c r="AL2189" i="2"/>
  <c r="AM2189" i="2"/>
  <c r="AN2189" i="2"/>
  <c r="C2190" i="2"/>
  <c r="D2190" i="2"/>
  <c r="E2190" i="2"/>
  <c r="F2190" i="2"/>
  <c r="G2190" i="2"/>
  <c r="H2190" i="2"/>
  <c r="J2190" i="2"/>
  <c r="K2190" i="2"/>
  <c r="L2190" i="2"/>
  <c r="M2190" i="2"/>
  <c r="AG2190" i="2"/>
  <c r="AH2190" i="2"/>
  <c r="AI2190" i="2"/>
  <c r="AJ2190" i="2"/>
  <c r="AK2190" i="2"/>
  <c r="AL2190" i="2"/>
  <c r="AM2190" i="2"/>
  <c r="AN2190" i="2"/>
  <c r="C2191" i="2"/>
  <c r="D2191" i="2"/>
  <c r="E2191" i="2"/>
  <c r="F2191" i="2"/>
  <c r="G2191" i="2"/>
  <c r="H2191" i="2"/>
  <c r="J2191" i="2"/>
  <c r="K2191" i="2"/>
  <c r="L2191" i="2"/>
  <c r="M2191" i="2"/>
  <c r="AG2191" i="2"/>
  <c r="AH2191" i="2"/>
  <c r="AI2191" i="2"/>
  <c r="AJ2191" i="2"/>
  <c r="AK2191" i="2"/>
  <c r="AL2191" i="2"/>
  <c r="AM2191" i="2"/>
  <c r="AN2191" i="2"/>
  <c r="C2192" i="2"/>
  <c r="D2192" i="2"/>
  <c r="E2192" i="2"/>
  <c r="F2192" i="2"/>
  <c r="G2192" i="2"/>
  <c r="H2192" i="2"/>
  <c r="J2192" i="2"/>
  <c r="K2192" i="2"/>
  <c r="L2192" i="2"/>
  <c r="M2192" i="2"/>
  <c r="AG2192" i="2"/>
  <c r="AH2192" i="2"/>
  <c r="AI2192" i="2"/>
  <c r="AJ2192" i="2"/>
  <c r="AK2192" i="2"/>
  <c r="AL2192" i="2"/>
  <c r="AM2192" i="2"/>
  <c r="AN2192" i="2"/>
  <c r="C2193" i="2"/>
  <c r="D2193" i="2"/>
  <c r="E2193" i="2"/>
  <c r="F2193" i="2"/>
  <c r="G2193" i="2"/>
  <c r="H2193" i="2"/>
  <c r="J2193" i="2"/>
  <c r="K2193" i="2"/>
  <c r="L2193" i="2"/>
  <c r="M2193" i="2"/>
  <c r="AG2193" i="2"/>
  <c r="AH2193" i="2"/>
  <c r="AI2193" i="2"/>
  <c r="AJ2193" i="2"/>
  <c r="AK2193" i="2"/>
  <c r="AL2193" i="2"/>
  <c r="AM2193" i="2"/>
  <c r="AN2193" i="2"/>
  <c r="C2194" i="2"/>
  <c r="D2194" i="2"/>
  <c r="E2194" i="2"/>
  <c r="F2194" i="2"/>
  <c r="G2194" i="2"/>
  <c r="H2194" i="2"/>
  <c r="J2194" i="2"/>
  <c r="K2194" i="2"/>
  <c r="L2194" i="2"/>
  <c r="M2194" i="2"/>
  <c r="AG2194" i="2"/>
  <c r="AH2194" i="2"/>
  <c r="AI2194" i="2"/>
  <c r="AJ2194" i="2"/>
  <c r="AK2194" i="2"/>
  <c r="AL2194" i="2"/>
  <c r="AM2194" i="2"/>
  <c r="AN2194" i="2"/>
  <c r="C2195" i="2"/>
  <c r="D2195" i="2"/>
  <c r="E2195" i="2"/>
  <c r="F2195" i="2"/>
  <c r="G2195" i="2"/>
  <c r="H2195" i="2"/>
  <c r="J2195" i="2"/>
  <c r="K2195" i="2"/>
  <c r="L2195" i="2"/>
  <c r="M2195" i="2"/>
  <c r="AG2195" i="2"/>
  <c r="AH2195" i="2"/>
  <c r="AI2195" i="2"/>
  <c r="AJ2195" i="2"/>
  <c r="AK2195" i="2"/>
  <c r="AL2195" i="2"/>
  <c r="AM2195" i="2"/>
  <c r="AN2195" i="2"/>
  <c r="C2196" i="2"/>
  <c r="D2196" i="2"/>
  <c r="E2196" i="2"/>
  <c r="F2196" i="2"/>
  <c r="G2196" i="2"/>
  <c r="H2196" i="2"/>
  <c r="J2196" i="2"/>
  <c r="K2196" i="2"/>
  <c r="L2196" i="2"/>
  <c r="M2196" i="2"/>
  <c r="AG2196" i="2"/>
  <c r="AH2196" i="2"/>
  <c r="AI2196" i="2"/>
  <c r="AJ2196" i="2"/>
  <c r="AK2196" i="2"/>
  <c r="AL2196" i="2"/>
  <c r="AM2196" i="2"/>
  <c r="AN2196" i="2"/>
  <c r="C2197" i="2"/>
  <c r="D2197" i="2"/>
  <c r="E2197" i="2"/>
  <c r="F2197" i="2"/>
  <c r="G2197" i="2"/>
  <c r="H2197" i="2"/>
  <c r="J2197" i="2"/>
  <c r="K2197" i="2"/>
  <c r="L2197" i="2"/>
  <c r="M2197" i="2"/>
  <c r="AG2197" i="2"/>
  <c r="AH2197" i="2"/>
  <c r="AI2197" i="2"/>
  <c r="AJ2197" i="2"/>
  <c r="AK2197" i="2"/>
  <c r="AL2197" i="2"/>
  <c r="AM2197" i="2"/>
  <c r="AN2197" i="2"/>
  <c r="C2198" i="2"/>
  <c r="D2198" i="2"/>
  <c r="E2198" i="2"/>
  <c r="F2198" i="2"/>
  <c r="G2198" i="2"/>
  <c r="H2198" i="2"/>
  <c r="J2198" i="2"/>
  <c r="K2198" i="2"/>
  <c r="L2198" i="2"/>
  <c r="M2198" i="2"/>
  <c r="AG2198" i="2"/>
  <c r="AH2198" i="2"/>
  <c r="AI2198" i="2"/>
  <c r="AJ2198" i="2"/>
  <c r="AK2198" i="2"/>
  <c r="AL2198" i="2"/>
  <c r="AM2198" i="2"/>
  <c r="AN2198" i="2"/>
  <c r="C2199" i="2"/>
  <c r="D2199" i="2"/>
  <c r="E2199" i="2"/>
  <c r="F2199" i="2"/>
  <c r="G2199" i="2"/>
  <c r="H2199" i="2"/>
  <c r="J2199" i="2"/>
  <c r="K2199" i="2"/>
  <c r="L2199" i="2"/>
  <c r="M2199" i="2"/>
  <c r="AG2199" i="2"/>
  <c r="AH2199" i="2"/>
  <c r="AI2199" i="2"/>
  <c r="AJ2199" i="2"/>
  <c r="AK2199" i="2"/>
  <c r="AL2199" i="2"/>
  <c r="AM2199" i="2"/>
  <c r="AN2199" i="2"/>
  <c r="C2200" i="2"/>
  <c r="D2200" i="2"/>
  <c r="E2200" i="2"/>
  <c r="F2200" i="2"/>
  <c r="G2200" i="2"/>
  <c r="H2200" i="2"/>
  <c r="J2200" i="2"/>
  <c r="K2200" i="2"/>
  <c r="L2200" i="2"/>
  <c r="M2200" i="2"/>
  <c r="AG2200" i="2"/>
  <c r="AH2200" i="2"/>
  <c r="AI2200" i="2"/>
  <c r="AJ2200" i="2"/>
  <c r="AK2200" i="2"/>
  <c r="AL2200" i="2"/>
  <c r="AM2200" i="2"/>
  <c r="AN2200" i="2"/>
  <c r="C2201" i="2"/>
  <c r="D2201" i="2"/>
  <c r="E2201" i="2"/>
  <c r="F2201" i="2"/>
  <c r="G2201" i="2"/>
  <c r="H2201" i="2"/>
  <c r="J2201" i="2"/>
  <c r="K2201" i="2"/>
  <c r="L2201" i="2"/>
  <c r="M2201" i="2"/>
  <c r="AG2201" i="2"/>
  <c r="AH2201" i="2"/>
  <c r="AI2201" i="2"/>
  <c r="AJ2201" i="2"/>
  <c r="AK2201" i="2"/>
  <c r="AL2201" i="2"/>
  <c r="AM2201" i="2"/>
  <c r="AN2201" i="2"/>
  <c r="C2202" i="2"/>
  <c r="D2202" i="2"/>
  <c r="E2202" i="2"/>
  <c r="F2202" i="2"/>
  <c r="G2202" i="2"/>
  <c r="H2202" i="2"/>
  <c r="J2202" i="2"/>
  <c r="K2202" i="2"/>
  <c r="L2202" i="2"/>
  <c r="M2202" i="2"/>
  <c r="AG2202" i="2"/>
  <c r="AH2202" i="2"/>
  <c r="AI2202" i="2"/>
  <c r="AJ2202" i="2"/>
  <c r="AK2202" i="2"/>
  <c r="AL2202" i="2"/>
  <c r="AM2202" i="2"/>
  <c r="AN2202" i="2"/>
  <c r="C2203" i="2"/>
  <c r="D2203" i="2"/>
  <c r="E2203" i="2"/>
  <c r="F2203" i="2"/>
  <c r="G2203" i="2"/>
  <c r="H2203" i="2"/>
  <c r="J2203" i="2"/>
  <c r="K2203" i="2"/>
  <c r="L2203" i="2"/>
  <c r="M2203" i="2"/>
  <c r="AG2203" i="2"/>
  <c r="AH2203" i="2"/>
  <c r="AI2203" i="2"/>
  <c r="AJ2203" i="2"/>
  <c r="AK2203" i="2"/>
  <c r="AL2203" i="2"/>
  <c r="AM2203" i="2"/>
  <c r="AN2203" i="2"/>
  <c r="C2204" i="2"/>
  <c r="D2204" i="2"/>
  <c r="E2204" i="2"/>
  <c r="F2204" i="2"/>
  <c r="G2204" i="2"/>
  <c r="H2204" i="2"/>
  <c r="J2204" i="2"/>
  <c r="K2204" i="2"/>
  <c r="L2204" i="2"/>
  <c r="M2204" i="2"/>
  <c r="AG2204" i="2"/>
  <c r="AH2204" i="2"/>
  <c r="AI2204" i="2"/>
  <c r="AJ2204" i="2"/>
  <c r="AK2204" i="2"/>
  <c r="AL2204" i="2"/>
  <c r="AM2204" i="2"/>
  <c r="AN2204" i="2"/>
  <c r="C2205" i="2"/>
  <c r="D2205" i="2"/>
  <c r="E2205" i="2"/>
  <c r="F2205" i="2"/>
  <c r="G2205" i="2"/>
  <c r="H2205" i="2"/>
  <c r="J2205" i="2"/>
  <c r="K2205" i="2"/>
  <c r="L2205" i="2"/>
  <c r="M2205" i="2"/>
  <c r="AG2205" i="2"/>
  <c r="AH2205" i="2"/>
  <c r="AI2205" i="2"/>
  <c r="AJ2205" i="2"/>
  <c r="AK2205" i="2"/>
  <c r="AL2205" i="2"/>
  <c r="AM2205" i="2"/>
  <c r="AN2205" i="2"/>
  <c r="C2206" i="2"/>
  <c r="D2206" i="2"/>
  <c r="E2206" i="2"/>
  <c r="F2206" i="2"/>
  <c r="G2206" i="2"/>
  <c r="H2206" i="2"/>
  <c r="J2206" i="2"/>
  <c r="K2206" i="2"/>
  <c r="L2206" i="2"/>
  <c r="M2206" i="2"/>
  <c r="AG2206" i="2"/>
  <c r="AH2206" i="2"/>
  <c r="AI2206" i="2"/>
  <c r="AJ2206" i="2"/>
  <c r="AK2206" i="2"/>
  <c r="AL2206" i="2"/>
  <c r="AM2206" i="2"/>
  <c r="AN2206" i="2"/>
  <c r="C2207" i="2"/>
  <c r="D2207" i="2"/>
  <c r="E2207" i="2"/>
  <c r="F2207" i="2"/>
  <c r="G2207" i="2"/>
  <c r="H2207" i="2"/>
  <c r="J2207" i="2"/>
  <c r="K2207" i="2"/>
  <c r="L2207" i="2"/>
  <c r="M2207" i="2"/>
  <c r="AG2207" i="2"/>
  <c r="AH2207" i="2"/>
  <c r="AI2207" i="2"/>
  <c r="AJ2207" i="2"/>
  <c r="AK2207" i="2"/>
  <c r="AL2207" i="2"/>
  <c r="AM2207" i="2"/>
  <c r="AN2207" i="2"/>
  <c r="C2208" i="2"/>
  <c r="D2208" i="2"/>
  <c r="E2208" i="2"/>
  <c r="F2208" i="2"/>
  <c r="G2208" i="2"/>
  <c r="H2208" i="2"/>
  <c r="J2208" i="2"/>
  <c r="K2208" i="2"/>
  <c r="L2208" i="2"/>
  <c r="M2208" i="2"/>
  <c r="AG2208" i="2"/>
  <c r="AH2208" i="2"/>
  <c r="AI2208" i="2"/>
  <c r="AJ2208" i="2"/>
  <c r="AK2208" i="2"/>
  <c r="AL2208" i="2"/>
  <c r="AM2208" i="2"/>
  <c r="AN2208" i="2"/>
  <c r="C2209" i="2"/>
  <c r="D2209" i="2"/>
  <c r="E2209" i="2"/>
  <c r="F2209" i="2"/>
  <c r="G2209" i="2"/>
  <c r="H2209" i="2"/>
  <c r="J2209" i="2"/>
  <c r="K2209" i="2"/>
  <c r="L2209" i="2"/>
  <c r="M2209" i="2"/>
  <c r="AG2209" i="2"/>
  <c r="AH2209" i="2"/>
  <c r="AI2209" i="2"/>
  <c r="AJ2209" i="2"/>
  <c r="AK2209" i="2"/>
  <c r="AL2209" i="2"/>
  <c r="AM2209" i="2"/>
  <c r="AN2209" i="2"/>
  <c r="C2210" i="2"/>
  <c r="D2210" i="2"/>
  <c r="E2210" i="2"/>
  <c r="F2210" i="2"/>
  <c r="G2210" i="2"/>
  <c r="H2210" i="2"/>
  <c r="J2210" i="2"/>
  <c r="K2210" i="2"/>
  <c r="L2210" i="2"/>
  <c r="M2210" i="2"/>
  <c r="AG2210" i="2"/>
  <c r="AH2210" i="2"/>
  <c r="AI2210" i="2"/>
  <c r="AJ2210" i="2"/>
  <c r="AK2210" i="2"/>
  <c r="AL2210" i="2"/>
  <c r="AM2210" i="2"/>
  <c r="AN2210" i="2"/>
  <c r="C2211" i="2"/>
  <c r="D2211" i="2"/>
  <c r="E2211" i="2"/>
  <c r="F2211" i="2"/>
  <c r="G2211" i="2"/>
  <c r="H2211" i="2"/>
  <c r="J2211" i="2"/>
  <c r="K2211" i="2"/>
  <c r="L2211" i="2"/>
  <c r="M2211" i="2"/>
  <c r="AG2211" i="2"/>
  <c r="AH2211" i="2"/>
  <c r="AI2211" i="2"/>
  <c r="AJ2211" i="2"/>
  <c r="AK2211" i="2"/>
  <c r="AL2211" i="2"/>
  <c r="AM2211" i="2"/>
  <c r="AN2211" i="2"/>
  <c r="C2212" i="2"/>
  <c r="D2212" i="2"/>
  <c r="E2212" i="2"/>
  <c r="F2212" i="2"/>
  <c r="G2212" i="2"/>
  <c r="H2212" i="2"/>
  <c r="J2212" i="2"/>
  <c r="K2212" i="2"/>
  <c r="L2212" i="2"/>
  <c r="M2212" i="2"/>
  <c r="AG2212" i="2"/>
  <c r="AH2212" i="2"/>
  <c r="AI2212" i="2"/>
  <c r="AJ2212" i="2"/>
  <c r="AK2212" i="2"/>
  <c r="AL2212" i="2"/>
  <c r="AM2212" i="2"/>
  <c r="AN2212" i="2"/>
  <c r="C2213" i="2"/>
  <c r="D2213" i="2"/>
  <c r="E2213" i="2"/>
  <c r="F2213" i="2"/>
  <c r="G2213" i="2"/>
  <c r="H2213" i="2"/>
  <c r="J2213" i="2"/>
  <c r="K2213" i="2"/>
  <c r="L2213" i="2"/>
  <c r="M2213" i="2"/>
  <c r="AG2213" i="2"/>
  <c r="AH2213" i="2"/>
  <c r="AI2213" i="2"/>
  <c r="AJ2213" i="2"/>
  <c r="AK2213" i="2"/>
  <c r="AL2213" i="2"/>
  <c r="AM2213" i="2"/>
  <c r="AN2213" i="2"/>
  <c r="C2214" i="2"/>
  <c r="D2214" i="2"/>
  <c r="E2214" i="2"/>
  <c r="F2214" i="2"/>
  <c r="G2214" i="2"/>
  <c r="H2214" i="2"/>
  <c r="J2214" i="2"/>
  <c r="K2214" i="2"/>
  <c r="L2214" i="2"/>
  <c r="M2214" i="2"/>
  <c r="AG2214" i="2"/>
  <c r="AH2214" i="2"/>
  <c r="AI2214" i="2"/>
  <c r="AJ2214" i="2"/>
  <c r="AK2214" i="2"/>
  <c r="AL2214" i="2"/>
  <c r="AM2214" i="2"/>
  <c r="AN2214" i="2"/>
  <c r="C2215" i="2"/>
  <c r="D2215" i="2"/>
  <c r="E2215" i="2"/>
  <c r="F2215" i="2"/>
  <c r="G2215" i="2"/>
  <c r="H2215" i="2"/>
  <c r="J2215" i="2"/>
  <c r="K2215" i="2"/>
  <c r="L2215" i="2"/>
  <c r="M2215" i="2"/>
  <c r="AG2215" i="2"/>
  <c r="AH2215" i="2"/>
  <c r="AI2215" i="2"/>
  <c r="AJ2215" i="2"/>
  <c r="AK2215" i="2"/>
  <c r="AL2215" i="2"/>
  <c r="AM2215" i="2"/>
  <c r="AN2215" i="2"/>
  <c r="C2216" i="2"/>
  <c r="D2216" i="2"/>
  <c r="E2216" i="2"/>
  <c r="F2216" i="2"/>
  <c r="G2216" i="2"/>
  <c r="H2216" i="2"/>
  <c r="J2216" i="2"/>
  <c r="K2216" i="2"/>
  <c r="L2216" i="2"/>
  <c r="M2216" i="2"/>
  <c r="AG2216" i="2"/>
  <c r="AH2216" i="2"/>
  <c r="AI2216" i="2"/>
  <c r="AJ2216" i="2"/>
  <c r="AK2216" i="2"/>
  <c r="AL2216" i="2"/>
  <c r="AM2216" i="2"/>
  <c r="AN2216" i="2"/>
  <c r="C2217" i="2"/>
  <c r="D2217" i="2"/>
  <c r="E2217" i="2"/>
  <c r="F2217" i="2"/>
  <c r="G2217" i="2"/>
  <c r="H2217" i="2"/>
  <c r="J2217" i="2"/>
  <c r="K2217" i="2"/>
  <c r="L2217" i="2"/>
  <c r="M2217" i="2"/>
  <c r="AG2217" i="2"/>
  <c r="AH2217" i="2"/>
  <c r="AI2217" i="2"/>
  <c r="AJ2217" i="2"/>
  <c r="AK2217" i="2"/>
  <c r="AL2217" i="2"/>
  <c r="AM2217" i="2"/>
  <c r="AN2217" i="2"/>
  <c r="C2218" i="2"/>
  <c r="D2218" i="2"/>
  <c r="E2218" i="2"/>
  <c r="F2218" i="2"/>
  <c r="G2218" i="2"/>
  <c r="H2218" i="2"/>
  <c r="J2218" i="2"/>
  <c r="K2218" i="2"/>
  <c r="L2218" i="2"/>
  <c r="M2218" i="2"/>
  <c r="AG2218" i="2"/>
  <c r="AH2218" i="2"/>
  <c r="AI2218" i="2"/>
  <c r="AJ2218" i="2"/>
  <c r="AK2218" i="2"/>
  <c r="AL2218" i="2"/>
  <c r="AM2218" i="2"/>
  <c r="AN2218" i="2"/>
  <c r="C2219" i="2"/>
  <c r="D2219" i="2"/>
  <c r="E2219" i="2"/>
  <c r="F2219" i="2"/>
  <c r="G2219" i="2"/>
  <c r="H2219" i="2"/>
  <c r="J2219" i="2"/>
  <c r="K2219" i="2"/>
  <c r="L2219" i="2"/>
  <c r="M2219" i="2"/>
  <c r="AG2219" i="2"/>
  <c r="AH2219" i="2"/>
  <c r="AI2219" i="2"/>
  <c r="AJ2219" i="2"/>
  <c r="AK2219" i="2"/>
  <c r="AL2219" i="2"/>
  <c r="AM2219" i="2"/>
  <c r="AN2219" i="2"/>
  <c r="C2220" i="2"/>
  <c r="D2220" i="2"/>
  <c r="E2220" i="2"/>
  <c r="F2220" i="2"/>
  <c r="G2220" i="2"/>
  <c r="H2220" i="2"/>
  <c r="J2220" i="2"/>
  <c r="K2220" i="2"/>
  <c r="L2220" i="2"/>
  <c r="M2220" i="2"/>
  <c r="AG2220" i="2"/>
  <c r="AH2220" i="2"/>
  <c r="AI2220" i="2"/>
  <c r="AJ2220" i="2"/>
  <c r="AK2220" i="2"/>
  <c r="AL2220" i="2"/>
  <c r="AM2220" i="2"/>
  <c r="AN2220" i="2"/>
  <c r="C2221" i="2"/>
  <c r="D2221" i="2"/>
  <c r="E2221" i="2"/>
  <c r="F2221" i="2"/>
  <c r="G2221" i="2"/>
  <c r="H2221" i="2"/>
  <c r="J2221" i="2"/>
  <c r="K2221" i="2"/>
  <c r="L2221" i="2"/>
  <c r="M2221" i="2"/>
  <c r="AG2221" i="2"/>
  <c r="AH2221" i="2"/>
  <c r="AI2221" i="2"/>
  <c r="AJ2221" i="2"/>
  <c r="AK2221" i="2"/>
  <c r="AL2221" i="2"/>
  <c r="AM2221" i="2"/>
  <c r="AN2221" i="2"/>
  <c r="C2222" i="2"/>
  <c r="D2222" i="2"/>
  <c r="E2222" i="2"/>
  <c r="F2222" i="2"/>
  <c r="G2222" i="2"/>
  <c r="H2222" i="2"/>
  <c r="J2222" i="2"/>
  <c r="K2222" i="2"/>
  <c r="L2222" i="2"/>
  <c r="M2222" i="2"/>
  <c r="AG2222" i="2"/>
  <c r="AH2222" i="2"/>
  <c r="AI2222" i="2"/>
  <c r="AJ2222" i="2"/>
  <c r="AK2222" i="2"/>
  <c r="AL2222" i="2"/>
  <c r="AM2222" i="2"/>
  <c r="AN2222" i="2"/>
  <c r="C2223" i="2"/>
  <c r="D2223" i="2"/>
  <c r="E2223" i="2"/>
  <c r="F2223" i="2"/>
  <c r="G2223" i="2"/>
  <c r="H2223" i="2"/>
  <c r="J2223" i="2"/>
  <c r="K2223" i="2"/>
  <c r="L2223" i="2"/>
  <c r="M2223" i="2"/>
  <c r="AG2223" i="2"/>
  <c r="AH2223" i="2"/>
  <c r="AI2223" i="2"/>
  <c r="AJ2223" i="2"/>
  <c r="AK2223" i="2"/>
  <c r="AL2223" i="2"/>
  <c r="AM2223" i="2"/>
  <c r="AN2223" i="2"/>
  <c r="C2224" i="2"/>
  <c r="D2224" i="2"/>
  <c r="E2224" i="2"/>
  <c r="F2224" i="2"/>
  <c r="G2224" i="2"/>
  <c r="H2224" i="2"/>
  <c r="J2224" i="2"/>
  <c r="K2224" i="2"/>
  <c r="L2224" i="2"/>
  <c r="M2224" i="2"/>
  <c r="AG2224" i="2"/>
  <c r="AH2224" i="2"/>
  <c r="AI2224" i="2"/>
  <c r="AJ2224" i="2"/>
  <c r="AK2224" i="2"/>
  <c r="AL2224" i="2"/>
  <c r="AM2224" i="2"/>
  <c r="AN2224" i="2"/>
  <c r="C2225" i="2"/>
  <c r="D2225" i="2"/>
  <c r="E2225" i="2"/>
  <c r="F2225" i="2"/>
  <c r="G2225" i="2"/>
  <c r="H2225" i="2"/>
  <c r="J2225" i="2"/>
  <c r="K2225" i="2"/>
  <c r="L2225" i="2"/>
  <c r="M2225" i="2"/>
  <c r="AG2225" i="2"/>
  <c r="AH2225" i="2"/>
  <c r="AI2225" i="2"/>
  <c r="AJ2225" i="2"/>
  <c r="AK2225" i="2"/>
  <c r="AL2225" i="2"/>
  <c r="AM2225" i="2"/>
  <c r="AN2225" i="2"/>
  <c r="C2226" i="2"/>
  <c r="D2226" i="2"/>
  <c r="E2226" i="2"/>
  <c r="F2226" i="2"/>
  <c r="G2226" i="2"/>
  <c r="H2226" i="2"/>
  <c r="J2226" i="2"/>
  <c r="K2226" i="2"/>
  <c r="L2226" i="2"/>
  <c r="M2226" i="2"/>
  <c r="AG2226" i="2"/>
  <c r="AH2226" i="2"/>
  <c r="AI2226" i="2"/>
  <c r="AJ2226" i="2"/>
  <c r="AK2226" i="2"/>
  <c r="AL2226" i="2"/>
  <c r="AM2226" i="2"/>
  <c r="AN2226" i="2"/>
  <c r="C2227" i="2"/>
  <c r="D2227" i="2"/>
  <c r="E2227" i="2"/>
  <c r="F2227" i="2"/>
  <c r="G2227" i="2"/>
  <c r="H2227" i="2"/>
  <c r="J2227" i="2"/>
  <c r="K2227" i="2"/>
  <c r="L2227" i="2"/>
  <c r="M2227" i="2"/>
  <c r="AG2227" i="2"/>
  <c r="AH2227" i="2"/>
  <c r="AI2227" i="2"/>
  <c r="AJ2227" i="2"/>
  <c r="AK2227" i="2"/>
  <c r="AL2227" i="2"/>
  <c r="AM2227" i="2"/>
  <c r="AN2227" i="2"/>
  <c r="C2228" i="2"/>
  <c r="D2228" i="2"/>
  <c r="E2228" i="2"/>
  <c r="F2228" i="2"/>
  <c r="G2228" i="2"/>
  <c r="H2228" i="2"/>
  <c r="J2228" i="2"/>
  <c r="K2228" i="2"/>
  <c r="L2228" i="2"/>
  <c r="M2228" i="2"/>
  <c r="AG2228" i="2"/>
  <c r="AH2228" i="2"/>
  <c r="AI2228" i="2"/>
  <c r="AJ2228" i="2"/>
  <c r="AK2228" i="2"/>
  <c r="AL2228" i="2"/>
  <c r="AM2228" i="2"/>
  <c r="AN2228" i="2"/>
  <c r="C2229" i="2"/>
  <c r="D2229" i="2"/>
  <c r="E2229" i="2"/>
  <c r="F2229" i="2"/>
  <c r="G2229" i="2"/>
  <c r="H2229" i="2"/>
  <c r="J2229" i="2"/>
  <c r="K2229" i="2"/>
  <c r="L2229" i="2"/>
  <c r="M2229" i="2"/>
  <c r="AG2229" i="2"/>
  <c r="AH2229" i="2"/>
  <c r="AI2229" i="2"/>
  <c r="AJ2229" i="2"/>
  <c r="AK2229" i="2"/>
  <c r="AL2229" i="2"/>
  <c r="AM2229" i="2"/>
  <c r="AN2229" i="2"/>
  <c r="C2230" i="2"/>
  <c r="D2230" i="2"/>
  <c r="E2230" i="2"/>
  <c r="F2230" i="2"/>
  <c r="G2230" i="2"/>
  <c r="H2230" i="2"/>
  <c r="J2230" i="2"/>
  <c r="K2230" i="2"/>
  <c r="L2230" i="2"/>
  <c r="M2230" i="2"/>
  <c r="AG2230" i="2"/>
  <c r="AH2230" i="2"/>
  <c r="AI2230" i="2"/>
  <c r="AJ2230" i="2"/>
  <c r="AK2230" i="2"/>
  <c r="AL2230" i="2"/>
  <c r="AM2230" i="2"/>
  <c r="AN2230" i="2"/>
  <c r="C2231" i="2"/>
  <c r="D2231" i="2"/>
  <c r="E2231" i="2"/>
  <c r="F2231" i="2"/>
  <c r="G2231" i="2"/>
  <c r="H2231" i="2"/>
  <c r="J2231" i="2"/>
  <c r="K2231" i="2"/>
  <c r="L2231" i="2"/>
  <c r="M2231" i="2"/>
  <c r="AG2231" i="2"/>
  <c r="AH2231" i="2"/>
  <c r="AI2231" i="2"/>
  <c r="AJ2231" i="2"/>
  <c r="AK2231" i="2"/>
  <c r="AL2231" i="2"/>
  <c r="AM2231" i="2"/>
  <c r="AN2231" i="2"/>
  <c r="C2232" i="2"/>
  <c r="D2232" i="2"/>
  <c r="E2232" i="2"/>
  <c r="F2232" i="2"/>
  <c r="G2232" i="2"/>
  <c r="H2232" i="2"/>
  <c r="J2232" i="2"/>
  <c r="K2232" i="2"/>
  <c r="L2232" i="2"/>
  <c r="M2232" i="2"/>
  <c r="AG2232" i="2"/>
  <c r="AH2232" i="2"/>
  <c r="AI2232" i="2"/>
  <c r="AJ2232" i="2"/>
  <c r="AK2232" i="2"/>
  <c r="AL2232" i="2"/>
  <c r="AM2232" i="2"/>
  <c r="AN2232" i="2"/>
  <c r="C2233" i="2"/>
  <c r="D2233" i="2"/>
  <c r="E2233" i="2"/>
  <c r="F2233" i="2"/>
  <c r="G2233" i="2"/>
  <c r="H2233" i="2"/>
  <c r="J2233" i="2"/>
  <c r="K2233" i="2"/>
  <c r="L2233" i="2"/>
  <c r="M2233" i="2"/>
  <c r="AG2233" i="2"/>
  <c r="AH2233" i="2"/>
  <c r="AI2233" i="2"/>
  <c r="AJ2233" i="2"/>
  <c r="AK2233" i="2"/>
  <c r="AL2233" i="2"/>
  <c r="AM2233" i="2"/>
  <c r="AN2233" i="2"/>
  <c r="C2234" i="2"/>
  <c r="D2234" i="2"/>
  <c r="E2234" i="2"/>
  <c r="F2234" i="2"/>
  <c r="G2234" i="2"/>
  <c r="H2234" i="2"/>
  <c r="J2234" i="2"/>
  <c r="K2234" i="2"/>
  <c r="L2234" i="2"/>
  <c r="M2234" i="2"/>
  <c r="AG2234" i="2"/>
  <c r="AH2234" i="2"/>
  <c r="AI2234" i="2"/>
  <c r="AJ2234" i="2"/>
  <c r="AK2234" i="2"/>
  <c r="AL2234" i="2"/>
  <c r="AM2234" i="2"/>
  <c r="AN2234" i="2"/>
  <c r="C2235" i="2"/>
  <c r="D2235" i="2"/>
  <c r="E2235" i="2"/>
  <c r="F2235" i="2"/>
  <c r="G2235" i="2"/>
  <c r="H2235" i="2"/>
  <c r="J2235" i="2"/>
  <c r="K2235" i="2"/>
  <c r="L2235" i="2"/>
  <c r="M2235" i="2"/>
  <c r="AG2235" i="2"/>
  <c r="AH2235" i="2"/>
  <c r="AI2235" i="2"/>
  <c r="AJ2235" i="2"/>
  <c r="AK2235" i="2"/>
  <c r="AL2235" i="2"/>
  <c r="AM2235" i="2"/>
  <c r="AN2235" i="2"/>
  <c r="C2236" i="2"/>
  <c r="D2236" i="2"/>
  <c r="E2236" i="2"/>
  <c r="F2236" i="2"/>
  <c r="G2236" i="2"/>
  <c r="H2236" i="2"/>
  <c r="J2236" i="2"/>
  <c r="K2236" i="2"/>
  <c r="L2236" i="2"/>
  <c r="M2236" i="2"/>
  <c r="AG2236" i="2"/>
  <c r="AH2236" i="2"/>
  <c r="AI2236" i="2"/>
  <c r="AJ2236" i="2"/>
  <c r="AK2236" i="2"/>
  <c r="AL2236" i="2"/>
  <c r="AM2236" i="2"/>
  <c r="AN2236" i="2"/>
  <c r="C2237" i="2"/>
  <c r="D2237" i="2"/>
  <c r="E2237" i="2"/>
  <c r="F2237" i="2"/>
  <c r="G2237" i="2"/>
  <c r="H2237" i="2"/>
  <c r="J2237" i="2"/>
  <c r="K2237" i="2"/>
  <c r="L2237" i="2"/>
  <c r="M2237" i="2"/>
  <c r="AG2237" i="2"/>
  <c r="AH2237" i="2"/>
  <c r="AI2237" i="2"/>
  <c r="AJ2237" i="2"/>
  <c r="AK2237" i="2"/>
  <c r="AL2237" i="2"/>
  <c r="AM2237" i="2"/>
  <c r="AN2237" i="2"/>
  <c r="C2238" i="2"/>
  <c r="D2238" i="2"/>
  <c r="E2238" i="2"/>
  <c r="F2238" i="2"/>
  <c r="G2238" i="2"/>
  <c r="H2238" i="2"/>
  <c r="J2238" i="2"/>
  <c r="K2238" i="2"/>
  <c r="L2238" i="2"/>
  <c r="M2238" i="2"/>
  <c r="AG2238" i="2"/>
  <c r="AH2238" i="2"/>
  <c r="AI2238" i="2"/>
  <c r="AJ2238" i="2"/>
  <c r="AK2238" i="2"/>
  <c r="AL2238" i="2"/>
  <c r="AM2238" i="2"/>
  <c r="AN2238" i="2"/>
  <c r="C2239" i="2"/>
  <c r="D2239" i="2"/>
  <c r="E2239" i="2"/>
  <c r="F2239" i="2"/>
  <c r="G2239" i="2"/>
  <c r="H2239" i="2"/>
  <c r="J2239" i="2"/>
  <c r="K2239" i="2"/>
  <c r="L2239" i="2"/>
  <c r="M2239" i="2"/>
  <c r="AG2239" i="2"/>
  <c r="AH2239" i="2"/>
  <c r="AI2239" i="2"/>
  <c r="AJ2239" i="2"/>
  <c r="AK2239" i="2"/>
  <c r="AL2239" i="2"/>
  <c r="AM2239" i="2"/>
  <c r="AN2239" i="2"/>
  <c r="C2240" i="2"/>
  <c r="D2240" i="2"/>
  <c r="E2240" i="2"/>
  <c r="F2240" i="2"/>
  <c r="G2240" i="2"/>
  <c r="H2240" i="2"/>
  <c r="J2240" i="2"/>
  <c r="K2240" i="2"/>
  <c r="L2240" i="2"/>
  <c r="M2240" i="2"/>
  <c r="AG2240" i="2"/>
  <c r="AH2240" i="2"/>
  <c r="AI2240" i="2"/>
  <c r="AJ2240" i="2"/>
  <c r="AK2240" i="2"/>
  <c r="AL2240" i="2"/>
  <c r="AM2240" i="2"/>
  <c r="AN2240" i="2"/>
  <c r="C2241" i="2"/>
  <c r="D2241" i="2"/>
  <c r="E2241" i="2"/>
  <c r="F2241" i="2"/>
  <c r="G2241" i="2"/>
  <c r="H2241" i="2"/>
  <c r="J2241" i="2"/>
  <c r="K2241" i="2"/>
  <c r="L2241" i="2"/>
  <c r="M2241" i="2"/>
  <c r="AG2241" i="2"/>
  <c r="AH2241" i="2"/>
  <c r="AI2241" i="2"/>
  <c r="AJ2241" i="2"/>
  <c r="AK2241" i="2"/>
  <c r="AL2241" i="2"/>
  <c r="AM2241" i="2"/>
  <c r="AN2241" i="2"/>
  <c r="C2242" i="2"/>
  <c r="D2242" i="2"/>
  <c r="E2242" i="2"/>
  <c r="F2242" i="2"/>
  <c r="G2242" i="2"/>
  <c r="H2242" i="2"/>
  <c r="J2242" i="2"/>
  <c r="K2242" i="2"/>
  <c r="L2242" i="2"/>
  <c r="M2242" i="2"/>
  <c r="AG2242" i="2"/>
  <c r="AH2242" i="2"/>
  <c r="AI2242" i="2"/>
  <c r="AJ2242" i="2"/>
  <c r="AK2242" i="2"/>
  <c r="AL2242" i="2"/>
  <c r="AM2242" i="2"/>
  <c r="AN2242" i="2"/>
  <c r="C2243" i="2"/>
  <c r="D2243" i="2"/>
  <c r="E2243" i="2"/>
  <c r="F2243" i="2"/>
  <c r="G2243" i="2"/>
  <c r="H2243" i="2"/>
  <c r="J2243" i="2"/>
  <c r="K2243" i="2"/>
  <c r="L2243" i="2"/>
  <c r="M2243" i="2"/>
  <c r="AG2243" i="2"/>
  <c r="AH2243" i="2"/>
  <c r="AI2243" i="2"/>
  <c r="AJ2243" i="2"/>
  <c r="AK2243" i="2"/>
  <c r="AL2243" i="2"/>
  <c r="AM2243" i="2"/>
  <c r="AN2243" i="2"/>
  <c r="C2244" i="2"/>
  <c r="D2244" i="2"/>
  <c r="E2244" i="2"/>
  <c r="F2244" i="2"/>
  <c r="G2244" i="2"/>
  <c r="H2244" i="2"/>
  <c r="J2244" i="2"/>
  <c r="K2244" i="2"/>
  <c r="L2244" i="2"/>
  <c r="M2244" i="2"/>
  <c r="AG2244" i="2"/>
  <c r="AH2244" i="2"/>
  <c r="AI2244" i="2"/>
  <c r="AJ2244" i="2"/>
  <c r="AK2244" i="2"/>
  <c r="AL2244" i="2"/>
  <c r="AM2244" i="2"/>
  <c r="AN2244" i="2"/>
  <c r="C2245" i="2"/>
  <c r="D2245" i="2"/>
  <c r="E2245" i="2"/>
  <c r="F2245" i="2"/>
  <c r="G2245" i="2"/>
  <c r="H2245" i="2"/>
  <c r="J2245" i="2"/>
  <c r="K2245" i="2"/>
  <c r="L2245" i="2"/>
  <c r="M2245" i="2"/>
  <c r="AG2245" i="2"/>
  <c r="AH2245" i="2"/>
  <c r="AI2245" i="2"/>
  <c r="AJ2245" i="2"/>
  <c r="AK2245" i="2"/>
  <c r="AL2245" i="2"/>
  <c r="AM2245" i="2"/>
  <c r="AN2245" i="2"/>
  <c r="C2246" i="2"/>
  <c r="D2246" i="2"/>
  <c r="E2246" i="2"/>
  <c r="F2246" i="2"/>
  <c r="G2246" i="2"/>
  <c r="H2246" i="2"/>
  <c r="J2246" i="2"/>
  <c r="K2246" i="2"/>
  <c r="L2246" i="2"/>
  <c r="M2246" i="2"/>
  <c r="AG2246" i="2"/>
  <c r="AH2246" i="2"/>
  <c r="AI2246" i="2"/>
  <c r="AJ2246" i="2"/>
  <c r="AK2246" i="2"/>
  <c r="AL2246" i="2"/>
  <c r="AM2246" i="2"/>
  <c r="AN2246" i="2"/>
  <c r="C2247" i="2"/>
  <c r="D2247" i="2"/>
  <c r="E2247" i="2"/>
  <c r="F2247" i="2"/>
  <c r="G2247" i="2"/>
  <c r="H2247" i="2"/>
  <c r="J2247" i="2"/>
  <c r="K2247" i="2"/>
  <c r="L2247" i="2"/>
  <c r="M2247" i="2"/>
  <c r="AG2247" i="2"/>
  <c r="AH2247" i="2"/>
  <c r="AI2247" i="2"/>
  <c r="AJ2247" i="2"/>
  <c r="AK2247" i="2"/>
  <c r="AL2247" i="2"/>
  <c r="AM2247" i="2"/>
  <c r="AN2247" i="2"/>
  <c r="C2248" i="2"/>
  <c r="D2248" i="2"/>
  <c r="E2248" i="2"/>
  <c r="F2248" i="2"/>
  <c r="G2248" i="2"/>
  <c r="H2248" i="2"/>
  <c r="J2248" i="2"/>
  <c r="K2248" i="2"/>
  <c r="L2248" i="2"/>
  <c r="M2248" i="2"/>
  <c r="AG2248" i="2"/>
  <c r="AH2248" i="2"/>
  <c r="AI2248" i="2"/>
  <c r="AJ2248" i="2"/>
  <c r="AK2248" i="2"/>
  <c r="AL2248" i="2"/>
  <c r="AM2248" i="2"/>
  <c r="AN2248" i="2"/>
  <c r="C2249" i="2"/>
  <c r="D2249" i="2"/>
  <c r="E2249" i="2"/>
  <c r="F2249" i="2"/>
  <c r="G2249" i="2"/>
  <c r="H2249" i="2"/>
  <c r="J2249" i="2"/>
  <c r="K2249" i="2"/>
  <c r="L2249" i="2"/>
  <c r="M2249" i="2"/>
  <c r="AG2249" i="2"/>
  <c r="AH2249" i="2"/>
  <c r="AI2249" i="2"/>
  <c r="AJ2249" i="2"/>
  <c r="AK2249" i="2"/>
  <c r="AL2249" i="2"/>
  <c r="AM2249" i="2"/>
  <c r="AN2249" i="2"/>
  <c r="C2250" i="2"/>
  <c r="D2250" i="2"/>
  <c r="E2250" i="2"/>
  <c r="F2250" i="2"/>
  <c r="G2250" i="2"/>
  <c r="H2250" i="2"/>
  <c r="J2250" i="2"/>
  <c r="K2250" i="2"/>
  <c r="L2250" i="2"/>
  <c r="M2250" i="2"/>
  <c r="AG2250" i="2"/>
  <c r="AH2250" i="2"/>
  <c r="AI2250" i="2"/>
  <c r="AJ2250" i="2"/>
  <c r="AK2250" i="2"/>
  <c r="AL2250" i="2"/>
  <c r="AM2250" i="2"/>
  <c r="AN2250" i="2"/>
  <c r="C2251" i="2"/>
  <c r="D2251" i="2"/>
  <c r="E2251" i="2"/>
  <c r="F2251" i="2"/>
  <c r="G2251" i="2"/>
  <c r="H2251" i="2"/>
  <c r="J2251" i="2"/>
  <c r="K2251" i="2"/>
  <c r="L2251" i="2"/>
  <c r="M2251" i="2"/>
  <c r="AG2251" i="2"/>
  <c r="AH2251" i="2"/>
  <c r="AI2251" i="2"/>
  <c r="AJ2251" i="2"/>
  <c r="AK2251" i="2"/>
  <c r="AL2251" i="2"/>
  <c r="AM2251" i="2"/>
  <c r="AN2251" i="2"/>
  <c r="C2252" i="2"/>
  <c r="D2252" i="2"/>
  <c r="E2252" i="2"/>
  <c r="F2252" i="2"/>
  <c r="G2252" i="2"/>
  <c r="H2252" i="2"/>
  <c r="J2252" i="2"/>
  <c r="K2252" i="2"/>
  <c r="L2252" i="2"/>
  <c r="M2252" i="2"/>
  <c r="AG2252" i="2"/>
  <c r="AH2252" i="2"/>
  <c r="AI2252" i="2"/>
  <c r="AJ2252" i="2"/>
  <c r="AK2252" i="2"/>
  <c r="AL2252" i="2"/>
  <c r="AM2252" i="2"/>
  <c r="AN2252" i="2"/>
  <c r="C2253" i="2"/>
  <c r="D2253" i="2"/>
  <c r="E2253" i="2"/>
  <c r="F2253" i="2"/>
  <c r="G2253" i="2"/>
  <c r="H2253" i="2"/>
  <c r="J2253" i="2"/>
  <c r="K2253" i="2"/>
  <c r="L2253" i="2"/>
  <c r="M2253" i="2"/>
  <c r="AG2253" i="2"/>
  <c r="AH2253" i="2"/>
  <c r="AI2253" i="2"/>
  <c r="AJ2253" i="2"/>
  <c r="AK2253" i="2"/>
  <c r="AL2253" i="2"/>
  <c r="AM2253" i="2"/>
  <c r="AN2253" i="2"/>
  <c r="C2254" i="2"/>
  <c r="D2254" i="2"/>
  <c r="E2254" i="2"/>
  <c r="F2254" i="2"/>
  <c r="G2254" i="2"/>
  <c r="H2254" i="2"/>
  <c r="J2254" i="2"/>
  <c r="K2254" i="2"/>
  <c r="L2254" i="2"/>
  <c r="M2254" i="2"/>
  <c r="AG2254" i="2"/>
  <c r="AH2254" i="2"/>
  <c r="AI2254" i="2"/>
  <c r="AJ2254" i="2"/>
  <c r="AK2254" i="2"/>
  <c r="AL2254" i="2"/>
  <c r="AM2254" i="2"/>
  <c r="AN2254" i="2"/>
  <c r="C2255" i="2"/>
  <c r="D2255" i="2"/>
  <c r="E2255" i="2"/>
  <c r="F2255" i="2"/>
  <c r="G2255" i="2"/>
  <c r="H2255" i="2"/>
  <c r="J2255" i="2"/>
  <c r="K2255" i="2"/>
  <c r="L2255" i="2"/>
  <c r="M2255" i="2"/>
  <c r="AG2255" i="2"/>
  <c r="AH2255" i="2"/>
  <c r="AI2255" i="2"/>
  <c r="AJ2255" i="2"/>
  <c r="AK2255" i="2"/>
  <c r="AL2255" i="2"/>
  <c r="AM2255" i="2"/>
  <c r="AN2255" i="2"/>
  <c r="C2256" i="2"/>
  <c r="D2256" i="2"/>
  <c r="E2256" i="2"/>
  <c r="F2256" i="2"/>
  <c r="G2256" i="2"/>
  <c r="H2256" i="2"/>
  <c r="J2256" i="2"/>
  <c r="K2256" i="2"/>
  <c r="L2256" i="2"/>
  <c r="M2256" i="2"/>
  <c r="AG2256" i="2"/>
  <c r="AH2256" i="2"/>
  <c r="AI2256" i="2"/>
  <c r="AJ2256" i="2"/>
  <c r="AK2256" i="2"/>
  <c r="AL2256" i="2"/>
  <c r="AM2256" i="2"/>
  <c r="AN2256" i="2"/>
  <c r="C2257" i="2"/>
  <c r="D2257" i="2"/>
  <c r="E2257" i="2"/>
  <c r="F2257" i="2"/>
  <c r="G2257" i="2"/>
  <c r="H2257" i="2"/>
  <c r="J2257" i="2"/>
  <c r="K2257" i="2"/>
  <c r="L2257" i="2"/>
  <c r="M2257" i="2"/>
  <c r="AG2257" i="2"/>
  <c r="AH2257" i="2"/>
  <c r="AI2257" i="2"/>
  <c r="AJ2257" i="2"/>
  <c r="AK2257" i="2"/>
  <c r="AL2257" i="2"/>
  <c r="AM2257" i="2"/>
  <c r="AN2257" i="2"/>
  <c r="C2258" i="2"/>
  <c r="D2258" i="2"/>
  <c r="E2258" i="2"/>
  <c r="F2258" i="2"/>
  <c r="G2258" i="2"/>
  <c r="H2258" i="2"/>
  <c r="J2258" i="2"/>
  <c r="K2258" i="2"/>
  <c r="L2258" i="2"/>
  <c r="M2258" i="2"/>
  <c r="AG2258" i="2"/>
  <c r="AH2258" i="2"/>
  <c r="AI2258" i="2"/>
  <c r="AJ2258" i="2"/>
  <c r="AK2258" i="2"/>
  <c r="AL2258" i="2"/>
  <c r="AM2258" i="2"/>
  <c r="AN2258" i="2"/>
  <c r="C2259" i="2"/>
  <c r="D2259" i="2"/>
  <c r="E2259" i="2"/>
  <c r="F2259" i="2"/>
  <c r="G2259" i="2"/>
  <c r="H2259" i="2"/>
  <c r="J2259" i="2"/>
  <c r="K2259" i="2"/>
  <c r="L2259" i="2"/>
  <c r="M2259" i="2"/>
  <c r="AG2259" i="2"/>
  <c r="AH2259" i="2"/>
  <c r="AI2259" i="2"/>
  <c r="AJ2259" i="2"/>
  <c r="AK2259" i="2"/>
  <c r="AL2259" i="2"/>
  <c r="AM2259" i="2"/>
  <c r="AN2259" i="2"/>
  <c r="C2260" i="2"/>
  <c r="D2260" i="2"/>
  <c r="E2260" i="2"/>
  <c r="F2260" i="2"/>
  <c r="G2260" i="2"/>
  <c r="H2260" i="2"/>
  <c r="J2260" i="2"/>
  <c r="K2260" i="2"/>
  <c r="L2260" i="2"/>
  <c r="M2260" i="2"/>
  <c r="AG2260" i="2"/>
  <c r="AH2260" i="2"/>
  <c r="AI2260" i="2"/>
  <c r="AJ2260" i="2"/>
  <c r="AK2260" i="2"/>
  <c r="AL2260" i="2"/>
  <c r="AM2260" i="2"/>
  <c r="AN2260" i="2"/>
  <c r="C2261" i="2"/>
  <c r="D2261" i="2"/>
  <c r="E2261" i="2"/>
  <c r="F2261" i="2"/>
  <c r="G2261" i="2"/>
  <c r="H2261" i="2"/>
  <c r="J2261" i="2"/>
  <c r="K2261" i="2"/>
  <c r="L2261" i="2"/>
  <c r="M2261" i="2"/>
  <c r="AG2261" i="2"/>
  <c r="AH2261" i="2"/>
  <c r="AI2261" i="2"/>
  <c r="AJ2261" i="2"/>
  <c r="AK2261" i="2"/>
  <c r="AL2261" i="2"/>
  <c r="AM2261" i="2"/>
  <c r="AN2261" i="2"/>
  <c r="C2262" i="2"/>
  <c r="D2262" i="2"/>
  <c r="E2262" i="2"/>
  <c r="F2262" i="2"/>
  <c r="G2262" i="2"/>
  <c r="H2262" i="2"/>
  <c r="J2262" i="2"/>
  <c r="K2262" i="2"/>
  <c r="L2262" i="2"/>
  <c r="M2262" i="2"/>
  <c r="AG2262" i="2"/>
  <c r="AH2262" i="2"/>
  <c r="AI2262" i="2"/>
  <c r="AJ2262" i="2"/>
  <c r="AK2262" i="2"/>
  <c r="AL2262" i="2"/>
  <c r="AM2262" i="2"/>
  <c r="AN2262" i="2"/>
  <c r="C2263" i="2"/>
  <c r="D2263" i="2"/>
  <c r="E2263" i="2"/>
  <c r="F2263" i="2"/>
  <c r="G2263" i="2"/>
  <c r="H2263" i="2"/>
  <c r="J2263" i="2"/>
  <c r="K2263" i="2"/>
  <c r="L2263" i="2"/>
  <c r="M2263" i="2"/>
  <c r="AG2263" i="2"/>
  <c r="AH2263" i="2"/>
  <c r="AI2263" i="2"/>
  <c r="AJ2263" i="2"/>
  <c r="AK2263" i="2"/>
  <c r="AL2263" i="2"/>
  <c r="AM2263" i="2"/>
  <c r="AN2263" i="2"/>
  <c r="C2264" i="2"/>
  <c r="D2264" i="2"/>
  <c r="E2264" i="2"/>
  <c r="F2264" i="2"/>
  <c r="G2264" i="2"/>
  <c r="H2264" i="2"/>
  <c r="J2264" i="2"/>
  <c r="K2264" i="2"/>
  <c r="L2264" i="2"/>
  <c r="M2264" i="2"/>
  <c r="AG2264" i="2"/>
  <c r="AH2264" i="2"/>
  <c r="AI2264" i="2"/>
  <c r="AJ2264" i="2"/>
  <c r="AK2264" i="2"/>
  <c r="AL2264" i="2"/>
  <c r="AM2264" i="2"/>
  <c r="AN2264" i="2"/>
  <c r="C2265" i="2"/>
  <c r="D2265" i="2"/>
  <c r="E2265" i="2"/>
  <c r="F2265" i="2"/>
  <c r="G2265" i="2"/>
  <c r="H2265" i="2"/>
  <c r="J2265" i="2"/>
  <c r="K2265" i="2"/>
  <c r="L2265" i="2"/>
  <c r="M2265" i="2"/>
  <c r="AG2265" i="2"/>
  <c r="AH2265" i="2"/>
  <c r="AI2265" i="2"/>
  <c r="AJ2265" i="2"/>
  <c r="AK2265" i="2"/>
  <c r="AL2265" i="2"/>
  <c r="AM2265" i="2"/>
  <c r="AN2265" i="2"/>
  <c r="C2266" i="2"/>
  <c r="D2266" i="2"/>
  <c r="E2266" i="2"/>
  <c r="F2266" i="2"/>
  <c r="G2266" i="2"/>
  <c r="H2266" i="2"/>
  <c r="J2266" i="2"/>
  <c r="K2266" i="2"/>
  <c r="L2266" i="2"/>
  <c r="M2266" i="2"/>
  <c r="AG2266" i="2"/>
  <c r="AH2266" i="2"/>
  <c r="AI2266" i="2"/>
  <c r="AJ2266" i="2"/>
  <c r="AK2266" i="2"/>
  <c r="AL2266" i="2"/>
  <c r="AM2266" i="2"/>
  <c r="AN2266" i="2"/>
  <c r="C2267" i="2"/>
  <c r="D2267" i="2"/>
  <c r="E2267" i="2"/>
  <c r="F2267" i="2"/>
  <c r="G2267" i="2"/>
  <c r="H2267" i="2"/>
  <c r="J2267" i="2"/>
  <c r="K2267" i="2"/>
  <c r="L2267" i="2"/>
  <c r="M2267" i="2"/>
  <c r="AG2267" i="2"/>
  <c r="AH2267" i="2"/>
  <c r="AI2267" i="2"/>
  <c r="AJ2267" i="2"/>
  <c r="AK2267" i="2"/>
  <c r="AL2267" i="2"/>
  <c r="AM2267" i="2"/>
  <c r="AN2267" i="2"/>
  <c r="C2268" i="2"/>
  <c r="D2268" i="2"/>
  <c r="E2268" i="2"/>
  <c r="F2268" i="2"/>
  <c r="G2268" i="2"/>
  <c r="H2268" i="2"/>
  <c r="J2268" i="2"/>
  <c r="K2268" i="2"/>
  <c r="L2268" i="2"/>
  <c r="M2268" i="2"/>
  <c r="AG2268" i="2"/>
  <c r="AH2268" i="2"/>
  <c r="AI2268" i="2"/>
  <c r="AJ2268" i="2"/>
  <c r="AK2268" i="2"/>
  <c r="AL2268" i="2"/>
  <c r="AM2268" i="2"/>
  <c r="AN2268" i="2"/>
  <c r="C2269" i="2"/>
  <c r="D2269" i="2"/>
  <c r="E2269" i="2"/>
  <c r="F2269" i="2"/>
  <c r="G2269" i="2"/>
  <c r="H2269" i="2"/>
  <c r="J2269" i="2"/>
  <c r="K2269" i="2"/>
  <c r="L2269" i="2"/>
  <c r="M2269" i="2"/>
  <c r="AG2269" i="2"/>
  <c r="AH2269" i="2"/>
  <c r="AI2269" i="2"/>
  <c r="AJ2269" i="2"/>
  <c r="AK2269" i="2"/>
  <c r="AL2269" i="2"/>
  <c r="AM2269" i="2"/>
  <c r="AN2269" i="2"/>
  <c r="C2270" i="2"/>
  <c r="D2270" i="2"/>
  <c r="E2270" i="2"/>
  <c r="F2270" i="2"/>
  <c r="G2270" i="2"/>
  <c r="H2270" i="2"/>
  <c r="J2270" i="2"/>
  <c r="K2270" i="2"/>
  <c r="L2270" i="2"/>
  <c r="M2270" i="2"/>
  <c r="AG2270" i="2"/>
  <c r="AH2270" i="2"/>
  <c r="AI2270" i="2"/>
  <c r="AJ2270" i="2"/>
  <c r="AK2270" i="2"/>
  <c r="AL2270" i="2"/>
  <c r="AM2270" i="2"/>
  <c r="AN2270" i="2"/>
  <c r="C2271" i="2"/>
  <c r="D2271" i="2"/>
  <c r="E2271" i="2"/>
  <c r="F2271" i="2"/>
  <c r="G2271" i="2"/>
  <c r="H2271" i="2"/>
  <c r="J2271" i="2"/>
  <c r="K2271" i="2"/>
  <c r="L2271" i="2"/>
  <c r="M2271" i="2"/>
  <c r="AG2271" i="2"/>
  <c r="AH2271" i="2"/>
  <c r="AI2271" i="2"/>
  <c r="AJ2271" i="2"/>
  <c r="AK2271" i="2"/>
  <c r="AL2271" i="2"/>
  <c r="AM2271" i="2"/>
  <c r="AN2271" i="2"/>
  <c r="C2272" i="2"/>
  <c r="D2272" i="2"/>
  <c r="E2272" i="2"/>
  <c r="F2272" i="2"/>
  <c r="G2272" i="2"/>
  <c r="H2272" i="2"/>
  <c r="J2272" i="2"/>
  <c r="K2272" i="2"/>
  <c r="L2272" i="2"/>
  <c r="M2272" i="2"/>
  <c r="AG2272" i="2"/>
  <c r="AH2272" i="2"/>
  <c r="AI2272" i="2"/>
  <c r="AJ2272" i="2"/>
  <c r="AK2272" i="2"/>
  <c r="AL2272" i="2"/>
  <c r="AM2272" i="2"/>
  <c r="AN2272" i="2"/>
  <c r="C2273" i="2"/>
  <c r="D2273" i="2"/>
  <c r="E2273" i="2"/>
  <c r="F2273" i="2"/>
  <c r="G2273" i="2"/>
  <c r="H2273" i="2"/>
  <c r="J2273" i="2"/>
  <c r="K2273" i="2"/>
  <c r="L2273" i="2"/>
  <c r="M2273" i="2"/>
  <c r="AG2273" i="2"/>
  <c r="AH2273" i="2"/>
  <c r="AI2273" i="2"/>
  <c r="AJ2273" i="2"/>
  <c r="AK2273" i="2"/>
  <c r="AL2273" i="2"/>
  <c r="AM2273" i="2"/>
  <c r="AN2273" i="2"/>
  <c r="C2274" i="2"/>
  <c r="D2274" i="2"/>
  <c r="E2274" i="2"/>
  <c r="F2274" i="2"/>
  <c r="G2274" i="2"/>
  <c r="H2274" i="2"/>
  <c r="J2274" i="2"/>
  <c r="K2274" i="2"/>
  <c r="L2274" i="2"/>
  <c r="M2274" i="2"/>
  <c r="AG2274" i="2"/>
  <c r="AH2274" i="2"/>
  <c r="AI2274" i="2"/>
  <c r="AJ2274" i="2"/>
  <c r="AK2274" i="2"/>
  <c r="AL2274" i="2"/>
  <c r="AM2274" i="2"/>
  <c r="AN2274" i="2"/>
  <c r="C2275" i="2"/>
  <c r="D2275" i="2"/>
  <c r="E2275" i="2"/>
  <c r="F2275" i="2"/>
  <c r="G2275" i="2"/>
  <c r="H2275" i="2"/>
  <c r="J2275" i="2"/>
  <c r="K2275" i="2"/>
  <c r="L2275" i="2"/>
  <c r="M2275" i="2"/>
  <c r="AG2275" i="2"/>
  <c r="AH2275" i="2"/>
  <c r="AI2275" i="2"/>
  <c r="AJ2275" i="2"/>
  <c r="AK2275" i="2"/>
  <c r="AL2275" i="2"/>
  <c r="AM2275" i="2"/>
  <c r="AN2275" i="2"/>
  <c r="C2276" i="2"/>
  <c r="D2276" i="2"/>
  <c r="E2276" i="2"/>
  <c r="F2276" i="2"/>
  <c r="G2276" i="2"/>
  <c r="H2276" i="2"/>
  <c r="J2276" i="2"/>
  <c r="K2276" i="2"/>
  <c r="L2276" i="2"/>
  <c r="M2276" i="2"/>
  <c r="AG2276" i="2"/>
  <c r="AH2276" i="2"/>
  <c r="AI2276" i="2"/>
  <c r="AJ2276" i="2"/>
  <c r="AK2276" i="2"/>
  <c r="AL2276" i="2"/>
  <c r="AM2276" i="2"/>
  <c r="AN2276" i="2"/>
  <c r="C2277" i="2"/>
  <c r="D2277" i="2"/>
  <c r="E2277" i="2"/>
  <c r="F2277" i="2"/>
  <c r="G2277" i="2"/>
  <c r="H2277" i="2"/>
  <c r="J2277" i="2"/>
  <c r="K2277" i="2"/>
  <c r="L2277" i="2"/>
  <c r="M2277" i="2"/>
  <c r="AG2277" i="2"/>
  <c r="AH2277" i="2"/>
  <c r="AI2277" i="2"/>
  <c r="AJ2277" i="2"/>
  <c r="AK2277" i="2"/>
  <c r="AL2277" i="2"/>
  <c r="AM2277" i="2"/>
  <c r="AN2277" i="2"/>
  <c r="C2278" i="2"/>
  <c r="D2278" i="2"/>
  <c r="E2278" i="2"/>
  <c r="F2278" i="2"/>
  <c r="G2278" i="2"/>
  <c r="H2278" i="2"/>
  <c r="J2278" i="2"/>
  <c r="K2278" i="2"/>
  <c r="L2278" i="2"/>
  <c r="M2278" i="2"/>
  <c r="AG2278" i="2"/>
  <c r="AH2278" i="2"/>
  <c r="AI2278" i="2"/>
  <c r="AJ2278" i="2"/>
  <c r="AK2278" i="2"/>
  <c r="AL2278" i="2"/>
  <c r="AM2278" i="2"/>
  <c r="AN2278" i="2"/>
  <c r="C2279" i="2"/>
  <c r="D2279" i="2"/>
  <c r="E2279" i="2"/>
  <c r="F2279" i="2"/>
  <c r="G2279" i="2"/>
  <c r="H2279" i="2"/>
  <c r="J2279" i="2"/>
  <c r="K2279" i="2"/>
  <c r="L2279" i="2"/>
  <c r="M2279" i="2"/>
  <c r="AG2279" i="2"/>
  <c r="AH2279" i="2"/>
  <c r="AI2279" i="2"/>
  <c r="AJ2279" i="2"/>
  <c r="AK2279" i="2"/>
  <c r="AL2279" i="2"/>
  <c r="AM2279" i="2"/>
  <c r="AN2279" i="2"/>
  <c r="C2280" i="2"/>
  <c r="D2280" i="2"/>
  <c r="E2280" i="2"/>
  <c r="F2280" i="2"/>
  <c r="G2280" i="2"/>
  <c r="H2280" i="2"/>
  <c r="J2280" i="2"/>
  <c r="K2280" i="2"/>
  <c r="L2280" i="2"/>
  <c r="M2280" i="2"/>
  <c r="AG2280" i="2"/>
  <c r="AH2280" i="2"/>
  <c r="AI2280" i="2"/>
  <c r="AJ2280" i="2"/>
  <c r="AK2280" i="2"/>
  <c r="AL2280" i="2"/>
  <c r="AM2280" i="2"/>
  <c r="AN2280" i="2"/>
  <c r="C2281" i="2"/>
  <c r="D2281" i="2"/>
  <c r="E2281" i="2"/>
  <c r="F2281" i="2"/>
  <c r="G2281" i="2"/>
  <c r="H2281" i="2"/>
  <c r="J2281" i="2"/>
  <c r="K2281" i="2"/>
  <c r="L2281" i="2"/>
  <c r="M2281" i="2"/>
  <c r="AG2281" i="2"/>
  <c r="AH2281" i="2"/>
  <c r="AI2281" i="2"/>
  <c r="AJ2281" i="2"/>
  <c r="AK2281" i="2"/>
  <c r="AL2281" i="2"/>
  <c r="AM2281" i="2"/>
  <c r="AN2281" i="2"/>
  <c r="C2282" i="2"/>
  <c r="D2282" i="2"/>
  <c r="E2282" i="2"/>
  <c r="F2282" i="2"/>
  <c r="G2282" i="2"/>
  <c r="H2282" i="2"/>
  <c r="J2282" i="2"/>
  <c r="K2282" i="2"/>
  <c r="L2282" i="2"/>
  <c r="M2282" i="2"/>
  <c r="AG2282" i="2"/>
  <c r="AH2282" i="2"/>
  <c r="AI2282" i="2"/>
  <c r="AJ2282" i="2"/>
  <c r="AK2282" i="2"/>
  <c r="AL2282" i="2"/>
  <c r="AM2282" i="2"/>
  <c r="AN2282" i="2"/>
  <c r="C2283" i="2"/>
  <c r="D2283" i="2"/>
  <c r="E2283" i="2"/>
  <c r="F2283" i="2"/>
  <c r="G2283" i="2"/>
  <c r="H2283" i="2"/>
  <c r="J2283" i="2"/>
  <c r="K2283" i="2"/>
  <c r="L2283" i="2"/>
  <c r="M2283" i="2"/>
  <c r="AG2283" i="2"/>
  <c r="AH2283" i="2"/>
  <c r="AI2283" i="2"/>
  <c r="AJ2283" i="2"/>
  <c r="AK2283" i="2"/>
  <c r="AL2283" i="2"/>
  <c r="AM2283" i="2"/>
  <c r="AN2283" i="2"/>
  <c r="C2284" i="2"/>
  <c r="D2284" i="2"/>
  <c r="E2284" i="2"/>
  <c r="F2284" i="2"/>
  <c r="G2284" i="2"/>
  <c r="H2284" i="2"/>
  <c r="J2284" i="2"/>
  <c r="K2284" i="2"/>
  <c r="L2284" i="2"/>
  <c r="M2284" i="2"/>
  <c r="AG2284" i="2"/>
  <c r="AH2284" i="2"/>
  <c r="AI2284" i="2"/>
  <c r="AJ2284" i="2"/>
  <c r="AK2284" i="2"/>
  <c r="AL2284" i="2"/>
  <c r="AM2284" i="2"/>
  <c r="AN2284" i="2"/>
  <c r="C2285" i="2"/>
  <c r="D2285" i="2"/>
  <c r="E2285" i="2"/>
  <c r="F2285" i="2"/>
  <c r="G2285" i="2"/>
  <c r="H2285" i="2"/>
  <c r="J2285" i="2"/>
  <c r="K2285" i="2"/>
  <c r="L2285" i="2"/>
  <c r="M2285" i="2"/>
  <c r="AG2285" i="2"/>
  <c r="AH2285" i="2"/>
  <c r="AI2285" i="2"/>
  <c r="AJ2285" i="2"/>
  <c r="AK2285" i="2"/>
  <c r="AL2285" i="2"/>
  <c r="AM2285" i="2"/>
  <c r="AN2285" i="2"/>
  <c r="C2286" i="2"/>
  <c r="D2286" i="2"/>
  <c r="E2286" i="2"/>
  <c r="F2286" i="2"/>
  <c r="G2286" i="2"/>
  <c r="H2286" i="2"/>
  <c r="J2286" i="2"/>
  <c r="K2286" i="2"/>
  <c r="L2286" i="2"/>
  <c r="M2286" i="2"/>
  <c r="AG2286" i="2"/>
  <c r="AH2286" i="2"/>
  <c r="AI2286" i="2"/>
  <c r="AJ2286" i="2"/>
  <c r="AK2286" i="2"/>
  <c r="AL2286" i="2"/>
  <c r="AM2286" i="2"/>
  <c r="AN2286" i="2"/>
  <c r="C2287" i="2"/>
  <c r="D2287" i="2"/>
  <c r="E2287" i="2"/>
  <c r="F2287" i="2"/>
  <c r="G2287" i="2"/>
  <c r="H2287" i="2"/>
  <c r="J2287" i="2"/>
  <c r="K2287" i="2"/>
  <c r="L2287" i="2"/>
  <c r="M2287" i="2"/>
  <c r="AG2287" i="2"/>
  <c r="AH2287" i="2"/>
  <c r="AI2287" i="2"/>
  <c r="AJ2287" i="2"/>
  <c r="AK2287" i="2"/>
  <c r="AL2287" i="2"/>
  <c r="AM2287" i="2"/>
  <c r="AN2287" i="2"/>
  <c r="C2288" i="2"/>
  <c r="D2288" i="2"/>
  <c r="E2288" i="2"/>
  <c r="F2288" i="2"/>
  <c r="G2288" i="2"/>
  <c r="H2288" i="2"/>
  <c r="J2288" i="2"/>
  <c r="K2288" i="2"/>
  <c r="L2288" i="2"/>
  <c r="M2288" i="2"/>
  <c r="AG2288" i="2"/>
  <c r="AH2288" i="2"/>
  <c r="AI2288" i="2"/>
  <c r="AJ2288" i="2"/>
  <c r="AK2288" i="2"/>
  <c r="AL2288" i="2"/>
  <c r="AM2288" i="2"/>
  <c r="AN2288" i="2"/>
  <c r="C2289" i="2"/>
  <c r="D2289" i="2"/>
  <c r="E2289" i="2"/>
  <c r="F2289" i="2"/>
  <c r="G2289" i="2"/>
  <c r="H2289" i="2"/>
  <c r="J2289" i="2"/>
  <c r="K2289" i="2"/>
  <c r="L2289" i="2"/>
  <c r="M2289" i="2"/>
  <c r="AG2289" i="2"/>
  <c r="AH2289" i="2"/>
  <c r="AI2289" i="2"/>
  <c r="AJ2289" i="2"/>
  <c r="AK2289" i="2"/>
  <c r="AL2289" i="2"/>
  <c r="AM2289" i="2"/>
  <c r="AN2289" i="2"/>
  <c r="C2290" i="2"/>
  <c r="D2290" i="2"/>
  <c r="E2290" i="2"/>
  <c r="F2290" i="2"/>
  <c r="G2290" i="2"/>
  <c r="H2290" i="2"/>
  <c r="J2290" i="2"/>
  <c r="K2290" i="2"/>
  <c r="L2290" i="2"/>
  <c r="M2290" i="2"/>
  <c r="AG2290" i="2"/>
  <c r="AH2290" i="2"/>
  <c r="AI2290" i="2"/>
  <c r="AJ2290" i="2"/>
  <c r="AK2290" i="2"/>
  <c r="AL2290" i="2"/>
  <c r="AM2290" i="2"/>
  <c r="AN2290" i="2"/>
  <c r="C2291" i="2"/>
  <c r="D2291" i="2"/>
  <c r="E2291" i="2"/>
  <c r="F2291" i="2"/>
  <c r="G2291" i="2"/>
  <c r="H2291" i="2"/>
  <c r="J2291" i="2"/>
  <c r="K2291" i="2"/>
  <c r="L2291" i="2"/>
  <c r="M2291" i="2"/>
  <c r="AG2291" i="2"/>
  <c r="AH2291" i="2"/>
  <c r="AI2291" i="2"/>
  <c r="AJ2291" i="2"/>
  <c r="AK2291" i="2"/>
  <c r="AL2291" i="2"/>
  <c r="AM2291" i="2"/>
  <c r="AN2291" i="2"/>
  <c r="C2292" i="2"/>
  <c r="D2292" i="2"/>
  <c r="E2292" i="2"/>
  <c r="F2292" i="2"/>
  <c r="G2292" i="2"/>
  <c r="H2292" i="2"/>
  <c r="J2292" i="2"/>
  <c r="K2292" i="2"/>
  <c r="L2292" i="2"/>
  <c r="M2292" i="2"/>
  <c r="AG2292" i="2"/>
  <c r="AH2292" i="2"/>
  <c r="AI2292" i="2"/>
  <c r="AJ2292" i="2"/>
  <c r="AK2292" i="2"/>
  <c r="AL2292" i="2"/>
  <c r="AM2292" i="2"/>
  <c r="AN2292" i="2"/>
  <c r="C2293" i="2"/>
  <c r="D2293" i="2"/>
  <c r="E2293" i="2"/>
  <c r="F2293" i="2"/>
  <c r="G2293" i="2"/>
  <c r="H2293" i="2"/>
  <c r="J2293" i="2"/>
  <c r="K2293" i="2"/>
  <c r="L2293" i="2"/>
  <c r="M2293" i="2"/>
  <c r="AG2293" i="2"/>
  <c r="AH2293" i="2"/>
  <c r="AI2293" i="2"/>
  <c r="AJ2293" i="2"/>
  <c r="AK2293" i="2"/>
  <c r="AL2293" i="2"/>
  <c r="AM2293" i="2"/>
  <c r="AN2293" i="2"/>
  <c r="C2294" i="2"/>
  <c r="D2294" i="2"/>
  <c r="E2294" i="2"/>
  <c r="F2294" i="2"/>
  <c r="G2294" i="2"/>
  <c r="H2294" i="2"/>
  <c r="J2294" i="2"/>
  <c r="K2294" i="2"/>
  <c r="L2294" i="2"/>
  <c r="M2294" i="2"/>
  <c r="AG2294" i="2"/>
  <c r="AH2294" i="2"/>
  <c r="AI2294" i="2"/>
  <c r="AJ2294" i="2"/>
  <c r="AK2294" i="2"/>
  <c r="AL2294" i="2"/>
  <c r="AM2294" i="2"/>
  <c r="AN2294" i="2"/>
  <c r="C2295" i="2"/>
  <c r="D2295" i="2"/>
  <c r="E2295" i="2"/>
  <c r="F2295" i="2"/>
  <c r="G2295" i="2"/>
  <c r="H2295" i="2"/>
  <c r="J2295" i="2"/>
  <c r="K2295" i="2"/>
  <c r="L2295" i="2"/>
  <c r="M2295" i="2"/>
  <c r="AG2295" i="2"/>
  <c r="AH2295" i="2"/>
  <c r="AI2295" i="2"/>
  <c r="AJ2295" i="2"/>
  <c r="AK2295" i="2"/>
  <c r="AL2295" i="2"/>
  <c r="AM2295" i="2"/>
  <c r="AN2295" i="2"/>
  <c r="C2296" i="2"/>
  <c r="D2296" i="2"/>
  <c r="E2296" i="2"/>
  <c r="F2296" i="2"/>
  <c r="G2296" i="2"/>
  <c r="H2296" i="2"/>
  <c r="J2296" i="2"/>
  <c r="K2296" i="2"/>
  <c r="L2296" i="2"/>
  <c r="M2296" i="2"/>
  <c r="AG2296" i="2"/>
  <c r="AH2296" i="2"/>
  <c r="AI2296" i="2"/>
  <c r="AJ2296" i="2"/>
  <c r="AK2296" i="2"/>
  <c r="AL2296" i="2"/>
  <c r="AM2296" i="2"/>
  <c r="AN2296" i="2"/>
  <c r="C2297" i="2"/>
  <c r="D2297" i="2"/>
  <c r="E2297" i="2"/>
  <c r="F2297" i="2"/>
  <c r="G2297" i="2"/>
  <c r="H2297" i="2"/>
  <c r="J2297" i="2"/>
  <c r="K2297" i="2"/>
  <c r="L2297" i="2"/>
  <c r="M2297" i="2"/>
  <c r="AG2297" i="2"/>
  <c r="AH2297" i="2"/>
  <c r="AI2297" i="2"/>
  <c r="AJ2297" i="2"/>
  <c r="AK2297" i="2"/>
  <c r="AL2297" i="2"/>
  <c r="AM2297" i="2"/>
  <c r="AN2297" i="2"/>
  <c r="C2298" i="2"/>
  <c r="D2298" i="2"/>
  <c r="E2298" i="2"/>
  <c r="F2298" i="2"/>
  <c r="G2298" i="2"/>
  <c r="H2298" i="2"/>
  <c r="J2298" i="2"/>
  <c r="K2298" i="2"/>
  <c r="L2298" i="2"/>
  <c r="M2298" i="2"/>
  <c r="AG2298" i="2"/>
  <c r="AH2298" i="2"/>
  <c r="AI2298" i="2"/>
  <c r="AJ2298" i="2"/>
  <c r="AK2298" i="2"/>
  <c r="AL2298" i="2"/>
  <c r="AM2298" i="2"/>
  <c r="AN2298" i="2"/>
  <c r="C2299" i="2"/>
  <c r="D2299" i="2"/>
  <c r="E2299" i="2"/>
  <c r="F2299" i="2"/>
  <c r="G2299" i="2"/>
  <c r="H2299" i="2"/>
  <c r="J2299" i="2"/>
  <c r="K2299" i="2"/>
  <c r="L2299" i="2"/>
  <c r="M2299" i="2"/>
  <c r="AG2299" i="2"/>
  <c r="AH2299" i="2"/>
  <c r="AI2299" i="2"/>
  <c r="AJ2299" i="2"/>
  <c r="AK2299" i="2"/>
  <c r="AL2299" i="2"/>
  <c r="AM2299" i="2"/>
  <c r="AN2299" i="2"/>
  <c r="C2300" i="2"/>
  <c r="D2300" i="2"/>
  <c r="E2300" i="2"/>
  <c r="F2300" i="2"/>
  <c r="G2300" i="2"/>
  <c r="H2300" i="2"/>
  <c r="J2300" i="2"/>
  <c r="K2300" i="2"/>
  <c r="L2300" i="2"/>
  <c r="M2300" i="2"/>
  <c r="AG2300" i="2"/>
  <c r="AH2300" i="2"/>
  <c r="AI2300" i="2"/>
  <c r="AJ2300" i="2"/>
  <c r="AK2300" i="2"/>
  <c r="AL2300" i="2"/>
  <c r="AM2300" i="2"/>
  <c r="AN2300" i="2"/>
  <c r="C2301" i="2"/>
  <c r="D2301" i="2"/>
  <c r="E2301" i="2"/>
  <c r="F2301" i="2"/>
  <c r="G2301" i="2"/>
  <c r="H2301" i="2"/>
  <c r="J2301" i="2"/>
  <c r="K2301" i="2"/>
  <c r="L2301" i="2"/>
  <c r="M2301" i="2"/>
  <c r="AG2301" i="2"/>
  <c r="AH2301" i="2"/>
  <c r="AI2301" i="2"/>
  <c r="AJ2301" i="2"/>
  <c r="AK2301" i="2"/>
  <c r="AL2301" i="2"/>
  <c r="AM2301" i="2"/>
  <c r="AN2301" i="2"/>
  <c r="C2302" i="2"/>
  <c r="D2302" i="2"/>
  <c r="E2302" i="2"/>
  <c r="F2302" i="2"/>
  <c r="G2302" i="2"/>
  <c r="H2302" i="2"/>
  <c r="J2302" i="2"/>
  <c r="K2302" i="2"/>
  <c r="L2302" i="2"/>
  <c r="M2302" i="2"/>
  <c r="AG2302" i="2"/>
  <c r="AH2302" i="2"/>
  <c r="AI2302" i="2"/>
  <c r="AJ2302" i="2"/>
  <c r="AK2302" i="2"/>
  <c r="AL2302" i="2"/>
  <c r="AM2302" i="2"/>
  <c r="AN2302" i="2"/>
  <c r="C2303" i="2"/>
  <c r="D2303" i="2"/>
  <c r="E2303" i="2"/>
  <c r="F2303" i="2"/>
  <c r="G2303" i="2"/>
  <c r="H2303" i="2"/>
  <c r="J2303" i="2"/>
  <c r="K2303" i="2"/>
  <c r="L2303" i="2"/>
  <c r="M2303" i="2"/>
  <c r="AG2303" i="2"/>
  <c r="AH2303" i="2"/>
  <c r="AI2303" i="2"/>
  <c r="AJ2303" i="2"/>
  <c r="AK2303" i="2"/>
  <c r="AL2303" i="2"/>
  <c r="AM2303" i="2"/>
  <c r="AN2303" i="2"/>
  <c r="C2304" i="2"/>
  <c r="D2304" i="2"/>
  <c r="E2304" i="2"/>
  <c r="F2304" i="2"/>
  <c r="G2304" i="2"/>
  <c r="H2304" i="2"/>
  <c r="J2304" i="2"/>
  <c r="K2304" i="2"/>
  <c r="L2304" i="2"/>
  <c r="M2304" i="2"/>
  <c r="AG2304" i="2"/>
  <c r="AH2304" i="2"/>
  <c r="AI2304" i="2"/>
  <c r="AJ2304" i="2"/>
  <c r="AK2304" i="2"/>
  <c r="AL2304" i="2"/>
  <c r="AM2304" i="2"/>
  <c r="AN2304" i="2"/>
  <c r="C2305" i="2"/>
  <c r="D2305" i="2"/>
  <c r="E2305" i="2"/>
  <c r="F2305" i="2"/>
  <c r="G2305" i="2"/>
  <c r="H2305" i="2"/>
  <c r="J2305" i="2"/>
  <c r="K2305" i="2"/>
  <c r="L2305" i="2"/>
  <c r="M2305" i="2"/>
  <c r="AG2305" i="2"/>
  <c r="AH2305" i="2"/>
  <c r="AI2305" i="2"/>
  <c r="AJ2305" i="2"/>
  <c r="AK2305" i="2"/>
  <c r="AL2305" i="2"/>
  <c r="AM2305" i="2"/>
  <c r="AN2305" i="2"/>
  <c r="C2306" i="2"/>
  <c r="D2306" i="2"/>
  <c r="E2306" i="2"/>
  <c r="F2306" i="2"/>
  <c r="G2306" i="2"/>
  <c r="H2306" i="2"/>
  <c r="J2306" i="2"/>
  <c r="K2306" i="2"/>
  <c r="L2306" i="2"/>
  <c r="M2306" i="2"/>
  <c r="AG2306" i="2"/>
  <c r="AH2306" i="2"/>
  <c r="AI2306" i="2"/>
  <c r="AJ2306" i="2"/>
  <c r="AK2306" i="2"/>
  <c r="AL2306" i="2"/>
  <c r="AM2306" i="2"/>
  <c r="AN2306" i="2"/>
  <c r="C2307" i="2"/>
  <c r="D2307" i="2"/>
  <c r="E2307" i="2"/>
  <c r="F2307" i="2"/>
  <c r="G2307" i="2"/>
  <c r="H2307" i="2"/>
  <c r="J2307" i="2"/>
  <c r="K2307" i="2"/>
  <c r="L2307" i="2"/>
  <c r="M2307" i="2"/>
  <c r="AG2307" i="2"/>
  <c r="AH2307" i="2"/>
  <c r="AI2307" i="2"/>
  <c r="AJ2307" i="2"/>
  <c r="AK2307" i="2"/>
  <c r="AL2307" i="2"/>
  <c r="AM2307" i="2"/>
  <c r="AN2307" i="2"/>
  <c r="C2308" i="2"/>
  <c r="D2308" i="2"/>
  <c r="E2308" i="2"/>
  <c r="F2308" i="2"/>
  <c r="G2308" i="2"/>
  <c r="H2308" i="2"/>
  <c r="J2308" i="2"/>
  <c r="K2308" i="2"/>
  <c r="L2308" i="2"/>
  <c r="M2308" i="2"/>
  <c r="AG2308" i="2"/>
  <c r="AH2308" i="2"/>
  <c r="AI2308" i="2"/>
  <c r="AJ2308" i="2"/>
  <c r="AK2308" i="2"/>
  <c r="AL2308" i="2"/>
  <c r="AM2308" i="2"/>
  <c r="AN2308" i="2"/>
  <c r="C2309" i="2"/>
  <c r="D2309" i="2"/>
  <c r="E2309" i="2"/>
  <c r="F2309" i="2"/>
  <c r="G2309" i="2"/>
  <c r="H2309" i="2"/>
  <c r="J2309" i="2"/>
  <c r="K2309" i="2"/>
  <c r="L2309" i="2"/>
  <c r="M2309" i="2"/>
  <c r="AG2309" i="2"/>
  <c r="AH2309" i="2"/>
  <c r="AI2309" i="2"/>
  <c r="AJ2309" i="2"/>
  <c r="AK2309" i="2"/>
  <c r="AL2309" i="2"/>
  <c r="AM2309" i="2"/>
  <c r="AN2309" i="2"/>
  <c r="C2310" i="2"/>
  <c r="D2310" i="2"/>
  <c r="E2310" i="2"/>
  <c r="F2310" i="2"/>
  <c r="G2310" i="2"/>
  <c r="H2310" i="2"/>
  <c r="J2310" i="2"/>
  <c r="K2310" i="2"/>
  <c r="L2310" i="2"/>
  <c r="M2310" i="2"/>
  <c r="AG2310" i="2"/>
  <c r="AH2310" i="2"/>
  <c r="AI2310" i="2"/>
  <c r="AJ2310" i="2"/>
  <c r="AK2310" i="2"/>
  <c r="AL2310" i="2"/>
  <c r="AM2310" i="2"/>
  <c r="AN2310" i="2"/>
  <c r="C2311" i="2"/>
  <c r="D2311" i="2"/>
  <c r="E2311" i="2"/>
  <c r="F2311" i="2"/>
  <c r="G2311" i="2"/>
  <c r="H2311" i="2"/>
  <c r="J2311" i="2"/>
  <c r="K2311" i="2"/>
  <c r="L2311" i="2"/>
  <c r="M2311" i="2"/>
  <c r="AG2311" i="2"/>
  <c r="AH2311" i="2"/>
  <c r="AI2311" i="2"/>
  <c r="AJ2311" i="2"/>
  <c r="AK2311" i="2"/>
  <c r="AL2311" i="2"/>
  <c r="AM2311" i="2"/>
  <c r="AN2311" i="2"/>
  <c r="C2312" i="2"/>
  <c r="D2312" i="2"/>
  <c r="E2312" i="2"/>
  <c r="F2312" i="2"/>
  <c r="G2312" i="2"/>
  <c r="H2312" i="2"/>
  <c r="J2312" i="2"/>
  <c r="K2312" i="2"/>
  <c r="L2312" i="2"/>
  <c r="M2312" i="2"/>
  <c r="AG2312" i="2"/>
  <c r="AH2312" i="2"/>
  <c r="AI2312" i="2"/>
  <c r="AJ2312" i="2"/>
  <c r="AK2312" i="2"/>
  <c r="AL2312" i="2"/>
  <c r="AM2312" i="2"/>
  <c r="AN2312" i="2"/>
  <c r="C2313" i="2"/>
  <c r="D2313" i="2"/>
  <c r="E2313" i="2"/>
  <c r="F2313" i="2"/>
  <c r="G2313" i="2"/>
  <c r="H2313" i="2"/>
  <c r="J2313" i="2"/>
  <c r="K2313" i="2"/>
  <c r="L2313" i="2"/>
  <c r="M2313" i="2"/>
  <c r="AG2313" i="2"/>
  <c r="AH2313" i="2"/>
  <c r="AI2313" i="2"/>
  <c r="AJ2313" i="2"/>
  <c r="AK2313" i="2"/>
  <c r="AL2313" i="2"/>
  <c r="AM2313" i="2"/>
  <c r="AN2313" i="2"/>
  <c r="C2314" i="2"/>
  <c r="D2314" i="2"/>
  <c r="E2314" i="2"/>
  <c r="F2314" i="2"/>
  <c r="G2314" i="2"/>
  <c r="H2314" i="2"/>
  <c r="J2314" i="2"/>
  <c r="K2314" i="2"/>
  <c r="L2314" i="2"/>
  <c r="M2314" i="2"/>
  <c r="AG2314" i="2"/>
  <c r="AH2314" i="2"/>
  <c r="AI2314" i="2"/>
  <c r="AJ2314" i="2"/>
  <c r="AK2314" i="2"/>
  <c r="AL2314" i="2"/>
  <c r="AM2314" i="2"/>
  <c r="AN2314" i="2"/>
  <c r="C2315" i="2"/>
  <c r="D2315" i="2"/>
  <c r="E2315" i="2"/>
  <c r="F2315" i="2"/>
  <c r="G2315" i="2"/>
  <c r="H2315" i="2"/>
  <c r="J2315" i="2"/>
  <c r="K2315" i="2"/>
  <c r="L2315" i="2"/>
  <c r="M2315" i="2"/>
  <c r="AG2315" i="2"/>
  <c r="AH2315" i="2"/>
  <c r="AI2315" i="2"/>
  <c r="AJ2315" i="2"/>
  <c r="AK2315" i="2"/>
  <c r="AL2315" i="2"/>
  <c r="AM2315" i="2"/>
  <c r="AN2315" i="2"/>
  <c r="C2316" i="2"/>
  <c r="D2316" i="2"/>
  <c r="E2316" i="2"/>
  <c r="F2316" i="2"/>
  <c r="G2316" i="2"/>
  <c r="H2316" i="2"/>
  <c r="J2316" i="2"/>
  <c r="K2316" i="2"/>
  <c r="L2316" i="2"/>
  <c r="M2316" i="2"/>
  <c r="AG2316" i="2"/>
  <c r="AH2316" i="2"/>
  <c r="AI2316" i="2"/>
  <c r="AJ2316" i="2"/>
  <c r="AK2316" i="2"/>
  <c r="AL2316" i="2"/>
  <c r="AM2316" i="2"/>
  <c r="AN2316" i="2"/>
  <c r="C2317" i="2"/>
  <c r="D2317" i="2"/>
  <c r="E2317" i="2"/>
  <c r="F2317" i="2"/>
  <c r="G2317" i="2"/>
  <c r="H2317" i="2"/>
  <c r="J2317" i="2"/>
  <c r="K2317" i="2"/>
  <c r="L2317" i="2"/>
  <c r="M2317" i="2"/>
  <c r="AG2317" i="2"/>
  <c r="AH2317" i="2"/>
  <c r="AI2317" i="2"/>
  <c r="AJ2317" i="2"/>
  <c r="AK2317" i="2"/>
  <c r="AL2317" i="2"/>
  <c r="AM2317" i="2"/>
  <c r="AN2317" i="2"/>
  <c r="C2318" i="2"/>
  <c r="D2318" i="2"/>
  <c r="E2318" i="2"/>
  <c r="F2318" i="2"/>
  <c r="G2318" i="2"/>
  <c r="H2318" i="2"/>
  <c r="J2318" i="2"/>
  <c r="K2318" i="2"/>
  <c r="L2318" i="2"/>
  <c r="M2318" i="2"/>
  <c r="AG2318" i="2"/>
  <c r="AH2318" i="2"/>
  <c r="AI2318" i="2"/>
  <c r="AJ2318" i="2"/>
  <c r="AK2318" i="2"/>
  <c r="AL2318" i="2"/>
  <c r="AM2318" i="2"/>
  <c r="AN2318" i="2"/>
  <c r="C2319" i="2"/>
  <c r="D2319" i="2"/>
  <c r="E2319" i="2"/>
  <c r="F2319" i="2"/>
  <c r="G2319" i="2"/>
  <c r="H2319" i="2"/>
  <c r="J2319" i="2"/>
  <c r="K2319" i="2"/>
  <c r="L2319" i="2"/>
  <c r="M2319" i="2"/>
  <c r="AG2319" i="2"/>
  <c r="AH2319" i="2"/>
  <c r="AI2319" i="2"/>
  <c r="AJ2319" i="2"/>
  <c r="AK2319" i="2"/>
  <c r="AL2319" i="2"/>
  <c r="AM2319" i="2"/>
  <c r="AN2319" i="2"/>
  <c r="C2320" i="2"/>
  <c r="D2320" i="2"/>
  <c r="E2320" i="2"/>
  <c r="F2320" i="2"/>
  <c r="G2320" i="2"/>
  <c r="H2320" i="2"/>
  <c r="J2320" i="2"/>
  <c r="K2320" i="2"/>
  <c r="L2320" i="2"/>
  <c r="M2320" i="2"/>
  <c r="AG2320" i="2"/>
  <c r="AH2320" i="2"/>
  <c r="AI2320" i="2"/>
  <c r="AJ2320" i="2"/>
  <c r="AK2320" i="2"/>
  <c r="AL2320" i="2"/>
  <c r="AM2320" i="2"/>
  <c r="AN2320" i="2"/>
  <c r="C2321" i="2"/>
  <c r="D2321" i="2"/>
  <c r="E2321" i="2"/>
  <c r="F2321" i="2"/>
  <c r="G2321" i="2"/>
  <c r="H2321" i="2"/>
  <c r="J2321" i="2"/>
  <c r="K2321" i="2"/>
  <c r="L2321" i="2"/>
  <c r="M2321" i="2"/>
  <c r="AG2321" i="2"/>
  <c r="AH2321" i="2"/>
  <c r="AI2321" i="2"/>
  <c r="AJ2321" i="2"/>
  <c r="AK2321" i="2"/>
  <c r="AL2321" i="2"/>
  <c r="AM2321" i="2"/>
  <c r="AN2321" i="2"/>
  <c r="C2323" i="2"/>
  <c r="D2323" i="2"/>
  <c r="E2323" i="2"/>
  <c r="F2323" i="2"/>
  <c r="G2323" i="2"/>
  <c r="H2323" i="2"/>
  <c r="J2323" i="2"/>
  <c r="K2323" i="2"/>
  <c r="L2323" i="2"/>
  <c r="M2323" i="2"/>
  <c r="AG2323" i="2"/>
  <c r="AH2323" i="2"/>
  <c r="AI2323" i="2"/>
  <c r="AJ2323" i="2"/>
  <c r="AK2323" i="2"/>
  <c r="AL2323" i="2"/>
  <c r="AM2323" i="2"/>
  <c r="AN2323" i="2"/>
  <c r="C2324" i="2"/>
  <c r="D2324" i="2"/>
  <c r="E2324" i="2"/>
  <c r="F2324" i="2"/>
  <c r="G2324" i="2"/>
  <c r="H2324" i="2"/>
  <c r="J2324" i="2"/>
  <c r="K2324" i="2"/>
  <c r="L2324" i="2"/>
  <c r="M2324" i="2"/>
  <c r="AG2324" i="2"/>
  <c r="AH2324" i="2"/>
  <c r="AI2324" i="2"/>
  <c r="AJ2324" i="2"/>
  <c r="AK2324" i="2"/>
  <c r="AL2324" i="2"/>
  <c r="AM2324" i="2"/>
  <c r="AN2324" i="2"/>
  <c r="C2325" i="2"/>
  <c r="D2325" i="2"/>
  <c r="E2325" i="2"/>
  <c r="F2325" i="2"/>
  <c r="G2325" i="2"/>
  <c r="H2325" i="2"/>
  <c r="J2325" i="2"/>
  <c r="K2325" i="2"/>
  <c r="L2325" i="2"/>
  <c r="M2325" i="2"/>
  <c r="AG2325" i="2"/>
  <c r="AH2325" i="2"/>
  <c r="AI2325" i="2"/>
  <c r="AJ2325" i="2"/>
  <c r="AK2325" i="2"/>
  <c r="AL2325" i="2"/>
  <c r="AM2325" i="2"/>
  <c r="AN2325" i="2"/>
  <c r="C2326" i="2"/>
  <c r="D2326" i="2"/>
  <c r="E2326" i="2"/>
  <c r="F2326" i="2"/>
  <c r="G2326" i="2"/>
  <c r="H2326" i="2"/>
  <c r="J2326" i="2"/>
  <c r="K2326" i="2"/>
  <c r="L2326" i="2"/>
  <c r="M2326" i="2"/>
  <c r="AG2326" i="2"/>
  <c r="AH2326" i="2"/>
  <c r="AI2326" i="2"/>
  <c r="AJ2326" i="2"/>
  <c r="AK2326" i="2"/>
  <c r="AL2326" i="2"/>
  <c r="AM2326" i="2"/>
  <c r="AN2326" i="2"/>
  <c r="C2327" i="2"/>
  <c r="D2327" i="2"/>
  <c r="E2327" i="2"/>
  <c r="F2327" i="2"/>
  <c r="G2327" i="2"/>
  <c r="H2327" i="2"/>
  <c r="J2327" i="2"/>
  <c r="K2327" i="2"/>
  <c r="L2327" i="2"/>
  <c r="M2327" i="2"/>
  <c r="AG2327" i="2"/>
  <c r="AH2327" i="2"/>
  <c r="AI2327" i="2"/>
  <c r="AJ2327" i="2"/>
  <c r="AK2327" i="2"/>
  <c r="AL2327" i="2"/>
  <c r="AM2327" i="2"/>
  <c r="AN2327" i="2"/>
  <c r="C2328" i="2"/>
  <c r="D2328" i="2"/>
  <c r="E2328" i="2"/>
  <c r="F2328" i="2"/>
  <c r="G2328" i="2"/>
  <c r="H2328" i="2"/>
  <c r="J2328" i="2"/>
  <c r="K2328" i="2"/>
  <c r="L2328" i="2"/>
  <c r="M2328" i="2"/>
  <c r="AG2328" i="2"/>
  <c r="AH2328" i="2"/>
  <c r="AI2328" i="2"/>
  <c r="AJ2328" i="2"/>
  <c r="AK2328" i="2"/>
  <c r="AL2328" i="2"/>
  <c r="AM2328" i="2"/>
  <c r="AN2328" i="2"/>
  <c r="C2329" i="2"/>
  <c r="D2329" i="2"/>
  <c r="E2329" i="2"/>
  <c r="F2329" i="2"/>
  <c r="G2329" i="2"/>
  <c r="H2329" i="2"/>
  <c r="J2329" i="2"/>
  <c r="K2329" i="2"/>
  <c r="L2329" i="2"/>
  <c r="M2329" i="2"/>
  <c r="AG2329" i="2"/>
  <c r="AH2329" i="2"/>
  <c r="AI2329" i="2"/>
  <c r="AJ2329" i="2"/>
  <c r="AK2329" i="2"/>
  <c r="AL2329" i="2"/>
  <c r="AM2329" i="2"/>
  <c r="AN2329" i="2"/>
  <c r="C2330" i="2"/>
  <c r="D2330" i="2"/>
  <c r="E2330" i="2"/>
  <c r="F2330" i="2"/>
  <c r="G2330" i="2"/>
  <c r="H2330" i="2"/>
  <c r="J2330" i="2"/>
  <c r="K2330" i="2"/>
  <c r="L2330" i="2"/>
  <c r="M2330" i="2"/>
  <c r="AG2330" i="2"/>
  <c r="AH2330" i="2"/>
  <c r="AI2330" i="2"/>
  <c r="AJ2330" i="2"/>
  <c r="AK2330" i="2"/>
  <c r="AL2330" i="2"/>
  <c r="AM2330" i="2"/>
  <c r="AN2330" i="2"/>
  <c r="C2331" i="2"/>
  <c r="D2331" i="2"/>
  <c r="E2331" i="2"/>
  <c r="F2331" i="2"/>
  <c r="G2331" i="2"/>
  <c r="H2331" i="2"/>
  <c r="J2331" i="2"/>
  <c r="K2331" i="2"/>
  <c r="L2331" i="2"/>
  <c r="M2331" i="2"/>
  <c r="AG2331" i="2"/>
  <c r="AH2331" i="2"/>
  <c r="AI2331" i="2"/>
  <c r="AJ2331" i="2"/>
  <c r="AK2331" i="2"/>
  <c r="AL2331" i="2"/>
  <c r="AM2331" i="2"/>
  <c r="AN2331" i="2"/>
  <c r="C2332" i="2"/>
  <c r="D2332" i="2"/>
  <c r="E2332" i="2"/>
  <c r="F2332" i="2"/>
  <c r="G2332" i="2"/>
  <c r="H2332" i="2"/>
  <c r="J2332" i="2"/>
  <c r="K2332" i="2"/>
  <c r="L2332" i="2"/>
  <c r="M2332" i="2"/>
  <c r="AG2332" i="2"/>
  <c r="AH2332" i="2"/>
  <c r="AI2332" i="2"/>
  <c r="AJ2332" i="2"/>
  <c r="AK2332" i="2"/>
  <c r="AL2332" i="2"/>
  <c r="AM2332" i="2"/>
  <c r="AN2332" i="2"/>
  <c r="C2333" i="2"/>
  <c r="D2333" i="2"/>
  <c r="E2333" i="2"/>
  <c r="F2333" i="2"/>
  <c r="G2333" i="2"/>
  <c r="H2333" i="2"/>
  <c r="J2333" i="2"/>
  <c r="K2333" i="2"/>
  <c r="L2333" i="2"/>
  <c r="M2333" i="2"/>
  <c r="AG2333" i="2"/>
  <c r="AH2333" i="2"/>
  <c r="AI2333" i="2"/>
  <c r="AJ2333" i="2"/>
  <c r="AK2333" i="2"/>
  <c r="AL2333" i="2"/>
  <c r="AM2333" i="2"/>
  <c r="AN2333" i="2"/>
  <c r="C2334" i="2"/>
  <c r="D2334" i="2"/>
  <c r="E2334" i="2"/>
  <c r="F2334" i="2"/>
  <c r="G2334" i="2"/>
  <c r="H2334" i="2"/>
  <c r="J2334" i="2"/>
  <c r="K2334" i="2"/>
  <c r="L2334" i="2"/>
  <c r="M2334" i="2"/>
  <c r="AG2334" i="2"/>
  <c r="AH2334" i="2"/>
  <c r="AI2334" i="2"/>
  <c r="AJ2334" i="2"/>
  <c r="AK2334" i="2"/>
  <c r="AL2334" i="2"/>
  <c r="AM2334" i="2"/>
  <c r="AN2334" i="2"/>
  <c r="C2335" i="2"/>
  <c r="D2335" i="2"/>
  <c r="E2335" i="2"/>
  <c r="F2335" i="2"/>
  <c r="G2335" i="2"/>
  <c r="H2335" i="2"/>
  <c r="J2335" i="2"/>
  <c r="K2335" i="2"/>
  <c r="L2335" i="2"/>
  <c r="M2335" i="2"/>
  <c r="AG2335" i="2"/>
  <c r="AH2335" i="2"/>
  <c r="AI2335" i="2"/>
  <c r="AJ2335" i="2"/>
  <c r="AK2335" i="2"/>
  <c r="AL2335" i="2"/>
  <c r="AM2335" i="2"/>
  <c r="AN2335" i="2"/>
  <c r="C2336" i="2"/>
  <c r="D2336" i="2"/>
  <c r="E2336" i="2"/>
  <c r="F2336" i="2"/>
  <c r="G2336" i="2"/>
  <c r="H2336" i="2"/>
  <c r="J2336" i="2"/>
  <c r="K2336" i="2"/>
  <c r="L2336" i="2"/>
  <c r="M2336" i="2"/>
  <c r="AG2336" i="2"/>
  <c r="AH2336" i="2"/>
  <c r="AI2336" i="2"/>
  <c r="AJ2336" i="2"/>
  <c r="AK2336" i="2"/>
  <c r="AL2336" i="2"/>
  <c r="AM2336" i="2"/>
  <c r="AN2336" i="2"/>
  <c r="C2337" i="2"/>
  <c r="D2337" i="2"/>
  <c r="E2337" i="2"/>
  <c r="F2337" i="2"/>
  <c r="G2337" i="2"/>
  <c r="H2337" i="2"/>
  <c r="J2337" i="2"/>
  <c r="K2337" i="2"/>
  <c r="L2337" i="2"/>
  <c r="M2337" i="2"/>
  <c r="AG2337" i="2"/>
  <c r="AH2337" i="2"/>
  <c r="AI2337" i="2"/>
  <c r="AJ2337" i="2"/>
  <c r="AK2337" i="2"/>
  <c r="AL2337" i="2"/>
  <c r="AM2337" i="2"/>
  <c r="AN2337" i="2"/>
  <c r="C2338" i="2"/>
  <c r="D2338" i="2"/>
  <c r="E2338" i="2"/>
  <c r="F2338" i="2"/>
  <c r="G2338" i="2"/>
  <c r="H2338" i="2"/>
  <c r="J2338" i="2"/>
  <c r="K2338" i="2"/>
  <c r="L2338" i="2"/>
  <c r="M2338" i="2"/>
  <c r="AG2338" i="2"/>
  <c r="AH2338" i="2"/>
  <c r="AI2338" i="2"/>
  <c r="AJ2338" i="2"/>
  <c r="AK2338" i="2"/>
  <c r="AL2338" i="2"/>
  <c r="AM2338" i="2"/>
  <c r="AN2338" i="2"/>
  <c r="C2339" i="2"/>
  <c r="D2339" i="2"/>
  <c r="E2339" i="2"/>
  <c r="F2339" i="2"/>
  <c r="G2339" i="2"/>
  <c r="H2339" i="2"/>
  <c r="J2339" i="2"/>
  <c r="K2339" i="2"/>
  <c r="L2339" i="2"/>
  <c r="M2339" i="2"/>
  <c r="AG2339" i="2"/>
  <c r="AH2339" i="2"/>
  <c r="AI2339" i="2"/>
  <c r="AJ2339" i="2"/>
  <c r="AK2339" i="2"/>
  <c r="AL2339" i="2"/>
  <c r="AM2339" i="2"/>
  <c r="AN2339" i="2"/>
  <c r="C2340" i="2"/>
  <c r="D2340" i="2"/>
  <c r="E2340" i="2"/>
  <c r="F2340" i="2"/>
  <c r="G2340" i="2"/>
  <c r="H2340" i="2"/>
  <c r="J2340" i="2"/>
  <c r="K2340" i="2"/>
  <c r="L2340" i="2"/>
  <c r="M2340" i="2"/>
  <c r="AG2340" i="2"/>
  <c r="AH2340" i="2"/>
  <c r="AI2340" i="2"/>
  <c r="AJ2340" i="2"/>
  <c r="AK2340" i="2"/>
  <c r="AL2340" i="2"/>
  <c r="AM2340" i="2"/>
  <c r="AN2340" i="2"/>
  <c r="C2341" i="2"/>
  <c r="D2341" i="2"/>
  <c r="E2341" i="2"/>
  <c r="F2341" i="2"/>
  <c r="G2341" i="2"/>
  <c r="H2341" i="2"/>
  <c r="J2341" i="2"/>
  <c r="K2341" i="2"/>
  <c r="L2341" i="2"/>
  <c r="M2341" i="2"/>
  <c r="AG2341" i="2"/>
  <c r="AH2341" i="2"/>
  <c r="AI2341" i="2"/>
  <c r="AJ2341" i="2"/>
  <c r="AK2341" i="2"/>
  <c r="AL2341" i="2"/>
  <c r="AM2341" i="2"/>
  <c r="AN2341" i="2"/>
  <c r="C2342" i="2"/>
  <c r="D2342" i="2"/>
  <c r="E2342" i="2"/>
  <c r="F2342" i="2"/>
  <c r="G2342" i="2"/>
  <c r="H2342" i="2"/>
  <c r="J2342" i="2"/>
  <c r="K2342" i="2"/>
  <c r="L2342" i="2"/>
  <c r="M2342" i="2"/>
  <c r="AG2342" i="2"/>
  <c r="AH2342" i="2"/>
  <c r="AI2342" i="2"/>
  <c r="AJ2342" i="2"/>
  <c r="AK2342" i="2"/>
  <c r="AL2342" i="2"/>
  <c r="AM2342" i="2"/>
  <c r="AN2342" i="2"/>
  <c r="C2343" i="2"/>
  <c r="D2343" i="2"/>
  <c r="E2343" i="2"/>
  <c r="F2343" i="2"/>
  <c r="G2343" i="2"/>
  <c r="H2343" i="2"/>
  <c r="J2343" i="2"/>
  <c r="K2343" i="2"/>
  <c r="L2343" i="2"/>
  <c r="M2343" i="2"/>
  <c r="AG2343" i="2"/>
  <c r="AH2343" i="2"/>
  <c r="AI2343" i="2"/>
  <c r="AJ2343" i="2"/>
  <c r="AK2343" i="2"/>
  <c r="AL2343" i="2"/>
  <c r="AM2343" i="2"/>
  <c r="AN2343" i="2"/>
  <c r="C2344" i="2"/>
  <c r="D2344" i="2"/>
  <c r="E2344" i="2"/>
  <c r="F2344" i="2"/>
  <c r="G2344" i="2"/>
  <c r="H2344" i="2"/>
  <c r="J2344" i="2"/>
  <c r="K2344" i="2"/>
  <c r="L2344" i="2"/>
  <c r="M2344" i="2"/>
  <c r="AG2344" i="2"/>
  <c r="AH2344" i="2"/>
  <c r="AI2344" i="2"/>
  <c r="AJ2344" i="2"/>
  <c r="AK2344" i="2"/>
  <c r="AL2344" i="2"/>
  <c r="AM2344" i="2"/>
  <c r="AN2344" i="2"/>
  <c r="C2345" i="2"/>
  <c r="D2345" i="2"/>
  <c r="E2345" i="2"/>
  <c r="F2345" i="2"/>
  <c r="G2345" i="2"/>
  <c r="H2345" i="2"/>
  <c r="J2345" i="2"/>
  <c r="K2345" i="2"/>
  <c r="L2345" i="2"/>
  <c r="M2345" i="2"/>
  <c r="AG2345" i="2"/>
  <c r="AH2345" i="2"/>
  <c r="AI2345" i="2"/>
  <c r="AJ2345" i="2"/>
  <c r="AK2345" i="2"/>
  <c r="AL2345" i="2"/>
  <c r="AM2345" i="2"/>
  <c r="AN2345" i="2"/>
  <c r="C2346" i="2"/>
  <c r="D2346" i="2"/>
  <c r="E2346" i="2"/>
  <c r="F2346" i="2"/>
  <c r="G2346" i="2"/>
  <c r="H2346" i="2"/>
  <c r="J2346" i="2"/>
  <c r="K2346" i="2"/>
  <c r="L2346" i="2"/>
  <c r="M2346" i="2"/>
  <c r="AG2346" i="2"/>
  <c r="AH2346" i="2"/>
  <c r="AI2346" i="2"/>
  <c r="AJ2346" i="2"/>
  <c r="AK2346" i="2"/>
  <c r="AL2346" i="2"/>
  <c r="AM2346" i="2"/>
  <c r="AN2346" i="2"/>
  <c r="C2347" i="2"/>
  <c r="D2347" i="2"/>
  <c r="E2347" i="2"/>
  <c r="F2347" i="2"/>
  <c r="G2347" i="2"/>
  <c r="H2347" i="2"/>
  <c r="J2347" i="2"/>
  <c r="K2347" i="2"/>
  <c r="L2347" i="2"/>
  <c r="M2347" i="2"/>
  <c r="AG2347" i="2"/>
  <c r="AH2347" i="2"/>
  <c r="AI2347" i="2"/>
  <c r="AJ2347" i="2"/>
  <c r="AK2347" i="2"/>
  <c r="AL2347" i="2"/>
  <c r="AM2347" i="2"/>
  <c r="AN2347" i="2"/>
  <c r="C2348" i="2"/>
  <c r="D2348" i="2"/>
  <c r="E2348" i="2"/>
  <c r="F2348" i="2"/>
  <c r="G2348" i="2"/>
  <c r="H2348" i="2"/>
  <c r="J2348" i="2"/>
  <c r="K2348" i="2"/>
  <c r="L2348" i="2"/>
  <c r="M2348" i="2"/>
  <c r="AG2348" i="2"/>
  <c r="AH2348" i="2"/>
  <c r="AI2348" i="2"/>
  <c r="AJ2348" i="2"/>
  <c r="AK2348" i="2"/>
  <c r="AL2348" i="2"/>
  <c r="AM2348" i="2"/>
  <c r="AN2348" i="2"/>
  <c r="C2349" i="2"/>
  <c r="D2349" i="2"/>
  <c r="E2349" i="2"/>
  <c r="F2349" i="2"/>
  <c r="G2349" i="2"/>
  <c r="H2349" i="2"/>
  <c r="J2349" i="2"/>
  <c r="K2349" i="2"/>
  <c r="L2349" i="2"/>
  <c r="M2349" i="2"/>
  <c r="AG2349" i="2"/>
  <c r="AH2349" i="2"/>
  <c r="AI2349" i="2"/>
  <c r="AJ2349" i="2"/>
  <c r="AK2349" i="2"/>
  <c r="AL2349" i="2"/>
  <c r="AM2349" i="2"/>
  <c r="AN2349" i="2"/>
  <c r="C2350" i="2"/>
  <c r="D2350" i="2"/>
  <c r="E2350" i="2"/>
  <c r="F2350" i="2"/>
  <c r="G2350" i="2"/>
  <c r="H2350" i="2"/>
  <c r="J2350" i="2"/>
  <c r="K2350" i="2"/>
  <c r="L2350" i="2"/>
  <c r="M2350" i="2"/>
  <c r="AG2350" i="2"/>
  <c r="AH2350" i="2"/>
  <c r="AI2350" i="2"/>
  <c r="AJ2350" i="2"/>
  <c r="AK2350" i="2"/>
  <c r="AL2350" i="2"/>
  <c r="AM2350" i="2"/>
  <c r="AN2350" i="2"/>
  <c r="C2351" i="2"/>
  <c r="D2351" i="2"/>
  <c r="E2351" i="2"/>
  <c r="F2351" i="2"/>
  <c r="G2351" i="2"/>
  <c r="H2351" i="2"/>
  <c r="J2351" i="2"/>
  <c r="K2351" i="2"/>
  <c r="L2351" i="2"/>
  <c r="M2351" i="2"/>
  <c r="AG2351" i="2"/>
  <c r="AH2351" i="2"/>
  <c r="AI2351" i="2"/>
  <c r="AJ2351" i="2"/>
  <c r="AK2351" i="2"/>
  <c r="AL2351" i="2"/>
  <c r="AM2351" i="2"/>
  <c r="AN2351" i="2"/>
  <c r="C2352" i="2"/>
  <c r="D2352" i="2"/>
  <c r="E2352" i="2"/>
  <c r="F2352" i="2"/>
  <c r="G2352" i="2"/>
  <c r="H2352" i="2"/>
  <c r="J2352" i="2"/>
  <c r="K2352" i="2"/>
  <c r="L2352" i="2"/>
  <c r="M2352" i="2"/>
  <c r="AG2352" i="2"/>
  <c r="AH2352" i="2"/>
  <c r="AI2352" i="2"/>
  <c r="AJ2352" i="2"/>
  <c r="AK2352" i="2"/>
  <c r="AL2352" i="2"/>
  <c r="AM2352" i="2"/>
  <c r="AN2352" i="2"/>
  <c r="C2353" i="2"/>
  <c r="D2353" i="2"/>
  <c r="E2353" i="2"/>
  <c r="F2353" i="2"/>
  <c r="G2353" i="2"/>
  <c r="H2353" i="2"/>
  <c r="J2353" i="2"/>
  <c r="K2353" i="2"/>
  <c r="L2353" i="2"/>
  <c r="M2353" i="2"/>
  <c r="AG2353" i="2"/>
  <c r="AH2353" i="2"/>
  <c r="AI2353" i="2"/>
  <c r="AJ2353" i="2"/>
  <c r="AK2353" i="2"/>
  <c r="AL2353" i="2"/>
  <c r="AM2353" i="2"/>
  <c r="AN2353" i="2"/>
  <c r="C2354" i="2"/>
  <c r="D2354" i="2"/>
  <c r="E2354" i="2"/>
  <c r="F2354" i="2"/>
  <c r="G2354" i="2"/>
  <c r="H2354" i="2"/>
  <c r="J2354" i="2"/>
  <c r="K2354" i="2"/>
  <c r="L2354" i="2"/>
  <c r="M2354" i="2"/>
  <c r="AG2354" i="2"/>
  <c r="AH2354" i="2"/>
  <c r="AI2354" i="2"/>
  <c r="AJ2354" i="2"/>
  <c r="AK2354" i="2"/>
  <c r="AL2354" i="2"/>
  <c r="AM2354" i="2"/>
  <c r="AN2354" i="2"/>
  <c r="C2355" i="2"/>
  <c r="D2355" i="2"/>
  <c r="E2355" i="2"/>
  <c r="F2355" i="2"/>
  <c r="G2355" i="2"/>
  <c r="H2355" i="2"/>
  <c r="J2355" i="2"/>
  <c r="K2355" i="2"/>
  <c r="L2355" i="2"/>
  <c r="M2355" i="2"/>
  <c r="AG2355" i="2"/>
  <c r="AH2355" i="2"/>
  <c r="AI2355" i="2"/>
  <c r="AJ2355" i="2"/>
  <c r="AK2355" i="2"/>
  <c r="AL2355" i="2"/>
  <c r="AM2355" i="2"/>
  <c r="AN2355" i="2"/>
  <c r="C2356" i="2"/>
  <c r="D2356" i="2"/>
  <c r="E2356" i="2"/>
  <c r="F2356" i="2"/>
  <c r="G2356" i="2"/>
  <c r="H2356" i="2"/>
  <c r="J2356" i="2"/>
  <c r="K2356" i="2"/>
  <c r="L2356" i="2"/>
  <c r="M2356" i="2"/>
  <c r="AG2356" i="2"/>
  <c r="AH2356" i="2"/>
  <c r="AI2356" i="2"/>
  <c r="AJ2356" i="2"/>
  <c r="AK2356" i="2"/>
  <c r="AL2356" i="2"/>
  <c r="AM2356" i="2"/>
  <c r="AN2356" i="2"/>
  <c r="C2357" i="2"/>
  <c r="D2357" i="2"/>
  <c r="E2357" i="2"/>
  <c r="F2357" i="2"/>
  <c r="G2357" i="2"/>
  <c r="H2357" i="2"/>
  <c r="J2357" i="2"/>
  <c r="K2357" i="2"/>
  <c r="L2357" i="2"/>
  <c r="M2357" i="2"/>
  <c r="AG2357" i="2"/>
  <c r="AH2357" i="2"/>
  <c r="AI2357" i="2"/>
  <c r="AJ2357" i="2"/>
  <c r="AK2357" i="2"/>
  <c r="AL2357" i="2"/>
  <c r="AM2357" i="2"/>
  <c r="AN2357" i="2"/>
  <c r="C2358" i="2"/>
  <c r="D2358" i="2"/>
  <c r="E2358" i="2"/>
  <c r="F2358" i="2"/>
  <c r="G2358" i="2"/>
  <c r="H2358" i="2"/>
  <c r="J2358" i="2"/>
  <c r="K2358" i="2"/>
  <c r="L2358" i="2"/>
  <c r="M2358" i="2"/>
  <c r="AG2358" i="2"/>
  <c r="AH2358" i="2"/>
  <c r="AI2358" i="2"/>
  <c r="AJ2358" i="2"/>
  <c r="AK2358" i="2"/>
  <c r="AL2358" i="2"/>
  <c r="AM2358" i="2"/>
  <c r="AN2358" i="2"/>
  <c r="C2359" i="2"/>
  <c r="D2359" i="2"/>
  <c r="E2359" i="2"/>
  <c r="F2359" i="2"/>
  <c r="G2359" i="2"/>
  <c r="H2359" i="2"/>
  <c r="J2359" i="2"/>
  <c r="K2359" i="2"/>
  <c r="L2359" i="2"/>
  <c r="M2359" i="2"/>
  <c r="AG2359" i="2"/>
  <c r="AH2359" i="2"/>
  <c r="AI2359" i="2"/>
  <c r="AJ2359" i="2"/>
  <c r="AK2359" i="2"/>
  <c r="AL2359" i="2"/>
  <c r="AM2359" i="2"/>
  <c r="AN2359" i="2"/>
  <c r="C2360" i="2"/>
  <c r="D2360" i="2"/>
  <c r="E2360" i="2"/>
  <c r="F2360" i="2"/>
  <c r="G2360" i="2"/>
  <c r="H2360" i="2"/>
  <c r="J2360" i="2"/>
  <c r="K2360" i="2"/>
  <c r="L2360" i="2"/>
  <c r="M2360" i="2"/>
  <c r="AG2360" i="2"/>
  <c r="AH2360" i="2"/>
  <c r="AI2360" i="2"/>
  <c r="AJ2360" i="2"/>
  <c r="AK2360" i="2"/>
  <c r="AL2360" i="2"/>
  <c r="AM2360" i="2"/>
  <c r="AN2360" i="2"/>
  <c r="C2361" i="2"/>
  <c r="D2361" i="2"/>
  <c r="E2361" i="2"/>
  <c r="F2361" i="2"/>
  <c r="G2361" i="2"/>
  <c r="H2361" i="2"/>
  <c r="J2361" i="2"/>
  <c r="K2361" i="2"/>
  <c r="L2361" i="2"/>
  <c r="M2361" i="2"/>
  <c r="AG2361" i="2"/>
  <c r="AH2361" i="2"/>
  <c r="AI2361" i="2"/>
  <c r="AJ2361" i="2"/>
  <c r="AK2361" i="2"/>
  <c r="AL2361" i="2"/>
  <c r="AM2361" i="2"/>
  <c r="AN2361" i="2"/>
  <c r="C2362" i="2"/>
  <c r="D2362" i="2"/>
  <c r="E2362" i="2"/>
  <c r="F2362" i="2"/>
  <c r="G2362" i="2"/>
  <c r="H2362" i="2"/>
  <c r="J2362" i="2"/>
  <c r="K2362" i="2"/>
  <c r="L2362" i="2"/>
  <c r="M2362" i="2"/>
  <c r="AG2362" i="2"/>
  <c r="AH2362" i="2"/>
  <c r="AI2362" i="2"/>
  <c r="AJ2362" i="2"/>
  <c r="AK2362" i="2"/>
  <c r="AL2362" i="2"/>
  <c r="AM2362" i="2"/>
  <c r="AN2362" i="2"/>
  <c r="C2363" i="2"/>
  <c r="D2363" i="2"/>
  <c r="E2363" i="2"/>
  <c r="F2363" i="2"/>
  <c r="G2363" i="2"/>
  <c r="H2363" i="2"/>
  <c r="J2363" i="2"/>
  <c r="K2363" i="2"/>
  <c r="L2363" i="2"/>
  <c r="M2363" i="2"/>
  <c r="AG2363" i="2"/>
  <c r="AH2363" i="2"/>
  <c r="AI2363" i="2"/>
  <c r="AJ2363" i="2"/>
  <c r="AK2363" i="2"/>
  <c r="AL2363" i="2"/>
  <c r="AM2363" i="2"/>
  <c r="AN2363" i="2"/>
  <c r="C2364" i="2"/>
  <c r="D2364" i="2"/>
  <c r="E2364" i="2"/>
  <c r="F2364" i="2"/>
  <c r="G2364" i="2"/>
  <c r="H2364" i="2"/>
  <c r="J2364" i="2"/>
  <c r="K2364" i="2"/>
  <c r="L2364" i="2"/>
  <c r="M2364" i="2"/>
  <c r="AG2364" i="2"/>
  <c r="AH2364" i="2"/>
  <c r="AI2364" i="2"/>
  <c r="AJ2364" i="2"/>
  <c r="AK2364" i="2"/>
  <c r="AL2364" i="2"/>
  <c r="AM2364" i="2"/>
  <c r="AN2364" i="2"/>
  <c r="C2365" i="2"/>
  <c r="D2365" i="2"/>
  <c r="E2365" i="2"/>
  <c r="F2365" i="2"/>
  <c r="G2365" i="2"/>
  <c r="H2365" i="2"/>
  <c r="J2365" i="2"/>
  <c r="K2365" i="2"/>
  <c r="L2365" i="2"/>
  <c r="M2365" i="2"/>
  <c r="AG2365" i="2"/>
  <c r="AH2365" i="2"/>
  <c r="AI2365" i="2"/>
  <c r="AJ2365" i="2"/>
  <c r="AK2365" i="2"/>
  <c r="AL2365" i="2"/>
  <c r="AM2365" i="2"/>
  <c r="AN2365" i="2"/>
  <c r="C2366" i="2"/>
  <c r="D2366" i="2"/>
  <c r="E2366" i="2"/>
  <c r="F2366" i="2"/>
  <c r="G2366" i="2"/>
  <c r="H2366" i="2"/>
  <c r="J2366" i="2"/>
  <c r="K2366" i="2"/>
  <c r="L2366" i="2"/>
  <c r="M2366" i="2"/>
  <c r="AG2366" i="2"/>
  <c r="AH2366" i="2"/>
  <c r="AI2366" i="2"/>
  <c r="AJ2366" i="2"/>
  <c r="AK2366" i="2"/>
  <c r="AL2366" i="2"/>
  <c r="AM2366" i="2"/>
  <c r="AN2366" i="2"/>
  <c r="C2367" i="2"/>
  <c r="D2367" i="2"/>
  <c r="E2367" i="2"/>
  <c r="F2367" i="2"/>
  <c r="G2367" i="2"/>
  <c r="H2367" i="2"/>
  <c r="J2367" i="2"/>
  <c r="K2367" i="2"/>
  <c r="L2367" i="2"/>
  <c r="M2367" i="2"/>
  <c r="AG2367" i="2"/>
  <c r="AH2367" i="2"/>
  <c r="AI2367" i="2"/>
  <c r="AJ2367" i="2"/>
  <c r="AK2367" i="2"/>
  <c r="AL2367" i="2"/>
  <c r="AM2367" i="2"/>
  <c r="AN2367" i="2"/>
  <c r="C2368" i="2"/>
  <c r="D2368" i="2"/>
  <c r="E2368" i="2"/>
  <c r="F2368" i="2"/>
  <c r="G2368" i="2"/>
  <c r="H2368" i="2"/>
  <c r="J2368" i="2"/>
  <c r="K2368" i="2"/>
  <c r="L2368" i="2"/>
  <c r="M2368" i="2"/>
  <c r="AG2368" i="2"/>
  <c r="AH2368" i="2"/>
  <c r="AI2368" i="2"/>
  <c r="AJ2368" i="2"/>
  <c r="AK2368" i="2"/>
  <c r="AL2368" i="2"/>
  <c r="AM2368" i="2"/>
  <c r="AN2368" i="2"/>
  <c r="C2369" i="2"/>
  <c r="D2369" i="2"/>
  <c r="E2369" i="2"/>
  <c r="F2369" i="2"/>
  <c r="G2369" i="2"/>
  <c r="H2369" i="2"/>
  <c r="J2369" i="2"/>
  <c r="K2369" i="2"/>
  <c r="L2369" i="2"/>
  <c r="M2369" i="2"/>
  <c r="AG2369" i="2"/>
  <c r="AH2369" i="2"/>
  <c r="AI2369" i="2"/>
  <c r="AJ2369" i="2"/>
  <c r="AK2369" i="2"/>
  <c r="AL2369" i="2"/>
  <c r="AM2369" i="2"/>
  <c r="AN2369" i="2"/>
  <c r="C2370" i="2"/>
  <c r="D2370" i="2"/>
  <c r="E2370" i="2"/>
  <c r="F2370" i="2"/>
  <c r="G2370" i="2"/>
  <c r="H2370" i="2"/>
  <c r="J2370" i="2"/>
  <c r="K2370" i="2"/>
  <c r="L2370" i="2"/>
  <c r="M2370" i="2"/>
  <c r="AG2370" i="2"/>
  <c r="AH2370" i="2"/>
  <c r="AI2370" i="2"/>
  <c r="AJ2370" i="2"/>
  <c r="AK2370" i="2"/>
  <c r="AL2370" i="2"/>
  <c r="AM2370" i="2"/>
  <c r="AN2370" i="2"/>
  <c r="C2371" i="2"/>
  <c r="D2371" i="2"/>
  <c r="E2371" i="2"/>
  <c r="F2371" i="2"/>
  <c r="G2371" i="2"/>
  <c r="H2371" i="2"/>
  <c r="J2371" i="2"/>
  <c r="K2371" i="2"/>
  <c r="L2371" i="2"/>
  <c r="M2371" i="2"/>
  <c r="AG2371" i="2"/>
  <c r="AH2371" i="2"/>
  <c r="AI2371" i="2"/>
  <c r="AJ2371" i="2"/>
  <c r="AK2371" i="2"/>
  <c r="AL2371" i="2"/>
  <c r="AM2371" i="2"/>
  <c r="AN2371" i="2"/>
  <c r="C2372" i="2"/>
  <c r="D2372" i="2"/>
  <c r="E2372" i="2"/>
  <c r="F2372" i="2"/>
  <c r="G2372" i="2"/>
  <c r="H2372" i="2"/>
  <c r="J2372" i="2"/>
  <c r="K2372" i="2"/>
  <c r="L2372" i="2"/>
  <c r="M2372" i="2"/>
  <c r="AG2372" i="2"/>
  <c r="AH2372" i="2"/>
  <c r="AI2372" i="2"/>
  <c r="AJ2372" i="2"/>
  <c r="AK2372" i="2"/>
  <c r="AL2372" i="2"/>
  <c r="AM2372" i="2"/>
  <c r="AN2372" i="2"/>
  <c r="C2373" i="2"/>
  <c r="D2373" i="2"/>
  <c r="E2373" i="2"/>
  <c r="F2373" i="2"/>
  <c r="G2373" i="2"/>
  <c r="H2373" i="2"/>
  <c r="J2373" i="2"/>
  <c r="K2373" i="2"/>
  <c r="L2373" i="2"/>
  <c r="M2373" i="2"/>
  <c r="AG2373" i="2"/>
  <c r="AH2373" i="2"/>
  <c r="AI2373" i="2"/>
  <c r="AJ2373" i="2"/>
  <c r="AK2373" i="2"/>
  <c r="AL2373" i="2"/>
  <c r="AM2373" i="2"/>
  <c r="AN2373" i="2"/>
  <c r="C2374" i="2"/>
  <c r="D2374" i="2"/>
  <c r="E2374" i="2"/>
  <c r="F2374" i="2"/>
  <c r="G2374" i="2"/>
  <c r="H2374" i="2"/>
  <c r="J2374" i="2"/>
  <c r="K2374" i="2"/>
  <c r="L2374" i="2"/>
  <c r="M2374" i="2"/>
  <c r="AG2374" i="2"/>
  <c r="AH2374" i="2"/>
  <c r="AI2374" i="2"/>
  <c r="AJ2374" i="2"/>
  <c r="AK2374" i="2"/>
  <c r="AL2374" i="2"/>
  <c r="AM2374" i="2"/>
  <c r="AN2374" i="2"/>
  <c r="C2375" i="2"/>
  <c r="D2375" i="2"/>
  <c r="E2375" i="2"/>
  <c r="F2375" i="2"/>
  <c r="G2375" i="2"/>
  <c r="H2375" i="2"/>
  <c r="J2375" i="2"/>
  <c r="K2375" i="2"/>
  <c r="L2375" i="2"/>
  <c r="M2375" i="2"/>
  <c r="AG2375" i="2"/>
  <c r="AH2375" i="2"/>
  <c r="AI2375" i="2"/>
  <c r="AJ2375" i="2"/>
  <c r="AK2375" i="2"/>
  <c r="AL2375" i="2"/>
  <c r="AM2375" i="2"/>
  <c r="AN2375" i="2"/>
  <c r="C2376" i="2"/>
  <c r="D2376" i="2"/>
  <c r="E2376" i="2"/>
  <c r="F2376" i="2"/>
  <c r="G2376" i="2"/>
  <c r="H2376" i="2"/>
  <c r="J2376" i="2"/>
  <c r="K2376" i="2"/>
  <c r="L2376" i="2"/>
  <c r="M2376" i="2"/>
  <c r="AG2376" i="2"/>
  <c r="AH2376" i="2"/>
  <c r="AI2376" i="2"/>
  <c r="AJ2376" i="2"/>
  <c r="AK2376" i="2"/>
  <c r="AL2376" i="2"/>
  <c r="AM2376" i="2"/>
  <c r="AN2376" i="2"/>
  <c r="C2377" i="2"/>
  <c r="D2377" i="2"/>
  <c r="E2377" i="2"/>
  <c r="F2377" i="2"/>
  <c r="G2377" i="2"/>
  <c r="H2377" i="2"/>
  <c r="J2377" i="2"/>
  <c r="K2377" i="2"/>
  <c r="L2377" i="2"/>
  <c r="M2377" i="2"/>
  <c r="AG2377" i="2"/>
  <c r="AH2377" i="2"/>
  <c r="AI2377" i="2"/>
  <c r="AJ2377" i="2"/>
  <c r="AK2377" i="2"/>
  <c r="AL2377" i="2"/>
  <c r="AM2377" i="2"/>
  <c r="AN2377" i="2"/>
  <c r="C2378" i="2"/>
  <c r="D2378" i="2"/>
  <c r="E2378" i="2"/>
  <c r="F2378" i="2"/>
  <c r="G2378" i="2"/>
  <c r="H2378" i="2"/>
  <c r="J2378" i="2"/>
  <c r="K2378" i="2"/>
  <c r="L2378" i="2"/>
  <c r="M2378" i="2"/>
  <c r="AG2378" i="2"/>
  <c r="AH2378" i="2"/>
  <c r="AI2378" i="2"/>
  <c r="AJ2378" i="2"/>
  <c r="AK2378" i="2"/>
  <c r="AL2378" i="2"/>
  <c r="AM2378" i="2"/>
  <c r="AN2378" i="2"/>
  <c r="BG2378" i="2"/>
  <c r="BH2378" i="2"/>
  <c r="D2380" i="2"/>
  <c r="E2380" i="2"/>
  <c r="F2380" i="2"/>
  <c r="G2380" i="2"/>
  <c r="H2380" i="2"/>
  <c r="J2380" i="2"/>
  <c r="K2380" i="2"/>
  <c r="L2380" i="2"/>
  <c r="M2380" i="2"/>
  <c r="AG2380" i="2"/>
  <c r="AH2380" i="2"/>
  <c r="AI2380" i="2"/>
  <c r="AJ2380" i="2"/>
  <c r="AK2380" i="2"/>
  <c r="AL2380" i="2"/>
  <c r="AM2380" i="2"/>
  <c r="AN2380" i="2"/>
  <c r="D2381" i="2"/>
  <c r="E2381" i="2"/>
  <c r="F2381" i="2"/>
  <c r="G2381" i="2"/>
  <c r="H2381" i="2"/>
  <c r="J2381" i="2"/>
  <c r="K2381" i="2"/>
  <c r="L2381" i="2"/>
  <c r="M2381" i="2"/>
  <c r="AG2381" i="2"/>
  <c r="AH2381" i="2"/>
  <c r="AI2381" i="2"/>
  <c r="AJ2381" i="2"/>
  <c r="AK2381" i="2"/>
  <c r="AL2381" i="2"/>
  <c r="AM2381" i="2"/>
  <c r="AN2381" i="2"/>
  <c r="D2382" i="2"/>
  <c r="E2382" i="2"/>
  <c r="F2382" i="2"/>
  <c r="G2382" i="2"/>
  <c r="H2382" i="2"/>
  <c r="J2382" i="2"/>
  <c r="K2382" i="2"/>
  <c r="L2382" i="2"/>
  <c r="M2382" i="2"/>
  <c r="AG2382" i="2"/>
  <c r="AH2382" i="2"/>
  <c r="AI2382" i="2"/>
  <c r="AJ2382" i="2"/>
  <c r="AK2382" i="2"/>
  <c r="AL2382" i="2"/>
  <c r="AM2382" i="2"/>
  <c r="AN2382" i="2"/>
  <c r="D2383" i="2"/>
  <c r="E2383" i="2"/>
  <c r="F2383" i="2"/>
  <c r="G2383" i="2"/>
  <c r="H2383" i="2"/>
  <c r="J2383" i="2"/>
  <c r="K2383" i="2"/>
  <c r="L2383" i="2"/>
  <c r="M2383" i="2"/>
  <c r="AG2383" i="2"/>
  <c r="AH2383" i="2"/>
  <c r="AI2383" i="2"/>
  <c r="AJ2383" i="2"/>
  <c r="AK2383" i="2"/>
  <c r="AL2383" i="2"/>
  <c r="AM2383" i="2"/>
  <c r="AN2383" i="2"/>
  <c r="D2384" i="2"/>
  <c r="E2384" i="2"/>
  <c r="F2384" i="2"/>
  <c r="G2384" i="2"/>
  <c r="H2384" i="2"/>
  <c r="J2384" i="2"/>
  <c r="K2384" i="2"/>
  <c r="L2384" i="2"/>
  <c r="M2384" i="2"/>
  <c r="AG2384" i="2"/>
  <c r="AH2384" i="2"/>
  <c r="AI2384" i="2"/>
  <c r="AJ2384" i="2"/>
  <c r="AK2384" i="2"/>
  <c r="AL2384" i="2"/>
  <c r="AM2384" i="2"/>
  <c r="AN2384" i="2"/>
  <c r="D2385" i="2"/>
  <c r="E2385" i="2"/>
  <c r="F2385" i="2"/>
  <c r="G2385" i="2"/>
  <c r="H2385" i="2"/>
  <c r="J2385" i="2"/>
  <c r="K2385" i="2"/>
  <c r="L2385" i="2"/>
  <c r="M2385" i="2"/>
  <c r="AG2385" i="2"/>
  <c r="AH2385" i="2"/>
  <c r="AI2385" i="2"/>
  <c r="AJ2385" i="2"/>
  <c r="AK2385" i="2"/>
  <c r="AL2385" i="2"/>
  <c r="AM2385" i="2"/>
  <c r="AN2385" i="2"/>
  <c r="D2386" i="2"/>
  <c r="E2386" i="2"/>
  <c r="F2386" i="2"/>
  <c r="G2386" i="2"/>
  <c r="H2386" i="2"/>
  <c r="J2386" i="2"/>
  <c r="K2386" i="2"/>
  <c r="L2386" i="2"/>
  <c r="M2386" i="2"/>
  <c r="AG2386" i="2"/>
  <c r="AH2386" i="2"/>
  <c r="AI2386" i="2"/>
  <c r="AJ2386" i="2"/>
  <c r="AK2386" i="2"/>
  <c r="AL2386" i="2"/>
  <c r="AM2386" i="2"/>
  <c r="AN2386" i="2"/>
  <c r="D2387" i="2"/>
  <c r="E2387" i="2"/>
  <c r="F2387" i="2"/>
  <c r="G2387" i="2"/>
  <c r="H2387" i="2"/>
  <c r="J2387" i="2"/>
  <c r="K2387" i="2"/>
  <c r="L2387" i="2"/>
  <c r="M2387" i="2"/>
  <c r="AG2387" i="2"/>
  <c r="AH2387" i="2"/>
  <c r="AI2387" i="2"/>
  <c r="AJ2387" i="2"/>
  <c r="AK2387" i="2"/>
  <c r="AL2387" i="2"/>
  <c r="AM2387" i="2"/>
  <c r="AN2387" i="2"/>
  <c r="D2388" i="2"/>
  <c r="E2388" i="2"/>
  <c r="F2388" i="2"/>
  <c r="G2388" i="2"/>
  <c r="H2388" i="2"/>
  <c r="J2388" i="2"/>
  <c r="K2388" i="2"/>
  <c r="L2388" i="2"/>
  <c r="M2388" i="2"/>
  <c r="AG2388" i="2"/>
  <c r="AH2388" i="2"/>
  <c r="AI2388" i="2"/>
  <c r="AJ2388" i="2"/>
  <c r="AK2388" i="2"/>
  <c r="AL2388" i="2"/>
  <c r="AM2388" i="2"/>
  <c r="AN2388" i="2"/>
  <c r="D2389" i="2"/>
  <c r="E2389" i="2"/>
  <c r="F2389" i="2"/>
  <c r="G2389" i="2"/>
  <c r="H2389" i="2"/>
  <c r="J2389" i="2"/>
  <c r="K2389" i="2"/>
  <c r="L2389" i="2"/>
  <c r="M2389" i="2"/>
  <c r="AG2389" i="2"/>
  <c r="AH2389" i="2"/>
  <c r="AI2389" i="2"/>
  <c r="AJ2389" i="2"/>
  <c r="AK2389" i="2"/>
  <c r="AL2389" i="2"/>
  <c r="AM2389" i="2"/>
  <c r="AN2389" i="2"/>
  <c r="D2390" i="2"/>
  <c r="E2390" i="2"/>
  <c r="F2390" i="2"/>
  <c r="G2390" i="2"/>
  <c r="H2390" i="2"/>
  <c r="J2390" i="2"/>
  <c r="K2390" i="2"/>
  <c r="L2390" i="2"/>
  <c r="M2390" i="2"/>
  <c r="AG2390" i="2"/>
  <c r="AH2390" i="2"/>
  <c r="AI2390" i="2"/>
  <c r="AJ2390" i="2"/>
  <c r="AK2390" i="2"/>
  <c r="AL2390" i="2"/>
  <c r="AM2390" i="2"/>
  <c r="AN2390" i="2"/>
  <c r="D2391" i="2"/>
  <c r="E2391" i="2"/>
  <c r="F2391" i="2"/>
  <c r="G2391" i="2"/>
  <c r="H2391" i="2"/>
  <c r="J2391" i="2"/>
  <c r="K2391" i="2"/>
  <c r="L2391" i="2"/>
  <c r="M2391" i="2"/>
  <c r="AG2391" i="2"/>
  <c r="AH2391" i="2"/>
  <c r="AI2391" i="2"/>
  <c r="AJ2391" i="2"/>
  <c r="AK2391" i="2"/>
  <c r="AL2391" i="2"/>
  <c r="AM2391" i="2"/>
  <c r="AN2391" i="2"/>
  <c r="D2392" i="2"/>
  <c r="E2392" i="2"/>
  <c r="F2392" i="2"/>
  <c r="G2392" i="2"/>
  <c r="H2392" i="2"/>
  <c r="J2392" i="2"/>
  <c r="K2392" i="2"/>
  <c r="L2392" i="2"/>
  <c r="M2392" i="2"/>
  <c r="AG2392" i="2"/>
  <c r="AH2392" i="2"/>
  <c r="AI2392" i="2"/>
  <c r="AJ2392" i="2"/>
  <c r="AK2392" i="2"/>
  <c r="AL2392" i="2"/>
  <c r="AM2392" i="2"/>
  <c r="AN2392" i="2"/>
  <c r="D2393" i="2"/>
  <c r="E2393" i="2"/>
  <c r="F2393" i="2"/>
  <c r="G2393" i="2"/>
  <c r="H2393" i="2"/>
  <c r="J2393" i="2"/>
  <c r="K2393" i="2"/>
  <c r="L2393" i="2"/>
  <c r="M2393" i="2"/>
  <c r="AG2393" i="2"/>
  <c r="AH2393" i="2"/>
  <c r="AI2393" i="2"/>
  <c r="AJ2393" i="2"/>
  <c r="AK2393" i="2"/>
  <c r="AL2393" i="2"/>
  <c r="AM2393" i="2"/>
  <c r="AN2393" i="2"/>
  <c r="D2394" i="2"/>
  <c r="E2394" i="2"/>
  <c r="F2394" i="2"/>
  <c r="G2394" i="2"/>
  <c r="H2394" i="2"/>
  <c r="J2394" i="2"/>
  <c r="K2394" i="2"/>
  <c r="L2394" i="2"/>
  <c r="M2394" i="2"/>
  <c r="AG2394" i="2"/>
  <c r="AH2394" i="2"/>
  <c r="AI2394" i="2"/>
  <c r="AJ2394" i="2"/>
  <c r="AK2394" i="2"/>
  <c r="AL2394" i="2"/>
  <c r="AM2394" i="2"/>
  <c r="AN2394" i="2"/>
  <c r="D2395" i="2"/>
  <c r="E2395" i="2"/>
  <c r="F2395" i="2"/>
  <c r="G2395" i="2"/>
  <c r="H2395" i="2"/>
  <c r="J2395" i="2"/>
  <c r="K2395" i="2"/>
  <c r="L2395" i="2"/>
  <c r="M2395" i="2"/>
  <c r="AG2395" i="2"/>
  <c r="AH2395" i="2"/>
  <c r="AI2395" i="2"/>
  <c r="AJ2395" i="2"/>
  <c r="AK2395" i="2"/>
  <c r="AL2395" i="2"/>
  <c r="AM2395" i="2"/>
  <c r="AN2395" i="2"/>
  <c r="D2396" i="2"/>
  <c r="E2396" i="2"/>
  <c r="F2396" i="2"/>
  <c r="G2396" i="2"/>
  <c r="H2396" i="2"/>
  <c r="J2396" i="2"/>
  <c r="K2396" i="2"/>
  <c r="L2396" i="2"/>
  <c r="M2396" i="2"/>
  <c r="AG2396" i="2"/>
  <c r="AH2396" i="2"/>
  <c r="AI2396" i="2"/>
  <c r="AJ2396" i="2"/>
  <c r="AK2396" i="2"/>
  <c r="AL2396" i="2"/>
  <c r="AM2396" i="2"/>
  <c r="AN2396" i="2"/>
  <c r="D2397" i="2"/>
  <c r="E2397" i="2"/>
  <c r="F2397" i="2"/>
  <c r="G2397" i="2"/>
  <c r="H2397" i="2"/>
  <c r="J2397" i="2"/>
  <c r="K2397" i="2"/>
  <c r="L2397" i="2"/>
  <c r="M2397" i="2"/>
  <c r="AG2397" i="2"/>
  <c r="AH2397" i="2"/>
  <c r="AI2397" i="2"/>
  <c r="AJ2397" i="2"/>
  <c r="AK2397" i="2"/>
  <c r="AL2397" i="2"/>
  <c r="AM2397" i="2"/>
  <c r="AN2397" i="2"/>
  <c r="D2398" i="2"/>
  <c r="E2398" i="2"/>
  <c r="F2398" i="2"/>
  <c r="G2398" i="2"/>
  <c r="H2398" i="2"/>
  <c r="J2398" i="2"/>
  <c r="K2398" i="2"/>
  <c r="L2398" i="2"/>
  <c r="M2398" i="2"/>
  <c r="AG2398" i="2"/>
  <c r="AH2398" i="2"/>
  <c r="AI2398" i="2"/>
  <c r="AJ2398" i="2"/>
  <c r="AK2398" i="2"/>
  <c r="AL2398" i="2"/>
  <c r="AM2398" i="2"/>
  <c r="AN2398" i="2"/>
  <c r="D2399" i="2"/>
  <c r="E2399" i="2"/>
  <c r="F2399" i="2"/>
  <c r="G2399" i="2"/>
  <c r="H2399" i="2"/>
  <c r="J2399" i="2"/>
  <c r="K2399" i="2"/>
  <c r="L2399" i="2"/>
  <c r="M2399" i="2"/>
  <c r="AG2399" i="2"/>
  <c r="AH2399" i="2"/>
  <c r="AI2399" i="2"/>
  <c r="AJ2399" i="2"/>
  <c r="AK2399" i="2"/>
  <c r="AL2399" i="2"/>
  <c r="AM2399" i="2"/>
  <c r="AN2399" i="2"/>
  <c r="D2400" i="2"/>
  <c r="E2400" i="2"/>
  <c r="F2400" i="2"/>
  <c r="G2400" i="2"/>
  <c r="H2400" i="2"/>
  <c r="J2400" i="2"/>
  <c r="K2400" i="2"/>
  <c r="L2400" i="2"/>
  <c r="M2400" i="2"/>
  <c r="AG2400" i="2"/>
  <c r="AH2400" i="2"/>
  <c r="AI2400" i="2"/>
  <c r="AJ2400" i="2"/>
  <c r="AK2400" i="2"/>
  <c r="AL2400" i="2"/>
  <c r="AM2400" i="2"/>
  <c r="AN2400" i="2"/>
  <c r="D2401" i="2"/>
  <c r="E2401" i="2"/>
  <c r="F2401" i="2"/>
  <c r="G2401" i="2"/>
  <c r="H2401" i="2"/>
  <c r="J2401" i="2"/>
  <c r="K2401" i="2"/>
  <c r="L2401" i="2"/>
  <c r="M2401" i="2"/>
  <c r="AG2401" i="2"/>
  <c r="AH2401" i="2"/>
  <c r="AI2401" i="2"/>
  <c r="AJ2401" i="2"/>
  <c r="AK2401" i="2"/>
  <c r="AL2401" i="2"/>
  <c r="AM2401" i="2"/>
  <c r="AN2401" i="2"/>
  <c r="D2402" i="2"/>
  <c r="E2402" i="2"/>
  <c r="F2402" i="2"/>
  <c r="G2402" i="2"/>
  <c r="H2402" i="2"/>
  <c r="J2402" i="2"/>
  <c r="K2402" i="2"/>
  <c r="L2402" i="2"/>
  <c r="M2402" i="2"/>
  <c r="AG2402" i="2"/>
  <c r="AH2402" i="2"/>
  <c r="AI2402" i="2"/>
  <c r="AJ2402" i="2"/>
  <c r="AK2402" i="2"/>
  <c r="AL2402" i="2"/>
  <c r="AM2402" i="2"/>
  <c r="AN2402" i="2"/>
  <c r="D2403" i="2"/>
  <c r="E2403" i="2"/>
  <c r="F2403" i="2"/>
  <c r="G2403" i="2"/>
  <c r="H2403" i="2"/>
  <c r="J2403" i="2"/>
  <c r="K2403" i="2"/>
  <c r="L2403" i="2"/>
  <c r="M2403" i="2"/>
  <c r="AG2403" i="2"/>
  <c r="AH2403" i="2"/>
  <c r="AI2403" i="2"/>
  <c r="AJ2403" i="2"/>
  <c r="AK2403" i="2"/>
  <c r="AL2403" i="2"/>
  <c r="AM2403" i="2"/>
  <c r="AN2403" i="2"/>
  <c r="D1" i="3"/>
  <c r="E1" i="3"/>
  <c r="F1" i="3"/>
  <c r="J1" i="3"/>
  <c r="K1" i="3"/>
  <c r="L1" i="3"/>
  <c r="M1" i="3"/>
  <c r="AE1" i="3"/>
  <c r="D3" i="3"/>
  <c r="E3" i="3"/>
  <c r="F3" i="3"/>
  <c r="G3" i="3"/>
  <c r="H3" i="3"/>
  <c r="J3" i="3"/>
  <c r="K3" i="3"/>
  <c r="L3" i="3"/>
  <c r="M3" i="3"/>
  <c r="AG3" i="3"/>
  <c r="AR3" i="3"/>
  <c r="D4" i="3"/>
  <c r="E4" i="3"/>
  <c r="F4" i="3"/>
  <c r="G4" i="3"/>
  <c r="H4" i="3"/>
  <c r="J4" i="3"/>
  <c r="K4" i="3"/>
  <c r="L4" i="3"/>
  <c r="M4" i="3"/>
  <c r="AG4" i="3"/>
  <c r="AR4" i="3"/>
  <c r="D5" i="3"/>
  <c r="E5" i="3"/>
  <c r="F5" i="3"/>
  <c r="G5" i="3"/>
  <c r="H5" i="3"/>
  <c r="J5" i="3"/>
  <c r="K5" i="3"/>
  <c r="L5" i="3"/>
  <c r="M5" i="3"/>
  <c r="AG5" i="3"/>
  <c r="AR5" i="3"/>
  <c r="D6" i="3"/>
  <c r="E6" i="3"/>
  <c r="F6" i="3"/>
  <c r="G6" i="3"/>
  <c r="H6" i="3"/>
  <c r="J6" i="3"/>
  <c r="K6" i="3"/>
  <c r="L6" i="3"/>
  <c r="M6" i="3"/>
  <c r="AG6" i="3"/>
  <c r="AR6" i="3"/>
  <c r="D7" i="3"/>
  <c r="E7" i="3"/>
  <c r="F7" i="3"/>
  <c r="G7" i="3"/>
  <c r="H7" i="3"/>
  <c r="J7" i="3"/>
  <c r="K7" i="3"/>
  <c r="L7" i="3"/>
  <c r="M7" i="3"/>
  <c r="AG7" i="3"/>
  <c r="AR7" i="3"/>
  <c r="D8" i="3"/>
  <c r="E8" i="3"/>
  <c r="F8" i="3"/>
  <c r="G8" i="3"/>
  <c r="H8" i="3"/>
  <c r="J8" i="3"/>
  <c r="K8" i="3"/>
  <c r="L8" i="3"/>
  <c r="M8" i="3"/>
  <c r="AG8" i="3"/>
  <c r="AR8" i="3"/>
  <c r="D9" i="3"/>
  <c r="E9" i="3"/>
  <c r="F9" i="3"/>
  <c r="G9" i="3"/>
  <c r="H9" i="3"/>
  <c r="J9" i="3"/>
  <c r="K9" i="3"/>
  <c r="L9" i="3"/>
  <c r="M9" i="3"/>
  <c r="AG9" i="3"/>
  <c r="AR9" i="3"/>
  <c r="D10" i="3"/>
  <c r="E10" i="3"/>
  <c r="F10" i="3"/>
  <c r="G10" i="3"/>
  <c r="H10" i="3"/>
  <c r="J10" i="3"/>
  <c r="K10" i="3"/>
  <c r="L10" i="3"/>
  <c r="M10" i="3"/>
  <c r="AG10" i="3"/>
  <c r="AR10" i="3"/>
  <c r="D11" i="3"/>
  <c r="E11" i="3"/>
  <c r="F11" i="3"/>
  <c r="G11" i="3"/>
  <c r="H11" i="3"/>
  <c r="J11" i="3"/>
  <c r="K11" i="3"/>
  <c r="L11" i="3"/>
  <c r="M11" i="3"/>
  <c r="AG11" i="3"/>
  <c r="AR11" i="3"/>
  <c r="D12" i="3"/>
  <c r="E12" i="3"/>
  <c r="F12" i="3"/>
  <c r="G12" i="3"/>
  <c r="H12" i="3"/>
  <c r="J12" i="3"/>
  <c r="K12" i="3"/>
  <c r="L12" i="3"/>
  <c r="M12" i="3"/>
  <c r="AG12" i="3"/>
  <c r="AR12" i="3"/>
  <c r="D13" i="3"/>
  <c r="E13" i="3"/>
  <c r="F13" i="3"/>
  <c r="G13" i="3"/>
  <c r="H13" i="3"/>
  <c r="J13" i="3"/>
  <c r="K13" i="3"/>
  <c r="L13" i="3"/>
  <c r="M13" i="3"/>
  <c r="AG13" i="3"/>
  <c r="AR13" i="3"/>
  <c r="D14" i="3"/>
  <c r="E14" i="3"/>
  <c r="F14" i="3"/>
  <c r="G14" i="3"/>
  <c r="H14" i="3"/>
  <c r="J14" i="3"/>
  <c r="K14" i="3"/>
  <c r="L14" i="3"/>
  <c r="M14" i="3"/>
  <c r="AG14" i="3"/>
  <c r="AR14" i="3"/>
  <c r="D15" i="3"/>
  <c r="E15" i="3"/>
  <c r="F15" i="3"/>
  <c r="G15" i="3"/>
  <c r="H15" i="3"/>
  <c r="J15" i="3"/>
  <c r="K15" i="3"/>
  <c r="L15" i="3"/>
  <c r="M15" i="3"/>
  <c r="AG15" i="3"/>
  <c r="AR15" i="3"/>
  <c r="D16" i="3"/>
  <c r="E16" i="3"/>
  <c r="F16" i="3"/>
  <c r="G16" i="3"/>
  <c r="H16" i="3"/>
  <c r="J16" i="3"/>
  <c r="K16" i="3"/>
  <c r="L16" i="3"/>
  <c r="M16" i="3"/>
  <c r="AG16" i="3"/>
  <c r="AR16" i="3"/>
  <c r="D17" i="3"/>
  <c r="E17" i="3"/>
  <c r="F17" i="3"/>
  <c r="G17" i="3"/>
  <c r="H17" i="3"/>
  <c r="J17" i="3"/>
  <c r="K17" i="3"/>
  <c r="L17" i="3"/>
  <c r="M17" i="3"/>
  <c r="AG17" i="3"/>
  <c r="AR17" i="3"/>
  <c r="D19" i="3"/>
  <c r="E19" i="3"/>
  <c r="F19" i="3"/>
  <c r="G19" i="3"/>
  <c r="H19" i="3"/>
  <c r="J19" i="3"/>
  <c r="K19" i="3"/>
  <c r="L19" i="3"/>
  <c r="M19" i="3"/>
  <c r="AG19" i="3"/>
  <c r="AR19" i="3"/>
  <c r="D20" i="3"/>
  <c r="E20" i="3"/>
  <c r="F20" i="3"/>
  <c r="G20" i="3"/>
  <c r="H20" i="3"/>
  <c r="J20" i="3"/>
  <c r="K20" i="3"/>
  <c r="L20" i="3"/>
  <c r="M20" i="3"/>
  <c r="AG20" i="3"/>
  <c r="AR20" i="3"/>
  <c r="D21" i="3"/>
  <c r="E21" i="3"/>
  <c r="F21" i="3"/>
  <c r="G21" i="3"/>
  <c r="H21" i="3"/>
  <c r="J21" i="3"/>
  <c r="K21" i="3"/>
  <c r="L21" i="3"/>
  <c r="M21" i="3"/>
  <c r="AG21" i="3"/>
  <c r="AR21" i="3"/>
  <c r="D22" i="3"/>
  <c r="E22" i="3"/>
  <c r="F22" i="3"/>
  <c r="G22" i="3"/>
  <c r="H22" i="3"/>
  <c r="J22" i="3"/>
  <c r="K22" i="3"/>
  <c r="L22" i="3"/>
  <c r="M22" i="3"/>
  <c r="AG22" i="3"/>
  <c r="AR22" i="3"/>
  <c r="D23" i="3"/>
  <c r="E23" i="3"/>
  <c r="F23" i="3"/>
  <c r="G23" i="3"/>
  <c r="H23" i="3"/>
  <c r="J23" i="3"/>
  <c r="K23" i="3"/>
  <c r="L23" i="3"/>
  <c r="M23" i="3"/>
  <c r="AG23" i="3"/>
  <c r="AR23" i="3"/>
  <c r="D24" i="3"/>
  <c r="E24" i="3"/>
  <c r="F24" i="3"/>
  <c r="G24" i="3"/>
  <c r="H24" i="3"/>
  <c r="J24" i="3"/>
  <c r="K24" i="3"/>
  <c r="L24" i="3"/>
  <c r="M24" i="3"/>
  <c r="AG24" i="3"/>
  <c r="AR24" i="3"/>
  <c r="D25" i="3"/>
  <c r="E25" i="3"/>
  <c r="F25" i="3"/>
  <c r="G25" i="3"/>
  <c r="H25" i="3"/>
  <c r="J25" i="3"/>
  <c r="K25" i="3"/>
  <c r="L25" i="3"/>
  <c r="M25" i="3"/>
  <c r="AG25" i="3"/>
  <c r="AR25" i="3"/>
  <c r="D26" i="3"/>
  <c r="E26" i="3"/>
  <c r="F26" i="3"/>
  <c r="G26" i="3"/>
  <c r="H26" i="3"/>
  <c r="J26" i="3"/>
  <c r="K26" i="3"/>
  <c r="L26" i="3"/>
  <c r="M26" i="3"/>
  <c r="AG26" i="3"/>
  <c r="AR26" i="3"/>
  <c r="D27" i="3"/>
  <c r="E27" i="3"/>
  <c r="F27" i="3"/>
  <c r="G27" i="3"/>
  <c r="H27" i="3"/>
  <c r="J27" i="3"/>
  <c r="K27" i="3"/>
  <c r="L27" i="3"/>
  <c r="M27" i="3"/>
  <c r="AG27" i="3"/>
  <c r="AR27" i="3"/>
  <c r="D28" i="3"/>
  <c r="E28" i="3"/>
  <c r="F28" i="3"/>
  <c r="G28" i="3"/>
  <c r="H28" i="3"/>
  <c r="J28" i="3"/>
  <c r="K28" i="3"/>
  <c r="L28" i="3"/>
  <c r="M28" i="3"/>
  <c r="AG28" i="3"/>
  <c r="AR28" i="3"/>
  <c r="D29" i="3"/>
  <c r="E29" i="3"/>
  <c r="F29" i="3"/>
  <c r="G29" i="3"/>
  <c r="H29" i="3"/>
  <c r="J29" i="3"/>
  <c r="K29" i="3"/>
  <c r="L29" i="3"/>
  <c r="M29" i="3"/>
  <c r="AG29" i="3"/>
  <c r="AR29" i="3"/>
  <c r="D30" i="3"/>
  <c r="E30" i="3"/>
  <c r="F30" i="3"/>
  <c r="G30" i="3"/>
  <c r="H30" i="3"/>
  <c r="J30" i="3"/>
  <c r="K30" i="3"/>
  <c r="L30" i="3"/>
  <c r="M30" i="3"/>
  <c r="AG30" i="3"/>
  <c r="AR30" i="3"/>
  <c r="D31" i="3"/>
  <c r="E31" i="3"/>
  <c r="F31" i="3"/>
  <c r="G31" i="3"/>
  <c r="H31" i="3"/>
  <c r="J31" i="3"/>
  <c r="K31" i="3"/>
  <c r="L31" i="3"/>
  <c r="M31" i="3"/>
  <c r="AG31" i="3"/>
  <c r="AR31" i="3"/>
  <c r="D32" i="3"/>
  <c r="E32" i="3"/>
  <c r="F32" i="3"/>
  <c r="G32" i="3"/>
  <c r="H32" i="3"/>
  <c r="J32" i="3"/>
  <c r="K32" i="3"/>
  <c r="L32" i="3"/>
  <c r="M32" i="3"/>
  <c r="AG32" i="3"/>
  <c r="AR32" i="3"/>
  <c r="D33" i="3"/>
  <c r="E33" i="3"/>
  <c r="F33" i="3"/>
  <c r="G33" i="3"/>
  <c r="H33" i="3"/>
  <c r="J33" i="3"/>
  <c r="K33" i="3"/>
  <c r="L33" i="3"/>
  <c r="M33" i="3"/>
  <c r="AG33" i="3"/>
  <c r="AR33" i="3"/>
  <c r="D34" i="3"/>
  <c r="E34" i="3"/>
  <c r="F34" i="3"/>
  <c r="G34" i="3"/>
  <c r="H34" i="3"/>
  <c r="J34" i="3"/>
  <c r="K34" i="3"/>
  <c r="L34" i="3"/>
  <c r="M34" i="3"/>
  <c r="AG34" i="3"/>
  <c r="AR34" i="3"/>
  <c r="D35" i="3"/>
  <c r="E35" i="3"/>
  <c r="F35" i="3"/>
  <c r="G35" i="3"/>
  <c r="H35" i="3"/>
  <c r="J35" i="3"/>
  <c r="K35" i="3"/>
  <c r="L35" i="3"/>
  <c r="M35" i="3"/>
  <c r="AG35" i="3"/>
  <c r="AR35" i="3"/>
  <c r="D36" i="3"/>
  <c r="E36" i="3"/>
  <c r="F36" i="3"/>
  <c r="G36" i="3"/>
  <c r="H36" i="3"/>
  <c r="J36" i="3"/>
  <c r="K36" i="3"/>
  <c r="L36" i="3"/>
  <c r="M36" i="3"/>
  <c r="AG36" i="3"/>
  <c r="AR36" i="3"/>
  <c r="D37" i="3"/>
  <c r="E37" i="3"/>
  <c r="F37" i="3"/>
  <c r="G37" i="3"/>
  <c r="H37" i="3"/>
  <c r="J37" i="3"/>
  <c r="K37" i="3"/>
  <c r="L37" i="3"/>
  <c r="M37" i="3"/>
  <c r="AG37" i="3"/>
  <c r="AR37" i="3"/>
  <c r="D38" i="3"/>
  <c r="E38" i="3"/>
  <c r="F38" i="3"/>
  <c r="G38" i="3"/>
  <c r="H38" i="3"/>
  <c r="J38" i="3"/>
  <c r="K38" i="3"/>
  <c r="L38" i="3"/>
  <c r="M38" i="3"/>
  <c r="AG38" i="3"/>
  <c r="AR38" i="3"/>
  <c r="D39" i="3"/>
  <c r="E39" i="3"/>
  <c r="F39" i="3"/>
  <c r="G39" i="3"/>
  <c r="H39" i="3"/>
  <c r="J39" i="3"/>
  <c r="K39" i="3"/>
  <c r="L39" i="3"/>
  <c r="M39" i="3"/>
  <c r="AG39" i="3"/>
  <c r="AR39" i="3"/>
  <c r="D40" i="3"/>
  <c r="E40" i="3"/>
  <c r="F40" i="3"/>
  <c r="G40" i="3"/>
  <c r="H40" i="3"/>
  <c r="J40" i="3"/>
  <c r="K40" i="3"/>
  <c r="L40" i="3"/>
  <c r="M40" i="3"/>
  <c r="AG40" i="3"/>
  <c r="AR40" i="3"/>
  <c r="D41" i="3"/>
  <c r="E41" i="3"/>
  <c r="F41" i="3"/>
  <c r="G41" i="3"/>
  <c r="H41" i="3"/>
  <c r="J41" i="3"/>
  <c r="K41" i="3"/>
  <c r="L41" i="3"/>
  <c r="M41" i="3"/>
  <c r="AG41" i="3"/>
  <c r="AR41" i="3"/>
  <c r="D42" i="3"/>
  <c r="E42" i="3"/>
  <c r="F42" i="3"/>
  <c r="G42" i="3"/>
  <c r="H42" i="3"/>
  <c r="J42" i="3"/>
  <c r="K42" i="3"/>
  <c r="L42" i="3"/>
  <c r="M42" i="3"/>
  <c r="AG42" i="3"/>
  <c r="AR42" i="3"/>
  <c r="D43" i="3"/>
  <c r="E43" i="3"/>
  <c r="F43" i="3"/>
  <c r="G43" i="3"/>
  <c r="H43" i="3"/>
  <c r="J43" i="3"/>
  <c r="K43" i="3"/>
  <c r="L43" i="3"/>
  <c r="M43" i="3"/>
  <c r="AG43" i="3"/>
  <c r="AR43" i="3"/>
  <c r="D44" i="3"/>
  <c r="E44" i="3"/>
  <c r="F44" i="3"/>
  <c r="G44" i="3"/>
  <c r="H44" i="3"/>
  <c r="J44" i="3"/>
  <c r="K44" i="3"/>
  <c r="L44" i="3"/>
  <c r="M44" i="3"/>
  <c r="AG44" i="3"/>
  <c r="AR44" i="3"/>
  <c r="D45" i="3"/>
  <c r="E45" i="3"/>
  <c r="F45" i="3"/>
  <c r="G45" i="3"/>
  <c r="H45" i="3"/>
  <c r="J45" i="3"/>
  <c r="K45" i="3"/>
  <c r="L45" i="3"/>
  <c r="M45" i="3"/>
  <c r="AG45" i="3"/>
  <c r="AR45" i="3"/>
  <c r="D46" i="3"/>
  <c r="E46" i="3"/>
  <c r="F46" i="3"/>
  <c r="G46" i="3"/>
  <c r="H46" i="3"/>
  <c r="J46" i="3"/>
  <c r="K46" i="3"/>
  <c r="L46" i="3"/>
  <c r="M46" i="3"/>
  <c r="AG46" i="3"/>
  <c r="AR46" i="3"/>
  <c r="D47" i="3"/>
  <c r="E47" i="3"/>
  <c r="F47" i="3"/>
  <c r="G47" i="3"/>
  <c r="H47" i="3"/>
  <c r="J47" i="3"/>
  <c r="K47" i="3"/>
  <c r="L47" i="3"/>
  <c r="M47" i="3"/>
  <c r="AG47" i="3"/>
  <c r="AR47" i="3"/>
  <c r="D48" i="3"/>
  <c r="E48" i="3"/>
  <c r="F48" i="3"/>
  <c r="G48" i="3"/>
  <c r="H48" i="3"/>
  <c r="J48" i="3"/>
  <c r="K48" i="3"/>
  <c r="L48" i="3"/>
  <c r="M48" i="3"/>
  <c r="AG48" i="3"/>
  <c r="AR48" i="3"/>
  <c r="D49" i="3"/>
  <c r="E49" i="3"/>
  <c r="F49" i="3"/>
  <c r="G49" i="3"/>
  <c r="H49" i="3"/>
  <c r="J49" i="3"/>
  <c r="K49" i="3"/>
  <c r="L49" i="3"/>
  <c r="M49" i="3"/>
  <c r="AG49" i="3"/>
  <c r="AR49" i="3"/>
  <c r="D50" i="3"/>
  <c r="E50" i="3"/>
  <c r="F50" i="3"/>
  <c r="G50" i="3"/>
  <c r="H50" i="3"/>
  <c r="J50" i="3"/>
  <c r="K50" i="3"/>
  <c r="L50" i="3"/>
  <c r="M50" i="3"/>
  <c r="AG50" i="3"/>
  <c r="AR50" i="3"/>
  <c r="D51" i="3"/>
  <c r="E51" i="3"/>
  <c r="F51" i="3"/>
  <c r="G51" i="3"/>
  <c r="H51" i="3"/>
  <c r="J51" i="3"/>
  <c r="K51" i="3"/>
  <c r="L51" i="3"/>
  <c r="M51" i="3"/>
  <c r="AG51" i="3"/>
  <c r="AR51" i="3"/>
  <c r="D52" i="3"/>
  <c r="E52" i="3"/>
  <c r="F52" i="3"/>
  <c r="G52" i="3"/>
  <c r="H52" i="3"/>
  <c r="J52" i="3"/>
  <c r="K52" i="3"/>
  <c r="L52" i="3"/>
  <c r="M52" i="3"/>
  <c r="AG52" i="3"/>
  <c r="AR52" i="3"/>
  <c r="D53" i="3"/>
  <c r="E53" i="3"/>
  <c r="F53" i="3"/>
  <c r="G53" i="3"/>
  <c r="H53" i="3"/>
  <c r="J53" i="3"/>
  <c r="K53" i="3"/>
  <c r="L53" i="3"/>
  <c r="M53" i="3"/>
  <c r="AG53" i="3"/>
  <c r="AR53" i="3"/>
  <c r="D54" i="3"/>
  <c r="E54" i="3"/>
  <c r="F54" i="3"/>
  <c r="G54" i="3"/>
  <c r="H54" i="3"/>
  <c r="J54" i="3"/>
  <c r="K54" i="3"/>
  <c r="L54" i="3"/>
  <c r="M54" i="3"/>
  <c r="AG54" i="3"/>
  <c r="AR54" i="3"/>
  <c r="D55" i="3"/>
  <c r="E55" i="3"/>
  <c r="F55" i="3"/>
  <c r="G55" i="3"/>
  <c r="H55" i="3"/>
  <c r="J55" i="3"/>
  <c r="K55" i="3"/>
  <c r="L55" i="3"/>
  <c r="M55" i="3"/>
  <c r="AG55" i="3"/>
  <c r="AR55" i="3"/>
  <c r="D56" i="3"/>
  <c r="E56" i="3"/>
  <c r="F56" i="3"/>
  <c r="G56" i="3"/>
  <c r="H56" i="3"/>
  <c r="J56" i="3"/>
  <c r="K56" i="3"/>
  <c r="L56" i="3"/>
  <c r="M56" i="3"/>
  <c r="AG56" i="3"/>
  <c r="AR56" i="3"/>
  <c r="D57" i="3"/>
  <c r="E57" i="3"/>
  <c r="F57" i="3"/>
  <c r="G57" i="3"/>
  <c r="H57" i="3"/>
  <c r="J57" i="3"/>
  <c r="K57" i="3"/>
  <c r="L57" i="3"/>
  <c r="M57" i="3"/>
  <c r="AG57" i="3"/>
  <c r="AR57" i="3"/>
  <c r="D58" i="3"/>
  <c r="E58" i="3"/>
  <c r="F58" i="3"/>
  <c r="G58" i="3"/>
  <c r="H58" i="3"/>
  <c r="J58" i="3"/>
  <c r="K58" i="3"/>
  <c r="L58" i="3"/>
  <c r="M58" i="3"/>
  <c r="AG58" i="3"/>
  <c r="AR58" i="3"/>
  <c r="D59" i="3"/>
  <c r="E59" i="3"/>
  <c r="F59" i="3"/>
  <c r="G59" i="3"/>
  <c r="H59" i="3"/>
  <c r="J59" i="3"/>
  <c r="K59" i="3"/>
  <c r="L59" i="3"/>
  <c r="M59" i="3"/>
  <c r="AG59" i="3"/>
  <c r="AR59" i="3"/>
  <c r="D60" i="3"/>
  <c r="E60" i="3"/>
  <c r="F60" i="3"/>
  <c r="G60" i="3"/>
  <c r="H60" i="3"/>
  <c r="J60" i="3"/>
  <c r="K60" i="3"/>
  <c r="L60" i="3"/>
  <c r="M60" i="3"/>
  <c r="AG60" i="3"/>
  <c r="AR60" i="3"/>
  <c r="D61" i="3"/>
  <c r="E61" i="3"/>
  <c r="F61" i="3"/>
  <c r="G61" i="3"/>
  <c r="H61" i="3"/>
  <c r="J61" i="3"/>
  <c r="K61" i="3"/>
  <c r="L61" i="3"/>
  <c r="M61" i="3"/>
  <c r="AG61" i="3"/>
  <c r="AR61" i="3"/>
  <c r="D62" i="3"/>
  <c r="E62" i="3"/>
  <c r="F62" i="3"/>
  <c r="G62" i="3"/>
  <c r="H62" i="3"/>
  <c r="J62" i="3"/>
  <c r="K62" i="3"/>
  <c r="L62" i="3"/>
  <c r="M62" i="3"/>
  <c r="AG62" i="3"/>
  <c r="AR62" i="3"/>
  <c r="D63" i="3"/>
  <c r="E63" i="3"/>
  <c r="F63" i="3"/>
  <c r="G63" i="3"/>
  <c r="H63" i="3"/>
  <c r="J63" i="3"/>
  <c r="K63" i="3"/>
  <c r="L63" i="3"/>
  <c r="M63" i="3"/>
  <c r="AG63" i="3"/>
  <c r="AR63" i="3"/>
  <c r="D64" i="3"/>
  <c r="E64" i="3"/>
  <c r="F64" i="3"/>
  <c r="G64" i="3"/>
  <c r="H64" i="3"/>
  <c r="J64" i="3"/>
  <c r="K64" i="3"/>
  <c r="L64" i="3"/>
  <c r="M64" i="3"/>
  <c r="AG64" i="3"/>
  <c r="AR64" i="3"/>
  <c r="D65" i="3"/>
  <c r="E65" i="3"/>
  <c r="F65" i="3"/>
  <c r="G65" i="3"/>
  <c r="H65" i="3"/>
  <c r="J65" i="3"/>
  <c r="K65" i="3"/>
  <c r="L65" i="3"/>
  <c r="M65" i="3"/>
  <c r="AG65" i="3"/>
  <c r="AR65" i="3"/>
  <c r="D66" i="3"/>
  <c r="E66" i="3"/>
  <c r="F66" i="3"/>
  <c r="G66" i="3"/>
  <c r="H66" i="3"/>
  <c r="J66" i="3"/>
  <c r="K66" i="3"/>
  <c r="L66" i="3"/>
  <c r="M66" i="3"/>
  <c r="AG66" i="3"/>
  <c r="AR66" i="3"/>
  <c r="D67" i="3"/>
  <c r="E67" i="3"/>
  <c r="F67" i="3"/>
  <c r="G67" i="3"/>
  <c r="H67" i="3"/>
  <c r="J67" i="3"/>
  <c r="K67" i="3"/>
  <c r="L67" i="3"/>
  <c r="M67" i="3"/>
  <c r="AG67" i="3"/>
  <c r="AR67" i="3"/>
  <c r="D68" i="3"/>
  <c r="E68" i="3"/>
  <c r="F68" i="3"/>
  <c r="G68" i="3"/>
  <c r="H68" i="3"/>
  <c r="J68" i="3"/>
  <c r="K68" i="3"/>
  <c r="L68" i="3"/>
  <c r="M68" i="3"/>
  <c r="AG68" i="3"/>
  <c r="AR68" i="3"/>
  <c r="D69" i="3"/>
  <c r="E69" i="3"/>
  <c r="F69" i="3"/>
  <c r="G69" i="3"/>
  <c r="H69" i="3"/>
  <c r="J69" i="3"/>
  <c r="K69" i="3"/>
  <c r="L69" i="3"/>
  <c r="M69" i="3"/>
  <c r="AG69" i="3"/>
  <c r="AR69" i="3"/>
  <c r="D70" i="3"/>
  <c r="E70" i="3"/>
  <c r="F70" i="3"/>
  <c r="G70" i="3"/>
  <c r="H70" i="3"/>
  <c r="J70" i="3"/>
  <c r="K70" i="3"/>
  <c r="L70" i="3"/>
  <c r="M70" i="3"/>
  <c r="AG70" i="3"/>
  <c r="AR70" i="3"/>
  <c r="D71" i="3"/>
  <c r="E71" i="3"/>
  <c r="F71" i="3"/>
  <c r="G71" i="3"/>
  <c r="H71" i="3"/>
  <c r="J71" i="3"/>
  <c r="K71" i="3"/>
  <c r="L71" i="3"/>
  <c r="M71" i="3"/>
  <c r="AG71" i="3"/>
  <c r="AR71" i="3"/>
  <c r="D72" i="3"/>
  <c r="E72" i="3"/>
  <c r="F72" i="3"/>
  <c r="G72" i="3"/>
  <c r="H72" i="3"/>
  <c r="J72" i="3"/>
  <c r="K72" i="3"/>
  <c r="L72" i="3"/>
  <c r="M72" i="3"/>
  <c r="AG72" i="3"/>
  <c r="AR72" i="3"/>
  <c r="D73" i="3"/>
  <c r="E73" i="3"/>
  <c r="F73" i="3"/>
  <c r="G73" i="3"/>
  <c r="H73" i="3"/>
  <c r="J73" i="3"/>
  <c r="K73" i="3"/>
  <c r="L73" i="3"/>
  <c r="M73" i="3"/>
  <c r="AG73" i="3"/>
  <c r="AR73" i="3"/>
  <c r="D74" i="3"/>
  <c r="E74" i="3"/>
  <c r="F74" i="3"/>
  <c r="G74" i="3"/>
  <c r="H74" i="3"/>
  <c r="J74" i="3"/>
  <c r="K74" i="3"/>
  <c r="L74" i="3"/>
  <c r="M74" i="3"/>
  <c r="AG74" i="3"/>
  <c r="AR74" i="3"/>
  <c r="D75" i="3"/>
  <c r="E75" i="3"/>
  <c r="F75" i="3"/>
  <c r="G75" i="3"/>
  <c r="H75" i="3"/>
  <c r="J75" i="3"/>
  <c r="K75" i="3"/>
  <c r="L75" i="3"/>
  <c r="M75" i="3"/>
  <c r="AG75" i="3"/>
  <c r="AR75" i="3"/>
  <c r="D76" i="3"/>
  <c r="E76" i="3"/>
  <c r="F76" i="3"/>
  <c r="G76" i="3"/>
  <c r="H76" i="3"/>
  <c r="J76" i="3"/>
  <c r="K76" i="3"/>
  <c r="L76" i="3"/>
  <c r="M76" i="3"/>
  <c r="AG76" i="3"/>
  <c r="AR76" i="3"/>
  <c r="D77" i="3"/>
  <c r="E77" i="3"/>
  <c r="F77" i="3"/>
  <c r="G77" i="3"/>
  <c r="H77" i="3"/>
  <c r="J77" i="3"/>
  <c r="K77" i="3"/>
  <c r="L77" i="3"/>
  <c r="M77" i="3"/>
  <c r="AG77" i="3"/>
  <c r="AR77" i="3"/>
  <c r="D78" i="3"/>
  <c r="E78" i="3"/>
  <c r="F78" i="3"/>
  <c r="G78" i="3"/>
  <c r="H78" i="3"/>
  <c r="J78" i="3"/>
  <c r="K78" i="3"/>
  <c r="L78" i="3"/>
  <c r="M78" i="3"/>
  <c r="AG78" i="3"/>
  <c r="AR78" i="3"/>
  <c r="D79" i="3"/>
  <c r="E79" i="3"/>
  <c r="F79" i="3"/>
  <c r="G79" i="3"/>
  <c r="H79" i="3"/>
  <c r="J79" i="3"/>
  <c r="K79" i="3"/>
  <c r="L79" i="3"/>
  <c r="M79" i="3"/>
  <c r="AG79" i="3"/>
  <c r="AR79" i="3"/>
  <c r="D81" i="3"/>
  <c r="E81" i="3"/>
  <c r="F81" i="3"/>
  <c r="G81" i="3"/>
  <c r="H81" i="3"/>
  <c r="J81" i="3"/>
  <c r="K81" i="3"/>
  <c r="L81" i="3"/>
  <c r="M81" i="3"/>
  <c r="AG81" i="3"/>
  <c r="AR81" i="3"/>
  <c r="D82" i="3"/>
  <c r="E82" i="3"/>
  <c r="F82" i="3"/>
  <c r="G82" i="3"/>
  <c r="H82" i="3"/>
  <c r="J82" i="3"/>
  <c r="K82" i="3"/>
  <c r="L82" i="3"/>
  <c r="M82" i="3"/>
  <c r="AG82" i="3"/>
  <c r="AR82" i="3"/>
  <c r="D83" i="3"/>
  <c r="E83" i="3"/>
  <c r="F83" i="3"/>
  <c r="G83" i="3"/>
  <c r="H83" i="3"/>
  <c r="J83" i="3"/>
  <c r="K83" i="3"/>
  <c r="L83" i="3"/>
  <c r="M83" i="3"/>
  <c r="AG83" i="3"/>
  <c r="AR83" i="3"/>
  <c r="D84" i="3"/>
  <c r="E84" i="3"/>
  <c r="F84" i="3"/>
  <c r="G84" i="3"/>
  <c r="H84" i="3"/>
  <c r="J84" i="3"/>
  <c r="K84" i="3"/>
  <c r="L84" i="3"/>
  <c r="M84" i="3"/>
  <c r="AG84" i="3"/>
  <c r="AR84" i="3"/>
  <c r="D85" i="3"/>
  <c r="E85" i="3"/>
  <c r="F85" i="3"/>
  <c r="G85" i="3"/>
  <c r="H85" i="3"/>
  <c r="J85" i="3"/>
  <c r="K85" i="3"/>
  <c r="L85" i="3"/>
  <c r="M85" i="3"/>
  <c r="AG85" i="3"/>
  <c r="AR85" i="3"/>
  <c r="D86" i="3"/>
  <c r="E86" i="3"/>
  <c r="F86" i="3"/>
  <c r="G86" i="3"/>
  <c r="H86" i="3"/>
  <c r="J86" i="3"/>
  <c r="K86" i="3"/>
  <c r="L86" i="3"/>
  <c r="M86" i="3"/>
  <c r="AG86" i="3"/>
  <c r="AR86" i="3"/>
  <c r="D87" i="3"/>
  <c r="E87" i="3"/>
  <c r="F87" i="3"/>
  <c r="G87" i="3"/>
  <c r="H87" i="3"/>
  <c r="J87" i="3"/>
  <c r="K87" i="3"/>
  <c r="L87" i="3"/>
  <c r="M87" i="3"/>
  <c r="AG87" i="3"/>
  <c r="AR87" i="3"/>
  <c r="D88" i="3"/>
  <c r="E88" i="3"/>
  <c r="F88" i="3"/>
  <c r="G88" i="3"/>
  <c r="H88" i="3"/>
  <c r="J88" i="3"/>
  <c r="K88" i="3"/>
  <c r="L88" i="3"/>
  <c r="M88" i="3"/>
  <c r="AG88" i="3"/>
  <c r="AR88" i="3"/>
  <c r="D89" i="3"/>
  <c r="E89" i="3"/>
  <c r="F89" i="3"/>
  <c r="G89" i="3"/>
  <c r="H89" i="3"/>
  <c r="J89" i="3"/>
  <c r="K89" i="3"/>
  <c r="L89" i="3"/>
  <c r="M89" i="3"/>
  <c r="AG89" i="3"/>
  <c r="AR89" i="3"/>
  <c r="D90" i="3"/>
  <c r="E90" i="3"/>
  <c r="F90" i="3"/>
  <c r="G90" i="3"/>
  <c r="H90" i="3"/>
  <c r="J90" i="3"/>
  <c r="K90" i="3"/>
  <c r="L90" i="3"/>
  <c r="M90" i="3"/>
  <c r="AG90" i="3"/>
  <c r="AR90" i="3"/>
  <c r="D91" i="3"/>
  <c r="E91" i="3"/>
  <c r="F91" i="3"/>
  <c r="G91" i="3"/>
  <c r="H91" i="3"/>
  <c r="J91" i="3"/>
  <c r="K91" i="3"/>
  <c r="L91" i="3"/>
  <c r="M91" i="3"/>
  <c r="AG91" i="3"/>
  <c r="AR91" i="3"/>
  <c r="D92" i="3"/>
  <c r="E92" i="3"/>
  <c r="F92" i="3"/>
  <c r="G92" i="3"/>
  <c r="H92" i="3"/>
  <c r="J92" i="3"/>
  <c r="K92" i="3"/>
  <c r="L92" i="3"/>
  <c r="M92" i="3"/>
  <c r="AG92" i="3"/>
  <c r="AR92" i="3"/>
  <c r="D93" i="3"/>
  <c r="E93" i="3"/>
  <c r="F93" i="3"/>
  <c r="G93" i="3"/>
  <c r="H93" i="3"/>
  <c r="J93" i="3"/>
  <c r="K93" i="3"/>
  <c r="L93" i="3"/>
  <c r="M93" i="3"/>
  <c r="AG93" i="3"/>
  <c r="AR93" i="3"/>
  <c r="AG94" i="3"/>
  <c r="AR94" i="3"/>
  <c r="D95" i="3"/>
  <c r="E95" i="3"/>
  <c r="F95" i="3"/>
  <c r="G95" i="3"/>
  <c r="H95" i="3"/>
  <c r="J95" i="3"/>
  <c r="K95" i="3"/>
  <c r="L95" i="3"/>
  <c r="M95" i="3"/>
  <c r="AG95" i="3"/>
  <c r="AR95" i="3"/>
  <c r="D96" i="3"/>
  <c r="E96" i="3"/>
  <c r="F96" i="3"/>
  <c r="G96" i="3"/>
  <c r="H96" i="3"/>
  <c r="J96" i="3"/>
  <c r="K96" i="3"/>
  <c r="L96" i="3"/>
  <c r="M96" i="3"/>
  <c r="AG96" i="3"/>
  <c r="AR96" i="3"/>
  <c r="D97" i="3"/>
  <c r="E97" i="3"/>
  <c r="F97" i="3"/>
  <c r="G97" i="3"/>
  <c r="H97" i="3"/>
  <c r="J97" i="3"/>
  <c r="K97" i="3"/>
  <c r="L97" i="3"/>
  <c r="M97" i="3"/>
  <c r="AG97" i="3"/>
  <c r="AR97" i="3"/>
  <c r="D98" i="3"/>
  <c r="E98" i="3"/>
  <c r="F98" i="3"/>
  <c r="G98" i="3"/>
  <c r="H98" i="3"/>
  <c r="J98" i="3"/>
  <c r="K98" i="3"/>
  <c r="L98" i="3"/>
  <c r="M98" i="3"/>
  <c r="AG98" i="3"/>
  <c r="AR98" i="3"/>
  <c r="D99" i="3"/>
  <c r="E99" i="3"/>
  <c r="F99" i="3"/>
  <c r="G99" i="3"/>
  <c r="H99" i="3"/>
  <c r="J99" i="3"/>
  <c r="K99" i="3"/>
  <c r="L99" i="3"/>
  <c r="M99" i="3"/>
  <c r="AG99" i="3"/>
  <c r="AR99" i="3"/>
  <c r="D100" i="3"/>
  <c r="E100" i="3"/>
  <c r="F100" i="3"/>
  <c r="G100" i="3"/>
  <c r="H100" i="3"/>
  <c r="J100" i="3"/>
  <c r="K100" i="3"/>
  <c r="L100" i="3"/>
  <c r="M100" i="3"/>
  <c r="AG100" i="3"/>
  <c r="AR100" i="3"/>
  <c r="D101" i="3"/>
  <c r="E101" i="3"/>
  <c r="F101" i="3"/>
  <c r="G101" i="3"/>
  <c r="H101" i="3"/>
  <c r="J101" i="3"/>
  <c r="K101" i="3"/>
  <c r="L101" i="3"/>
  <c r="M101" i="3"/>
  <c r="AG101" i="3"/>
  <c r="AR101" i="3"/>
  <c r="D102" i="3"/>
  <c r="E102" i="3"/>
  <c r="F102" i="3"/>
  <c r="G102" i="3"/>
  <c r="H102" i="3"/>
  <c r="J102" i="3"/>
  <c r="K102" i="3"/>
  <c r="L102" i="3"/>
  <c r="M102" i="3"/>
  <c r="AG102" i="3"/>
  <c r="AR102" i="3"/>
  <c r="D103" i="3"/>
  <c r="E103" i="3"/>
  <c r="F103" i="3"/>
  <c r="G103" i="3"/>
  <c r="H103" i="3"/>
  <c r="J103" i="3"/>
  <c r="K103" i="3"/>
  <c r="L103" i="3"/>
  <c r="M103" i="3"/>
  <c r="AG103" i="3"/>
  <c r="AR103" i="3"/>
  <c r="D104" i="3"/>
  <c r="E104" i="3"/>
  <c r="F104" i="3"/>
  <c r="G104" i="3"/>
  <c r="H104" i="3"/>
  <c r="J104" i="3"/>
  <c r="K104" i="3"/>
  <c r="L104" i="3"/>
  <c r="M104" i="3"/>
  <c r="AG104" i="3"/>
  <c r="AR104" i="3"/>
  <c r="D105" i="3"/>
  <c r="E105" i="3"/>
  <c r="F105" i="3"/>
  <c r="G105" i="3"/>
  <c r="H105" i="3"/>
  <c r="J105" i="3"/>
  <c r="K105" i="3"/>
  <c r="L105" i="3"/>
  <c r="M105" i="3"/>
  <c r="AG105" i="3"/>
  <c r="AR105" i="3"/>
  <c r="D106" i="3"/>
  <c r="E106" i="3"/>
  <c r="F106" i="3"/>
  <c r="G106" i="3"/>
  <c r="H106" i="3"/>
  <c r="J106" i="3"/>
  <c r="K106" i="3"/>
  <c r="L106" i="3"/>
  <c r="M106" i="3"/>
  <c r="AG106" i="3"/>
  <c r="AR106" i="3"/>
  <c r="D107" i="3"/>
  <c r="E107" i="3"/>
  <c r="F107" i="3"/>
  <c r="G107" i="3"/>
  <c r="H107" i="3"/>
  <c r="J107" i="3"/>
  <c r="K107" i="3"/>
  <c r="L107" i="3"/>
  <c r="M107" i="3"/>
  <c r="AG107" i="3"/>
  <c r="AR107" i="3"/>
  <c r="D108" i="3"/>
  <c r="E108" i="3"/>
  <c r="F108" i="3"/>
  <c r="G108" i="3"/>
  <c r="H108" i="3"/>
  <c r="J108" i="3"/>
  <c r="K108" i="3"/>
  <c r="L108" i="3"/>
  <c r="M108" i="3"/>
  <c r="AG108" i="3"/>
  <c r="AR108" i="3"/>
  <c r="D109" i="3"/>
  <c r="E109" i="3"/>
  <c r="F109" i="3"/>
  <c r="G109" i="3"/>
  <c r="H109" i="3"/>
  <c r="J109" i="3"/>
  <c r="K109" i="3"/>
  <c r="L109" i="3"/>
  <c r="M109" i="3"/>
  <c r="AG109" i="3"/>
  <c r="AR109" i="3"/>
  <c r="D110" i="3"/>
  <c r="E110" i="3"/>
  <c r="F110" i="3"/>
  <c r="G110" i="3"/>
  <c r="H110" i="3"/>
  <c r="J110" i="3"/>
  <c r="K110" i="3"/>
  <c r="L110" i="3"/>
  <c r="M110" i="3"/>
  <c r="AG110" i="3"/>
  <c r="AR110" i="3"/>
  <c r="D111" i="3"/>
  <c r="E111" i="3"/>
  <c r="F111" i="3"/>
  <c r="G111" i="3"/>
  <c r="H111" i="3"/>
  <c r="J111" i="3"/>
  <c r="K111" i="3"/>
  <c r="L111" i="3"/>
  <c r="M111" i="3"/>
  <c r="AG111" i="3"/>
  <c r="AR111" i="3"/>
  <c r="D113" i="3"/>
  <c r="E113" i="3"/>
  <c r="F113" i="3"/>
  <c r="G113" i="3"/>
  <c r="H113" i="3"/>
  <c r="J113" i="3"/>
  <c r="K113" i="3"/>
  <c r="L113" i="3"/>
  <c r="M113" i="3"/>
  <c r="AG113" i="3"/>
  <c r="AR113" i="3"/>
  <c r="D114" i="3"/>
  <c r="E114" i="3"/>
  <c r="F114" i="3"/>
  <c r="G114" i="3"/>
  <c r="H114" i="3"/>
  <c r="J114" i="3"/>
  <c r="K114" i="3"/>
  <c r="L114" i="3"/>
  <c r="M114" i="3"/>
  <c r="AG114" i="3"/>
  <c r="AR114" i="3"/>
  <c r="D115" i="3"/>
  <c r="E115" i="3"/>
  <c r="F115" i="3"/>
  <c r="G115" i="3"/>
  <c r="H115" i="3"/>
  <c r="J115" i="3"/>
  <c r="K115" i="3"/>
  <c r="L115" i="3"/>
  <c r="M115" i="3"/>
  <c r="AG115" i="3"/>
  <c r="AR115" i="3"/>
  <c r="D116" i="3"/>
  <c r="E116" i="3"/>
  <c r="F116" i="3"/>
  <c r="G116" i="3"/>
  <c r="H116" i="3"/>
  <c r="J116" i="3"/>
  <c r="K116" i="3"/>
  <c r="L116" i="3"/>
  <c r="M116" i="3"/>
  <c r="AG116" i="3"/>
  <c r="AR116" i="3"/>
  <c r="D117" i="3"/>
  <c r="E117" i="3"/>
  <c r="F117" i="3"/>
  <c r="G117" i="3"/>
  <c r="H117" i="3"/>
  <c r="J117" i="3"/>
  <c r="K117" i="3"/>
  <c r="L117" i="3"/>
  <c r="M117" i="3"/>
  <c r="AG117" i="3"/>
  <c r="AR117" i="3"/>
  <c r="D118" i="3"/>
  <c r="E118" i="3"/>
  <c r="F118" i="3"/>
  <c r="G118" i="3"/>
  <c r="H118" i="3"/>
  <c r="J118" i="3"/>
  <c r="K118" i="3"/>
  <c r="L118" i="3"/>
  <c r="M118" i="3"/>
  <c r="AG118" i="3"/>
  <c r="AR118" i="3"/>
  <c r="D119" i="3"/>
  <c r="E119" i="3"/>
  <c r="F119" i="3"/>
  <c r="G119" i="3"/>
  <c r="H119" i="3"/>
  <c r="J119" i="3"/>
  <c r="K119" i="3"/>
  <c r="L119" i="3"/>
  <c r="M119" i="3"/>
  <c r="AG119" i="3"/>
  <c r="AR119" i="3"/>
  <c r="D120" i="3"/>
  <c r="E120" i="3"/>
  <c r="F120" i="3"/>
  <c r="G120" i="3"/>
  <c r="H120" i="3"/>
  <c r="J120" i="3"/>
  <c r="K120" i="3"/>
  <c r="L120" i="3"/>
  <c r="M120" i="3"/>
  <c r="AG120" i="3"/>
  <c r="AR120" i="3"/>
  <c r="D121" i="3"/>
  <c r="E121" i="3"/>
  <c r="F121" i="3"/>
  <c r="G121" i="3"/>
  <c r="H121" i="3"/>
  <c r="J121" i="3"/>
  <c r="K121" i="3"/>
  <c r="L121" i="3"/>
  <c r="M121" i="3"/>
  <c r="AG121" i="3"/>
  <c r="AR121" i="3"/>
  <c r="D122" i="3"/>
  <c r="E122" i="3"/>
  <c r="F122" i="3"/>
  <c r="G122" i="3"/>
  <c r="H122" i="3"/>
  <c r="J122" i="3"/>
  <c r="K122" i="3"/>
  <c r="L122" i="3"/>
  <c r="M122" i="3"/>
  <c r="AG122" i="3"/>
  <c r="AR122" i="3"/>
  <c r="D123" i="3"/>
  <c r="E123" i="3"/>
  <c r="F123" i="3"/>
  <c r="G123" i="3"/>
  <c r="H123" i="3"/>
  <c r="J123" i="3"/>
  <c r="K123" i="3"/>
  <c r="L123" i="3"/>
  <c r="M123" i="3"/>
  <c r="AG123" i="3"/>
  <c r="AR123" i="3"/>
  <c r="D124" i="3"/>
  <c r="E124" i="3"/>
  <c r="F124" i="3"/>
  <c r="G124" i="3"/>
  <c r="H124" i="3"/>
  <c r="J124" i="3"/>
  <c r="K124" i="3"/>
  <c r="L124" i="3"/>
  <c r="M124" i="3"/>
  <c r="AG124" i="3"/>
  <c r="AR124" i="3"/>
  <c r="D125" i="3"/>
  <c r="E125" i="3"/>
  <c r="F125" i="3"/>
  <c r="G125" i="3"/>
  <c r="H125" i="3"/>
  <c r="J125" i="3"/>
  <c r="K125" i="3"/>
  <c r="L125" i="3"/>
  <c r="M125" i="3"/>
  <c r="AG125" i="3"/>
  <c r="AR125" i="3"/>
  <c r="D126" i="3"/>
  <c r="E126" i="3"/>
  <c r="F126" i="3"/>
  <c r="G126" i="3"/>
  <c r="H126" i="3"/>
  <c r="J126" i="3"/>
  <c r="K126" i="3"/>
  <c r="L126" i="3"/>
  <c r="M126" i="3"/>
  <c r="AG126" i="3"/>
  <c r="AR126" i="3"/>
  <c r="D127" i="3"/>
  <c r="E127" i="3"/>
  <c r="F127" i="3"/>
  <c r="G127" i="3"/>
  <c r="H127" i="3"/>
  <c r="J127" i="3"/>
  <c r="K127" i="3"/>
  <c r="L127" i="3"/>
  <c r="M127" i="3"/>
  <c r="AG127" i="3"/>
  <c r="AR127" i="3"/>
  <c r="D128" i="3"/>
  <c r="E128" i="3"/>
  <c r="F128" i="3"/>
  <c r="G128" i="3"/>
  <c r="H128" i="3"/>
  <c r="J128" i="3"/>
  <c r="K128" i="3"/>
  <c r="L128" i="3"/>
  <c r="M128" i="3"/>
  <c r="AG128" i="3"/>
  <c r="AR128" i="3"/>
  <c r="D129" i="3"/>
  <c r="E129" i="3"/>
  <c r="F129" i="3"/>
  <c r="G129" i="3"/>
  <c r="H129" i="3"/>
  <c r="J129" i="3"/>
  <c r="K129" i="3"/>
  <c r="L129" i="3"/>
  <c r="M129" i="3"/>
  <c r="AG129" i="3"/>
  <c r="AR129" i="3"/>
  <c r="D130" i="3"/>
  <c r="E130" i="3"/>
  <c r="F130" i="3"/>
  <c r="G130" i="3"/>
  <c r="H130" i="3"/>
  <c r="J130" i="3"/>
  <c r="K130" i="3"/>
  <c r="L130" i="3"/>
  <c r="M130" i="3"/>
  <c r="AG130" i="3"/>
  <c r="AR130" i="3"/>
  <c r="D131" i="3"/>
  <c r="E131" i="3"/>
  <c r="F131" i="3"/>
  <c r="G131" i="3"/>
  <c r="H131" i="3"/>
  <c r="J131" i="3"/>
  <c r="K131" i="3"/>
  <c r="L131" i="3"/>
  <c r="M131" i="3"/>
  <c r="AG131" i="3"/>
  <c r="AR131" i="3"/>
  <c r="D132" i="3"/>
  <c r="E132" i="3"/>
  <c r="F132" i="3"/>
  <c r="G132" i="3"/>
  <c r="H132" i="3"/>
  <c r="J132" i="3"/>
  <c r="K132" i="3"/>
  <c r="L132" i="3"/>
  <c r="M132" i="3"/>
  <c r="AG132" i="3"/>
  <c r="AR132" i="3"/>
  <c r="D133" i="3"/>
  <c r="E133" i="3"/>
  <c r="F133" i="3"/>
  <c r="G133" i="3"/>
  <c r="H133" i="3"/>
  <c r="J133" i="3"/>
  <c r="K133" i="3"/>
  <c r="L133" i="3"/>
  <c r="M133" i="3"/>
  <c r="AG133" i="3"/>
  <c r="AR133" i="3"/>
  <c r="D134" i="3"/>
  <c r="E134" i="3"/>
  <c r="F134" i="3"/>
  <c r="G134" i="3"/>
  <c r="H134" i="3"/>
  <c r="J134" i="3"/>
  <c r="K134" i="3"/>
  <c r="L134" i="3"/>
  <c r="M134" i="3"/>
  <c r="AG134" i="3"/>
  <c r="AR134" i="3"/>
  <c r="D135" i="3"/>
  <c r="E135" i="3"/>
  <c r="F135" i="3"/>
  <c r="G135" i="3"/>
  <c r="H135" i="3"/>
  <c r="J135" i="3"/>
  <c r="K135" i="3"/>
  <c r="L135" i="3"/>
  <c r="M135" i="3"/>
  <c r="AG135" i="3"/>
  <c r="AR135" i="3"/>
  <c r="D136" i="3"/>
  <c r="E136" i="3"/>
  <c r="F136" i="3"/>
  <c r="G136" i="3"/>
  <c r="H136" i="3"/>
  <c r="J136" i="3"/>
  <c r="K136" i="3"/>
  <c r="L136" i="3"/>
  <c r="M136" i="3"/>
  <c r="AG136" i="3"/>
  <c r="AR136" i="3"/>
  <c r="D138" i="3"/>
  <c r="E138" i="3"/>
  <c r="F138" i="3"/>
  <c r="G138" i="3"/>
  <c r="H138" i="3"/>
  <c r="J138" i="3"/>
  <c r="K138" i="3"/>
  <c r="L138" i="3"/>
  <c r="M138" i="3"/>
  <c r="AG138" i="3"/>
  <c r="AR138" i="3"/>
  <c r="D139" i="3"/>
  <c r="E139" i="3"/>
  <c r="F139" i="3"/>
  <c r="G139" i="3"/>
  <c r="H139" i="3"/>
  <c r="J139" i="3"/>
  <c r="K139" i="3"/>
  <c r="L139" i="3"/>
  <c r="M139" i="3"/>
  <c r="AG139" i="3"/>
  <c r="AR139" i="3"/>
  <c r="D140" i="3"/>
  <c r="E140" i="3"/>
  <c r="F140" i="3"/>
  <c r="G140" i="3"/>
  <c r="H140" i="3"/>
  <c r="J140" i="3"/>
  <c r="K140" i="3"/>
  <c r="L140" i="3"/>
  <c r="M140" i="3"/>
  <c r="AG140" i="3"/>
  <c r="AR140" i="3"/>
  <c r="D141" i="3"/>
  <c r="E141" i="3"/>
  <c r="F141" i="3"/>
  <c r="G141" i="3"/>
  <c r="H141" i="3"/>
  <c r="J141" i="3"/>
  <c r="K141" i="3"/>
  <c r="L141" i="3"/>
  <c r="M141" i="3"/>
  <c r="AG141" i="3"/>
  <c r="AR141" i="3"/>
  <c r="D142" i="3"/>
  <c r="E142" i="3"/>
  <c r="F142" i="3"/>
  <c r="G142" i="3"/>
  <c r="H142" i="3"/>
  <c r="J142" i="3"/>
  <c r="K142" i="3"/>
  <c r="L142" i="3"/>
  <c r="M142" i="3"/>
  <c r="AG142" i="3"/>
  <c r="AR142" i="3"/>
  <c r="D143" i="3"/>
  <c r="E143" i="3"/>
  <c r="F143" i="3"/>
  <c r="G143" i="3"/>
  <c r="H143" i="3"/>
  <c r="J143" i="3"/>
  <c r="K143" i="3"/>
  <c r="L143" i="3"/>
  <c r="M143" i="3"/>
  <c r="AG143" i="3"/>
  <c r="AR143" i="3"/>
  <c r="D144" i="3"/>
  <c r="E144" i="3"/>
  <c r="F144" i="3"/>
  <c r="G144" i="3"/>
  <c r="H144" i="3"/>
  <c r="J144" i="3"/>
  <c r="K144" i="3"/>
  <c r="L144" i="3"/>
  <c r="M144" i="3"/>
  <c r="AG144" i="3"/>
  <c r="AR144" i="3"/>
  <c r="D145" i="3"/>
  <c r="E145" i="3"/>
  <c r="F145" i="3"/>
  <c r="G145" i="3"/>
  <c r="H145" i="3"/>
  <c r="J145" i="3"/>
  <c r="K145" i="3"/>
  <c r="L145" i="3"/>
  <c r="M145" i="3"/>
  <c r="AG145" i="3"/>
  <c r="AR145" i="3"/>
  <c r="D146" i="3"/>
  <c r="E146" i="3"/>
  <c r="F146" i="3"/>
  <c r="G146" i="3"/>
  <c r="H146" i="3"/>
  <c r="J146" i="3"/>
  <c r="K146" i="3"/>
  <c r="L146" i="3"/>
  <c r="M146" i="3"/>
  <c r="AG146" i="3"/>
  <c r="AR146" i="3"/>
  <c r="AG147" i="3"/>
  <c r="AR147" i="3"/>
  <c r="D149" i="3"/>
  <c r="E149" i="3"/>
  <c r="F149" i="3"/>
  <c r="G149" i="3"/>
  <c r="H149" i="3"/>
  <c r="J149" i="3"/>
  <c r="K149" i="3"/>
  <c r="L149" i="3"/>
  <c r="M149" i="3"/>
  <c r="AG149" i="3"/>
  <c r="AR149" i="3"/>
  <c r="D150" i="3"/>
  <c r="E150" i="3"/>
  <c r="F150" i="3"/>
  <c r="G150" i="3"/>
  <c r="H150" i="3"/>
  <c r="J150" i="3"/>
  <c r="K150" i="3"/>
  <c r="L150" i="3"/>
  <c r="M150" i="3"/>
  <c r="AG150" i="3"/>
  <c r="AR150" i="3"/>
  <c r="D151" i="3"/>
  <c r="E151" i="3"/>
  <c r="F151" i="3"/>
  <c r="G151" i="3"/>
  <c r="H151" i="3"/>
  <c r="J151" i="3"/>
  <c r="K151" i="3"/>
  <c r="L151" i="3"/>
  <c r="M151" i="3"/>
  <c r="AG151" i="3"/>
  <c r="AR151" i="3"/>
  <c r="D152" i="3"/>
  <c r="E152" i="3"/>
  <c r="F152" i="3"/>
  <c r="G152" i="3"/>
  <c r="H152" i="3"/>
  <c r="J152" i="3"/>
  <c r="K152" i="3"/>
  <c r="L152" i="3"/>
  <c r="M152" i="3"/>
  <c r="AG152" i="3"/>
  <c r="AR152" i="3"/>
  <c r="D153" i="3"/>
  <c r="E153" i="3"/>
  <c r="F153" i="3"/>
  <c r="G153" i="3"/>
  <c r="H153" i="3"/>
  <c r="J153" i="3"/>
  <c r="K153" i="3"/>
  <c r="L153" i="3"/>
  <c r="M153" i="3"/>
  <c r="AG153" i="3"/>
  <c r="AR153" i="3"/>
  <c r="D154" i="3"/>
  <c r="E154" i="3"/>
  <c r="F154" i="3"/>
  <c r="G154" i="3"/>
  <c r="H154" i="3"/>
  <c r="J154" i="3"/>
  <c r="K154" i="3"/>
  <c r="L154" i="3"/>
  <c r="M154" i="3"/>
  <c r="AG154" i="3"/>
  <c r="AR154" i="3"/>
  <c r="D155" i="3"/>
  <c r="E155" i="3"/>
  <c r="F155" i="3"/>
  <c r="G155" i="3"/>
  <c r="H155" i="3"/>
  <c r="J155" i="3"/>
  <c r="K155" i="3"/>
  <c r="L155" i="3"/>
  <c r="M155" i="3"/>
  <c r="AG155" i="3"/>
  <c r="AR155" i="3"/>
  <c r="D156" i="3"/>
  <c r="E156" i="3"/>
  <c r="F156" i="3"/>
  <c r="G156" i="3"/>
  <c r="H156" i="3"/>
  <c r="J156" i="3"/>
  <c r="K156" i="3"/>
  <c r="L156" i="3"/>
  <c r="M156" i="3"/>
  <c r="AG156" i="3"/>
  <c r="AR156" i="3"/>
  <c r="D157" i="3"/>
  <c r="E157" i="3"/>
  <c r="F157" i="3"/>
  <c r="G157" i="3"/>
  <c r="H157" i="3"/>
  <c r="J157" i="3"/>
  <c r="K157" i="3"/>
  <c r="L157" i="3"/>
  <c r="M157" i="3"/>
  <c r="AG157" i="3"/>
  <c r="AR157" i="3"/>
  <c r="D158" i="3"/>
  <c r="E158" i="3"/>
  <c r="F158" i="3"/>
  <c r="G158" i="3"/>
  <c r="H158" i="3"/>
  <c r="J158" i="3"/>
  <c r="K158" i="3"/>
  <c r="L158" i="3"/>
  <c r="M158" i="3"/>
  <c r="AG158" i="3"/>
  <c r="AR158" i="3"/>
  <c r="D159" i="3"/>
  <c r="E159" i="3"/>
  <c r="F159" i="3"/>
  <c r="G159" i="3"/>
  <c r="H159" i="3"/>
  <c r="J159" i="3"/>
  <c r="K159" i="3"/>
  <c r="L159" i="3"/>
  <c r="M159" i="3"/>
  <c r="AG159" i="3"/>
  <c r="AR159" i="3"/>
  <c r="D160" i="3"/>
  <c r="E160" i="3"/>
  <c r="F160" i="3"/>
  <c r="G160" i="3"/>
  <c r="H160" i="3"/>
  <c r="J160" i="3"/>
  <c r="K160" i="3"/>
  <c r="L160" i="3"/>
  <c r="M160" i="3"/>
  <c r="AG160" i="3"/>
  <c r="AR160" i="3"/>
  <c r="D161" i="3"/>
  <c r="E161" i="3"/>
  <c r="F161" i="3"/>
  <c r="G161" i="3"/>
  <c r="H161" i="3"/>
  <c r="J161" i="3"/>
  <c r="K161" i="3"/>
  <c r="L161" i="3"/>
  <c r="M161" i="3"/>
  <c r="AG161" i="3"/>
  <c r="AR161" i="3"/>
  <c r="D162" i="3"/>
  <c r="E162" i="3"/>
  <c r="F162" i="3"/>
  <c r="G162" i="3"/>
  <c r="H162" i="3"/>
  <c r="J162" i="3"/>
  <c r="K162" i="3"/>
  <c r="L162" i="3"/>
  <c r="M162" i="3"/>
  <c r="AG162" i="3"/>
  <c r="AR162" i="3"/>
  <c r="D163" i="3"/>
  <c r="E163" i="3"/>
  <c r="F163" i="3"/>
  <c r="G163" i="3"/>
  <c r="H163" i="3"/>
  <c r="J163" i="3"/>
  <c r="K163" i="3"/>
  <c r="L163" i="3"/>
  <c r="M163" i="3"/>
  <c r="AG163" i="3"/>
  <c r="AR163" i="3"/>
  <c r="D164" i="3"/>
  <c r="E164" i="3"/>
  <c r="F164" i="3"/>
  <c r="G164" i="3"/>
  <c r="H164" i="3"/>
  <c r="J164" i="3"/>
  <c r="K164" i="3"/>
  <c r="L164" i="3"/>
  <c r="M164" i="3"/>
  <c r="AG164" i="3"/>
  <c r="AR164" i="3"/>
  <c r="D165" i="3"/>
  <c r="E165" i="3"/>
  <c r="F165" i="3"/>
  <c r="G165" i="3"/>
  <c r="H165" i="3"/>
  <c r="J165" i="3"/>
  <c r="K165" i="3"/>
  <c r="L165" i="3"/>
  <c r="M165" i="3"/>
  <c r="AG165" i="3"/>
  <c r="AR165" i="3"/>
  <c r="D166" i="3"/>
  <c r="E166" i="3"/>
  <c r="F166" i="3"/>
  <c r="G166" i="3"/>
  <c r="H166" i="3"/>
  <c r="J166" i="3"/>
  <c r="K166" i="3"/>
  <c r="L166" i="3"/>
  <c r="M166" i="3"/>
  <c r="AG166" i="3"/>
  <c r="AR166" i="3"/>
  <c r="D167" i="3"/>
  <c r="E167" i="3"/>
  <c r="F167" i="3"/>
  <c r="G167" i="3"/>
  <c r="H167" i="3"/>
  <c r="J167" i="3"/>
  <c r="K167" i="3"/>
  <c r="L167" i="3"/>
  <c r="M167" i="3"/>
  <c r="AG167" i="3"/>
  <c r="AR167" i="3"/>
  <c r="D168" i="3"/>
  <c r="E168" i="3"/>
  <c r="F168" i="3"/>
  <c r="G168" i="3"/>
  <c r="H168" i="3"/>
  <c r="J168" i="3"/>
  <c r="K168" i="3"/>
  <c r="L168" i="3"/>
  <c r="M168" i="3"/>
  <c r="AG168" i="3"/>
  <c r="AR168" i="3"/>
  <c r="D169" i="3"/>
  <c r="E169" i="3"/>
  <c r="F169" i="3"/>
  <c r="G169" i="3"/>
  <c r="H169" i="3"/>
  <c r="J169" i="3"/>
  <c r="K169" i="3"/>
  <c r="L169" i="3"/>
  <c r="M169" i="3"/>
  <c r="AG169" i="3"/>
  <c r="AR169" i="3"/>
  <c r="D170" i="3"/>
  <c r="E170" i="3"/>
  <c r="F170" i="3"/>
  <c r="G170" i="3"/>
  <c r="H170" i="3"/>
  <c r="J170" i="3"/>
  <c r="K170" i="3"/>
  <c r="L170" i="3"/>
  <c r="M170" i="3"/>
  <c r="AG170" i="3"/>
  <c r="AR170" i="3"/>
  <c r="D171" i="3"/>
  <c r="E171" i="3"/>
  <c r="F171" i="3"/>
  <c r="G171" i="3"/>
  <c r="H171" i="3"/>
  <c r="J171" i="3"/>
  <c r="K171" i="3"/>
  <c r="L171" i="3"/>
  <c r="M171" i="3"/>
  <c r="AG171" i="3"/>
  <c r="AR171" i="3"/>
  <c r="D172" i="3"/>
  <c r="E172" i="3"/>
  <c r="F172" i="3"/>
  <c r="G172" i="3"/>
  <c r="H172" i="3"/>
  <c r="J172" i="3"/>
  <c r="K172" i="3"/>
  <c r="L172" i="3"/>
  <c r="M172" i="3"/>
  <c r="AG172" i="3"/>
  <c r="AR172" i="3"/>
  <c r="D173" i="3"/>
  <c r="E173" i="3"/>
  <c r="F173" i="3"/>
  <c r="G173" i="3"/>
  <c r="H173" i="3"/>
  <c r="J173" i="3"/>
  <c r="K173" i="3"/>
  <c r="L173" i="3"/>
  <c r="M173" i="3"/>
  <c r="AG173" i="3"/>
  <c r="AR173" i="3"/>
  <c r="D174" i="3"/>
  <c r="E174" i="3"/>
  <c r="F174" i="3"/>
  <c r="G174" i="3"/>
  <c r="H174" i="3"/>
  <c r="J174" i="3"/>
  <c r="K174" i="3"/>
  <c r="L174" i="3"/>
  <c r="M174" i="3"/>
  <c r="AG174" i="3"/>
  <c r="AR174" i="3"/>
  <c r="D175" i="3"/>
  <c r="E175" i="3"/>
  <c r="F175" i="3"/>
  <c r="G175" i="3"/>
  <c r="H175" i="3"/>
  <c r="J175" i="3"/>
  <c r="K175" i="3"/>
  <c r="L175" i="3"/>
  <c r="M175" i="3"/>
  <c r="AG175" i="3"/>
  <c r="AR175" i="3"/>
  <c r="D176" i="3"/>
  <c r="E176" i="3"/>
  <c r="F176" i="3"/>
  <c r="G176" i="3"/>
  <c r="H176" i="3"/>
  <c r="J176" i="3"/>
  <c r="K176" i="3"/>
  <c r="L176" i="3"/>
  <c r="M176" i="3"/>
  <c r="AG176" i="3"/>
  <c r="AR176" i="3"/>
  <c r="D177" i="3"/>
  <c r="E177" i="3"/>
  <c r="F177" i="3"/>
  <c r="G177" i="3"/>
  <c r="H177" i="3"/>
  <c r="J177" i="3"/>
  <c r="K177" i="3"/>
  <c r="L177" i="3"/>
  <c r="M177" i="3"/>
  <c r="AG177" i="3"/>
  <c r="AR177" i="3"/>
  <c r="D178" i="3"/>
  <c r="E178" i="3"/>
  <c r="F178" i="3"/>
  <c r="G178" i="3"/>
  <c r="H178" i="3"/>
  <c r="J178" i="3"/>
  <c r="K178" i="3"/>
  <c r="L178" i="3"/>
  <c r="M178" i="3"/>
  <c r="AG178" i="3"/>
  <c r="AR178" i="3"/>
  <c r="D179" i="3"/>
  <c r="E179" i="3"/>
  <c r="F179" i="3"/>
  <c r="G179" i="3"/>
  <c r="H179" i="3"/>
  <c r="J179" i="3"/>
  <c r="K179" i="3"/>
  <c r="L179" i="3"/>
  <c r="M179" i="3"/>
  <c r="AG179" i="3"/>
  <c r="AR179" i="3"/>
  <c r="D180" i="3"/>
  <c r="E180" i="3"/>
  <c r="F180" i="3"/>
  <c r="G180" i="3"/>
  <c r="H180" i="3"/>
  <c r="J180" i="3"/>
  <c r="K180" i="3"/>
  <c r="L180" i="3"/>
  <c r="M180" i="3"/>
  <c r="AG180" i="3"/>
  <c r="AR180" i="3"/>
  <c r="D182" i="3"/>
  <c r="E182" i="3"/>
  <c r="F182" i="3"/>
  <c r="G182" i="3"/>
  <c r="H182" i="3"/>
  <c r="J182" i="3"/>
  <c r="K182" i="3"/>
  <c r="L182" i="3"/>
  <c r="M182" i="3"/>
  <c r="AG182" i="3"/>
  <c r="AR182" i="3"/>
  <c r="D183" i="3"/>
  <c r="E183" i="3"/>
  <c r="F183" i="3"/>
  <c r="G183" i="3"/>
  <c r="H183" i="3"/>
  <c r="J183" i="3"/>
  <c r="K183" i="3"/>
  <c r="L183" i="3"/>
  <c r="M183" i="3"/>
  <c r="AG183" i="3"/>
  <c r="AR183" i="3"/>
  <c r="D184" i="3"/>
  <c r="E184" i="3"/>
  <c r="F184" i="3"/>
  <c r="G184" i="3"/>
  <c r="H184" i="3"/>
  <c r="J184" i="3"/>
  <c r="K184" i="3"/>
  <c r="L184" i="3"/>
  <c r="M184" i="3"/>
  <c r="AG184" i="3"/>
  <c r="AR184" i="3"/>
  <c r="D185" i="3"/>
  <c r="E185" i="3"/>
  <c r="F185" i="3"/>
  <c r="G185" i="3"/>
  <c r="H185" i="3"/>
  <c r="J185" i="3"/>
  <c r="K185" i="3"/>
  <c r="L185" i="3"/>
  <c r="M185" i="3"/>
  <c r="AG185" i="3"/>
  <c r="AR185" i="3"/>
  <c r="D186" i="3"/>
  <c r="E186" i="3"/>
  <c r="F186" i="3"/>
  <c r="G186" i="3"/>
  <c r="H186" i="3"/>
  <c r="J186" i="3"/>
  <c r="K186" i="3"/>
  <c r="L186" i="3"/>
  <c r="M186" i="3"/>
  <c r="AG186" i="3"/>
  <c r="AR186" i="3"/>
  <c r="D187" i="3"/>
  <c r="E187" i="3"/>
  <c r="F187" i="3"/>
  <c r="G187" i="3"/>
  <c r="H187" i="3"/>
  <c r="J187" i="3"/>
  <c r="K187" i="3"/>
  <c r="L187" i="3"/>
  <c r="M187" i="3"/>
  <c r="AG187" i="3"/>
  <c r="AR187" i="3"/>
  <c r="D188" i="3"/>
  <c r="E188" i="3"/>
  <c r="F188" i="3"/>
  <c r="G188" i="3"/>
  <c r="H188" i="3"/>
  <c r="J188" i="3"/>
  <c r="K188" i="3"/>
  <c r="L188" i="3"/>
  <c r="M188" i="3"/>
  <c r="AG188" i="3"/>
  <c r="AR188" i="3"/>
  <c r="D189" i="3"/>
  <c r="E189" i="3"/>
  <c r="F189" i="3"/>
  <c r="G189" i="3"/>
  <c r="H189" i="3"/>
  <c r="J189" i="3"/>
  <c r="K189" i="3"/>
  <c r="L189" i="3"/>
  <c r="M189" i="3"/>
  <c r="AG189" i="3"/>
  <c r="D190" i="3"/>
  <c r="E190" i="3"/>
  <c r="F190" i="3"/>
  <c r="G190" i="3"/>
  <c r="H190" i="3"/>
  <c r="J190" i="3"/>
  <c r="K190" i="3"/>
  <c r="L190" i="3"/>
  <c r="M190" i="3"/>
  <c r="AG190" i="3"/>
  <c r="AR190" i="3"/>
  <c r="D191" i="3"/>
  <c r="E191" i="3"/>
  <c r="F191" i="3"/>
  <c r="G191" i="3"/>
  <c r="H191" i="3"/>
  <c r="J191" i="3"/>
  <c r="K191" i="3"/>
  <c r="L191" i="3"/>
  <c r="M191" i="3"/>
  <c r="AG191" i="3"/>
  <c r="AR191" i="3"/>
  <c r="D192" i="3"/>
  <c r="E192" i="3"/>
  <c r="F192" i="3"/>
  <c r="G192" i="3"/>
  <c r="H192" i="3"/>
  <c r="J192" i="3"/>
  <c r="K192" i="3"/>
  <c r="L192" i="3"/>
  <c r="M192" i="3"/>
  <c r="AG192" i="3"/>
  <c r="AR192" i="3"/>
  <c r="D193" i="3"/>
  <c r="E193" i="3"/>
  <c r="F193" i="3"/>
  <c r="G193" i="3"/>
  <c r="H193" i="3"/>
  <c r="J193" i="3"/>
  <c r="K193" i="3"/>
  <c r="L193" i="3"/>
  <c r="M193" i="3"/>
  <c r="AG193" i="3"/>
  <c r="AR193" i="3"/>
  <c r="D194" i="3"/>
  <c r="E194" i="3"/>
  <c r="F194" i="3"/>
  <c r="G194" i="3"/>
  <c r="H194" i="3"/>
  <c r="J194" i="3"/>
  <c r="K194" i="3"/>
  <c r="L194" i="3"/>
  <c r="M194" i="3"/>
  <c r="AG194" i="3"/>
  <c r="AR194" i="3"/>
  <c r="D195" i="3"/>
  <c r="E195" i="3"/>
  <c r="F195" i="3"/>
  <c r="G195" i="3"/>
  <c r="H195" i="3"/>
  <c r="J195" i="3"/>
  <c r="K195" i="3"/>
  <c r="L195" i="3"/>
  <c r="M195" i="3"/>
  <c r="AG195" i="3"/>
  <c r="AR195" i="3"/>
  <c r="D196" i="3"/>
  <c r="E196" i="3"/>
  <c r="F196" i="3"/>
  <c r="G196" i="3"/>
  <c r="H196" i="3"/>
  <c r="J196" i="3"/>
  <c r="K196" i="3"/>
  <c r="L196" i="3"/>
  <c r="M196" i="3"/>
  <c r="AG196" i="3"/>
  <c r="AR196" i="3"/>
  <c r="D197" i="3"/>
  <c r="E197" i="3"/>
  <c r="F197" i="3"/>
  <c r="G197" i="3"/>
  <c r="H197" i="3"/>
  <c r="J197" i="3"/>
  <c r="K197" i="3"/>
  <c r="L197" i="3"/>
  <c r="M197" i="3"/>
  <c r="AG197" i="3"/>
  <c r="AR197" i="3"/>
  <c r="D198" i="3"/>
  <c r="E198" i="3"/>
  <c r="F198" i="3"/>
  <c r="G198" i="3"/>
  <c r="H198" i="3"/>
  <c r="J198" i="3"/>
  <c r="K198" i="3"/>
  <c r="L198" i="3"/>
  <c r="M198" i="3"/>
  <c r="AG198" i="3"/>
  <c r="AR198" i="3"/>
  <c r="D199" i="3"/>
  <c r="E199" i="3"/>
  <c r="F199" i="3"/>
  <c r="G199" i="3"/>
  <c r="H199" i="3"/>
  <c r="J199" i="3"/>
  <c r="K199" i="3"/>
  <c r="L199" i="3"/>
  <c r="M199" i="3"/>
  <c r="AG199" i="3"/>
  <c r="AR199" i="3"/>
  <c r="D200" i="3"/>
  <c r="E200" i="3"/>
  <c r="F200" i="3"/>
  <c r="G200" i="3"/>
  <c r="H200" i="3"/>
  <c r="J200" i="3"/>
  <c r="K200" i="3"/>
  <c r="L200" i="3"/>
  <c r="M200" i="3"/>
  <c r="AG200" i="3"/>
  <c r="AR200" i="3"/>
  <c r="D201" i="3"/>
  <c r="E201" i="3"/>
  <c r="F201" i="3"/>
  <c r="G201" i="3"/>
  <c r="H201" i="3"/>
  <c r="J201" i="3"/>
  <c r="K201" i="3"/>
  <c r="L201" i="3"/>
  <c r="M201" i="3"/>
  <c r="AG201" i="3"/>
  <c r="AR201" i="3"/>
  <c r="D202" i="3"/>
  <c r="E202" i="3"/>
  <c r="F202" i="3"/>
  <c r="G202" i="3"/>
  <c r="H202" i="3"/>
  <c r="J202" i="3"/>
  <c r="K202" i="3"/>
  <c r="L202" i="3"/>
  <c r="M202" i="3"/>
  <c r="AG202" i="3"/>
  <c r="AR202" i="3"/>
  <c r="D203" i="3"/>
  <c r="E203" i="3"/>
  <c r="F203" i="3"/>
  <c r="G203" i="3"/>
  <c r="H203" i="3"/>
  <c r="J203" i="3"/>
  <c r="K203" i="3"/>
  <c r="L203" i="3"/>
  <c r="M203" i="3"/>
  <c r="AG203" i="3"/>
  <c r="AR203" i="3"/>
  <c r="D204" i="3"/>
  <c r="E204" i="3"/>
  <c r="F204" i="3"/>
  <c r="G204" i="3"/>
  <c r="H204" i="3"/>
  <c r="J204" i="3"/>
  <c r="K204" i="3"/>
  <c r="L204" i="3"/>
  <c r="M204" i="3"/>
  <c r="AG204" i="3"/>
  <c r="AR204" i="3"/>
  <c r="D205" i="3"/>
  <c r="E205" i="3"/>
  <c r="F205" i="3"/>
  <c r="G205" i="3"/>
  <c r="H205" i="3"/>
  <c r="J205" i="3"/>
  <c r="K205" i="3"/>
  <c r="L205" i="3"/>
  <c r="M205" i="3"/>
  <c r="AG205" i="3"/>
  <c r="AR205" i="3"/>
  <c r="D206" i="3"/>
  <c r="E206" i="3"/>
  <c r="F206" i="3"/>
  <c r="G206" i="3"/>
  <c r="H206" i="3"/>
  <c r="J206" i="3"/>
  <c r="K206" i="3"/>
  <c r="L206" i="3"/>
  <c r="M206" i="3"/>
  <c r="AG206" i="3"/>
  <c r="AR206" i="3"/>
  <c r="D207" i="3"/>
  <c r="E207" i="3"/>
  <c r="F207" i="3"/>
  <c r="G207" i="3"/>
  <c r="H207" i="3"/>
  <c r="J207" i="3"/>
  <c r="K207" i="3"/>
  <c r="L207" i="3"/>
  <c r="M207" i="3"/>
  <c r="AG207" i="3"/>
  <c r="AR207" i="3"/>
  <c r="D209" i="3"/>
  <c r="E209" i="3"/>
  <c r="F209" i="3"/>
  <c r="G209" i="3"/>
  <c r="H209" i="3"/>
  <c r="J209" i="3"/>
  <c r="K209" i="3"/>
  <c r="L209" i="3"/>
  <c r="M209" i="3"/>
  <c r="AG209" i="3"/>
  <c r="AR209" i="3"/>
  <c r="D210" i="3"/>
  <c r="E210" i="3"/>
  <c r="F210" i="3"/>
  <c r="G210" i="3"/>
  <c r="H210" i="3"/>
  <c r="J210" i="3"/>
  <c r="K210" i="3"/>
  <c r="L210" i="3"/>
  <c r="M210" i="3"/>
  <c r="AG210" i="3"/>
  <c r="AR210" i="3"/>
  <c r="D211" i="3"/>
  <c r="E211" i="3"/>
  <c r="F211" i="3"/>
  <c r="G211" i="3"/>
  <c r="H211" i="3"/>
  <c r="J211" i="3"/>
  <c r="K211" i="3"/>
  <c r="L211" i="3"/>
  <c r="M211" i="3"/>
  <c r="AG211" i="3"/>
  <c r="AR211" i="3"/>
  <c r="D212" i="3"/>
  <c r="E212" i="3"/>
  <c r="F212" i="3"/>
  <c r="G212" i="3"/>
  <c r="H212" i="3"/>
  <c r="J212" i="3"/>
  <c r="K212" i="3"/>
  <c r="L212" i="3"/>
  <c r="M212" i="3"/>
  <c r="AG212" i="3"/>
  <c r="AR212" i="3"/>
  <c r="D213" i="3"/>
  <c r="E213" i="3"/>
  <c r="F213" i="3"/>
  <c r="G213" i="3"/>
  <c r="H213" i="3"/>
  <c r="J213" i="3"/>
  <c r="K213" i="3"/>
  <c r="L213" i="3"/>
  <c r="M213" i="3"/>
  <c r="AG213" i="3"/>
  <c r="AR213" i="3"/>
  <c r="D214" i="3"/>
  <c r="E214" i="3"/>
  <c r="F214" i="3"/>
  <c r="G214" i="3"/>
  <c r="H214" i="3"/>
  <c r="J214" i="3"/>
  <c r="K214" i="3"/>
  <c r="L214" i="3"/>
  <c r="M214" i="3"/>
  <c r="AG214" i="3"/>
  <c r="AR214" i="3"/>
  <c r="D215" i="3"/>
  <c r="E215" i="3"/>
  <c r="F215" i="3"/>
  <c r="G215" i="3"/>
  <c r="H215" i="3"/>
  <c r="J215" i="3"/>
  <c r="K215" i="3"/>
  <c r="L215" i="3"/>
  <c r="M215" i="3"/>
  <c r="AG215" i="3"/>
  <c r="AR215" i="3"/>
  <c r="D216" i="3"/>
  <c r="E216" i="3"/>
  <c r="F216" i="3"/>
  <c r="G216" i="3"/>
  <c r="H216" i="3"/>
  <c r="J216" i="3"/>
  <c r="K216" i="3"/>
  <c r="L216" i="3"/>
  <c r="M216" i="3"/>
  <c r="AG216" i="3"/>
  <c r="AR216" i="3"/>
  <c r="D217" i="3"/>
  <c r="E217" i="3"/>
  <c r="F217" i="3"/>
  <c r="G217" i="3"/>
  <c r="H217" i="3"/>
  <c r="J217" i="3"/>
  <c r="K217" i="3"/>
  <c r="L217" i="3"/>
  <c r="M217" i="3"/>
  <c r="AG217" i="3"/>
  <c r="AR217" i="3"/>
  <c r="D531" i="3"/>
  <c r="E531" i="3"/>
  <c r="F531" i="3"/>
  <c r="G531" i="3"/>
  <c r="H531" i="3"/>
  <c r="J531" i="3"/>
  <c r="K531" i="3"/>
  <c r="L531" i="3"/>
  <c r="M531" i="3"/>
  <c r="AG531" i="3"/>
  <c r="AR531" i="3"/>
  <c r="D218" i="3"/>
  <c r="E218" i="3"/>
  <c r="F218" i="3"/>
  <c r="G218" i="3"/>
  <c r="H218" i="3"/>
  <c r="J218" i="3"/>
  <c r="K218" i="3"/>
  <c r="L218" i="3"/>
  <c r="M218" i="3"/>
  <c r="AG218" i="3"/>
  <c r="AR218" i="3"/>
  <c r="D219" i="3"/>
  <c r="E219" i="3"/>
  <c r="F219" i="3"/>
  <c r="G219" i="3"/>
  <c r="H219" i="3"/>
  <c r="J219" i="3"/>
  <c r="K219" i="3"/>
  <c r="L219" i="3"/>
  <c r="M219" i="3"/>
  <c r="AG219" i="3"/>
  <c r="AR219" i="3"/>
  <c r="D220" i="3"/>
  <c r="E220" i="3"/>
  <c r="F220" i="3"/>
  <c r="G220" i="3"/>
  <c r="H220" i="3"/>
  <c r="J220" i="3"/>
  <c r="K220" i="3"/>
  <c r="L220" i="3"/>
  <c r="M220" i="3"/>
  <c r="AG220" i="3"/>
  <c r="AR220" i="3"/>
  <c r="D221" i="3"/>
  <c r="E221" i="3"/>
  <c r="F221" i="3"/>
  <c r="G221" i="3"/>
  <c r="H221" i="3"/>
  <c r="J221" i="3"/>
  <c r="K221" i="3"/>
  <c r="L221" i="3"/>
  <c r="M221" i="3"/>
  <c r="AG221" i="3"/>
  <c r="AR221" i="3"/>
  <c r="D222" i="3"/>
  <c r="E222" i="3"/>
  <c r="F222" i="3"/>
  <c r="G222" i="3"/>
  <c r="H222" i="3"/>
  <c r="J222" i="3"/>
  <c r="K222" i="3"/>
  <c r="L222" i="3"/>
  <c r="M222" i="3"/>
  <c r="AG222" i="3"/>
  <c r="AR222" i="3"/>
  <c r="D223" i="3"/>
  <c r="E223" i="3"/>
  <c r="F223" i="3"/>
  <c r="G223" i="3"/>
  <c r="H223" i="3"/>
  <c r="J223" i="3"/>
  <c r="K223" i="3"/>
  <c r="L223" i="3"/>
  <c r="M223" i="3"/>
  <c r="AG223" i="3"/>
  <c r="AR223" i="3"/>
  <c r="D224" i="3"/>
  <c r="E224" i="3"/>
  <c r="F224" i="3"/>
  <c r="G224" i="3"/>
  <c r="H224" i="3"/>
  <c r="J224" i="3"/>
  <c r="K224" i="3"/>
  <c r="L224" i="3"/>
  <c r="M224" i="3"/>
  <c r="AG224" i="3"/>
  <c r="AR224" i="3"/>
  <c r="D225" i="3"/>
  <c r="E225" i="3"/>
  <c r="F225" i="3"/>
  <c r="G225" i="3"/>
  <c r="H225" i="3"/>
  <c r="J225" i="3"/>
  <c r="K225" i="3"/>
  <c r="L225" i="3"/>
  <c r="M225" i="3"/>
  <c r="AG225" i="3"/>
  <c r="AR225" i="3"/>
  <c r="D226" i="3"/>
  <c r="E226" i="3"/>
  <c r="F226" i="3"/>
  <c r="G226" i="3"/>
  <c r="H226" i="3"/>
  <c r="J226" i="3"/>
  <c r="K226" i="3"/>
  <c r="L226" i="3"/>
  <c r="M226" i="3"/>
  <c r="AG226" i="3"/>
  <c r="AR226" i="3"/>
  <c r="D227" i="3"/>
  <c r="E227" i="3"/>
  <c r="F227" i="3"/>
  <c r="G227" i="3"/>
  <c r="H227" i="3"/>
  <c r="J227" i="3"/>
  <c r="K227" i="3"/>
  <c r="L227" i="3"/>
  <c r="M227" i="3"/>
  <c r="AG227" i="3"/>
  <c r="AR227" i="3"/>
  <c r="D228" i="3"/>
  <c r="E228" i="3"/>
  <c r="F228" i="3"/>
  <c r="G228" i="3"/>
  <c r="H228" i="3"/>
  <c r="J228" i="3"/>
  <c r="K228" i="3"/>
  <c r="L228" i="3"/>
  <c r="M228" i="3"/>
  <c r="AG228" i="3"/>
  <c r="AR228" i="3"/>
  <c r="D229" i="3"/>
  <c r="E229" i="3"/>
  <c r="F229" i="3"/>
  <c r="G229" i="3"/>
  <c r="H229" i="3"/>
  <c r="J229" i="3"/>
  <c r="K229" i="3"/>
  <c r="L229" i="3"/>
  <c r="M229" i="3"/>
  <c r="AG229" i="3"/>
  <c r="AR229" i="3"/>
  <c r="D230" i="3"/>
  <c r="E230" i="3"/>
  <c r="F230" i="3"/>
  <c r="G230" i="3"/>
  <c r="H230" i="3"/>
  <c r="J230" i="3"/>
  <c r="K230" i="3"/>
  <c r="L230" i="3"/>
  <c r="M230" i="3"/>
  <c r="AG230" i="3"/>
  <c r="AR230" i="3"/>
  <c r="D231" i="3"/>
  <c r="E231" i="3"/>
  <c r="F231" i="3"/>
  <c r="G231" i="3"/>
  <c r="H231" i="3"/>
  <c r="J231" i="3"/>
  <c r="K231" i="3"/>
  <c r="L231" i="3"/>
  <c r="M231" i="3"/>
  <c r="AG231" i="3"/>
  <c r="AR231" i="3"/>
  <c r="D232" i="3"/>
  <c r="E232" i="3"/>
  <c r="F232" i="3"/>
  <c r="G232" i="3"/>
  <c r="H232" i="3"/>
  <c r="J232" i="3"/>
  <c r="K232" i="3"/>
  <c r="L232" i="3"/>
  <c r="M232" i="3"/>
  <c r="AG232" i="3"/>
  <c r="AR232" i="3"/>
  <c r="D233" i="3"/>
  <c r="E233" i="3"/>
  <c r="F233" i="3"/>
  <c r="G233" i="3"/>
  <c r="H233" i="3"/>
  <c r="J233" i="3"/>
  <c r="K233" i="3"/>
  <c r="L233" i="3"/>
  <c r="M233" i="3"/>
  <c r="AG233" i="3"/>
  <c r="AR233" i="3"/>
  <c r="D234" i="3"/>
  <c r="E234" i="3"/>
  <c r="F234" i="3"/>
  <c r="G234" i="3"/>
  <c r="H234" i="3"/>
  <c r="J234" i="3"/>
  <c r="K234" i="3"/>
  <c r="L234" i="3"/>
  <c r="M234" i="3"/>
  <c r="AG234" i="3"/>
  <c r="AR234" i="3"/>
  <c r="D235" i="3"/>
  <c r="E235" i="3"/>
  <c r="F235" i="3"/>
  <c r="G235" i="3"/>
  <c r="H235" i="3"/>
  <c r="J235" i="3"/>
  <c r="K235" i="3"/>
  <c r="L235" i="3"/>
  <c r="M235" i="3"/>
  <c r="AG235" i="3"/>
  <c r="AR235" i="3"/>
  <c r="D236" i="3"/>
  <c r="E236" i="3"/>
  <c r="F236" i="3"/>
  <c r="G236" i="3"/>
  <c r="H236" i="3"/>
  <c r="J236" i="3"/>
  <c r="K236" i="3"/>
  <c r="L236" i="3"/>
  <c r="M236" i="3"/>
  <c r="AG236" i="3"/>
  <c r="AR236" i="3"/>
  <c r="D237" i="3"/>
  <c r="E237" i="3"/>
  <c r="F237" i="3"/>
  <c r="G237" i="3"/>
  <c r="H237" i="3"/>
  <c r="J237" i="3"/>
  <c r="K237" i="3"/>
  <c r="L237" i="3"/>
  <c r="M237" i="3"/>
  <c r="AG237" i="3"/>
  <c r="AR237" i="3"/>
  <c r="D238" i="3"/>
  <c r="E238" i="3"/>
  <c r="F238" i="3"/>
  <c r="G238" i="3"/>
  <c r="H238" i="3"/>
  <c r="J238" i="3"/>
  <c r="K238" i="3"/>
  <c r="L238" i="3"/>
  <c r="M238" i="3"/>
  <c r="AG238" i="3"/>
  <c r="AR238" i="3"/>
  <c r="D239" i="3"/>
  <c r="E239" i="3"/>
  <c r="F239" i="3"/>
  <c r="G239" i="3"/>
  <c r="H239" i="3"/>
  <c r="J239" i="3"/>
  <c r="K239" i="3"/>
  <c r="L239" i="3"/>
  <c r="M239" i="3"/>
  <c r="AG239" i="3"/>
  <c r="AR239" i="3"/>
  <c r="D240" i="3"/>
  <c r="E240" i="3"/>
  <c r="F240" i="3"/>
  <c r="G240" i="3"/>
  <c r="H240" i="3"/>
  <c r="J240" i="3"/>
  <c r="K240" i="3"/>
  <c r="L240" i="3"/>
  <c r="M240" i="3"/>
  <c r="AG240" i="3"/>
  <c r="AR240" i="3"/>
  <c r="D241" i="3"/>
  <c r="E241" i="3"/>
  <c r="F241" i="3"/>
  <c r="G241" i="3"/>
  <c r="H241" i="3"/>
  <c r="J241" i="3"/>
  <c r="K241" i="3"/>
  <c r="L241" i="3"/>
  <c r="M241" i="3"/>
  <c r="AG241" i="3"/>
  <c r="AR241" i="3"/>
  <c r="D242" i="3"/>
  <c r="E242" i="3"/>
  <c r="F242" i="3"/>
  <c r="G242" i="3"/>
  <c r="H242" i="3"/>
  <c r="J242" i="3"/>
  <c r="K242" i="3"/>
  <c r="L242" i="3"/>
  <c r="M242" i="3"/>
  <c r="AG242" i="3"/>
  <c r="AR242" i="3"/>
  <c r="D243" i="3"/>
  <c r="E243" i="3"/>
  <c r="F243" i="3"/>
  <c r="G243" i="3"/>
  <c r="H243" i="3"/>
  <c r="J243" i="3"/>
  <c r="K243" i="3"/>
  <c r="L243" i="3"/>
  <c r="M243" i="3"/>
  <c r="AG243" i="3"/>
  <c r="AR243" i="3"/>
  <c r="D244" i="3"/>
  <c r="E244" i="3"/>
  <c r="F244" i="3"/>
  <c r="G244" i="3"/>
  <c r="H244" i="3"/>
  <c r="J244" i="3"/>
  <c r="K244" i="3"/>
  <c r="L244" i="3"/>
  <c r="M244" i="3"/>
  <c r="AG244" i="3"/>
  <c r="AR244" i="3"/>
  <c r="D245" i="3"/>
  <c r="E245" i="3"/>
  <c r="F245" i="3"/>
  <c r="G245" i="3"/>
  <c r="H245" i="3"/>
  <c r="J245" i="3"/>
  <c r="K245" i="3"/>
  <c r="L245" i="3"/>
  <c r="M245" i="3"/>
  <c r="AG245" i="3"/>
  <c r="AR245" i="3"/>
  <c r="D246" i="3"/>
  <c r="E246" i="3"/>
  <c r="F246" i="3"/>
  <c r="G246" i="3"/>
  <c r="H246" i="3"/>
  <c r="J246" i="3"/>
  <c r="K246" i="3"/>
  <c r="L246" i="3"/>
  <c r="M246" i="3"/>
  <c r="AG246" i="3"/>
  <c r="AR246" i="3"/>
  <c r="D247" i="3"/>
  <c r="E247" i="3"/>
  <c r="F247" i="3"/>
  <c r="G247" i="3"/>
  <c r="H247" i="3"/>
  <c r="J247" i="3"/>
  <c r="K247" i="3"/>
  <c r="L247" i="3"/>
  <c r="M247" i="3"/>
  <c r="AG247" i="3"/>
  <c r="AR247" i="3"/>
  <c r="D248" i="3"/>
  <c r="E248" i="3"/>
  <c r="F248" i="3"/>
  <c r="G248" i="3"/>
  <c r="H248" i="3"/>
  <c r="J248" i="3"/>
  <c r="K248" i="3"/>
  <c r="L248" i="3"/>
  <c r="M248" i="3"/>
  <c r="AG248" i="3"/>
  <c r="AR248" i="3"/>
  <c r="D249" i="3"/>
  <c r="E249" i="3"/>
  <c r="F249" i="3"/>
  <c r="G249" i="3"/>
  <c r="H249" i="3"/>
  <c r="J249" i="3"/>
  <c r="K249" i="3"/>
  <c r="L249" i="3"/>
  <c r="M249" i="3"/>
  <c r="AG249" i="3"/>
  <c r="AR249" i="3"/>
  <c r="D250" i="3"/>
  <c r="E250" i="3"/>
  <c r="F250" i="3"/>
  <c r="G250" i="3"/>
  <c r="H250" i="3"/>
  <c r="J250" i="3"/>
  <c r="K250" i="3"/>
  <c r="L250" i="3"/>
  <c r="M250" i="3"/>
  <c r="AG250" i="3"/>
  <c r="AR250" i="3"/>
  <c r="D251" i="3"/>
  <c r="E251" i="3"/>
  <c r="F251" i="3"/>
  <c r="G251" i="3"/>
  <c r="H251" i="3"/>
  <c r="J251" i="3"/>
  <c r="K251" i="3"/>
  <c r="L251" i="3"/>
  <c r="M251" i="3"/>
  <c r="AG251" i="3"/>
  <c r="AR251" i="3"/>
  <c r="D252" i="3"/>
  <c r="E252" i="3"/>
  <c r="F252" i="3"/>
  <c r="G252" i="3"/>
  <c r="H252" i="3"/>
  <c r="J252" i="3"/>
  <c r="K252" i="3"/>
  <c r="L252" i="3"/>
  <c r="M252" i="3"/>
  <c r="AG252" i="3"/>
  <c r="AR252" i="3"/>
  <c r="D253" i="3"/>
  <c r="E253" i="3"/>
  <c r="F253" i="3"/>
  <c r="G253" i="3"/>
  <c r="H253" i="3"/>
  <c r="J253" i="3"/>
  <c r="K253" i="3"/>
  <c r="L253" i="3"/>
  <c r="M253" i="3"/>
  <c r="AG253" i="3"/>
  <c r="AR253" i="3"/>
  <c r="D254" i="3"/>
  <c r="E254" i="3"/>
  <c r="F254" i="3"/>
  <c r="G254" i="3"/>
  <c r="H254" i="3"/>
  <c r="J254" i="3"/>
  <c r="K254" i="3"/>
  <c r="L254" i="3"/>
  <c r="M254" i="3"/>
  <c r="AG254" i="3"/>
  <c r="AR254" i="3"/>
  <c r="D255" i="3"/>
  <c r="E255" i="3"/>
  <c r="F255" i="3"/>
  <c r="G255" i="3"/>
  <c r="H255" i="3"/>
  <c r="J255" i="3"/>
  <c r="K255" i="3"/>
  <c r="L255" i="3"/>
  <c r="M255" i="3"/>
  <c r="AG255" i="3"/>
  <c r="AR255" i="3"/>
  <c r="D256" i="3"/>
  <c r="E256" i="3"/>
  <c r="F256" i="3"/>
  <c r="G256" i="3"/>
  <c r="H256" i="3"/>
  <c r="J256" i="3"/>
  <c r="K256" i="3"/>
  <c r="L256" i="3"/>
  <c r="M256" i="3"/>
  <c r="AG256" i="3"/>
  <c r="AR256" i="3"/>
  <c r="D257" i="3"/>
  <c r="E257" i="3"/>
  <c r="F257" i="3"/>
  <c r="G257" i="3"/>
  <c r="H257" i="3"/>
  <c r="J257" i="3"/>
  <c r="K257" i="3"/>
  <c r="L257" i="3"/>
  <c r="M257" i="3"/>
  <c r="AG257" i="3"/>
  <c r="AR257" i="3"/>
  <c r="D258" i="3"/>
  <c r="E258" i="3"/>
  <c r="F258" i="3"/>
  <c r="G258" i="3"/>
  <c r="H258" i="3"/>
  <c r="J258" i="3"/>
  <c r="K258" i="3"/>
  <c r="L258" i="3"/>
  <c r="M258" i="3"/>
  <c r="AG258" i="3"/>
  <c r="AR258" i="3"/>
  <c r="D259" i="3"/>
  <c r="E259" i="3"/>
  <c r="F259" i="3"/>
  <c r="G259" i="3"/>
  <c r="H259" i="3"/>
  <c r="J259" i="3"/>
  <c r="K259" i="3"/>
  <c r="L259" i="3"/>
  <c r="M259" i="3"/>
  <c r="AG259" i="3"/>
  <c r="AR259" i="3"/>
  <c r="D260" i="3"/>
  <c r="E260" i="3"/>
  <c r="F260" i="3"/>
  <c r="G260" i="3"/>
  <c r="H260" i="3"/>
  <c r="J260" i="3"/>
  <c r="K260" i="3"/>
  <c r="L260" i="3"/>
  <c r="M260" i="3"/>
  <c r="AG260" i="3"/>
  <c r="AR260" i="3"/>
  <c r="D261" i="3"/>
  <c r="E261" i="3"/>
  <c r="F261" i="3"/>
  <c r="G261" i="3"/>
  <c r="H261" i="3"/>
  <c r="J261" i="3"/>
  <c r="K261" i="3"/>
  <c r="L261" i="3"/>
  <c r="M261" i="3"/>
  <c r="AG261" i="3"/>
  <c r="AR261" i="3"/>
  <c r="D262" i="3"/>
  <c r="E262" i="3"/>
  <c r="F262" i="3"/>
  <c r="G262" i="3"/>
  <c r="H262" i="3"/>
  <c r="J262" i="3"/>
  <c r="K262" i="3"/>
  <c r="L262" i="3"/>
  <c r="M262" i="3"/>
  <c r="AG262" i="3"/>
  <c r="AR262" i="3"/>
  <c r="D263" i="3"/>
  <c r="E263" i="3"/>
  <c r="F263" i="3"/>
  <c r="G263" i="3"/>
  <c r="H263" i="3"/>
  <c r="J263" i="3"/>
  <c r="K263" i="3"/>
  <c r="L263" i="3"/>
  <c r="M263" i="3"/>
  <c r="AG263" i="3"/>
  <c r="AR263" i="3"/>
  <c r="D264" i="3"/>
  <c r="E264" i="3"/>
  <c r="F264" i="3"/>
  <c r="G264" i="3"/>
  <c r="H264" i="3"/>
  <c r="J264" i="3"/>
  <c r="K264" i="3"/>
  <c r="L264" i="3"/>
  <c r="M264" i="3"/>
  <c r="AG264" i="3"/>
  <c r="AR264" i="3"/>
  <c r="D265" i="3"/>
  <c r="E265" i="3"/>
  <c r="F265" i="3"/>
  <c r="G265" i="3"/>
  <c r="H265" i="3"/>
  <c r="J265" i="3"/>
  <c r="K265" i="3"/>
  <c r="L265" i="3"/>
  <c r="M265" i="3"/>
  <c r="AG265" i="3"/>
  <c r="AR265" i="3"/>
  <c r="D266" i="3"/>
  <c r="E266" i="3"/>
  <c r="F266" i="3"/>
  <c r="G266" i="3"/>
  <c r="H266" i="3"/>
  <c r="J266" i="3"/>
  <c r="K266" i="3"/>
  <c r="L266" i="3"/>
  <c r="M266" i="3"/>
  <c r="AG266" i="3"/>
  <c r="AR266" i="3"/>
  <c r="D267" i="3"/>
  <c r="E267" i="3"/>
  <c r="F267" i="3"/>
  <c r="G267" i="3"/>
  <c r="H267" i="3"/>
  <c r="J267" i="3"/>
  <c r="K267" i="3"/>
  <c r="L267" i="3"/>
  <c r="M267" i="3"/>
  <c r="AG267" i="3"/>
  <c r="AR267" i="3"/>
  <c r="D268" i="3"/>
  <c r="E268" i="3"/>
  <c r="F268" i="3"/>
  <c r="G268" i="3"/>
  <c r="H268" i="3"/>
  <c r="J268" i="3"/>
  <c r="K268" i="3"/>
  <c r="L268" i="3"/>
  <c r="M268" i="3"/>
  <c r="AG268" i="3"/>
  <c r="AR268" i="3"/>
  <c r="D269" i="3"/>
  <c r="E269" i="3"/>
  <c r="F269" i="3"/>
  <c r="G269" i="3"/>
  <c r="H269" i="3"/>
  <c r="J269" i="3"/>
  <c r="K269" i="3"/>
  <c r="L269" i="3"/>
  <c r="M269" i="3"/>
  <c r="AG269" i="3"/>
  <c r="AR269" i="3"/>
  <c r="D270" i="3"/>
  <c r="E270" i="3"/>
  <c r="F270" i="3"/>
  <c r="G270" i="3"/>
  <c r="H270" i="3"/>
  <c r="J270" i="3"/>
  <c r="K270" i="3"/>
  <c r="L270" i="3"/>
  <c r="M270" i="3"/>
  <c r="AG270" i="3"/>
  <c r="AR270" i="3"/>
  <c r="D271" i="3"/>
  <c r="E271" i="3"/>
  <c r="F271" i="3"/>
  <c r="G271" i="3"/>
  <c r="H271" i="3"/>
  <c r="J271" i="3"/>
  <c r="K271" i="3"/>
  <c r="L271" i="3"/>
  <c r="M271" i="3"/>
  <c r="AG271" i="3"/>
  <c r="AR271" i="3"/>
  <c r="D272" i="3"/>
  <c r="E272" i="3"/>
  <c r="F272" i="3"/>
  <c r="G272" i="3"/>
  <c r="H272" i="3"/>
  <c r="J272" i="3"/>
  <c r="K272" i="3"/>
  <c r="L272" i="3"/>
  <c r="M272" i="3"/>
  <c r="AG272" i="3"/>
  <c r="AR272" i="3"/>
  <c r="D273" i="3"/>
  <c r="E273" i="3"/>
  <c r="F273" i="3"/>
  <c r="G273" i="3"/>
  <c r="H273" i="3"/>
  <c r="J273" i="3"/>
  <c r="K273" i="3"/>
  <c r="L273" i="3"/>
  <c r="M273" i="3"/>
  <c r="AG273" i="3"/>
  <c r="AR273" i="3"/>
  <c r="D274" i="3"/>
  <c r="E274" i="3"/>
  <c r="F274" i="3"/>
  <c r="G274" i="3"/>
  <c r="H274" i="3"/>
  <c r="J274" i="3"/>
  <c r="K274" i="3"/>
  <c r="L274" i="3"/>
  <c r="M274" i="3"/>
  <c r="AG274" i="3"/>
  <c r="AR274" i="3"/>
  <c r="D275" i="3"/>
  <c r="E275" i="3"/>
  <c r="F275" i="3"/>
  <c r="G275" i="3"/>
  <c r="H275" i="3"/>
  <c r="J275" i="3"/>
  <c r="K275" i="3"/>
  <c r="L275" i="3"/>
  <c r="M275" i="3"/>
  <c r="AG275" i="3"/>
  <c r="AR275" i="3"/>
  <c r="D276" i="3"/>
  <c r="E276" i="3"/>
  <c r="F276" i="3"/>
  <c r="G276" i="3"/>
  <c r="H276" i="3"/>
  <c r="J276" i="3"/>
  <c r="K276" i="3"/>
  <c r="L276" i="3"/>
  <c r="M276" i="3"/>
  <c r="AG276" i="3"/>
  <c r="AR276" i="3"/>
  <c r="D277" i="3"/>
  <c r="E277" i="3"/>
  <c r="F277" i="3"/>
  <c r="G277" i="3"/>
  <c r="H277" i="3"/>
  <c r="J277" i="3"/>
  <c r="K277" i="3"/>
  <c r="L277" i="3"/>
  <c r="M277" i="3"/>
  <c r="AG277" i="3"/>
  <c r="AR277" i="3"/>
  <c r="D278" i="3"/>
  <c r="E278" i="3"/>
  <c r="F278" i="3"/>
  <c r="G278" i="3"/>
  <c r="H278" i="3"/>
  <c r="J278" i="3"/>
  <c r="K278" i="3"/>
  <c r="L278" i="3"/>
  <c r="M278" i="3"/>
  <c r="AG278" i="3"/>
  <c r="AR278" i="3"/>
  <c r="D280" i="3"/>
  <c r="E280" i="3"/>
  <c r="F280" i="3"/>
  <c r="G280" i="3"/>
  <c r="H280" i="3"/>
  <c r="J280" i="3"/>
  <c r="K280" i="3"/>
  <c r="L280" i="3"/>
  <c r="M280" i="3"/>
  <c r="AG280" i="3"/>
  <c r="AR280" i="3"/>
  <c r="D281" i="3"/>
  <c r="E281" i="3"/>
  <c r="F281" i="3"/>
  <c r="G281" i="3"/>
  <c r="H281" i="3"/>
  <c r="J281" i="3"/>
  <c r="K281" i="3"/>
  <c r="L281" i="3"/>
  <c r="M281" i="3"/>
  <c r="AG281" i="3"/>
  <c r="AR281" i="3"/>
  <c r="D282" i="3"/>
  <c r="E282" i="3"/>
  <c r="F282" i="3"/>
  <c r="G282" i="3"/>
  <c r="H282" i="3"/>
  <c r="J282" i="3"/>
  <c r="K282" i="3"/>
  <c r="L282" i="3"/>
  <c r="M282" i="3"/>
  <c r="AG282" i="3"/>
  <c r="AR282" i="3"/>
  <c r="D283" i="3"/>
  <c r="E283" i="3"/>
  <c r="F283" i="3"/>
  <c r="G283" i="3"/>
  <c r="H283" i="3"/>
  <c r="J283" i="3"/>
  <c r="K283" i="3"/>
  <c r="L283" i="3"/>
  <c r="M283" i="3"/>
  <c r="AG283" i="3"/>
  <c r="AR283" i="3"/>
  <c r="D284" i="3"/>
  <c r="E284" i="3"/>
  <c r="F284" i="3"/>
  <c r="G284" i="3"/>
  <c r="H284" i="3"/>
  <c r="J284" i="3"/>
  <c r="K284" i="3"/>
  <c r="L284" i="3"/>
  <c r="M284" i="3"/>
  <c r="AG284" i="3"/>
  <c r="AR284" i="3"/>
  <c r="D285" i="3"/>
  <c r="E285" i="3"/>
  <c r="F285" i="3"/>
  <c r="G285" i="3"/>
  <c r="H285" i="3"/>
  <c r="J285" i="3"/>
  <c r="K285" i="3"/>
  <c r="L285" i="3"/>
  <c r="M285" i="3"/>
  <c r="AG285" i="3"/>
  <c r="AR285" i="3"/>
  <c r="D286" i="3"/>
  <c r="E286" i="3"/>
  <c r="F286" i="3"/>
  <c r="G286" i="3"/>
  <c r="H286" i="3"/>
  <c r="J286" i="3"/>
  <c r="K286" i="3"/>
  <c r="L286" i="3"/>
  <c r="M286" i="3"/>
  <c r="AG286" i="3"/>
  <c r="AR286" i="3"/>
  <c r="D287" i="3"/>
  <c r="E287" i="3"/>
  <c r="F287" i="3"/>
  <c r="G287" i="3"/>
  <c r="H287" i="3"/>
  <c r="J287" i="3"/>
  <c r="K287" i="3"/>
  <c r="L287" i="3"/>
  <c r="M287" i="3"/>
  <c r="AG287" i="3"/>
  <c r="AR287" i="3"/>
  <c r="D288" i="3"/>
  <c r="E288" i="3"/>
  <c r="F288" i="3"/>
  <c r="G288" i="3"/>
  <c r="H288" i="3"/>
  <c r="J288" i="3"/>
  <c r="K288" i="3"/>
  <c r="L288" i="3"/>
  <c r="M288" i="3"/>
  <c r="AG288" i="3"/>
  <c r="AR288" i="3"/>
  <c r="D289" i="3"/>
  <c r="E289" i="3"/>
  <c r="F289" i="3"/>
  <c r="G289" i="3"/>
  <c r="H289" i="3"/>
  <c r="J289" i="3"/>
  <c r="K289" i="3"/>
  <c r="L289" i="3"/>
  <c r="M289" i="3"/>
  <c r="AG289" i="3"/>
  <c r="AR289" i="3"/>
  <c r="D290" i="3"/>
  <c r="E290" i="3"/>
  <c r="F290" i="3"/>
  <c r="G290" i="3"/>
  <c r="H290" i="3"/>
  <c r="J290" i="3"/>
  <c r="K290" i="3"/>
  <c r="L290" i="3"/>
  <c r="M290" i="3"/>
  <c r="AG290" i="3"/>
  <c r="AR290" i="3"/>
  <c r="D291" i="3"/>
  <c r="E291" i="3"/>
  <c r="F291" i="3"/>
  <c r="G291" i="3"/>
  <c r="H291" i="3"/>
  <c r="J291" i="3"/>
  <c r="K291" i="3"/>
  <c r="L291" i="3"/>
  <c r="M291" i="3"/>
  <c r="AG291" i="3"/>
  <c r="AR291" i="3"/>
  <c r="D292" i="3"/>
  <c r="E292" i="3"/>
  <c r="F292" i="3"/>
  <c r="G292" i="3"/>
  <c r="H292" i="3"/>
  <c r="J292" i="3"/>
  <c r="K292" i="3"/>
  <c r="L292" i="3"/>
  <c r="M292" i="3"/>
  <c r="AG292" i="3"/>
  <c r="AR292" i="3"/>
  <c r="D293" i="3"/>
  <c r="E293" i="3"/>
  <c r="F293" i="3"/>
  <c r="G293" i="3"/>
  <c r="H293" i="3"/>
  <c r="J293" i="3"/>
  <c r="K293" i="3"/>
  <c r="L293" i="3"/>
  <c r="M293" i="3"/>
  <c r="AG293" i="3"/>
  <c r="AR293" i="3"/>
  <c r="D294" i="3"/>
  <c r="E294" i="3"/>
  <c r="F294" i="3"/>
  <c r="G294" i="3"/>
  <c r="H294" i="3"/>
  <c r="J294" i="3"/>
  <c r="K294" i="3"/>
  <c r="L294" i="3"/>
  <c r="M294" i="3"/>
  <c r="AG294" i="3"/>
  <c r="AR294" i="3"/>
  <c r="D296" i="3"/>
  <c r="E296" i="3"/>
  <c r="F296" i="3"/>
  <c r="G296" i="3"/>
  <c r="H296" i="3"/>
  <c r="J296" i="3"/>
  <c r="K296" i="3"/>
  <c r="L296" i="3"/>
  <c r="M296" i="3"/>
  <c r="AG296" i="3"/>
  <c r="AR296" i="3"/>
  <c r="D297" i="3"/>
  <c r="E297" i="3"/>
  <c r="F297" i="3"/>
  <c r="G297" i="3"/>
  <c r="H297" i="3"/>
  <c r="J297" i="3"/>
  <c r="K297" i="3"/>
  <c r="L297" i="3"/>
  <c r="M297" i="3"/>
  <c r="AG297" i="3"/>
  <c r="AR297" i="3"/>
  <c r="D298" i="3"/>
  <c r="E298" i="3"/>
  <c r="F298" i="3"/>
  <c r="G298" i="3"/>
  <c r="H298" i="3"/>
  <c r="J298" i="3"/>
  <c r="K298" i="3"/>
  <c r="L298" i="3"/>
  <c r="M298" i="3"/>
  <c r="AG298" i="3"/>
  <c r="AR298" i="3"/>
  <c r="D299" i="3"/>
  <c r="E299" i="3"/>
  <c r="F299" i="3"/>
  <c r="G299" i="3"/>
  <c r="H299" i="3"/>
  <c r="J299" i="3"/>
  <c r="K299" i="3"/>
  <c r="L299" i="3"/>
  <c r="M299" i="3"/>
  <c r="AG299" i="3"/>
  <c r="AR299" i="3"/>
  <c r="D300" i="3"/>
  <c r="E300" i="3"/>
  <c r="F300" i="3"/>
  <c r="G300" i="3"/>
  <c r="H300" i="3"/>
  <c r="J300" i="3"/>
  <c r="K300" i="3"/>
  <c r="L300" i="3"/>
  <c r="M300" i="3"/>
  <c r="AG300" i="3"/>
  <c r="AR300" i="3"/>
  <c r="D301" i="3"/>
  <c r="E301" i="3"/>
  <c r="F301" i="3"/>
  <c r="G301" i="3"/>
  <c r="H301" i="3"/>
  <c r="J301" i="3"/>
  <c r="K301" i="3"/>
  <c r="L301" i="3"/>
  <c r="M301" i="3"/>
  <c r="AG301" i="3"/>
  <c r="AR301" i="3"/>
  <c r="D302" i="3"/>
  <c r="E302" i="3"/>
  <c r="F302" i="3"/>
  <c r="G302" i="3"/>
  <c r="H302" i="3"/>
  <c r="J302" i="3"/>
  <c r="K302" i="3"/>
  <c r="L302" i="3"/>
  <c r="M302" i="3"/>
  <c r="AG302" i="3"/>
  <c r="AR302" i="3"/>
  <c r="D303" i="3"/>
  <c r="E303" i="3"/>
  <c r="F303" i="3"/>
  <c r="G303" i="3"/>
  <c r="H303" i="3"/>
  <c r="J303" i="3"/>
  <c r="K303" i="3"/>
  <c r="L303" i="3"/>
  <c r="M303" i="3"/>
  <c r="AG303" i="3"/>
  <c r="AR303" i="3"/>
  <c r="D304" i="3"/>
  <c r="E304" i="3"/>
  <c r="F304" i="3"/>
  <c r="G304" i="3"/>
  <c r="H304" i="3"/>
  <c r="J304" i="3"/>
  <c r="K304" i="3"/>
  <c r="L304" i="3"/>
  <c r="M304" i="3"/>
  <c r="AG304" i="3"/>
  <c r="AR304" i="3"/>
  <c r="D305" i="3"/>
  <c r="E305" i="3"/>
  <c r="F305" i="3"/>
  <c r="G305" i="3"/>
  <c r="H305" i="3"/>
  <c r="J305" i="3"/>
  <c r="K305" i="3"/>
  <c r="L305" i="3"/>
  <c r="M305" i="3"/>
  <c r="AG305" i="3"/>
  <c r="AR305" i="3"/>
  <c r="D306" i="3"/>
  <c r="E306" i="3"/>
  <c r="F306" i="3"/>
  <c r="G306" i="3"/>
  <c r="H306" i="3"/>
  <c r="J306" i="3"/>
  <c r="K306" i="3"/>
  <c r="L306" i="3"/>
  <c r="M306" i="3"/>
  <c r="AG306" i="3"/>
  <c r="AR306" i="3"/>
  <c r="D307" i="3"/>
  <c r="E307" i="3"/>
  <c r="F307" i="3"/>
  <c r="G307" i="3"/>
  <c r="H307" i="3"/>
  <c r="J307" i="3"/>
  <c r="K307" i="3"/>
  <c r="L307" i="3"/>
  <c r="M307" i="3"/>
  <c r="AG307" i="3"/>
  <c r="AR307" i="3"/>
  <c r="D308" i="3"/>
  <c r="E308" i="3"/>
  <c r="F308" i="3"/>
  <c r="G308" i="3"/>
  <c r="H308" i="3"/>
  <c r="J308" i="3"/>
  <c r="K308" i="3"/>
  <c r="L308" i="3"/>
  <c r="M308" i="3"/>
  <c r="AG308" i="3"/>
  <c r="AR308" i="3"/>
  <c r="D309" i="3"/>
  <c r="E309" i="3"/>
  <c r="F309" i="3"/>
  <c r="G309" i="3"/>
  <c r="H309" i="3"/>
  <c r="J309" i="3"/>
  <c r="K309" i="3"/>
  <c r="L309" i="3"/>
  <c r="M309" i="3"/>
  <c r="AG309" i="3"/>
  <c r="AR309" i="3"/>
  <c r="D310" i="3"/>
  <c r="E310" i="3"/>
  <c r="F310" i="3"/>
  <c r="G310" i="3"/>
  <c r="H310" i="3"/>
  <c r="J310" i="3"/>
  <c r="K310" i="3"/>
  <c r="L310" i="3"/>
  <c r="M310" i="3"/>
  <c r="AG310" i="3"/>
  <c r="AR310" i="3"/>
  <c r="D311" i="3"/>
  <c r="E311" i="3"/>
  <c r="F311" i="3"/>
  <c r="G311" i="3"/>
  <c r="H311" i="3"/>
  <c r="J311" i="3"/>
  <c r="K311" i="3"/>
  <c r="L311" i="3"/>
  <c r="M311" i="3"/>
  <c r="AG311" i="3"/>
  <c r="AR311" i="3"/>
  <c r="D312" i="3"/>
  <c r="E312" i="3"/>
  <c r="F312" i="3"/>
  <c r="G312" i="3"/>
  <c r="H312" i="3"/>
  <c r="J312" i="3"/>
  <c r="K312" i="3"/>
  <c r="L312" i="3"/>
  <c r="M312" i="3"/>
  <c r="AG312" i="3"/>
  <c r="AR312" i="3"/>
  <c r="D313" i="3"/>
  <c r="E313" i="3"/>
  <c r="F313" i="3"/>
  <c r="G313" i="3"/>
  <c r="H313" i="3"/>
  <c r="J313" i="3"/>
  <c r="K313" i="3"/>
  <c r="L313" i="3"/>
  <c r="M313" i="3"/>
  <c r="AG313" i="3"/>
  <c r="AR313" i="3"/>
  <c r="D314" i="3"/>
  <c r="E314" i="3"/>
  <c r="F314" i="3"/>
  <c r="G314" i="3"/>
  <c r="H314" i="3"/>
  <c r="J314" i="3"/>
  <c r="K314" i="3"/>
  <c r="L314" i="3"/>
  <c r="M314" i="3"/>
  <c r="AG314" i="3"/>
  <c r="AR314" i="3"/>
  <c r="D315" i="3"/>
  <c r="E315" i="3"/>
  <c r="F315" i="3"/>
  <c r="G315" i="3"/>
  <c r="H315" i="3"/>
  <c r="J315" i="3"/>
  <c r="K315" i="3"/>
  <c r="L315" i="3"/>
  <c r="M315" i="3"/>
  <c r="AG315" i="3"/>
  <c r="AR315" i="3"/>
  <c r="D316" i="3"/>
  <c r="E316" i="3"/>
  <c r="F316" i="3"/>
  <c r="G316" i="3"/>
  <c r="H316" i="3"/>
  <c r="J316" i="3"/>
  <c r="K316" i="3"/>
  <c r="L316" i="3"/>
  <c r="M316" i="3"/>
  <c r="AG316" i="3"/>
  <c r="AR316" i="3"/>
  <c r="D317" i="3"/>
  <c r="E317" i="3"/>
  <c r="F317" i="3"/>
  <c r="G317" i="3"/>
  <c r="H317" i="3"/>
  <c r="J317" i="3"/>
  <c r="K317" i="3"/>
  <c r="L317" i="3"/>
  <c r="M317" i="3"/>
  <c r="AG317" i="3"/>
  <c r="AR317" i="3"/>
  <c r="D318" i="3"/>
  <c r="E318" i="3"/>
  <c r="F318" i="3"/>
  <c r="G318" i="3"/>
  <c r="H318" i="3"/>
  <c r="J318" i="3"/>
  <c r="K318" i="3"/>
  <c r="L318" i="3"/>
  <c r="M318" i="3"/>
  <c r="AG318" i="3"/>
  <c r="AR318" i="3"/>
  <c r="D319" i="3"/>
  <c r="E319" i="3"/>
  <c r="F319" i="3"/>
  <c r="G319" i="3"/>
  <c r="H319" i="3"/>
  <c r="J319" i="3"/>
  <c r="K319" i="3"/>
  <c r="L319" i="3"/>
  <c r="M319" i="3"/>
  <c r="AG319" i="3"/>
  <c r="AR319" i="3"/>
  <c r="D320" i="3"/>
  <c r="E320" i="3"/>
  <c r="F320" i="3"/>
  <c r="G320" i="3"/>
  <c r="H320" i="3"/>
  <c r="J320" i="3"/>
  <c r="K320" i="3"/>
  <c r="L320" i="3"/>
  <c r="M320" i="3"/>
  <c r="AG320" i="3"/>
  <c r="AR320" i="3"/>
  <c r="D321" i="3"/>
  <c r="E321" i="3"/>
  <c r="F321" i="3"/>
  <c r="G321" i="3"/>
  <c r="H321" i="3"/>
  <c r="J321" i="3"/>
  <c r="K321" i="3"/>
  <c r="L321" i="3"/>
  <c r="M321" i="3"/>
  <c r="AG321" i="3"/>
  <c r="AR321" i="3"/>
  <c r="D322" i="3"/>
  <c r="E322" i="3"/>
  <c r="F322" i="3"/>
  <c r="G322" i="3"/>
  <c r="H322" i="3"/>
  <c r="J322" i="3"/>
  <c r="K322" i="3"/>
  <c r="L322" i="3"/>
  <c r="M322" i="3"/>
  <c r="AG322" i="3"/>
  <c r="AR322" i="3"/>
  <c r="D323" i="3"/>
  <c r="E323" i="3"/>
  <c r="F323" i="3"/>
  <c r="G323" i="3"/>
  <c r="H323" i="3"/>
  <c r="J323" i="3"/>
  <c r="K323" i="3"/>
  <c r="L323" i="3"/>
  <c r="M323" i="3"/>
  <c r="AG323" i="3"/>
  <c r="AR323" i="3"/>
  <c r="D324" i="3"/>
  <c r="E324" i="3"/>
  <c r="F324" i="3"/>
  <c r="G324" i="3"/>
  <c r="H324" i="3"/>
  <c r="J324" i="3"/>
  <c r="K324" i="3"/>
  <c r="L324" i="3"/>
  <c r="M324" i="3"/>
  <c r="AG324" i="3"/>
  <c r="AR324" i="3"/>
  <c r="D325" i="3"/>
  <c r="E325" i="3"/>
  <c r="F325" i="3"/>
  <c r="G325" i="3"/>
  <c r="H325" i="3"/>
  <c r="J325" i="3"/>
  <c r="K325" i="3"/>
  <c r="L325" i="3"/>
  <c r="M325" i="3"/>
  <c r="AG325" i="3"/>
  <c r="AR325" i="3"/>
  <c r="D326" i="3"/>
  <c r="E326" i="3"/>
  <c r="F326" i="3"/>
  <c r="G326" i="3"/>
  <c r="H326" i="3"/>
  <c r="J326" i="3"/>
  <c r="K326" i="3"/>
  <c r="L326" i="3"/>
  <c r="M326" i="3"/>
  <c r="AG326" i="3"/>
  <c r="AR326" i="3"/>
  <c r="D327" i="3"/>
  <c r="E327" i="3"/>
  <c r="F327" i="3"/>
  <c r="G327" i="3"/>
  <c r="H327" i="3"/>
  <c r="J327" i="3"/>
  <c r="K327" i="3"/>
  <c r="L327" i="3"/>
  <c r="M327" i="3"/>
  <c r="AG327" i="3"/>
  <c r="AR327" i="3"/>
  <c r="D328" i="3"/>
  <c r="E328" i="3"/>
  <c r="F328" i="3"/>
  <c r="G328" i="3"/>
  <c r="H328" i="3"/>
  <c r="J328" i="3"/>
  <c r="K328" i="3"/>
  <c r="L328" i="3"/>
  <c r="M328" i="3"/>
  <c r="AG328" i="3"/>
  <c r="AR328" i="3"/>
  <c r="D329" i="3"/>
  <c r="E329" i="3"/>
  <c r="F329" i="3"/>
  <c r="G329" i="3"/>
  <c r="H329" i="3"/>
  <c r="J329" i="3"/>
  <c r="K329" i="3"/>
  <c r="L329" i="3"/>
  <c r="M329" i="3"/>
  <c r="AG329" i="3"/>
  <c r="AR329" i="3"/>
  <c r="D330" i="3"/>
  <c r="E330" i="3"/>
  <c r="F330" i="3"/>
  <c r="G330" i="3"/>
  <c r="H330" i="3"/>
  <c r="J330" i="3"/>
  <c r="K330" i="3"/>
  <c r="L330" i="3"/>
  <c r="M330" i="3"/>
  <c r="AG330" i="3"/>
  <c r="AR330" i="3"/>
  <c r="D331" i="3"/>
  <c r="E331" i="3"/>
  <c r="F331" i="3"/>
  <c r="G331" i="3"/>
  <c r="H331" i="3"/>
  <c r="J331" i="3"/>
  <c r="K331" i="3"/>
  <c r="L331" i="3"/>
  <c r="M331" i="3"/>
  <c r="AG331" i="3"/>
  <c r="AR331" i="3"/>
  <c r="D332" i="3"/>
  <c r="E332" i="3"/>
  <c r="F332" i="3"/>
  <c r="G332" i="3"/>
  <c r="H332" i="3"/>
  <c r="J332" i="3"/>
  <c r="K332" i="3"/>
  <c r="L332" i="3"/>
  <c r="M332" i="3"/>
  <c r="AG332" i="3"/>
  <c r="AR332" i="3"/>
  <c r="D333" i="3"/>
  <c r="E333" i="3"/>
  <c r="F333" i="3"/>
  <c r="G333" i="3"/>
  <c r="H333" i="3"/>
  <c r="J333" i="3"/>
  <c r="K333" i="3"/>
  <c r="L333" i="3"/>
  <c r="M333" i="3"/>
  <c r="AG333" i="3"/>
  <c r="AR333" i="3"/>
  <c r="D334" i="3"/>
  <c r="E334" i="3"/>
  <c r="F334" i="3"/>
  <c r="G334" i="3"/>
  <c r="H334" i="3"/>
  <c r="J334" i="3"/>
  <c r="K334" i="3"/>
  <c r="L334" i="3"/>
  <c r="M334" i="3"/>
  <c r="AG334" i="3"/>
  <c r="AR334" i="3"/>
  <c r="D335" i="3"/>
  <c r="E335" i="3"/>
  <c r="F335" i="3"/>
  <c r="G335" i="3"/>
  <c r="H335" i="3"/>
  <c r="J335" i="3"/>
  <c r="K335" i="3"/>
  <c r="L335" i="3"/>
  <c r="M335" i="3"/>
  <c r="AG335" i="3"/>
  <c r="AR335" i="3"/>
  <c r="D336" i="3"/>
  <c r="E336" i="3"/>
  <c r="F336" i="3"/>
  <c r="G336" i="3"/>
  <c r="H336" i="3"/>
  <c r="J336" i="3"/>
  <c r="K336" i="3"/>
  <c r="L336" i="3"/>
  <c r="M336" i="3"/>
  <c r="AG336" i="3"/>
  <c r="AR336" i="3"/>
  <c r="D337" i="3"/>
  <c r="E337" i="3"/>
  <c r="F337" i="3"/>
  <c r="G337" i="3"/>
  <c r="H337" i="3"/>
  <c r="J337" i="3"/>
  <c r="K337" i="3"/>
  <c r="L337" i="3"/>
  <c r="M337" i="3"/>
  <c r="AG337" i="3"/>
  <c r="AR337" i="3"/>
  <c r="D339" i="3"/>
  <c r="E339" i="3"/>
  <c r="F339" i="3"/>
  <c r="G339" i="3"/>
  <c r="H339" i="3"/>
  <c r="J339" i="3"/>
  <c r="K339" i="3"/>
  <c r="L339" i="3"/>
  <c r="M339" i="3"/>
  <c r="AG339" i="3"/>
  <c r="AR339" i="3"/>
  <c r="D340" i="3"/>
  <c r="E340" i="3"/>
  <c r="F340" i="3"/>
  <c r="G340" i="3"/>
  <c r="H340" i="3"/>
  <c r="J340" i="3"/>
  <c r="K340" i="3"/>
  <c r="L340" i="3"/>
  <c r="M340" i="3"/>
  <c r="AG340" i="3"/>
  <c r="AR340" i="3"/>
  <c r="D341" i="3"/>
  <c r="E341" i="3"/>
  <c r="F341" i="3"/>
  <c r="G341" i="3"/>
  <c r="H341" i="3"/>
  <c r="J341" i="3"/>
  <c r="K341" i="3"/>
  <c r="L341" i="3"/>
  <c r="M341" i="3"/>
  <c r="AG341" i="3"/>
  <c r="AR341" i="3"/>
  <c r="D342" i="3"/>
  <c r="E342" i="3"/>
  <c r="F342" i="3"/>
  <c r="G342" i="3"/>
  <c r="H342" i="3"/>
  <c r="J342" i="3"/>
  <c r="K342" i="3"/>
  <c r="L342" i="3"/>
  <c r="M342" i="3"/>
  <c r="AG342" i="3"/>
  <c r="AR342" i="3"/>
  <c r="D343" i="3"/>
  <c r="E343" i="3"/>
  <c r="F343" i="3"/>
  <c r="G343" i="3"/>
  <c r="H343" i="3"/>
  <c r="J343" i="3"/>
  <c r="K343" i="3"/>
  <c r="L343" i="3"/>
  <c r="M343" i="3"/>
  <c r="AG343" i="3"/>
  <c r="AR343" i="3"/>
  <c r="D344" i="3"/>
  <c r="E344" i="3"/>
  <c r="F344" i="3"/>
  <c r="G344" i="3"/>
  <c r="H344" i="3"/>
  <c r="J344" i="3"/>
  <c r="K344" i="3"/>
  <c r="L344" i="3"/>
  <c r="M344" i="3"/>
  <c r="AG344" i="3"/>
  <c r="AR344" i="3"/>
  <c r="D345" i="3"/>
  <c r="E345" i="3"/>
  <c r="F345" i="3"/>
  <c r="G345" i="3"/>
  <c r="H345" i="3"/>
  <c r="J345" i="3"/>
  <c r="K345" i="3"/>
  <c r="L345" i="3"/>
  <c r="M345" i="3"/>
  <c r="AG345" i="3"/>
  <c r="AR345" i="3"/>
  <c r="D346" i="3"/>
  <c r="E346" i="3"/>
  <c r="F346" i="3"/>
  <c r="G346" i="3"/>
  <c r="H346" i="3"/>
  <c r="J346" i="3"/>
  <c r="K346" i="3"/>
  <c r="L346" i="3"/>
  <c r="M346" i="3"/>
  <c r="AG346" i="3"/>
  <c r="AR346" i="3"/>
  <c r="D347" i="3"/>
  <c r="E347" i="3"/>
  <c r="F347" i="3"/>
  <c r="G347" i="3"/>
  <c r="H347" i="3"/>
  <c r="J347" i="3"/>
  <c r="K347" i="3"/>
  <c r="L347" i="3"/>
  <c r="M347" i="3"/>
  <c r="AG347" i="3"/>
  <c r="AR347" i="3"/>
  <c r="D348" i="3"/>
  <c r="E348" i="3"/>
  <c r="F348" i="3"/>
  <c r="G348" i="3"/>
  <c r="H348" i="3"/>
  <c r="J348" i="3"/>
  <c r="K348" i="3"/>
  <c r="L348" i="3"/>
  <c r="M348" i="3"/>
  <c r="AG348" i="3"/>
  <c r="AR348" i="3"/>
  <c r="D349" i="3"/>
  <c r="E349" i="3"/>
  <c r="F349" i="3"/>
  <c r="G349" i="3"/>
  <c r="H349" i="3"/>
  <c r="J349" i="3"/>
  <c r="K349" i="3"/>
  <c r="L349" i="3"/>
  <c r="M349" i="3"/>
  <c r="AG349" i="3"/>
  <c r="AR349" i="3"/>
  <c r="D350" i="3"/>
  <c r="E350" i="3"/>
  <c r="F350" i="3"/>
  <c r="G350" i="3"/>
  <c r="H350" i="3"/>
  <c r="J350" i="3"/>
  <c r="K350" i="3"/>
  <c r="L350" i="3"/>
  <c r="M350" i="3"/>
  <c r="AG350" i="3"/>
  <c r="AR350" i="3"/>
  <c r="D351" i="3"/>
  <c r="E351" i="3"/>
  <c r="F351" i="3"/>
  <c r="G351" i="3"/>
  <c r="H351" i="3"/>
  <c r="J351" i="3"/>
  <c r="K351" i="3"/>
  <c r="L351" i="3"/>
  <c r="M351" i="3"/>
  <c r="AG351" i="3"/>
  <c r="AR351" i="3"/>
  <c r="D352" i="3"/>
  <c r="E352" i="3"/>
  <c r="F352" i="3"/>
  <c r="G352" i="3"/>
  <c r="H352" i="3"/>
  <c r="J352" i="3"/>
  <c r="K352" i="3"/>
  <c r="L352" i="3"/>
  <c r="M352" i="3"/>
  <c r="AG352" i="3"/>
  <c r="AR352" i="3"/>
  <c r="D353" i="3"/>
  <c r="E353" i="3"/>
  <c r="F353" i="3"/>
  <c r="G353" i="3"/>
  <c r="H353" i="3"/>
  <c r="J353" i="3"/>
  <c r="K353" i="3"/>
  <c r="L353" i="3"/>
  <c r="M353" i="3"/>
  <c r="AG353" i="3"/>
  <c r="AR353" i="3"/>
  <c r="D354" i="3"/>
  <c r="E354" i="3"/>
  <c r="F354" i="3"/>
  <c r="G354" i="3"/>
  <c r="H354" i="3"/>
  <c r="J354" i="3"/>
  <c r="K354" i="3"/>
  <c r="L354" i="3"/>
  <c r="M354" i="3"/>
  <c r="AG354" i="3"/>
  <c r="AR354" i="3"/>
  <c r="D355" i="3"/>
  <c r="E355" i="3"/>
  <c r="F355" i="3"/>
  <c r="G355" i="3"/>
  <c r="H355" i="3"/>
  <c r="J355" i="3"/>
  <c r="K355" i="3"/>
  <c r="L355" i="3"/>
  <c r="M355" i="3"/>
  <c r="AG355" i="3"/>
  <c r="AR355" i="3"/>
  <c r="D356" i="3"/>
  <c r="E356" i="3"/>
  <c r="F356" i="3"/>
  <c r="G356" i="3"/>
  <c r="H356" i="3"/>
  <c r="J356" i="3"/>
  <c r="K356" i="3"/>
  <c r="L356" i="3"/>
  <c r="M356" i="3"/>
  <c r="AG356" i="3"/>
  <c r="AR356" i="3"/>
  <c r="D357" i="3"/>
  <c r="E357" i="3"/>
  <c r="F357" i="3"/>
  <c r="G357" i="3"/>
  <c r="H357" i="3"/>
  <c r="J357" i="3"/>
  <c r="K357" i="3"/>
  <c r="L357" i="3"/>
  <c r="M357" i="3"/>
  <c r="AG357" i="3"/>
  <c r="AR357" i="3"/>
  <c r="D358" i="3"/>
  <c r="E358" i="3"/>
  <c r="F358" i="3"/>
  <c r="G358" i="3"/>
  <c r="H358" i="3"/>
  <c r="J358" i="3"/>
  <c r="K358" i="3"/>
  <c r="L358" i="3"/>
  <c r="M358" i="3"/>
  <c r="AG358" i="3"/>
  <c r="AR358" i="3"/>
  <c r="D359" i="3"/>
  <c r="E359" i="3"/>
  <c r="F359" i="3"/>
  <c r="G359" i="3"/>
  <c r="H359" i="3"/>
  <c r="J359" i="3"/>
  <c r="K359" i="3"/>
  <c r="L359" i="3"/>
  <c r="M359" i="3"/>
  <c r="AG359" i="3"/>
  <c r="AR359" i="3"/>
  <c r="D360" i="3"/>
  <c r="E360" i="3"/>
  <c r="F360" i="3"/>
  <c r="G360" i="3"/>
  <c r="H360" i="3"/>
  <c r="J360" i="3"/>
  <c r="K360" i="3"/>
  <c r="L360" i="3"/>
  <c r="M360" i="3"/>
  <c r="AG360" i="3"/>
  <c r="AR360" i="3"/>
  <c r="D361" i="3"/>
  <c r="E361" i="3"/>
  <c r="F361" i="3"/>
  <c r="G361" i="3"/>
  <c r="H361" i="3"/>
  <c r="J361" i="3"/>
  <c r="K361" i="3"/>
  <c r="L361" i="3"/>
  <c r="M361" i="3"/>
  <c r="AG361" i="3"/>
  <c r="AR361" i="3"/>
  <c r="D362" i="3"/>
  <c r="E362" i="3"/>
  <c r="F362" i="3"/>
  <c r="G362" i="3"/>
  <c r="H362" i="3"/>
  <c r="J362" i="3"/>
  <c r="K362" i="3"/>
  <c r="L362" i="3"/>
  <c r="M362" i="3"/>
  <c r="AG362" i="3"/>
  <c r="AR362" i="3"/>
  <c r="D363" i="3"/>
  <c r="E363" i="3"/>
  <c r="F363" i="3"/>
  <c r="G363" i="3"/>
  <c r="H363" i="3"/>
  <c r="J363" i="3"/>
  <c r="K363" i="3"/>
  <c r="L363" i="3"/>
  <c r="M363" i="3"/>
  <c r="AG363" i="3"/>
  <c r="AR363" i="3"/>
  <c r="D364" i="3"/>
  <c r="E364" i="3"/>
  <c r="F364" i="3"/>
  <c r="G364" i="3"/>
  <c r="H364" i="3"/>
  <c r="J364" i="3"/>
  <c r="K364" i="3"/>
  <c r="L364" i="3"/>
  <c r="M364" i="3"/>
  <c r="AG364" i="3"/>
  <c r="AR364" i="3"/>
  <c r="D365" i="3"/>
  <c r="E365" i="3"/>
  <c r="F365" i="3"/>
  <c r="G365" i="3"/>
  <c r="H365" i="3"/>
  <c r="J365" i="3"/>
  <c r="K365" i="3"/>
  <c r="L365" i="3"/>
  <c r="M365" i="3"/>
  <c r="AG365" i="3"/>
  <c r="AR365" i="3"/>
  <c r="D366" i="3"/>
  <c r="E366" i="3"/>
  <c r="F366" i="3"/>
  <c r="G366" i="3"/>
  <c r="H366" i="3"/>
  <c r="J366" i="3"/>
  <c r="K366" i="3"/>
  <c r="L366" i="3"/>
  <c r="M366" i="3"/>
  <c r="AG366" i="3"/>
  <c r="AR366" i="3"/>
  <c r="D367" i="3"/>
  <c r="E367" i="3"/>
  <c r="F367" i="3"/>
  <c r="G367" i="3"/>
  <c r="H367" i="3"/>
  <c r="J367" i="3"/>
  <c r="K367" i="3"/>
  <c r="L367" i="3"/>
  <c r="M367" i="3"/>
  <c r="AG367" i="3"/>
  <c r="AR367" i="3"/>
  <c r="D368" i="3"/>
  <c r="E368" i="3"/>
  <c r="F368" i="3"/>
  <c r="G368" i="3"/>
  <c r="H368" i="3"/>
  <c r="J368" i="3"/>
  <c r="K368" i="3"/>
  <c r="L368" i="3"/>
  <c r="M368" i="3"/>
  <c r="AG368" i="3"/>
  <c r="AR368" i="3"/>
  <c r="D369" i="3"/>
  <c r="E369" i="3"/>
  <c r="F369" i="3"/>
  <c r="G369" i="3"/>
  <c r="H369" i="3"/>
  <c r="J369" i="3"/>
  <c r="K369" i="3"/>
  <c r="L369" i="3"/>
  <c r="M369" i="3"/>
  <c r="AG369" i="3"/>
  <c r="AR369" i="3"/>
  <c r="D370" i="3"/>
  <c r="E370" i="3"/>
  <c r="F370" i="3"/>
  <c r="G370" i="3"/>
  <c r="H370" i="3"/>
  <c r="J370" i="3"/>
  <c r="K370" i="3"/>
  <c r="L370" i="3"/>
  <c r="M370" i="3"/>
  <c r="AG370" i="3"/>
  <c r="AR370" i="3"/>
  <c r="D371" i="3"/>
  <c r="E371" i="3"/>
  <c r="F371" i="3"/>
  <c r="G371" i="3"/>
  <c r="H371" i="3"/>
  <c r="J371" i="3"/>
  <c r="K371" i="3"/>
  <c r="L371" i="3"/>
  <c r="M371" i="3"/>
  <c r="AG371" i="3"/>
  <c r="AR371" i="3"/>
  <c r="D372" i="3"/>
  <c r="E372" i="3"/>
  <c r="F372" i="3"/>
  <c r="G372" i="3"/>
  <c r="H372" i="3"/>
  <c r="J372" i="3"/>
  <c r="K372" i="3"/>
  <c r="L372" i="3"/>
  <c r="M372" i="3"/>
  <c r="AG372" i="3"/>
  <c r="AR372" i="3"/>
  <c r="D373" i="3"/>
  <c r="E373" i="3"/>
  <c r="F373" i="3"/>
  <c r="G373" i="3"/>
  <c r="H373" i="3"/>
  <c r="J373" i="3"/>
  <c r="K373" i="3"/>
  <c r="L373" i="3"/>
  <c r="M373" i="3"/>
  <c r="AG373" i="3"/>
  <c r="AR373" i="3"/>
  <c r="D374" i="3"/>
  <c r="E374" i="3"/>
  <c r="F374" i="3"/>
  <c r="G374" i="3"/>
  <c r="H374" i="3"/>
  <c r="J374" i="3"/>
  <c r="K374" i="3"/>
  <c r="L374" i="3"/>
  <c r="M374" i="3"/>
  <c r="AG374" i="3"/>
  <c r="AR374" i="3"/>
  <c r="D375" i="3"/>
  <c r="E375" i="3"/>
  <c r="F375" i="3"/>
  <c r="G375" i="3"/>
  <c r="H375" i="3"/>
  <c r="J375" i="3"/>
  <c r="K375" i="3"/>
  <c r="L375" i="3"/>
  <c r="M375" i="3"/>
  <c r="AG375" i="3"/>
  <c r="AR375" i="3"/>
  <c r="D376" i="3"/>
  <c r="E376" i="3"/>
  <c r="F376" i="3"/>
  <c r="G376" i="3"/>
  <c r="H376" i="3"/>
  <c r="J376" i="3"/>
  <c r="K376" i="3"/>
  <c r="L376" i="3"/>
  <c r="M376" i="3"/>
  <c r="AG376" i="3"/>
  <c r="AR376" i="3"/>
  <c r="D377" i="3"/>
  <c r="E377" i="3"/>
  <c r="F377" i="3"/>
  <c r="G377" i="3"/>
  <c r="H377" i="3"/>
  <c r="J377" i="3"/>
  <c r="K377" i="3"/>
  <c r="L377" i="3"/>
  <c r="M377" i="3"/>
  <c r="AG377" i="3"/>
  <c r="AR377" i="3"/>
  <c r="D378" i="3"/>
  <c r="E378" i="3"/>
  <c r="F378" i="3"/>
  <c r="G378" i="3"/>
  <c r="H378" i="3"/>
  <c r="J378" i="3"/>
  <c r="K378" i="3"/>
  <c r="L378" i="3"/>
  <c r="M378" i="3"/>
  <c r="AG378" i="3"/>
  <c r="AR378" i="3"/>
  <c r="D379" i="3"/>
  <c r="E379" i="3"/>
  <c r="F379" i="3"/>
  <c r="G379" i="3"/>
  <c r="H379" i="3"/>
  <c r="J379" i="3"/>
  <c r="K379" i="3"/>
  <c r="L379" i="3"/>
  <c r="M379" i="3"/>
  <c r="AG379" i="3"/>
  <c r="AR379" i="3"/>
  <c r="D380" i="3"/>
  <c r="E380" i="3"/>
  <c r="F380" i="3"/>
  <c r="G380" i="3"/>
  <c r="H380" i="3"/>
  <c r="J380" i="3"/>
  <c r="K380" i="3"/>
  <c r="L380" i="3"/>
  <c r="M380" i="3"/>
  <c r="AG380" i="3"/>
  <c r="AR380" i="3"/>
  <c r="D381" i="3"/>
  <c r="E381" i="3"/>
  <c r="F381" i="3"/>
  <c r="G381" i="3"/>
  <c r="H381" i="3"/>
  <c r="J381" i="3"/>
  <c r="K381" i="3"/>
  <c r="L381" i="3"/>
  <c r="M381" i="3"/>
  <c r="AG381" i="3"/>
  <c r="AR381" i="3"/>
  <c r="D382" i="3"/>
  <c r="E382" i="3"/>
  <c r="F382" i="3"/>
  <c r="G382" i="3"/>
  <c r="H382" i="3"/>
  <c r="J382" i="3"/>
  <c r="K382" i="3"/>
  <c r="L382" i="3"/>
  <c r="M382" i="3"/>
  <c r="AG382" i="3"/>
  <c r="AR382" i="3"/>
  <c r="D383" i="3"/>
  <c r="E383" i="3"/>
  <c r="F383" i="3"/>
  <c r="G383" i="3"/>
  <c r="H383" i="3"/>
  <c r="J383" i="3"/>
  <c r="K383" i="3"/>
  <c r="L383" i="3"/>
  <c r="M383" i="3"/>
  <c r="AG383" i="3"/>
  <c r="AR383" i="3"/>
  <c r="D384" i="3"/>
  <c r="E384" i="3"/>
  <c r="F384" i="3"/>
  <c r="G384" i="3"/>
  <c r="H384" i="3"/>
  <c r="J384" i="3"/>
  <c r="K384" i="3"/>
  <c r="L384" i="3"/>
  <c r="M384" i="3"/>
  <c r="AG384" i="3"/>
  <c r="AR384" i="3"/>
  <c r="D385" i="3"/>
  <c r="E385" i="3"/>
  <c r="F385" i="3"/>
  <c r="G385" i="3"/>
  <c r="H385" i="3"/>
  <c r="J385" i="3"/>
  <c r="K385" i="3"/>
  <c r="L385" i="3"/>
  <c r="M385" i="3"/>
  <c r="AG385" i="3"/>
  <c r="AR385" i="3"/>
  <c r="D386" i="3"/>
  <c r="E386" i="3"/>
  <c r="F386" i="3"/>
  <c r="G386" i="3"/>
  <c r="H386" i="3"/>
  <c r="J386" i="3"/>
  <c r="K386" i="3"/>
  <c r="L386" i="3"/>
  <c r="M386" i="3"/>
  <c r="AG386" i="3"/>
  <c r="AR386" i="3"/>
  <c r="D387" i="3"/>
  <c r="E387" i="3"/>
  <c r="F387" i="3"/>
  <c r="G387" i="3"/>
  <c r="H387" i="3"/>
  <c r="J387" i="3"/>
  <c r="K387" i="3"/>
  <c r="L387" i="3"/>
  <c r="M387" i="3"/>
  <c r="AG387" i="3"/>
  <c r="AR387" i="3"/>
  <c r="D388" i="3"/>
  <c r="E388" i="3"/>
  <c r="F388" i="3"/>
  <c r="G388" i="3"/>
  <c r="H388" i="3"/>
  <c r="J388" i="3"/>
  <c r="K388" i="3"/>
  <c r="L388" i="3"/>
  <c r="M388" i="3"/>
  <c r="AG388" i="3"/>
  <c r="AR388" i="3"/>
  <c r="D389" i="3"/>
  <c r="E389" i="3"/>
  <c r="F389" i="3"/>
  <c r="G389" i="3"/>
  <c r="H389" i="3"/>
  <c r="J389" i="3"/>
  <c r="K389" i="3"/>
  <c r="L389" i="3"/>
  <c r="M389" i="3"/>
  <c r="AG389" i="3"/>
  <c r="AR389" i="3"/>
  <c r="D390" i="3"/>
  <c r="E390" i="3"/>
  <c r="F390" i="3"/>
  <c r="G390" i="3"/>
  <c r="H390" i="3"/>
  <c r="J390" i="3"/>
  <c r="K390" i="3"/>
  <c r="L390" i="3"/>
  <c r="M390" i="3"/>
  <c r="AG390" i="3"/>
  <c r="AR390" i="3"/>
  <c r="D391" i="3"/>
  <c r="E391" i="3"/>
  <c r="F391" i="3"/>
  <c r="G391" i="3"/>
  <c r="H391" i="3"/>
  <c r="J391" i="3"/>
  <c r="K391" i="3"/>
  <c r="L391" i="3"/>
  <c r="M391" i="3"/>
  <c r="AG391" i="3"/>
  <c r="AR391" i="3"/>
  <c r="D392" i="3"/>
  <c r="E392" i="3"/>
  <c r="F392" i="3"/>
  <c r="G392" i="3"/>
  <c r="H392" i="3"/>
  <c r="J392" i="3"/>
  <c r="K392" i="3"/>
  <c r="L392" i="3"/>
  <c r="M392" i="3"/>
  <c r="AG392" i="3"/>
  <c r="AR392" i="3"/>
  <c r="D393" i="3"/>
  <c r="E393" i="3"/>
  <c r="F393" i="3"/>
  <c r="G393" i="3"/>
  <c r="H393" i="3"/>
  <c r="J393" i="3"/>
  <c r="K393" i="3"/>
  <c r="L393" i="3"/>
  <c r="M393" i="3"/>
  <c r="AG393" i="3"/>
  <c r="AR393" i="3"/>
  <c r="D394" i="3"/>
  <c r="E394" i="3"/>
  <c r="F394" i="3"/>
  <c r="G394" i="3"/>
  <c r="H394" i="3"/>
  <c r="J394" i="3"/>
  <c r="K394" i="3"/>
  <c r="L394" i="3"/>
  <c r="M394" i="3"/>
  <c r="AG394" i="3"/>
  <c r="AR394" i="3"/>
  <c r="D395" i="3"/>
  <c r="E395" i="3"/>
  <c r="F395" i="3"/>
  <c r="G395" i="3"/>
  <c r="H395" i="3"/>
  <c r="J395" i="3"/>
  <c r="K395" i="3"/>
  <c r="L395" i="3"/>
  <c r="M395" i="3"/>
  <c r="AG395" i="3"/>
  <c r="AR395" i="3"/>
  <c r="D396" i="3"/>
  <c r="E396" i="3"/>
  <c r="F396" i="3"/>
  <c r="G396" i="3"/>
  <c r="H396" i="3"/>
  <c r="J396" i="3"/>
  <c r="K396" i="3"/>
  <c r="L396" i="3"/>
  <c r="M396" i="3"/>
  <c r="AG396" i="3"/>
  <c r="AR396" i="3"/>
  <c r="D397" i="3"/>
  <c r="E397" i="3"/>
  <c r="F397" i="3"/>
  <c r="G397" i="3"/>
  <c r="H397" i="3"/>
  <c r="J397" i="3"/>
  <c r="K397" i="3"/>
  <c r="L397" i="3"/>
  <c r="M397" i="3"/>
  <c r="AG397" i="3"/>
  <c r="AR397" i="3"/>
  <c r="D398" i="3"/>
  <c r="E398" i="3"/>
  <c r="F398" i="3"/>
  <c r="G398" i="3"/>
  <c r="H398" i="3"/>
  <c r="J398" i="3"/>
  <c r="K398" i="3"/>
  <c r="L398" i="3"/>
  <c r="M398" i="3"/>
  <c r="AG398" i="3"/>
  <c r="AR398" i="3"/>
  <c r="D399" i="3"/>
  <c r="E399" i="3"/>
  <c r="F399" i="3"/>
  <c r="G399" i="3"/>
  <c r="H399" i="3"/>
  <c r="J399" i="3"/>
  <c r="K399" i="3"/>
  <c r="L399" i="3"/>
  <c r="M399" i="3"/>
  <c r="AG399" i="3"/>
  <c r="AR399" i="3"/>
  <c r="D400" i="3"/>
  <c r="E400" i="3"/>
  <c r="F400" i="3"/>
  <c r="G400" i="3"/>
  <c r="H400" i="3"/>
  <c r="J400" i="3"/>
  <c r="K400" i="3"/>
  <c r="L400" i="3"/>
  <c r="M400" i="3"/>
  <c r="AG400" i="3"/>
  <c r="AR400" i="3"/>
  <c r="D401" i="3"/>
  <c r="E401" i="3"/>
  <c r="F401" i="3"/>
  <c r="G401" i="3"/>
  <c r="H401" i="3"/>
  <c r="J401" i="3"/>
  <c r="K401" i="3"/>
  <c r="L401" i="3"/>
  <c r="M401" i="3"/>
  <c r="AG401" i="3"/>
  <c r="AR401" i="3"/>
  <c r="D402" i="3"/>
  <c r="E402" i="3"/>
  <c r="F402" i="3"/>
  <c r="G402" i="3"/>
  <c r="H402" i="3"/>
  <c r="J402" i="3"/>
  <c r="K402" i="3"/>
  <c r="L402" i="3"/>
  <c r="M402" i="3"/>
  <c r="AG402" i="3"/>
  <c r="AR402" i="3"/>
  <c r="D403" i="3"/>
  <c r="E403" i="3"/>
  <c r="F403" i="3"/>
  <c r="G403" i="3"/>
  <c r="H403" i="3"/>
  <c r="J403" i="3"/>
  <c r="K403" i="3"/>
  <c r="L403" i="3"/>
  <c r="M403" i="3"/>
  <c r="AG403" i="3"/>
  <c r="AR403" i="3"/>
  <c r="D404" i="3"/>
  <c r="E404" i="3"/>
  <c r="F404" i="3"/>
  <c r="G404" i="3"/>
  <c r="H404" i="3"/>
  <c r="J404" i="3"/>
  <c r="K404" i="3"/>
  <c r="L404" i="3"/>
  <c r="M404" i="3"/>
  <c r="AG404" i="3"/>
  <c r="AR404" i="3"/>
  <c r="D405" i="3"/>
  <c r="E405" i="3"/>
  <c r="F405" i="3"/>
  <c r="G405" i="3"/>
  <c r="H405" i="3"/>
  <c r="J405" i="3"/>
  <c r="K405" i="3"/>
  <c r="L405" i="3"/>
  <c r="M405" i="3"/>
  <c r="AG405" i="3"/>
  <c r="AR405" i="3"/>
  <c r="D406" i="3"/>
  <c r="E406" i="3"/>
  <c r="F406" i="3"/>
  <c r="G406" i="3"/>
  <c r="H406" i="3"/>
  <c r="J406" i="3"/>
  <c r="K406" i="3"/>
  <c r="L406" i="3"/>
  <c r="M406" i="3"/>
  <c r="AG406" i="3"/>
  <c r="AR406" i="3"/>
  <c r="D407" i="3"/>
  <c r="E407" i="3"/>
  <c r="F407" i="3"/>
  <c r="G407" i="3"/>
  <c r="H407" i="3"/>
  <c r="J407" i="3"/>
  <c r="K407" i="3"/>
  <c r="L407" i="3"/>
  <c r="M407" i="3"/>
  <c r="AG407" i="3"/>
  <c r="AR407" i="3"/>
  <c r="D408" i="3"/>
  <c r="E408" i="3"/>
  <c r="F408" i="3"/>
  <c r="G408" i="3"/>
  <c r="H408" i="3"/>
  <c r="J408" i="3"/>
  <c r="K408" i="3"/>
  <c r="L408" i="3"/>
  <c r="M408" i="3"/>
  <c r="AG408" i="3"/>
  <c r="AR408" i="3"/>
  <c r="D409" i="3"/>
  <c r="E409" i="3"/>
  <c r="F409" i="3"/>
  <c r="G409" i="3"/>
  <c r="H409" i="3"/>
  <c r="J409" i="3"/>
  <c r="K409" i="3"/>
  <c r="L409" i="3"/>
  <c r="M409" i="3"/>
  <c r="AG409" i="3"/>
  <c r="AR409" i="3"/>
  <c r="D410" i="3"/>
  <c r="E410" i="3"/>
  <c r="F410" i="3"/>
  <c r="G410" i="3"/>
  <c r="H410" i="3"/>
  <c r="J410" i="3"/>
  <c r="K410" i="3"/>
  <c r="L410" i="3"/>
  <c r="M410" i="3"/>
  <c r="AG410" i="3"/>
  <c r="AR410" i="3"/>
  <c r="D411" i="3"/>
  <c r="E411" i="3"/>
  <c r="F411" i="3"/>
  <c r="G411" i="3"/>
  <c r="H411" i="3"/>
  <c r="J411" i="3"/>
  <c r="K411" i="3"/>
  <c r="L411" i="3"/>
  <c r="M411" i="3"/>
  <c r="AG411" i="3"/>
  <c r="AR411" i="3"/>
  <c r="D412" i="3"/>
  <c r="E412" i="3"/>
  <c r="F412" i="3"/>
  <c r="G412" i="3"/>
  <c r="H412" i="3"/>
  <c r="J412" i="3"/>
  <c r="K412" i="3"/>
  <c r="L412" i="3"/>
  <c r="M412" i="3"/>
  <c r="AG412" i="3"/>
  <c r="AR412" i="3"/>
  <c r="D413" i="3"/>
  <c r="E413" i="3"/>
  <c r="F413" i="3"/>
  <c r="G413" i="3"/>
  <c r="H413" i="3"/>
  <c r="J413" i="3"/>
  <c r="K413" i="3"/>
  <c r="L413" i="3"/>
  <c r="M413" i="3"/>
  <c r="AG413" i="3"/>
  <c r="AR413" i="3"/>
  <c r="D414" i="3"/>
  <c r="E414" i="3"/>
  <c r="F414" i="3"/>
  <c r="G414" i="3"/>
  <c r="H414" i="3"/>
  <c r="J414" i="3"/>
  <c r="K414" i="3"/>
  <c r="L414" i="3"/>
  <c r="M414" i="3"/>
  <c r="AG414" i="3"/>
  <c r="AR414" i="3"/>
  <c r="D415" i="3"/>
  <c r="E415" i="3"/>
  <c r="F415" i="3"/>
  <c r="G415" i="3"/>
  <c r="H415" i="3"/>
  <c r="J415" i="3"/>
  <c r="K415" i="3"/>
  <c r="L415" i="3"/>
  <c r="M415" i="3"/>
  <c r="AG415" i="3"/>
  <c r="AR415" i="3"/>
  <c r="D416" i="3"/>
  <c r="E416" i="3"/>
  <c r="F416" i="3"/>
  <c r="G416" i="3"/>
  <c r="H416" i="3"/>
  <c r="J416" i="3"/>
  <c r="K416" i="3"/>
  <c r="L416" i="3"/>
  <c r="M416" i="3"/>
  <c r="AG416" i="3"/>
  <c r="AR416" i="3"/>
  <c r="D417" i="3"/>
  <c r="E417" i="3"/>
  <c r="F417" i="3"/>
  <c r="G417" i="3"/>
  <c r="H417" i="3"/>
  <c r="J417" i="3"/>
  <c r="K417" i="3"/>
  <c r="L417" i="3"/>
  <c r="M417" i="3"/>
  <c r="AG417" i="3"/>
  <c r="AR417" i="3"/>
  <c r="D418" i="3"/>
  <c r="E418" i="3"/>
  <c r="F418" i="3"/>
  <c r="G418" i="3"/>
  <c r="H418" i="3"/>
  <c r="J418" i="3"/>
  <c r="K418" i="3"/>
  <c r="L418" i="3"/>
  <c r="M418" i="3"/>
  <c r="AG418" i="3"/>
  <c r="AR418" i="3"/>
  <c r="D419" i="3"/>
  <c r="E419" i="3"/>
  <c r="F419" i="3"/>
  <c r="G419" i="3"/>
  <c r="H419" i="3"/>
  <c r="J419" i="3"/>
  <c r="K419" i="3"/>
  <c r="L419" i="3"/>
  <c r="M419" i="3"/>
  <c r="AG419" i="3"/>
  <c r="AR419" i="3"/>
  <c r="D420" i="3"/>
  <c r="E420" i="3"/>
  <c r="F420" i="3"/>
  <c r="G420" i="3"/>
  <c r="H420" i="3"/>
  <c r="J420" i="3"/>
  <c r="K420" i="3"/>
  <c r="L420" i="3"/>
  <c r="M420" i="3"/>
  <c r="AG420" i="3"/>
  <c r="AR420" i="3"/>
  <c r="D421" i="3"/>
  <c r="E421" i="3"/>
  <c r="F421" i="3"/>
  <c r="G421" i="3"/>
  <c r="H421" i="3"/>
  <c r="J421" i="3"/>
  <c r="K421" i="3"/>
  <c r="L421" i="3"/>
  <c r="M421" i="3"/>
  <c r="AG421" i="3"/>
  <c r="AR421" i="3"/>
  <c r="D422" i="3"/>
  <c r="E422" i="3"/>
  <c r="F422" i="3"/>
  <c r="G422" i="3"/>
  <c r="H422" i="3"/>
  <c r="J422" i="3"/>
  <c r="K422" i="3"/>
  <c r="L422" i="3"/>
  <c r="M422" i="3"/>
  <c r="AG422" i="3"/>
  <c r="AR422" i="3"/>
  <c r="D423" i="3"/>
  <c r="E423" i="3"/>
  <c r="F423" i="3"/>
  <c r="G423" i="3"/>
  <c r="H423" i="3"/>
  <c r="J423" i="3"/>
  <c r="K423" i="3"/>
  <c r="L423" i="3"/>
  <c r="M423" i="3"/>
  <c r="AG423" i="3"/>
  <c r="AR423" i="3"/>
  <c r="D424" i="3"/>
  <c r="E424" i="3"/>
  <c r="F424" i="3"/>
  <c r="G424" i="3"/>
  <c r="H424" i="3"/>
  <c r="J424" i="3"/>
  <c r="K424" i="3"/>
  <c r="L424" i="3"/>
  <c r="M424" i="3"/>
  <c r="AG424" i="3"/>
  <c r="AR424" i="3"/>
  <c r="D425" i="3"/>
  <c r="E425" i="3"/>
  <c r="F425" i="3"/>
  <c r="G425" i="3"/>
  <c r="H425" i="3"/>
  <c r="J425" i="3"/>
  <c r="K425" i="3"/>
  <c r="L425" i="3"/>
  <c r="M425" i="3"/>
  <c r="AG425" i="3"/>
  <c r="AR425" i="3"/>
  <c r="D426" i="3"/>
  <c r="E426" i="3"/>
  <c r="F426" i="3"/>
  <c r="G426" i="3"/>
  <c r="H426" i="3"/>
  <c r="J426" i="3"/>
  <c r="K426" i="3"/>
  <c r="L426" i="3"/>
  <c r="M426" i="3"/>
  <c r="AG426" i="3"/>
  <c r="AR426" i="3"/>
  <c r="D427" i="3"/>
  <c r="E427" i="3"/>
  <c r="F427" i="3"/>
  <c r="G427" i="3"/>
  <c r="H427" i="3"/>
  <c r="J427" i="3"/>
  <c r="K427" i="3"/>
  <c r="L427" i="3"/>
  <c r="M427" i="3"/>
  <c r="AG427" i="3"/>
  <c r="AR427" i="3"/>
  <c r="D428" i="3"/>
  <c r="E428" i="3"/>
  <c r="F428" i="3"/>
  <c r="G428" i="3"/>
  <c r="H428" i="3"/>
  <c r="J428" i="3"/>
  <c r="K428" i="3"/>
  <c r="L428" i="3"/>
  <c r="M428" i="3"/>
  <c r="AG428" i="3"/>
  <c r="AR428" i="3"/>
  <c r="D429" i="3"/>
  <c r="E429" i="3"/>
  <c r="F429" i="3"/>
  <c r="G429" i="3"/>
  <c r="H429" i="3"/>
  <c r="J429" i="3"/>
  <c r="K429" i="3"/>
  <c r="L429" i="3"/>
  <c r="M429" i="3"/>
  <c r="AG429" i="3"/>
  <c r="AR429" i="3"/>
  <c r="D430" i="3"/>
  <c r="E430" i="3"/>
  <c r="F430" i="3"/>
  <c r="G430" i="3"/>
  <c r="H430" i="3"/>
  <c r="J430" i="3"/>
  <c r="K430" i="3"/>
  <c r="L430" i="3"/>
  <c r="M430" i="3"/>
  <c r="AG430" i="3"/>
  <c r="AR430" i="3"/>
  <c r="D431" i="3"/>
  <c r="E431" i="3"/>
  <c r="F431" i="3"/>
  <c r="G431" i="3"/>
  <c r="H431" i="3"/>
  <c r="J431" i="3"/>
  <c r="K431" i="3"/>
  <c r="L431" i="3"/>
  <c r="M431" i="3"/>
  <c r="AG431" i="3"/>
  <c r="AR431" i="3"/>
  <c r="D432" i="3"/>
  <c r="E432" i="3"/>
  <c r="F432" i="3"/>
  <c r="G432" i="3"/>
  <c r="H432" i="3"/>
  <c r="J432" i="3"/>
  <c r="K432" i="3"/>
  <c r="L432" i="3"/>
  <c r="M432" i="3"/>
  <c r="AG432" i="3"/>
  <c r="AR432" i="3"/>
  <c r="D433" i="3"/>
  <c r="E433" i="3"/>
  <c r="F433" i="3"/>
  <c r="G433" i="3"/>
  <c r="H433" i="3"/>
  <c r="J433" i="3"/>
  <c r="K433" i="3"/>
  <c r="L433" i="3"/>
  <c r="M433" i="3"/>
  <c r="AG433" i="3"/>
  <c r="AR433" i="3"/>
  <c r="D434" i="3"/>
  <c r="E434" i="3"/>
  <c r="F434" i="3"/>
  <c r="G434" i="3"/>
  <c r="H434" i="3"/>
  <c r="J434" i="3"/>
  <c r="K434" i="3"/>
  <c r="L434" i="3"/>
  <c r="M434" i="3"/>
  <c r="AG434" i="3"/>
  <c r="AR434" i="3"/>
  <c r="D435" i="3"/>
  <c r="E435" i="3"/>
  <c r="F435" i="3"/>
  <c r="G435" i="3"/>
  <c r="H435" i="3"/>
  <c r="J435" i="3"/>
  <c r="K435" i="3"/>
  <c r="L435" i="3"/>
  <c r="M435" i="3"/>
  <c r="AG435" i="3"/>
  <c r="AR435" i="3"/>
  <c r="D436" i="3"/>
  <c r="E436" i="3"/>
  <c r="F436" i="3"/>
  <c r="G436" i="3"/>
  <c r="H436" i="3"/>
  <c r="J436" i="3"/>
  <c r="K436" i="3"/>
  <c r="L436" i="3"/>
  <c r="M436" i="3"/>
  <c r="AG436" i="3"/>
  <c r="AR436" i="3"/>
  <c r="D437" i="3"/>
  <c r="E437" i="3"/>
  <c r="F437" i="3"/>
  <c r="G437" i="3"/>
  <c r="H437" i="3"/>
  <c r="J437" i="3"/>
  <c r="K437" i="3"/>
  <c r="L437" i="3"/>
  <c r="M437" i="3"/>
  <c r="AG437" i="3"/>
  <c r="AR437" i="3"/>
  <c r="D438" i="3"/>
  <c r="E438" i="3"/>
  <c r="F438" i="3"/>
  <c r="G438" i="3"/>
  <c r="H438" i="3"/>
  <c r="J438" i="3"/>
  <c r="K438" i="3"/>
  <c r="L438" i="3"/>
  <c r="M438" i="3"/>
  <c r="AG438" i="3"/>
  <c r="AR438" i="3"/>
  <c r="D439" i="3"/>
  <c r="E439" i="3"/>
  <c r="F439" i="3"/>
  <c r="G439" i="3"/>
  <c r="H439" i="3"/>
  <c r="J439" i="3"/>
  <c r="K439" i="3"/>
  <c r="L439" i="3"/>
  <c r="M439" i="3"/>
  <c r="AG439" i="3"/>
  <c r="AR439" i="3"/>
  <c r="D440" i="3"/>
  <c r="E440" i="3"/>
  <c r="F440" i="3"/>
  <c r="G440" i="3"/>
  <c r="H440" i="3"/>
  <c r="J440" i="3"/>
  <c r="K440" i="3"/>
  <c r="L440" i="3"/>
  <c r="M440" i="3"/>
  <c r="AG440" i="3"/>
  <c r="AR440" i="3"/>
  <c r="D441" i="3"/>
  <c r="E441" i="3"/>
  <c r="F441" i="3"/>
  <c r="G441" i="3"/>
  <c r="H441" i="3"/>
  <c r="J441" i="3"/>
  <c r="K441" i="3"/>
  <c r="L441" i="3"/>
  <c r="M441" i="3"/>
  <c r="AG441" i="3"/>
  <c r="AR441" i="3"/>
  <c r="D442" i="3"/>
  <c r="E442" i="3"/>
  <c r="F442" i="3"/>
  <c r="G442" i="3"/>
  <c r="H442" i="3"/>
  <c r="J442" i="3"/>
  <c r="K442" i="3"/>
  <c r="L442" i="3"/>
  <c r="M442" i="3"/>
  <c r="AG442" i="3"/>
  <c r="AR442" i="3"/>
  <c r="D443" i="3"/>
  <c r="E443" i="3"/>
  <c r="F443" i="3"/>
  <c r="G443" i="3"/>
  <c r="H443" i="3"/>
  <c r="J443" i="3"/>
  <c r="K443" i="3"/>
  <c r="L443" i="3"/>
  <c r="M443" i="3"/>
  <c r="AG443" i="3"/>
  <c r="AR443" i="3"/>
  <c r="D444" i="3"/>
  <c r="E444" i="3"/>
  <c r="F444" i="3"/>
  <c r="G444" i="3"/>
  <c r="H444" i="3"/>
  <c r="J444" i="3"/>
  <c r="K444" i="3"/>
  <c r="L444" i="3"/>
  <c r="M444" i="3"/>
  <c r="AG444" i="3"/>
  <c r="AR444" i="3"/>
  <c r="D445" i="3"/>
  <c r="E445" i="3"/>
  <c r="F445" i="3"/>
  <c r="G445" i="3"/>
  <c r="H445" i="3"/>
  <c r="J445" i="3"/>
  <c r="K445" i="3"/>
  <c r="L445" i="3"/>
  <c r="M445" i="3"/>
  <c r="AG445" i="3"/>
  <c r="AR445" i="3"/>
  <c r="D453" i="3"/>
  <c r="E453" i="3"/>
  <c r="F453" i="3"/>
  <c r="G453" i="3"/>
  <c r="H453" i="3"/>
  <c r="J453" i="3"/>
  <c r="K453" i="3"/>
  <c r="L453" i="3"/>
  <c r="M453" i="3"/>
  <c r="AG453" i="3"/>
  <c r="AR453" i="3"/>
  <c r="D455" i="3"/>
  <c r="E455" i="3"/>
  <c r="F455" i="3"/>
  <c r="G455" i="3"/>
  <c r="H455" i="3"/>
  <c r="J455" i="3"/>
  <c r="K455" i="3"/>
  <c r="L455" i="3"/>
  <c r="M455" i="3"/>
  <c r="AG455" i="3"/>
  <c r="AR455" i="3"/>
  <c r="D456" i="3"/>
  <c r="E456" i="3"/>
  <c r="F456" i="3"/>
  <c r="G456" i="3"/>
  <c r="H456" i="3"/>
  <c r="J456" i="3"/>
  <c r="K456" i="3"/>
  <c r="L456" i="3"/>
  <c r="M456" i="3"/>
  <c r="AG456" i="3"/>
  <c r="AR456" i="3"/>
  <c r="D457" i="3"/>
  <c r="E457" i="3"/>
  <c r="F457" i="3"/>
  <c r="G457" i="3"/>
  <c r="H457" i="3"/>
  <c r="J457" i="3"/>
  <c r="K457" i="3"/>
  <c r="L457" i="3"/>
  <c r="M457" i="3"/>
  <c r="AG457" i="3"/>
  <c r="AR457" i="3"/>
  <c r="D458" i="3"/>
  <c r="E458" i="3"/>
  <c r="F458" i="3"/>
  <c r="G458" i="3"/>
  <c r="H458" i="3"/>
  <c r="J458" i="3"/>
  <c r="K458" i="3"/>
  <c r="L458" i="3"/>
  <c r="M458" i="3"/>
  <c r="AG458" i="3"/>
  <c r="AR458" i="3"/>
  <c r="D459" i="3"/>
  <c r="E459" i="3"/>
  <c r="F459" i="3"/>
  <c r="G459" i="3"/>
  <c r="H459" i="3"/>
  <c r="J459" i="3"/>
  <c r="K459" i="3"/>
  <c r="L459" i="3"/>
  <c r="M459" i="3"/>
  <c r="AG459" i="3"/>
  <c r="AR459" i="3"/>
  <c r="D460" i="3"/>
  <c r="E460" i="3"/>
  <c r="F460" i="3"/>
  <c r="G460" i="3"/>
  <c r="H460" i="3"/>
  <c r="J460" i="3"/>
  <c r="K460" i="3"/>
  <c r="L460" i="3"/>
  <c r="M460" i="3"/>
  <c r="AG460" i="3"/>
  <c r="AR460" i="3"/>
  <c r="D461" i="3"/>
  <c r="E461" i="3"/>
  <c r="F461" i="3"/>
  <c r="G461" i="3"/>
  <c r="H461" i="3"/>
  <c r="J461" i="3"/>
  <c r="K461" i="3"/>
  <c r="L461" i="3"/>
  <c r="M461" i="3"/>
  <c r="AG461" i="3"/>
  <c r="AR461" i="3"/>
  <c r="D462" i="3"/>
  <c r="E462" i="3"/>
  <c r="F462" i="3"/>
  <c r="G462" i="3"/>
  <c r="H462" i="3"/>
  <c r="J462" i="3"/>
  <c r="K462" i="3"/>
  <c r="L462" i="3"/>
  <c r="M462" i="3"/>
  <c r="AG462" i="3"/>
  <c r="AR462" i="3"/>
  <c r="D463" i="3"/>
  <c r="E463" i="3"/>
  <c r="F463" i="3"/>
  <c r="G463" i="3"/>
  <c r="H463" i="3"/>
  <c r="J463" i="3"/>
  <c r="K463" i="3"/>
  <c r="L463" i="3"/>
  <c r="M463" i="3"/>
  <c r="AG463" i="3"/>
  <c r="AR463" i="3"/>
  <c r="D464" i="3"/>
  <c r="E464" i="3"/>
  <c r="F464" i="3"/>
  <c r="G464" i="3"/>
  <c r="H464" i="3"/>
  <c r="J464" i="3"/>
  <c r="K464" i="3"/>
  <c r="L464" i="3"/>
  <c r="M464" i="3"/>
  <c r="AG464" i="3"/>
  <c r="AR464" i="3"/>
  <c r="D465" i="3"/>
  <c r="E465" i="3"/>
  <c r="F465" i="3"/>
  <c r="G465" i="3"/>
  <c r="H465" i="3"/>
  <c r="J465" i="3"/>
  <c r="K465" i="3"/>
  <c r="L465" i="3"/>
  <c r="M465" i="3"/>
  <c r="AG465" i="3"/>
  <c r="AR465" i="3"/>
  <c r="D466" i="3"/>
  <c r="E466" i="3"/>
  <c r="F466" i="3"/>
  <c r="G466" i="3"/>
  <c r="H466" i="3"/>
  <c r="J466" i="3"/>
  <c r="K466" i="3"/>
  <c r="L466" i="3"/>
  <c r="M466" i="3"/>
  <c r="AG466" i="3"/>
  <c r="AR466" i="3"/>
  <c r="D467" i="3"/>
  <c r="E467" i="3"/>
  <c r="F467" i="3"/>
  <c r="G467" i="3"/>
  <c r="H467" i="3"/>
  <c r="J467" i="3"/>
  <c r="K467" i="3"/>
  <c r="L467" i="3"/>
  <c r="M467" i="3"/>
  <c r="AG467" i="3"/>
  <c r="AR467" i="3"/>
  <c r="D468" i="3"/>
  <c r="E468" i="3"/>
  <c r="F468" i="3"/>
  <c r="G468" i="3"/>
  <c r="H468" i="3"/>
  <c r="J468" i="3"/>
  <c r="K468" i="3"/>
  <c r="L468" i="3"/>
  <c r="M468" i="3"/>
  <c r="AG468" i="3"/>
  <c r="AR468" i="3"/>
  <c r="D469" i="3"/>
  <c r="E469" i="3"/>
  <c r="F469" i="3"/>
  <c r="G469" i="3"/>
  <c r="H469" i="3"/>
  <c r="J469" i="3"/>
  <c r="K469" i="3"/>
  <c r="L469" i="3"/>
  <c r="M469" i="3"/>
  <c r="AG469" i="3"/>
  <c r="AR469" i="3"/>
  <c r="D470" i="3"/>
  <c r="E470" i="3"/>
  <c r="F470" i="3"/>
  <c r="G470" i="3"/>
  <c r="H470" i="3"/>
  <c r="J470" i="3"/>
  <c r="K470" i="3"/>
  <c r="L470" i="3"/>
  <c r="M470" i="3"/>
  <c r="AG470" i="3"/>
  <c r="AR470" i="3"/>
  <c r="D471" i="3"/>
  <c r="E471" i="3"/>
  <c r="F471" i="3"/>
  <c r="G471" i="3"/>
  <c r="H471" i="3"/>
  <c r="J471" i="3"/>
  <c r="K471" i="3"/>
  <c r="L471" i="3"/>
  <c r="M471" i="3"/>
  <c r="AG471" i="3"/>
  <c r="AR471" i="3"/>
  <c r="D472" i="3"/>
  <c r="E472" i="3"/>
  <c r="F472" i="3"/>
  <c r="G472" i="3"/>
  <c r="H472" i="3"/>
  <c r="J472" i="3"/>
  <c r="K472" i="3"/>
  <c r="L472" i="3"/>
  <c r="M472" i="3"/>
  <c r="AG472" i="3"/>
  <c r="AR472" i="3"/>
  <c r="D473" i="3"/>
  <c r="E473" i="3"/>
  <c r="F473" i="3"/>
  <c r="G473" i="3"/>
  <c r="H473" i="3"/>
  <c r="J473" i="3"/>
  <c r="K473" i="3"/>
  <c r="L473" i="3"/>
  <c r="M473" i="3"/>
  <c r="AG473" i="3"/>
  <c r="AR473" i="3"/>
  <c r="D474" i="3"/>
  <c r="E474" i="3"/>
  <c r="F474" i="3"/>
  <c r="G474" i="3"/>
  <c r="H474" i="3"/>
  <c r="J474" i="3"/>
  <c r="K474" i="3"/>
  <c r="L474" i="3"/>
  <c r="M474" i="3"/>
  <c r="AG474" i="3"/>
  <c r="AR474" i="3"/>
  <c r="D475" i="3"/>
  <c r="E475" i="3"/>
  <c r="F475" i="3"/>
  <c r="G475" i="3"/>
  <c r="H475" i="3"/>
  <c r="J475" i="3"/>
  <c r="K475" i="3"/>
  <c r="L475" i="3"/>
  <c r="M475" i="3"/>
  <c r="AG475" i="3"/>
  <c r="AR475" i="3"/>
  <c r="D476" i="3"/>
  <c r="E476" i="3"/>
  <c r="F476" i="3"/>
  <c r="G476" i="3"/>
  <c r="H476" i="3"/>
  <c r="J476" i="3"/>
  <c r="K476" i="3"/>
  <c r="L476" i="3"/>
  <c r="M476" i="3"/>
  <c r="AG476" i="3"/>
  <c r="AR476" i="3"/>
  <c r="D477" i="3"/>
  <c r="E477" i="3"/>
  <c r="F477" i="3"/>
  <c r="G477" i="3"/>
  <c r="H477" i="3"/>
  <c r="J477" i="3"/>
  <c r="K477" i="3"/>
  <c r="L477" i="3"/>
  <c r="M477" i="3"/>
  <c r="AG477" i="3"/>
  <c r="AR477" i="3"/>
  <c r="D478" i="3"/>
  <c r="E478" i="3"/>
  <c r="F478" i="3"/>
  <c r="G478" i="3"/>
  <c r="H478" i="3"/>
  <c r="J478" i="3"/>
  <c r="K478" i="3"/>
  <c r="L478" i="3"/>
  <c r="M478" i="3"/>
  <c r="AG478" i="3"/>
  <c r="AR478" i="3"/>
  <c r="D479" i="3"/>
  <c r="E479" i="3"/>
  <c r="F479" i="3"/>
  <c r="G479" i="3"/>
  <c r="H479" i="3"/>
  <c r="J479" i="3"/>
  <c r="K479" i="3"/>
  <c r="L479" i="3"/>
  <c r="M479" i="3"/>
  <c r="AG479" i="3"/>
  <c r="AR479" i="3"/>
  <c r="D480" i="3"/>
  <c r="E480" i="3"/>
  <c r="F480" i="3"/>
  <c r="G480" i="3"/>
  <c r="H480" i="3"/>
  <c r="J480" i="3"/>
  <c r="K480" i="3"/>
  <c r="L480" i="3"/>
  <c r="M480" i="3"/>
  <c r="AG480" i="3"/>
  <c r="AR480" i="3"/>
  <c r="D481" i="3"/>
  <c r="E481" i="3"/>
  <c r="F481" i="3"/>
  <c r="G481" i="3"/>
  <c r="H481" i="3"/>
  <c r="J481" i="3"/>
  <c r="K481" i="3"/>
  <c r="L481" i="3"/>
  <c r="M481" i="3"/>
  <c r="AG481" i="3"/>
  <c r="AR481" i="3"/>
  <c r="D482" i="3"/>
  <c r="E482" i="3"/>
  <c r="F482" i="3"/>
  <c r="G482" i="3"/>
  <c r="H482" i="3"/>
  <c r="J482" i="3"/>
  <c r="K482" i="3"/>
  <c r="L482" i="3"/>
  <c r="M482" i="3"/>
  <c r="AG482" i="3"/>
  <c r="AR482" i="3"/>
  <c r="D483" i="3"/>
  <c r="E483" i="3"/>
  <c r="F483" i="3"/>
  <c r="G483" i="3"/>
  <c r="H483" i="3"/>
  <c r="J483" i="3"/>
  <c r="K483" i="3"/>
  <c r="L483" i="3"/>
  <c r="M483" i="3"/>
  <c r="AG483" i="3"/>
  <c r="AR483" i="3"/>
  <c r="D484" i="3"/>
  <c r="E484" i="3"/>
  <c r="F484" i="3"/>
  <c r="G484" i="3"/>
  <c r="H484" i="3"/>
  <c r="J484" i="3"/>
  <c r="K484" i="3"/>
  <c r="L484" i="3"/>
  <c r="M484" i="3"/>
  <c r="AG484" i="3"/>
  <c r="AR484" i="3"/>
  <c r="D485" i="3"/>
  <c r="E485" i="3"/>
  <c r="F485" i="3"/>
  <c r="G485" i="3"/>
  <c r="H485" i="3"/>
  <c r="J485" i="3"/>
  <c r="K485" i="3"/>
  <c r="L485" i="3"/>
  <c r="M485" i="3"/>
  <c r="AG485" i="3"/>
  <c r="AR485" i="3"/>
  <c r="D486" i="3"/>
  <c r="E486" i="3"/>
  <c r="F486" i="3"/>
  <c r="G486" i="3"/>
  <c r="H486" i="3"/>
  <c r="J486" i="3"/>
  <c r="K486" i="3"/>
  <c r="L486" i="3"/>
  <c r="M486" i="3"/>
  <c r="AG486" i="3"/>
  <c r="AR486" i="3"/>
  <c r="D487" i="3"/>
  <c r="E487" i="3"/>
  <c r="F487" i="3"/>
  <c r="G487" i="3"/>
  <c r="H487" i="3"/>
  <c r="J487" i="3"/>
  <c r="K487" i="3"/>
  <c r="L487" i="3"/>
  <c r="M487" i="3"/>
  <c r="AG487" i="3"/>
  <c r="AR487" i="3"/>
  <c r="D488" i="3"/>
  <c r="E488" i="3"/>
  <c r="F488" i="3"/>
  <c r="G488" i="3"/>
  <c r="H488" i="3"/>
  <c r="J488" i="3"/>
  <c r="K488" i="3"/>
  <c r="L488" i="3"/>
  <c r="M488" i="3"/>
  <c r="AG488" i="3"/>
  <c r="AR488" i="3"/>
  <c r="D489" i="3"/>
  <c r="E489" i="3"/>
  <c r="F489" i="3"/>
  <c r="G489" i="3"/>
  <c r="H489" i="3"/>
  <c r="J489" i="3"/>
  <c r="K489" i="3"/>
  <c r="L489" i="3"/>
  <c r="M489" i="3"/>
  <c r="AG489" i="3"/>
  <c r="AR489" i="3"/>
  <c r="D490" i="3"/>
  <c r="E490" i="3"/>
  <c r="F490" i="3"/>
  <c r="G490" i="3"/>
  <c r="H490" i="3"/>
  <c r="J490" i="3"/>
  <c r="K490" i="3"/>
  <c r="L490" i="3"/>
  <c r="M490" i="3"/>
  <c r="AG490" i="3"/>
  <c r="AR490" i="3"/>
  <c r="D491" i="3"/>
  <c r="E491" i="3"/>
  <c r="F491" i="3"/>
  <c r="G491" i="3"/>
  <c r="H491" i="3"/>
  <c r="J491" i="3"/>
  <c r="K491" i="3"/>
  <c r="L491" i="3"/>
  <c r="M491" i="3"/>
  <c r="AG491" i="3"/>
  <c r="AR491" i="3"/>
  <c r="D492" i="3"/>
  <c r="E492" i="3"/>
  <c r="F492" i="3"/>
  <c r="G492" i="3"/>
  <c r="H492" i="3"/>
  <c r="J492" i="3"/>
  <c r="K492" i="3"/>
  <c r="L492" i="3"/>
  <c r="M492" i="3"/>
  <c r="AG492" i="3"/>
  <c r="AR492" i="3"/>
  <c r="D493" i="3"/>
  <c r="E493" i="3"/>
  <c r="F493" i="3"/>
  <c r="G493" i="3"/>
  <c r="H493" i="3"/>
  <c r="J493" i="3"/>
  <c r="K493" i="3"/>
  <c r="L493" i="3"/>
  <c r="M493" i="3"/>
  <c r="AG493" i="3"/>
  <c r="AR493" i="3"/>
  <c r="D494" i="3"/>
  <c r="E494" i="3"/>
  <c r="F494" i="3"/>
  <c r="G494" i="3"/>
  <c r="H494" i="3"/>
  <c r="J494" i="3"/>
  <c r="K494" i="3"/>
  <c r="L494" i="3"/>
  <c r="M494" i="3"/>
  <c r="AG494" i="3"/>
  <c r="AR494" i="3"/>
  <c r="D495" i="3"/>
  <c r="E495" i="3"/>
  <c r="F495" i="3"/>
  <c r="G495" i="3"/>
  <c r="H495" i="3"/>
  <c r="J495" i="3"/>
  <c r="K495" i="3"/>
  <c r="L495" i="3"/>
  <c r="M495" i="3"/>
  <c r="AG495" i="3"/>
  <c r="AR495" i="3"/>
  <c r="D496" i="3"/>
  <c r="E496" i="3"/>
  <c r="F496" i="3"/>
  <c r="G496" i="3"/>
  <c r="H496" i="3"/>
  <c r="J496" i="3"/>
  <c r="K496" i="3"/>
  <c r="L496" i="3"/>
  <c r="M496" i="3"/>
  <c r="AG496" i="3"/>
  <c r="AR496" i="3"/>
  <c r="D497" i="3"/>
  <c r="E497" i="3"/>
  <c r="F497" i="3"/>
  <c r="G497" i="3"/>
  <c r="H497" i="3"/>
  <c r="J497" i="3"/>
  <c r="K497" i="3"/>
  <c r="L497" i="3"/>
  <c r="M497" i="3"/>
  <c r="AG497" i="3"/>
  <c r="AR497" i="3"/>
  <c r="D498" i="3"/>
  <c r="E498" i="3"/>
  <c r="F498" i="3"/>
  <c r="G498" i="3"/>
  <c r="H498" i="3"/>
  <c r="J498" i="3"/>
  <c r="K498" i="3"/>
  <c r="L498" i="3"/>
  <c r="M498" i="3"/>
  <c r="AG498" i="3"/>
  <c r="AR498" i="3"/>
  <c r="D499" i="3"/>
  <c r="E499" i="3"/>
  <c r="F499" i="3"/>
  <c r="G499" i="3"/>
  <c r="H499" i="3"/>
  <c r="J499" i="3"/>
  <c r="K499" i="3"/>
  <c r="L499" i="3"/>
  <c r="M499" i="3"/>
  <c r="AG499" i="3"/>
  <c r="AR499" i="3"/>
  <c r="D500" i="3"/>
  <c r="E500" i="3"/>
  <c r="F500" i="3"/>
  <c r="G500" i="3"/>
  <c r="H500" i="3"/>
  <c r="J500" i="3"/>
  <c r="K500" i="3"/>
  <c r="L500" i="3"/>
  <c r="M500" i="3"/>
  <c r="AG500" i="3"/>
  <c r="AR500" i="3"/>
  <c r="D501" i="3"/>
  <c r="E501" i="3"/>
  <c r="F501" i="3"/>
  <c r="G501" i="3"/>
  <c r="H501" i="3"/>
  <c r="J501" i="3"/>
  <c r="K501" i="3"/>
  <c r="L501" i="3"/>
  <c r="M501" i="3"/>
  <c r="AG501" i="3"/>
  <c r="AR501" i="3"/>
  <c r="D502" i="3"/>
  <c r="E502" i="3"/>
  <c r="F502" i="3"/>
  <c r="G502" i="3"/>
  <c r="H502" i="3"/>
  <c r="J502" i="3"/>
  <c r="K502" i="3"/>
  <c r="L502" i="3"/>
  <c r="M502" i="3"/>
  <c r="AG502" i="3"/>
  <c r="AR502" i="3"/>
  <c r="D503" i="3"/>
  <c r="E503" i="3"/>
  <c r="F503" i="3"/>
  <c r="G503" i="3"/>
  <c r="H503" i="3"/>
  <c r="J503" i="3"/>
  <c r="K503" i="3"/>
  <c r="L503" i="3"/>
  <c r="M503" i="3"/>
  <c r="AG503" i="3"/>
  <c r="AR503" i="3"/>
  <c r="D504" i="3"/>
  <c r="E504" i="3"/>
  <c r="F504" i="3"/>
  <c r="G504" i="3"/>
  <c r="H504" i="3"/>
  <c r="J504" i="3"/>
  <c r="K504" i="3"/>
  <c r="L504" i="3"/>
  <c r="M504" i="3"/>
  <c r="AG504" i="3"/>
  <c r="AR504" i="3"/>
  <c r="D505" i="3"/>
  <c r="E505" i="3"/>
  <c r="F505" i="3"/>
  <c r="G505" i="3"/>
  <c r="H505" i="3"/>
  <c r="J505" i="3"/>
  <c r="K505" i="3"/>
  <c r="L505" i="3"/>
  <c r="M505" i="3"/>
  <c r="AG505" i="3"/>
  <c r="AR505" i="3"/>
  <c r="D506" i="3"/>
  <c r="E506" i="3"/>
  <c r="F506" i="3"/>
  <c r="G506" i="3"/>
  <c r="H506" i="3"/>
  <c r="J506" i="3"/>
  <c r="K506" i="3"/>
  <c r="L506" i="3"/>
  <c r="M506" i="3"/>
  <c r="AG506" i="3"/>
  <c r="AR506" i="3"/>
  <c r="D507" i="3"/>
  <c r="E507" i="3"/>
  <c r="F507" i="3"/>
  <c r="G507" i="3"/>
  <c r="H507" i="3"/>
  <c r="J507" i="3"/>
  <c r="K507" i="3"/>
  <c r="L507" i="3"/>
  <c r="M507" i="3"/>
  <c r="AG507" i="3"/>
  <c r="AR507" i="3"/>
  <c r="D508" i="3"/>
  <c r="E508" i="3"/>
  <c r="F508" i="3"/>
  <c r="G508" i="3"/>
  <c r="H508" i="3"/>
  <c r="J508" i="3"/>
  <c r="K508" i="3"/>
  <c r="L508" i="3"/>
  <c r="M508" i="3"/>
  <c r="AG508" i="3"/>
  <c r="AR508" i="3"/>
  <c r="D509" i="3"/>
  <c r="E509" i="3"/>
  <c r="F509" i="3"/>
  <c r="G509" i="3"/>
  <c r="H509" i="3"/>
  <c r="J509" i="3"/>
  <c r="K509" i="3"/>
  <c r="L509" i="3"/>
  <c r="M509" i="3"/>
  <c r="AG509" i="3"/>
  <c r="AR509" i="3"/>
  <c r="D510" i="3"/>
  <c r="E510" i="3"/>
  <c r="F510" i="3"/>
  <c r="G510" i="3"/>
  <c r="H510" i="3"/>
  <c r="J510" i="3"/>
  <c r="K510" i="3"/>
  <c r="L510" i="3"/>
  <c r="M510" i="3"/>
  <c r="AG510" i="3"/>
  <c r="AR510" i="3"/>
  <c r="D511" i="3"/>
  <c r="E511" i="3"/>
  <c r="F511" i="3"/>
  <c r="G511" i="3"/>
  <c r="H511" i="3"/>
  <c r="J511" i="3"/>
  <c r="K511" i="3"/>
  <c r="L511" i="3"/>
  <c r="M511" i="3"/>
  <c r="AG511" i="3"/>
  <c r="AR511" i="3"/>
  <c r="D512" i="3"/>
  <c r="E512" i="3"/>
  <c r="F512" i="3"/>
  <c r="G512" i="3"/>
  <c r="H512" i="3"/>
  <c r="J512" i="3"/>
  <c r="K512" i="3"/>
  <c r="L512" i="3"/>
  <c r="M512" i="3"/>
  <c r="AG512" i="3"/>
  <c r="AR512" i="3"/>
  <c r="D513" i="3"/>
  <c r="E513" i="3"/>
  <c r="F513" i="3"/>
  <c r="G513" i="3"/>
  <c r="H513" i="3"/>
  <c r="J513" i="3"/>
  <c r="K513" i="3"/>
  <c r="L513" i="3"/>
  <c r="M513" i="3"/>
  <c r="AG513" i="3"/>
  <c r="AR513" i="3"/>
  <c r="D514" i="3"/>
  <c r="E514" i="3"/>
  <c r="F514" i="3"/>
  <c r="G514" i="3"/>
  <c r="H514" i="3"/>
  <c r="J514" i="3"/>
  <c r="K514" i="3"/>
  <c r="L514" i="3"/>
  <c r="M514" i="3"/>
  <c r="AG514" i="3"/>
  <c r="AR514" i="3"/>
  <c r="D515" i="3"/>
  <c r="E515" i="3"/>
  <c r="F515" i="3"/>
  <c r="G515" i="3"/>
  <c r="H515" i="3"/>
  <c r="J515" i="3"/>
  <c r="K515" i="3"/>
  <c r="L515" i="3"/>
  <c r="M515" i="3"/>
  <c r="AG515" i="3"/>
  <c r="AR515" i="3"/>
  <c r="D516" i="3"/>
  <c r="E516" i="3"/>
  <c r="F516" i="3"/>
  <c r="G516" i="3"/>
  <c r="H516" i="3"/>
  <c r="J516" i="3"/>
  <c r="K516" i="3"/>
  <c r="L516" i="3"/>
  <c r="M516" i="3"/>
  <c r="AG516" i="3"/>
  <c r="AR516" i="3"/>
  <c r="D517" i="3"/>
  <c r="E517" i="3"/>
  <c r="F517" i="3"/>
  <c r="G517" i="3"/>
  <c r="H517" i="3"/>
  <c r="J517" i="3"/>
  <c r="K517" i="3"/>
  <c r="L517" i="3"/>
  <c r="M517" i="3"/>
  <c r="AG517" i="3"/>
  <c r="AR517" i="3"/>
  <c r="D518" i="3"/>
  <c r="E518" i="3"/>
  <c r="F518" i="3"/>
  <c r="G518" i="3"/>
  <c r="H518" i="3"/>
  <c r="J518" i="3"/>
  <c r="K518" i="3"/>
  <c r="L518" i="3"/>
  <c r="M518" i="3"/>
  <c r="AG518" i="3"/>
  <c r="AR518" i="3"/>
  <c r="D519" i="3"/>
  <c r="E519" i="3"/>
  <c r="F519" i="3"/>
  <c r="G519" i="3"/>
  <c r="H519" i="3"/>
  <c r="J519" i="3"/>
  <c r="K519" i="3"/>
  <c r="L519" i="3"/>
  <c r="M519" i="3"/>
  <c r="AG519" i="3"/>
  <c r="AR519" i="3"/>
  <c r="D520" i="3"/>
  <c r="E520" i="3"/>
  <c r="F520" i="3"/>
  <c r="G520" i="3"/>
  <c r="H520" i="3"/>
  <c r="J520" i="3"/>
  <c r="K520" i="3"/>
  <c r="L520" i="3"/>
  <c r="M520" i="3"/>
  <c r="AG520" i="3"/>
  <c r="AR520" i="3"/>
  <c r="D522" i="3"/>
  <c r="E522" i="3"/>
  <c r="F522" i="3"/>
  <c r="G522" i="3"/>
  <c r="H522" i="3"/>
  <c r="J522" i="3"/>
  <c r="K522" i="3"/>
  <c r="L522" i="3"/>
  <c r="M522" i="3"/>
  <c r="AG522" i="3"/>
  <c r="AR522" i="3"/>
  <c r="D533" i="3"/>
  <c r="E533" i="3"/>
  <c r="F533" i="3"/>
  <c r="G533" i="3"/>
  <c r="H533" i="3"/>
  <c r="J533" i="3"/>
  <c r="K533" i="3"/>
  <c r="L533" i="3"/>
  <c r="M533" i="3"/>
  <c r="AG533" i="3"/>
  <c r="AR533" i="3"/>
  <c r="D534" i="3"/>
  <c r="E534" i="3"/>
  <c r="F534" i="3"/>
  <c r="G534" i="3"/>
  <c r="H534" i="3"/>
  <c r="J534" i="3"/>
  <c r="K534" i="3"/>
  <c r="L534" i="3"/>
  <c r="M534" i="3"/>
  <c r="AG534" i="3"/>
  <c r="D536" i="3"/>
  <c r="E536" i="3"/>
  <c r="F536" i="3"/>
  <c r="G536" i="3"/>
  <c r="H536" i="3"/>
  <c r="J536" i="3"/>
  <c r="K536" i="3"/>
  <c r="L536" i="3"/>
  <c r="M536" i="3"/>
  <c r="AG536" i="3"/>
  <c r="AR536" i="3"/>
  <c r="D537" i="3"/>
  <c r="E537" i="3"/>
  <c r="F537" i="3"/>
  <c r="G537" i="3"/>
  <c r="H537" i="3"/>
  <c r="J537" i="3"/>
  <c r="K537" i="3"/>
  <c r="L537" i="3"/>
  <c r="M537" i="3"/>
  <c r="AG537" i="3"/>
  <c r="AR537" i="3"/>
  <c r="D538" i="3"/>
  <c r="E538" i="3"/>
  <c r="F538" i="3"/>
  <c r="G538" i="3"/>
  <c r="H538" i="3"/>
  <c r="J538" i="3"/>
  <c r="K538" i="3"/>
  <c r="L538" i="3"/>
  <c r="M538" i="3"/>
  <c r="AG538" i="3"/>
  <c r="AR538" i="3"/>
  <c r="D539" i="3"/>
  <c r="E539" i="3"/>
  <c r="F539" i="3"/>
  <c r="G539" i="3"/>
  <c r="H539" i="3"/>
  <c r="J539" i="3"/>
  <c r="K539" i="3"/>
  <c r="L539" i="3"/>
  <c r="M539" i="3"/>
  <c r="AG539" i="3"/>
  <c r="AR539" i="3"/>
  <c r="D540" i="3"/>
  <c r="E540" i="3"/>
  <c r="F540" i="3"/>
  <c r="G540" i="3"/>
  <c r="H540" i="3"/>
  <c r="J540" i="3"/>
  <c r="K540" i="3"/>
  <c r="L540" i="3"/>
  <c r="M540" i="3"/>
  <c r="AG540" i="3"/>
  <c r="AR540" i="3"/>
  <c r="D541" i="3"/>
  <c r="E541" i="3"/>
  <c r="F541" i="3"/>
  <c r="G541" i="3"/>
  <c r="H541" i="3"/>
  <c r="J541" i="3"/>
  <c r="K541" i="3"/>
  <c r="L541" i="3"/>
  <c r="M541" i="3"/>
  <c r="AG541" i="3"/>
  <c r="AR541" i="3"/>
  <c r="D542" i="3"/>
  <c r="E542" i="3"/>
  <c r="F542" i="3"/>
  <c r="G542" i="3"/>
  <c r="H542" i="3"/>
  <c r="J542" i="3"/>
  <c r="K542" i="3"/>
  <c r="L542" i="3"/>
  <c r="M542" i="3"/>
  <c r="AG542" i="3"/>
  <c r="AR542" i="3"/>
  <c r="D543" i="3"/>
  <c r="E543" i="3"/>
  <c r="F543" i="3"/>
  <c r="G543" i="3"/>
  <c r="H543" i="3"/>
  <c r="J543" i="3"/>
  <c r="K543" i="3"/>
  <c r="L543" i="3"/>
  <c r="M543" i="3"/>
  <c r="AG543" i="3"/>
  <c r="AR543" i="3"/>
  <c r="D544" i="3"/>
  <c r="E544" i="3"/>
  <c r="F544" i="3"/>
  <c r="G544" i="3"/>
  <c r="H544" i="3"/>
  <c r="J544" i="3"/>
  <c r="K544" i="3"/>
  <c r="L544" i="3"/>
  <c r="M544" i="3"/>
  <c r="AG544" i="3"/>
  <c r="AR544" i="3"/>
  <c r="D545" i="3"/>
  <c r="E545" i="3"/>
  <c r="F545" i="3"/>
  <c r="G545" i="3"/>
  <c r="H545" i="3"/>
  <c r="J545" i="3"/>
  <c r="K545" i="3"/>
  <c r="L545" i="3"/>
  <c r="M545" i="3"/>
  <c r="AG545" i="3"/>
  <c r="AR545" i="3"/>
  <c r="D546" i="3"/>
  <c r="E546" i="3"/>
  <c r="F546" i="3"/>
  <c r="G546" i="3"/>
  <c r="H546" i="3"/>
  <c r="J546" i="3"/>
  <c r="K546" i="3"/>
  <c r="L546" i="3"/>
  <c r="M546" i="3"/>
  <c r="AG546" i="3"/>
  <c r="AR546" i="3"/>
  <c r="D547" i="3"/>
  <c r="E547" i="3"/>
  <c r="F547" i="3"/>
  <c r="G547" i="3"/>
  <c r="H547" i="3"/>
  <c r="J547" i="3"/>
  <c r="K547" i="3"/>
  <c r="L547" i="3"/>
  <c r="M547" i="3"/>
  <c r="AG547" i="3"/>
  <c r="AR547" i="3"/>
  <c r="D548" i="3"/>
  <c r="E548" i="3"/>
  <c r="F548" i="3"/>
  <c r="G548" i="3"/>
  <c r="H548" i="3"/>
  <c r="J548" i="3"/>
  <c r="K548" i="3"/>
  <c r="L548" i="3"/>
  <c r="M548" i="3"/>
  <c r="AG548" i="3"/>
  <c r="AR548" i="3"/>
  <c r="D549" i="3"/>
  <c r="E549" i="3"/>
  <c r="F549" i="3"/>
  <c r="G549" i="3"/>
  <c r="H549" i="3"/>
  <c r="J549" i="3"/>
  <c r="K549" i="3"/>
  <c r="L549" i="3"/>
  <c r="M549" i="3"/>
  <c r="AG549" i="3"/>
  <c r="AR549" i="3"/>
  <c r="D550" i="3"/>
  <c r="E550" i="3"/>
  <c r="F550" i="3"/>
  <c r="G550" i="3"/>
  <c r="H550" i="3"/>
  <c r="J550" i="3"/>
  <c r="K550" i="3"/>
  <c r="L550" i="3"/>
  <c r="M550" i="3"/>
  <c r="AG550" i="3"/>
  <c r="AR550" i="3"/>
  <c r="D551" i="3"/>
  <c r="E551" i="3"/>
  <c r="F551" i="3"/>
  <c r="G551" i="3"/>
  <c r="H551" i="3"/>
  <c r="J551" i="3"/>
  <c r="K551" i="3"/>
  <c r="L551" i="3"/>
  <c r="M551" i="3"/>
  <c r="AG551" i="3"/>
  <c r="AR551" i="3"/>
  <c r="D552" i="3"/>
  <c r="E552" i="3"/>
  <c r="F552" i="3"/>
  <c r="G552" i="3"/>
  <c r="H552" i="3"/>
  <c r="J552" i="3"/>
  <c r="K552" i="3"/>
  <c r="L552" i="3"/>
  <c r="M552" i="3"/>
  <c r="AG552" i="3"/>
  <c r="AR552" i="3"/>
  <c r="D553" i="3"/>
  <c r="E553" i="3"/>
  <c r="F553" i="3"/>
  <c r="G553" i="3"/>
  <c r="H553" i="3"/>
  <c r="J553" i="3"/>
  <c r="K553" i="3"/>
  <c r="L553" i="3"/>
  <c r="M553" i="3"/>
  <c r="AG553" i="3"/>
  <c r="AR553" i="3"/>
  <c r="D554" i="3"/>
  <c r="E554" i="3"/>
  <c r="F554" i="3"/>
  <c r="G554" i="3"/>
  <c r="H554" i="3"/>
  <c r="J554" i="3"/>
  <c r="K554" i="3"/>
  <c r="L554" i="3"/>
  <c r="M554" i="3"/>
  <c r="AG554" i="3"/>
  <c r="AR554" i="3"/>
  <c r="D555" i="3"/>
  <c r="E555" i="3"/>
  <c r="F555" i="3"/>
  <c r="G555" i="3"/>
  <c r="H555" i="3"/>
  <c r="J555" i="3"/>
  <c r="K555" i="3"/>
  <c r="L555" i="3"/>
  <c r="M555" i="3"/>
  <c r="AG555" i="3"/>
  <c r="AR555" i="3"/>
  <c r="D556" i="3"/>
  <c r="E556" i="3"/>
  <c r="F556" i="3"/>
  <c r="G556" i="3"/>
  <c r="H556" i="3"/>
  <c r="J556" i="3"/>
  <c r="K556" i="3"/>
  <c r="L556" i="3"/>
  <c r="M556" i="3"/>
  <c r="AG556" i="3"/>
  <c r="AR556" i="3"/>
  <c r="D557" i="3"/>
  <c r="E557" i="3"/>
  <c r="F557" i="3"/>
  <c r="G557" i="3"/>
  <c r="H557" i="3"/>
  <c r="J557" i="3"/>
  <c r="K557" i="3"/>
  <c r="L557" i="3"/>
  <c r="M557" i="3"/>
  <c r="AG557" i="3"/>
  <c r="AR557" i="3"/>
  <c r="D558" i="3"/>
  <c r="E558" i="3"/>
  <c r="F558" i="3"/>
  <c r="G558" i="3"/>
  <c r="H558" i="3"/>
  <c r="J558" i="3"/>
  <c r="K558" i="3"/>
  <c r="L558" i="3"/>
  <c r="M558" i="3"/>
  <c r="AG558" i="3"/>
  <c r="AR558" i="3"/>
  <c r="D559" i="3"/>
  <c r="E559" i="3"/>
  <c r="F559" i="3"/>
  <c r="G559" i="3"/>
  <c r="H559" i="3"/>
  <c r="J559" i="3"/>
  <c r="K559" i="3"/>
  <c r="L559" i="3"/>
  <c r="M559" i="3"/>
  <c r="AG559" i="3"/>
  <c r="AR559" i="3"/>
  <c r="D560" i="3"/>
  <c r="E560" i="3"/>
  <c r="F560" i="3"/>
  <c r="G560" i="3"/>
  <c r="H560" i="3"/>
  <c r="J560" i="3"/>
  <c r="K560" i="3"/>
  <c r="L560" i="3"/>
  <c r="M560" i="3"/>
  <c r="AG560" i="3"/>
  <c r="AR560" i="3"/>
  <c r="D561" i="3"/>
  <c r="E561" i="3"/>
  <c r="F561" i="3"/>
  <c r="G561" i="3"/>
  <c r="H561" i="3"/>
  <c r="J561" i="3"/>
  <c r="K561" i="3"/>
  <c r="L561" i="3"/>
  <c r="M561" i="3"/>
  <c r="AG561" i="3"/>
  <c r="AR561" i="3"/>
  <c r="D562" i="3"/>
  <c r="E562" i="3"/>
  <c r="F562" i="3"/>
  <c r="G562" i="3"/>
  <c r="H562" i="3"/>
  <c r="J562" i="3"/>
  <c r="K562" i="3"/>
  <c r="L562" i="3"/>
  <c r="M562" i="3"/>
  <c r="AG562" i="3"/>
  <c r="AR562" i="3"/>
  <c r="D563" i="3"/>
  <c r="E563" i="3"/>
  <c r="F563" i="3"/>
  <c r="G563" i="3"/>
  <c r="H563" i="3"/>
  <c r="J563" i="3"/>
  <c r="K563" i="3"/>
  <c r="L563" i="3"/>
  <c r="M563" i="3"/>
  <c r="AG563" i="3"/>
  <c r="AR563" i="3"/>
  <c r="D564" i="3"/>
  <c r="E564" i="3"/>
  <c r="F564" i="3"/>
  <c r="G564" i="3"/>
  <c r="H564" i="3"/>
  <c r="J564" i="3"/>
  <c r="K564" i="3"/>
  <c r="L564" i="3"/>
  <c r="M564" i="3"/>
  <c r="AG564" i="3"/>
  <c r="AR564" i="3"/>
  <c r="D565" i="3"/>
  <c r="E565" i="3"/>
  <c r="F565" i="3"/>
  <c r="G565" i="3"/>
  <c r="H565" i="3"/>
  <c r="J565" i="3"/>
  <c r="K565" i="3"/>
  <c r="L565" i="3"/>
  <c r="M565" i="3"/>
  <c r="AG565" i="3"/>
  <c r="AR565" i="3"/>
  <c r="D566" i="3"/>
  <c r="E566" i="3"/>
  <c r="F566" i="3"/>
  <c r="G566" i="3"/>
  <c r="H566" i="3"/>
  <c r="J566" i="3"/>
  <c r="K566" i="3"/>
  <c r="L566" i="3"/>
  <c r="M566" i="3"/>
  <c r="AG566" i="3"/>
  <c r="AR566" i="3"/>
  <c r="D567" i="3"/>
  <c r="E567" i="3"/>
  <c r="F567" i="3"/>
  <c r="G567" i="3"/>
  <c r="H567" i="3"/>
  <c r="J567" i="3"/>
  <c r="K567" i="3"/>
  <c r="L567" i="3"/>
  <c r="M567" i="3"/>
  <c r="AG567" i="3"/>
  <c r="AR567" i="3"/>
  <c r="D568" i="3"/>
  <c r="E568" i="3"/>
  <c r="F568" i="3"/>
  <c r="G568" i="3"/>
  <c r="H568" i="3"/>
  <c r="J568" i="3"/>
  <c r="K568" i="3"/>
  <c r="L568" i="3"/>
  <c r="M568" i="3"/>
  <c r="AG568" i="3"/>
  <c r="AR568" i="3"/>
  <c r="D569" i="3"/>
  <c r="E569" i="3"/>
  <c r="F569" i="3"/>
  <c r="G569" i="3"/>
  <c r="H569" i="3"/>
  <c r="J569" i="3"/>
  <c r="K569" i="3"/>
  <c r="L569" i="3"/>
  <c r="M569" i="3"/>
  <c r="AG569" i="3"/>
  <c r="AR569" i="3"/>
  <c r="D570" i="3"/>
  <c r="E570" i="3"/>
  <c r="F570" i="3"/>
  <c r="G570" i="3"/>
  <c r="H570" i="3"/>
  <c r="J570" i="3"/>
  <c r="K570" i="3"/>
  <c r="L570" i="3"/>
  <c r="M570" i="3"/>
  <c r="AG570" i="3"/>
  <c r="AR570" i="3"/>
  <c r="D571" i="3"/>
  <c r="E571" i="3"/>
  <c r="F571" i="3"/>
  <c r="G571" i="3"/>
  <c r="H571" i="3"/>
  <c r="J571" i="3"/>
  <c r="K571" i="3"/>
  <c r="L571" i="3"/>
  <c r="M571" i="3"/>
  <c r="AG571" i="3"/>
  <c r="AR571" i="3"/>
  <c r="D572" i="3"/>
  <c r="E572" i="3"/>
  <c r="F572" i="3"/>
  <c r="G572" i="3"/>
  <c r="H572" i="3"/>
  <c r="J572" i="3"/>
  <c r="K572" i="3"/>
  <c r="L572" i="3"/>
  <c r="M572" i="3"/>
  <c r="AG572" i="3"/>
  <c r="AR572" i="3"/>
  <c r="D573" i="3"/>
  <c r="E573" i="3"/>
  <c r="F573" i="3"/>
  <c r="G573" i="3"/>
  <c r="H573" i="3"/>
  <c r="J573" i="3"/>
  <c r="K573" i="3"/>
  <c r="L573" i="3"/>
  <c r="M573" i="3"/>
  <c r="AG573" i="3"/>
  <c r="AR573" i="3"/>
  <c r="D574" i="3"/>
  <c r="E574" i="3"/>
  <c r="F574" i="3"/>
  <c r="G574" i="3"/>
  <c r="H574" i="3"/>
  <c r="J574" i="3"/>
  <c r="K574" i="3"/>
  <c r="L574" i="3"/>
  <c r="M574" i="3"/>
  <c r="AG574" i="3"/>
  <c r="AR574" i="3"/>
  <c r="D575" i="3"/>
  <c r="E575" i="3"/>
  <c r="F575" i="3"/>
  <c r="G575" i="3"/>
  <c r="H575" i="3"/>
  <c r="J575" i="3"/>
  <c r="K575" i="3"/>
  <c r="L575" i="3"/>
  <c r="M575" i="3"/>
  <c r="AG575" i="3"/>
  <c r="AR575" i="3"/>
  <c r="D576" i="3"/>
  <c r="E576" i="3"/>
  <c r="F576" i="3"/>
  <c r="G576" i="3"/>
  <c r="H576" i="3"/>
  <c r="J576" i="3"/>
  <c r="K576" i="3"/>
  <c r="L576" i="3"/>
  <c r="M576" i="3"/>
  <c r="AG576" i="3"/>
  <c r="AR576" i="3"/>
  <c r="D577" i="3"/>
  <c r="E577" i="3"/>
  <c r="F577" i="3"/>
  <c r="G577" i="3"/>
  <c r="H577" i="3"/>
  <c r="J577" i="3"/>
  <c r="K577" i="3"/>
  <c r="L577" i="3"/>
  <c r="M577" i="3"/>
  <c r="AG577" i="3"/>
  <c r="AR577" i="3"/>
  <c r="D578" i="3"/>
  <c r="E578" i="3"/>
  <c r="F578" i="3"/>
  <c r="G578" i="3"/>
  <c r="H578" i="3"/>
  <c r="J578" i="3"/>
  <c r="K578" i="3"/>
  <c r="L578" i="3"/>
  <c r="M578" i="3"/>
  <c r="AG578" i="3"/>
  <c r="AR578" i="3"/>
  <c r="D579" i="3"/>
  <c r="E579" i="3"/>
  <c r="F579" i="3"/>
  <c r="G579" i="3"/>
  <c r="H579" i="3"/>
  <c r="J579" i="3"/>
  <c r="K579" i="3"/>
  <c r="L579" i="3"/>
  <c r="M579" i="3"/>
  <c r="AG579" i="3"/>
  <c r="AR579" i="3"/>
  <c r="D580" i="3"/>
  <c r="E580" i="3"/>
  <c r="F580" i="3"/>
  <c r="G580" i="3"/>
  <c r="H580" i="3"/>
  <c r="J580" i="3"/>
  <c r="K580" i="3"/>
  <c r="L580" i="3"/>
  <c r="M580" i="3"/>
  <c r="AG580" i="3"/>
  <c r="AR580" i="3"/>
  <c r="D581" i="3"/>
  <c r="E581" i="3"/>
  <c r="F581" i="3"/>
  <c r="G581" i="3"/>
  <c r="H581" i="3"/>
  <c r="J581" i="3"/>
  <c r="K581" i="3"/>
  <c r="L581" i="3"/>
  <c r="M581" i="3"/>
  <c r="AG581" i="3"/>
  <c r="AR581" i="3"/>
  <c r="D582" i="3"/>
  <c r="E582" i="3"/>
  <c r="F582" i="3"/>
  <c r="G582" i="3"/>
  <c r="H582" i="3"/>
  <c r="J582" i="3"/>
  <c r="K582" i="3"/>
  <c r="L582" i="3"/>
  <c r="M582" i="3"/>
  <c r="AG582" i="3"/>
  <c r="AR582" i="3"/>
  <c r="D583" i="3"/>
  <c r="E583" i="3"/>
  <c r="F583" i="3"/>
  <c r="G583" i="3"/>
  <c r="H583" i="3"/>
  <c r="J583" i="3"/>
  <c r="K583" i="3"/>
  <c r="L583" i="3"/>
  <c r="M583" i="3"/>
  <c r="AG583" i="3"/>
  <c r="AR583" i="3"/>
  <c r="D584" i="3"/>
  <c r="E584" i="3"/>
  <c r="F584" i="3"/>
  <c r="G584" i="3"/>
  <c r="H584" i="3"/>
  <c r="J584" i="3"/>
  <c r="K584" i="3"/>
  <c r="L584" i="3"/>
  <c r="M584" i="3"/>
  <c r="AG584" i="3"/>
  <c r="AR584" i="3"/>
  <c r="D585" i="3"/>
  <c r="E585" i="3"/>
  <c r="F585" i="3"/>
  <c r="G585" i="3"/>
  <c r="H585" i="3"/>
  <c r="J585" i="3"/>
  <c r="K585" i="3"/>
  <c r="L585" i="3"/>
  <c r="M585" i="3"/>
  <c r="AG585" i="3"/>
  <c r="AR585" i="3"/>
  <c r="D586" i="3"/>
  <c r="E586" i="3"/>
  <c r="F586" i="3"/>
  <c r="G586" i="3"/>
  <c r="H586" i="3"/>
  <c r="J586" i="3"/>
  <c r="K586" i="3"/>
  <c r="L586" i="3"/>
  <c r="M586" i="3"/>
  <c r="AG586" i="3"/>
  <c r="AR586" i="3"/>
  <c r="D587" i="3"/>
  <c r="E587" i="3"/>
  <c r="F587" i="3"/>
  <c r="G587" i="3"/>
  <c r="H587" i="3"/>
  <c r="J587" i="3"/>
  <c r="K587" i="3"/>
  <c r="L587" i="3"/>
  <c r="M587" i="3"/>
  <c r="AG587" i="3"/>
  <c r="AR587" i="3"/>
  <c r="D588" i="3"/>
  <c r="E588" i="3"/>
  <c r="F588" i="3"/>
  <c r="G588" i="3"/>
  <c r="H588" i="3"/>
  <c r="J588" i="3"/>
  <c r="K588" i="3"/>
  <c r="L588" i="3"/>
  <c r="M588" i="3"/>
  <c r="AG588" i="3"/>
  <c r="AR588" i="3"/>
  <c r="D589" i="3"/>
  <c r="E589" i="3"/>
  <c r="F589" i="3"/>
  <c r="G589" i="3"/>
  <c r="H589" i="3"/>
  <c r="J589" i="3"/>
  <c r="K589" i="3"/>
  <c r="L589" i="3"/>
  <c r="M589" i="3"/>
  <c r="AG589" i="3"/>
  <c r="AR589" i="3"/>
  <c r="D590" i="3"/>
  <c r="E590" i="3"/>
  <c r="F590" i="3"/>
  <c r="G590" i="3"/>
  <c r="H590" i="3"/>
  <c r="J590" i="3"/>
  <c r="K590" i="3"/>
  <c r="L590" i="3"/>
  <c r="M590" i="3"/>
  <c r="AG590" i="3"/>
  <c r="AR590" i="3"/>
  <c r="D591" i="3"/>
  <c r="E591" i="3"/>
  <c r="F591" i="3"/>
  <c r="G591" i="3"/>
  <c r="H591" i="3"/>
  <c r="J591" i="3"/>
  <c r="K591" i="3"/>
  <c r="L591" i="3"/>
  <c r="M591" i="3"/>
  <c r="AG591" i="3"/>
  <c r="AR591" i="3"/>
  <c r="D592" i="3"/>
  <c r="E592" i="3"/>
  <c r="F592" i="3"/>
  <c r="G592" i="3"/>
  <c r="H592" i="3"/>
  <c r="J592" i="3"/>
  <c r="K592" i="3"/>
  <c r="L592" i="3"/>
  <c r="M592" i="3"/>
  <c r="AG592" i="3"/>
  <c r="AR592" i="3"/>
  <c r="D593" i="3"/>
  <c r="E593" i="3"/>
  <c r="F593" i="3"/>
  <c r="G593" i="3"/>
  <c r="H593" i="3"/>
  <c r="J593" i="3"/>
  <c r="K593" i="3"/>
  <c r="L593" i="3"/>
  <c r="M593" i="3"/>
  <c r="AG593" i="3"/>
  <c r="AR593" i="3"/>
  <c r="D594" i="3"/>
  <c r="E594" i="3"/>
  <c r="F594" i="3"/>
  <c r="G594" i="3"/>
  <c r="H594" i="3"/>
  <c r="J594" i="3"/>
  <c r="K594" i="3"/>
  <c r="L594" i="3"/>
  <c r="M594" i="3"/>
  <c r="AG594" i="3"/>
  <c r="AR594" i="3"/>
  <c r="D595" i="3"/>
  <c r="E595" i="3"/>
  <c r="F595" i="3"/>
  <c r="G595" i="3"/>
  <c r="H595" i="3"/>
  <c r="J595" i="3"/>
  <c r="K595" i="3"/>
  <c r="L595" i="3"/>
  <c r="M595" i="3"/>
  <c r="AG595" i="3"/>
  <c r="AR595" i="3"/>
  <c r="D596" i="3"/>
  <c r="E596" i="3"/>
  <c r="F596" i="3"/>
  <c r="G596" i="3"/>
  <c r="H596" i="3"/>
  <c r="J596" i="3"/>
  <c r="K596" i="3"/>
  <c r="L596" i="3"/>
  <c r="M596" i="3"/>
  <c r="AG596" i="3"/>
  <c r="AR596" i="3"/>
  <c r="D597" i="3"/>
  <c r="E597" i="3"/>
  <c r="F597" i="3"/>
  <c r="G597" i="3"/>
  <c r="H597" i="3"/>
  <c r="J597" i="3"/>
  <c r="K597" i="3"/>
  <c r="L597" i="3"/>
  <c r="M597" i="3"/>
  <c r="AG597" i="3"/>
  <c r="AR597" i="3"/>
  <c r="D598" i="3"/>
  <c r="E598" i="3"/>
  <c r="F598" i="3"/>
  <c r="G598" i="3"/>
  <c r="H598" i="3"/>
  <c r="J598" i="3"/>
  <c r="K598" i="3"/>
  <c r="L598" i="3"/>
  <c r="M598" i="3"/>
  <c r="AG598" i="3"/>
  <c r="AR598" i="3"/>
  <c r="D599" i="3"/>
  <c r="E599" i="3"/>
  <c r="F599" i="3"/>
  <c r="G599" i="3"/>
  <c r="H599" i="3"/>
  <c r="J599" i="3"/>
  <c r="K599" i="3"/>
  <c r="L599" i="3"/>
  <c r="M599" i="3"/>
  <c r="AG599" i="3"/>
  <c r="AR599" i="3"/>
  <c r="D600" i="3"/>
  <c r="E600" i="3"/>
  <c r="F600" i="3"/>
  <c r="G600" i="3"/>
  <c r="H600" i="3"/>
  <c r="J600" i="3"/>
  <c r="K600" i="3"/>
  <c r="L600" i="3"/>
  <c r="M600" i="3"/>
  <c r="AG600" i="3"/>
  <c r="AR600" i="3"/>
  <c r="D601" i="3"/>
  <c r="E601" i="3"/>
  <c r="F601" i="3"/>
  <c r="G601" i="3"/>
  <c r="H601" i="3"/>
  <c r="J601" i="3"/>
  <c r="K601" i="3"/>
  <c r="L601" i="3"/>
  <c r="M601" i="3"/>
  <c r="AG601" i="3"/>
  <c r="AR601" i="3"/>
  <c r="D602" i="3"/>
  <c r="E602" i="3"/>
  <c r="F602" i="3"/>
  <c r="G602" i="3"/>
  <c r="H602" i="3"/>
  <c r="J602" i="3"/>
  <c r="K602" i="3"/>
  <c r="L602" i="3"/>
  <c r="M602" i="3"/>
  <c r="AG602" i="3"/>
  <c r="AR602" i="3"/>
  <c r="D603" i="3"/>
  <c r="E603" i="3"/>
  <c r="F603" i="3"/>
  <c r="G603" i="3"/>
  <c r="H603" i="3"/>
  <c r="J603" i="3"/>
  <c r="K603" i="3"/>
  <c r="L603" i="3"/>
  <c r="M603" i="3"/>
  <c r="AG603" i="3"/>
  <c r="AR603" i="3"/>
  <c r="D604" i="3"/>
  <c r="E604" i="3"/>
  <c r="F604" i="3"/>
  <c r="G604" i="3"/>
  <c r="H604" i="3"/>
  <c r="J604" i="3"/>
  <c r="K604" i="3"/>
  <c r="L604" i="3"/>
  <c r="M604" i="3"/>
  <c r="AG604" i="3"/>
  <c r="AR604" i="3"/>
  <c r="D605" i="3"/>
  <c r="E605" i="3"/>
  <c r="F605" i="3"/>
  <c r="G605" i="3"/>
  <c r="H605" i="3"/>
  <c r="J605" i="3"/>
  <c r="K605" i="3"/>
  <c r="L605" i="3"/>
  <c r="M605" i="3"/>
  <c r="AG605" i="3"/>
  <c r="AR605" i="3"/>
  <c r="D606" i="3"/>
  <c r="E606" i="3"/>
  <c r="F606" i="3"/>
  <c r="G606" i="3"/>
  <c r="H606" i="3"/>
  <c r="J606" i="3"/>
  <c r="K606" i="3"/>
  <c r="L606" i="3"/>
  <c r="M606" i="3"/>
  <c r="AG606" i="3"/>
  <c r="AR606" i="3"/>
  <c r="D607" i="3"/>
  <c r="E607" i="3"/>
  <c r="F607" i="3"/>
  <c r="G607" i="3"/>
  <c r="H607" i="3"/>
  <c r="J607" i="3"/>
  <c r="K607" i="3"/>
  <c r="L607" i="3"/>
  <c r="M607" i="3"/>
  <c r="AG607" i="3"/>
  <c r="AR607" i="3"/>
  <c r="D608" i="3"/>
  <c r="E608" i="3"/>
  <c r="F608" i="3"/>
  <c r="G608" i="3"/>
  <c r="H608" i="3"/>
  <c r="J608" i="3"/>
  <c r="K608" i="3"/>
  <c r="L608" i="3"/>
  <c r="M608" i="3"/>
  <c r="AG608" i="3"/>
  <c r="AR608" i="3"/>
  <c r="D609" i="3"/>
  <c r="E609" i="3"/>
  <c r="F609" i="3"/>
  <c r="G609" i="3"/>
  <c r="H609" i="3"/>
  <c r="J609" i="3"/>
  <c r="K609" i="3"/>
  <c r="L609" i="3"/>
  <c r="M609" i="3"/>
  <c r="AG609" i="3"/>
  <c r="AR609" i="3"/>
  <c r="D610" i="3"/>
  <c r="E610" i="3"/>
  <c r="F610" i="3"/>
  <c r="G610" i="3"/>
  <c r="H610" i="3"/>
  <c r="J610" i="3"/>
  <c r="K610" i="3"/>
  <c r="L610" i="3"/>
  <c r="M610" i="3"/>
  <c r="AG610" i="3"/>
  <c r="AR610" i="3"/>
  <c r="D611" i="3"/>
  <c r="E611" i="3"/>
  <c r="F611" i="3"/>
  <c r="G611" i="3"/>
  <c r="H611" i="3"/>
  <c r="J611" i="3"/>
  <c r="K611" i="3"/>
  <c r="L611" i="3"/>
  <c r="M611" i="3"/>
  <c r="AG611" i="3"/>
  <c r="AR611" i="3"/>
  <c r="D612" i="3"/>
  <c r="E612" i="3"/>
  <c r="F612" i="3"/>
  <c r="G612" i="3"/>
  <c r="H612" i="3"/>
  <c r="J612" i="3"/>
  <c r="K612" i="3"/>
  <c r="L612" i="3"/>
  <c r="M612" i="3"/>
  <c r="AG612" i="3"/>
  <c r="AR612" i="3"/>
  <c r="D613" i="3"/>
  <c r="E613" i="3"/>
  <c r="F613" i="3"/>
  <c r="G613" i="3"/>
  <c r="H613" i="3"/>
  <c r="J613" i="3"/>
  <c r="K613" i="3"/>
  <c r="L613" i="3"/>
  <c r="M613" i="3"/>
  <c r="AG613" i="3"/>
  <c r="AR613" i="3"/>
  <c r="D614" i="3"/>
  <c r="E614" i="3"/>
  <c r="F614" i="3"/>
  <c r="G614" i="3"/>
  <c r="H614" i="3"/>
  <c r="J614" i="3"/>
  <c r="K614" i="3"/>
  <c r="L614" i="3"/>
  <c r="M614" i="3"/>
  <c r="AG614" i="3"/>
  <c r="AR614" i="3"/>
  <c r="D615" i="3"/>
  <c r="E615" i="3"/>
  <c r="F615" i="3"/>
  <c r="G615" i="3"/>
  <c r="H615" i="3"/>
  <c r="J615" i="3"/>
  <c r="K615" i="3"/>
  <c r="L615" i="3"/>
  <c r="M615" i="3"/>
  <c r="AG615" i="3"/>
  <c r="AR615" i="3"/>
  <c r="D616" i="3"/>
  <c r="E616" i="3"/>
  <c r="F616" i="3"/>
  <c r="G616" i="3"/>
  <c r="H616" i="3"/>
  <c r="J616" i="3"/>
  <c r="K616" i="3"/>
  <c r="L616" i="3"/>
  <c r="M616" i="3"/>
  <c r="AG616" i="3"/>
  <c r="AR616" i="3"/>
  <c r="D617" i="3"/>
  <c r="E617" i="3"/>
  <c r="F617" i="3"/>
  <c r="G617" i="3"/>
  <c r="H617" i="3"/>
  <c r="J617" i="3"/>
  <c r="K617" i="3"/>
  <c r="L617" i="3"/>
  <c r="M617" i="3"/>
  <c r="AG617" i="3"/>
  <c r="AR617" i="3"/>
  <c r="D618" i="3"/>
  <c r="E618" i="3"/>
  <c r="F618" i="3"/>
  <c r="G618" i="3"/>
  <c r="H618" i="3"/>
  <c r="J618" i="3"/>
  <c r="K618" i="3"/>
  <c r="L618" i="3"/>
  <c r="M618" i="3"/>
  <c r="AG618" i="3"/>
  <c r="AR618" i="3"/>
  <c r="D619" i="3"/>
  <c r="E619" i="3"/>
  <c r="F619" i="3"/>
  <c r="G619" i="3"/>
  <c r="H619" i="3"/>
  <c r="J619" i="3"/>
  <c r="K619" i="3"/>
  <c r="L619" i="3"/>
  <c r="M619" i="3"/>
  <c r="AG619" i="3"/>
  <c r="AR619" i="3"/>
  <c r="D620" i="3"/>
  <c r="E620" i="3"/>
  <c r="F620" i="3"/>
  <c r="G620" i="3"/>
  <c r="H620" i="3"/>
  <c r="J620" i="3"/>
  <c r="K620" i="3"/>
  <c r="L620" i="3"/>
  <c r="M620" i="3"/>
  <c r="AG620" i="3"/>
  <c r="AR620" i="3"/>
  <c r="D621" i="3"/>
  <c r="E621" i="3"/>
  <c r="F621" i="3"/>
  <c r="G621" i="3"/>
  <c r="H621" i="3"/>
  <c r="J621" i="3"/>
  <c r="K621" i="3"/>
  <c r="L621" i="3"/>
  <c r="M621" i="3"/>
  <c r="AG621" i="3"/>
  <c r="AR621" i="3"/>
  <c r="D622" i="3"/>
  <c r="E622" i="3"/>
  <c r="F622" i="3"/>
  <c r="G622" i="3"/>
  <c r="H622" i="3"/>
  <c r="J622" i="3"/>
  <c r="K622" i="3"/>
  <c r="L622" i="3"/>
  <c r="M622" i="3"/>
  <c r="AG622" i="3"/>
  <c r="AR622" i="3"/>
  <c r="D623" i="3"/>
  <c r="E623" i="3"/>
  <c r="F623" i="3"/>
  <c r="G623" i="3"/>
  <c r="H623" i="3"/>
  <c r="J623" i="3"/>
  <c r="K623" i="3"/>
  <c r="L623" i="3"/>
  <c r="M623" i="3"/>
  <c r="AG623" i="3"/>
  <c r="AR623" i="3"/>
  <c r="D624" i="3"/>
  <c r="E624" i="3"/>
  <c r="F624" i="3"/>
  <c r="G624" i="3"/>
  <c r="H624" i="3"/>
  <c r="J624" i="3"/>
  <c r="K624" i="3"/>
  <c r="L624" i="3"/>
  <c r="M624" i="3"/>
  <c r="AG624" i="3"/>
  <c r="AR624" i="3"/>
  <c r="D625" i="3"/>
  <c r="E625" i="3"/>
  <c r="F625" i="3"/>
  <c r="G625" i="3"/>
  <c r="H625" i="3"/>
  <c r="J625" i="3"/>
  <c r="K625" i="3"/>
  <c r="L625" i="3"/>
  <c r="M625" i="3"/>
  <c r="AG625" i="3"/>
  <c r="AR625" i="3"/>
  <c r="D626" i="3"/>
  <c r="E626" i="3"/>
  <c r="F626" i="3"/>
  <c r="G626" i="3"/>
  <c r="H626" i="3"/>
  <c r="J626" i="3"/>
  <c r="K626" i="3"/>
  <c r="L626" i="3"/>
  <c r="M626" i="3"/>
  <c r="AG626" i="3"/>
  <c r="AR626" i="3"/>
  <c r="D627" i="3"/>
  <c r="E627" i="3"/>
  <c r="F627" i="3"/>
  <c r="G627" i="3"/>
  <c r="H627" i="3"/>
  <c r="J627" i="3"/>
  <c r="K627" i="3"/>
  <c r="L627" i="3"/>
  <c r="M627" i="3"/>
  <c r="AG627" i="3"/>
  <c r="AR627" i="3"/>
  <c r="D628" i="3"/>
  <c r="E628" i="3"/>
  <c r="F628" i="3"/>
  <c r="G628" i="3"/>
  <c r="H628" i="3"/>
  <c r="J628" i="3"/>
  <c r="K628" i="3"/>
  <c r="L628" i="3"/>
  <c r="M628" i="3"/>
  <c r="AG628" i="3"/>
  <c r="AR628" i="3"/>
  <c r="D629" i="3"/>
  <c r="E629" i="3"/>
  <c r="F629" i="3"/>
  <c r="G629" i="3"/>
  <c r="H629" i="3"/>
  <c r="J629" i="3"/>
  <c r="K629" i="3"/>
  <c r="L629" i="3"/>
  <c r="M629" i="3"/>
  <c r="AG629" i="3"/>
  <c r="AR629" i="3"/>
  <c r="D630" i="3"/>
  <c r="E630" i="3"/>
  <c r="F630" i="3"/>
  <c r="G630" i="3"/>
  <c r="H630" i="3"/>
  <c r="J630" i="3"/>
  <c r="K630" i="3"/>
  <c r="L630" i="3"/>
  <c r="M630" i="3"/>
  <c r="AG630" i="3"/>
  <c r="AR630" i="3"/>
  <c r="D631" i="3"/>
  <c r="E631" i="3"/>
  <c r="F631" i="3"/>
  <c r="G631" i="3"/>
  <c r="H631" i="3"/>
  <c r="J631" i="3"/>
  <c r="K631" i="3"/>
  <c r="L631" i="3"/>
  <c r="M631" i="3"/>
  <c r="AG631" i="3"/>
  <c r="AR631" i="3"/>
  <c r="D632" i="3"/>
  <c r="E632" i="3"/>
  <c r="F632" i="3"/>
  <c r="G632" i="3"/>
  <c r="H632" i="3"/>
  <c r="J632" i="3"/>
  <c r="K632" i="3"/>
  <c r="L632" i="3"/>
  <c r="M632" i="3"/>
  <c r="AG632" i="3"/>
  <c r="AR632" i="3"/>
  <c r="D633" i="3"/>
  <c r="E633" i="3"/>
  <c r="F633" i="3"/>
  <c r="G633" i="3"/>
  <c r="H633" i="3"/>
  <c r="J633" i="3"/>
  <c r="K633" i="3"/>
  <c r="L633" i="3"/>
  <c r="M633" i="3"/>
  <c r="AG633" i="3"/>
  <c r="AR633" i="3"/>
  <c r="D634" i="3"/>
  <c r="E634" i="3"/>
  <c r="F634" i="3"/>
  <c r="G634" i="3"/>
  <c r="H634" i="3"/>
  <c r="J634" i="3"/>
  <c r="K634" i="3"/>
  <c r="L634" i="3"/>
  <c r="M634" i="3"/>
  <c r="AG634" i="3"/>
  <c r="AR634" i="3"/>
  <c r="D635" i="3"/>
  <c r="E635" i="3"/>
  <c r="F635" i="3"/>
  <c r="G635" i="3"/>
  <c r="H635" i="3"/>
  <c r="J635" i="3"/>
  <c r="K635" i="3"/>
  <c r="L635" i="3"/>
  <c r="M635" i="3"/>
  <c r="AG635" i="3"/>
  <c r="AR635" i="3"/>
  <c r="D636" i="3"/>
  <c r="E636" i="3"/>
  <c r="F636" i="3"/>
  <c r="G636" i="3"/>
  <c r="H636" i="3"/>
  <c r="J636" i="3"/>
  <c r="K636" i="3"/>
  <c r="L636" i="3"/>
  <c r="M636" i="3"/>
  <c r="AG636" i="3"/>
  <c r="AR636" i="3"/>
  <c r="D637" i="3"/>
  <c r="E637" i="3"/>
  <c r="F637" i="3"/>
  <c r="G637" i="3"/>
  <c r="H637" i="3"/>
  <c r="J637" i="3"/>
  <c r="K637" i="3"/>
  <c r="L637" i="3"/>
  <c r="M637" i="3"/>
  <c r="AG637" i="3"/>
  <c r="AR637" i="3"/>
  <c r="D638" i="3"/>
  <c r="E638" i="3"/>
  <c r="F638" i="3"/>
  <c r="G638" i="3"/>
  <c r="H638" i="3"/>
  <c r="J638" i="3"/>
  <c r="K638" i="3"/>
  <c r="L638" i="3"/>
  <c r="M638" i="3"/>
  <c r="AG638" i="3"/>
  <c r="AR638" i="3"/>
  <c r="D639" i="3"/>
  <c r="E639" i="3"/>
  <c r="F639" i="3"/>
  <c r="G639" i="3"/>
  <c r="H639" i="3"/>
  <c r="J639" i="3"/>
  <c r="K639" i="3"/>
  <c r="L639" i="3"/>
  <c r="M639" i="3"/>
  <c r="AG639" i="3"/>
  <c r="AR639" i="3"/>
  <c r="D640" i="3"/>
  <c r="E640" i="3"/>
  <c r="F640" i="3"/>
  <c r="G640" i="3"/>
  <c r="H640" i="3"/>
  <c r="J640" i="3"/>
  <c r="K640" i="3"/>
  <c r="L640" i="3"/>
  <c r="M640" i="3"/>
  <c r="AG640" i="3"/>
  <c r="AR640" i="3"/>
  <c r="D641" i="3"/>
  <c r="E641" i="3"/>
  <c r="F641" i="3"/>
  <c r="G641" i="3"/>
  <c r="H641" i="3"/>
  <c r="J641" i="3"/>
  <c r="K641" i="3"/>
  <c r="L641" i="3"/>
  <c r="M641" i="3"/>
  <c r="AG641" i="3"/>
  <c r="AR641" i="3"/>
  <c r="D642" i="3"/>
  <c r="E642" i="3"/>
  <c r="F642" i="3"/>
  <c r="G642" i="3"/>
  <c r="H642" i="3"/>
  <c r="J642" i="3"/>
  <c r="K642" i="3"/>
  <c r="L642" i="3"/>
  <c r="M642" i="3"/>
  <c r="AG642" i="3"/>
  <c r="AR642" i="3"/>
  <c r="D643" i="3"/>
  <c r="E643" i="3"/>
  <c r="F643" i="3"/>
  <c r="G643" i="3"/>
  <c r="H643" i="3"/>
  <c r="J643" i="3"/>
  <c r="K643" i="3"/>
  <c r="L643" i="3"/>
  <c r="M643" i="3"/>
  <c r="AG643" i="3"/>
  <c r="AR643" i="3"/>
  <c r="D644" i="3"/>
  <c r="E644" i="3"/>
  <c r="F644" i="3"/>
  <c r="G644" i="3"/>
  <c r="H644" i="3"/>
  <c r="J644" i="3"/>
  <c r="K644" i="3"/>
  <c r="L644" i="3"/>
  <c r="M644" i="3"/>
  <c r="AG644" i="3"/>
  <c r="AR644" i="3"/>
  <c r="D645" i="3"/>
  <c r="E645" i="3"/>
  <c r="F645" i="3"/>
  <c r="G645" i="3"/>
  <c r="H645" i="3"/>
  <c r="J645" i="3"/>
  <c r="K645" i="3"/>
  <c r="L645" i="3"/>
  <c r="M645" i="3"/>
  <c r="AG645" i="3"/>
  <c r="AR645" i="3"/>
  <c r="D646" i="3"/>
  <c r="E646" i="3"/>
  <c r="F646" i="3"/>
  <c r="G646" i="3"/>
  <c r="H646" i="3"/>
  <c r="J646" i="3"/>
  <c r="K646" i="3"/>
  <c r="L646" i="3"/>
  <c r="M646" i="3"/>
  <c r="AG646" i="3"/>
  <c r="AR646" i="3"/>
  <c r="D647" i="3"/>
  <c r="E647" i="3"/>
  <c r="F647" i="3"/>
  <c r="G647" i="3"/>
  <c r="H647" i="3"/>
  <c r="J647" i="3"/>
  <c r="K647" i="3"/>
  <c r="L647" i="3"/>
  <c r="M647" i="3"/>
  <c r="AG647" i="3"/>
  <c r="AR647" i="3"/>
  <c r="D648" i="3"/>
  <c r="E648" i="3"/>
  <c r="F648" i="3"/>
  <c r="G648" i="3"/>
  <c r="H648" i="3"/>
  <c r="J648" i="3"/>
  <c r="K648" i="3"/>
  <c r="L648" i="3"/>
  <c r="M648" i="3"/>
  <c r="AG648" i="3"/>
  <c r="AR648" i="3"/>
  <c r="D649" i="3"/>
  <c r="E649" i="3"/>
  <c r="F649" i="3"/>
  <c r="G649" i="3"/>
  <c r="H649" i="3"/>
  <c r="J649" i="3"/>
  <c r="K649" i="3"/>
  <c r="L649" i="3"/>
  <c r="M649" i="3"/>
  <c r="AG649" i="3"/>
  <c r="AR649" i="3"/>
  <c r="D650" i="3"/>
  <c r="E650" i="3"/>
  <c r="F650" i="3"/>
  <c r="G650" i="3"/>
  <c r="H650" i="3"/>
  <c r="J650" i="3"/>
  <c r="K650" i="3"/>
  <c r="L650" i="3"/>
  <c r="M650" i="3"/>
  <c r="AG650" i="3"/>
  <c r="AR650" i="3"/>
  <c r="D651" i="3"/>
  <c r="E651" i="3"/>
  <c r="F651" i="3"/>
  <c r="G651" i="3"/>
  <c r="H651" i="3"/>
  <c r="J651" i="3"/>
  <c r="K651" i="3"/>
  <c r="L651" i="3"/>
  <c r="M651" i="3"/>
  <c r="AG651" i="3"/>
  <c r="AR651" i="3"/>
  <c r="D652" i="3"/>
  <c r="E652" i="3"/>
  <c r="F652" i="3"/>
  <c r="G652" i="3"/>
  <c r="H652" i="3"/>
  <c r="J652" i="3"/>
  <c r="K652" i="3"/>
  <c r="L652" i="3"/>
  <c r="M652" i="3"/>
  <c r="AG652" i="3"/>
  <c r="AR652" i="3"/>
  <c r="D653" i="3"/>
  <c r="E653" i="3"/>
  <c r="F653" i="3"/>
  <c r="G653" i="3"/>
  <c r="H653" i="3"/>
  <c r="J653" i="3"/>
  <c r="K653" i="3"/>
  <c r="L653" i="3"/>
  <c r="M653" i="3"/>
  <c r="AG653" i="3"/>
  <c r="AR653" i="3"/>
  <c r="D654" i="3"/>
  <c r="E654" i="3"/>
  <c r="F654" i="3"/>
  <c r="G654" i="3"/>
  <c r="H654" i="3"/>
  <c r="J654" i="3"/>
  <c r="K654" i="3"/>
  <c r="L654" i="3"/>
  <c r="M654" i="3"/>
  <c r="AG654" i="3"/>
  <c r="AR654" i="3"/>
  <c r="D655" i="3"/>
  <c r="E655" i="3"/>
  <c r="F655" i="3"/>
  <c r="G655" i="3"/>
  <c r="H655" i="3"/>
  <c r="J655" i="3"/>
  <c r="K655" i="3"/>
  <c r="L655" i="3"/>
  <c r="M655" i="3"/>
  <c r="AG655" i="3"/>
  <c r="AR655" i="3"/>
  <c r="D656" i="3"/>
  <c r="E656" i="3"/>
  <c r="F656" i="3"/>
  <c r="G656" i="3"/>
  <c r="H656" i="3"/>
  <c r="J656" i="3"/>
  <c r="K656" i="3"/>
  <c r="L656" i="3"/>
  <c r="M656" i="3"/>
  <c r="AG656" i="3"/>
  <c r="AR656" i="3"/>
  <c r="D657" i="3"/>
  <c r="E657" i="3"/>
  <c r="F657" i="3"/>
  <c r="G657" i="3"/>
  <c r="H657" i="3"/>
  <c r="J657" i="3"/>
  <c r="K657" i="3"/>
  <c r="L657" i="3"/>
  <c r="M657" i="3"/>
  <c r="AG657" i="3"/>
  <c r="AR657" i="3"/>
  <c r="D658" i="3"/>
  <c r="E658" i="3"/>
  <c r="F658" i="3"/>
  <c r="G658" i="3"/>
  <c r="H658" i="3"/>
  <c r="J658" i="3"/>
  <c r="K658" i="3"/>
  <c r="L658" i="3"/>
  <c r="M658" i="3"/>
  <c r="AG658" i="3"/>
  <c r="AR658" i="3"/>
  <c r="D659" i="3"/>
  <c r="E659" i="3"/>
  <c r="F659" i="3"/>
  <c r="G659" i="3"/>
  <c r="H659" i="3"/>
  <c r="J659" i="3"/>
  <c r="K659" i="3"/>
  <c r="L659" i="3"/>
  <c r="M659" i="3"/>
  <c r="AG659" i="3"/>
  <c r="AR659" i="3"/>
  <c r="D660" i="3"/>
  <c r="E660" i="3"/>
  <c r="F660" i="3"/>
  <c r="G660" i="3"/>
  <c r="H660" i="3"/>
  <c r="J660" i="3"/>
  <c r="K660" i="3"/>
  <c r="L660" i="3"/>
  <c r="M660" i="3"/>
  <c r="AG660" i="3"/>
  <c r="AR660" i="3"/>
  <c r="D661" i="3"/>
  <c r="E661" i="3"/>
  <c r="F661" i="3"/>
  <c r="G661" i="3"/>
  <c r="H661" i="3"/>
  <c r="J661" i="3"/>
  <c r="K661" i="3"/>
  <c r="L661" i="3"/>
  <c r="M661" i="3"/>
  <c r="AG661" i="3"/>
  <c r="AR661" i="3"/>
  <c r="D662" i="3"/>
  <c r="E662" i="3"/>
  <c r="F662" i="3"/>
  <c r="G662" i="3"/>
  <c r="H662" i="3"/>
  <c r="J662" i="3"/>
  <c r="K662" i="3"/>
  <c r="L662" i="3"/>
  <c r="M662" i="3"/>
  <c r="AG662" i="3"/>
  <c r="AR662" i="3"/>
  <c r="D663" i="3"/>
  <c r="E663" i="3"/>
  <c r="F663" i="3"/>
  <c r="G663" i="3"/>
  <c r="H663" i="3"/>
  <c r="J663" i="3"/>
  <c r="K663" i="3"/>
  <c r="L663" i="3"/>
  <c r="M663" i="3"/>
  <c r="AG663" i="3"/>
  <c r="AR663" i="3"/>
  <c r="D664" i="3"/>
  <c r="E664" i="3"/>
  <c r="F664" i="3"/>
  <c r="G664" i="3"/>
  <c r="H664" i="3"/>
  <c r="J664" i="3"/>
  <c r="K664" i="3"/>
  <c r="L664" i="3"/>
  <c r="M664" i="3"/>
  <c r="AG664" i="3"/>
  <c r="AR664" i="3"/>
  <c r="D665" i="3"/>
  <c r="E665" i="3"/>
  <c r="F665" i="3"/>
  <c r="G665" i="3"/>
  <c r="H665" i="3"/>
  <c r="J665" i="3"/>
  <c r="K665" i="3"/>
  <c r="L665" i="3"/>
  <c r="M665" i="3"/>
  <c r="AG665" i="3"/>
  <c r="AR665" i="3"/>
  <c r="D666" i="3"/>
  <c r="E666" i="3"/>
  <c r="F666" i="3"/>
  <c r="G666" i="3"/>
  <c r="H666" i="3"/>
  <c r="J666" i="3"/>
  <c r="K666" i="3"/>
  <c r="L666" i="3"/>
  <c r="M666" i="3"/>
  <c r="AG666" i="3"/>
  <c r="AR666" i="3"/>
  <c r="D667" i="3"/>
  <c r="E667" i="3"/>
  <c r="F667" i="3"/>
  <c r="G667" i="3"/>
  <c r="H667" i="3"/>
  <c r="J667" i="3"/>
  <c r="K667" i="3"/>
  <c r="L667" i="3"/>
  <c r="M667" i="3"/>
  <c r="AG667" i="3"/>
  <c r="AR667" i="3"/>
  <c r="D668" i="3"/>
  <c r="E668" i="3"/>
  <c r="F668" i="3"/>
  <c r="G668" i="3"/>
  <c r="H668" i="3"/>
  <c r="J668" i="3"/>
  <c r="K668" i="3"/>
  <c r="L668" i="3"/>
  <c r="M668" i="3"/>
  <c r="AG668" i="3"/>
  <c r="AR668" i="3"/>
  <c r="D669" i="3"/>
  <c r="E669" i="3"/>
  <c r="F669" i="3"/>
  <c r="G669" i="3"/>
  <c r="H669" i="3"/>
  <c r="J669" i="3"/>
  <c r="K669" i="3"/>
  <c r="L669" i="3"/>
  <c r="M669" i="3"/>
  <c r="AG669" i="3"/>
  <c r="AR669" i="3"/>
  <c r="D670" i="3"/>
  <c r="E670" i="3"/>
  <c r="F670" i="3"/>
  <c r="G670" i="3"/>
  <c r="H670" i="3"/>
  <c r="J670" i="3"/>
  <c r="K670" i="3"/>
  <c r="L670" i="3"/>
  <c r="M670" i="3"/>
  <c r="AG670" i="3"/>
  <c r="AR670" i="3"/>
  <c r="D671" i="3"/>
  <c r="E671" i="3"/>
  <c r="F671" i="3"/>
  <c r="G671" i="3"/>
  <c r="H671" i="3"/>
  <c r="J671" i="3"/>
  <c r="K671" i="3"/>
  <c r="L671" i="3"/>
  <c r="M671" i="3"/>
  <c r="AG671" i="3"/>
  <c r="AR671" i="3"/>
  <c r="D672" i="3"/>
  <c r="E672" i="3"/>
  <c r="F672" i="3"/>
  <c r="G672" i="3"/>
  <c r="H672" i="3"/>
  <c r="J672" i="3"/>
  <c r="K672" i="3"/>
  <c r="L672" i="3"/>
  <c r="M672" i="3"/>
  <c r="AG672" i="3"/>
  <c r="AR672" i="3"/>
  <c r="D673" i="3"/>
  <c r="E673" i="3"/>
  <c r="F673" i="3"/>
  <c r="G673" i="3"/>
  <c r="H673" i="3"/>
  <c r="J673" i="3"/>
  <c r="K673" i="3"/>
  <c r="L673" i="3"/>
  <c r="M673" i="3"/>
  <c r="AG673" i="3"/>
  <c r="AR673" i="3"/>
  <c r="D674" i="3"/>
  <c r="E674" i="3"/>
  <c r="F674" i="3"/>
  <c r="G674" i="3"/>
  <c r="H674" i="3"/>
  <c r="J674" i="3"/>
  <c r="K674" i="3"/>
  <c r="L674" i="3"/>
  <c r="M674" i="3"/>
  <c r="AG674" i="3"/>
  <c r="AR674" i="3"/>
  <c r="D675" i="3"/>
  <c r="E675" i="3"/>
  <c r="F675" i="3"/>
  <c r="G675" i="3"/>
  <c r="H675" i="3"/>
  <c r="J675" i="3"/>
  <c r="K675" i="3"/>
  <c r="L675" i="3"/>
  <c r="M675" i="3"/>
  <c r="AG675" i="3"/>
  <c r="AR675" i="3"/>
  <c r="D676" i="3"/>
  <c r="E676" i="3"/>
  <c r="F676" i="3"/>
  <c r="G676" i="3"/>
  <c r="H676" i="3"/>
  <c r="J676" i="3"/>
  <c r="K676" i="3"/>
  <c r="L676" i="3"/>
  <c r="M676" i="3"/>
  <c r="AG676" i="3"/>
  <c r="AR676" i="3"/>
  <c r="D677" i="3"/>
  <c r="E677" i="3"/>
  <c r="F677" i="3"/>
  <c r="G677" i="3"/>
  <c r="H677" i="3"/>
  <c r="J677" i="3"/>
  <c r="K677" i="3"/>
  <c r="L677" i="3"/>
  <c r="M677" i="3"/>
  <c r="AG677" i="3"/>
  <c r="AR677" i="3"/>
  <c r="D678" i="3"/>
  <c r="E678" i="3"/>
  <c r="F678" i="3"/>
  <c r="G678" i="3"/>
  <c r="H678" i="3"/>
  <c r="J678" i="3"/>
  <c r="K678" i="3"/>
  <c r="L678" i="3"/>
  <c r="M678" i="3"/>
  <c r="AG678" i="3"/>
  <c r="AR678" i="3"/>
  <c r="D679" i="3"/>
  <c r="E679" i="3"/>
  <c r="F679" i="3"/>
  <c r="G679" i="3"/>
  <c r="H679" i="3"/>
  <c r="J679" i="3"/>
  <c r="K679" i="3"/>
  <c r="L679" i="3"/>
  <c r="M679" i="3"/>
  <c r="AG679" i="3"/>
  <c r="AR679" i="3"/>
  <c r="D680" i="3"/>
  <c r="E680" i="3"/>
  <c r="F680" i="3"/>
  <c r="G680" i="3"/>
  <c r="H680" i="3"/>
  <c r="J680" i="3"/>
  <c r="K680" i="3"/>
  <c r="L680" i="3"/>
  <c r="M680" i="3"/>
  <c r="AG680" i="3"/>
  <c r="AR680" i="3"/>
  <c r="D681" i="3"/>
  <c r="E681" i="3"/>
  <c r="F681" i="3"/>
  <c r="G681" i="3"/>
  <c r="H681" i="3"/>
  <c r="J681" i="3"/>
  <c r="K681" i="3"/>
  <c r="L681" i="3"/>
  <c r="M681" i="3"/>
  <c r="AG681" i="3"/>
  <c r="AR681" i="3"/>
  <c r="D682" i="3"/>
  <c r="E682" i="3"/>
  <c r="F682" i="3"/>
  <c r="G682" i="3"/>
  <c r="H682" i="3"/>
  <c r="J682" i="3"/>
  <c r="K682" i="3"/>
  <c r="L682" i="3"/>
  <c r="M682" i="3"/>
  <c r="AG682" i="3"/>
  <c r="AR682" i="3"/>
  <c r="D683" i="3"/>
  <c r="E683" i="3"/>
  <c r="F683" i="3"/>
  <c r="G683" i="3"/>
  <c r="H683" i="3"/>
  <c r="J683" i="3"/>
  <c r="K683" i="3"/>
  <c r="L683" i="3"/>
  <c r="M683" i="3"/>
  <c r="AG683" i="3"/>
  <c r="AR683" i="3"/>
  <c r="D684" i="3"/>
  <c r="E684" i="3"/>
  <c r="F684" i="3"/>
  <c r="G684" i="3"/>
  <c r="H684" i="3"/>
  <c r="J684" i="3"/>
  <c r="K684" i="3"/>
  <c r="L684" i="3"/>
  <c r="M684" i="3"/>
  <c r="AG684" i="3"/>
  <c r="AR684" i="3"/>
  <c r="D685" i="3"/>
  <c r="E685" i="3"/>
  <c r="F685" i="3"/>
  <c r="G685" i="3"/>
  <c r="H685" i="3"/>
  <c r="J685" i="3"/>
  <c r="K685" i="3"/>
  <c r="L685" i="3"/>
  <c r="M685" i="3"/>
  <c r="AG685" i="3"/>
  <c r="AR685" i="3"/>
  <c r="D686" i="3"/>
  <c r="E686" i="3"/>
  <c r="F686" i="3"/>
  <c r="G686" i="3"/>
  <c r="H686" i="3"/>
  <c r="J686" i="3"/>
  <c r="K686" i="3"/>
  <c r="L686" i="3"/>
  <c r="M686" i="3"/>
  <c r="AG686" i="3"/>
  <c r="AR686" i="3"/>
  <c r="D687" i="3"/>
  <c r="E687" i="3"/>
  <c r="F687" i="3"/>
  <c r="G687" i="3"/>
  <c r="H687" i="3"/>
  <c r="J687" i="3"/>
  <c r="K687" i="3"/>
  <c r="L687" i="3"/>
  <c r="M687" i="3"/>
  <c r="AG687" i="3"/>
  <c r="AR687" i="3"/>
  <c r="D688" i="3"/>
  <c r="E688" i="3"/>
  <c r="F688" i="3"/>
  <c r="G688" i="3"/>
  <c r="H688" i="3"/>
  <c r="J688" i="3"/>
  <c r="K688" i="3"/>
  <c r="L688" i="3"/>
  <c r="M688" i="3"/>
  <c r="AG688" i="3"/>
  <c r="AR688" i="3"/>
  <c r="D689" i="3"/>
  <c r="E689" i="3"/>
  <c r="F689" i="3"/>
  <c r="G689" i="3"/>
  <c r="H689" i="3"/>
  <c r="J689" i="3"/>
  <c r="K689" i="3"/>
  <c r="L689" i="3"/>
  <c r="M689" i="3"/>
  <c r="AG689" i="3"/>
  <c r="AR689" i="3"/>
  <c r="D690" i="3"/>
  <c r="E690" i="3"/>
  <c r="F690" i="3"/>
  <c r="G690" i="3"/>
  <c r="H690" i="3"/>
  <c r="J690" i="3"/>
  <c r="K690" i="3"/>
  <c r="L690" i="3"/>
  <c r="M690" i="3"/>
  <c r="AG690" i="3"/>
  <c r="AR690" i="3"/>
  <c r="D691" i="3"/>
  <c r="E691" i="3"/>
  <c r="F691" i="3"/>
  <c r="G691" i="3"/>
  <c r="H691" i="3"/>
  <c r="J691" i="3"/>
  <c r="K691" i="3"/>
  <c r="L691" i="3"/>
  <c r="M691" i="3"/>
  <c r="AG691" i="3"/>
  <c r="AR691" i="3"/>
  <c r="D692" i="3"/>
  <c r="E692" i="3"/>
  <c r="F692" i="3"/>
  <c r="G692" i="3"/>
  <c r="H692" i="3"/>
  <c r="J692" i="3"/>
  <c r="K692" i="3"/>
  <c r="L692" i="3"/>
  <c r="M692" i="3"/>
  <c r="AG692" i="3"/>
  <c r="AR692" i="3"/>
  <c r="D693" i="3"/>
  <c r="E693" i="3"/>
  <c r="F693" i="3"/>
  <c r="G693" i="3"/>
  <c r="H693" i="3"/>
  <c r="J693" i="3"/>
  <c r="K693" i="3"/>
  <c r="L693" i="3"/>
  <c r="M693" i="3"/>
  <c r="AG693" i="3"/>
  <c r="AR693" i="3"/>
  <c r="D694" i="3"/>
  <c r="E694" i="3"/>
  <c r="F694" i="3"/>
  <c r="G694" i="3"/>
  <c r="H694" i="3"/>
  <c r="J694" i="3"/>
  <c r="K694" i="3"/>
  <c r="L694" i="3"/>
  <c r="M694" i="3"/>
  <c r="AG694" i="3"/>
  <c r="AR694" i="3"/>
  <c r="D695" i="3"/>
  <c r="E695" i="3"/>
  <c r="F695" i="3"/>
  <c r="G695" i="3"/>
  <c r="H695" i="3"/>
  <c r="J695" i="3"/>
  <c r="K695" i="3"/>
  <c r="L695" i="3"/>
  <c r="M695" i="3"/>
  <c r="AG695" i="3"/>
  <c r="AR695" i="3"/>
  <c r="D696" i="3"/>
  <c r="E696" i="3"/>
  <c r="F696" i="3"/>
  <c r="G696" i="3"/>
  <c r="H696" i="3"/>
  <c r="J696" i="3"/>
  <c r="K696" i="3"/>
  <c r="L696" i="3"/>
  <c r="M696" i="3"/>
  <c r="AG696" i="3"/>
  <c r="AR696" i="3"/>
  <c r="D697" i="3"/>
  <c r="E697" i="3"/>
  <c r="F697" i="3"/>
  <c r="G697" i="3"/>
  <c r="H697" i="3"/>
  <c r="J697" i="3"/>
  <c r="K697" i="3"/>
  <c r="L697" i="3"/>
  <c r="M697" i="3"/>
  <c r="AG697" i="3"/>
  <c r="AR697" i="3"/>
  <c r="D698" i="3"/>
  <c r="E698" i="3"/>
  <c r="F698" i="3"/>
  <c r="G698" i="3"/>
  <c r="H698" i="3"/>
  <c r="J698" i="3"/>
  <c r="K698" i="3"/>
  <c r="L698" i="3"/>
  <c r="M698" i="3"/>
  <c r="AG698" i="3"/>
  <c r="AR698" i="3"/>
  <c r="D699" i="3"/>
  <c r="E699" i="3"/>
  <c r="F699" i="3"/>
  <c r="G699" i="3"/>
  <c r="H699" i="3"/>
  <c r="J699" i="3"/>
  <c r="K699" i="3"/>
  <c r="L699" i="3"/>
  <c r="M699" i="3"/>
  <c r="AG699" i="3"/>
  <c r="AR699" i="3"/>
  <c r="D700" i="3"/>
  <c r="E700" i="3"/>
  <c r="F700" i="3"/>
  <c r="G700" i="3"/>
  <c r="H700" i="3"/>
  <c r="J700" i="3"/>
  <c r="K700" i="3"/>
  <c r="L700" i="3"/>
  <c r="M700" i="3"/>
  <c r="AG700" i="3"/>
  <c r="AR700" i="3"/>
  <c r="D701" i="3"/>
  <c r="E701" i="3"/>
  <c r="F701" i="3"/>
  <c r="G701" i="3"/>
  <c r="H701" i="3"/>
  <c r="J701" i="3"/>
  <c r="K701" i="3"/>
  <c r="L701" i="3"/>
  <c r="M701" i="3"/>
  <c r="AG701" i="3"/>
  <c r="AR701" i="3"/>
  <c r="D702" i="3"/>
  <c r="E702" i="3"/>
  <c r="F702" i="3"/>
  <c r="G702" i="3"/>
  <c r="H702" i="3"/>
  <c r="J702" i="3"/>
  <c r="K702" i="3"/>
  <c r="L702" i="3"/>
  <c r="M702" i="3"/>
  <c r="AG702" i="3"/>
  <c r="AR702" i="3"/>
  <c r="D703" i="3"/>
  <c r="E703" i="3"/>
  <c r="F703" i="3"/>
  <c r="G703" i="3"/>
  <c r="H703" i="3"/>
  <c r="J703" i="3"/>
  <c r="K703" i="3"/>
  <c r="L703" i="3"/>
  <c r="M703" i="3"/>
  <c r="AG703" i="3"/>
  <c r="AR703" i="3"/>
  <c r="D704" i="3"/>
  <c r="E704" i="3"/>
  <c r="F704" i="3"/>
  <c r="G704" i="3"/>
  <c r="H704" i="3"/>
  <c r="J704" i="3"/>
  <c r="K704" i="3"/>
  <c r="L704" i="3"/>
  <c r="M704" i="3"/>
  <c r="AG704" i="3"/>
  <c r="AR704" i="3"/>
  <c r="D705" i="3"/>
  <c r="E705" i="3"/>
  <c r="F705" i="3"/>
  <c r="G705" i="3"/>
  <c r="H705" i="3"/>
  <c r="J705" i="3"/>
  <c r="K705" i="3"/>
  <c r="L705" i="3"/>
  <c r="M705" i="3"/>
  <c r="AG705" i="3"/>
  <c r="AR705" i="3"/>
  <c r="D706" i="3"/>
  <c r="E706" i="3"/>
  <c r="F706" i="3"/>
  <c r="G706" i="3"/>
  <c r="H706" i="3"/>
  <c r="J706" i="3"/>
  <c r="K706" i="3"/>
  <c r="L706" i="3"/>
  <c r="M706" i="3"/>
  <c r="AG706" i="3"/>
  <c r="AR706" i="3"/>
  <c r="D707" i="3"/>
  <c r="E707" i="3"/>
  <c r="F707" i="3"/>
  <c r="G707" i="3"/>
  <c r="H707" i="3"/>
  <c r="J707" i="3"/>
  <c r="K707" i="3"/>
  <c r="L707" i="3"/>
  <c r="M707" i="3"/>
  <c r="AG707" i="3"/>
  <c r="AR707" i="3"/>
  <c r="D708" i="3"/>
  <c r="E708" i="3"/>
  <c r="F708" i="3"/>
  <c r="G708" i="3"/>
  <c r="H708" i="3"/>
  <c r="J708" i="3"/>
  <c r="K708" i="3"/>
  <c r="L708" i="3"/>
  <c r="M708" i="3"/>
  <c r="AG708" i="3"/>
  <c r="AR708" i="3"/>
  <c r="D709" i="3"/>
  <c r="E709" i="3"/>
  <c r="F709" i="3"/>
  <c r="G709" i="3"/>
  <c r="H709" i="3"/>
  <c r="J709" i="3"/>
  <c r="K709" i="3"/>
  <c r="L709" i="3"/>
  <c r="M709" i="3"/>
  <c r="AG709" i="3"/>
  <c r="AR709" i="3"/>
  <c r="D710" i="3"/>
  <c r="E710" i="3"/>
  <c r="F710" i="3"/>
  <c r="G710" i="3"/>
  <c r="H710" i="3"/>
  <c r="J710" i="3"/>
  <c r="K710" i="3"/>
  <c r="L710" i="3"/>
  <c r="M710" i="3"/>
  <c r="AG710" i="3"/>
  <c r="AR710" i="3"/>
  <c r="D711" i="3"/>
  <c r="E711" i="3"/>
  <c r="F711" i="3"/>
  <c r="G711" i="3"/>
  <c r="H711" i="3"/>
  <c r="J711" i="3"/>
  <c r="K711" i="3"/>
  <c r="L711" i="3"/>
  <c r="M711" i="3"/>
  <c r="AG711" i="3"/>
  <c r="AR711" i="3"/>
  <c r="D712" i="3"/>
  <c r="E712" i="3"/>
  <c r="F712" i="3"/>
  <c r="G712" i="3"/>
  <c r="H712" i="3"/>
  <c r="J712" i="3"/>
  <c r="K712" i="3"/>
  <c r="L712" i="3"/>
  <c r="M712" i="3"/>
  <c r="AG712" i="3"/>
  <c r="AR712" i="3"/>
  <c r="D713" i="3"/>
  <c r="E713" i="3"/>
  <c r="F713" i="3"/>
  <c r="G713" i="3"/>
  <c r="H713" i="3"/>
  <c r="J713" i="3"/>
  <c r="K713" i="3"/>
  <c r="L713" i="3"/>
  <c r="M713" i="3"/>
  <c r="AG713" i="3"/>
  <c r="AR713" i="3"/>
  <c r="D714" i="3"/>
  <c r="E714" i="3"/>
  <c r="F714" i="3"/>
  <c r="G714" i="3"/>
  <c r="H714" i="3"/>
  <c r="J714" i="3"/>
  <c r="K714" i="3"/>
  <c r="L714" i="3"/>
  <c r="M714" i="3"/>
  <c r="AG714" i="3"/>
  <c r="AR714" i="3"/>
  <c r="D715" i="3"/>
  <c r="E715" i="3"/>
  <c r="F715" i="3"/>
  <c r="G715" i="3"/>
  <c r="H715" i="3"/>
  <c r="J715" i="3"/>
  <c r="K715" i="3"/>
  <c r="L715" i="3"/>
  <c r="M715" i="3"/>
  <c r="AG715" i="3"/>
  <c r="AR715" i="3"/>
  <c r="D716" i="3"/>
  <c r="E716" i="3"/>
  <c r="F716" i="3"/>
  <c r="G716" i="3"/>
  <c r="H716" i="3"/>
  <c r="J716" i="3"/>
  <c r="K716" i="3"/>
  <c r="L716" i="3"/>
  <c r="M716" i="3"/>
  <c r="AG716" i="3"/>
  <c r="AR716" i="3"/>
  <c r="D717" i="3"/>
  <c r="E717" i="3"/>
  <c r="F717" i="3"/>
  <c r="G717" i="3"/>
  <c r="H717" i="3"/>
  <c r="J717" i="3"/>
  <c r="K717" i="3"/>
  <c r="L717" i="3"/>
  <c r="M717" i="3"/>
  <c r="AG717" i="3"/>
  <c r="AR717" i="3"/>
  <c r="D718" i="3"/>
  <c r="E718" i="3"/>
  <c r="F718" i="3"/>
  <c r="G718" i="3"/>
  <c r="H718" i="3"/>
  <c r="J718" i="3"/>
  <c r="K718" i="3"/>
  <c r="L718" i="3"/>
  <c r="M718" i="3"/>
  <c r="AG718" i="3"/>
  <c r="AR718" i="3"/>
  <c r="D719" i="3"/>
  <c r="E719" i="3"/>
  <c r="F719" i="3"/>
  <c r="G719" i="3"/>
  <c r="H719" i="3"/>
  <c r="J719" i="3"/>
  <c r="K719" i="3"/>
  <c r="L719" i="3"/>
  <c r="M719" i="3"/>
  <c r="AG719" i="3"/>
  <c r="AR719" i="3"/>
  <c r="D720" i="3"/>
  <c r="E720" i="3"/>
  <c r="F720" i="3"/>
  <c r="G720" i="3"/>
  <c r="H720" i="3"/>
  <c r="J720" i="3"/>
  <c r="K720" i="3"/>
  <c r="L720" i="3"/>
  <c r="M720" i="3"/>
  <c r="AG720" i="3"/>
  <c r="AR720" i="3"/>
  <c r="D721" i="3"/>
  <c r="E721" i="3"/>
  <c r="F721" i="3"/>
  <c r="G721" i="3"/>
  <c r="H721" i="3"/>
  <c r="J721" i="3"/>
  <c r="K721" i="3"/>
  <c r="L721" i="3"/>
  <c r="M721" i="3"/>
  <c r="AG721" i="3"/>
  <c r="AR721" i="3"/>
  <c r="D722" i="3"/>
  <c r="E722" i="3"/>
  <c r="F722" i="3"/>
  <c r="G722" i="3"/>
  <c r="H722" i="3"/>
  <c r="J722" i="3"/>
  <c r="K722" i="3"/>
  <c r="L722" i="3"/>
  <c r="M722" i="3"/>
  <c r="AG722" i="3"/>
  <c r="AR722" i="3"/>
  <c r="D723" i="3"/>
  <c r="E723" i="3"/>
  <c r="F723" i="3"/>
  <c r="G723" i="3"/>
  <c r="H723" i="3"/>
  <c r="J723" i="3"/>
  <c r="K723" i="3"/>
  <c r="L723" i="3"/>
  <c r="M723" i="3"/>
  <c r="AG723" i="3"/>
  <c r="AR723" i="3"/>
  <c r="D724" i="3"/>
  <c r="E724" i="3"/>
  <c r="F724" i="3"/>
  <c r="G724" i="3"/>
  <c r="H724" i="3"/>
  <c r="J724" i="3"/>
  <c r="K724" i="3"/>
  <c r="L724" i="3"/>
  <c r="M724" i="3"/>
  <c r="AG724" i="3"/>
  <c r="AR724" i="3"/>
  <c r="D725" i="3"/>
  <c r="E725" i="3"/>
  <c r="F725" i="3"/>
  <c r="G725" i="3"/>
  <c r="H725" i="3"/>
  <c r="J725" i="3"/>
  <c r="K725" i="3"/>
  <c r="L725" i="3"/>
  <c r="M725" i="3"/>
  <c r="AG725" i="3"/>
  <c r="AR725" i="3"/>
  <c r="D726" i="3"/>
  <c r="E726" i="3"/>
  <c r="F726" i="3"/>
  <c r="G726" i="3"/>
  <c r="H726" i="3"/>
  <c r="J726" i="3"/>
  <c r="K726" i="3"/>
  <c r="L726" i="3"/>
  <c r="M726" i="3"/>
  <c r="AG726" i="3"/>
  <c r="AR726" i="3"/>
  <c r="D727" i="3"/>
  <c r="E727" i="3"/>
  <c r="F727" i="3"/>
  <c r="G727" i="3"/>
  <c r="H727" i="3"/>
  <c r="J727" i="3"/>
  <c r="K727" i="3"/>
  <c r="L727" i="3"/>
  <c r="M727" i="3"/>
  <c r="AG727" i="3"/>
  <c r="AR727" i="3"/>
  <c r="D728" i="3"/>
  <c r="E728" i="3"/>
  <c r="F728" i="3"/>
  <c r="G728" i="3"/>
  <c r="H728" i="3"/>
  <c r="J728" i="3"/>
  <c r="K728" i="3"/>
  <c r="L728" i="3"/>
  <c r="M728" i="3"/>
  <c r="AG728" i="3"/>
  <c r="AR728" i="3"/>
  <c r="D729" i="3"/>
  <c r="E729" i="3"/>
  <c r="F729" i="3"/>
  <c r="G729" i="3"/>
  <c r="H729" i="3"/>
  <c r="J729" i="3"/>
  <c r="K729" i="3"/>
  <c r="L729" i="3"/>
  <c r="M729" i="3"/>
  <c r="AG729" i="3"/>
  <c r="AR729" i="3"/>
  <c r="D730" i="3"/>
  <c r="E730" i="3"/>
  <c r="F730" i="3"/>
  <c r="G730" i="3"/>
  <c r="H730" i="3"/>
  <c r="J730" i="3"/>
  <c r="K730" i="3"/>
  <c r="L730" i="3"/>
  <c r="M730" i="3"/>
  <c r="AG730" i="3"/>
  <c r="AR730" i="3"/>
  <c r="D731" i="3"/>
  <c r="E731" i="3"/>
  <c r="F731" i="3"/>
  <c r="G731" i="3"/>
  <c r="H731" i="3"/>
  <c r="J731" i="3"/>
  <c r="K731" i="3"/>
  <c r="L731" i="3"/>
  <c r="M731" i="3"/>
  <c r="AG731" i="3"/>
  <c r="AR731" i="3"/>
  <c r="D732" i="3"/>
  <c r="E732" i="3"/>
  <c r="F732" i="3"/>
  <c r="G732" i="3"/>
  <c r="H732" i="3"/>
  <c r="J732" i="3"/>
  <c r="K732" i="3"/>
  <c r="L732" i="3"/>
  <c r="M732" i="3"/>
  <c r="AG732" i="3"/>
  <c r="AR732" i="3"/>
  <c r="D733" i="3"/>
  <c r="E733" i="3"/>
  <c r="F733" i="3"/>
  <c r="G733" i="3"/>
  <c r="H733" i="3"/>
  <c r="J733" i="3"/>
  <c r="K733" i="3"/>
  <c r="L733" i="3"/>
  <c r="M733" i="3"/>
  <c r="AG733" i="3"/>
  <c r="AR733" i="3"/>
  <c r="D734" i="3"/>
  <c r="E734" i="3"/>
  <c r="F734" i="3"/>
  <c r="G734" i="3"/>
  <c r="H734" i="3"/>
  <c r="J734" i="3"/>
  <c r="K734" i="3"/>
  <c r="L734" i="3"/>
  <c r="M734" i="3"/>
  <c r="AG734" i="3"/>
  <c r="AR734" i="3"/>
  <c r="D735" i="3"/>
  <c r="E735" i="3"/>
  <c r="F735" i="3"/>
  <c r="G735" i="3"/>
  <c r="H735" i="3"/>
  <c r="J735" i="3"/>
  <c r="K735" i="3"/>
  <c r="L735" i="3"/>
  <c r="M735" i="3"/>
  <c r="AG735" i="3"/>
  <c r="AR735" i="3"/>
  <c r="D736" i="3"/>
  <c r="E736" i="3"/>
  <c r="F736" i="3"/>
  <c r="G736" i="3"/>
  <c r="H736" i="3"/>
  <c r="J736" i="3"/>
  <c r="K736" i="3"/>
  <c r="L736" i="3"/>
  <c r="M736" i="3"/>
  <c r="AG736" i="3"/>
  <c r="AR736" i="3"/>
  <c r="D737" i="3"/>
  <c r="E737" i="3"/>
  <c r="F737" i="3"/>
  <c r="G737" i="3"/>
  <c r="H737" i="3"/>
  <c r="J737" i="3"/>
  <c r="K737" i="3"/>
  <c r="L737" i="3"/>
  <c r="M737" i="3"/>
  <c r="AG737" i="3"/>
  <c r="AR737" i="3"/>
  <c r="D738" i="3"/>
  <c r="E738" i="3"/>
  <c r="F738" i="3"/>
  <c r="G738" i="3"/>
  <c r="H738" i="3"/>
  <c r="J738" i="3"/>
  <c r="K738" i="3"/>
  <c r="L738" i="3"/>
  <c r="M738" i="3"/>
  <c r="AG738" i="3"/>
  <c r="AR738" i="3"/>
  <c r="D739" i="3"/>
  <c r="E739" i="3"/>
  <c r="F739" i="3"/>
  <c r="G739" i="3"/>
  <c r="H739" i="3"/>
  <c r="J739" i="3"/>
  <c r="K739" i="3"/>
  <c r="L739" i="3"/>
  <c r="M739" i="3"/>
  <c r="AG739" i="3"/>
  <c r="AR739" i="3"/>
  <c r="D740" i="3"/>
  <c r="E740" i="3"/>
  <c r="F740" i="3"/>
  <c r="G740" i="3"/>
  <c r="H740" i="3"/>
  <c r="J740" i="3"/>
  <c r="K740" i="3"/>
  <c r="L740" i="3"/>
  <c r="M740" i="3"/>
  <c r="AG740" i="3"/>
  <c r="AR740" i="3"/>
  <c r="D741" i="3"/>
  <c r="E741" i="3"/>
  <c r="F741" i="3"/>
  <c r="G741" i="3"/>
  <c r="H741" i="3"/>
  <c r="J741" i="3"/>
  <c r="K741" i="3"/>
  <c r="L741" i="3"/>
  <c r="M741" i="3"/>
  <c r="AG741" i="3"/>
  <c r="AR741" i="3"/>
  <c r="D742" i="3"/>
  <c r="E742" i="3"/>
  <c r="F742" i="3"/>
  <c r="G742" i="3"/>
  <c r="H742" i="3"/>
  <c r="J742" i="3"/>
  <c r="K742" i="3"/>
  <c r="L742" i="3"/>
  <c r="M742" i="3"/>
  <c r="AG742" i="3"/>
  <c r="AR742" i="3"/>
  <c r="D743" i="3"/>
  <c r="E743" i="3"/>
  <c r="F743" i="3"/>
  <c r="G743" i="3"/>
  <c r="H743" i="3"/>
  <c r="J743" i="3"/>
  <c r="K743" i="3"/>
  <c r="L743" i="3"/>
  <c r="M743" i="3"/>
  <c r="AG743" i="3"/>
  <c r="AR743" i="3"/>
  <c r="D744" i="3"/>
  <c r="E744" i="3"/>
  <c r="F744" i="3"/>
  <c r="G744" i="3"/>
  <c r="H744" i="3"/>
  <c r="J744" i="3"/>
  <c r="K744" i="3"/>
  <c r="L744" i="3"/>
  <c r="M744" i="3"/>
  <c r="AG744" i="3"/>
  <c r="AR744" i="3"/>
  <c r="D745" i="3"/>
  <c r="E745" i="3"/>
  <c r="F745" i="3"/>
  <c r="G745" i="3"/>
  <c r="H745" i="3"/>
  <c r="J745" i="3"/>
  <c r="K745" i="3"/>
  <c r="L745" i="3"/>
  <c r="M745" i="3"/>
  <c r="AG745" i="3"/>
  <c r="AR745" i="3"/>
  <c r="D746" i="3"/>
  <c r="E746" i="3"/>
  <c r="F746" i="3"/>
  <c r="G746" i="3"/>
  <c r="H746" i="3"/>
  <c r="J746" i="3"/>
  <c r="K746" i="3"/>
  <c r="L746" i="3"/>
  <c r="M746" i="3"/>
  <c r="AG746" i="3"/>
  <c r="AR746" i="3"/>
  <c r="D747" i="3"/>
  <c r="E747" i="3"/>
  <c r="F747" i="3"/>
  <c r="G747" i="3"/>
  <c r="H747" i="3"/>
  <c r="J747" i="3"/>
  <c r="K747" i="3"/>
  <c r="L747" i="3"/>
  <c r="M747" i="3"/>
  <c r="AG747" i="3"/>
  <c r="AR747" i="3"/>
  <c r="D748" i="3"/>
  <c r="E748" i="3"/>
  <c r="F748" i="3"/>
  <c r="G748" i="3"/>
  <c r="H748" i="3"/>
  <c r="J748" i="3"/>
  <c r="K748" i="3"/>
  <c r="L748" i="3"/>
  <c r="M748" i="3"/>
  <c r="AG748" i="3"/>
  <c r="AR748" i="3"/>
  <c r="D749" i="3"/>
  <c r="E749" i="3"/>
  <c r="F749" i="3"/>
  <c r="G749" i="3"/>
  <c r="H749" i="3"/>
  <c r="J749" i="3"/>
  <c r="K749" i="3"/>
  <c r="L749" i="3"/>
  <c r="M749" i="3"/>
  <c r="AG749" i="3"/>
  <c r="AR749" i="3"/>
  <c r="D750" i="3"/>
  <c r="E750" i="3"/>
  <c r="F750" i="3"/>
  <c r="G750" i="3"/>
  <c r="H750" i="3"/>
  <c r="J750" i="3"/>
  <c r="K750" i="3"/>
  <c r="L750" i="3"/>
  <c r="M750" i="3"/>
  <c r="AG750" i="3"/>
  <c r="AR750" i="3"/>
  <c r="D751" i="3"/>
  <c r="E751" i="3"/>
  <c r="F751" i="3"/>
  <c r="G751" i="3"/>
  <c r="H751" i="3"/>
  <c r="J751" i="3"/>
  <c r="K751" i="3"/>
  <c r="L751" i="3"/>
  <c r="M751" i="3"/>
  <c r="AG751" i="3"/>
  <c r="AR751" i="3"/>
  <c r="D752" i="3"/>
  <c r="E752" i="3"/>
  <c r="F752" i="3"/>
  <c r="G752" i="3"/>
  <c r="H752" i="3"/>
  <c r="J752" i="3"/>
  <c r="K752" i="3"/>
  <c r="L752" i="3"/>
  <c r="M752" i="3"/>
  <c r="AG752" i="3"/>
  <c r="AR752" i="3"/>
  <c r="D753" i="3"/>
  <c r="E753" i="3"/>
  <c r="F753" i="3"/>
  <c r="G753" i="3"/>
  <c r="H753" i="3"/>
  <c r="J753" i="3"/>
  <c r="K753" i="3"/>
  <c r="L753" i="3"/>
  <c r="M753" i="3"/>
  <c r="AG753" i="3"/>
  <c r="AR753" i="3"/>
  <c r="D754" i="3"/>
  <c r="E754" i="3"/>
  <c r="F754" i="3"/>
  <c r="G754" i="3"/>
  <c r="H754" i="3"/>
  <c r="J754" i="3"/>
  <c r="K754" i="3"/>
  <c r="L754" i="3"/>
  <c r="M754" i="3"/>
  <c r="AG754" i="3"/>
  <c r="AR754" i="3"/>
  <c r="D755" i="3"/>
  <c r="E755" i="3"/>
  <c r="F755" i="3"/>
  <c r="G755" i="3"/>
  <c r="H755" i="3"/>
  <c r="J755" i="3"/>
  <c r="K755" i="3"/>
  <c r="L755" i="3"/>
  <c r="M755" i="3"/>
  <c r="AG755" i="3"/>
  <c r="AR755" i="3"/>
  <c r="D756" i="3"/>
  <c r="E756" i="3"/>
  <c r="F756" i="3"/>
  <c r="G756" i="3"/>
  <c r="H756" i="3"/>
  <c r="J756" i="3"/>
  <c r="K756" i="3"/>
  <c r="L756" i="3"/>
  <c r="M756" i="3"/>
  <c r="AG756" i="3"/>
  <c r="AR756" i="3"/>
  <c r="D757" i="3"/>
  <c r="E757" i="3"/>
  <c r="F757" i="3"/>
  <c r="G757" i="3"/>
  <c r="H757" i="3"/>
  <c r="J757" i="3"/>
  <c r="K757" i="3"/>
  <c r="L757" i="3"/>
  <c r="M757" i="3"/>
  <c r="AG757" i="3"/>
  <c r="AR757" i="3"/>
  <c r="D758" i="3"/>
  <c r="E758" i="3"/>
  <c r="F758" i="3"/>
  <c r="G758" i="3"/>
  <c r="H758" i="3"/>
  <c r="J758" i="3"/>
  <c r="K758" i="3"/>
  <c r="L758" i="3"/>
  <c r="M758" i="3"/>
  <c r="AG758" i="3"/>
  <c r="AR758" i="3"/>
  <c r="D759" i="3"/>
  <c r="E759" i="3"/>
  <c r="F759" i="3"/>
  <c r="G759" i="3"/>
  <c r="H759" i="3"/>
  <c r="J759" i="3"/>
  <c r="K759" i="3"/>
  <c r="L759" i="3"/>
  <c r="M759" i="3"/>
  <c r="AG759" i="3"/>
  <c r="AR759" i="3"/>
  <c r="D760" i="3"/>
  <c r="E760" i="3"/>
  <c r="F760" i="3"/>
  <c r="G760" i="3"/>
  <c r="H760" i="3"/>
  <c r="J760" i="3"/>
  <c r="K760" i="3"/>
  <c r="L760" i="3"/>
  <c r="M760" i="3"/>
  <c r="AG760" i="3"/>
  <c r="AR760" i="3"/>
  <c r="D761" i="3"/>
  <c r="E761" i="3"/>
  <c r="F761" i="3"/>
  <c r="G761" i="3"/>
  <c r="H761" i="3"/>
  <c r="J761" i="3"/>
  <c r="K761" i="3"/>
  <c r="L761" i="3"/>
  <c r="M761" i="3"/>
  <c r="AG761" i="3"/>
  <c r="AR761" i="3"/>
  <c r="D762" i="3"/>
  <c r="E762" i="3"/>
  <c r="F762" i="3"/>
  <c r="G762" i="3"/>
  <c r="H762" i="3"/>
  <c r="J762" i="3"/>
  <c r="K762" i="3"/>
  <c r="L762" i="3"/>
  <c r="M762" i="3"/>
  <c r="AG762" i="3"/>
  <c r="AR762" i="3"/>
  <c r="D763" i="3"/>
  <c r="E763" i="3"/>
  <c r="F763" i="3"/>
  <c r="G763" i="3"/>
  <c r="H763" i="3"/>
  <c r="J763" i="3"/>
  <c r="K763" i="3"/>
  <c r="L763" i="3"/>
  <c r="M763" i="3"/>
  <c r="AG763" i="3"/>
  <c r="AR763" i="3"/>
  <c r="D764" i="3"/>
  <c r="E764" i="3"/>
  <c r="F764" i="3"/>
  <c r="G764" i="3"/>
  <c r="H764" i="3"/>
  <c r="J764" i="3"/>
  <c r="K764" i="3"/>
  <c r="L764" i="3"/>
  <c r="M764" i="3"/>
  <c r="AG764" i="3"/>
  <c r="AR764" i="3"/>
  <c r="D765" i="3"/>
  <c r="E765" i="3"/>
  <c r="F765" i="3"/>
  <c r="G765" i="3"/>
  <c r="H765" i="3"/>
  <c r="J765" i="3"/>
  <c r="K765" i="3"/>
  <c r="L765" i="3"/>
  <c r="M765" i="3"/>
  <c r="AG765" i="3"/>
  <c r="AR765" i="3"/>
  <c r="D766" i="3"/>
  <c r="E766" i="3"/>
  <c r="F766" i="3"/>
  <c r="G766" i="3"/>
  <c r="H766" i="3"/>
  <c r="J766" i="3"/>
  <c r="K766" i="3"/>
  <c r="L766" i="3"/>
  <c r="M766" i="3"/>
  <c r="AG766" i="3"/>
  <c r="AR766" i="3"/>
  <c r="D767" i="3"/>
  <c r="E767" i="3"/>
  <c r="F767" i="3"/>
  <c r="G767" i="3"/>
  <c r="H767" i="3"/>
  <c r="J767" i="3"/>
  <c r="K767" i="3"/>
  <c r="L767" i="3"/>
  <c r="M767" i="3"/>
  <c r="AG767" i="3"/>
  <c r="AR767" i="3"/>
  <c r="D768" i="3"/>
  <c r="E768" i="3"/>
  <c r="F768" i="3"/>
  <c r="G768" i="3"/>
  <c r="H768" i="3"/>
  <c r="J768" i="3"/>
  <c r="K768" i="3"/>
  <c r="L768" i="3"/>
  <c r="M768" i="3"/>
  <c r="AG768" i="3"/>
  <c r="AR768" i="3"/>
  <c r="D769" i="3"/>
  <c r="E769" i="3"/>
  <c r="F769" i="3"/>
  <c r="G769" i="3"/>
  <c r="H769" i="3"/>
  <c r="J769" i="3"/>
  <c r="K769" i="3"/>
  <c r="L769" i="3"/>
  <c r="M769" i="3"/>
  <c r="AG769" i="3"/>
  <c r="AR769" i="3"/>
  <c r="D770" i="3"/>
  <c r="E770" i="3"/>
  <c r="F770" i="3"/>
  <c r="G770" i="3"/>
  <c r="H770" i="3"/>
  <c r="J770" i="3"/>
  <c r="K770" i="3"/>
  <c r="L770" i="3"/>
  <c r="M770" i="3"/>
  <c r="AG770" i="3"/>
  <c r="AR770" i="3"/>
  <c r="D771" i="3"/>
  <c r="E771" i="3"/>
  <c r="F771" i="3"/>
  <c r="G771" i="3"/>
  <c r="H771" i="3"/>
  <c r="J771" i="3"/>
  <c r="K771" i="3"/>
  <c r="L771" i="3"/>
  <c r="M771" i="3"/>
  <c r="AG771" i="3"/>
  <c r="AR771" i="3"/>
  <c r="D772" i="3"/>
  <c r="E772" i="3"/>
  <c r="F772" i="3"/>
  <c r="G772" i="3"/>
  <c r="H772" i="3"/>
  <c r="J772" i="3"/>
  <c r="K772" i="3"/>
  <c r="L772" i="3"/>
  <c r="M772" i="3"/>
  <c r="AG772" i="3"/>
  <c r="AR772" i="3"/>
  <c r="D773" i="3"/>
  <c r="E773" i="3"/>
  <c r="F773" i="3"/>
  <c r="G773" i="3"/>
  <c r="H773" i="3"/>
  <c r="J773" i="3"/>
  <c r="K773" i="3"/>
  <c r="L773" i="3"/>
  <c r="M773" i="3"/>
  <c r="AG773" i="3"/>
  <c r="AR773" i="3"/>
  <c r="D774" i="3"/>
  <c r="E774" i="3"/>
  <c r="F774" i="3"/>
  <c r="G774" i="3"/>
  <c r="H774" i="3"/>
  <c r="J774" i="3"/>
  <c r="K774" i="3"/>
  <c r="L774" i="3"/>
  <c r="M774" i="3"/>
  <c r="AG774" i="3"/>
  <c r="AR774" i="3"/>
  <c r="D775" i="3"/>
  <c r="E775" i="3"/>
  <c r="F775" i="3"/>
  <c r="G775" i="3"/>
  <c r="H775" i="3"/>
  <c r="J775" i="3"/>
  <c r="K775" i="3"/>
  <c r="L775" i="3"/>
  <c r="M775" i="3"/>
  <c r="AG775" i="3"/>
  <c r="AR775" i="3"/>
  <c r="D776" i="3"/>
  <c r="E776" i="3"/>
  <c r="F776" i="3"/>
  <c r="G776" i="3"/>
  <c r="H776" i="3"/>
  <c r="J776" i="3"/>
  <c r="K776" i="3"/>
  <c r="L776" i="3"/>
  <c r="M776" i="3"/>
  <c r="AG776" i="3"/>
  <c r="AR776" i="3"/>
  <c r="D777" i="3"/>
  <c r="E777" i="3"/>
  <c r="F777" i="3"/>
  <c r="G777" i="3"/>
  <c r="H777" i="3"/>
  <c r="J777" i="3"/>
  <c r="K777" i="3"/>
  <c r="L777" i="3"/>
  <c r="M777" i="3"/>
  <c r="AG777" i="3"/>
  <c r="AR777" i="3"/>
  <c r="D778" i="3"/>
  <c r="E778" i="3"/>
  <c r="F778" i="3"/>
  <c r="G778" i="3"/>
  <c r="H778" i="3"/>
  <c r="J778" i="3"/>
  <c r="K778" i="3"/>
  <c r="L778" i="3"/>
  <c r="M778" i="3"/>
  <c r="AG778" i="3"/>
  <c r="AR778" i="3"/>
  <c r="D779" i="3"/>
  <c r="E779" i="3"/>
  <c r="F779" i="3"/>
  <c r="G779" i="3"/>
  <c r="H779" i="3"/>
  <c r="J779" i="3"/>
  <c r="K779" i="3"/>
  <c r="L779" i="3"/>
  <c r="M779" i="3"/>
  <c r="AG779" i="3"/>
  <c r="AR779" i="3"/>
  <c r="D780" i="3"/>
  <c r="E780" i="3"/>
  <c r="F780" i="3"/>
  <c r="G780" i="3"/>
  <c r="H780" i="3"/>
  <c r="J780" i="3"/>
  <c r="K780" i="3"/>
  <c r="L780" i="3"/>
  <c r="M780" i="3"/>
  <c r="AG780" i="3"/>
  <c r="AR780" i="3"/>
  <c r="D781" i="3"/>
  <c r="E781" i="3"/>
  <c r="F781" i="3"/>
  <c r="G781" i="3"/>
  <c r="H781" i="3"/>
  <c r="J781" i="3"/>
  <c r="K781" i="3"/>
  <c r="L781" i="3"/>
  <c r="M781" i="3"/>
  <c r="AG781" i="3"/>
  <c r="AR781" i="3"/>
  <c r="D782" i="3"/>
  <c r="E782" i="3"/>
  <c r="F782" i="3"/>
  <c r="G782" i="3"/>
  <c r="H782" i="3"/>
  <c r="J782" i="3"/>
  <c r="K782" i="3"/>
  <c r="L782" i="3"/>
  <c r="M782" i="3"/>
  <c r="AG782" i="3"/>
  <c r="AR782" i="3"/>
  <c r="D783" i="3"/>
  <c r="E783" i="3"/>
  <c r="F783" i="3"/>
  <c r="G783" i="3"/>
  <c r="H783" i="3"/>
  <c r="J783" i="3"/>
  <c r="K783" i="3"/>
  <c r="L783" i="3"/>
  <c r="M783" i="3"/>
  <c r="AG783" i="3"/>
  <c r="AR783" i="3"/>
  <c r="D784" i="3"/>
  <c r="E784" i="3"/>
  <c r="F784" i="3"/>
  <c r="G784" i="3"/>
  <c r="H784" i="3"/>
  <c r="J784" i="3"/>
  <c r="K784" i="3"/>
  <c r="L784" i="3"/>
  <c r="M784" i="3"/>
  <c r="AG784" i="3"/>
  <c r="AR784" i="3"/>
  <c r="D785" i="3"/>
  <c r="E785" i="3"/>
  <c r="F785" i="3"/>
  <c r="G785" i="3"/>
  <c r="H785" i="3"/>
  <c r="J785" i="3"/>
  <c r="K785" i="3"/>
  <c r="L785" i="3"/>
  <c r="M785" i="3"/>
  <c r="AG785" i="3"/>
  <c r="AR785" i="3"/>
  <c r="D786" i="3"/>
  <c r="E786" i="3"/>
  <c r="F786" i="3"/>
  <c r="G786" i="3"/>
  <c r="H786" i="3"/>
  <c r="J786" i="3"/>
  <c r="K786" i="3"/>
  <c r="L786" i="3"/>
  <c r="M786" i="3"/>
  <c r="AG786" i="3"/>
  <c r="AR786" i="3"/>
  <c r="D787" i="3"/>
  <c r="E787" i="3"/>
  <c r="F787" i="3"/>
  <c r="G787" i="3"/>
  <c r="H787" i="3"/>
  <c r="J787" i="3"/>
  <c r="K787" i="3"/>
  <c r="L787" i="3"/>
  <c r="M787" i="3"/>
  <c r="AG787" i="3"/>
  <c r="AR787" i="3"/>
  <c r="D788" i="3"/>
  <c r="E788" i="3"/>
  <c r="F788" i="3"/>
  <c r="G788" i="3"/>
  <c r="H788" i="3"/>
  <c r="J788" i="3"/>
  <c r="K788" i="3"/>
  <c r="L788" i="3"/>
  <c r="M788" i="3"/>
  <c r="AG788" i="3"/>
  <c r="AR788" i="3"/>
  <c r="D789" i="3"/>
  <c r="E789" i="3"/>
  <c r="F789" i="3"/>
  <c r="G789" i="3"/>
  <c r="H789" i="3"/>
  <c r="J789" i="3"/>
  <c r="K789" i="3"/>
  <c r="L789" i="3"/>
  <c r="M789" i="3"/>
  <c r="AG789" i="3"/>
  <c r="AR789" i="3"/>
  <c r="D790" i="3"/>
  <c r="E790" i="3"/>
  <c r="F790" i="3"/>
  <c r="G790" i="3"/>
  <c r="H790" i="3"/>
  <c r="J790" i="3"/>
  <c r="K790" i="3"/>
  <c r="L790" i="3"/>
  <c r="M790" i="3"/>
  <c r="AG790" i="3"/>
  <c r="AR790" i="3"/>
  <c r="D791" i="3"/>
  <c r="E791" i="3"/>
  <c r="F791" i="3"/>
  <c r="G791" i="3"/>
  <c r="H791" i="3"/>
  <c r="J791" i="3"/>
  <c r="K791" i="3"/>
  <c r="L791" i="3"/>
  <c r="M791" i="3"/>
  <c r="AG791" i="3"/>
  <c r="AR791" i="3"/>
  <c r="D792" i="3"/>
  <c r="E792" i="3"/>
  <c r="F792" i="3"/>
  <c r="G792" i="3"/>
  <c r="H792" i="3"/>
  <c r="J792" i="3"/>
  <c r="K792" i="3"/>
  <c r="L792" i="3"/>
  <c r="M792" i="3"/>
  <c r="AG792" i="3"/>
  <c r="AR792" i="3"/>
  <c r="D793" i="3"/>
  <c r="E793" i="3"/>
  <c r="F793" i="3"/>
  <c r="G793" i="3"/>
  <c r="H793" i="3"/>
  <c r="J793" i="3"/>
  <c r="K793" i="3"/>
  <c r="L793" i="3"/>
  <c r="M793" i="3"/>
  <c r="AG793" i="3"/>
  <c r="AR793" i="3"/>
  <c r="D794" i="3"/>
  <c r="E794" i="3"/>
  <c r="F794" i="3"/>
  <c r="G794" i="3"/>
  <c r="H794" i="3"/>
  <c r="J794" i="3"/>
  <c r="K794" i="3"/>
  <c r="L794" i="3"/>
  <c r="M794" i="3"/>
  <c r="AG794" i="3"/>
  <c r="AR794" i="3"/>
  <c r="D795" i="3"/>
  <c r="E795" i="3"/>
  <c r="F795" i="3"/>
  <c r="G795" i="3"/>
  <c r="H795" i="3"/>
  <c r="J795" i="3"/>
  <c r="K795" i="3"/>
  <c r="L795" i="3"/>
  <c r="M795" i="3"/>
  <c r="AG795" i="3"/>
  <c r="AR795" i="3"/>
  <c r="D796" i="3"/>
  <c r="E796" i="3"/>
  <c r="F796" i="3"/>
  <c r="G796" i="3"/>
  <c r="H796" i="3"/>
  <c r="J796" i="3"/>
  <c r="K796" i="3"/>
  <c r="L796" i="3"/>
  <c r="M796" i="3"/>
  <c r="AG796" i="3"/>
  <c r="AR796" i="3"/>
  <c r="D797" i="3"/>
  <c r="E797" i="3"/>
  <c r="F797" i="3"/>
  <c r="G797" i="3"/>
  <c r="H797" i="3"/>
  <c r="J797" i="3"/>
  <c r="K797" i="3"/>
  <c r="L797" i="3"/>
  <c r="M797" i="3"/>
  <c r="AG797" i="3"/>
  <c r="AR797" i="3"/>
  <c r="D798" i="3"/>
  <c r="E798" i="3"/>
  <c r="F798" i="3"/>
  <c r="G798" i="3"/>
  <c r="H798" i="3"/>
  <c r="J798" i="3"/>
  <c r="K798" i="3"/>
  <c r="L798" i="3"/>
  <c r="M798" i="3"/>
  <c r="AG798" i="3"/>
  <c r="AR798" i="3"/>
  <c r="D799" i="3"/>
  <c r="E799" i="3"/>
  <c r="F799" i="3"/>
  <c r="G799" i="3"/>
  <c r="H799" i="3"/>
  <c r="J799" i="3"/>
  <c r="K799" i="3"/>
  <c r="L799" i="3"/>
  <c r="M799" i="3"/>
  <c r="AG799" i="3"/>
  <c r="AR799" i="3"/>
  <c r="D800" i="3"/>
  <c r="E800" i="3"/>
  <c r="F800" i="3"/>
  <c r="G800" i="3"/>
  <c r="H800" i="3"/>
  <c r="J800" i="3"/>
  <c r="K800" i="3"/>
  <c r="L800" i="3"/>
  <c r="M800" i="3"/>
  <c r="AG800" i="3"/>
  <c r="AR800" i="3"/>
  <c r="D801" i="3"/>
  <c r="E801" i="3"/>
  <c r="F801" i="3"/>
  <c r="G801" i="3"/>
  <c r="H801" i="3"/>
  <c r="J801" i="3"/>
  <c r="K801" i="3"/>
  <c r="L801" i="3"/>
  <c r="M801" i="3"/>
  <c r="AG801" i="3"/>
  <c r="AR801" i="3"/>
  <c r="D802" i="3"/>
  <c r="E802" i="3"/>
  <c r="F802" i="3"/>
  <c r="G802" i="3"/>
  <c r="H802" i="3"/>
  <c r="J802" i="3"/>
  <c r="K802" i="3"/>
  <c r="L802" i="3"/>
  <c r="M802" i="3"/>
  <c r="AG802" i="3"/>
  <c r="AR802" i="3"/>
  <c r="D803" i="3"/>
  <c r="E803" i="3"/>
  <c r="F803" i="3"/>
  <c r="G803" i="3"/>
  <c r="H803" i="3"/>
  <c r="J803" i="3"/>
  <c r="K803" i="3"/>
  <c r="L803" i="3"/>
  <c r="M803" i="3"/>
  <c r="AG803" i="3"/>
  <c r="AR803" i="3"/>
  <c r="D804" i="3"/>
  <c r="E804" i="3"/>
  <c r="F804" i="3"/>
  <c r="G804" i="3"/>
  <c r="H804" i="3"/>
  <c r="J804" i="3"/>
  <c r="K804" i="3"/>
  <c r="L804" i="3"/>
  <c r="M804" i="3"/>
  <c r="AG804" i="3"/>
  <c r="AR804" i="3"/>
  <c r="D805" i="3"/>
  <c r="E805" i="3"/>
  <c r="F805" i="3"/>
  <c r="G805" i="3"/>
  <c r="H805" i="3"/>
  <c r="J805" i="3"/>
  <c r="K805" i="3"/>
  <c r="L805" i="3"/>
  <c r="M805" i="3"/>
  <c r="AG805" i="3"/>
  <c r="AR805" i="3"/>
  <c r="D806" i="3"/>
  <c r="E806" i="3"/>
  <c r="F806" i="3"/>
  <c r="G806" i="3"/>
  <c r="H806" i="3"/>
  <c r="J806" i="3"/>
  <c r="K806" i="3"/>
  <c r="L806" i="3"/>
  <c r="M806" i="3"/>
  <c r="AG806" i="3"/>
  <c r="AR806" i="3"/>
  <c r="D807" i="3"/>
  <c r="E807" i="3"/>
  <c r="F807" i="3"/>
  <c r="G807" i="3"/>
  <c r="H807" i="3"/>
  <c r="J807" i="3"/>
  <c r="K807" i="3"/>
  <c r="L807" i="3"/>
  <c r="M807" i="3"/>
  <c r="AG807" i="3"/>
  <c r="AR807" i="3"/>
  <c r="D808" i="3"/>
  <c r="E808" i="3"/>
  <c r="F808" i="3"/>
  <c r="G808" i="3"/>
  <c r="H808" i="3"/>
  <c r="J808" i="3"/>
  <c r="K808" i="3"/>
  <c r="L808" i="3"/>
  <c r="M808" i="3"/>
  <c r="AG808" i="3"/>
  <c r="AR808" i="3"/>
  <c r="D809" i="3"/>
  <c r="E809" i="3"/>
  <c r="F809" i="3"/>
  <c r="G809" i="3"/>
  <c r="H809" i="3"/>
  <c r="J809" i="3"/>
  <c r="K809" i="3"/>
  <c r="L809" i="3"/>
  <c r="M809" i="3"/>
  <c r="AG809" i="3"/>
  <c r="AR809" i="3"/>
  <c r="D810" i="3"/>
  <c r="E810" i="3"/>
  <c r="F810" i="3"/>
  <c r="G810" i="3"/>
  <c r="H810" i="3"/>
  <c r="J810" i="3"/>
  <c r="K810" i="3"/>
  <c r="L810" i="3"/>
  <c r="M810" i="3"/>
  <c r="AG810" i="3"/>
  <c r="AR810" i="3"/>
  <c r="D811" i="3"/>
  <c r="E811" i="3"/>
  <c r="F811" i="3"/>
  <c r="G811" i="3"/>
  <c r="H811" i="3"/>
  <c r="J811" i="3"/>
  <c r="K811" i="3"/>
  <c r="L811" i="3"/>
  <c r="M811" i="3"/>
  <c r="AG811" i="3"/>
  <c r="AR811" i="3"/>
  <c r="D812" i="3"/>
  <c r="E812" i="3"/>
  <c r="F812" i="3"/>
  <c r="G812" i="3"/>
  <c r="H812" i="3"/>
  <c r="J812" i="3"/>
  <c r="K812" i="3"/>
  <c r="L812" i="3"/>
  <c r="M812" i="3"/>
  <c r="AG812" i="3"/>
  <c r="AR812" i="3"/>
  <c r="D813" i="3"/>
  <c r="E813" i="3"/>
  <c r="F813" i="3"/>
  <c r="G813" i="3"/>
  <c r="H813" i="3"/>
  <c r="J813" i="3"/>
  <c r="K813" i="3"/>
  <c r="L813" i="3"/>
  <c r="M813" i="3"/>
  <c r="AG813" i="3"/>
  <c r="AR813" i="3"/>
  <c r="D814" i="3"/>
  <c r="E814" i="3"/>
  <c r="F814" i="3"/>
  <c r="G814" i="3"/>
  <c r="H814" i="3"/>
  <c r="J814" i="3"/>
  <c r="K814" i="3"/>
  <c r="L814" i="3"/>
  <c r="M814" i="3"/>
  <c r="AG814" i="3"/>
  <c r="AR814" i="3"/>
  <c r="D815" i="3"/>
  <c r="E815" i="3"/>
  <c r="F815" i="3"/>
  <c r="G815" i="3"/>
  <c r="H815" i="3"/>
  <c r="J815" i="3"/>
  <c r="K815" i="3"/>
  <c r="L815" i="3"/>
  <c r="M815" i="3"/>
  <c r="AG815" i="3"/>
  <c r="AR815" i="3"/>
  <c r="D816" i="3"/>
  <c r="E816" i="3"/>
  <c r="F816" i="3"/>
  <c r="G816" i="3"/>
  <c r="H816" i="3"/>
  <c r="J816" i="3"/>
  <c r="K816" i="3"/>
  <c r="L816" i="3"/>
  <c r="M816" i="3"/>
  <c r="AG816" i="3"/>
  <c r="AR816" i="3"/>
  <c r="D817" i="3"/>
  <c r="E817" i="3"/>
  <c r="F817" i="3"/>
  <c r="G817" i="3"/>
  <c r="H817" i="3"/>
  <c r="J817" i="3"/>
  <c r="K817" i="3"/>
  <c r="L817" i="3"/>
  <c r="M817" i="3"/>
  <c r="AG817" i="3"/>
  <c r="AR817" i="3"/>
  <c r="D818" i="3"/>
  <c r="E818" i="3"/>
  <c r="F818" i="3"/>
  <c r="G818" i="3"/>
  <c r="H818" i="3"/>
  <c r="J818" i="3"/>
  <c r="K818" i="3"/>
  <c r="L818" i="3"/>
  <c r="M818" i="3"/>
  <c r="AG818" i="3"/>
  <c r="AR818" i="3"/>
  <c r="D819" i="3"/>
  <c r="E819" i="3"/>
  <c r="F819" i="3"/>
  <c r="G819" i="3"/>
  <c r="H819" i="3"/>
  <c r="J819" i="3"/>
  <c r="K819" i="3"/>
  <c r="L819" i="3"/>
  <c r="M819" i="3"/>
  <c r="AG819" i="3"/>
  <c r="AR819" i="3"/>
  <c r="D820" i="3"/>
  <c r="E820" i="3"/>
  <c r="F820" i="3"/>
  <c r="G820" i="3"/>
  <c r="H820" i="3"/>
  <c r="J820" i="3"/>
  <c r="K820" i="3"/>
  <c r="L820" i="3"/>
  <c r="M820" i="3"/>
  <c r="AG820" i="3"/>
  <c r="AR820" i="3"/>
  <c r="D821" i="3"/>
  <c r="E821" i="3"/>
  <c r="F821" i="3"/>
  <c r="G821" i="3"/>
  <c r="H821" i="3"/>
  <c r="J821" i="3"/>
  <c r="K821" i="3"/>
  <c r="L821" i="3"/>
  <c r="M821" i="3"/>
  <c r="AG821" i="3"/>
  <c r="AR821" i="3"/>
  <c r="D822" i="3"/>
  <c r="E822" i="3"/>
  <c r="F822" i="3"/>
  <c r="G822" i="3"/>
  <c r="H822" i="3"/>
  <c r="J822" i="3"/>
  <c r="K822" i="3"/>
  <c r="L822" i="3"/>
  <c r="M822" i="3"/>
  <c r="AG822" i="3"/>
  <c r="AR822" i="3"/>
  <c r="D823" i="3"/>
  <c r="E823" i="3"/>
  <c r="F823" i="3"/>
  <c r="G823" i="3"/>
  <c r="H823" i="3"/>
  <c r="J823" i="3"/>
  <c r="K823" i="3"/>
  <c r="L823" i="3"/>
  <c r="M823" i="3"/>
  <c r="AG823" i="3"/>
  <c r="AR823" i="3"/>
  <c r="D824" i="3"/>
  <c r="E824" i="3"/>
  <c r="F824" i="3"/>
  <c r="G824" i="3"/>
  <c r="H824" i="3"/>
  <c r="J824" i="3"/>
  <c r="K824" i="3"/>
  <c r="L824" i="3"/>
  <c r="M824" i="3"/>
  <c r="AG824" i="3"/>
  <c r="AR824" i="3"/>
  <c r="D825" i="3"/>
  <c r="E825" i="3"/>
  <c r="F825" i="3"/>
  <c r="G825" i="3"/>
  <c r="H825" i="3"/>
  <c r="J825" i="3"/>
  <c r="K825" i="3"/>
  <c r="L825" i="3"/>
  <c r="M825" i="3"/>
  <c r="AG825" i="3"/>
  <c r="AR825" i="3"/>
  <c r="D826" i="3"/>
  <c r="E826" i="3"/>
  <c r="F826" i="3"/>
  <c r="G826" i="3"/>
  <c r="H826" i="3"/>
  <c r="J826" i="3"/>
  <c r="K826" i="3"/>
  <c r="L826" i="3"/>
  <c r="M826" i="3"/>
  <c r="AG826" i="3"/>
  <c r="AR826" i="3"/>
  <c r="D827" i="3"/>
  <c r="E827" i="3"/>
  <c r="F827" i="3"/>
  <c r="G827" i="3"/>
  <c r="H827" i="3"/>
  <c r="J827" i="3"/>
  <c r="K827" i="3"/>
  <c r="L827" i="3"/>
  <c r="M827" i="3"/>
  <c r="AG827" i="3"/>
  <c r="AR827" i="3"/>
  <c r="D828" i="3"/>
  <c r="E828" i="3"/>
  <c r="F828" i="3"/>
  <c r="G828" i="3"/>
  <c r="H828" i="3"/>
  <c r="J828" i="3"/>
  <c r="K828" i="3"/>
  <c r="L828" i="3"/>
  <c r="M828" i="3"/>
  <c r="AG828" i="3"/>
  <c r="AR828" i="3"/>
  <c r="D829" i="3"/>
  <c r="E829" i="3"/>
  <c r="F829" i="3"/>
  <c r="G829" i="3"/>
  <c r="H829" i="3"/>
  <c r="J829" i="3"/>
  <c r="K829" i="3"/>
  <c r="L829" i="3"/>
  <c r="M829" i="3"/>
  <c r="AG829" i="3"/>
  <c r="AR829" i="3"/>
  <c r="D830" i="3"/>
  <c r="E830" i="3"/>
  <c r="F830" i="3"/>
  <c r="G830" i="3"/>
  <c r="H830" i="3"/>
  <c r="J830" i="3"/>
  <c r="K830" i="3"/>
  <c r="L830" i="3"/>
  <c r="M830" i="3"/>
  <c r="AG830" i="3"/>
  <c r="AR830" i="3"/>
  <c r="D831" i="3"/>
  <c r="E831" i="3"/>
  <c r="F831" i="3"/>
  <c r="G831" i="3"/>
  <c r="H831" i="3"/>
  <c r="J831" i="3"/>
  <c r="K831" i="3"/>
  <c r="L831" i="3"/>
  <c r="M831" i="3"/>
  <c r="AG831" i="3"/>
  <c r="AR831" i="3"/>
  <c r="D832" i="3"/>
  <c r="E832" i="3"/>
  <c r="F832" i="3"/>
  <c r="G832" i="3"/>
  <c r="H832" i="3"/>
  <c r="J832" i="3"/>
  <c r="K832" i="3"/>
  <c r="L832" i="3"/>
  <c r="M832" i="3"/>
  <c r="AG832" i="3"/>
  <c r="AR832" i="3"/>
  <c r="D833" i="3"/>
  <c r="E833" i="3"/>
  <c r="F833" i="3"/>
  <c r="G833" i="3"/>
  <c r="H833" i="3"/>
  <c r="J833" i="3"/>
  <c r="K833" i="3"/>
  <c r="L833" i="3"/>
  <c r="M833" i="3"/>
  <c r="AG833" i="3"/>
  <c r="AR833" i="3"/>
  <c r="D834" i="3"/>
  <c r="E834" i="3"/>
  <c r="F834" i="3"/>
  <c r="G834" i="3"/>
  <c r="H834" i="3"/>
  <c r="J834" i="3"/>
  <c r="K834" i="3"/>
  <c r="L834" i="3"/>
  <c r="M834" i="3"/>
  <c r="AG834" i="3"/>
  <c r="AR834" i="3"/>
  <c r="D835" i="3"/>
  <c r="E835" i="3"/>
  <c r="F835" i="3"/>
  <c r="G835" i="3"/>
  <c r="H835" i="3"/>
  <c r="J835" i="3"/>
  <c r="K835" i="3"/>
  <c r="L835" i="3"/>
  <c r="M835" i="3"/>
  <c r="AG835" i="3"/>
  <c r="AR835" i="3"/>
  <c r="D836" i="3"/>
  <c r="E836" i="3"/>
  <c r="F836" i="3"/>
  <c r="G836" i="3"/>
  <c r="H836" i="3"/>
  <c r="J836" i="3"/>
  <c r="K836" i="3"/>
  <c r="L836" i="3"/>
  <c r="M836" i="3"/>
  <c r="AG836" i="3"/>
  <c r="AR836" i="3"/>
  <c r="D837" i="3"/>
  <c r="E837" i="3"/>
  <c r="F837" i="3"/>
  <c r="G837" i="3"/>
  <c r="H837" i="3"/>
  <c r="J837" i="3"/>
  <c r="K837" i="3"/>
  <c r="L837" i="3"/>
  <c r="M837" i="3"/>
  <c r="AG837" i="3"/>
  <c r="AR837" i="3"/>
  <c r="D838" i="3"/>
  <c r="E838" i="3"/>
  <c r="F838" i="3"/>
  <c r="G838" i="3"/>
  <c r="H838" i="3"/>
  <c r="J838" i="3"/>
  <c r="K838" i="3"/>
  <c r="L838" i="3"/>
  <c r="M838" i="3"/>
  <c r="AG838" i="3"/>
  <c r="AR838" i="3"/>
  <c r="D839" i="3"/>
  <c r="E839" i="3"/>
  <c r="F839" i="3"/>
  <c r="G839" i="3"/>
  <c r="H839" i="3"/>
  <c r="J839" i="3"/>
  <c r="K839" i="3"/>
  <c r="L839" i="3"/>
  <c r="M839" i="3"/>
  <c r="AG839" i="3"/>
  <c r="AR839" i="3"/>
  <c r="D840" i="3"/>
  <c r="E840" i="3"/>
  <c r="F840" i="3"/>
  <c r="G840" i="3"/>
  <c r="H840" i="3"/>
  <c r="J840" i="3"/>
  <c r="K840" i="3"/>
  <c r="L840" i="3"/>
  <c r="M840" i="3"/>
  <c r="AG840" i="3"/>
  <c r="AR840" i="3"/>
  <c r="D841" i="3"/>
  <c r="E841" i="3"/>
  <c r="F841" i="3"/>
  <c r="G841" i="3"/>
  <c r="H841" i="3"/>
  <c r="J841" i="3"/>
  <c r="K841" i="3"/>
  <c r="L841" i="3"/>
  <c r="M841" i="3"/>
  <c r="AG841" i="3"/>
  <c r="AR841" i="3"/>
  <c r="D842" i="3"/>
  <c r="E842" i="3"/>
  <c r="F842" i="3"/>
  <c r="G842" i="3"/>
  <c r="H842" i="3"/>
  <c r="J842" i="3"/>
  <c r="K842" i="3"/>
  <c r="L842" i="3"/>
  <c r="M842" i="3"/>
  <c r="AG842" i="3"/>
  <c r="AR842" i="3"/>
  <c r="D843" i="3"/>
  <c r="E843" i="3"/>
  <c r="F843" i="3"/>
  <c r="G843" i="3"/>
  <c r="H843" i="3"/>
  <c r="J843" i="3"/>
  <c r="K843" i="3"/>
  <c r="L843" i="3"/>
  <c r="M843" i="3"/>
  <c r="AG843" i="3"/>
  <c r="AR843" i="3"/>
  <c r="D844" i="3"/>
  <c r="E844" i="3"/>
  <c r="F844" i="3"/>
  <c r="G844" i="3"/>
  <c r="H844" i="3"/>
  <c r="J844" i="3"/>
  <c r="K844" i="3"/>
  <c r="L844" i="3"/>
  <c r="M844" i="3"/>
  <c r="AG844" i="3"/>
  <c r="AR844" i="3"/>
  <c r="D845" i="3"/>
  <c r="E845" i="3"/>
  <c r="F845" i="3"/>
  <c r="G845" i="3"/>
  <c r="H845" i="3"/>
  <c r="J845" i="3"/>
  <c r="K845" i="3"/>
  <c r="L845" i="3"/>
  <c r="M845" i="3"/>
  <c r="AG845" i="3"/>
  <c r="AR845" i="3"/>
  <c r="D846" i="3"/>
  <c r="E846" i="3"/>
  <c r="F846" i="3"/>
  <c r="G846" i="3"/>
  <c r="H846" i="3"/>
  <c r="J846" i="3"/>
  <c r="K846" i="3"/>
  <c r="L846" i="3"/>
  <c r="M846" i="3"/>
  <c r="AG846" i="3"/>
  <c r="AR846" i="3"/>
  <c r="D847" i="3"/>
  <c r="E847" i="3"/>
  <c r="F847" i="3"/>
  <c r="G847" i="3"/>
  <c r="H847" i="3"/>
  <c r="J847" i="3"/>
  <c r="K847" i="3"/>
  <c r="L847" i="3"/>
  <c r="M847" i="3"/>
  <c r="AG847" i="3"/>
  <c r="AR847" i="3"/>
  <c r="D848" i="3"/>
  <c r="E848" i="3"/>
  <c r="F848" i="3"/>
  <c r="G848" i="3"/>
  <c r="H848" i="3"/>
  <c r="J848" i="3"/>
  <c r="K848" i="3"/>
  <c r="L848" i="3"/>
  <c r="M848" i="3"/>
  <c r="AG848" i="3"/>
  <c r="AR848" i="3"/>
  <c r="D849" i="3"/>
  <c r="E849" i="3"/>
  <c r="F849" i="3"/>
  <c r="G849" i="3"/>
  <c r="H849" i="3"/>
  <c r="J849" i="3"/>
  <c r="K849" i="3"/>
  <c r="L849" i="3"/>
  <c r="M849" i="3"/>
  <c r="AG849" i="3"/>
  <c r="AR849" i="3"/>
  <c r="D850" i="3"/>
  <c r="E850" i="3"/>
  <c r="F850" i="3"/>
  <c r="G850" i="3"/>
  <c r="H850" i="3"/>
  <c r="J850" i="3"/>
  <c r="K850" i="3"/>
  <c r="L850" i="3"/>
  <c r="M850" i="3"/>
  <c r="AG850" i="3"/>
  <c r="AR850" i="3"/>
  <c r="D851" i="3"/>
  <c r="E851" i="3"/>
  <c r="F851" i="3"/>
  <c r="G851" i="3"/>
  <c r="H851" i="3"/>
  <c r="J851" i="3"/>
  <c r="K851" i="3"/>
  <c r="L851" i="3"/>
  <c r="M851" i="3"/>
  <c r="AG851" i="3"/>
  <c r="AR851" i="3"/>
  <c r="D852" i="3"/>
  <c r="E852" i="3"/>
  <c r="F852" i="3"/>
  <c r="G852" i="3"/>
  <c r="H852" i="3"/>
  <c r="J852" i="3"/>
  <c r="K852" i="3"/>
  <c r="L852" i="3"/>
  <c r="M852" i="3"/>
  <c r="AG852" i="3"/>
  <c r="AR852" i="3"/>
  <c r="D853" i="3"/>
  <c r="E853" i="3"/>
  <c r="F853" i="3"/>
  <c r="G853" i="3"/>
  <c r="H853" i="3"/>
  <c r="J853" i="3"/>
  <c r="K853" i="3"/>
  <c r="L853" i="3"/>
  <c r="M853" i="3"/>
  <c r="AG853" i="3"/>
  <c r="AR853" i="3"/>
  <c r="D854" i="3"/>
  <c r="E854" i="3"/>
  <c r="F854" i="3"/>
  <c r="G854" i="3"/>
  <c r="H854" i="3"/>
  <c r="J854" i="3"/>
  <c r="K854" i="3"/>
  <c r="L854" i="3"/>
  <c r="M854" i="3"/>
  <c r="AG854" i="3"/>
  <c r="AR854" i="3"/>
  <c r="D855" i="3"/>
  <c r="E855" i="3"/>
  <c r="F855" i="3"/>
  <c r="G855" i="3"/>
  <c r="H855" i="3"/>
  <c r="J855" i="3"/>
  <c r="K855" i="3"/>
  <c r="L855" i="3"/>
  <c r="M855" i="3"/>
  <c r="AG855" i="3"/>
  <c r="AR855" i="3"/>
  <c r="D856" i="3"/>
  <c r="E856" i="3"/>
  <c r="F856" i="3"/>
  <c r="G856" i="3"/>
  <c r="H856" i="3"/>
  <c r="J856" i="3"/>
  <c r="K856" i="3"/>
  <c r="L856" i="3"/>
  <c r="M856" i="3"/>
  <c r="AG856" i="3"/>
  <c r="AR856" i="3"/>
  <c r="D857" i="3"/>
  <c r="E857" i="3"/>
  <c r="F857" i="3"/>
  <c r="G857" i="3"/>
  <c r="H857" i="3"/>
  <c r="J857" i="3"/>
  <c r="K857" i="3"/>
  <c r="L857" i="3"/>
  <c r="M857" i="3"/>
  <c r="AG857" i="3"/>
  <c r="AR857" i="3"/>
  <c r="D858" i="3"/>
  <c r="E858" i="3"/>
  <c r="F858" i="3"/>
  <c r="G858" i="3"/>
  <c r="H858" i="3"/>
  <c r="J858" i="3"/>
  <c r="K858" i="3"/>
  <c r="L858" i="3"/>
  <c r="M858" i="3"/>
  <c r="AG858" i="3"/>
  <c r="AR858" i="3"/>
  <c r="D859" i="3"/>
  <c r="E859" i="3"/>
  <c r="F859" i="3"/>
  <c r="G859" i="3"/>
  <c r="H859" i="3"/>
  <c r="J859" i="3"/>
  <c r="K859" i="3"/>
  <c r="L859" i="3"/>
  <c r="M859" i="3"/>
  <c r="AG859" i="3"/>
  <c r="AR859" i="3"/>
  <c r="D860" i="3"/>
  <c r="E860" i="3"/>
  <c r="F860" i="3"/>
  <c r="G860" i="3"/>
  <c r="H860" i="3"/>
  <c r="J860" i="3"/>
  <c r="K860" i="3"/>
  <c r="L860" i="3"/>
  <c r="M860" i="3"/>
  <c r="AG860" i="3"/>
  <c r="AR860" i="3"/>
  <c r="D861" i="3"/>
  <c r="E861" i="3"/>
  <c r="F861" i="3"/>
  <c r="G861" i="3"/>
  <c r="H861" i="3"/>
  <c r="J861" i="3"/>
  <c r="K861" i="3"/>
  <c r="L861" i="3"/>
  <c r="M861" i="3"/>
  <c r="AG861" i="3"/>
  <c r="AR861" i="3"/>
  <c r="D862" i="3"/>
  <c r="E862" i="3"/>
  <c r="F862" i="3"/>
  <c r="G862" i="3"/>
  <c r="H862" i="3"/>
  <c r="J862" i="3"/>
  <c r="K862" i="3"/>
  <c r="L862" i="3"/>
  <c r="M862" i="3"/>
  <c r="AG862" i="3"/>
  <c r="AR862" i="3"/>
  <c r="D863" i="3"/>
  <c r="E863" i="3"/>
  <c r="F863" i="3"/>
  <c r="G863" i="3"/>
  <c r="H863" i="3"/>
  <c r="J863" i="3"/>
  <c r="K863" i="3"/>
  <c r="L863" i="3"/>
  <c r="M863" i="3"/>
  <c r="AG863" i="3"/>
  <c r="AR863" i="3"/>
  <c r="D864" i="3"/>
  <c r="E864" i="3"/>
  <c r="F864" i="3"/>
  <c r="G864" i="3"/>
  <c r="H864" i="3"/>
  <c r="J864" i="3"/>
  <c r="K864" i="3"/>
  <c r="L864" i="3"/>
  <c r="M864" i="3"/>
  <c r="AG864" i="3"/>
  <c r="AR864" i="3"/>
  <c r="D865" i="3"/>
  <c r="E865" i="3"/>
  <c r="F865" i="3"/>
  <c r="G865" i="3"/>
  <c r="H865" i="3"/>
  <c r="J865" i="3"/>
  <c r="K865" i="3"/>
  <c r="L865" i="3"/>
  <c r="M865" i="3"/>
  <c r="AG865" i="3"/>
  <c r="AR865" i="3"/>
  <c r="D866" i="3"/>
  <c r="E866" i="3"/>
  <c r="F866" i="3"/>
  <c r="G866" i="3"/>
  <c r="H866" i="3"/>
  <c r="J866" i="3"/>
  <c r="K866" i="3"/>
  <c r="L866" i="3"/>
  <c r="M866" i="3"/>
  <c r="AG866" i="3"/>
  <c r="AR866" i="3"/>
  <c r="D867" i="3"/>
  <c r="E867" i="3"/>
  <c r="F867" i="3"/>
  <c r="G867" i="3"/>
  <c r="H867" i="3"/>
  <c r="J867" i="3"/>
  <c r="K867" i="3"/>
  <c r="L867" i="3"/>
  <c r="M867" i="3"/>
  <c r="AG867" i="3"/>
  <c r="AR867" i="3"/>
  <c r="D868" i="3"/>
  <c r="E868" i="3"/>
  <c r="F868" i="3"/>
  <c r="G868" i="3"/>
  <c r="H868" i="3"/>
  <c r="J868" i="3"/>
  <c r="K868" i="3"/>
  <c r="L868" i="3"/>
  <c r="M868" i="3"/>
  <c r="AG868" i="3"/>
  <c r="AR868" i="3"/>
  <c r="D869" i="3"/>
  <c r="E869" i="3"/>
  <c r="F869" i="3"/>
  <c r="G869" i="3"/>
  <c r="H869" i="3"/>
  <c r="J869" i="3"/>
  <c r="K869" i="3"/>
  <c r="L869" i="3"/>
  <c r="M869" i="3"/>
  <c r="AG869" i="3"/>
  <c r="AR869" i="3"/>
  <c r="D870" i="3"/>
  <c r="E870" i="3"/>
  <c r="F870" i="3"/>
  <c r="G870" i="3"/>
  <c r="H870" i="3"/>
  <c r="J870" i="3"/>
  <c r="K870" i="3"/>
  <c r="L870" i="3"/>
  <c r="M870" i="3"/>
  <c r="AG870" i="3"/>
  <c r="AR870" i="3"/>
  <c r="D871" i="3"/>
  <c r="E871" i="3"/>
  <c r="F871" i="3"/>
  <c r="G871" i="3"/>
  <c r="H871" i="3"/>
  <c r="J871" i="3"/>
  <c r="K871" i="3"/>
  <c r="L871" i="3"/>
  <c r="M871" i="3"/>
  <c r="AG871" i="3"/>
  <c r="AR871" i="3"/>
  <c r="D872" i="3"/>
  <c r="E872" i="3"/>
  <c r="F872" i="3"/>
  <c r="G872" i="3"/>
  <c r="H872" i="3"/>
  <c r="J872" i="3"/>
  <c r="K872" i="3"/>
  <c r="L872" i="3"/>
  <c r="M872" i="3"/>
  <c r="AG872" i="3"/>
  <c r="AR872" i="3"/>
  <c r="D873" i="3"/>
  <c r="E873" i="3"/>
  <c r="F873" i="3"/>
  <c r="G873" i="3"/>
  <c r="H873" i="3"/>
  <c r="J873" i="3"/>
  <c r="K873" i="3"/>
  <c r="L873" i="3"/>
  <c r="M873" i="3"/>
  <c r="AG873" i="3"/>
  <c r="AR873" i="3"/>
  <c r="D874" i="3"/>
  <c r="E874" i="3"/>
  <c r="F874" i="3"/>
  <c r="G874" i="3"/>
  <c r="H874" i="3"/>
  <c r="J874" i="3"/>
  <c r="K874" i="3"/>
  <c r="L874" i="3"/>
  <c r="M874" i="3"/>
  <c r="AG874" i="3"/>
  <c r="AR874" i="3"/>
  <c r="D875" i="3"/>
  <c r="E875" i="3"/>
  <c r="F875" i="3"/>
  <c r="G875" i="3"/>
  <c r="H875" i="3"/>
  <c r="J875" i="3"/>
  <c r="K875" i="3"/>
  <c r="L875" i="3"/>
  <c r="M875" i="3"/>
  <c r="AG875" i="3"/>
  <c r="AR875" i="3"/>
  <c r="D876" i="3"/>
  <c r="E876" i="3"/>
  <c r="F876" i="3"/>
  <c r="G876" i="3"/>
  <c r="H876" i="3"/>
  <c r="J876" i="3"/>
  <c r="K876" i="3"/>
  <c r="L876" i="3"/>
  <c r="M876" i="3"/>
  <c r="AG876" i="3"/>
  <c r="AR876" i="3"/>
  <c r="D877" i="3"/>
  <c r="E877" i="3"/>
  <c r="F877" i="3"/>
  <c r="G877" i="3"/>
  <c r="H877" i="3"/>
  <c r="J877" i="3"/>
  <c r="K877" i="3"/>
  <c r="L877" i="3"/>
  <c r="M877" i="3"/>
  <c r="AG877" i="3"/>
  <c r="AR877" i="3"/>
  <c r="D878" i="3"/>
  <c r="E878" i="3"/>
  <c r="F878" i="3"/>
  <c r="G878" i="3"/>
  <c r="H878" i="3"/>
  <c r="J878" i="3"/>
  <c r="K878" i="3"/>
  <c r="L878" i="3"/>
  <c r="M878" i="3"/>
  <c r="AG878" i="3"/>
  <c r="AR878" i="3"/>
  <c r="D879" i="3"/>
  <c r="E879" i="3"/>
  <c r="F879" i="3"/>
  <c r="G879" i="3"/>
  <c r="H879" i="3"/>
  <c r="J879" i="3"/>
  <c r="K879" i="3"/>
  <c r="L879" i="3"/>
  <c r="M879" i="3"/>
  <c r="AG879" i="3"/>
  <c r="AR879" i="3"/>
  <c r="D880" i="3"/>
  <c r="E880" i="3"/>
  <c r="F880" i="3"/>
  <c r="G880" i="3"/>
  <c r="H880" i="3"/>
  <c r="J880" i="3"/>
  <c r="K880" i="3"/>
  <c r="L880" i="3"/>
  <c r="M880" i="3"/>
  <c r="AG880" i="3"/>
  <c r="AR880" i="3"/>
  <c r="D881" i="3"/>
  <c r="E881" i="3"/>
  <c r="F881" i="3"/>
  <c r="G881" i="3"/>
  <c r="H881" i="3"/>
  <c r="J881" i="3"/>
  <c r="K881" i="3"/>
  <c r="L881" i="3"/>
  <c r="M881" i="3"/>
  <c r="AG881" i="3"/>
  <c r="AR881" i="3"/>
  <c r="D882" i="3"/>
  <c r="E882" i="3"/>
  <c r="F882" i="3"/>
  <c r="G882" i="3"/>
  <c r="H882" i="3"/>
  <c r="J882" i="3"/>
  <c r="K882" i="3"/>
  <c r="L882" i="3"/>
  <c r="M882" i="3"/>
  <c r="AG882" i="3"/>
  <c r="AR882" i="3"/>
  <c r="D883" i="3"/>
  <c r="E883" i="3"/>
  <c r="F883" i="3"/>
  <c r="G883" i="3"/>
  <c r="H883" i="3"/>
  <c r="J883" i="3"/>
  <c r="K883" i="3"/>
  <c r="L883" i="3"/>
  <c r="M883" i="3"/>
  <c r="AG883" i="3"/>
  <c r="AR883" i="3"/>
  <c r="D884" i="3"/>
  <c r="E884" i="3"/>
  <c r="F884" i="3"/>
  <c r="G884" i="3"/>
  <c r="H884" i="3"/>
  <c r="J884" i="3"/>
  <c r="K884" i="3"/>
  <c r="L884" i="3"/>
  <c r="M884" i="3"/>
  <c r="AG884" i="3"/>
  <c r="AR884" i="3"/>
  <c r="D885" i="3"/>
  <c r="E885" i="3"/>
  <c r="F885" i="3"/>
  <c r="G885" i="3"/>
  <c r="H885" i="3"/>
  <c r="J885" i="3"/>
  <c r="K885" i="3"/>
  <c r="L885" i="3"/>
  <c r="M885" i="3"/>
  <c r="AG885" i="3"/>
  <c r="AR885" i="3"/>
  <c r="D886" i="3"/>
  <c r="E886" i="3"/>
  <c r="F886" i="3"/>
  <c r="G886" i="3"/>
  <c r="H886" i="3"/>
  <c r="J886" i="3"/>
  <c r="K886" i="3"/>
  <c r="L886" i="3"/>
  <c r="M886" i="3"/>
  <c r="AG886" i="3"/>
  <c r="AR886" i="3"/>
  <c r="D887" i="3"/>
  <c r="E887" i="3"/>
  <c r="F887" i="3"/>
  <c r="G887" i="3"/>
  <c r="H887" i="3"/>
  <c r="J887" i="3"/>
  <c r="K887" i="3"/>
  <c r="L887" i="3"/>
  <c r="M887" i="3"/>
  <c r="AG887" i="3"/>
  <c r="C889" i="3"/>
  <c r="D889" i="3"/>
  <c r="E889" i="3"/>
  <c r="F889" i="3"/>
  <c r="G889" i="3"/>
  <c r="H889" i="3"/>
  <c r="J889" i="3"/>
  <c r="K889" i="3"/>
  <c r="L889" i="3"/>
  <c r="M889" i="3"/>
  <c r="AG889" i="3"/>
  <c r="AR889" i="3"/>
  <c r="C890" i="3"/>
  <c r="D890" i="3"/>
  <c r="E890" i="3"/>
  <c r="F890" i="3"/>
  <c r="G890" i="3"/>
  <c r="H890" i="3"/>
  <c r="J890" i="3"/>
  <c r="K890" i="3"/>
  <c r="L890" i="3"/>
  <c r="M890" i="3"/>
  <c r="AG890" i="3"/>
  <c r="AR890" i="3"/>
  <c r="C891" i="3"/>
  <c r="D891" i="3"/>
  <c r="E891" i="3"/>
  <c r="F891" i="3"/>
  <c r="G891" i="3"/>
  <c r="H891" i="3"/>
  <c r="J891" i="3"/>
  <c r="K891" i="3"/>
  <c r="L891" i="3"/>
  <c r="M891" i="3"/>
  <c r="AG891" i="3"/>
  <c r="AR891" i="3"/>
  <c r="C892" i="3"/>
  <c r="D892" i="3"/>
  <c r="E892" i="3"/>
  <c r="F892" i="3"/>
  <c r="G892" i="3"/>
  <c r="H892" i="3"/>
  <c r="J892" i="3"/>
  <c r="K892" i="3"/>
  <c r="L892" i="3"/>
  <c r="M892" i="3"/>
  <c r="AG892" i="3"/>
  <c r="AR892" i="3"/>
  <c r="C893" i="3"/>
  <c r="D893" i="3"/>
  <c r="E893" i="3"/>
  <c r="F893" i="3"/>
  <c r="G893" i="3"/>
  <c r="H893" i="3"/>
  <c r="J893" i="3"/>
  <c r="K893" i="3"/>
  <c r="L893" i="3"/>
  <c r="M893" i="3"/>
  <c r="AG893" i="3"/>
  <c r="AR893" i="3"/>
  <c r="C894" i="3"/>
  <c r="D894" i="3"/>
  <c r="E894" i="3"/>
  <c r="F894" i="3"/>
  <c r="G894" i="3"/>
  <c r="H894" i="3"/>
  <c r="J894" i="3"/>
  <c r="K894" i="3"/>
  <c r="L894" i="3"/>
  <c r="M894" i="3"/>
  <c r="AG894" i="3"/>
  <c r="AR894" i="3"/>
  <c r="C895" i="3"/>
  <c r="D895" i="3"/>
  <c r="E895" i="3"/>
  <c r="F895" i="3"/>
  <c r="G895" i="3"/>
  <c r="H895" i="3"/>
  <c r="J895" i="3"/>
  <c r="K895" i="3"/>
  <c r="L895" i="3"/>
  <c r="M895" i="3"/>
  <c r="AG895" i="3"/>
  <c r="AR895" i="3"/>
  <c r="C896" i="3"/>
  <c r="D896" i="3"/>
  <c r="E896" i="3"/>
  <c r="F896" i="3"/>
  <c r="G896" i="3"/>
  <c r="H896" i="3"/>
  <c r="J896" i="3"/>
  <c r="K896" i="3"/>
  <c r="L896" i="3"/>
  <c r="M896" i="3"/>
  <c r="AG896" i="3"/>
  <c r="AR896" i="3"/>
  <c r="C897" i="3"/>
  <c r="D897" i="3"/>
  <c r="E897" i="3"/>
  <c r="F897" i="3"/>
  <c r="G897" i="3"/>
  <c r="H897" i="3"/>
  <c r="J897" i="3"/>
  <c r="K897" i="3"/>
  <c r="L897" i="3"/>
  <c r="M897" i="3"/>
  <c r="AG897" i="3"/>
  <c r="AR897" i="3"/>
  <c r="C898" i="3"/>
  <c r="D898" i="3"/>
  <c r="E898" i="3"/>
  <c r="F898" i="3"/>
  <c r="G898" i="3"/>
  <c r="H898" i="3"/>
  <c r="J898" i="3"/>
  <c r="K898" i="3"/>
  <c r="L898" i="3"/>
  <c r="M898" i="3"/>
  <c r="AG898" i="3"/>
  <c r="AR898" i="3"/>
  <c r="C899" i="3"/>
  <c r="D899" i="3"/>
  <c r="E899" i="3"/>
  <c r="F899" i="3"/>
  <c r="G899" i="3"/>
  <c r="H899" i="3"/>
  <c r="J899" i="3"/>
  <c r="K899" i="3"/>
  <c r="L899" i="3"/>
  <c r="M899" i="3"/>
  <c r="AG899" i="3"/>
  <c r="AR899" i="3"/>
  <c r="C900" i="3"/>
  <c r="D900" i="3"/>
  <c r="E900" i="3"/>
  <c r="F900" i="3"/>
  <c r="G900" i="3"/>
  <c r="H900" i="3"/>
  <c r="J900" i="3"/>
  <c r="K900" i="3"/>
  <c r="L900" i="3"/>
  <c r="M900" i="3"/>
  <c r="AG900" i="3"/>
  <c r="AR900" i="3"/>
  <c r="C901" i="3"/>
  <c r="D901" i="3"/>
  <c r="E901" i="3"/>
  <c r="F901" i="3"/>
  <c r="G901" i="3"/>
  <c r="H901" i="3"/>
  <c r="J901" i="3"/>
  <c r="K901" i="3"/>
  <c r="L901" i="3"/>
  <c r="M901" i="3"/>
  <c r="AG901" i="3"/>
  <c r="AR901" i="3"/>
  <c r="C902" i="3"/>
  <c r="D902" i="3"/>
  <c r="E902" i="3"/>
  <c r="F902" i="3"/>
  <c r="G902" i="3"/>
  <c r="H902" i="3"/>
  <c r="J902" i="3"/>
  <c r="K902" i="3"/>
  <c r="L902" i="3"/>
  <c r="M902" i="3"/>
  <c r="AG902" i="3"/>
  <c r="AR902" i="3"/>
  <c r="C903" i="3"/>
  <c r="D903" i="3"/>
  <c r="E903" i="3"/>
  <c r="F903" i="3"/>
  <c r="G903" i="3"/>
  <c r="H903" i="3"/>
  <c r="J903" i="3"/>
  <c r="K903" i="3"/>
  <c r="L903" i="3"/>
  <c r="M903" i="3"/>
  <c r="AG903" i="3"/>
  <c r="AR903" i="3"/>
  <c r="C904" i="3"/>
  <c r="D904" i="3"/>
  <c r="E904" i="3"/>
  <c r="F904" i="3"/>
  <c r="G904" i="3"/>
  <c r="H904" i="3"/>
  <c r="J904" i="3"/>
  <c r="K904" i="3"/>
  <c r="L904" i="3"/>
  <c r="M904" i="3"/>
  <c r="AG904" i="3"/>
  <c r="AR904" i="3"/>
  <c r="C905" i="3"/>
  <c r="D905" i="3"/>
  <c r="E905" i="3"/>
  <c r="F905" i="3"/>
  <c r="G905" i="3"/>
  <c r="H905" i="3"/>
  <c r="J905" i="3"/>
  <c r="K905" i="3"/>
  <c r="L905" i="3"/>
  <c r="M905" i="3"/>
  <c r="AG905" i="3"/>
  <c r="AR905" i="3"/>
  <c r="C906" i="3"/>
  <c r="D906" i="3"/>
  <c r="E906" i="3"/>
  <c r="F906" i="3"/>
  <c r="G906" i="3"/>
  <c r="H906" i="3"/>
  <c r="J906" i="3"/>
  <c r="K906" i="3"/>
  <c r="L906" i="3"/>
  <c r="M906" i="3"/>
  <c r="AG906" i="3"/>
  <c r="AR906" i="3"/>
  <c r="C907" i="3"/>
  <c r="D907" i="3"/>
  <c r="E907" i="3"/>
  <c r="F907" i="3"/>
  <c r="G907" i="3"/>
  <c r="H907" i="3"/>
  <c r="J907" i="3"/>
  <c r="K907" i="3"/>
  <c r="L907" i="3"/>
  <c r="M907" i="3"/>
  <c r="AG907" i="3"/>
  <c r="AR907" i="3"/>
  <c r="C908" i="3"/>
  <c r="D908" i="3"/>
  <c r="E908" i="3"/>
  <c r="F908" i="3"/>
  <c r="G908" i="3"/>
  <c r="H908" i="3"/>
  <c r="J908" i="3"/>
  <c r="K908" i="3"/>
  <c r="L908" i="3"/>
  <c r="M908" i="3"/>
  <c r="AG908" i="3"/>
  <c r="AR908" i="3"/>
  <c r="C909" i="3"/>
  <c r="D909" i="3"/>
  <c r="E909" i="3"/>
  <c r="F909" i="3"/>
  <c r="G909" i="3"/>
  <c r="H909" i="3"/>
  <c r="J909" i="3"/>
  <c r="K909" i="3"/>
  <c r="L909" i="3"/>
  <c r="M909" i="3"/>
  <c r="AG909" i="3"/>
  <c r="AR909" i="3"/>
  <c r="C910" i="3"/>
  <c r="D910" i="3"/>
  <c r="E910" i="3"/>
  <c r="F910" i="3"/>
  <c r="G910" i="3"/>
  <c r="H910" i="3"/>
  <c r="J910" i="3"/>
  <c r="K910" i="3"/>
  <c r="L910" i="3"/>
  <c r="M910" i="3"/>
  <c r="AG910" i="3"/>
  <c r="AR910" i="3"/>
  <c r="C911" i="3"/>
  <c r="D911" i="3"/>
  <c r="E911" i="3"/>
  <c r="F911" i="3"/>
  <c r="G911" i="3"/>
  <c r="H911" i="3"/>
  <c r="J911" i="3"/>
  <c r="K911" i="3"/>
  <c r="L911" i="3"/>
  <c r="M911" i="3"/>
  <c r="AG911" i="3"/>
  <c r="AR911" i="3"/>
  <c r="C912" i="3"/>
  <c r="D912" i="3"/>
  <c r="E912" i="3"/>
  <c r="F912" i="3"/>
  <c r="G912" i="3"/>
  <c r="H912" i="3"/>
  <c r="J912" i="3"/>
  <c r="K912" i="3"/>
  <c r="L912" i="3"/>
  <c r="M912" i="3"/>
  <c r="AG912" i="3"/>
  <c r="AR912" i="3"/>
  <c r="C913" i="3"/>
  <c r="D913" i="3"/>
  <c r="E913" i="3"/>
  <c r="F913" i="3"/>
  <c r="G913" i="3"/>
  <c r="H913" i="3"/>
  <c r="J913" i="3"/>
  <c r="K913" i="3"/>
  <c r="L913" i="3"/>
  <c r="M913" i="3"/>
  <c r="AG913" i="3"/>
  <c r="AR913" i="3"/>
  <c r="C914" i="3"/>
  <c r="D914" i="3"/>
  <c r="E914" i="3"/>
  <c r="F914" i="3"/>
  <c r="G914" i="3"/>
  <c r="H914" i="3"/>
  <c r="J914" i="3"/>
  <c r="K914" i="3"/>
  <c r="L914" i="3"/>
  <c r="M914" i="3"/>
  <c r="AG914" i="3"/>
  <c r="AR914" i="3"/>
  <c r="C915" i="3"/>
  <c r="D915" i="3"/>
  <c r="E915" i="3"/>
  <c r="F915" i="3"/>
  <c r="G915" i="3"/>
  <c r="H915" i="3"/>
  <c r="J915" i="3"/>
  <c r="K915" i="3"/>
  <c r="L915" i="3"/>
  <c r="M915" i="3"/>
  <c r="AG915" i="3"/>
  <c r="AR915" i="3"/>
  <c r="C916" i="3"/>
  <c r="D916" i="3"/>
  <c r="E916" i="3"/>
  <c r="F916" i="3"/>
  <c r="G916" i="3"/>
  <c r="H916" i="3"/>
  <c r="J916" i="3"/>
  <c r="K916" i="3"/>
  <c r="L916" i="3"/>
  <c r="M916" i="3"/>
  <c r="AG916" i="3"/>
  <c r="AR916" i="3"/>
  <c r="C917" i="3"/>
  <c r="D917" i="3"/>
  <c r="E917" i="3"/>
  <c r="F917" i="3"/>
  <c r="G917" i="3"/>
  <c r="H917" i="3"/>
  <c r="J917" i="3"/>
  <c r="K917" i="3"/>
  <c r="L917" i="3"/>
  <c r="M917" i="3"/>
  <c r="AG917" i="3"/>
  <c r="AR917" i="3"/>
  <c r="C918" i="3"/>
  <c r="D918" i="3"/>
  <c r="E918" i="3"/>
  <c r="F918" i="3"/>
  <c r="G918" i="3"/>
  <c r="H918" i="3"/>
  <c r="J918" i="3"/>
  <c r="K918" i="3"/>
  <c r="L918" i="3"/>
  <c r="M918" i="3"/>
  <c r="AG918" i="3"/>
  <c r="AR918" i="3"/>
  <c r="C919" i="3"/>
  <c r="D919" i="3"/>
  <c r="E919" i="3"/>
  <c r="F919" i="3"/>
  <c r="G919" i="3"/>
  <c r="H919" i="3"/>
  <c r="J919" i="3"/>
  <c r="K919" i="3"/>
  <c r="L919" i="3"/>
  <c r="M919" i="3"/>
  <c r="AG919" i="3"/>
  <c r="AR919" i="3"/>
  <c r="C920" i="3"/>
  <c r="D920" i="3"/>
  <c r="E920" i="3"/>
  <c r="F920" i="3"/>
  <c r="G920" i="3"/>
  <c r="H920" i="3"/>
  <c r="J920" i="3"/>
  <c r="K920" i="3"/>
  <c r="L920" i="3"/>
  <c r="M920" i="3"/>
  <c r="AG920" i="3"/>
  <c r="AR920" i="3"/>
  <c r="C921" i="3"/>
  <c r="D921" i="3"/>
  <c r="E921" i="3"/>
  <c r="F921" i="3"/>
  <c r="G921" i="3"/>
  <c r="H921" i="3"/>
  <c r="J921" i="3"/>
  <c r="K921" i="3"/>
  <c r="L921" i="3"/>
  <c r="M921" i="3"/>
  <c r="AG921" i="3"/>
  <c r="AR921" i="3"/>
  <c r="C922" i="3"/>
  <c r="D922" i="3"/>
  <c r="E922" i="3"/>
  <c r="F922" i="3"/>
  <c r="G922" i="3"/>
  <c r="H922" i="3"/>
  <c r="J922" i="3"/>
  <c r="K922" i="3"/>
  <c r="L922" i="3"/>
  <c r="M922" i="3"/>
  <c r="AG922" i="3"/>
  <c r="AR922" i="3"/>
  <c r="C923" i="3"/>
  <c r="D923" i="3"/>
  <c r="E923" i="3"/>
  <c r="F923" i="3"/>
  <c r="G923" i="3"/>
  <c r="H923" i="3"/>
  <c r="J923" i="3"/>
  <c r="K923" i="3"/>
  <c r="L923" i="3"/>
  <c r="M923" i="3"/>
  <c r="AG923" i="3"/>
  <c r="AR923" i="3"/>
  <c r="C924" i="3"/>
  <c r="D924" i="3"/>
  <c r="E924" i="3"/>
  <c r="F924" i="3"/>
  <c r="G924" i="3"/>
  <c r="H924" i="3"/>
  <c r="J924" i="3"/>
  <c r="K924" i="3"/>
  <c r="L924" i="3"/>
  <c r="M924" i="3"/>
  <c r="AG924" i="3"/>
  <c r="AR924" i="3"/>
  <c r="C925" i="3"/>
  <c r="D925" i="3"/>
  <c r="E925" i="3"/>
  <c r="F925" i="3"/>
  <c r="G925" i="3"/>
  <c r="H925" i="3"/>
  <c r="J925" i="3"/>
  <c r="K925" i="3"/>
  <c r="L925" i="3"/>
  <c r="M925" i="3"/>
  <c r="AG925" i="3"/>
  <c r="AR925" i="3"/>
  <c r="C926" i="3"/>
  <c r="D926" i="3"/>
  <c r="E926" i="3"/>
  <c r="F926" i="3"/>
  <c r="G926" i="3"/>
  <c r="H926" i="3"/>
  <c r="J926" i="3"/>
  <c r="K926" i="3"/>
  <c r="L926" i="3"/>
  <c r="M926" i="3"/>
  <c r="AG926" i="3"/>
  <c r="AR926" i="3"/>
  <c r="C927" i="3"/>
  <c r="D927" i="3"/>
  <c r="E927" i="3"/>
  <c r="F927" i="3"/>
  <c r="G927" i="3"/>
  <c r="H927" i="3"/>
  <c r="J927" i="3"/>
  <c r="K927" i="3"/>
  <c r="L927" i="3"/>
  <c r="M927" i="3"/>
  <c r="AG927" i="3"/>
  <c r="AR927" i="3"/>
  <c r="C928" i="3"/>
  <c r="D928" i="3"/>
  <c r="E928" i="3"/>
  <c r="F928" i="3"/>
  <c r="G928" i="3"/>
  <c r="H928" i="3"/>
  <c r="J928" i="3"/>
  <c r="K928" i="3"/>
  <c r="L928" i="3"/>
  <c r="M928" i="3"/>
  <c r="AG928" i="3"/>
  <c r="AR928" i="3"/>
  <c r="C929" i="3"/>
  <c r="D929" i="3"/>
  <c r="E929" i="3"/>
  <c r="F929" i="3"/>
  <c r="G929" i="3"/>
  <c r="H929" i="3"/>
  <c r="J929" i="3"/>
  <c r="K929" i="3"/>
  <c r="L929" i="3"/>
  <c r="M929" i="3"/>
  <c r="AG929" i="3"/>
  <c r="AR929" i="3"/>
  <c r="C930" i="3"/>
  <c r="D930" i="3"/>
  <c r="E930" i="3"/>
  <c r="F930" i="3"/>
  <c r="G930" i="3"/>
  <c r="H930" i="3"/>
  <c r="J930" i="3"/>
  <c r="K930" i="3"/>
  <c r="L930" i="3"/>
  <c r="M930" i="3"/>
  <c r="AG930" i="3"/>
  <c r="AR930" i="3"/>
  <c r="C931" i="3"/>
  <c r="D931" i="3"/>
  <c r="E931" i="3"/>
  <c r="F931" i="3"/>
  <c r="G931" i="3"/>
  <c r="H931" i="3"/>
  <c r="J931" i="3"/>
  <c r="K931" i="3"/>
  <c r="L931" i="3"/>
  <c r="M931" i="3"/>
  <c r="AG931" i="3"/>
  <c r="AR931" i="3"/>
  <c r="C932" i="3"/>
  <c r="D932" i="3"/>
  <c r="E932" i="3"/>
  <c r="F932" i="3"/>
  <c r="G932" i="3"/>
  <c r="H932" i="3"/>
  <c r="J932" i="3"/>
  <c r="K932" i="3"/>
  <c r="L932" i="3"/>
  <c r="M932" i="3"/>
  <c r="AG932" i="3"/>
  <c r="AR932" i="3"/>
  <c r="C933" i="3"/>
  <c r="D933" i="3"/>
  <c r="E933" i="3"/>
  <c r="F933" i="3"/>
  <c r="G933" i="3"/>
  <c r="H933" i="3"/>
  <c r="J933" i="3"/>
  <c r="K933" i="3"/>
  <c r="L933" i="3"/>
  <c r="M933" i="3"/>
  <c r="AG933" i="3"/>
  <c r="AR933" i="3"/>
  <c r="C934" i="3"/>
  <c r="D934" i="3"/>
  <c r="E934" i="3"/>
  <c r="F934" i="3"/>
  <c r="G934" i="3"/>
  <c r="H934" i="3"/>
  <c r="J934" i="3"/>
  <c r="K934" i="3"/>
  <c r="L934" i="3"/>
  <c r="M934" i="3"/>
  <c r="AG934" i="3"/>
  <c r="AR934" i="3"/>
  <c r="C935" i="3"/>
  <c r="D935" i="3"/>
  <c r="E935" i="3"/>
  <c r="F935" i="3"/>
  <c r="G935" i="3"/>
  <c r="H935" i="3"/>
  <c r="J935" i="3"/>
  <c r="K935" i="3"/>
  <c r="L935" i="3"/>
  <c r="M935" i="3"/>
  <c r="AG935" i="3"/>
  <c r="AR935" i="3"/>
  <c r="C936" i="3"/>
  <c r="D936" i="3"/>
  <c r="E936" i="3"/>
  <c r="F936" i="3"/>
  <c r="G936" i="3"/>
  <c r="H936" i="3"/>
  <c r="J936" i="3"/>
  <c r="K936" i="3"/>
  <c r="L936" i="3"/>
  <c r="M936" i="3"/>
  <c r="AG936" i="3"/>
  <c r="AR936" i="3"/>
  <c r="C937" i="3"/>
  <c r="D937" i="3"/>
  <c r="E937" i="3"/>
  <c r="F937" i="3"/>
  <c r="G937" i="3"/>
  <c r="H937" i="3"/>
  <c r="J937" i="3"/>
  <c r="K937" i="3"/>
  <c r="L937" i="3"/>
  <c r="M937" i="3"/>
  <c r="AG937" i="3"/>
  <c r="AR937" i="3"/>
  <c r="C938" i="3"/>
  <c r="D938" i="3"/>
  <c r="E938" i="3"/>
  <c r="F938" i="3"/>
  <c r="G938" i="3"/>
  <c r="H938" i="3"/>
  <c r="J938" i="3"/>
  <c r="K938" i="3"/>
  <c r="L938" i="3"/>
  <c r="M938" i="3"/>
  <c r="AG938" i="3"/>
  <c r="AR938" i="3"/>
  <c r="C939" i="3"/>
  <c r="D939" i="3"/>
  <c r="E939" i="3"/>
  <c r="F939" i="3"/>
  <c r="G939" i="3"/>
  <c r="H939" i="3"/>
  <c r="J939" i="3"/>
  <c r="K939" i="3"/>
  <c r="L939" i="3"/>
  <c r="M939" i="3"/>
  <c r="AG939" i="3"/>
  <c r="AR939" i="3"/>
  <c r="C940" i="3"/>
  <c r="D940" i="3"/>
  <c r="E940" i="3"/>
  <c r="F940" i="3"/>
  <c r="G940" i="3"/>
  <c r="H940" i="3"/>
  <c r="J940" i="3"/>
  <c r="K940" i="3"/>
  <c r="L940" i="3"/>
  <c r="M940" i="3"/>
  <c r="AG940" i="3"/>
  <c r="AR940" i="3"/>
  <c r="C941" i="3"/>
  <c r="D941" i="3"/>
  <c r="E941" i="3"/>
  <c r="F941" i="3"/>
  <c r="G941" i="3"/>
  <c r="H941" i="3"/>
  <c r="J941" i="3"/>
  <c r="K941" i="3"/>
  <c r="L941" i="3"/>
  <c r="M941" i="3"/>
  <c r="AG941" i="3"/>
  <c r="AR941" i="3"/>
  <c r="C942" i="3"/>
  <c r="D942" i="3"/>
  <c r="E942" i="3"/>
  <c r="F942" i="3"/>
  <c r="G942" i="3"/>
  <c r="H942" i="3"/>
  <c r="J942" i="3"/>
  <c r="K942" i="3"/>
  <c r="L942" i="3"/>
  <c r="M942" i="3"/>
  <c r="AG942" i="3"/>
  <c r="AR942" i="3"/>
  <c r="C943" i="3"/>
  <c r="D943" i="3"/>
  <c r="E943" i="3"/>
  <c r="F943" i="3"/>
  <c r="G943" i="3"/>
  <c r="H943" i="3"/>
  <c r="J943" i="3"/>
  <c r="K943" i="3"/>
  <c r="L943" i="3"/>
  <c r="M943" i="3"/>
  <c r="AG943" i="3"/>
  <c r="AR943" i="3"/>
  <c r="C944" i="3"/>
  <c r="D944" i="3"/>
  <c r="E944" i="3"/>
  <c r="F944" i="3"/>
  <c r="G944" i="3"/>
  <c r="H944" i="3"/>
  <c r="J944" i="3"/>
  <c r="K944" i="3"/>
  <c r="L944" i="3"/>
  <c r="M944" i="3"/>
  <c r="AG944" i="3"/>
  <c r="AR944" i="3"/>
  <c r="C945" i="3"/>
  <c r="D945" i="3"/>
  <c r="E945" i="3"/>
  <c r="F945" i="3"/>
  <c r="G945" i="3"/>
  <c r="H945" i="3"/>
  <c r="J945" i="3"/>
  <c r="K945" i="3"/>
  <c r="L945" i="3"/>
  <c r="M945" i="3"/>
  <c r="AG945" i="3"/>
  <c r="AR945" i="3"/>
  <c r="C946" i="3"/>
  <c r="D946" i="3"/>
  <c r="E946" i="3"/>
  <c r="F946" i="3"/>
  <c r="G946" i="3"/>
  <c r="H946" i="3"/>
  <c r="J946" i="3"/>
  <c r="K946" i="3"/>
  <c r="L946" i="3"/>
  <c r="M946" i="3"/>
  <c r="AG946" i="3"/>
  <c r="AR946" i="3"/>
  <c r="C947" i="3"/>
  <c r="D947" i="3"/>
  <c r="E947" i="3"/>
  <c r="F947" i="3"/>
  <c r="G947" i="3"/>
  <c r="H947" i="3"/>
  <c r="J947" i="3"/>
  <c r="K947" i="3"/>
  <c r="L947" i="3"/>
  <c r="M947" i="3"/>
  <c r="AG947" i="3"/>
  <c r="AR947" i="3"/>
  <c r="C948" i="3"/>
  <c r="D948" i="3"/>
  <c r="E948" i="3"/>
  <c r="F948" i="3"/>
  <c r="G948" i="3"/>
  <c r="H948" i="3"/>
  <c r="J948" i="3"/>
  <c r="K948" i="3"/>
  <c r="L948" i="3"/>
  <c r="M948" i="3"/>
  <c r="AG948" i="3"/>
  <c r="AR948" i="3"/>
  <c r="C949" i="3"/>
  <c r="D949" i="3"/>
  <c r="E949" i="3"/>
  <c r="F949" i="3"/>
  <c r="G949" i="3"/>
  <c r="H949" i="3"/>
  <c r="J949" i="3"/>
  <c r="K949" i="3"/>
  <c r="L949" i="3"/>
  <c r="M949" i="3"/>
  <c r="AG949" i="3"/>
  <c r="AR949" i="3"/>
  <c r="C950" i="3"/>
  <c r="D950" i="3"/>
  <c r="E950" i="3"/>
  <c r="F950" i="3"/>
  <c r="G950" i="3"/>
  <c r="H950" i="3"/>
  <c r="J950" i="3"/>
  <c r="K950" i="3"/>
  <c r="L950" i="3"/>
  <c r="M950" i="3"/>
  <c r="AG950" i="3"/>
  <c r="AR950" i="3"/>
  <c r="C951" i="3"/>
  <c r="D951" i="3"/>
  <c r="E951" i="3"/>
  <c r="F951" i="3"/>
  <c r="G951" i="3"/>
  <c r="H951" i="3"/>
  <c r="J951" i="3"/>
  <c r="K951" i="3"/>
  <c r="L951" i="3"/>
  <c r="M951" i="3"/>
  <c r="AG951" i="3"/>
  <c r="AR951" i="3"/>
  <c r="C952" i="3"/>
  <c r="D952" i="3"/>
  <c r="E952" i="3"/>
  <c r="F952" i="3"/>
  <c r="G952" i="3"/>
  <c r="H952" i="3"/>
  <c r="J952" i="3"/>
  <c r="K952" i="3"/>
  <c r="L952" i="3"/>
  <c r="M952" i="3"/>
  <c r="AG952" i="3"/>
  <c r="AR952" i="3"/>
  <c r="C953" i="3"/>
  <c r="D953" i="3"/>
  <c r="E953" i="3"/>
  <c r="F953" i="3"/>
  <c r="G953" i="3"/>
  <c r="H953" i="3"/>
  <c r="J953" i="3"/>
  <c r="K953" i="3"/>
  <c r="L953" i="3"/>
  <c r="M953" i="3"/>
  <c r="AG953" i="3"/>
  <c r="AR953" i="3"/>
  <c r="C954" i="3"/>
  <c r="D954" i="3"/>
  <c r="E954" i="3"/>
  <c r="F954" i="3"/>
  <c r="G954" i="3"/>
  <c r="H954" i="3"/>
  <c r="J954" i="3"/>
  <c r="K954" i="3"/>
  <c r="L954" i="3"/>
  <c r="M954" i="3"/>
  <c r="AG954" i="3"/>
  <c r="AR954" i="3"/>
  <c r="C955" i="3"/>
  <c r="D955" i="3"/>
  <c r="E955" i="3"/>
  <c r="F955" i="3"/>
  <c r="G955" i="3"/>
  <c r="H955" i="3"/>
  <c r="J955" i="3"/>
  <c r="K955" i="3"/>
  <c r="L955" i="3"/>
  <c r="M955" i="3"/>
  <c r="AG955" i="3"/>
  <c r="AR955" i="3"/>
  <c r="C956" i="3"/>
  <c r="D956" i="3"/>
  <c r="E956" i="3"/>
  <c r="F956" i="3"/>
  <c r="G956" i="3"/>
  <c r="H956" i="3"/>
  <c r="J956" i="3"/>
  <c r="K956" i="3"/>
  <c r="L956" i="3"/>
  <c r="M956" i="3"/>
  <c r="AG956" i="3"/>
  <c r="AR956" i="3"/>
  <c r="C957" i="3"/>
  <c r="D957" i="3"/>
  <c r="E957" i="3"/>
  <c r="F957" i="3"/>
  <c r="G957" i="3"/>
  <c r="H957" i="3"/>
  <c r="J957" i="3"/>
  <c r="K957" i="3"/>
  <c r="L957" i="3"/>
  <c r="M957" i="3"/>
  <c r="AG957" i="3"/>
  <c r="AR957" i="3"/>
  <c r="C958" i="3"/>
  <c r="D958" i="3"/>
  <c r="E958" i="3"/>
  <c r="F958" i="3"/>
  <c r="G958" i="3"/>
  <c r="H958" i="3"/>
  <c r="J958" i="3"/>
  <c r="K958" i="3"/>
  <c r="L958" i="3"/>
  <c r="M958" i="3"/>
  <c r="AG958" i="3"/>
  <c r="AR958" i="3"/>
  <c r="C959" i="3"/>
  <c r="D959" i="3"/>
  <c r="E959" i="3"/>
  <c r="F959" i="3"/>
  <c r="G959" i="3"/>
  <c r="H959" i="3"/>
  <c r="J959" i="3"/>
  <c r="K959" i="3"/>
  <c r="L959" i="3"/>
  <c r="M959" i="3"/>
  <c r="AG959" i="3"/>
  <c r="AR959" i="3"/>
  <c r="C960" i="3"/>
  <c r="D960" i="3"/>
  <c r="E960" i="3"/>
  <c r="F960" i="3"/>
  <c r="G960" i="3"/>
  <c r="H960" i="3"/>
  <c r="J960" i="3"/>
  <c r="K960" i="3"/>
  <c r="L960" i="3"/>
  <c r="M960" i="3"/>
  <c r="AG960" i="3"/>
  <c r="AR960" i="3"/>
  <c r="C961" i="3"/>
  <c r="D961" i="3"/>
  <c r="E961" i="3"/>
  <c r="F961" i="3"/>
  <c r="G961" i="3"/>
  <c r="H961" i="3"/>
  <c r="J961" i="3"/>
  <c r="K961" i="3"/>
  <c r="L961" i="3"/>
  <c r="M961" i="3"/>
  <c r="AG961" i="3"/>
  <c r="AR961" i="3"/>
  <c r="C962" i="3"/>
  <c r="D962" i="3"/>
  <c r="E962" i="3"/>
  <c r="F962" i="3"/>
  <c r="G962" i="3"/>
  <c r="H962" i="3"/>
  <c r="J962" i="3"/>
  <c r="K962" i="3"/>
  <c r="L962" i="3"/>
  <c r="M962" i="3"/>
  <c r="AG962" i="3"/>
  <c r="AR962" i="3"/>
  <c r="C963" i="3"/>
  <c r="D963" i="3"/>
  <c r="E963" i="3"/>
  <c r="F963" i="3"/>
  <c r="G963" i="3"/>
  <c r="H963" i="3"/>
  <c r="J963" i="3"/>
  <c r="K963" i="3"/>
  <c r="L963" i="3"/>
  <c r="M963" i="3"/>
  <c r="AG963" i="3"/>
  <c r="AR963" i="3"/>
  <c r="C964" i="3"/>
  <c r="D964" i="3"/>
  <c r="E964" i="3"/>
  <c r="F964" i="3"/>
  <c r="G964" i="3"/>
  <c r="H964" i="3"/>
  <c r="J964" i="3"/>
  <c r="K964" i="3"/>
  <c r="L964" i="3"/>
  <c r="M964" i="3"/>
  <c r="AG964" i="3"/>
  <c r="AR964" i="3"/>
  <c r="C965" i="3"/>
  <c r="D965" i="3"/>
  <c r="E965" i="3"/>
  <c r="F965" i="3"/>
  <c r="G965" i="3"/>
  <c r="H965" i="3"/>
  <c r="J965" i="3"/>
  <c r="K965" i="3"/>
  <c r="L965" i="3"/>
  <c r="M965" i="3"/>
  <c r="AG965" i="3"/>
  <c r="AR965" i="3"/>
  <c r="C966" i="3"/>
  <c r="D966" i="3"/>
  <c r="E966" i="3"/>
  <c r="F966" i="3"/>
  <c r="G966" i="3"/>
  <c r="H966" i="3"/>
  <c r="J966" i="3"/>
  <c r="K966" i="3"/>
  <c r="L966" i="3"/>
  <c r="M966" i="3"/>
  <c r="AG966" i="3"/>
  <c r="AR966" i="3"/>
  <c r="C967" i="3"/>
  <c r="D967" i="3"/>
  <c r="E967" i="3"/>
  <c r="F967" i="3"/>
  <c r="G967" i="3"/>
  <c r="H967" i="3"/>
  <c r="J967" i="3"/>
  <c r="K967" i="3"/>
  <c r="L967" i="3"/>
  <c r="M967" i="3"/>
  <c r="AG967" i="3"/>
  <c r="AR967" i="3"/>
  <c r="C968" i="3"/>
  <c r="D968" i="3"/>
  <c r="E968" i="3"/>
  <c r="F968" i="3"/>
  <c r="G968" i="3"/>
  <c r="H968" i="3"/>
  <c r="J968" i="3"/>
  <c r="K968" i="3"/>
  <c r="L968" i="3"/>
  <c r="M968" i="3"/>
  <c r="AG968" i="3"/>
  <c r="AR968" i="3"/>
  <c r="C969" i="3"/>
  <c r="D969" i="3"/>
  <c r="E969" i="3"/>
  <c r="F969" i="3"/>
  <c r="G969" i="3"/>
  <c r="H969" i="3"/>
  <c r="J969" i="3"/>
  <c r="K969" i="3"/>
  <c r="L969" i="3"/>
  <c r="M969" i="3"/>
  <c r="AG969" i="3"/>
  <c r="AR969" i="3"/>
  <c r="C970" i="3"/>
  <c r="D970" i="3"/>
  <c r="E970" i="3"/>
  <c r="F970" i="3"/>
  <c r="G970" i="3"/>
  <c r="H970" i="3"/>
  <c r="J970" i="3"/>
  <c r="K970" i="3"/>
  <c r="L970" i="3"/>
  <c r="M970" i="3"/>
  <c r="AG970" i="3"/>
  <c r="AR970" i="3"/>
  <c r="C971" i="3"/>
  <c r="D971" i="3"/>
  <c r="E971" i="3"/>
  <c r="F971" i="3"/>
  <c r="G971" i="3"/>
  <c r="H971" i="3"/>
  <c r="J971" i="3"/>
  <c r="K971" i="3"/>
  <c r="L971" i="3"/>
  <c r="M971" i="3"/>
  <c r="AG971" i="3"/>
  <c r="AR971" i="3"/>
  <c r="C972" i="3"/>
  <c r="D972" i="3"/>
  <c r="E972" i="3"/>
  <c r="F972" i="3"/>
  <c r="G972" i="3"/>
  <c r="H972" i="3"/>
  <c r="J972" i="3"/>
  <c r="K972" i="3"/>
  <c r="L972" i="3"/>
  <c r="M972" i="3"/>
  <c r="AG972" i="3"/>
  <c r="AR972" i="3"/>
  <c r="C973" i="3"/>
  <c r="D973" i="3"/>
  <c r="E973" i="3"/>
  <c r="F973" i="3"/>
  <c r="G973" i="3"/>
  <c r="H973" i="3"/>
  <c r="J973" i="3"/>
  <c r="K973" i="3"/>
  <c r="L973" i="3"/>
  <c r="M973" i="3"/>
  <c r="AG973" i="3"/>
  <c r="AR973" i="3"/>
  <c r="C974" i="3"/>
  <c r="D974" i="3"/>
  <c r="E974" i="3"/>
  <c r="F974" i="3"/>
  <c r="G974" i="3"/>
  <c r="H974" i="3"/>
  <c r="J974" i="3"/>
  <c r="K974" i="3"/>
  <c r="L974" i="3"/>
  <c r="M974" i="3"/>
  <c r="AG974" i="3"/>
  <c r="AR974" i="3"/>
  <c r="C975" i="3"/>
  <c r="D975" i="3"/>
  <c r="E975" i="3"/>
  <c r="F975" i="3"/>
  <c r="G975" i="3"/>
  <c r="H975" i="3"/>
  <c r="J975" i="3"/>
  <c r="K975" i="3"/>
  <c r="L975" i="3"/>
  <c r="M975" i="3"/>
  <c r="AG975" i="3"/>
  <c r="AR975" i="3"/>
  <c r="C976" i="3"/>
  <c r="D976" i="3"/>
  <c r="E976" i="3"/>
  <c r="F976" i="3"/>
  <c r="G976" i="3"/>
  <c r="H976" i="3"/>
  <c r="J976" i="3"/>
  <c r="K976" i="3"/>
  <c r="L976" i="3"/>
  <c r="M976" i="3"/>
  <c r="AG976" i="3"/>
  <c r="AR976" i="3"/>
  <c r="C977" i="3"/>
  <c r="D977" i="3"/>
  <c r="E977" i="3"/>
  <c r="F977" i="3"/>
  <c r="G977" i="3"/>
  <c r="H977" i="3"/>
  <c r="J977" i="3"/>
  <c r="K977" i="3"/>
  <c r="L977" i="3"/>
  <c r="M977" i="3"/>
  <c r="AG977" i="3"/>
  <c r="AR977" i="3"/>
  <c r="C978" i="3"/>
  <c r="D978" i="3"/>
  <c r="E978" i="3"/>
  <c r="F978" i="3"/>
  <c r="G978" i="3"/>
  <c r="H978" i="3"/>
  <c r="J978" i="3"/>
  <c r="K978" i="3"/>
  <c r="L978" i="3"/>
  <c r="M978" i="3"/>
  <c r="AG978" i="3"/>
  <c r="AR978" i="3"/>
  <c r="C979" i="3"/>
  <c r="D979" i="3"/>
  <c r="E979" i="3"/>
  <c r="F979" i="3"/>
  <c r="G979" i="3"/>
  <c r="H979" i="3"/>
  <c r="J979" i="3"/>
  <c r="K979" i="3"/>
  <c r="L979" i="3"/>
  <c r="M979" i="3"/>
  <c r="AG979" i="3"/>
  <c r="AR979" i="3"/>
  <c r="C980" i="3"/>
  <c r="D980" i="3"/>
  <c r="E980" i="3"/>
  <c r="F980" i="3"/>
  <c r="G980" i="3"/>
  <c r="H980" i="3"/>
  <c r="J980" i="3"/>
  <c r="K980" i="3"/>
  <c r="L980" i="3"/>
  <c r="M980" i="3"/>
  <c r="AG980" i="3"/>
  <c r="AR980" i="3"/>
  <c r="C981" i="3"/>
  <c r="D981" i="3"/>
  <c r="E981" i="3"/>
  <c r="F981" i="3"/>
  <c r="G981" i="3"/>
  <c r="H981" i="3"/>
  <c r="J981" i="3"/>
  <c r="K981" i="3"/>
  <c r="L981" i="3"/>
  <c r="M981" i="3"/>
  <c r="AG981" i="3"/>
  <c r="AR981" i="3"/>
  <c r="C982" i="3"/>
  <c r="D982" i="3"/>
  <c r="E982" i="3"/>
  <c r="F982" i="3"/>
  <c r="G982" i="3"/>
  <c r="H982" i="3"/>
  <c r="J982" i="3"/>
  <c r="K982" i="3"/>
  <c r="L982" i="3"/>
  <c r="M982" i="3"/>
  <c r="AG982" i="3"/>
  <c r="AR982" i="3"/>
  <c r="C983" i="3"/>
  <c r="D983" i="3"/>
  <c r="E983" i="3"/>
  <c r="F983" i="3"/>
  <c r="G983" i="3"/>
  <c r="H983" i="3"/>
  <c r="J983" i="3"/>
  <c r="K983" i="3"/>
  <c r="L983" i="3"/>
  <c r="M983" i="3"/>
  <c r="AG983" i="3"/>
  <c r="AR983" i="3"/>
  <c r="C984" i="3"/>
  <c r="D984" i="3"/>
  <c r="E984" i="3"/>
  <c r="F984" i="3"/>
  <c r="G984" i="3"/>
  <c r="H984" i="3"/>
  <c r="J984" i="3"/>
  <c r="K984" i="3"/>
  <c r="L984" i="3"/>
  <c r="M984" i="3"/>
  <c r="AG984" i="3"/>
  <c r="AR984" i="3"/>
  <c r="C985" i="3"/>
  <c r="D985" i="3"/>
  <c r="E985" i="3"/>
  <c r="F985" i="3"/>
  <c r="G985" i="3"/>
  <c r="H985" i="3"/>
  <c r="J985" i="3"/>
  <c r="K985" i="3"/>
  <c r="L985" i="3"/>
  <c r="M985" i="3"/>
  <c r="AG985" i="3"/>
  <c r="AR985" i="3"/>
  <c r="C986" i="3"/>
  <c r="D986" i="3"/>
  <c r="E986" i="3"/>
  <c r="F986" i="3"/>
  <c r="G986" i="3"/>
  <c r="H986" i="3"/>
  <c r="J986" i="3"/>
  <c r="K986" i="3"/>
  <c r="L986" i="3"/>
  <c r="M986" i="3"/>
  <c r="AG986" i="3"/>
  <c r="AR986" i="3"/>
  <c r="C987" i="3"/>
  <c r="D987" i="3"/>
  <c r="E987" i="3"/>
  <c r="F987" i="3"/>
  <c r="G987" i="3"/>
  <c r="H987" i="3"/>
  <c r="J987" i="3"/>
  <c r="K987" i="3"/>
  <c r="L987" i="3"/>
  <c r="M987" i="3"/>
  <c r="AG987" i="3"/>
  <c r="AR987" i="3"/>
  <c r="C988" i="3"/>
  <c r="D988" i="3"/>
  <c r="E988" i="3"/>
  <c r="F988" i="3"/>
  <c r="G988" i="3"/>
  <c r="H988" i="3"/>
  <c r="J988" i="3"/>
  <c r="K988" i="3"/>
  <c r="L988" i="3"/>
  <c r="M988" i="3"/>
  <c r="AG988" i="3"/>
  <c r="AR988" i="3"/>
  <c r="C989" i="3"/>
  <c r="D989" i="3"/>
  <c r="E989" i="3"/>
  <c r="F989" i="3"/>
  <c r="G989" i="3"/>
  <c r="H989" i="3"/>
  <c r="J989" i="3"/>
  <c r="K989" i="3"/>
  <c r="L989" i="3"/>
  <c r="M989" i="3"/>
  <c r="AG989" i="3"/>
  <c r="AR989" i="3"/>
  <c r="C990" i="3"/>
  <c r="D990" i="3"/>
  <c r="E990" i="3"/>
  <c r="F990" i="3"/>
  <c r="G990" i="3"/>
  <c r="H990" i="3"/>
  <c r="J990" i="3"/>
  <c r="K990" i="3"/>
  <c r="L990" i="3"/>
  <c r="M990" i="3"/>
  <c r="AG990" i="3"/>
  <c r="AR990" i="3"/>
  <c r="C991" i="3"/>
  <c r="D991" i="3"/>
  <c r="E991" i="3"/>
  <c r="F991" i="3"/>
  <c r="G991" i="3"/>
  <c r="H991" i="3"/>
  <c r="J991" i="3"/>
  <c r="K991" i="3"/>
  <c r="L991" i="3"/>
  <c r="M991" i="3"/>
  <c r="AG991" i="3"/>
  <c r="AR991" i="3"/>
  <c r="C992" i="3"/>
  <c r="D992" i="3"/>
  <c r="E992" i="3"/>
  <c r="F992" i="3"/>
  <c r="G992" i="3"/>
  <c r="H992" i="3"/>
  <c r="J992" i="3"/>
  <c r="K992" i="3"/>
  <c r="L992" i="3"/>
  <c r="M992" i="3"/>
  <c r="AG992" i="3"/>
  <c r="AR992" i="3"/>
  <c r="C993" i="3"/>
  <c r="D993" i="3"/>
  <c r="E993" i="3"/>
  <c r="F993" i="3"/>
  <c r="G993" i="3"/>
  <c r="H993" i="3"/>
  <c r="J993" i="3"/>
  <c r="K993" i="3"/>
  <c r="L993" i="3"/>
  <c r="M993" i="3"/>
  <c r="AG993" i="3"/>
  <c r="AR993" i="3"/>
  <c r="C994" i="3"/>
  <c r="D994" i="3"/>
  <c r="E994" i="3"/>
  <c r="F994" i="3"/>
  <c r="G994" i="3"/>
  <c r="H994" i="3"/>
  <c r="J994" i="3"/>
  <c r="K994" i="3"/>
  <c r="L994" i="3"/>
  <c r="M994" i="3"/>
  <c r="AG994" i="3"/>
  <c r="AR994" i="3"/>
  <c r="C995" i="3"/>
  <c r="D995" i="3"/>
  <c r="E995" i="3"/>
  <c r="F995" i="3"/>
  <c r="G995" i="3"/>
  <c r="H995" i="3"/>
  <c r="J995" i="3"/>
  <c r="K995" i="3"/>
  <c r="L995" i="3"/>
  <c r="M995" i="3"/>
  <c r="AG995" i="3"/>
  <c r="AR995" i="3"/>
  <c r="C996" i="3"/>
  <c r="D996" i="3"/>
  <c r="E996" i="3"/>
  <c r="F996" i="3"/>
  <c r="G996" i="3"/>
  <c r="H996" i="3"/>
  <c r="J996" i="3"/>
  <c r="K996" i="3"/>
  <c r="L996" i="3"/>
  <c r="M996" i="3"/>
  <c r="AG996" i="3"/>
  <c r="AR996" i="3"/>
  <c r="C997" i="3"/>
  <c r="D997" i="3"/>
  <c r="E997" i="3"/>
  <c r="F997" i="3"/>
  <c r="G997" i="3"/>
  <c r="H997" i="3"/>
  <c r="J997" i="3"/>
  <c r="K997" i="3"/>
  <c r="L997" i="3"/>
  <c r="M997" i="3"/>
  <c r="AG997" i="3"/>
  <c r="AR997" i="3"/>
  <c r="C998" i="3"/>
  <c r="D998" i="3"/>
  <c r="E998" i="3"/>
  <c r="F998" i="3"/>
  <c r="G998" i="3"/>
  <c r="H998" i="3"/>
  <c r="J998" i="3"/>
  <c r="K998" i="3"/>
  <c r="L998" i="3"/>
  <c r="M998" i="3"/>
  <c r="AG998" i="3"/>
  <c r="AR998" i="3"/>
  <c r="C999" i="3"/>
  <c r="D999" i="3"/>
  <c r="E999" i="3"/>
  <c r="F999" i="3"/>
  <c r="G999" i="3"/>
  <c r="H999" i="3"/>
  <c r="J999" i="3"/>
  <c r="K999" i="3"/>
  <c r="L999" i="3"/>
  <c r="M999" i="3"/>
  <c r="AG999" i="3"/>
  <c r="AR999" i="3"/>
  <c r="C1000" i="3"/>
  <c r="D1000" i="3"/>
  <c r="E1000" i="3"/>
  <c r="F1000" i="3"/>
  <c r="G1000" i="3"/>
  <c r="H1000" i="3"/>
  <c r="J1000" i="3"/>
  <c r="K1000" i="3"/>
  <c r="L1000" i="3"/>
  <c r="M1000" i="3"/>
  <c r="AG1000" i="3"/>
  <c r="AR1000" i="3"/>
  <c r="C1001" i="3"/>
  <c r="D1001" i="3"/>
  <c r="E1001" i="3"/>
  <c r="F1001" i="3"/>
  <c r="G1001" i="3"/>
  <c r="H1001" i="3"/>
  <c r="J1001" i="3"/>
  <c r="K1001" i="3"/>
  <c r="L1001" i="3"/>
  <c r="M1001" i="3"/>
  <c r="AG1001" i="3"/>
  <c r="AR1001" i="3"/>
  <c r="C1002" i="3"/>
  <c r="D1002" i="3"/>
  <c r="E1002" i="3"/>
  <c r="F1002" i="3"/>
  <c r="G1002" i="3"/>
  <c r="H1002" i="3"/>
  <c r="J1002" i="3"/>
  <c r="K1002" i="3"/>
  <c r="L1002" i="3"/>
  <c r="M1002" i="3"/>
  <c r="AG1002" i="3"/>
  <c r="AR1002" i="3"/>
  <c r="C1003" i="3"/>
  <c r="D1003" i="3"/>
  <c r="E1003" i="3"/>
  <c r="F1003" i="3"/>
  <c r="G1003" i="3"/>
  <c r="H1003" i="3"/>
  <c r="J1003" i="3"/>
  <c r="K1003" i="3"/>
  <c r="L1003" i="3"/>
  <c r="M1003" i="3"/>
  <c r="AG1003" i="3"/>
  <c r="AR1003" i="3"/>
  <c r="C1004" i="3"/>
  <c r="D1004" i="3"/>
  <c r="E1004" i="3"/>
  <c r="F1004" i="3"/>
  <c r="G1004" i="3"/>
  <c r="H1004" i="3"/>
  <c r="J1004" i="3"/>
  <c r="K1004" i="3"/>
  <c r="L1004" i="3"/>
  <c r="M1004" i="3"/>
  <c r="AG1004" i="3"/>
  <c r="AR1004" i="3"/>
  <c r="C1005" i="3"/>
  <c r="D1005" i="3"/>
  <c r="E1005" i="3"/>
  <c r="F1005" i="3"/>
  <c r="G1005" i="3"/>
  <c r="H1005" i="3"/>
  <c r="J1005" i="3"/>
  <c r="K1005" i="3"/>
  <c r="L1005" i="3"/>
  <c r="M1005" i="3"/>
  <c r="AG1005" i="3"/>
  <c r="AR1005" i="3"/>
  <c r="C1006" i="3"/>
  <c r="D1006" i="3"/>
  <c r="E1006" i="3"/>
  <c r="F1006" i="3"/>
  <c r="G1006" i="3"/>
  <c r="H1006" i="3"/>
  <c r="J1006" i="3"/>
  <c r="K1006" i="3"/>
  <c r="L1006" i="3"/>
  <c r="M1006" i="3"/>
  <c r="AG1006" i="3"/>
  <c r="AR1006" i="3"/>
  <c r="C1007" i="3"/>
  <c r="D1007" i="3"/>
  <c r="E1007" i="3"/>
  <c r="F1007" i="3"/>
  <c r="G1007" i="3"/>
  <c r="H1007" i="3"/>
  <c r="J1007" i="3"/>
  <c r="K1007" i="3"/>
  <c r="L1007" i="3"/>
  <c r="M1007" i="3"/>
  <c r="AG1007" i="3"/>
  <c r="AR1007" i="3"/>
  <c r="C1008" i="3"/>
  <c r="D1008" i="3"/>
  <c r="E1008" i="3"/>
  <c r="F1008" i="3"/>
  <c r="G1008" i="3"/>
  <c r="H1008" i="3"/>
  <c r="J1008" i="3"/>
  <c r="K1008" i="3"/>
  <c r="L1008" i="3"/>
  <c r="M1008" i="3"/>
  <c r="AG1008" i="3"/>
  <c r="AR1008" i="3"/>
  <c r="C1009" i="3"/>
  <c r="D1009" i="3"/>
  <c r="E1009" i="3"/>
  <c r="F1009" i="3"/>
  <c r="G1009" i="3"/>
  <c r="H1009" i="3"/>
  <c r="J1009" i="3"/>
  <c r="K1009" i="3"/>
  <c r="L1009" i="3"/>
  <c r="M1009" i="3"/>
  <c r="AG1009" i="3"/>
  <c r="AR1009" i="3"/>
  <c r="C1010" i="3"/>
  <c r="D1010" i="3"/>
  <c r="E1010" i="3"/>
  <c r="F1010" i="3"/>
  <c r="G1010" i="3"/>
  <c r="H1010" i="3"/>
  <c r="J1010" i="3"/>
  <c r="K1010" i="3"/>
  <c r="L1010" i="3"/>
  <c r="M1010" i="3"/>
  <c r="AG1010" i="3"/>
  <c r="AR1010" i="3"/>
  <c r="C1011" i="3"/>
  <c r="D1011" i="3"/>
  <c r="E1011" i="3"/>
  <c r="F1011" i="3"/>
  <c r="G1011" i="3"/>
  <c r="H1011" i="3"/>
  <c r="J1011" i="3"/>
  <c r="K1011" i="3"/>
  <c r="L1011" i="3"/>
  <c r="M1011" i="3"/>
  <c r="AG1011" i="3"/>
  <c r="AR1011" i="3"/>
  <c r="C1012" i="3"/>
  <c r="D1012" i="3"/>
  <c r="E1012" i="3"/>
  <c r="F1012" i="3"/>
  <c r="G1012" i="3"/>
  <c r="H1012" i="3"/>
  <c r="J1012" i="3"/>
  <c r="K1012" i="3"/>
  <c r="L1012" i="3"/>
  <c r="M1012" i="3"/>
  <c r="AG1012" i="3"/>
  <c r="AR1012" i="3"/>
  <c r="C1013" i="3"/>
  <c r="D1013" i="3"/>
  <c r="E1013" i="3"/>
  <c r="F1013" i="3"/>
  <c r="G1013" i="3"/>
  <c r="H1013" i="3"/>
  <c r="J1013" i="3"/>
  <c r="K1013" i="3"/>
  <c r="L1013" i="3"/>
  <c r="M1013" i="3"/>
  <c r="AG1013" i="3"/>
  <c r="AR1013" i="3"/>
  <c r="C1014" i="3"/>
  <c r="D1014" i="3"/>
  <c r="E1014" i="3"/>
  <c r="F1014" i="3"/>
  <c r="G1014" i="3"/>
  <c r="H1014" i="3"/>
  <c r="J1014" i="3"/>
  <c r="K1014" i="3"/>
  <c r="L1014" i="3"/>
  <c r="M1014" i="3"/>
  <c r="AG1014" i="3"/>
  <c r="AR1014" i="3"/>
  <c r="C1015" i="3"/>
  <c r="D1015" i="3"/>
  <c r="E1015" i="3"/>
  <c r="F1015" i="3"/>
  <c r="G1015" i="3"/>
  <c r="H1015" i="3"/>
  <c r="J1015" i="3"/>
  <c r="K1015" i="3"/>
  <c r="L1015" i="3"/>
  <c r="M1015" i="3"/>
  <c r="AG1015" i="3"/>
  <c r="AR1015" i="3"/>
  <c r="C1016" i="3"/>
  <c r="D1016" i="3"/>
  <c r="E1016" i="3"/>
  <c r="F1016" i="3"/>
  <c r="G1016" i="3"/>
  <c r="H1016" i="3"/>
  <c r="J1016" i="3"/>
  <c r="K1016" i="3"/>
  <c r="L1016" i="3"/>
  <c r="M1016" i="3"/>
  <c r="AG1016" i="3"/>
  <c r="AR1016" i="3"/>
  <c r="C1017" i="3"/>
  <c r="D1017" i="3"/>
  <c r="E1017" i="3"/>
  <c r="F1017" i="3"/>
  <c r="G1017" i="3"/>
  <c r="H1017" i="3"/>
  <c r="J1017" i="3"/>
  <c r="K1017" i="3"/>
  <c r="L1017" i="3"/>
  <c r="M1017" i="3"/>
  <c r="AG1017" i="3"/>
  <c r="AR1017" i="3"/>
  <c r="C1018" i="3"/>
  <c r="D1018" i="3"/>
  <c r="E1018" i="3"/>
  <c r="F1018" i="3"/>
  <c r="G1018" i="3"/>
  <c r="H1018" i="3"/>
  <c r="J1018" i="3"/>
  <c r="K1018" i="3"/>
  <c r="L1018" i="3"/>
  <c r="M1018" i="3"/>
  <c r="AG1018" i="3"/>
  <c r="AR1018" i="3"/>
  <c r="C1019" i="3"/>
  <c r="D1019" i="3"/>
  <c r="E1019" i="3"/>
  <c r="F1019" i="3"/>
  <c r="G1019" i="3"/>
  <c r="H1019" i="3"/>
  <c r="J1019" i="3"/>
  <c r="K1019" i="3"/>
  <c r="L1019" i="3"/>
  <c r="M1019" i="3"/>
  <c r="AG1019" i="3"/>
  <c r="AR1019" i="3"/>
  <c r="C1020" i="3"/>
  <c r="D1020" i="3"/>
  <c r="E1020" i="3"/>
  <c r="F1020" i="3"/>
  <c r="G1020" i="3"/>
  <c r="H1020" i="3"/>
  <c r="J1020" i="3"/>
  <c r="K1020" i="3"/>
  <c r="L1020" i="3"/>
  <c r="M1020" i="3"/>
  <c r="AG1020" i="3"/>
  <c r="AR1020" i="3"/>
  <c r="C1021" i="3"/>
  <c r="D1021" i="3"/>
  <c r="E1021" i="3"/>
  <c r="F1021" i="3"/>
  <c r="G1021" i="3"/>
  <c r="H1021" i="3"/>
  <c r="J1021" i="3"/>
  <c r="K1021" i="3"/>
  <c r="L1021" i="3"/>
  <c r="M1021" i="3"/>
  <c r="AG1021" i="3"/>
  <c r="AR1021" i="3"/>
  <c r="C1022" i="3"/>
  <c r="D1022" i="3"/>
  <c r="E1022" i="3"/>
  <c r="F1022" i="3"/>
  <c r="G1022" i="3"/>
  <c r="H1022" i="3"/>
  <c r="J1022" i="3"/>
  <c r="K1022" i="3"/>
  <c r="L1022" i="3"/>
  <c r="M1022" i="3"/>
  <c r="AG1022" i="3"/>
  <c r="AR1022" i="3"/>
  <c r="C1023" i="3"/>
  <c r="D1023" i="3"/>
  <c r="E1023" i="3"/>
  <c r="F1023" i="3"/>
  <c r="G1023" i="3"/>
  <c r="H1023" i="3"/>
  <c r="J1023" i="3"/>
  <c r="K1023" i="3"/>
  <c r="L1023" i="3"/>
  <c r="M1023" i="3"/>
  <c r="AG1023" i="3"/>
  <c r="AR1023" i="3"/>
  <c r="C1024" i="3"/>
  <c r="D1024" i="3"/>
  <c r="E1024" i="3"/>
  <c r="F1024" i="3"/>
  <c r="G1024" i="3"/>
  <c r="H1024" i="3"/>
  <c r="J1024" i="3"/>
  <c r="K1024" i="3"/>
  <c r="L1024" i="3"/>
  <c r="M1024" i="3"/>
  <c r="AG1024" i="3"/>
  <c r="AR1024" i="3"/>
  <c r="C1025" i="3"/>
  <c r="D1025" i="3"/>
  <c r="E1025" i="3"/>
  <c r="F1025" i="3"/>
  <c r="G1025" i="3"/>
  <c r="H1025" i="3"/>
  <c r="J1025" i="3"/>
  <c r="K1025" i="3"/>
  <c r="L1025" i="3"/>
  <c r="M1025" i="3"/>
  <c r="AG1025" i="3"/>
  <c r="AR1025" i="3"/>
  <c r="C1026" i="3"/>
  <c r="D1026" i="3"/>
  <c r="E1026" i="3"/>
  <c r="F1026" i="3"/>
  <c r="G1026" i="3"/>
  <c r="H1026" i="3"/>
  <c r="J1026" i="3"/>
  <c r="K1026" i="3"/>
  <c r="L1026" i="3"/>
  <c r="M1026" i="3"/>
  <c r="AG1026" i="3"/>
  <c r="AR1026" i="3"/>
  <c r="C1027" i="3"/>
  <c r="D1027" i="3"/>
  <c r="E1027" i="3"/>
  <c r="F1027" i="3"/>
  <c r="G1027" i="3"/>
  <c r="H1027" i="3"/>
  <c r="J1027" i="3"/>
  <c r="K1027" i="3"/>
  <c r="L1027" i="3"/>
  <c r="M1027" i="3"/>
  <c r="AG1027" i="3"/>
  <c r="AR1027" i="3"/>
  <c r="C1028" i="3"/>
  <c r="D1028" i="3"/>
  <c r="E1028" i="3"/>
  <c r="F1028" i="3"/>
  <c r="G1028" i="3"/>
  <c r="H1028" i="3"/>
  <c r="J1028" i="3"/>
  <c r="K1028" i="3"/>
  <c r="L1028" i="3"/>
  <c r="M1028" i="3"/>
  <c r="AG1028" i="3"/>
  <c r="AR1028" i="3"/>
  <c r="C1029" i="3"/>
  <c r="D1029" i="3"/>
  <c r="E1029" i="3"/>
  <c r="F1029" i="3"/>
  <c r="G1029" i="3"/>
  <c r="H1029" i="3"/>
  <c r="J1029" i="3"/>
  <c r="K1029" i="3"/>
  <c r="L1029" i="3"/>
  <c r="M1029" i="3"/>
  <c r="AG1029" i="3"/>
  <c r="AR1029" i="3"/>
  <c r="C1030" i="3"/>
  <c r="D1030" i="3"/>
  <c r="E1030" i="3"/>
  <c r="F1030" i="3"/>
  <c r="G1030" i="3"/>
  <c r="H1030" i="3"/>
  <c r="J1030" i="3"/>
  <c r="K1030" i="3"/>
  <c r="L1030" i="3"/>
  <c r="M1030" i="3"/>
  <c r="AG1030" i="3"/>
  <c r="AR1030" i="3"/>
  <c r="C1031" i="3"/>
  <c r="D1031" i="3"/>
  <c r="E1031" i="3"/>
  <c r="F1031" i="3"/>
  <c r="G1031" i="3"/>
  <c r="H1031" i="3"/>
  <c r="J1031" i="3"/>
  <c r="K1031" i="3"/>
  <c r="L1031" i="3"/>
  <c r="M1031" i="3"/>
  <c r="AG1031" i="3"/>
  <c r="AR1031" i="3"/>
  <c r="C1032" i="3"/>
  <c r="D1032" i="3"/>
  <c r="E1032" i="3"/>
  <c r="F1032" i="3"/>
  <c r="G1032" i="3"/>
  <c r="H1032" i="3"/>
  <c r="J1032" i="3"/>
  <c r="K1032" i="3"/>
  <c r="L1032" i="3"/>
  <c r="M1032" i="3"/>
  <c r="AG1032" i="3"/>
  <c r="AR1032" i="3"/>
  <c r="C1033" i="3"/>
  <c r="D1033" i="3"/>
  <c r="E1033" i="3"/>
  <c r="F1033" i="3"/>
  <c r="G1033" i="3"/>
  <c r="H1033" i="3"/>
  <c r="J1033" i="3"/>
  <c r="K1033" i="3"/>
  <c r="L1033" i="3"/>
  <c r="M1033" i="3"/>
  <c r="AG1033" i="3"/>
  <c r="AR1033" i="3"/>
  <c r="C1034" i="3"/>
  <c r="D1034" i="3"/>
  <c r="E1034" i="3"/>
  <c r="F1034" i="3"/>
  <c r="G1034" i="3"/>
  <c r="H1034" i="3"/>
  <c r="J1034" i="3"/>
  <c r="K1034" i="3"/>
  <c r="L1034" i="3"/>
  <c r="M1034" i="3"/>
  <c r="AG1034" i="3"/>
  <c r="AR1034" i="3"/>
  <c r="C1035" i="3"/>
  <c r="D1035" i="3"/>
  <c r="E1035" i="3"/>
  <c r="F1035" i="3"/>
  <c r="G1035" i="3"/>
  <c r="H1035" i="3"/>
  <c r="J1035" i="3"/>
  <c r="K1035" i="3"/>
  <c r="L1035" i="3"/>
  <c r="M1035" i="3"/>
  <c r="AG1035" i="3"/>
  <c r="AR1035" i="3"/>
  <c r="C1036" i="3"/>
  <c r="D1036" i="3"/>
  <c r="E1036" i="3"/>
  <c r="F1036" i="3"/>
  <c r="G1036" i="3"/>
  <c r="H1036" i="3"/>
  <c r="J1036" i="3"/>
  <c r="K1036" i="3"/>
  <c r="L1036" i="3"/>
  <c r="M1036" i="3"/>
  <c r="AG1036" i="3"/>
  <c r="AR1036" i="3"/>
  <c r="C1037" i="3"/>
  <c r="D1037" i="3"/>
  <c r="E1037" i="3"/>
  <c r="F1037" i="3"/>
  <c r="G1037" i="3"/>
  <c r="H1037" i="3"/>
  <c r="J1037" i="3"/>
  <c r="K1037" i="3"/>
  <c r="L1037" i="3"/>
  <c r="M1037" i="3"/>
  <c r="AG1037" i="3"/>
  <c r="AR1037" i="3"/>
  <c r="C1038" i="3"/>
  <c r="D1038" i="3"/>
  <c r="E1038" i="3"/>
  <c r="F1038" i="3"/>
  <c r="G1038" i="3"/>
  <c r="H1038" i="3"/>
  <c r="J1038" i="3"/>
  <c r="K1038" i="3"/>
  <c r="L1038" i="3"/>
  <c r="M1038" i="3"/>
  <c r="AG1038" i="3"/>
  <c r="AR1038" i="3"/>
  <c r="C1039" i="3"/>
  <c r="D1039" i="3"/>
  <c r="E1039" i="3"/>
  <c r="F1039" i="3"/>
  <c r="G1039" i="3"/>
  <c r="H1039" i="3"/>
  <c r="J1039" i="3"/>
  <c r="K1039" i="3"/>
  <c r="L1039" i="3"/>
  <c r="M1039" i="3"/>
  <c r="AG1039" i="3"/>
  <c r="AR1039" i="3"/>
  <c r="C1040" i="3"/>
  <c r="D1040" i="3"/>
  <c r="E1040" i="3"/>
  <c r="F1040" i="3"/>
  <c r="G1040" i="3"/>
  <c r="H1040" i="3"/>
  <c r="J1040" i="3"/>
  <c r="K1040" i="3"/>
  <c r="L1040" i="3"/>
  <c r="M1040" i="3"/>
  <c r="AG1040" i="3"/>
  <c r="AR1040" i="3"/>
  <c r="C1041" i="3"/>
  <c r="D1041" i="3"/>
  <c r="E1041" i="3"/>
  <c r="F1041" i="3"/>
  <c r="G1041" i="3"/>
  <c r="H1041" i="3"/>
  <c r="J1041" i="3"/>
  <c r="K1041" i="3"/>
  <c r="L1041" i="3"/>
  <c r="M1041" i="3"/>
  <c r="AG1041" i="3"/>
  <c r="AR1041" i="3"/>
  <c r="C1042" i="3"/>
  <c r="D1042" i="3"/>
  <c r="E1042" i="3"/>
  <c r="F1042" i="3"/>
  <c r="G1042" i="3"/>
  <c r="H1042" i="3"/>
  <c r="J1042" i="3"/>
  <c r="K1042" i="3"/>
  <c r="L1042" i="3"/>
  <c r="M1042" i="3"/>
  <c r="AG1042" i="3"/>
  <c r="AR1042" i="3"/>
  <c r="C1043" i="3"/>
  <c r="D1043" i="3"/>
  <c r="E1043" i="3"/>
  <c r="F1043" i="3"/>
  <c r="G1043" i="3"/>
  <c r="H1043" i="3"/>
  <c r="J1043" i="3"/>
  <c r="K1043" i="3"/>
  <c r="L1043" i="3"/>
  <c r="M1043" i="3"/>
  <c r="AG1043" i="3"/>
  <c r="AR1043" i="3"/>
  <c r="C1044" i="3"/>
  <c r="D1044" i="3"/>
  <c r="E1044" i="3"/>
  <c r="F1044" i="3"/>
  <c r="G1044" i="3"/>
  <c r="H1044" i="3"/>
  <c r="J1044" i="3"/>
  <c r="K1044" i="3"/>
  <c r="L1044" i="3"/>
  <c r="M1044" i="3"/>
  <c r="AG1044" i="3"/>
  <c r="AR1044" i="3"/>
  <c r="C1045" i="3"/>
  <c r="D1045" i="3"/>
  <c r="E1045" i="3"/>
  <c r="F1045" i="3"/>
  <c r="G1045" i="3"/>
  <c r="H1045" i="3"/>
  <c r="J1045" i="3"/>
  <c r="K1045" i="3"/>
  <c r="L1045" i="3"/>
  <c r="M1045" i="3"/>
  <c r="AG1045" i="3"/>
  <c r="AR1045" i="3"/>
  <c r="C1046" i="3"/>
  <c r="D1046" i="3"/>
  <c r="E1046" i="3"/>
  <c r="F1046" i="3"/>
  <c r="G1046" i="3"/>
  <c r="H1046" i="3"/>
  <c r="J1046" i="3"/>
  <c r="K1046" i="3"/>
  <c r="L1046" i="3"/>
  <c r="M1046" i="3"/>
  <c r="AG1046" i="3"/>
  <c r="AR1046" i="3"/>
  <c r="C1047" i="3"/>
  <c r="D1047" i="3"/>
  <c r="E1047" i="3"/>
  <c r="F1047" i="3"/>
  <c r="G1047" i="3"/>
  <c r="H1047" i="3"/>
  <c r="J1047" i="3"/>
  <c r="K1047" i="3"/>
  <c r="L1047" i="3"/>
  <c r="M1047" i="3"/>
  <c r="AG1047" i="3"/>
  <c r="AR1047" i="3"/>
  <c r="C1048" i="3"/>
  <c r="D1048" i="3"/>
  <c r="E1048" i="3"/>
  <c r="F1048" i="3"/>
  <c r="G1048" i="3"/>
  <c r="H1048" i="3"/>
  <c r="J1048" i="3"/>
  <c r="K1048" i="3"/>
  <c r="L1048" i="3"/>
  <c r="M1048" i="3"/>
  <c r="AG1048" i="3"/>
  <c r="AR1048" i="3"/>
  <c r="C1049" i="3"/>
  <c r="D1049" i="3"/>
  <c r="E1049" i="3"/>
  <c r="F1049" i="3"/>
  <c r="G1049" i="3"/>
  <c r="H1049" i="3"/>
  <c r="J1049" i="3"/>
  <c r="K1049" i="3"/>
  <c r="L1049" i="3"/>
  <c r="M1049" i="3"/>
  <c r="AG1049" i="3"/>
  <c r="AR1049" i="3"/>
  <c r="C1050" i="3"/>
  <c r="D1050" i="3"/>
  <c r="E1050" i="3"/>
  <c r="F1050" i="3"/>
  <c r="G1050" i="3"/>
  <c r="H1050" i="3"/>
  <c r="J1050" i="3"/>
  <c r="K1050" i="3"/>
  <c r="L1050" i="3"/>
  <c r="M1050" i="3"/>
  <c r="AG1050" i="3"/>
  <c r="AR1050" i="3"/>
  <c r="C1051" i="3"/>
  <c r="D1051" i="3"/>
  <c r="E1051" i="3"/>
  <c r="F1051" i="3"/>
  <c r="G1051" i="3"/>
  <c r="H1051" i="3"/>
  <c r="J1051" i="3"/>
  <c r="K1051" i="3"/>
  <c r="L1051" i="3"/>
  <c r="M1051" i="3"/>
  <c r="AG1051" i="3"/>
  <c r="AR1051" i="3"/>
  <c r="C1052" i="3"/>
  <c r="D1052" i="3"/>
  <c r="E1052" i="3"/>
  <c r="F1052" i="3"/>
  <c r="G1052" i="3"/>
  <c r="H1052" i="3"/>
  <c r="J1052" i="3"/>
  <c r="K1052" i="3"/>
  <c r="L1052" i="3"/>
  <c r="M1052" i="3"/>
  <c r="AG1052" i="3"/>
  <c r="AR1052" i="3"/>
  <c r="C1053" i="3"/>
  <c r="D1053" i="3"/>
  <c r="E1053" i="3"/>
  <c r="F1053" i="3"/>
  <c r="G1053" i="3"/>
  <c r="H1053" i="3"/>
  <c r="J1053" i="3"/>
  <c r="K1053" i="3"/>
  <c r="L1053" i="3"/>
  <c r="M1053" i="3"/>
  <c r="AG1053" i="3"/>
  <c r="AR1053" i="3"/>
  <c r="C1054" i="3"/>
  <c r="D1054" i="3"/>
  <c r="E1054" i="3"/>
  <c r="F1054" i="3"/>
  <c r="G1054" i="3"/>
  <c r="H1054" i="3"/>
  <c r="J1054" i="3"/>
  <c r="K1054" i="3"/>
  <c r="L1054" i="3"/>
  <c r="M1054" i="3"/>
  <c r="AG1054" i="3"/>
  <c r="AR1054" i="3"/>
  <c r="C1055" i="3"/>
  <c r="D1055" i="3"/>
  <c r="E1055" i="3"/>
  <c r="F1055" i="3"/>
  <c r="G1055" i="3"/>
  <c r="H1055" i="3"/>
  <c r="J1055" i="3"/>
  <c r="K1055" i="3"/>
  <c r="L1055" i="3"/>
  <c r="M1055" i="3"/>
  <c r="AG1055" i="3"/>
  <c r="AR1055" i="3"/>
  <c r="C1056" i="3"/>
  <c r="D1056" i="3"/>
  <c r="E1056" i="3"/>
  <c r="F1056" i="3"/>
  <c r="G1056" i="3"/>
  <c r="H1056" i="3"/>
  <c r="J1056" i="3"/>
  <c r="K1056" i="3"/>
  <c r="L1056" i="3"/>
  <c r="M1056" i="3"/>
  <c r="AG1056" i="3"/>
  <c r="AR1056" i="3"/>
  <c r="C1057" i="3"/>
  <c r="D1057" i="3"/>
  <c r="E1057" i="3"/>
  <c r="F1057" i="3"/>
  <c r="G1057" i="3"/>
  <c r="H1057" i="3"/>
  <c r="J1057" i="3"/>
  <c r="K1057" i="3"/>
  <c r="L1057" i="3"/>
  <c r="M1057" i="3"/>
  <c r="AG1057" i="3"/>
  <c r="AR1057" i="3"/>
  <c r="C1058" i="3"/>
  <c r="D1058" i="3"/>
  <c r="E1058" i="3"/>
  <c r="F1058" i="3"/>
  <c r="G1058" i="3"/>
  <c r="H1058" i="3"/>
  <c r="J1058" i="3"/>
  <c r="K1058" i="3"/>
  <c r="L1058" i="3"/>
  <c r="M1058" i="3"/>
  <c r="AG1058" i="3"/>
  <c r="AR1058" i="3"/>
  <c r="C1059" i="3"/>
  <c r="D1059" i="3"/>
  <c r="E1059" i="3"/>
  <c r="F1059" i="3"/>
  <c r="G1059" i="3"/>
  <c r="H1059" i="3"/>
  <c r="J1059" i="3"/>
  <c r="K1059" i="3"/>
  <c r="L1059" i="3"/>
  <c r="M1059" i="3"/>
  <c r="AG1059" i="3"/>
  <c r="AR1059" i="3"/>
  <c r="C1060" i="3"/>
  <c r="D1060" i="3"/>
  <c r="E1060" i="3"/>
  <c r="F1060" i="3"/>
  <c r="G1060" i="3"/>
  <c r="H1060" i="3"/>
  <c r="J1060" i="3"/>
  <c r="K1060" i="3"/>
  <c r="L1060" i="3"/>
  <c r="M1060" i="3"/>
  <c r="AG1060" i="3"/>
  <c r="AR1060" i="3"/>
  <c r="C1061" i="3"/>
  <c r="D1061" i="3"/>
  <c r="E1061" i="3"/>
  <c r="F1061" i="3"/>
  <c r="G1061" i="3"/>
  <c r="H1061" i="3"/>
  <c r="J1061" i="3"/>
  <c r="K1061" i="3"/>
  <c r="L1061" i="3"/>
  <c r="M1061" i="3"/>
  <c r="AG1061" i="3"/>
  <c r="AR1061" i="3"/>
  <c r="C1062" i="3"/>
  <c r="D1062" i="3"/>
  <c r="E1062" i="3"/>
  <c r="F1062" i="3"/>
  <c r="G1062" i="3"/>
  <c r="H1062" i="3"/>
  <c r="J1062" i="3"/>
  <c r="K1062" i="3"/>
  <c r="L1062" i="3"/>
  <c r="M1062" i="3"/>
  <c r="AG1062" i="3"/>
  <c r="AR1062" i="3"/>
  <c r="C1063" i="3"/>
  <c r="D1063" i="3"/>
  <c r="E1063" i="3"/>
  <c r="F1063" i="3"/>
  <c r="G1063" i="3"/>
  <c r="H1063" i="3"/>
  <c r="J1063" i="3"/>
  <c r="K1063" i="3"/>
  <c r="L1063" i="3"/>
  <c r="M1063" i="3"/>
  <c r="AG1063" i="3"/>
  <c r="AR1063" i="3"/>
  <c r="C1064" i="3"/>
  <c r="D1064" i="3"/>
  <c r="E1064" i="3"/>
  <c r="F1064" i="3"/>
  <c r="G1064" i="3"/>
  <c r="H1064" i="3"/>
  <c r="J1064" i="3"/>
  <c r="K1064" i="3"/>
  <c r="L1064" i="3"/>
  <c r="M1064" i="3"/>
  <c r="AG1064" i="3"/>
  <c r="AR1064" i="3"/>
  <c r="C1065" i="3"/>
  <c r="D1065" i="3"/>
  <c r="E1065" i="3"/>
  <c r="F1065" i="3"/>
  <c r="G1065" i="3"/>
  <c r="H1065" i="3"/>
  <c r="J1065" i="3"/>
  <c r="K1065" i="3"/>
  <c r="L1065" i="3"/>
  <c r="M1065" i="3"/>
  <c r="AG1065" i="3"/>
  <c r="AR1065" i="3"/>
  <c r="C1066" i="3"/>
  <c r="D1066" i="3"/>
  <c r="E1066" i="3"/>
  <c r="F1066" i="3"/>
  <c r="G1066" i="3"/>
  <c r="H1066" i="3"/>
  <c r="J1066" i="3"/>
  <c r="K1066" i="3"/>
  <c r="L1066" i="3"/>
  <c r="M1066" i="3"/>
  <c r="AG1066" i="3"/>
  <c r="AR1066" i="3"/>
  <c r="C1067" i="3"/>
  <c r="D1067" i="3"/>
  <c r="E1067" i="3"/>
  <c r="F1067" i="3"/>
  <c r="G1067" i="3"/>
  <c r="H1067" i="3"/>
  <c r="J1067" i="3"/>
  <c r="K1067" i="3"/>
  <c r="L1067" i="3"/>
  <c r="M1067" i="3"/>
  <c r="AG1067" i="3"/>
  <c r="AR1067" i="3"/>
  <c r="C1068" i="3"/>
  <c r="D1068" i="3"/>
  <c r="E1068" i="3"/>
  <c r="F1068" i="3"/>
  <c r="G1068" i="3"/>
  <c r="H1068" i="3"/>
  <c r="J1068" i="3"/>
  <c r="K1068" i="3"/>
  <c r="L1068" i="3"/>
  <c r="M1068" i="3"/>
  <c r="AG1068" i="3"/>
  <c r="AR1068" i="3"/>
  <c r="C1069" i="3"/>
  <c r="D1069" i="3"/>
  <c r="E1069" i="3"/>
  <c r="F1069" i="3"/>
  <c r="G1069" i="3"/>
  <c r="H1069" i="3"/>
  <c r="J1069" i="3"/>
  <c r="K1069" i="3"/>
  <c r="L1069" i="3"/>
  <c r="M1069" i="3"/>
  <c r="AG1069" i="3"/>
  <c r="AR1069" i="3"/>
  <c r="C1070" i="3"/>
  <c r="D1070" i="3"/>
  <c r="E1070" i="3"/>
  <c r="F1070" i="3"/>
  <c r="G1070" i="3"/>
  <c r="H1070" i="3"/>
  <c r="J1070" i="3"/>
  <c r="K1070" i="3"/>
  <c r="L1070" i="3"/>
  <c r="M1070" i="3"/>
  <c r="AG1070" i="3"/>
  <c r="AR1070" i="3"/>
  <c r="C1071" i="3"/>
  <c r="D1071" i="3"/>
  <c r="E1071" i="3"/>
  <c r="F1071" i="3"/>
  <c r="G1071" i="3"/>
  <c r="H1071" i="3"/>
  <c r="J1071" i="3"/>
  <c r="K1071" i="3"/>
  <c r="L1071" i="3"/>
  <c r="M1071" i="3"/>
  <c r="AG1071" i="3"/>
  <c r="AR1071" i="3"/>
  <c r="C1072" i="3"/>
  <c r="D1072" i="3"/>
  <c r="E1072" i="3"/>
  <c r="F1072" i="3"/>
  <c r="G1072" i="3"/>
  <c r="H1072" i="3"/>
  <c r="J1072" i="3"/>
  <c r="K1072" i="3"/>
  <c r="L1072" i="3"/>
  <c r="M1072" i="3"/>
  <c r="AG1072" i="3"/>
  <c r="AR1072" i="3"/>
  <c r="C1073" i="3"/>
  <c r="D1073" i="3"/>
  <c r="E1073" i="3"/>
  <c r="F1073" i="3"/>
  <c r="G1073" i="3"/>
  <c r="H1073" i="3"/>
  <c r="J1073" i="3"/>
  <c r="K1073" i="3"/>
  <c r="L1073" i="3"/>
  <c r="M1073" i="3"/>
  <c r="AG1073" i="3"/>
  <c r="AR1073" i="3"/>
  <c r="C1074" i="3"/>
  <c r="D1074" i="3"/>
  <c r="E1074" i="3"/>
  <c r="F1074" i="3"/>
  <c r="G1074" i="3"/>
  <c r="H1074" i="3"/>
  <c r="J1074" i="3"/>
  <c r="K1074" i="3"/>
  <c r="L1074" i="3"/>
  <c r="M1074" i="3"/>
  <c r="AG1074" i="3"/>
  <c r="AR1074" i="3"/>
  <c r="C1075" i="3"/>
  <c r="D1075" i="3"/>
  <c r="E1075" i="3"/>
  <c r="F1075" i="3"/>
  <c r="G1075" i="3"/>
  <c r="H1075" i="3"/>
  <c r="J1075" i="3"/>
  <c r="K1075" i="3"/>
  <c r="L1075" i="3"/>
  <c r="M1075" i="3"/>
  <c r="AG1075" i="3"/>
  <c r="AR1075" i="3"/>
  <c r="C1076" i="3"/>
  <c r="D1076" i="3"/>
  <c r="E1076" i="3"/>
  <c r="F1076" i="3"/>
  <c r="G1076" i="3"/>
  <c r="H1076" i="3"/>
  <c r="J1076" i="3"/>
  <c r="K1076" i="3"/>
  <c r="L1076" i="3"/>
  <c r="M1076" i="3"/>
  <c r="AG1076" i="3"/>
  <c r="AR1076" i="3"/>
  <c r="C1077" i="3"/>
  <c r="D1077" i="3"/>
  <c r="E1077" i="3"/>
  <c r="F1077" i="3"/>
  <c r="G1077" i="3"/>
  <c r="H1077" i="3"/>
  <c r="J1077" i="3"/>
  <c r="K1077" i="3"/>
  <c r="L1077" i="3"/>
  <c r="M1077" i="3"/>
  <c r="AG1077" i="3"/>
  <c r="AR1077" i="3"/>
  <c r="C1078" i="3"/>
  <c r="D1078" i="3"/>
  <c r="E1078" i="3"/>
  <c r="F1078" i="3"/>
  <c r="G1078" i="3"/>
  <c r="H1078" i="3"/>
  <c r="J1078" i="3"/>
  <c r="K1078" i="3"/>
  <c r="L1078" i="3"/>
  <c r="M1078" i="3"/>
  <c r="AG1078" i="3"/>
  <c r="AR1078" i="3"/>
  <c r="C1079" i="3"/>
  <c r="D1079" i="3"/>
  <c r="E1079" i="3"/>
  <c r="F1079" i="3"/>
  <c r="G1079" i="3"/>
  <c r="H1079" i="3"/>
  <c r="J1079" i="3"/>
  <c r="K1079" i="3"/>
  <c r="L1079" i="3"/>
  <c r="M1079" i="3"/>
  <c r="AG1079" i="3"/>
  <c r="AR1079" i="3"/>
  <c r="C1080" i="3"/>
  <c r="D1080" i="3"/>
  <c r="E1080" i="3"/>
  <c r="F1080" i="3"/>
  <c r="G1080" i="3"/>
  <c r="H1080" i="3"/>
  <c r="J1080" i="3"/>
  <c r="K1080" i="3"/>
  <c r="L1080" i="3"/>
  <c r="M1080" i="3"/>
  <c r="AG1080" i="3"/>
  <c r="AR1080" i="3"/>
  <c r="C1081" i="3"/>
  <c r="D1081" i="3"/>
  <c r="E1081" i="3"/>
  <c r="F1081" i="3"/>
  <c r="G1081" i="3"/>
  <c r="H1081" i="3"/>
  <c r="J1081" i="3"/>
  <c r="K1081" i="3"/>
  <c r="L1081" i="3"/>
  <c r="M1081" i="3"/>
  <c r="AG1081" i="3"/>
  <c r="AR1081" i="3"/>
  <c r="C1082" i="3"/>
  <c r="D1082" i="3"/>
  <c r="E1082" i="3"/>
  <c r="F1082" i="3"/>
  <c r="G1082" i="3"/>
  <c r="H1082" i="3"/>
  <c r="J1082" i="3"/>
  <c r="K1082" i="3"/>
  <c r="L1082" i="3"/>
  <c r="M1082" i="3"/>
  <c r="AG1082" i="3"/>
  <c r="AR1082" i="3"/>
  <c r="C1083" i="3"/>
  <c r="D1083" i="3"/>
  <c r="E1083" i="3"/>
  <c r="F1083" i="3"/>
  <c r="G1083" i="3"/>
  <c r="H1083" i="3"/>
  <c r="J1083" i="3"/>
  <c r="K1083" i="3"/>
  <c r="L1083" i="3"/>
  <c r="M1083" i="3"/>
  <c r="AG1083" i="3"/>
  <c r="AR1083" i="3"/>
  <c r="C1084" i="3"/>
  <c r="D1084" i="3"/>
  <c r="E1084" i="3"/>
  <c r="F1084" i="3"/>
  <c r="G1084" i="3"/>
  <c r="H1084" i="3"/>
  <c r="J1084" i="3"/>
  <c r="K1084" i="3"/>
  <c r="L1084" i="3"/>
  <c r="M1084" i="3"/>
  <c r="AG1084" i="3"/>
  <c r="AR1084" i="3"/>
  <c r="C1085" i="3"/>
  <c r="D1085" i="3"/>
  <c r="E1085" i="3"/>
  <c r="F1085" i="3"/>
  <c r="G1085" i="3"/>
  <c r="H1085" i="3"/>
  <c r="J1085" i="3"/>
  <c r="K1085" i="3"/>
  <c r="L1085" i="3"/>
  <c r="M1085" i="3"/>
  <c r="AG1085" i="3"/>
  <c r="AR1085" i="3"/>
  <c r="C1086" i="3"/>
  <c r="D1086" i="3"/>
  <c r="E1086" i="3"/>
  <c r="F1086" i="3"/>
  <c r="G1086" i="3"/>
  <c r="H1086" i="3"/>
  <c r="J1086" i="3"/>
  <c r="K1086" i="3"/>
  <c r="L1086" i="3"/>
  <c r="M1086" i="3"/>
  <c r="AG1086" i="3"/>
  <c r="AR1086" i="3"/>
  <c r="C1087" i="3"/>
  <c r="D1087" i="3"/>
  <c r="E1087" i="3"/>
  <c r="F1087" i="3"/>
  <c r="G1087" i="3"/>
  <c r="H1087" i="3"/>
  <c r="J1087" i="3"/>
  <c r="K1087" i="3"/>
  <c r="L1087" i="3"/>
  <c r="M1087" i="3"/>
  <c r="AG1087" i="3"/>
  <c r="AR1087" i="3"/>
  <c r="C1088" i="3"/>
  <c r="D1088" i="3"/>
  <c r="E1088" i="3"/>
  <c r="F1088" i="3"/>
  <c r="G1088" i="3"/>
  <c r="H1088" i="3"/>
  <c r="J1088" i="3"/>
  <c r="K1088" i="3"/>
  <c r="L1088" i="3"/>
  <c r="M1088" i="3"/>
  <c r="AG1088" i="3"/>
  <c r="AR1088" i="3"/>
  <c r="C1089" i="3"/>
  <c r="D1089" i="3"/>
  <c r="E1089" i="3"/>
  <c r="F1089" i="3"/>
  <c r="G1089" i="3"/>
  <c r="H1089" i="3"/>
  <c r="J1089" i="3"/>
  <c r="K1089" i="3"/>
  <c r="L1089" i="3"/>
  <c r="M1089" i="3"/>
  <c r="AG1089" i="3"/>
  <c r="AR1089" i="3"/>
  <c r="C1090" i="3"/>
  <c r="D1090" i="3"/>
  <c r="E1090" i="3"/>
  <c r="F1090" i="3"/>
  <c r="G1090" i="3"/>
  <c r="H1090" i="3"/>
  <c r="J1090" i="3"/>
  <c r="K1090" i="3"/>
  <c r="L1090" i="3"/>
  <c r="M1090" i="3"/>
  <c r="AG1090" i="3"/>
  <c r="AR1090" i="3"/>
  <c r="C1091" i="3"/>
  <c r="D1091" i="3"/>
  <c r="E1091" i="3"/>
  <c r="F1091" i="3"/>
  <c r="G1091" i="3"/>
  <c r="H1091" i="3"/>
  <c r="J1091" i="3"/>
  <c r="K1091" i="3"/>
  <c r="L1091" i="3"/>
  <c r="M1091" i="3"/>
  <c r="AG1091" i="3"/>
  <c r="AR1091" i="3"/>
  <c r="C1092" i="3"/>
  <c r="D1092" i="3"/>
  <c r="E1092" i="3"/>
  <c r="F1092" i="3"/>
  <c r="G1092" i="3"/>
  <c r="H1092" i="3"/>
  <c r="J1092" i="3"/>
  <c r="K1092" i="3"/>
  <c r="L1092" i="3"/>
  <c r="M1092" i="3"/>
  <c r="AG1092" i="3"/>
  <c r="AR1092" i="3"/>
  <c r="C1093" i="3"/>
  <c r="D1093" i="3"/>
  <c r="E1093" i="3"/>
  <c r="F1093" i="3"/>
  <c r="G1093" i="3"/>
  <c r="H1093" i="3"/>
  <c r="J1093" i="3"/>
  <c r="K1093" i="3"/>
  <c r="L1093" i="3"/>
  <c r="M1093" i="3"/>
  <c r="AG1093" i="3"/>
  <c r="AR1093" i="3"/>
  <c r="C1094" i="3"/>
  <c r="D1094" i="3"/>
  <c r="E1094" i="3"/>
  <c r="F1094" i="3"/>
  <c r="G1094" i="3"/>
  <c r="H1094" i="3"/>
  <c r="J1094" i="3"/>
  <c r="K1094" i="3"/>
  <c r="L1094" i="3"/>
  <c r="M1094" i="3"/>
  <c r="AG1094" i="3"/>
  <c r="AR1094" i="3"/>
  <c r="C1095" i="3"/>
  <c r="D1095" i="3"/>
  <c r="E1095" i="3"/>
  <c r="F1095" i="3"/>
  <c r="G1095" i="3"/>
  <c r="H1095" i="3"/>
  <c r="J1095" i="3"/>
  <c r="K1095" i="3"/>
  <c r="L1095" i="3"/>
  <c r="M1095" i="3"/>
  <c r="AG1095" i="3"/>
  <c r="AR1095" i="3"/>
  <c r="C1096" i="3"/>
  <c r="D1096" i="3"/>
  <c r="E1096" i="3"/>
  <c r="F1096" i="3"/>
  <c r="G1096" i="3"/>
  <c r="H1096" i="3"/>
  <c r="J1096" i="3"/>
  <c r="K1096" i="3"/>
  <c r="L1096" i="3"/>
  <c r="M1096" i="3"/>
  <c r="AG1096" i="3"/>
  <c r="AR1096" i="3"/>
  <c r="C1097" i="3"/>
  <c r="D1097" i="3"/>
  <c r="E1097" i="3"/>
  <c r="F1097" i="3"/>
  <c r="G1097" i="3"/>
  <c r="H1097" i="3"/>
  <c r="J1097" i="3"/>
  <c r="K1097" i="3"/>
  <c r="L1097" i="3"/>
  <c r="M1097" i="3"/>
  <c r="AG1097" i="3"/>
  <c r="AR1097" i="3"/>
  <c r="C1098" i="3"/>
  <c r="D1098" i="3"/>
  <c r="E1098" i="3"/>
  <c r="F1098" i="3"/>
  <c r="G1098" i="3"/>
  <c r="H1098" i="3"/>
  <c r="J1098" i="3"/>
  <c r="K1098" i="3"/>
  <c r="L1098" i="3"/>
  <c r="M1098" i="3"/>
  <c r="AG1098" i="3"/>
  <c r="AR1098" i="3"/>
  <c r="C1099" i="3"/>
  <c r="D1099" i="3"/>
  <c r="E1099" i="3"/>
  <c r="F1099" i="3"/>
  <c r="G1099" i="3"/>
  <c r="H1099" i="3"/>
  <c r="J1099" i="3"/>
  <c r="K1099" i="3"/>
  <c r="L1099" i="3"/>
  <c r="M1099" i="3"/>
  <c r="AG1099" i="3"/>
  <c r="AR1099" i="3"/>
  <c r="C1100" i="3"/>
  <c r="D1100" i="3"/>
  <c r="E1100" i="3"/>
  <c r="F1100" i="3"/>
  <c r="G1100" i="3"/>
  <c r="H1100" i="3"/>
  <c r="J1100" i="3"/>
  <c r="K1100" i="3"/>
  <c r="L1100" i="3"/>
  <c r="M1100" i="3"/>
  <c r="AG1100" i="3"/>
  <c r="AR1100" i="3"/>
  <c r="C1101" i="3"/>
  <c r="D1101" i="3"/>
  <c r="E1101" i="3"/>
  <c r="F1101" i="3"/>
  <c r="G1101" i="3"/>
  <c r="H1101" i="3"/>
  <c r="J1101" i="3"/>
  <c r="K1101" i="3"/>
  <c r="L1101" i="3"/>
  <c r="M1101" i="3"/>
  <c r="AG1101" i="3"/>
  <c r="AR1101" i="3"/>
  <c r="C1102" i="3"/>
  <c r="D1102" i="3"/>
  <c r="E1102" i="3"/>
  <c r="F1102" i="3"/>
  <c r="G1102" i="3"/>
  <c r="H1102" i="3"/>
  <c r="J1102" i="3"/>
  <c r="K1102" i="3"/>
  <c r="L1102" i="3"/>
  <c r="M1102" i="3"/>
  <c r="AG1102" i="3"/>
  <c r="AR1102" i="3"/>
  <c r="C1103" i="3"/>
  <c r="D1103" i="3"/>
  <c r="E1103" i="3"/>
  <c r="F1103" i="3"/>
  <c r="G1103" i="3"/>
  <c r="H1103" i="3"/>
  <c r="J1103" i="3"/>
  <c r="K1103" i="3"/>
  <c r="L1103" i="3"/>
  <c r="M1103" i="3"/>
  <c r="AG1103" i="3"/>
  <c r="AR1103" i="3"/>
  <c r="C1104" i="3"/>
  <c r="D1104" i="3"/>
  <c r="E1104" i="3"/>
  <c r="F1104" i="3"/>
  <c r="G1104" i="3"/>
  <c r="H1104" i="3"/>
  <c r="J1104" i="3"/>
  <c r="K1104" i="3"/>
  <c r="L1104" i="3"/>
  <c r="M1104" i="3"/>
  <c r="AG1104" i="3"/>
  <c r="AR1104" i="3"/>
  <c r="C1105" i="3"/>
  <c r="D1105" i="3"/>
  <c r="E1105" i="3"/>
  <c r="F1105" i="3"/>
  <c r="G1105" i="3"/>
  <c r="H1105" i="3"/>
  <c r="J1105" i="3"/>
  <c r="K1105" i="3"/>
  <c r="L1105" i="3"/>
  <c r="M1105" i="3"/>
  <c r="AG1105" i="3"/>
  <c r="AR1105" i="3"/>
  <c r="C1106" i="3"/>
  <c r="D1106" i="3"/>
  <c r="E1106" i="3"/>
  <c r="F1106" i="3"/>
  <c r="G1106" i="3"/>
  <c r="H1106" i="3"/>
  <c r="J1106" i="3"/>
  <c r="K1106" i="3"/>
  <c r="L1106" i="3"/>
  <c r="M1106" i="3"/>
  <c r="AG1106" i="3"/>
  <c r="AR1106" i="3"/>
  <c r="C1107" i="3"/>
  <c r="D1107" i="3"/>
  <c r="E1107" i="3"/>
  <c r="F1107" i="3"/>
  <c r="G1107" i="3"/>
  <c r="H1107" i="3"/>
  <c r="J1107" i="3"/>
  <c r="K1107" i="3"/>
  <c r="L1107" i="3"/>
  <c r="M1107" i="3"/>
  <c r="AG1107" i="3"/>
  <c r="AR1107" i="3"/>
  <c r="C1108" i="3"/>
  <c r="D1108" i="3"/>
  <c r="E1108" i="3"/>
  <c r="F1108" i="3"/>
  <c r="G1108" i="3"/>
  <c r="H1108" i="3"/>
  <c r="J1108" i="3"/>
  <c r="K1108" i="3"/>
  <c r="L1108" i="3"/>
  <c r="M1108" i="3"/>
  <c r="AG1108" i="3"/>
  <c r="AR1108" i="3"/>
  <c r="C1109" i="3"/>
  <c r="D1109" i="3"/>
  <c r="E1109" i="3"/>
  <c r="F1109" i="3"/>
  <c r="G1109" i="3"/>
  <c r="H1109" i="3"/>
  <c r="J1109" i="3"/>
  <c r="K1109" i="3"/>
  <c r="L1109" i="3"/>
  <c r="M1109" i="3"/>
  <c r="AG1109" i="3"/>
  <c r="AR1109" i="3"/>
  <c r="C1110" i="3"/>
  <c r="D1110" i="3"/>
  <c r="E1110" i="3"/>
  <c r="F1110" i="3"/>
  <c r="G1110" i="3"/>
  <c r="H1110" i="3"/>
  <c r="J1110" i="3"/>
  <c r="K1110" i="3"/>
  <c r="L1110" i="3"/>
  <c r="M1110" i="3"/>
  <c r="AG1110" i="3"/>
  <c r="AR1110" i="3"/>
  <c r="C1111" i="3"/>
  <c r="D1111" i="3"/>
  <c r="E1111" i="3"/>
  <c r="F1111" i="3"/>
  <c r="G1111" i="3"/>
  <c r="H1111" i="3"/>
  <c r="J1111" i="3"/>
  <c r="K1111" i="3"/>
  <c r="L1111" i="3"/>
  <c r="M1111" i="3"/>
  <c r="AG1111" i="3"/>
  <c r="AR1111" i="3"/>
  <c r="C1112" i="3"/>
  <c r="D1112" i="3"/>
  <c r="E1112" i="3"/>
  <c r="F1112" i="3"/>
  <c r="G1112" i="3"/>
  <c r="H1112" i="3"/>
  <c r="J1112" i="3"/>
  <c r="K1112" i="3"/>
  <c r="L1112" i="3"/>
  <c r="M1112" i="3"/>
  <c r="AG1112" i="3"/>
  <c r="AR1112" i="3"/>
  <c r="C1113" i="3"/>
  <c r="D1113" i="3"/>
  <c r="E1113" i="3"/>
  <c r="F1113" i="3"/>
  <c r="G1113" i="3"/>
  <c r="H1113" i="3"/>
  <c r="J1113" i="3"/>
  <c r="K1113" i="3"/>
  <c r="L1113" i="3"/>
  <c r="M1113" i="3"/>
  <c r="AG1113" i="3"/>
  <c r="AR1113" i="3"/>
  <c r="C1114" i="3"/>
  <c r="D1114" i="3"/>
  <c r="E1114" i="3"/>
  <c r="F1114" i="3"/>
  <c r="G1114" i="3"/>
  <c r="H1114" i="3"/>
  <c r="J1114" i="3"/>
  <c r="K1114" i="3"/>
  <c r="L1114" i="3"/>
  <c r="M1114" i="3"/>
  <c r="AG1114" i="3"/>
  <c r="AR1114" i="3"/>
  <c r="C1115" i="3"/>
  <c r="D1115" i="3"/>
  <c r="E1115" i="3"/>
  <c r="F1115" i="3"/>
  <c r="G1115" i="3"/>
  <c r="H1115" i="3"/>
  <c r="J1115" i="3"/>
  <c r="K1115" i="3"/>
  <c r="L1115" i="3"/>
  <c r="M1115" i="3"/>
  <c r="AG1115" i="3"/>
  <c r="AR1115" i="3"/>
  <c r="C1116" i="3"/>
  <c r="D1116" i="3"/>
  <c r="E1116" i="3"/>
  <c r="F1116" i="3"/>
  <c r="G1116" i="3"/>
  <c r="H1116" i="3"/>
  <c r="J1116" i="3"/>
  <c r="K1116" i="3"/>
  <c r="L1116" i="3"/>
  <c r="M1116" i="3"/>
  <c r="AG1116" i="3"/>
  <c r="AR1116" i="3"/>
  <c r="C1117" i="3"/>
  <c r="D1117" i="3"/>
  <c r="E1117" i="3"/>
  <c r="F1117" i="3"/>
  <c r="G1117" i="3"/>
  <c r="H1117" i="3"/>
  <c r="J1117" i="3"/>
  <c r="K1117" i="3"/>
  <c r="L1117" i="3"/>
  <c r="M1117" i="3"/>
  <c r="AG1117" i="3"/>
  <c r="AR1117" i="3"/>
  <c r="C1118" i="3"/>
  <c r="D1118" i="3"/>
  <c r="E1118" i="3"/>
  <c r="F1118" i="3"/>
  <c r="G1118" i="3"/>
  <c r="H1118" i="3"/>
  <c r="J1118" i="3"/>
  <c r="K1118" i="3"/>
  <c r="L1118" i="3"/>
  <c r="M1118" i="3"/>
  <c r="AG1118" i="3"/>
  <c r="AR1118" i="3"/>
  <c r="C1119" i="3"/>
  <c r="D1119" i="3"/>
  <c r="E1119" i="3"/>
  <c r="F1119" i="3"/>
  <c r="G1119" i="3"/>
  <c r="H1119" i="3"/>
  <c r="J1119" i="3"/>
  <c r="K1119" i="3"/>
  <c r="L1119" i="3"/>
  <c r="M1119" i="3"/>
  <c r="AG1119" i="3"/>
  <c r="AR1119" i="3"/>
  <c r="C1120" i="3"/>
  <c r="D1120" i="3"/>
  <c r="E1120" i="3"/>
  <c r="F1120" i="3"/>
  <c r="G1120" i="3"/>
  <c r="H1120" i="3"/>
  <c r="J1120" i="3"/>
  <c r="K1120" i="3"/>
  <c r="L1120" i="3"/>
  <c r="M1120" i="3"/>
  <c r="AG1120" i="3"/>
  <c r="AR1120" i="3"/>
  <c r="C1121" i="3"/>
  <c r="D1121" i="3"/>
  <c r="E1121" i="3"/>
  <c r="F1121" i="3"/>
  <c r="G1121" i="3"/>
  <c r="H1121" i="3"/>
  <c r="J1121" i="3"/>
  <c r="K1121" i="3"/>
  <c r="L1121" i="3"/>
  <c r="M1121" i="3"/>
  <c r="AG1121" i="3"/>
  <c r="AR1121" i="3"/>
  <c r="C1122" i="3"/>
  <c r="D1122" i="3"/>
  <c r="E1122" i="3"/>
  <c r="F1122" i="3"/>
  <c r="G1122" i="3"/>
  <c r="H1122" i="3"/>
  <c r="J1122" i="3"/>
  <c r="K1122" i="3"/>
  <c r="L1122" i="3"/>
  <c r="M1122" i="3"/>
  <c r="AG1122" i="3"/>
  <c r="AR1122" i="3"/>
  <c r="C1123" i="3"/>
  <c r="D1123" i="3"/>
  <c r="E1123" i="3"/>
  <c r="F1123" i="3"/>
  <c r="G1123" i="3"/>
  <c r="H1123" i="3"/>
  <c r="J1123" i="3"/>
  <c r="K1123" i="3"/>
  <c r="L1123" i="3"/>
  <c r="M1123" i="3"/>
  <c r="AG1123" i="3"/>
  <c r="AR1123" i="3"/>
  <c r="C1124" i="3"/>
  <c r="D1124" i="3"/>
  <c r="E1124" i="3"/>
  <c r="F1124" i="3"/>
  <c r="G1124" i="3"/>
  <c r="H1124" i="3"/>
  <c r="J1124" i="3"/>
  <c r="K1124" i="3"/>
  <c r="L1124" i="3"/>
  <c r="M1124" i="3"/>
  <c r="AG1124" i="3"/>
  <c r="AR1124" i="3"/>
  <c r="C1125" i="3"/>
  <c r="D1125" i="3"/>
  <c r="E1125" i="3"/>
  <c r="F1125" i="3"/>
  <c r="G1125" i="3"/>
  <c r="H1125" i="3"/>
  <c r="J1125" i="3"/>
  <c r="K1125" i="3"/>
  <c r="L1125" i="3"/>
  <c r="M1125" i="3"/>
  <c r="AG1125" i="3"/>
  <c r="AR1125" i="3"/>
  <c r="C1126" i="3"/>
  <c r="D1126" i="3"/>
  <c r="E1126" i="3"/>
  <c r="F1126" i="3"/>
  <c r="G1126" i="3"/>
  <c r="H1126" i="3"/>
  <c r="J1126" i="3"/>
  <c r="K1126" i="3"/>
  <c r="L1126" i="3"/>
  <c r="M1126" i="3"/>
  <c r="AG1126" i="3"/>
  <c r="AR1126" i="3"/>
  <c r="C1127" i="3"/>
  <c r="D1127" i="3"/>
  <c r="E1127" i="3"/>
  <c r="F1127" i="3"/>
  <c r="G1127" i="3"/>
  <c r="H1127" i="3"/>
  <c r="J1127" i="3"/>
  <c r="K1127" i="3"/>
  <c r="L1127" i="3"/>
  <c r="M1127" i="3"/>
  <c r="AG1127" i="3"/>
  <c r="AR1127" i="3"/>
  <c r="C1128" i="3"/>
  <c r="D1128" i="3"/>
  <c r="E1128" i="3"/>
  <c r="F1128" i="3"/>
  <c r="G1128" i="3"/>
  <c r="H1128" i="3"/>
  <c r="J1128" i="3"/>
  <c r="K1128" i="3"/>
  <c r="L1128" i="3"/>
  <c r="M1128" i="3"/>
  <c r="AG1128" i="3"/>
  <c r="AR1128" i="3"/>
  <c r="C1129" i="3"/>
  <c r="D1129" i="3"/>
  <c r="E1129" i="3"/>
  <c r="F1129" i="3"/>
  <c r="G1129" i="3"/>
  <c r="H1129" i="3"/>
  <c r="J1129" i="3"/>
  <c r="K1129" i="3"/>
  <c r="L1129" i="3"/>
  <c r="M1129" i="3"/>
  <c r="AG1129" i="3"/>
  <c r="AR1129" i="3"/>
  <c r="N1130" i="3"/>
  <c r="O1130" i="3"/>
  <c r="X1130" i="3"/>
  <c r="C1130" i="3"/>
  <c r="D1130" i="3"/>
  <c r="E1130" i="3"/>
  <c r="F1130" i="3"/>
  <c r="G1130" i="3"/>
  <c r="H1130" i="3"/>
  <c r="J1130" i="3"/>
  <c r="K1130" i="3"/>
  <c r="L1130" i="3"/>
  <c r="M1130" i="3"/>
  <c r="AG1130" i="3"/>
  <c r="D1132" i="3"/>
  <c r="E1132" i="3"/>
  <c r="F1132" i="3"/>
  <c r="G1132" i="3"/>
  <c r="H1132" i="3"/>
  <c r="J1132" i="3"/>
  <c r="K1132" i="3"/>
  <c r="L1132" i="3"/>
  <c r="M1132" i="3"/>
  <c r="AG1132" i="3"/>
  <c r="D1133" i="3"/>
  <c r="E1133" i="3"/>
  <c r="F1133" i="3"/>
  <c r="G1133" i="3"/>
  <c r="H1133" i="3"/>
  <c r="J1133" i="3"/>
  <c r="K1133" i="3"/>
  <c r="L1133" i="3"/>
  <c r="M1133" i="3"/>
  <c r="AG1133" i="3"/>
  <c r="D1134" i="3"/>
  <c r="E1134" i="3"/>
  <c r="F1134" i="3"/>
  <c r="G1134" i="3"/>
  <c r="H1134" i="3"/>
  <c r="J1134" i="3"/>
  <c r="K1134" i="3"/>
  <c r="L1134" i="3"/>
  <c r="M1134" i="3"/>
  <c r="AG1134" i="3"/>
  <c r="D1135" i="3"/>
  <c r="E1135" i="3"/>
  <c r="F1135" i="3"/>
  <c r="G1135" i="3"/>
  <c r="H1135" i="3"/>
  <c r="J1135" i="3"/>
  <c r="K1135" i="3"/>
  <c r="L1135" i="3"/>
  <c r="M1135" i="3"/>
  <c r="AG1135" i="3"/>
  <c r="D1136" i="3"/>
  <c r="E1136" i="3"/>
  <c r="F1136" i="3"/>
  <c r="G1136" i="3"/>
  <c r="H1136" i="3"/>
  <c r="J1136" i="3"/>
  <c r="K1136" i="3"/>
  <c r="L1136" i="3"/>
  <c r="M1136" i="3"/>
  <c r="AG1136" i="3"/>
  <c r="D1137" i="3"/>
  <c r="E1137" i="3"/>
  <c r="F1137" i="3"/>
  <c r="G1137" i="3"/>
  <c r="H1137" i="3"/>
  <c r="J1137" i="3"/>
  <c r="K1137" i="3"/>
  <c r="L1137" i="3"/>
  <c r="M1137" i="3"/>
  <c r="AG1137" i="3"/>
  <c r="D1138" i="3"/>
  <c r="E1138" i="3"/>
  <c r="F1138" i="3"/>
  <c r="G1138" i="3"/>
  <c r="H1138" i="3"/>
  <c r="J1138" i="3"/>
  <c r="K1138" i="3"/>
  <c r="L1138" i="3"/>
  <c r="M1138" i="3"/>
  <c r="AG1138" i="3"/>
  <c r="D1139" i="3"/>
  <c r="E1139" i="3"/>
  <c r="F1139" i="3"/>
  <c r="G1139" i="3"/>
  <c r="H1139" i="3"/>
  <c r="J1139" i="3"/>
  <c r="K1139" i="3"/>
  <c r="L1139" i="3"/>
  <c r="M1139" i="3"/>
  <c r="AG1139" i="3"/>
  <c r="D1140" i="3"/>
  <c r="E1140" i="3"/>
  <c r="F1140" i="3"/>
  <c r="G1140" i="3"/>
  <c r="H1140" i="3"/>
  <c r="J1140" i="3"/>
  <c r="K1140" i="3"/>
  <c r="L1140" i="3"/>
  <c r="M1140" i="3"/>
  <c r="AG1140" i="3"/>
  <c r="D1141" i="3"/>
  <c r="E1141" i="3"/>
  <c r="F1141" i="3"/>
  <c r="G1141" i="3"/>
  <c r="H1141" i="3"/>
  <c r="J1141" i="3"/>
  <c r="K1141" i="3"/>
  <c r="L1141" i="3"/>
  <c r="M1141" i="3"/>
  <c r="AG1141" i="3"/>
  <c r="D1142" i="3"/>
  <c r="E1142" i="3"/>
  <c r="F1142" i="3"/>
  <c r="G1142" i="3"/>
  <c r="H1142" i="3"/>
  <c r="J1142" i="3"/>
  <c r="K1142" i="3"/>
  <c r="L1142" i="3"/>
  <c r="M1142" i="3"/>
  <c r="AG1142" i="3"/>
  <c r="D1143" i="3"/>
  <c r="E1143" i="3"/>
  <c r="F1143" i="3"/>
  <c r="G1143" i="3"/>
  <c r="H1143" i="3"/>
  <c r="J1143" i="3"/>
  <c r="K1143" i="3"/>
  <c r="L1143" i="3"/>
  <c r="M1143" i="3"/>
  <c r="AG1143" i="3"/>
  <c r="D1144" i="3"/>
  <c r="E1144" i="3"/>
  <c r="F1144" i="3"/>
  <c r="G1144" i="3"/>
  <c r="H1144" i="3"/>
  <c r="J1144" i="3"/>
  <c r="K1144" i="3"/>
  <c r="L1144" i="3"/>
  <c r="M1144" i="3"/>
  <c r="AG1144" i="3"/>
  <c r="D1145" i="3"/>
  <c r="E1145" i="3"/>
  <c r="F1145" i="3"/>
  <c r="G1145" i="3"/>
  <c r="H1145" i="3"/>
  <c r="J1145" i="3"/>
  <c r="K1145" i="3"/>
  <c r="L1145" i="3"/>
  <c r="M1145" i="3"/>
  <c r="AG1145" i="3"/>
  <c r="D1146" i="3"/>
  <c r="E1146" i="3"/>
  <c r="F1146" i="3"/>
  <c r="G1146" i="3"/>
  <c r="H1146" i="3"/>
  <c r="J1146" i="3"/>
  <c r="K1146" i="3"/>
  <c r="L1146" i="3"/>
  <c r="M1146" i="3"/>
  <c r="AG1146" i="3"/>
  <c r="D1147" i="3"/>
  <c r="E1147" i="3"/>
  <c r="F1147" i="3"/>
  <c r="G1147" i="3"/>
  <c r="H1147" i="3"/>
  <c r="J1147" i="3"/>
  <c r="K1147" i="3"/>
  <c r="L1147" i="3"/>
  <c r="M1147" i="3"/>
  <c r="AG1147" i="3"/>
  <c r="D1148" i="3"/>
  <c r="E1148" i="3"/>
  <c r="F1148" i="3"/>
  <c r="G1148" i="3"/>
  <c r="H1148" i="3"/>
  <c r="J1148" i="3"/>
  <c r="K1148" i="3"/>
  <c r="L1148" i="3"/>
  <c r="M1148" i="3"/>
  <c r="AG1148" i="3"/>
  <c r="D1149" i="3"/>
  <c r="E1149" i="3"/>
  <c r="F1149" i="3"/>
  <c r="G1149" i="3"/>
  <c r="H1149" i="3"/>
  <c r="J1149" i="3"/>
  <c r="K1149" i="3"/>
  <c r="L1149" i="3"/>
  <c r="M1149" i="3"/>
  <c r="AG1149" i="3"/>
  <c r="D1150" i="3"/>
  <c r="E1150" i="3"/>
  <c r="F1150" i="3"/>
  <c r="G1150" i="3"/>
  <c r="H1150" i="3"/>
  <c r="J1150" i="3"/>
  <c r="K1150" i="3"/>
  <c r="L1150" i="3"/>
  <c r="M1150" i="3"/>
  <c r="AG1150" i="3"/>
  <c r="D1151" i="3"/>
  <c r="E1151" i="3"/>
  <c r="F1151" i="3"/>
  <c r="G1151" i="3"/>
  <c r="H1151" i="3"/>
  <c r="J1151" i="3"/>
  <c r="K1151" i="3"/>
  <c r="L1151" i="3"/>
  <c r="M1151" i="3"/>
  <c r="AG1151" i="3"/>
  <c r="D1152" i="3"/>
  <c r="E1152" i="3"/>
  <c r="F1152" i="3"/>
  <c r="G1152" i="3"/>
  <c r="H1152" i="3"/>
  <c r="J1152" i="3"/>
  <c r="K1152" i="3"/>
  <c r="L1152" i="3"/>
  <c r="M1152" i="3"/>
  <c r="AG1152" i="3"/>
  <c r="D1153" i="3"/>
  <c r="E1153" i="3"/>
  <c r="F1153" i="3"/>
  <c r="G1153" i="3"/>
  <c r="H1153" i="3"/>
  <c r="J1153" i="3"/>
  <c r="K1153" i="3"/>
  <c r="L1153" i="3"/>
  <c r="M1153" i="3"/>
  <c r="AG1153" i="3"/>
  <c r="D1154" i="3"/>
  <c r="E1154" i="3"/>
  <c r="F1154" i="3"/>
  <c r="G1154" i="3"/>
  <c r="H1154" i="3"/>
  <c r="J1154" i="3"/>
  <c r="K1154" i="3"/>
  <c r="L1154" i="3"/>
  <c r="M1154" i="3"/>
  <c r="AG1154" i="3"/>
  <c r="D1155" i="3"/>
  <c r="E1155" i="3"/>
  <c r="F1155" i="3"/>
  <c r="G1155" i="3"/>
  <c r="H1155" i="3"/>
  <c r="J1155" i="3"/>
  <c r="K1155" i="3"/>
  <c r="L1155" i="3"/>
  <c r="M1155" i="3"/>
  <c r="AG1155" i="3"/>
  <c r="D1156" i="3"/>
  <c r="E1156" i="3"/>
  <c r="F1156" i="3"/>
  <c r="G1156" i="3"/>
  <c r="H1156" i="3"/>
  <c r="J1156" i="3"/>
  <c r="K1156" i="3"/>
  <c r="L1156" i="3"/>
  <c r="M1156" i="3"/>
  <c r="AG1156" i="3"/>
  <c r="D1157" i="3"/>
  <c r="E1157" i="3"/>
  <c r="F1157" i="3"/>
  <c r="G1157" i="3"/>
  <c r="H1157" i="3"/>
  <c r="J1157" i="3"/>
  <c r="K1157" i="3"/>
  <c r="L1157" i="3"/>
  <c r="M1157" i="3"/>
  <c r="AG1157" i="3"/>
  <c r="D1158" i="3"/>
  <c r="E1158" i="3"/>
  <c r="F1158" i="3"/>
  <c r="G1158" i="3"/>
  <c r="H1158" i="3"/>
  <c r="J1158" i="3"/>
  <c r="K1158" i="3"/>
  <c r="L1158" i="3"/>
  <c r="M1158" i="3"/>
  <c r="AG1158" i="3"/>
  <c r="D1159" i="3"/>
  <c r="E1159" i="3"/>
  <c r="F1159" i="3"/>
  <c r="G1159" i="3"/>
  <c r="H1159" i="3"/>
  <c r="J1159" i="3"/>
  <c r="K1159" i="3"/>
  <c r="L1159" i="3"/>
  <c r="M1159" i="3"/>
  <c r="AG1159" i="3"/>
  <c r="D1160" i="3"/>
  <c r="E1160" i="3"/>
  <c r="F1160" i="3"/>
  <c r="G1160" i="3"/>
  <c r="H1160" i="3"/>
  <c r="J1160" i="3"/>
  <c r="K1160" i="3"/>
  <c r="L1160" i="3"/>
  <c r="M1160" i="3"/>
  <c r="AG1160" i="3"/>
  <c r="D1161" i="3"/>
  <c r="E1161" i="3"/>
  <c r="F1161" i="3"/>
  <c r="G1161" i="3"/>
  <c r="H1161" i="3"/>
  <c r="J1161" i="3"/>
  <c r="K1161" i="3"/>
  <c r="L1161" i="3"/>
  <c r="M1161" i="3"/>
  <c r="AG1161" i="3"/>
  <c r="D1162" i="3"/>
  <c r="E1162" i="3"/>
  <c r="F1162" i="3"/>
  <c r="G1162" i="3"/>
  <c r="H1162" i="3"/>
  <c r="J1162" i="3"/>
  <c r="K1162" i="3"/>
  <c r="L1162" i="3"/>
  <c r="M1162" i="3"/>
  <c r="AG1162" i="3"/>
  <c r="D1163" i="3"/>
  <c r="E1163" i="3"/>
  <c r="F1163" i="3"/>
  <c r="G1163" i="3"/>
  <c r="H1163" i="3"/>
  <c r="J1163" i="3"/>
  <c r="K1163" i="3"/>
  <c r="L1163" i="3"/>
  <c r="M1163" i="3"/>
  <c r="AG1163" i="3"/>
  <c r="D1164" i="3"/>
  <c r="E1164" i="3"/>
  <c r="F1164" i="3"/>
  <c r="G1164" i="3"/>
  <c r="H1164" i="3"/>
  <c r="J1164" i="3"/>
  <c r="K1164" i="3"/>
  <c r="L1164" i="3"/>
  <c r="M1164" i="3"/>
  <c r="AG1164" i="3"/>
  <c r="D1165" i="3"/>
  <c r="E1165" i="3"/>
  <c r="F1165" i="3"/>
  <c r="G1165" i="3"/>
  <c r="H1165" i="3"/>
  <c r="J1165" i="3"/>
  <c r="K1165" i="3"/>
  <c r="L1165" i="3"/>
  <c r="M1165" i="3"/>
  <c r="AG1165" i="3"/>
  <c r="D1166" i="3"/>
  <c r="E1166" i="3"/>
  <c r="F1166" i="3"/>
  <c r="G1166" i="3"/>
  <c r="H1166" i="3"/>
  <c r="J1166" i="3"/>
  <c r="K1166" i="3"/>
  <c r="L1166" i="3"/>
  <c r="M1166" i="3"/>
  <c r="AG1166" i="3"/>
  <c r="D1167" i="3"/>
  <c r="E1167" i="3"/>
  <c r="F1167" i="3"/>
  <c r="G1167" i="3"/>
  <c r="H1167" i="3"/>
  <c r="J1167" i="3"/>
  <c r="K1167" i="3"/>
  <c r="L1167" i="3"/>
  <c r="M1167" i="3"/>
  <c r="AG1167" i="3"/>
  <c r="D1168" i="3"/>
  <c r="E1168" i="3"/>
  <c r="F1168" i="3"/>
  <c r="G1168" i="3"/>
  <c r="H1168" i="3"/>
  <c r="J1168" i="3"/>
  <c r="K1168" i="3"/>
  <c r="L1168" i="3"/>
  <c r="M1168" i="3"/>
  <c r="AG1168" i="3"/>
  <c r="D1169" i="3"/>
  <c r="E1169" i="3"/>
  <c r="F1169" i="3"/>
  <c r="G1169" i="3"/>
  <c r="H1169" i="3"/>
  <c r="J1169" i="3"/>
  <c r="K1169" i="3"/>
  <c r="L1169" i="3"/>
  <c r="M1169" i="3"/>
  <c r="AG1169" i="3"/>
  <c r="D1171" i="3"/>
  <c r="E1171" i="3"/>
  <c r="F1171" i="3"/>
  <c r="G1171" i="3"/>
  <c r="H1171" i="3"/>
  <c r="J1171" i="3"/>
  <c r="K1171" i="3"/>
  <c r="L1171" i="3"/>
  <c r="M1171" i="3"/>
  <c r="D1172" i="3"/>
  <c r="E1172" i="3"/>
  <c r="F1172" i="3"/>
  <c r="G1172" i="3"/>
  <c r="H1172" i="3"/>
  <c r="J1172" i="3"/>
  <c r="K1172" i="3"/>
  <c r="L1172" i="3"/>
  <c r="M1172" i="3"/>
  <c r="AG1172" i="3"/>
  <c r="AG1177" i="3"/>
  <c r="AP1177" i="3"/>
  <c r="AG1178" i="3"/>
  <c r="AP1178" i="3"/>
  <c r="AG1179" i="3"/>
  <c r="AP1179" i="3"/>
  <c r="AG1180" i="3"/>
  <c r="AP1180" i="3"/>
  <c r="AG1181" i="3"/>
  <c r="AP1181" i="3"/>
  <c r="AG1182" i="3"/>
  <c r="AP1182" i="3"/>
  <c r="AG1183" i="3"/>
  <c r="AP1183" i="3"/>
  <c r="AG1184" i="3"/>
  <c r="AP1184" i="3"/>
  <c r="AG1185" i="3"/>
  <c r="AP1185" i="3"/>
  <c r="AG1186" i="3"/>
  <c r="AP1186" i="3"/>
  <c r="AG1187" i="3"/>
  <c r="AP1187" i="3"/>
  <c r="AG1188" i="3"/>
  <c r="AP1188" i="3"/>
  <c r="AG1189" i="3"/>
  <c r="AP1189" i="3"/>
  <c r="AG1190" i="3"/>
  <c r="AP1190" i="3"/>
  <c r="AG1191" i="3"/>
  <c r="AP1191" i="3"/>
  <c r="AG1192" i="3"/>
  <c r="AP1192" i="3"/>
  <c r="AG1193" i="3"/>
  <c r="AP1193" i="3"/>
  <c r="AG1194" i="3"/>
  <c r="AP1194" i="3"/>
  <c r="AG18" i="3"/>
  <c r="AG1198" i="3"/>
  <c r="AP1198" i="3"/>
  <c r="AG1199" i="3"/>
  <c r="AP1199" i="3"/>
  <c r="AG1200" i="3"/>
  <c r="AP1200" i="3"/>
  <c r="AG1201" i="3"/>
  <c r="AP1201" i="3"/>
  <c r="AG1202" i="3"/>
  <c r="AP1202" i="3"/>
  <c r="AG1203" i="3"/>
  <c r="AP1203" i="3"/>
  <c r="AG1204" i="3"/>
  <c r="AP1204" i="3"/>
  <c r="AG1205" i="3"/>
  <c r="AP1205" i="3"/>
  <c r="AG1206" i="3"/>
  <c r="AP1206" i="3"/>
  <c r="AG1207" i="3"/>
  <c r="AP1207" i="3"/>
  <c r="AG1208" i="3"/>
  <c r="AP1208" i="3"/>
  <c r="AG1209" i="3"/>
  <c r="AP1209" i="3"/>
  <c r="AG1210" i="3"/>
  <c r="AP1210" i="3"/>
  <c r="AG1211" i="3"/>
  <c r="AP1211" i="3"/>
  <c r="AG1212" i="3"/>
  <c r="AP1212" i="3"/>
  <c r="AG1213" i="3"/>
  <c r="AP1213" i="3"/>
  <c r="AG1214" i="3"/>
  <c r="AP1214" i="3"/>
  <c r="AG1215" i="3"/>
  <c r="AP1215" i="3"/>
  <c r="AG1216" i="3"/>
  <c r="AP1216" i="3"/>
  <c r="AG1217" i="3"/>
  <c r="AP1217" i="3"/>
  <c r="AG1218" i="3"/>
  <c r="AP1218" i="3"/>
  <c r="AG1219" i="3"/>
  <c r="AP1219" i="3"/>
  <c r="AG1220" i="3"/>
  <c r="AP1220" i="3"/>
  <c r="AG1221" i="3"/>
  <c r="AP1221" i="3"/>
  <c r="AG1222" i="3"/>
  <c r="AP1222" i="3"/>
  <c r="AG1223" i="3"/>
  <c r="AP1223" i="3"/>
  <c r="AG1224" i="3"/>
  <c r="AP1224" i="3"/>
  <c r="AG1225" i="3"/>
  <c r="AP1225" i="3"/>
  <c r="AG1226" i="3"/>
  <c r="AP1226" i="3"/>
  <c r="AG1227" i="3"/>
  <c r="AP1227" i="3"/>
  <c r="AG1228" i="3"/>
  <c r="AP1228" i="3"/>
  <c r="AG1229" i="3"/>
  <c r="AP1229" i="3"/>
  <c r="AG1230" i="3"/>
  <c r="AP1230" i="3"/>
  <c r="AG1231" i="3"/>
  <c r="AP1231" i="3"/>
  <c r="AG1232" i="3"/>
  <c r="AP1232" i="3"/>
  <c r="AG1233" i="3"/>
  <c r="AP1233" i="3"/>
  <c r="E1" i="5"/>
  <c r="L1" i="5"/>
  <c r="S1" i="5"/>
  <c r="F2" i="5"/>
  <c r="B2" i="5"/>
  <c r="C2" i="5"/>
  <c r="D2" i="5"/>
  <c r="E2" i="5"/>
  <c r="M2" i="5"/>
  <c r="I2" i="5"/>
  <c r="J2" i="5"/>
  <c r="K2" i="5"/>
  <c r="L2" i="5"/>
  <c r="T2" i="5"/>
  <c r="P2" i="5"/>
  <c r="Q2" i="5"/>
  <c r="R2" i="5"/>
  <c r="S2" i="5"/>
  <c r="F3" i="5"/>
  <c r="B3" i="5"/>
  <c r="C3" i="5"/>
  <c r="D3" i="5"/>
  <c r="E3" i="5"/>
  <c r="M3" i="5"/>
  <c r="I3" i="5"/>
  <c r="J3" i="5"/>
  <c r="K3" i="5"/>
  <c r="L3" i="5"/>
  <c r="T3" i="5"/>
  <c r="P3" i="5"/>
  <c r="Q3" i="5"/>
  <c r="R3" i="5"/>
  <c r="S3" i="5"/>
  <c r="F4" i="5"/>
  <c r="B4" i="5"/>
  <c r="C4" i="5"/>
  <c r="D4" i="5"/>
  <c r="E4" i="5"/>
  <c r="M4" i="5"/>
  <c r="I4" i="5"/>
  <c r="J4" i="5"/>
  <c r="K4" i="5"/>
  <c r="L4" i="5"/>
  <c r="T4" i="5"/>
  <c r="P4" i="5"/>
  <c r="Q4" i="5"/>
  <c r="R4" i="5"/>
  <c r="S4" i="5"/>
  <c r="F5" i="5"/>
  <c r="B5" i="5"/>
  <c r="C5" i="5"/>
  <c r="D5" i="5"/>
  <c r="E5" i="5"/>
  <c r="M5" i="5"/>
  <c r="I5" i="5"/>
  <c r="J5" i="5"/>
  <c r="K5" i="5"/>
  <c r="L5" i="5"/>
  <c r="T5" i="5"/>
  <c r="P5" i="5"/>
  <c r="Q5" i="5"/>
  <c r="R5" i="5"/>
  <c r="S5" i="5"/>
  <c r="F6" i="5"/>
  <c r="B6" i="5"/>
  <c r="C6" i="5"/>
  <c r="D6" i="5"/>
  <c r="E6" i="5"/>
  <c r="M6" i="5"/>
  <c r="I6" i="5"/>
  <c r="J6" i="5"/>
  <c r="K6" i="5"/>
  <c r="L6" i="5"/>
  <c r="T6" i="5"/>
  <c r="P6" i="5"/>
  <c r="Q6" i="5"/>
  <c r="R6" i="5"/>
  <c r="S6" i="5"/>
  <c r="F7" i="5"/>
  <c r="B7" i="5"/>
  <c r="C7" i="5"/>
  <c r="D7" i="5"/>
  <c r="E7" i="5"/>
  <c r="M7" i="5"/>
  <c r="I7" i="5"/>
  <c r="J7" i="5"/>
  <c r="K7" i="5"/>
  <c r="L7" i="5"/>
  <c r="T7" i="5"/>
  <c r="P7" i="5"/>
  <c r="Q7" i="5"/>
  <c r="R7" i="5"/>
  <c r="S7" i="5"/>
  <c r="F8" i="5"/>
  <c r="B8" i="5"/>
  <c r="C8" i="5"/>
  <c r="D8" i="5"/>
  <c r="E8" i="5"/>
  <c r="M8" i="5"/>
  <c r="I8" i="5"/>
  <c r="J8" i="5"/>
  <c r="K8" i="5"/>
  <c r="L8" i="5"/>
  <c r="T8" i="5"/>
  <c r="P8" i="5"/>
  <c r="Q8" i="5"/>
  <c r="R8" i="5"/>
  <c r="S8" i="5"/>
  <c r="F9" i="5"/>
  <c r="B9" i="5"/>
  <c r="C9" i="5"/>
  <c r="D9" i="5"/>
  <c r="E9" i="5"/>
  <c r="M9" i="5"/>
  <c r="I9" i="5"/>
  <c r="J9" i="5"/>
  <c r="K9" i="5"/>
  <c r="L9" i="5"/>
  <c r="T9" i="5"/>
  <c r="P9" i="5"/>
  <c r="Q9" i="5"/>
  <c r="R9" i="5"/>
  <c r="S9" i="5"/>
  <c r="F10" i="5"/>
  <c r="B10" i="5"/>
  <c r="C10" i="5"/>
  <c r="D10" i="5"/>
  <c r="E10" i="5"/>
  <c r="M10" i="5"/>
  <c r="I10" i="5"/>
  <c r="J10" i="5"/>
  <c r="K10" i="5"/>
  <c r="L10" i="5"/>
  <c r="T10" i="5"/>
  <c r="P10" i="5"/>
  <c r="Q10" i="5"/>
  <c r="R10" i="5"/>
  <c r="S10" i="5"/>
  <c r="F11" i="5"/>
  <c r="B11" i="5"/>
  <c r="C11" i="5"/>
  <c r="D11" i="5"/>
  <c r="E11" i="5"/>
  <c r="M11" i="5"/>
  <c r="I11" i="5"/>
  <c r="J11" i="5"/>
  <c r="K11" i="5"/>
  <c r="L11" i="5"/>
  <c r="T11" i="5"/>
  <c r="P11" i="5"/>
  <c r="Q11" i="5"/>
  <c r="R11" i="5"/>
  <c r="S11" i="5"/>
  <c r="F12" i="5"/>
  <c r="B12" i="5"/>
  <c r="C12" i="5"/>
  <c r="D12" i="5"/>
  <c r="E12" i="5"/>
  <c r="M12" i="5"/>
  <c r="I12" i="5"/>
  <c r="J12" i="5"/>
  <c r="K12" i="5"/>
  <c r="L12" i="5"/>
  <c r="T12" i="5"/>
  <c r="P12" i="5"/>
  <c r="Q12" i="5"/>
  <c r="R12" i="5"/>
  <c r="S12" i="5"/>
  <c r="F13" i="5"/>
  <c r="B13" i="5"/>
  <c r="C13" i="5"/>
  <c r="D13" i="5"/>
  <c r="E13" i="5"/>
  <c r="M13" i="5"/>
  <c r="I13" i="5"/>
  <c r="J13" i="5"/>
  <c r="K13" i="5"/>
  <c r="L13" i="5"/>
  <c r="T13" i="5"/>
  <c r="P13" i="5"/>
  <c r="Q13" i="5"/>
  <c r="R13" i="5"/>
  <c r="S13" i="5"/>
  <c r="F14" i="5"/>
  <c r="B14" i="5"/>
  <c r="C14" i="5"/>
  <c r="D14" i="5"/>
  <c r="E14" i="5"/>
  <c r="M14" i="5"/>
  <c r="I14" i="5"/>
  <c r="J14" i="5"/>
  <c r="K14" i="5"/>
  <c r="L14" i="5"/>
  <c r="T14" i="5"/>
  <c r="P14" i="5"/>
  <c r="Q14" i="5"/>
  <c r="R14" i="5"/>
  <c r="S14" i="5"/>
  <c r="F15" i="5"/>
  <c r="B15" i="5"/>
  <c r="C15" i="5"/>
  <c r="D15" i="5"/>
  <c r="E15" i="5"/>
  <c r="M15" i="5"/>
  <c r="I15" i="5"/>
  <c r="J15" i="5"/>
  <c r="K15" i="5"/>
  <c r="L15" i="5"/>
  <c r="T15" i="5"/>
  <c r="P15" i="5"/>
  <c r="Q15" i="5"/>
  <c r="R15" i="5"/>
  <c r="S15" i="5"/>
  <c r="F16" i="5"/>
  <c r="B16" i="5"/>
  <c r="C16" i="5"/>
  <c r="D16" i="5"/>
  <c r="E16" i="5"/>
  <c r="M16" i="5"/>
  <c r="I16" i="5"/>
  <c r="J16" i="5"/>
  <c r="K16" i="5"/>
  <c r="L16" i="5"/>
  <c r="T16" i="5"/>
  <c r="P16" i="5"/>
  <c r="Q16" i="5"/>
  <c r="R16" i="5"/>
  <c r="S16" i="5"/>
  <c r="F17" i="5"/>
  <c r="B17" i="5"/>
  <c r="C17" i="5"/>
  <c r="D17" i="5"/>
  <c r="E17" i="5"/>
  <c r="M17" i="5"/>
  <c r="I17" i="5"/>
  <c r="J17" i="5"/>
  <c r="K17" i="5"/>
  <c r="L17" i="5"/>
  <c r="T17" i="5"/>
  <c r="P17" i="5"/>
  <c r="Q17" i="5"/>
  <c r="R17" i="5"/>
  <c r="S17" i="5"/>
  <c r="F18" i="5"/>
  <c r="B18" i="5"/>
  <c r="C18" i="5"/>
  <c r="D18" i="5"/>
  <c r="E18" i="5"/>
  <c r="M18" i="5"/>
  <c r="I18" i="5"/>
  <c r="J18" i="5"/>
  <c r="K18" i="5"/>
  <c r="L18" i="5"/>
  <c r="T18" i="5"/>
  <c r="P18" i="5"/>
  <c r="Q18" i="5"/>
  <c r="R18" i="5"/>
  <c r="S18" i="5"/>
  <c r="F19" i="5"/>
  <c r="B19" i="5"/>
  <c r="C19" i="5"/>
  <c r="D19" i="5"/>
  <c r="E19" i="5"/>
  <c r="M19" i="5"/>
  <c r="I19" i="5"/>
  <c r="J19" i="5"/>
  <c r="K19" i="5"/>
  <c r="L19" i="5"/>
  <c r="T19" i="5"/>
  <c r="P19" i="5"/>
  <c r="Q19" i="5"/>
  <c r="R19" i="5"/>
  <c r="S19" i="5"/>
  <c r="F20" i="5"/>
  <c r="B20" i="5"/>
  <c r="C20" i="5"/>
  <c r="D20" i="5"/>
  <c r="E20" i="5"/>
  <c r="M20" i="5"/>
  <c r="I20" i="5"/>
  <c r="J20" i="5"/>
  <c r="K20" i="5"/>
  <c r="L20" i="5"/>
  <c r="T20" i="5"/>
  <c r="P20" i="5"/>
  <c r="Q20" i="5"/>
  <c r="R20" i="5"/>
  <c r="S20" i="5"/>
  <c r="F21" i="5"/>
  <c r="B21" i="5"/>
  <c r="C21" i="5"/>
  <c r="D21" i="5"/>
  <c r="E21" i="5"/>
  <c r="M21" i="5"/>
  <c r="I21" i="5"/>
  <c r="J21" i="5"/>
  <c r="K21" i="5"/>
  <c r="L21" i="5"/>
  <c r="T21" i="5"/>
  <c r="P21" i="5"/>
  <c r="Q21" i="5"/>
  <c r="R21" i="5"/>
  <c r="S21" i="5"/>
  <c r="F22" i="5"/>
  <c r="B22" i="5"/>
  <c r="C22" i="5"/>
  <c r="D22" i="5"/>
  <c r="E22" i="5"/>
  <c r="M22" i="5"/>
  <c r="I22" i="5"/>
  <c r="J22" i="5"/>
  <c r="K22" i="5"/>
  <c r="L22" i="5"/>
  <c r="T22" i="5"/>
  <c r="P22" i="5"/>
  <c r="Q22" i="5"/>
  <c r="R22" i="5"/>
  <c r="S22" i="5"/>
  <c r="F23" i="5"/>
  <c r="B23" i="5"/>
  <c r="C23" i="5"/>
  <c r="D23" i="5"/>
  <c r="E23" i="5"/>
  <c r="M23" i="5"/>
  <c r="I23" i="5"/>
  <c r="J23" i="5"/>
  <c r="K23" i="5"/>
  <c r="L23" i="5"/>
  <c r="T23" i="5"/>
  <c r="P23" i="5"/>
  <c r="Q23" i="5"/>
  <c r="R23" i="5"/>
  <c r="S23" i="5"/>
  <c r="F24" i="5"/>
  <c r="B24" i="5"/>
  <c r="C24" i="5"/>
  <c r="D24" i="5"/>
  <c r="E24" i="5"/>
  <c r="M24" i="5"/>
  <c r="I24" i="5"/>
  <c r="J24" i="5"/>
  <c r="K24" i="5"/>
  <c r="L24" i="5"/>
  <c r="T24" i="5"/>
  <c r="P24" i="5"/>
  <c r="Q24" i="5"/>
  <c r="R24" i="5"/>
  <c r="S24" i="5"/>
  <c r="F25" i="5"/>
  <c r="B25" i="5"/>
  <c r="C25" i="5"/>
  <c r="D25" i="5"/>
  <c r="E25" i="5"/>
  <c r="M25" i="5"/>
  <c r="I25" i="5"/>
  <c r="J25" i="5"/>
  <c r="K25" i="5"/>
  <c r="L25" i="5"/>
  <c r="T25" i="5"/>
  <c r="P25" i="5"/>
  <c r="Q25" i="5"/>
  <c r="R25" i="5"/>
  <c r="S25" i="5"/>
  <c r="F26" i="5"/>
  <c r="B26" i="5"/>
  <c r="C26" i="5"/>
  <c r="D26" i="5"/>
  <c r="E26" i="5"/>
  <c r="M26" i="5"/>
  <c r="I26" i="5"/>
  <c r="J26" i="5"/>
  <c r="K26" i="5"/>
  <c r="L26" i="5"/>
  <c r="T26" i="5"/>
  <c r="P26" i="5"/>
  <c r="Q26" i="5"/>
  <c r="R26" i="5"/>
  <c r="S26" i="5"/>
  <c r="F27" i="5"/>
  <c r="B27" i="5"/>
  <c r="C27" i="5"/>
  <c r="D27" i="5"/>
  <c r="E27" i="5"/>
  <c r="M27" i="5"/>
  <c r="I27" i="5"/>
  <c r="J27" i="5"/>
  <c r="K27" i="5"/>
  <c r="L27" i="5"/>
  <c r="T27" i="5"/>
  <c r="P27" i="5"/>
  <c r="Q27" i="5"/>
  <c r="R27" i="5"/>
  <c r="S27" i="5"/>
  <c r="F28" i="5"/>
  <c r="B28" i="5"/>
  <c r="C28" i="5"/>
  <c r="D28" i="5"/>
  <c r="E28" i="5"/>
  <c r="M28" i="5"/>
  <c r="I28" i="5"/>
  <c r="J28" i="5"/>
  <c r="K28" i="5"/>
  <c r="L28" i="5"/>
  <c r="T28" i="5"/>
  <c r="P28" i="5"/>
  <c r="Q28" i="5"/>
  <c r="R28" i="5"/>
  <c r="S28" i="5"/>
  <c r="F29" i="5"/>
  <c r="B29" i="5"/>
  <c r="C29" i="5"/>
  <c r="D29" i="5"/>
  <c r="E29" i="5"/>
  <c r="M29" i="5"/>
  <c r="I29" i="5"/>
  <c r="J29" i="5"/>
  <c r="K29" i="5"/>
  <c r="L29" i="5"/>
  <c r="T29" i="5"/>
  <c r="P29" i="5"/>
  <c r="Q29" i="5"/>
  <c r="R29" i="5"/>
  <c r="S29" i="5"/>
  <c r="F30" i="5"/>
  <c r="B30" i="5"/>
  <c r="C30" i="5"/>
  <c r="D30" i="5"/>
  <c r="E30" i="5"/>
  <c r="M30" i="5"/>
  <c r="I30" i="5"/>
  <c r="J30" i="5"/>
  <c r="K30" i="5"/>
  <c r="L30" i="5"/>
  <c r="T30" i="5"/>
  <c r="P30" i="5"/>
  <c r="Q30" i="5"/>
  <c r="R30" i="5"/>
  <c r="S30" i="5"/>
  <c r="F31" i="5"/>
  <c r="B31" i="5"/>
  <c r="C31" i="5"/>
  <c r="D31" i="5"/>
  <c r="E31" i="5"/>
  <c r="M31" i="5"/>
  <c r="I31" i="5"/>
  <c r="J31" i="5"/>
  <c r="K31" i="5"/>
  <c r="L31" i="5"/>
  <c r="T31" i="5"/>
  <c r="P31" i="5"/>
  <c r="Q31" i="5"/>
  <c r="R31" i="5"/>
  <c r="S31" i="5"/>
  <c r="F32" i="5"/>
  <c r="B32" i="5"/>
  <c r="C32" i="5"/>
  <c r="D32" i="5"/>
  <c r="E32" i="5"/>
  <c r="M32" i="5"/>
  <c r="I32" i="5"/>
  <c r="J32" i="5"/>
  <c r="K32" i="5"/>
  <c r="L32" i="5"/>
  <c r="T32" i="5"/>
  <c r="P32" i="5"/>
  <c r="Q32" i="5"/>
  <c r="R32" i="5"/>
  <c r="S32" i="5"/>
  <c r="F33" i="5"/>
  <c r="B33" i="5"/>
  <c r="C33" i="5"/>
  <c r="D33" i="5"/>
  <c r="E33" i="5"/>
  <c r="M33" i="5"/>
  <c r="I33" i="5"/>
  <c r="J33" i="5"/>
  <c r="K33" i="5"/>
  <c r="L33" i="5"/>
  <c r="T33" i="5"/>
  <c r="P33" i="5"/>
  <c r="Q33" i="5"/>
  <c r="R33" i="5"/>
  <c r="S33" i="5"/>
  <c r="F34" i="5"/>
  <c r="B34" i="5"/>
  <c r="C34" i="5"/>
  <c r="D34" i="5"/>
  <c r="E34" i="5"/>
  <c r="M34" i="5"/>
  <c r="I34" i="5"/>
  <c r="J34" i="5"/>
  <c r="K34" i="5"/>
  <c r="L34" i="5"/>
  <c r="T34" i="5"/>
  <c r="P34" i="5"/>
  <c r="Q34" i="5"/>
  <c r="R34" i="5"/>
  <c r="S34" i="5"/>
  <c r="C35" i="5"/>
  <c r="D35" i="5"/>
  <c r="E35" i="5"/>
  <c r="F35" i="5"/>
  <c r="J35" i="5"/>
  <c r="K35" i="5"/>
  <c r="L35" i="5"/>
  <c r="M35" i="5"/>
  <c r="Q35" i="5"/>
  <c r="R35" i="5"/>
  <c r="S35" i="5"/>
  <c r="T35" i="5"/>
  <c r="E2" i="4"/>
  <c r="K1" i="4"/>
  <c r="E3" i="4"/>
  <c r="L1" i="4"/>
  <c r="E4" i="4"/>
  <c r="M1" i="4"/>
  <c r="E5" i="4"/>
  <c r="N1" i="4"/>
  <c r="E6" i="4"/>
  <c r="O1" i="4"/>
  <c r="E7" i="4"/>
  <c r="P1" i="4"/>
  <c r="A2" i="4"/>
  <c r="B2" i="4"/>
  <c r="C2" i="4"/>
  <c r="D2" i="4"/>
  <c r="F2" i="4"/>
  <c r="G2" i="4"/>
  <c r="I2" i="4"/>
  <c r="F3" i="4"/>
  <c r="G3" i="4"/>
  <c r="I3" i="4"/>
  <c r="F4" i="4"/>
  <c r="G4" i="4"/>
  <c r="I4" i="4"/>
  <c r="F5" i="4"/>
  <c r="G5" i="4"/>
  <c r="I5" i="4"/>
  <c r="F6" i="4"/>
  <c r="G6" i="4"/>
  <c r="I6" i="4"/>
  <c r="F7" i="4"/>
  <c r="G7" i="4"/>
  <c r="I7" i="4"/>
  <c r="E8" i="4"/>
  <c r="F8" i="4"/>
  <c r="G8" i="4"/>
  <c r="H8" i="4"/>
  <c r="I8" i="4"/>
  <c r="E9" i="4"/>
  <c r="F9" i="4"/>
  <c r="G9" i="4"/>
  <c r="I9" i="4"/>
  <c r="E10" i="4"/>
  <c r="F10" i="4"/>
  <c r="G10" i="4"/>
  <c r="I10" i="4"/>
  <c r="E11" i="4"/>
  <c r="F11" i="4"/>
  <c r="G11" i="4"/>
  <c r="I11" i="4"/>
  <c r="E12" i="4"/>
  <c r="F12" i="4"/>
  <c r="G12" i="4"/>
  <c r="I12" i="4"/>
  <c r="E13" i="4"/>
  <c r="F13" i="4"/>
  <c r="G13" i="4"/>
  <c r="I13" i="4"/>
  <c r="K13" i="4"/>
  <c r="L13" i="4"/>
  <c r="M13" i="4"/>
  <c r="N13" i="4"/>
  <c r="O13" i="4"/>
  <c r="P13" i="4"/>
  <c r="E14" i="4"/>
  <c r="F14" i="4"/>
  <c r="G14" i="4"/>
  <c r="I14" i="4"/>
  <c r="E15" i="4"/>
  <c r="F15" i="4"/>
  <c r="G15" i="4"/>
  <c r="I15" i="4"/>
  <c r="E16" i="4"/>
  <c r="F16" i="4"/>
  <c r="G16" i="4"/>
  <c r="I16" i="4"/>
  <c r="E17" i="4"/>
  <c r="F17" i="4"/>
  <c r="G17" i="4"/>
  <c r="H17" i="4"/>
  <c r="I17" i="4"/>
  <c r="E18" i="4"/>
  <c r="F18" i="4"/>
  <c r="G18" i="4"/>
  <c r="I18" i="4"/>
  <c r="E19" i="4"/>
  <c r="F19" i="4"/>
  <c r="G19" i="4"/>
  <c r="I19" i="4"/>
  <c r="E20" i="4"/>
  <c r="F20" i="4"/>
  <c r="G20" i="4"/>
  <c r="I20" i="4"/>
  <c r="E21" i="4"/>
  <c r="F21" i="4"/>
  <c r="G21" i="4"/>
  <c r="I21" i="4"/>
  <c r="E22" i="4"/>
  <c r="F22" i="4"/>
  <c r="G22" i="4"/>
  <c r="I22" i="4"/>
  <c r="E23" i="4"/>
  <c r="F23" i="4"/>
  <c r="G23" i="4"/>
  <c r="I23" i="4"/>
  <c r="E24" i="4"/>
  <c r="F24" i="4"/>
  <c r="G24" i="4"/>
  <c r="I24" i="4"/>
  <c r="E25" i="4"/>
  <c r="F25" i="4"/>
  <c r="G25" i="4"/>
  <c r="H25" i="4"/>
  <c r="I25" i="4"/>
  <c r="K25" i="4"/>
  <c r="L25" i="4"/>
  <c r="M25" i="4"/>
  <c r="N25" i="4"/>
  <c r="O25" i="4"/>
  <c r="P25" i="4"/>
  <c r="E26" i="4"/>
  <c r="F26" i="4"/>
  <c r="G26" i="4"/>
  <c r="I26" i="4"/>
  <c r="E27" i="4"/>
  <c r="F27" i="4"/>
  <c r="G27" i="4"/>
  <c r="I27" i="4"/>
  <c r="E28" i="4"/>
  <c r="F28" i="4"/>
  <c r="G28" i="4"/>
  <c r="I28" i="4"/>
  <c r="E29" i="4"/>
  <c r="F29" i="4"/>
  <c r="G29" i="4"/>
  <c r="I29" i="4"/>
  <c r="E30" i="4"/>
  <c r="F30" i="4"/>
  <c r="G30" i="4"/>
  <c r="I30" i="4"/>
  <c r="E31" i="4"/>
  <c r="F31" i="4"/>
  <c r="G31" i="4"/>
  <c r="I31" i="4"/>
  <c r="E32" i="4"/>
  <c r="F32" i="4"/>
  <c r="G32" i="4"/>
  <c r="I32" i="4"/>
  <c r="E33" i="4"/>
  <c r="F33" i="4"/>
  <c r="G33" i="4"/>
  <c r="I33" i="4"/>
  <c r="A34" i="4"/>
  <c r="B34" i="4"/>
  <c r="C34" i="4"/>
  <c r="D34" i="4"/>
  <c r="E34" i="4"/>
  <c r="F34" i="4"/>
  <c r="G34" i="4"/>
  <c r="I34" i="4"/>
  <c r="A39" i="4"/>
  <c r="B39" i="4"/>
  <c r="C39" i="4"/>
  <c r="D39" i="4"/>
  <c r="E39" i="4"/>
  <c r="F39" i="4"/>
  <c r="G39" i="4"/>
  <c r="I39" i="4"/>
  <c r="K37" i="4"/>
  <c r="L37" i="4"/>
  <c r="M37" i="4"/>
  <c r="N37" i="4"/>
  <c r="O37" i="4"/>
  <c r="P37" i="4"/>
  <c r="F42" i="4"/>
  <c r="G42" i="4"/>
  <c r="K49" i="4"/>
  <c r="L49" i="4"/>
  <c r="M49" i="4"/>
  <c r="N49" i="4"/>
  <c r="O49" i="4"/>
  <c r="P49" i="4"/>
  <c r="K61" i="4"/>
  <c r="L61" i="4"/>
  <c r="M61" i="4"/>
  <c r="P61" i="4"/>
  <c r="K73" i="4"/>
  <c r="G72" i="4"/>
  <c r="E28" i="7"/>
  <c r="E85" i="4"/>
  <c r="C63" i="7"/>
  <c r="F85" i="4"/>
  <c r="B63" i="7"/>
  <c r="F86" i="4"/>
  <c r="D63" i="7"/>
  <c r="F87" i="4"/>
  <c r="F88" i="4"/>
  <c r="G85" i="4"/>
  <c r="A28" i="7"/>
  <c r="E86" i="4"/>
  <c r="G86" i="4"/>
  <c r="I28" i="7"/>
  <c r="E87" i="4"/>
  <c r="G87" i="4"/>
  <c r="G88" i="4"/>
  <c r="E98" i="4"/>
  <c r="C68" i="7"/>
  <c r="F98" i="4"/>
  <c r="B68" i="7"/>
  <c r="F99" i="4"/>
  <c r="D68" i="7"/>
  <c r="F100" i="4"/>
  <c r="G98" i="4"/>
  <c r="E99" i="4"/>
  <c r="G99" i="4"/>
  <c r="E100" i="4"/>
  <c r="G100" i="4"/>
  <c r="E101" i="4"/>
  <c r="G101" i="4"/>
  <c r="E113" i="4"/>
  <c r="K109" i="4"/>
  <c r="E114" i="4"/>
  <c r="L109" i="4"/>
  <c r="E115" i="4"/>
  <c r="M109" i="4"/>
  <c r="E116" i="4"/>
  <c r="N109" i="4"/>
  <c r="E117" i="4"/>
  <c r="O109" i="4"/>
  <c r="E118" i="4"/>
  <c r="P109" i="4"/>
  <c r="E119" i="4"/>
  <c r="Q109" i="4"/>
  <c r="E120" i="4"/>
  <c r="R109" i="4"/>
  <c r="A113" i="4"/>
  <c r="B113" i="4"/>
  <c r="C113" i="4"/>
  <c r="F113" i="4"/>
  <c r="G113" i="4"/>
  <c r="I113" i="4"/>
  <c r="J110" i="4"/>
  <c r="A114" i="4"/>
  <c r="B114" i="4"/>
  <c r="C114" i="4"/>
  <c r="F114" i="4"/>
  <c r="G114" i="4"/>
  <c r="I114" i="4"/>
  <c r="J111" i="4"/>
  <c r="A115" i="4"/>
  <c r="B115" i="4"/>
  <c r="C115" i="4"/>
  <c r="F115" i="4"/>
  <c r="G115" i="4"/>
  <c r="I115" i="4"/>
  <c r="J112" i="4"/>
  <c r="A116" i="4"/>
  <c r="B116" i="4"/>
  <c r="C116" i="4"/>
  <c r="F116" i="4"/>
  <c r="G116" i="4"/>
  <c r="I116" i="4"/>
  <c r="J113" i="4"/>
  <c r="A117" i="4"/>
  <c r="B117" i="4"/>
  <c r="C117" i="4"/>
  <c r="F117" i="4"/>
  <c r="G117" i="4"/>
  <c r="I117" i="4"/>
  <c r="J114" i="4"/>
  <c r="A118" i="4"/>
  <c r="B118" i="4"/>
  <c r="C118" i="4"/>
  <c r="F118" i="4"/>
  <c r="G118" i="4"/>
  <c r="I118" i="4"/>
  <c r="J115" i="4"/>
  <c r="A119" i="4"/>
  <c r="B119" i="4"/>
  <c r="C119" i="4"/>
  <c r="F119" i="4"/>
  <c r="G119" i="4"/>
  <c r="I119" i="4"/>
  <c r="J116" i="4"/>
  <c r="A120" i="4"/>
  <c r="B120" i="4"/>
  <c r="C120" i="4"/>
  <c r="F120" i="4"/>
  <c r="G120" i="4"/>
  <c r="I120" i="4"/>
  <c r="J117" i="4"/>
  <c r="A121" i="4"/>
  <c r="B121" i="4"/>
  <c r="C121" i="4"/>
  <c r="E121" i="4"/>
  <c r="F121" i="4"/>
  <c r="G121" i="4"/>
  <c r="I121" i="4"/>
  <c r="J118" i="4"/>
  <c r="A122" i="4"/>
  <c r="B122" i="4"/>
  <c r="C122" i="4"/>
  <c r="E122" i="4"/>
  <c r="F122" i="4"/>
  <c r="G122" i="4"/>
  <c r="I122" i="4"/>
  <c r="J119" i="4"/>
  <c r="A123" i="4"/>
  <c r="B123" i="4"/>
  <c r="C123" i="4"/>
  <c r="E123" i="4"/>
  <c r="F123" i="4"/>
  <c r="G123" i="4"/>
  <c r="I123" i="4"/>
  <c r="J120" i="4"/>
  <c r="K121" i="4"/>
  <c r="L121" i="4"/>
  <c r="M121" i="4"/>
  <c r="E124" i="4"/>
  <c r="N121" i="4"/>
  <c r="E125" i="4"/>
  <c r="O121" i="4"/>
  <c r="E126" i="4"/>
  <c r="P121" i="4"/>
  <c r="E127" i="4"/>
  <c r="Q121" i="4"/>
  <c r="E128" i="4"/>
  <c r="R121" i="4"/>
  <c r="A124" i="4"/>
  <c r="B124" i="4"/>
  <c r="C124" i="4"/>
  <c r="F124" i="4"/>
  <c r="G124" i="4"/>
  <c r="I124" i="4"/>
  <c r="J121" i="4"/>
  <c r="A125" i="4"/>
  <c r="B125" i="4"/>
  <c r="C125" i="4"/>
  <c r="F125" i="4"/>
  <c r="G125" i="4"/>
  <c r="I125" i="4"/>
  <c r="J122" i="4"/>
  <c r="A126" i="4"/>
  <c r="B126" i="4"/>
  <c r="C126" i="4"/>
  <c r="F126" i="4"/>
  <c r="G126" i="4"/>
  <c r="I126" i="4"/>
  <c r="J123" i="4"/>
  <c r="A127" i="4"/>
  <c r="B127" i="4"/>
  <c r="C127" i="4"/>
  <c r="F127" i="4"/>
  <c r="G127" i="4"/>
  <c r="I127" i="4"/>
  <c r="J124" i="4"/>
  <c r="A128" i="4"/>
  <c r="B128" i="4"/>
  <c r="C128" i="4"/>
  <c r="F128" i="4"/>
  <c r="G128" i="4"/>
  <c r="I128" i="4"/>
  <c r="J125" i="4"/>
  <c r="E139" i="4"/>
  <c r="K135" i="4"/>
  <c r="E140" i="4"/>
  <c r="L135" i="4"/>
  <c r="E141" i="4"/>
  <c r="M135" i="4"/>
  <c r="E142" i="4"/>
  <c r="N135" i="4"/>
  <c r="E143" i="4"/>
  <c r="O135" i="4"/>
  <c r="E144" i="4"/>
  <c r="P135" i="4"/>
  <c r="E145" i="4"/>
  <c r="Q135" i="4"/>
  <c r="A139" i="4"/>
  <c r="B139" i="4"/>
  <c r="C139" i="4"/>
  <c r="F139" i="4"/>
  <c r="G139" i="4"/>
  <c r="I139" i="4"/>
  <c r="J136" i="4"/>
  <c r="A140" i="4"/>
  <c r="B140" i="4"/>
  <c r="C140" i="4"/>
  <c r="F140" i="4"/>
  <c r="G140" i="4"/>
  <c r="I140" i="4"/>
  <c r="J137" i="4"/>
  <c r="A141" i="4"/>
  <c r="B141" i="4"/>
  <c r="C141" i="4"/>
  <c r="F141" i="4"/>
  <c r="G141" i="4"/>
  <c r="I141" i="4"/>
  <c r="J138" i="4"/>
  <c r="A142" i="4"/>
  <c r="B142" i="4"/>
  <c r="C142" i="4"/>
  <c r="F142" i="4"/>
  <c r="G142" i="4"/>
  <c r="I142" i="4"/>
  <c r="J139" i="4"/>
  <c r="A143" i="4"/>
  <c r="B143" i="4"/>
  <c r="C143" i="4"/>
  <c r="F143" i="4"/>
  <c r="G143" i="4"/>
  <c r="I143" i="4"/>
  <c r="J140" i="4"/>
  <c r="A144" i="4"/>
  <c r="B144" i="4"/>
  <c r="C144" i="4"/>
  <c r="F144" i="4"/>
  <c r="G144" i="4"/>
  <c r="I144" i="4"/>
  <c r="J141" i="4"/>
  <c r="A145" i="4"/>
  <c r="B145" i="4"/>
  <c r="C145" i="4"/>
  <c r="F145" i="4"/>
  <c r="G145" i="4"/>
  <c r="I145" i="4"/>
  <c r="J142" i="4"/>
  <c r="A146" i="4"/>
  <c r="B146" i="4"/>
  <c r="C146" i="4"/>
  <c r="E146" i="4"/>
  <c r="F146" i="4"/>
  <c r="G146" i="4"/>
  <c r="I146" i="4"/>
  <c r="J143" i="4"/>
  <c r="A147" i="4"/>
  <c r="B147" i="4"/>
  <c r="C147" i="4"/>
  <c r="E147" i="4"/>
  <c r="F147" i="4"/>
  <c r="G147" i="4"/>
  <c r="I147" i="4"/>
  <c r="J144" i="4"/>
  <c r="A148" i="4"/>
  <c r="B148" i="4"/>
  <c r="C148" i="4"/>
  <c r="E148" i="4"/>
  <c r="F148" i="4"/>
  <c r="G148" i="4"/>
  <c r="I148" i="4"/>
  <c r="J145" i="4"/>
  <c r="A149" i="4"/>
  <c r="B149" i="4"/>
  <c r="C149" i="4"/>
  <c r="E149" i="4"/>
  <c r="F149" i="4"/>
  <c r="G149" i="4"/>
  <c r="I149" i="4"/>
  <c r="J146" i="4"/>
  <c r="K147" i="4"/>
  <c r="L147" i="4"/>
  <c r="M147" i="4"/>
  <c r="N147" i="4"/>
  <c r="E150" i="4"/>
  <c r="O147" i="4"/>
  <c r="E151" i="4"/>
  <c r="P147" i="4"/>
  <c r="E152" i="4"/>
  <c r="Q147" i="4"/>
  <c r="A150" i="4"/>
  <c r="B150" i="4"/>
  <c r="C150" i="4"/>
  <c r="F150" i="4"/>
  <c r="G150" i="4"/>
  <c r="I150" i="4"/>
  <c r="J147" i="4"/>
  <c r="A151" i="4"/>
  <c r="B151" i="4"/>
  <c r="C151" i="4"/>
  <c r="F151" i="4"/>
  <c r="G151" i="4"/>
  <c r="I151" i="4"/>
  <c r="J148" i="4"/>
  <c r="A152" i="4"/>
  <c r="B152" i="4"/>
  <c r="C152" i="4"/>
  <c r="F152" i="4"/>
  <c r="G152" i="4"/>
  <c r="I152" i="4"/>
  <c r="J149" i="4"/>
  <c r="E165" i="4"/>
  <c r="K161" i="4"/>
  <c r="E166" i="4"/>
  <c r="L161" i="4"/>
  <c r="E167" i="4"/>
  <c r="M161" i="4"/>
  <c r="E168" i="4"/>
  <c r="N161" i="4"/>
  <c r="E169" i="4"/>
  <c r="O161" i="4"/>
  <c r="E170" i="4"/>
  <c r="P161" i="4"/>
  <c r="E171" i="4"/>
  <c r="Q161" i="4"/>
  <c r="A165" i="4"/>
  <c r="B165" i="4"/>
  <c r="C165" i="4"/>
  <c r="F165" i="4"/>
  <c r="G165" i="4"/>
  <c r="I165" i="4"/>
  <c r="J162" i="4"/>
  <c r="A166" i="4"/>
  <c r="B166" i="4"/>
  <c r="C166" i="4"/>
  <c r="F166" i="4"/>
  <c r="G166" i="4"/>
  <c r="I166" i="4"/>
  <c r="J163" i="4"/>
  <c r="A167" i="4"/>
  <c r="B167" i="4"/>
  <c r="C167" i="4"/>
  <c r="F167" i="4"/>
  <c r="G167" i="4"/>
  <c r="I167" i="4"/>
  <c r="J164" i="4"/>
  <c r="A168" i="4"/>
  <c r="B168" i="4"/>
  <c r="C168" i="4"/>
  <c r="F168" i="4"/>
  <c r="G168" i="4"/>
  <c r="I168" i="4"/>
  <c r="J165" i="4"/>
  <c r="A169" i="4"/>
  <c r="B169" i="4"/>
  <c r="C169" i="4"/>
  <c r="F169" i="4"/>
  <c r="G169" i="4"/>
  <c r="I169" i="4"/>
  <c r="J166" i="4"/>
  <c r="A170" i="4"/>
  <c r="B170" i="4"/>
  <c r="C170" i="4"/>
  <c r="F170" i="4"/>
  <c r="G170" i="4"/>
  <c r="I170" i="4"/>
  <c r="J167" i="4"/>
  <c r="A171" i="4"/>
  <c r="B171" i="4"/>
  <c r="C171" i="4"/>
  <c r="F171" i="4"/>
  <c r="G171" i="4"/>
  <c r="I171" i="4"/>
  <c r="J168" i="4"/>
  <c r="A172" i="4"/>
  <c r="B172" i="4"/>
  <c r="C172" i="4"/>
  <c r="E172" i="4"/>
  <c r="F172" i="4"/>
  <c r="G172" i="4"/>
  <c r="I172" i="4"/>
  <c r="J169" i="4"/>
  <c r="A173" i="4"/>
  <c r="B173" i="4"/>
  <c r="C173" i="4"/>
  <c r="E173" i="4"/>
  <c r="F173" i="4"/>
  <c r="G173" i="4"/>
  <c r="I173" i="4"/>
  <c r="J170" i="4"/>
  <c r="A174" i="4"/>
  <c r="B174" i="4"/>
  <c r="C174" i="4"/>
  <c r="E174" i="4"/>
  <c r="F174" i="4"/>
  <c r="G174" i="4"/>
  <c r="I174" i="4"/>
  <c r="J171" i="4"/>
  <c r="K173" i="4"/>
  <c r="L173" i="4"/>
  <c r="M173" i="4"/>
  <c r="E191" i="4"/>
  <c r="K187" i="4"/>
  <c r="E192" i="4"/>
  <c r="L187" i="4"/>
  <c r="E193" i="4"/>
  <c r="M187" i="4"/>
  <c r="E194" i="4"/>
  <c r="N187" i="4"/>
  <c r="E195" i="4"/>
  <c r="O187" i="4"/>
  <c r="A191" i="4"/>
  <c r="B191" i="4"/>
  <c r="C191" i="4"/>
  <c r="F191" i="4"/>
  <c r="G191" i="4"/>
  <c r="I191" i="4"/>
  <c r="J188" i="4"/>
  <c r="A192" i="4"/>
  <c r="B192" i="4"/>
  <c r="C192" i="4"/>
  <c r="F192" i="4"/>
  <c r="G192" i="4"/>
  <c r="I192" i="4"/>
  <c r="J189" i="4"/>
  <c r="A193" i="4"/>
  <c r="B193" i="4"/>
  <c r="C193" i="4"/>
  <c r="F193" i="4"/>
  <c r="G193" i="4"/>
  <c r="I193" i="4"/>
  <c r="J190" i="4"/>
  <c r="A194" i="4"/>
  <c r="B194" i="4"/>
  <c r="C194" i="4"/>
  <c r="F194" i="4"/>
  <c r="G194" i="4"/>
  <c r="I194" i="4"/>
  <c r="J191" i="4"/>
  <c r="A195" i="4"/>
  <c r="B195" i="4"/>
  <c r="C195" i="4"/>
  <c r="F195" i="4"/>
  <c r="G195" i="4"/>
  <c r="I195" i="4"/>
  <c r="J192" i="4"/>
  <c r="G2" i="7"/>
  <c r="H2" i="7"/>
  <c r="I2" i="7"/>
  <c r="D3" i="7"/>
  <c r="A3" i="7"/>
  <c r="B3" i="7"/>
  <c r="G3" i="7"/>
  <c r="H3" i="7"/>
  <c r="I3" i="7"/>
  <c r="J3" i="7"/>
  <c r="C3" i="7"/>
  <c r="E3" i="7"/>
  <c r="F3" i="7"/>
  <c r="D4" i="7"/>
  <c r="A4" i="7"/>
  <c r="B4" i="7"/>
  <c r="G4" i="7"/>
  <c r="H4" i="7"/>
  <c r="I4" i="7"/>
  <c r="J4" i="7"/>
  <c r="C4" i="7"/>
  <c r="E4" i="7"/>
  <c r="F4" i="7"/>
  <c r="D5" i="7"/>
  <c r="A5" i="7"/>
  <c r="B5" i="7"/>
  <c r="G5" i="7"/>
  <c r="H5" i="7"/>
  <c r="I5" i="7"/>
  <c r="J5" i="7"/>
  <c r="C5" i="7"/>
  <c r="E5" i="7"/>
  <c r="F5" i="7"/>
  <c r="D6" i="7"/>
  <c r="A6" i="7"/>
  <c r="B6" i="7"/>
  <c r="G6" i="7"/>
  <c r="H6" i="7"/>
  <c r="I6" i="7"/>
  <c r="J6" i="7"/>
  <c r="C6" i="7"/>
  <c r="E6" i="7"/>
  <c r="F6" i="7"/>
  <c r="D7" i="7"/>
  <c r="A7" i="7"/>
  <c r="B7" i="7"/>
  <c r="G7" i="7"/>
  <c r="H7" i="7"/>
  <c r="I7" i="7"/>
  <c r="J7" i="7"/>
  <c r="C7" i="7"/>
  <c r="E7" i="7"/>
  <c r="F7" i="7"/>
  <c r="D8" i="7"/>
  <c r="A8" i="7"/>
  <c r="B8" i="7"/>
  <c r="G8" i="7"/>
  <c r="H8" i="7"/>
  <c r="I8" i="7"/>
  <c r="J8" i="7"/>
  <c r="C8" i="7"/>
  <c r="E8" i="7"/>
  <c r="F8" i="7"/>
  <c r="D9" i="7"/>
  <c r="A9" i="7"/>
  <c r="B9" i="7"/>
  <c r="G9" i="7"/>
  <c r="H9" i="7"/>
  <c r="I9" i="7"/>
  <c r="J9" i="7"/>
  <c r="C9" i="7"/>
  <c r="E9" i="7"/>
  <c r="F9" i="7"/>
  <c r="D10" i="7"/>
  <c r="A10" i="7"/>
  <c r="B10" i="7"/>
  <c r="G10" i="7"/>
  <c r="H10" i="7"/>
  <c r="I10" i="7"/>
  <c r="J10" i="7"/>
  <c r="C10" i="7"/>
  <c r="E10" i="7"/>
  <c r="F10" i="7"/>
  <c r="D11" i="7"/>
  <c r="A11" i="7"/>
  <c r="B11" i="7"/>
  <c r="G11" i="7"/>
  <c r="H11" i="7"/>
  <c r="I11" i="7"/>
  <c r="J11" i="7"/>
  <c r="C11" i="7"/>
  <c r="E11" i="7"/>
  <c r="F11" i="7"/>
  <c r="D12" i="7"/>
  <c r="A12" i="7"/>
  <c r="B12" i="7"/>
  <c r="G12" i="7"/>
  <c r="H12" i="7"/>
  <c r="I12" i="7"/>
  <c r="J12" i="7"/>
  <c r="C12" i="7"/>
  <c r="E12" i="7"/>
  <c r="F12" i="7"/>
  <c r="G15" i="7"/>
  <c r="H15" i="7"/>
  <c r="I15" i="7"/>
  <c r="D16" i="7"/>
  <c r="A16" i="7"/>
  <c r="B16" i="7"/>
  <c r="G16" i="7"/>
  <c r="H16" i="7"/>
  <c r="I16" i="7"/>
  <c r="J16" i="7"/>
  <c r="C16" i="7"/>
  <c r="E16" i="7"/>
  <c r="F16" i="7"/>
  <c r="D17" i="7"/>
  <c r="A17" i="7"/>
  <c r="B17" i="7"/>
  <c r="G17" i="7"/>
  <c r="H17" i="7"/>
  <c r="I17" i="7"/>
  <c r="J17" i="7"/>
  <c r="C17" i="7"/>
  <c r="E17" i="7"/>
  <c r="F17" i="7"/>
  <c r="D18" i="7"/>
  <c r="A18" i="7"/>
  <c r="B18" i="7"/>
  <c r="G18" i="7"/>
  <c r="H18" i="7"/>
  <c r="I18" i="7"/>
  <c r="J18" i="7"/>
  <c r="C18" i="7"/>
  <c r="E18" i="7"/>
  <c r="F18" i="7"/>
  <c r="D19" i="7"/>
  <c r="A19" i="7"/>
  <c r="B19" i="7"/>
  <c r="G19" i="7"/>
  <c r="H19" i="7"/>
  <c r="I19" i="7"/>
  <c r="J19" i="7"/>
  <c r="C19" i="7"/>
  <c r="E19" i="7"/>
  <c r="F19" i="7"/>
  <c r="D20" i="7"/>
  <c r="A20" i="7"/>
  <c r="B20" i="7"/>
  <c r="G20" i="7"/>
  <c r="H20" i="7"/>
  <c r="I20" i="7"/>
  <c r="J20" i="7"/>
  <c r="C20" i="7"/>
  <c r="E20" i="7"/>
  <c r="F20" i="7"/>
  <c r="D21" i="7"/>
  <c r="A21" i="7"/>
  <c r="B21" i="7"/>
  <c r="G21" i="7"/>
  <c r="H21" i="7"/>
  <c r="I21" i="7"/>
  <c r="J21" i="7"/>
  <c r="C21" i="7"/>
  <c r="E21" i="7"/>
  <c r="F21" i="7"/>
  <c r="D22" i="7"/>
  <c r="A22" i="7"/>
  <c r="B22" i="7"/>
  <c r="G22" i="7"/>
  <c r="H22" i="7"/>
  <c r="I22" i="7"/>
  <c r="J22" i="7"/>
  <c r="C22" i="7"/>
  <c r="E22" i="7"/>
  <c r="F22" i="7"/>
  <c r="D23" i="7"/>
  <c r="A23" i="7"/>
  <c r="B23" i="7"/>
  <c r="G23" i="7"/>
  <c r="H23" i="7"/>
  <c r="I23" i="7"/>
  <c r="J23" i="7"/>
  <c r="C23" i="7"/>
  <c r="E23" i="7"/>
  <c r="F23" i="7"/>
  <c r="D24" i="7"/>
  <c r="A24" i="7"/>
  <c r="B24" i="7"/>
  <c r="G24" i="7"/>
  <c r="H24" i="7"/>
  <c r="I24" i="7"/>
  <c r="J24" i="7"/>
  <c r="C24" i="7"/>
  <c r="E24" i="7"/>
  <c r="F24" i="7"/>
  <c r="D25" i="7"/>
  <c r="A25" i="7"/>
  <c r="B25" i="7"/>
  <c r="G25" i="7"/>
  <c r="H25" i="7"/>
  <c r="I25" i="7"/>
  <c r="J25" i="7"/>
  <c r="C25" i="7"/>
  <c r="E25" i="7"/>
  <c r="F25" i="7"/>
  <c r="M28" i="7"/>
  <c r="Q28" i="7"/>
  <c r="U28" i="7"/>
  <c r="Y28" i="7"/>
  <c r="C29" i="7"/>
  <c r="A29" i="7"/>
  <c r="G29" i="7"/>
  <c r="E29" i="7"/>
  <c r="K29" i="7"/>
  <c r="I29" i="7"/>
  <c r="O29" i="7"/>
  <c r="M29" i="7"/>
  <c r="S29" i="7"/>
  <c r="Q29" i="7"/>
  <c r="W29" i="7"/>
  <c r="U29" i="7"/>
  <c r="AA29" i="7"/>
  <c r="Y29" i="7"/>
  <c r="C30" i="7"/>
  <c r="A30" i="7"/>
  <c r="G30" i="7"/>
  <c r="E30" i="7"/>
  <c r="K30" i="7"/>
  <c r="I30" i="7"/>
  <c r="O30" i="7"/>
  <c r="M30" i="7"/>
  <c r="S30" i="7"/>
  <c r="Q30" i="7"/>
  <c r="W30" i="7"/>
  <c r="U30" i="7"/>
  <c r="AA30" i="7"/>
  <c r="Y30" i="7"/>
  <c r="C31" i="7"/>
  <c r="A31" i="7"/>
  <c r="G31" i="7"/>
  <c r="E31" i="7"/>
  <c r="K31" i="7"/>
  <c r="I31" i="7"/>
  <c r="O31" i="7"/>
  <c r="M31" i="7"/>
  <c r="S31" i="7"/>
  <c r="Q31" i="7"/>
  <c r="W31" i="7"/>
  <c r="U31" i="7"/>
  <c r="AA31" i="7"/>
  <c r="Y31" i="7"/>
  <c r="C32" i="7"/>
  <c r="A32" i="7"/>
  <c r="G32" i="7"/>
  <c r="E32" i="7"/>
  <c r="K32" i="7"/>
  <c r="I32" i="7"/>
  <c r="O32" i="7"/>
  <c r="M32" i="7"/>
  <c r="S32" i="7"/>
  <c r="Q32" i="7"/>
  <c r="W32" i="7"/>
  <c r="U32" i="7"/>
  <c r="AA32" i="7"/>
  <c r="Y32" i="7"/>
  <c r="C33" i="7"/>
  <c r="A33" i="7"/>
  <c r="G33" i="7"/>
  <c r="E33" i="7"/>
  <c r="K33" i="7"/>
  <c r="I33" i="7"/>
  <c r="O33" i="7"/>
  <c r="M33" i="7"/>
  <c r="S33" i="7"/>
  <c r="Q33" i="7"/>
  <c r="W33" i="7"/>
  <c r="U33" i="7"/>
  <c r="AA33" i="7"/>
  <c r="Y33" i="7"/>
  <c r="C36" i="7"/>
  <c r="A36" i="7"/>
  <c r="G36" i="7"/>
  <c r="E36" i="7"/>
  <c r="K36" i="7"/>
  <c r="I36" i="7"/>
  <c r="O36" i="7"/>
  <c r="M36" i="7"/>
  <c r="S36" i="7"/>
  <c r="Q36" i="7"/>
  <c r="C37" i="7"/>
  <c r="A37" i="7"/>
  <c r="G37" i="7"/>
  <c r="E37" i="7"/>
  <c r="K37" i="7"/>
  <c r="O37" i="7"/>
  <c r="M37" i="7"/>
  <c r="S37" i="7"/>
  <c r="Q37" i="7"/>
  <c r="C38" i="7"/>
  <c r="A38" i="7"/>
  <c r="G38" i="7"/>
  <c r="E38" i="7"/>
  <c r="K38" i="7"/>
  <c r="O38" i="7"/>
  <c r="M38" i="7"/>
  <c r="S38" i="7"/>
  <c r="Q38" i="7"/>
  <c r="C39" i="7"/>
  <c r="A39" i="7"/>
  <c r="G39" i="7"/>
  <c r="E39" i="7"/>
  <c r="K39" i="7"/>
  <c r="I39" i="7"/>
  <c r="O39" i="7"/>
  <c r="M39" i="7"/>
  <c r="S39" i="7"/>
  <c r="Q39" i="7"/>
  <c r="C40" i="7"/>
  <c r="A40" i="7"/>
  <c r="G40" i="7"/>
  <c r="E40" i="7"/>
  <c r="K40" i="7"/>
  <c r="I40" i="7"/>
  <c r="O40" i="7"/>
  <c r="M40" i="7"/>
  <c r="S40" i="7"/>
  <c r="Q40" i="7"/>
  <c r="C43" i="7"/>
  <c r="A43" i="7"/>
  <c r="B43" i="7"/>
  <c r="G43" i="7"/>
  <c r="E43" i="7"/>
  <c r="F43" i="7"/>
  <c r="K43" i="7"/>
  <c r="I43" i="7"/>
  <c r="J43" i="7"/>
  <c r="O43" i="7"/>
  <c r="M43" i="7"/>
  <c r="N43" i="7"/>
  <c r="S43" i="7"/>
  <c r="Q43" i="7"/>
  <c r="R43" i="7"/>
  <c r="W43" i="7"/>
  <c r="U43" i="7"/>
  <c r="V43" i="7"/>
  <c r="AA43" i="7"/>
  <c r="Y43" i="7"/>
  <c r="Z43" i="7"/>
  <c r="C44" i="7"/>
  <c r="A44" i="7"/>
  <c r="B44" i="7"/>
  <c r="G44" i="7"/>
  <c r="E44" i="7"/>
  <c r="F44" i="7"/>
  <c r="K44" i="7"/>
  <c r="I44" i="7"/>
  <c r="J44" i="7"/>
  <c r="O44" i="7"/>
  <c r="M44" i="7"/>
  <c r="N44" i="7"/>
  <c r="S44" i="7"/>
  <c r="Q44" i="7"/>
  <c r="R44" i="7"/>
  <c r="W44" i="7"/>
  <c r="U44" i="7"/>
  <c r="V44" i="7"/>
  <c r="AA44" i="7"/>
  <c r="Y44" i="7"/>
  <c r="Z44" i="7"/>
  <c r="C45" i="7"/>
  <c r="A45" i="7"/>
  <c r="B45" i="7"/>
  <c r="G45" i="7"/>
  <c r="E45" i="7"/>
  <c r="F45" i="7"/>
  <c r="K45" i="7"/>
  <c r="I45" i="7"/>
  <c r="J45" i="7"/>
  <c r="O45" i="7"/>
  <c r="M45" i="7"/>
  <c r="N45" i="7"/>
  <c r="S45" i="7"/>
  <c r="Q45" i="7"/>
  <c r="R45" i="7"/>
  <c r="W45" i="7"/>
  <c r="U45" i="7"/>
  <c r="V45" i="7"/>
  <c r="AA45" i="7"/>
  <c r="Y45" i="7"/>
  <c r="Z45" i="7"/>
  <c r="C46" i="7"/>
  <c r="A46" i="7"/>
  <c r="B46" i="7"/>
  <c r="G46" i="7"/>
  <c r="E46" i="7"/>
  <c r="F46" i="7"/>
  <c r="K46" i="7"/>
  <c r="I46" i="7"/>
  <c r="J46" i="7"/>
  <c r="O46" i="7"/>
  <c r="M46" i="7"/>
  <c r="N46" i="7"/>
  <c r="S46" i="7"/>
  <c r="Q46" i="7"/>
  <c r="R46" i="7"/>
  <c r="W46" i="7"/>
  <c r="U46" i="7"/>
  <c r="V46" i="7"/>
  <c r="AA46" i="7"/>
  <c r="Y46" i="7"/>
  <c r="Z46" i="7"/>
  <c r="C47" i="7"/>
  <c r="A47" i="7"/>
  <c r="B47" i="7"/>
  <c r="G47" i="7"/>
  <c r="E47" i="7"/>
  <c r="F47" i="7"/>
  <c r="K47" i="7"/>
  <c r="I47" i="7"/>
  <c r="J47" i="7"/>
  <c r="O47" i="7"/>
  <c r="M47" i="7"/>
  <c r="N47" i="7"/>
  <c r="S47" i="7"/>
  <c r="Q47" i="7"/>
  <c r="R47" i="7"/>
  <c r="W47" i="7"/>
  <c r="U47" i="7"/>
  <c r="V47" i="7"/>
  <c r="AA47" i="7"/>
  <c r="Y47" i="7"/>
  <c r="Z47" i="7"/>
  <c r="C50" i="7"/>
  <c r="A50" i="7"/>
  <c r="B50" i="7"/>
  <c r="G50" i="7"/>
  <c r="E50" i="7"/>
  <c r="F50" i="7"/>
  <c r="C51" i="7"/>
  <c r="A51" i="7"/>
  <c r="B51" i="7"/>
  <c r="G51" i="7"/>
  <c r="E51" i="7"/>
  <c r="F51" i="7"/>
  <c r="C52" i="7"/>
  <c r="A52" i="7"/>
  <c r="B52" i="7"/>
  <c r="G52" i="7"/>
  <c r="E52" i="7"/>
  <c r="F52" i="7"/>
  <c r="C53" i="7"/>
  <c r="A53" i="7"/>
  <c r="B53" i="7"/>
  <c r="G53" i="7"/>
  <c r="E53" i="7"/>
  <c r="F53" i="7"/>
  <c r="C54" i="7"/>
  <c r="A54" i="7"/>
  <c r="B54" i="7"/>
  <c r="G54" i="7"/>
  <c r="E54" i="7"/>
  <c r="F54" i="7"/>
  <c r="C57" i="7"/>
  <c r="A57" i="7"/>
  <c r="B57" i="7"/>
  <c r="G57" i="7"/>
  <c r="E57" i="7"/>
  <c r="F57" i="7"/>
  <c r="C60" i="7"/>
  <c r="A60" i="7"/>
  <c r="B60" i="7"/>
  <c r="G60" i="7"/>
  <c r="E60" i="7"/>
  <c r="F60" i="7"/>
  <c r="B62" i="7"/>
  <c r="C62" i="7"/>
  <c r="D62" i="7"/>
  <c r="E62" i="7"/>
  <c r="F62" i="7"/>
  <c r="G62" i="7"/>
  <c r="H62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D2" i="8"/>
  <c r="G2" i="8"/>
  <c r="D3" i="8"/>
  <c r="G3" i="8"/>
  <c r="D4" i="8"/>
  <c r="G4" i="8"/>
  <c r="D5" i="8"/>
  <c r="G5" i="8"/>
  <c r="D6" i="8"/>
  <c r="G6" i="8"/>
  <c r="D7" i="8"/>
  <c r="G7" i="8"/>
  <c r="D8" i="8"/>
  <c r="G8" i="8"/>
  <c r="D9" i="8"/>
  <c r="G9" i="8"/>
  <c r="D10" i="8"/>
  <c r="G10" i="8"/>
  <c r="D11" i="8"/>
  <c r="G11" i="8"/>
  <c r="D12" i="8"/>
  <c r="G12" i="8"/>
  <c r="D13" i="8"/>
  <c r="G13" i="8"/>
  <c r="D14" i="8"/>
  <c r="G14" i="8"/>
  <c r="D15" i="8"/>
  <c r="G15" i="8"/>
  <c r="D16" i="8"/>
  <c r="G16" i="8"/>
  <c r="D17" i="8"/>
  <c r="G17" i="8"/>
  <c r="F23" i="8"/>
</calcChain>
</file>

<file path=xl/comments1.xml><?xml version="1.0" encoding="utf-8"?>
<comments xmlns="http://schemas.openxmlformats.org/spreadsheetml/2006/main">
  <authors>
    <author>Dave Leip</author>
  </authors>
  <commentList>
    <comment ref="AT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Class</t>
        </r>
      </text>
    </comment>
    <comment ref="BG19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Bruce E Lohmiller</t>
        </r>
      </text>
    </comment>
    <comment ref="BH19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Buddy Moore</t>
        </r>
      </text>
    </comment>
    <comment ref="BI19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Gary Cooper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A8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Connor Twp</t>
        </r>
      </text>
    </comment>
    <comment ref="A16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Salem Twp.</t>
        </r>
      </text>
    </comment>
    <comment ref="A35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Washington Twp.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National Party.  Can rework these as appropriate
</t>
        </r>
      </text>
    </comment>
    <comment ref="A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Number (from above)
Match any state party with a nationally-affiliated party if applicable (e.g. Nebraska Party would get #5 since it is associated with the Constitution Party - in the party column, write "Nebraska", but write 5 in the # column) </t>
        </r>
      </text>
    </comment>
    <comment ref="C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Please use the actual name of the party on the ballot… such as Democratic-Farmer-Labor</t>
        </r>
      </text>
    </comment>
    <comment ref="E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abbreviated name.  Typically the last name, but if it is very long like Schwartzenegger, can abbreviate to Schwartz., etc.</t>
        </r>
      </text>
    </comment>
    <comment ref="F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just leave this column alone.</t>
        </r>
      </text>
    </comment>
  </commentList>
</comments>
</file>

<file path=xl/comments4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County Source</t>
        </r>
      </text>
    </commen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Ballots cast data source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Township data source</t>
        </r>
      </text>
    </comment>
    <comment ref="E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Registration data source</t>
        </r>
      </text>
    </comment>
    <comment ref="F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Web Page, Official Abstract, Statement of Vote, etc.</t>
        </r>
      </text>
    </comment>
    <comment ref="K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write "comp." if the source is compiled by the author, else write "X"</t>
        </r>
      </text>
    </comment>
    <comment ref="Q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The date on the publication</t>
        </r>
      </text>
    </comment>
    <comment ref="T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for web pages, when was the page accessed?</t>
        </r>
      </text>
    </comment>
    <comment ref="U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 for Web page, D for Document</t>
        </r>
      </text>
    </comment>
  </commentList>
</comments>
</file>

<file path=xl/sharedStrings.xml><?xml version="1.0" encoding="utf-8"?>
<sst xmlns="http://schemas.openxmlformats.org/spreadsheetml/2006/main" count="19542" uniqueCount="3056">
  <si>
    <t>Notes</t>
    <phoneticPr fontId="8"/>
  </si>
  <si>
    <t>Ervings Location</t>
  </si>
  <si>
    <t>Martins Location</t>
  </si>
  <si>
    <t>King George</t>
  </si>
  <si>
    <t>R</t>
  </si>
  <si>
    <t>Cutts Grant</t>
  </si>
  <si>
    <t>Louisa</t>
  </si>
  <si>
    <t>Dona Ana</t>
  </si>
  <si>
    <t>Burrillville</t>
  </si>
  <si>
    <t>Dunstable</t>
  </si>
  <si>
    <t>Bancroft</t>
  </si>
  <si>
    <t>Plainville</t>
  </si>
  <si>
    <t>Hancock</t>
  </si>
  <si>
    <t>Menifee</t>
  </si>
  <si>
    <t>Idaho</t>
  </si>
  <si>
    <t>Plantation</t>
  </si>
  <si>
    <t>Swampscott</t>
  </si>
  <si>
    <t>Limington</t>
  </si>
  <si>
    <t>gore</t>
  </si>
  <si>
    <t>Voting Method</t>
  </si>
  <si>
    <t>Granby</t>
  </si>
  <si>
    <t>Fitchburg</t>
  </si>
  <si>
    <t>Anderson</t>
  </si>
  <si>
    <t>Barber</t>
  </si>
  <si>
    <t>Iberia</t>
  </si>
  <si>
    <t>Lohmiller</t>
  </si>
  <si>
    <t>Harrisville</t>
  </si>
  <si>
    <t>Chaves</t>
  </si>
  <si>
    <t>Woodbury</t>
  </si>
  <si>
    <t>McDonough</t>
  </si>
  <si>
    <t>Lake</t>
  </si>
  <si>
    <t>Bleckley</t>
  </si>
  <si>
    <t>RI</t>
  </si>
  <si>
    <t>Silver Bow</t>
  </si>
  <si>
    <t>Roberts</t>
  </si>
  <si>
    <t>Constitution</t>
  </si>
  <si>
    <t>Bowerbank</t>
  </si>
  <si>
    <t>Childress</t>
  </si>
  <si>
    <t>Cherryfield</t>
  </si>
  <si>
    <t>&lt;30%</t>
  </si>
  <si>
    <t>Stetson</t>
  </si>
  <si>
    <t>Oceana</t>
  </si>
  <si>
    <t>Barnstable</t>
  </si>
  <si>
    <t>Savoy</t>
  </si>
  <si>
    <t>Belknap</t>
  </si>
  <si>
    <t>Frenchboro</t>
  </si>
  <si>
    <t>Geneva</t>
  </si>
  <si>
    <t>Nicollet</t>
  </si>
  <si>
    <t>Narragansett</t>
  </si>
  <si>
    <t>Lewis</t>
  </si>
  <si>
    <t>Newfield</t>
  </si>
  <si>
    <t>Winchendon</t>
  </si>
  <si>
    <t>Chowan</t>
  </si>
  <si>
    <t>Qualified Write-ins</t>
  </si>
  <si>
    <t>Gillespie</t>
  </si>
  <si>
    <t>Edgefield</t>
  </si>
  <si>
    <t>Goliad</t>
  </si>
  <si>
    <t>Suffolk</t>
  </si>
  <si>
    <t>Portland</t>
  </si>
  <si>
    <t>Sebago</t>
  </si>
  <si>
    <t>State</t>
    <phoneticPr fontId="8"/>
  </si>
  <si>
    <t>Election Date:</t>
  </si>
  <si>
    <t>Larimer</t>
  </si>
  <si>
    <t>Belgrade</t>
  </si>
  <si>
    <t>Oldham</t>
  </si>
  <si>
    <t>Ringgold</t>
  </si>
  <si>
    <t>Santa Fe</t>
  </si>
  <si>
    <t>Socorro</t>
  </si>
  <si>
    <t>Boyle</t>
  </si>
  <si>
    <t>Cornville</t>
  </si>
  <si>
    <t>Calais</t>
  </si>
  <si>
    <t>Shutesbury</t>
  </si>
  <si>
    <t>Skowhegan</t>
  </si>
  <si>
    <t>Sheffield</t>
  </si>
  <si>
    <t>Shelburne</t>
  </si>
  <si>
    <t>Bland</t>
  </si>
  <si>
    <t>Botetourt</t>
  </si>
  <si>
    <t>COUSUBFP</t>
  </si>
  <si>
    <t>Counties with Highest Percent of Vote</t>
  </si>
  <si>
    <t>Iron</t>
  </si>
  <si>
    <t>Texas</t>
  </si>
  <si>
    <t>Central Aroostook</t>
  </si>
  <si>
    <t>New Castle</t>
  </si>
  <si>
    <t>Plaistow</t>
  </si>
  <si>
    <t>Jonesport</t>
  </si>
  <si>
    <t>Raymond</t>
  </si>
  <si>
    <t>Rindge</t>
  </si>
  <si>
    <t>Valley</t>
  </si>
  <si>
    <t>Little River</t>
  </si>
  <si>
    <t>Chandlers Purchase</t>
  </si>
  <si>
    <t>North Oxford</t>
  </si>
  <si>
    <t>Berkeley</t>
  </si>
  <si>
    <t>OK</t>
  </si>
  <si>
    <t>OR</t>
  </si>
  <si>
    <t>South Dakota Secretary of State</t>
  </si>
  <si>
    <t>Androscoggin</t>
  </si>
  <si>
    <t>Fredericksburg</t>
  </si>
  <si>
    <t>Galax</t>
  </si>
  <si>
    <t>West Tisbury</t>
  </si>
  <si>
    <t>La Plata</t>
  </si>
  <si>
    <t>Arrowsic</t>
  </si>
  <si>
    <t>Arundel</t>
  </si>
  <si>
    <t>Bexar</t>
  </si>
  <si>
    <t>Sturbridge</t>
  </si>
  <si>
    <t>Northeast Piscataquis</t>
  </si>
  <si>
    <t>New Kent</t>
  </si>
  <si>
    <t>South Hadley</t>
  </si>
  <si>
    <t>Alfred</t>
  </si>
  <si>
    <t>Sagadahoc</t>
  </si>
  <si>
    <t>Albion</t>
  </si>
  <si>
    <t>Clinton</t>
  </si>
  <si>
    <t>Litchfield</t>
  </si>
  <si>
    <t>Glenburn</t>
  </si>
  <si>
    <t>Crane</t>
  </si>
  <si>
    <t>Thompson and Meserves Purchase</t>
  </si>
  <si>
    <t>Stoneham</t>
  </si>
  <si>
    <t>Clarendon</t>
  </si>
  <si>
    <t>Larue</t>
  </si>
  <si>
    <t>Graves</t>
  </si>
  <si>
    <t>Waldo</t>
  </si>
  <si>
    <t>Alpena</t>
  </si>
  <si>
    <t>Montague</t>
  </si>
  <si>
    <t>Eagle Lake</t>
  </si>
  <si>
    <t>Richard J. Durbin</t>
  </si>
  <si>
    <t>Canterbury</t>
  </si>
  <si>
    <t>Cooke</t>
  </si>
  <si>
    <t>Redwood</t>
  </si>
  <si>
    <t>Renville</t>
  </si>
  <si>
    <t>Menominee</t>
  </si>
  <si>
    <t>Hampden</t>
  </si>
  <si>
    <t>Lowell</t>
  </si>
  <si>
    <t>Ludlow</t>
  </si>
  <si>
    <t>Chelsea</t>
  </si>
  <si>
    <t>Pepperell</t>
  </si>
  <si>
    <t>District 27</t>
  </si>
  <si>
    <t>Chautauqua</t>
  </si>
  <si>
    <t>Eastham</t>
  </si>
  <si>
    <t>Bureau</t>
  </si>
  <si>
    <t>St. Joseph</t>
  </si>
  <si>
    <t>Damariscotta</t>
  </si>
  <si>
    <t>Fauquier</t>
  </si>
  <si>
    <t>McKinley</t>
  </si>
  <si>
    <t>Mora</t>
  </si>
  <si>
    <t>Columbus</t>
  </si>
  <si>
    <t>Vanceboro</t>
  </si>
  <si>
    <t>Rhode Island Board of Elections</t>
  </si>
  <si>
    <t>Agency</t>
  </si>
  <si>
    <t>Elliott</t>
  </si>
  <si>
    <t>St. George</t>
  </si>
  <si>
    <t>Oxford</t>
  </si>
  <si>
    <t>Overseas</t>
  </si>
  <si>
    <t>Zapata</t>
  </si>
  <si>
    <t>State Ranking</t>
  </si>
  <si>
    <t>Jim Risch</t>
  </si>
  <si>
    <t>Risch</t>
  </si>
  <si>
    <t>Jaffrey</t>
  </si>
  <si>
    <t>Bennett</t>
  </si>
  <si>
    <t>Bon Homme</t>
  </si>
  <si>
    <t>Wapello</t>
  </si>
  <si>
    <t>Montezuma</t>
  </si>
  <si>
    <t>Boise</t>
  </si>
  <si>
    <t>Cumberland</t>
  </si>
  <si>
    <t>Edmonson</t>
  </si>
  <si>
    <t>Meddybemps</t>
  </si>
  <si>
    <t>Crawford</t>
  </si>
  <si>
    <t>Margin</t>
  </si>
  <si>
    <t>Wetzel</t>
  </si>
  <si>
    <t>Florida</t>
  </si>
  <si>
    <t>Woodstock</t>
  </si>
  <si>
    <t>Denmark</t>
  </si>
  <si>
    <t>Seminole</t>
  </si>
  <si>
    <t>North Haven</t>
  </si>
  <si>
    <t>Belfast</t>
  </si>
  <si>
    <t>Finney</t>
  </si>
  <si>
    <t>Wheatland</t>
  </si>
  <si>
    <t>Dale</t>
  </si>
  <si>
    <t>Chicot</t>
  </si>
  <si>
    <t>Amherst</t>
  </si>
  <si>
    <t>Norton</t>
  </si>
  <si>
    <t>Long Island</t>
  </si>
  <si>
    <t>Begich</t>
  </si>
  <si>
    <t>Lincoln</t>
  </si>
  <si>
    <t>Bergen</t>
  </si>
  <si>
    <t>Morrow</t>
  </si>
  <si>
    <t>NH</t>
  </si>
  <si>
    <t>Sangerville</t>
  </si>
  <si>
    <t>State of Alaska Division of Elections</t>
  </si>
  <si>
    <t>Lanier</t>
  </si>
  <si>
    <t>Roxbury</t>
  </si>
  <si>
    <t>Day</t>
  </si>
  <si>
    <t>Vance</t>
  </si>
  <si>
    <t>Montrose</t>
  </si>
  <si>
    <t>Gilpin</t>
  </si>
  <si>
    <t>Atchison</t>
  </si>
  <si>
    <t>Wibaux</t>
  </si>
  <si>
    <t>Old Orchard Beach</t>
  </si>
  <si>
    <t>Amesbury</t>
  </si>
  <si>
    <t>Ashburnham</t>
  </si>
  <si>
    <t>County Ranking</t>
  </si>
  <si>
    <t>Brockton</t>
  </si>
  <si>
    <t>De Witt</t>
  </si>
  <si>
    <t>Owen</t>
  </si>
  <si>
    <t>Candler</t>
  </si>
  <si>
    <t>Carroll</t>
  </si>
  <si>
    <t>Kemper</t>
  </si>
  <si>
    <t>Wirt</t>
  </si>
  <si>
    <t>Central Hancock</t>
  </si>
  <si>
    <t>Taunton</t>
  </si>
  <si>
    <t>Mecklenburg</t>
  </si>
  <si>
    <t>Coventry</t>
  </si>
  <si>
    <t>Houlton</t>
  </si>
  <si>
    <t>Copiah</t>
  </si>
  <si>
    <t>Forrest</t>
  </si>
  <si>
    <t>Poinsett</t>
  </si>
  <si>
    <t>Hersey</t>
  </si>
  <si>
    <t>North Berwick</t>
  </si>
  <si>
    <t>Optical Scan</t>
  </si>
  <si>
    <t>District 28</t>
  </si>
  <si>
    <t>District 29</t>
  </si>
  <si>
    <t>District 30</t>
  </si>
  <si>
    <t>District 31</t>
  </si>
  <si>
    <t>District 32</t>
  </si>
  <si>
    <t>District 33</t>
  </si>
  <si>
    <t>Special Elections</t>
  </si>
  <si>
    <t>West Feliciana</t>
  </si>
  <si>
    <t>Hopkinton</t>
  </si>
  <si>
    <t>Osborne</t>
  </si>
  <si>
    <t>New Vineyard</t>
  </si>
  <si>
    <t>Abbeville</t>
  </si>
  <si>
    <t>Appleton</t>
  </si>
  <si>
    <t>Wellfleet</t>
  </si>
  <si>
    <t>Provincetown</t>
  </si>
  <si>
    <t>Dexter</t>
  </si>
  <si>
    <t>Waterville Valley</t>
  </si>
  <si>
    <t>Weare</t>
  </si>
  <si>
    <t>Trenton</t>
  </si>
  <si>
    <t>AL</t>
  </si>
  <si>
    <t>Bullitt</t>
  </si>
  <si>
    <t>Harvard</t>
  </si>
  <si>
    <t>Baker</t>
  </si>
  <si>
    <t>Scarborough</t>
  </si>
  <si>
    <t>West Carroll</t>
  </si>
  <si>
    <t>Abington</t>
  </si>
  <si>
    <t>Searsmont</t>
  </si>
  <si>
    <t>Hertford</t>
  </si>
  <si>
    <t>Groton</t>
  </si>
  <si>
    <t>Rush</t>
  </si>
  <si>
    <t>Brantley</t>
  </si>
  <si>
    <t>District 12</t>
  </si>
  <si>
    <t>District 13</t>
  </si>
  <si>
    <t>District 14</t>
  </si>
  <si>
    <t>Stephenson</t>
  </si>
  <si>
    <t>Talbot</t>
  </si>
  <si>
    <t>Trego</t>
  </si>
  <si>
    <t>Greenbush</t>
  </si>
  <si>
    <t>Blue Hill</t>
  </si>
  <si>
    <t>Bar Harbor</t>
  </si>
  <si>
    <t>Erving</t>
  </si>
  <si>
    <t>Portage Lake</t>
  </si>
  <si>
    <t>Hunterdon</t>
  </si>
  <si>
    <t>Corinna</t>
  </si>
  <si>
    <t>Beans Grant</t>
  </si>
  <si>
    <t>Duxbury</t>
  </si>
  <si>
    <t>St. John the Baptist</t>
  </si>
  <si>
    <t>Uinta</t>
  </si>
  <si>
    <t>Stockholm</t>
  </si>
  <si>
    <t>Steuben</t>
  </si>
  <si>
    <t>Sullivan</t>
  </si>
  <si>
    <t>Kenedy</t>
  </si>
  <si>
    <t>Rockingham</t>
  </si>
  <si>
    <t>Kennebec</t>
  </si>
  <si>
    <t>Holliston</t>
  </si>
  <si>
    <t>Holyoke</t>
  </si>
  <si>
    <t>Lowndes</t>
  </si>
  <si>
    <t>Melrose</t>
  </si>
  <si>
    <t>Saco</t>
  </si>
  <si>
    <t>St. Agatha</t>
  </si>
  <si>
    <t>Kossuth</t>
  </si>
  <si>
    <t>Seekonk</t>
  </si>
  <si>
    <t>Livermore Falls</t>
  </si>
  <si>
    <t>Mattawamkeag</t>
  </si>
  <si>
    <t>Farmingdale</t>
  </si>
  <si>
    <t>Pownal</t>
  </si>
  <si>
    <t>McHenry</t>
  </si>
  <si>
    <t>Weld</t>
  </si>
  <si>
    <t>Sherburne</t>
  </si>
  <si>
    <t>Milam</t>
  </si>
  <si>
    <t>Evangeline</t>
  </si>
  <si>
    <t>Sandisfield</t>
  </si>
  <si>
    <t>Sandwich</t>
  </si>
  <si>
    <t>Clarksburg</t>
  </si>
  <si>
    <t>Williamstown</t>
  </si>
  <si>
    <t>District 34</t>
  </si>
  <si>
    <t>District 35</t>
  </si>
  <si>
    <t>District 36</t>
  </si>
  <si>
    <t>Bond</t>
  </si>
  <si>
    <t>Roque Bluffs</t>
  </si>
  <si>
    <t>Jasper</t>
  </si>
  <si>
    <t>Town</t>
  </si>
  <si>
    <t>Laramie</t>
  </si>
  <si>
    <t>Brownfield</t>
  </si>
  <si>
    <t>Burnham</t>
  </si>
  <si>
    <t>McDuffie</t>
  </si>
  <si>
    <t>Loudoun</t>
  </si>
  <si>
    <t>Freedom</t>
  </si>
  <si>
    <t>Washakie</t>
  </si>
  <si>
    <t>Eliot</t>
  </si>
  <si>
    <t>Pelham</t>
  </si>
  <si>
    <t>Pembroke</t>
  </si>
  <si>
    <t>Pushmataha</t>
  </si>
  <si>
    <t>NC</t>
  </si>
  <si>
    <t>Bastrop</t>
  </si>
  <si>
    <t>Baylor</t>
  </si>
  <si>
    <t>Desha</t>
  </si>
  <si>
    <t>East Longmeadow</t>
  </si>
  <si>
    <t>Buffalo</t>
  </si>
  <si>
    <t>Echols</t>
  </si>
  <si>
    <t>Total Write-ins</t>
  </si>
  <si>
    <t>Anthony Keith Price</t>
  </si>
  <si>
    <t>Michael Cavlan</t>
  </si>
  <si>
    <t>Dover-Foxcroft</t>
  </si>
  <si>
    <t>Andover</t>
  </si>
  <si>
    <t>Tilton</t>
  </si>
  <si>
    <t>Johnston</t>
  </si>
  <si>
    <t>Doddridge</t>
  </si>
  <si>
    <t>Drew</t>
  </si>
  <si>
    <t>Malheur</t>
  </si>
  <si>
    <t>Nance</t>
  </si>
  <si>
    <t>Pleasants</t>
  </si>
  <si>
    <t>Crenshaw</t>
  </si>
  <si>
    <t>Marengo</t>
  </si>
  <si>
    <t>St. Clair</t>
  </si>
  <si>
    <t>Allegan</t>
  </si>
  <si>
    <t>Allamakee</t>
  </si>
  <si>
    <t>China</t>
  </si>
  <si>
    <t>Clinch</t>
  </si>
  <si>
    <t>Cobb</t>
  </si>
  <si>
    <t>West Gardiner</t>
  </si>
  <si>
    <t>Metcalfe</t>
  </si>
  <si>
    <t>Buckfield</t>
  </si>
  <si>
    <t>SC</t>
  </si>
  <si>
    <t>Tyrrell</t>
  </si>
  <si>
    <t>Mount Vernon</t>
  </si>
  <si>
    <t>Brooke</t>
  </si>
  <si>
    <t>Medford</t>
  </si>
  <si>
    <t>Bibb</t>
  </si>
  <si>
    <t>Beaver Cove</t>
  </si>
  <si>
    <t>Kearney</t>
  </si>
  <si>
    <t>Hanson</t>
  </si>
  <si>
    <t>Pickens</t>
  </si>
  <si>
    <t>Pike</t>
  </si>
  <si>
    <t>Middleton</t>
  </si>
  <si>
    <t>Ossipee</t>
  </si>
  <si>
    <t>Dubuque</t>
  </si>
  <si>
    <t>Hardwick</t>
  </si>
  <si>
    <t>MT</t>
  </si>
  <si>
    <t>Cullman</t>
  </si>
  <si>
    <t>Pope</t>
  </si>
  <si>
    <t>Isle of Wight</t>
  </si>
  <si>
    <t>James City</t>
  </si>
  <si>
    <t>Beauregard</t>
  </si>
  <si>
    <t>Wilkes</t>
  </si>
  <si>
    <t>McLeod</t>
  </si>
  <si>
    <t>Kenton</t>
  </si>
  <si>
    <t>Knott</t>
  </si>
  <si>
    <t>Catawba</t>
  </si>
  <si>
    <t>Hamlin</t>
  </si>
  <si>
    <t>Schley</t>
  </si>
  <si>
    <t>Raleigh</t>
  </si>
  <si>
    <t>Searcy</t>
  </si>
  <si>
    <t>Lewis and Clark</t>
  </si>
  <si>
    <t>Gosper</t>
  </si>
  <si>
    <t>Dickinson</t>
  </si>
  <si>
    <t>Culpeper</t>
  </si>
  <si>
    <t>Catoosa</t>
  </si>
  <si>
    <t>Leslie</t>
  </si>
  <si>
    <t>Winchester</t>
  </si>
  <si>
    <t>Pickett</t>
  </si>
  <si>
    <t>Neosho</t>
  </si>
  <si>
    <t>Marlborough</t>
  </si>
  <si>
    <t>Armstrong</t>
  </si>
  <si>
    <t>Eaton</t>
  </si>
  <si>
    <t>Rooks</t>
  </si>
  <si>
    <t>Atkinson</t>
  </si>
  <si>
    <t>Princeton</t>
  </si>
  <si>
    <t>Parsonsfield</t>
  </si>
  <si>
    <t>Roger Mills</t>
  </si>
  <si>
    <t>Rogers</t>
  </si>
  <si>
    <t>Butts</t>
  </si>
  <si>
    <t>Massachusetts</t>
  </si>
  <si>
    <t>Laconia</t>
  </si>
  <si>
    <t>New Hanover</t>
  </si>
  <si>
    <t>Northborough</t>
  </si>
  <si>
    <t>Traverse</t>
  </si>
  <si>
    <t>Refugio</t>
  </si>
  <si>
    <t>Bell</t>
  </si>
  <si>
    <t>Watauga</t>
  </si>
  <si>
    <t>Woodson</t>
  </si>
  <si>
    <t>Gardiner</t>
  </si>
  <si>
    <t>Frankfort</t>
  </si>
  <si>
    <t>CD</t>
  </si>
  <si>
    <t>Hillsborough</t>
  </si>
  <si>
    <t>Topsham</t>
  </si>
  <si>
    <t>Campton</t>
  </si>
  <si>
    <t>Lovell</t>
  </si>
  <si>
    <t>Londonderry</t>
  </si>
  <si>
    <t>District 26</t>
  </si>
  <si>
    <t>New Ipswich</t>
  </si>
  <si>
    <t>Newfields</t>
  </si>
  <si>
    <t>NJ</t>
  </si>
  <si>
    <t>Woodruff</t>
  </si>
  <si>
    <t>Ochiltree</t>
  </si>
  <si>
    <t>Palo Pinto</t>
  </si>
  <si>
    <t>North Brookfield</t>
  </si>
  <si>
    <t>King William</t>
  </si>
  <si>
    <t>Shelby</t>
  </si>
  <si>
    <t>Brookfield</t>
  </si>
  <si>
    <t>District 20</t>
  </si>
  <si>
    <t>District 21</t>
  </si>
  <si>
    <t>District 22</t>
  </si>
  <si>
    <t>Lauderdale</t>
  </si>
  <si>
    <t>Winner</t>
  </si>
  <si>
    <t>Township</t>
  </si>
  <si>
    <t>Hays</t>
  </si>
  <si>
    <t>Haralson</t>
  </si>
  <si>
    <t>Waltham</t>
  </si>
  <si>
    <t>Newburgh</t>
  </si>
  <si>
    <t>Sumter</t>
  </si>
  <si>
    <t>Dudley</t>
  </si>
  <si>
    <t>Illinois State Board of Elections</t>
  </si>
  <si>
    <t>Wilbraham</t>
  </si>
  <si>
    <t>Upshur</t>
  </si>
  <si>
    <t>Twin Falls</t>
  </si>
  <si>
    <t>Cranberry Isles</t>
  </si>
  <si>
    <t>Croydon</t>
  </si>
  <si>
    <t>Uxbridge</t>
  </si>
  <si>
    <t>Lakeville</t>
  </si>
  <si>
    <t>Jeff Sessions</t>
  </si>
  <si>
    <t>Harwich</t>
  </si>
  <si>
    <t>Write-ins</t>
  </si>
  <si>
    <t>Udall</t>
  </si>
  <si>
    <t>Smyrna</t>
  </si>
  <si>
    <t>Solon</t>
  </si>
  <si>
    <t>Alstead</t>
  </si>
  <si>
    <t>Louisiana</t>
  </si>
  <si>
    <t>Rollinsford</t>
  </si>
  <si>
    <t>Rumney</t>
  </si>
  <si>
    <t>Rye</t>
  </si>
  <si>
    <t>Nicholas</t>
  </si>
  <si>
    <t>Jackman</t>
  </si>
  <si>
    <t>Stoughton</t>
  </si>
  <si>
    <t>Stow</t>
  </si>
  <si>
    <t>Bryan</t>
  </si>
  <si>
    <t>Casco</t>
  </si>
  <si>
    <t>South Carolina State Election Commission</t>
  </si>
  <si>
    <t>Flathead</t>
  </si>
  <si>
    <t xml:space="preserve">CES Votomatic         </t>
  </si>
  <si>
    <t>Heard</t>
  </si>
  <si>
    <t>Norwood</t>
  </si>
  <si>
    <t>East Central Washington</t>
  </si>
  <si>
    <t>Plainfield</t>
  </si>
  <si>
    <t>Gloucester</t>
  </si>
  <si>
    <t>Monmouth</t>
  </si>
  <si>
    <t>Hale</t>
  </si>
  <si>
    <t>Nolan</t>
  </si>
  <si>
    <t>Whately</t>
  </si>
  <si>
    <t>Yancey</t>
  </si>
  <si>
    <t>Webb</t>
  </si>
  <si>
    <t>Lac Qui Parle</t>
  </si>
  <si>
    <t>Huerfano</t>
  </si>
  <si>
    <t>Iberville</t>
  </si>
  <si>
    <t>Crystal</t>
  </si>
  <si>
    <t>Cushing</t>
  </si>
  <si>
    <t>Park</t>
  </si>
  <si>
    <t>Shiawassee</t>
  </si>
  <si>
    <t>Southport</t>
  </si>
  <si>
    <t>Waller</t>
  </si>
  <si>
    <t>Hennepin</t>
  </si>
  <si>
    <t>Telfair</t>
  </si>
  <si>
    <t>Iowa Secretary of State</t>
  </si>
  <si>
    <t>Kingston</t>
  </si>
  <si>
    <t>Mills</t>
  </si>
  <si>
    <t>Izard</t>
  </si>
  <si>
    <t>Athens</t>
  </si>
  <si>
    <t>Champaign</t>
  </si>
  <si>
    <t>Crook</t>
  </si>
  <si>
    <t>Maxfield</t>
  </si>
  <si>
    <t>Reading</t>
  </si>
  <si>
    <t>Wrentham</t>
  </si>
  <si>
    <t>Appomattox</t>
  </si>
  <si>
    <t>Arlington</t>
  </si>
  <si>
    <t>Westmoreland</t>
  </si>
  <si>
    <t>District 37</t>
  </si>
  <si>
    <t>District 38</t>
  </si>
  <si>
    <t>District 39</t>
  </si>
  <si>
    <t>District 40</t>
  </si>
  <si>
    <t>Brooksville</t>
  </si>
  <si>
    <t>States with Lowest Percent of Vote</t>
  </si>
  <si>
    <t>Wyman</t>
  </si>
  <si>
    <t>Dooly</t>
  </si>
  <si>
    <t>Moody</t>
  </si>
  <si>
    <t>Chichester</t>
  </si>
  <si>
    <t>Scituate</t>
  </si>
  <si>
    <t>Lyme</t>
  </si>
  <si>
    <t>Eastport</t>
  </si>
  <si>
    <t>Tishomingo</t>
  </si>
  <si>
    <t>Harmon</t>
  </si>
  <si>
    <t>Sandoval</t>
  </si>
  <si>
    <t>Prospect</t>
  </si>
  <si>
    <t>Bernardston</t>
  </si>
  <si>
    <t>Belchertown</t>
  </si>
  <si>
    <t>Conejos</t>
  </si>
  <si>
    <t>Box Butte</t>
  </si>
  <si>
    <t>Hale's Location</t>
  </si>
  <si>
    <t>Oregon</t>
  </si>
  <si>
    <t>Troup</t>
  </si>
  <si>
    <t>Lawrence</t>
  </si>
  <si>
    <t>McCracken</t>
  </si>
  <si>
    <t>Billerica</t>
  </si>
  <si>
    <t>Chapman</t>
  </si>
  <si>
    <t>Lyndeborough</t>
  </si>
  <si>
    <t>South Dakota</t>
  </si>
  <si>
    <t>North Carolina</t>
  </si>
  <si>
    <t>Thad Cochran</t>
  </si>
  <si>
    <t>Bracken</t>
  </si>
  <si>
    <t>Shapleigh</t>
  </si>
  <si>
    <t>Toombs</t>
  </si>
  <si>
    <t>Glascock</t>
  </si>
  <si>
    <t>Acton</t>
  </si>
  <si>
    <t>Hart's Location</t>
  </si>
  <si>
    <t>Kansas</t>
  </si>
  <si>
    <t>Covington</t>
  </si>
  <si>
    <t>Union</t>
  </si>
  <si>
    <t>Chattahoochee</t>
  </si>
  <si>
    <t>Plymouth</t>
  </si>
  <si>
    <t>Hollis</t>
  </si>
  <si>
    <t>Hooksett</t>
  </si>
  <si>
    <t>District 16</t>
  </si>
  <si>
    <t>District 17</t>
  </si>
  <si>
    <t>District 18</t>
  </si>
  <si>
    <t>District 19</t>
  </si>
  <si>
    <t>Second Place</t>
  </si>
  <si>
    <t>Third Place</t>
  </si>
  <si>
    <t>Menard</t>
  </si>
  <si>
    <t>Fort Fairfield</t>
  </si>
  <si>
    <t>Searsport</t>
  </si>
  <si>
    <t>District 23</t>
  </si>
  <si>
    <t>District 24</t>
  </si>
  <si>
    <t>District 25</t>
  </si>
  <si>
    <t>Deer Isle</t>
  </si>
  <si>
    <t>Old Town</t>
  </si>
  <si>
    <t>Orient</t>
  </si>
  <si>
    <t>Whitley</t>
  </si>
  <si>
    <t>Chambers</t>
  </si>
  <si>
    <t>Brule</t>
  </si>
  <si>
    <t>Richardson</t>
  </si>
  <si>
    <t>Ellis</t>
  </si>
  <si>
    <t>Southwick</t>
  </si>
  <si>
    <t>Garfield</t>
  </si>
  <si>
    <t>Natick</t>
  </si>
  <si>
    <t>Keene</t>
  </si>
  <si>
    <t>Danvers</t>
  </si>
  <si>
    <t>Wilton</t>
  </si>
  <si>
    <t>MA</t>
  </si>
  <si>
    <t>Freeman</t>
  </si>
  <si>
    <t>Atoka</t>
  </si>
  <si>
    <t>Frederick</t>
  </si>
  <si>
    <t>Rockdale</t>
  </si>
  <si>
    <t>Wilmot</t>
  </si>
  <si>
    <t>Orrington</t>
  </si>
  <si>
    <t>Dukes</t>
  </si>
  <si>
    <t>Unity</t>
  </si>
  <si>
    <t>Temple</t>
  </si>
  <si>
    <t>Newington</t>
  </si>
  <si>
    <t>Oakfield</t>
  </si>
  <si>
    <t>Labette</t>
  </si>
  <si>
    <t>Rabun</t>
  </si>
  <si>
    <t>Kershaw</t>
  </si>
  <si>
    <t>Northwest Piscataquis</t>
  </si>
  <si>
    <t>Cottonwood</t>
  </si>
  <si>
    <t>Charlemont</t>
  </si>
  <si>
    <t>Kimball</t>
  </si>
  <si>
    <t>Minidoka</t>
  </si>
  <si>
    <t>Nez Perce</t>
  </si>
  <si>
    <t>Madison</t>
  </si>
  <si>
    <t>Berwick</t>
  </si>
  <si>
    <t>Giles</t>
  </si>
  <si>
    <t>Taos</t>
  </si>
  <si>
    <t>Lavaca</t>
  </si>
  <si>
    <t>Eustis</t>
  </si>
  <si>
    <t>Baring</t>
  </si>
  <si>
    <t>Beals</t>
  </si>
  <si>
    <t>El Paso</t>
  </si>
  <si>
    <t>Becket</t>
  </si>
  <si>
    <t>Oak Bluffs</t>
  </si>
  <si>
    <t>Vassalboro</t>
  </si>
  <si>
    <t>Veazie</t>
  </si>
  <si>
    <t>Beadle</t>
  </si>
  <si>
    <t>Blount</t>
  </si>
  <si>
    <t>Troy</t>
  </si>
  <si>
    <t>Yadkin</t>
  </si>
  <si>
    <t>DeWitt</t>
  </si>
  <si>
    <t>Hampstead</t>
  </si>
  <si>
    <t>Bowdoin</t>
  </si>
  <si>
    <t>Crosby</t>
  </si>
  <si>
    <t>Jenkins</t>
  </si>
  <si>
    <t>MI</t>
  </si>
  <si>
    <t>Blue Earth</t>
  </si>
  <si>
    <t>Nantucket</t>
  </si>
  <si>
    <t>Motley</t>
  </si>
  <si>
    <t>Autauga</t>
  </si>
  <si>
    <t>Baldwin</t>
  </si>
  <si>
    <t>Barbour</t>
  </si>
  <si>
    <t>AK</t>
  </si>
  <si>
    <t>Gosnold</t>
  </si>
  <si>
    <t>Frenchville</t>
  </si>
  <si>
    <t>Sublette</t>
  </si>
  <si>
    <t>Embden</t>
  </si>
  <si>
    <t>Acushnet</t>
  </si>
  <si>
    <t>Dracut</t>
  </si>
  <si>
    <t>Newcastle</t>
  </si>
  <si>
    <t>Hope</t>
  </si>
  <si>
    <t>Nashua</t>
  </si>
  <si>
    <t>Independence</t>
  </si>
  <si>
    <t>East Bridgewater</t>
  </si>
  <si>
    <t>Sunapee</t>
  </si>
  <si>
    <t>Oktibbeha</t>
  </si>
  <si>
    <t>Stonington</t>
  </si>
  <si>
    <t>Islesboro</t>
  </si>
  <si>
    <t>Cameron</t>
  </si>
  <si>
    <t>Doniphan</t>
  </si>
  <si>
    <t>Edgecombe</t>
  </si>
  <si>
    <t>Potter</t>
  </si>
  <si>
    <t>Freestone</t>
  </si>
  <si>
    <t>Bowie</t>
  </si>
  <si>
    <t>Faulkner</t>
  </si>
  <si>
    <t>Augusta</t>
  </si>
  <si>
    <t>Terrebonne</t>
  </si>
  <si>
    <t>Palmyra</t>
  </si>
  <si>
    <t>Thomaston</t>
  </si>
  <si>
    <t>Tennessee</t>
  </si>
  <si>
    <t>Easton</t>
  </si>
  <si>
    <t>Topsfield</t>
  </si>
  <si>
    <t>Aitkin</t>
  </si>
  <si>
    <t>Briscoe</t>
  </si>
  <si>
    <t>Archer</t>
  </si>
  <si>
    <t>Henry</t>
  </si>
  <si>
    <t>Not Affiliated</t>
  </si>
  <si>
    <t>Mecosta</t>
  </si>
  <si>
    <t>Deblois</t>
  </si>
  <si>
    <t>Hill</t>
  </si>
  <si>
    <t>Poquoson</t>
  </si>
  <si>
    <t>District 11</t>
  </si>
  <si>
    <t>Mariaville</t>
  </si>
  <si>
    <t>Columbia</t>
  </si>
  <si>
    <t>Meigs</t>
  </si>
  <si>
    <t>Northwest Hancock</t>
  </si>
  <si>
    <t>Criehaven</t>
  </si>
  <si>
    <t>Hibberts</t>
  </si>
  <si>
    <t>Ramsey</t>
  </si>
  <si>
    <t>Brooks</t>
  </si>
  <si>
    <t>Piscataquis</t>
  </si>
  <si>
    <t>Northport</t>
  </si>
  <si>
    <t>Transylvania</t>
  </si>
  <si>
    <t>East Baton Rouge</t>
  </si>
  <si>
    <t>&gt;90%</t>
  </si>
  <si>
    <t>Everett</t>
  </si>
  <si>
    <t>Dennis</t>
  </si>
  <si>
    <t>Dighton</t>
  </si>
  <si>
    <t>South Hampton</t>
  </si>
  <si>
    <t>Voter Turnout (VAP)</t>
  </si>
  <si>
    <t>Loving</t>
  </si>
  <si>
    <t>Orangeburg</t>
  </si>
  <si>
    <t>Saguache</t>
  </si>
  <si>
    <t>Mount Desert</t>
  </si>
  <si>
    <t>Coweta</t>
  </si>
  <si>
    <t>Costilla</t>
  </si>
  <si>
    <t>Mark Udall</t>
  </si>
  <si>
    <t>Wilbarger</t>
  </si>
  <si>
    <t>Custer</t>
  </si>
  <si>
    <t>Delta</t>
  </si>
  <si>
    <t>Rockbridge</t>
  </si>
  <si>
    <t>Linn</t>
  </si>
  <si>
    <t>Audubon</t>
  </si>
  <si>
    <t>Craighead</t>
  </si>
  <si>
    <t>Deschutes</t>
  </si>
  <si>
    <t>Garza</t>
  </si>
  <si>
    <t>Whitefield</t>
  </si>
  <si>
    <t>Bourbon</t>
  </si>
  <si>
    <t>Chase</t>
  </si>
  <si>
    <t>Northwest Somerset</t>
  </si>
  <si>
    <t>West Springfield</t>
  </si>
  <si>
    <t>T3 ND</t>
  </si>
  <si>
    <t>South Carolina</t>
  </si>
  <si>
    <t>Leflore</t>
  </si>
  <si>
    <t>Gates</t>
  </si>
  <si>
    <t>Bee</t>
  </si>
  <si>
    <t>Boothbay Harbor</t>
  </si>
  <si>
    <t>Lisbon</t>
  </si>
  <si>
    <t>Starks</t>
  </si>
  <si>
    <t>Dare</t>
  </si>
  <si>
    <t>Davie</t>
  </si>
  <si>
    <t>Duplin</t>
  </si>
  <si>
    <t>Durham</t>
  </si>
  <si>
    <t>Woodward</t>
  </si>
  <si>
    <t>Coryell</t>
  </si>
  <si>
    <t>Edgartown</t>
  </si>
  <si>
    <t>Mineral</t>
  </si>
  <si>
    <t>Moffat</t>
  </si>
  <si>
    <t>Perquimans</t>
  </si>
  <si>
    <t>New Mexico</t>
  </si>
  <si>
    <t>Hopedale</t>
  </si>
  <si>
    <t>Duval</t>
  </si>
  <si>
    <t>Coal</t>
  </si>
  <si>
    <t>Red Lake</t>
  </si>
  <si>
    <t>Hidalgo</t>
  </si>
  <si>
    <t>Pittsylvania</t>
  </si>
  <si>
    <t>Castro</t>
  </si>
  <si>
    <t>Hood River</t>
  </si>
  <si>
    <t>Cross</t>
  </si>
  <si>
    <t>Saluda</t>
  </si>
  <si>
    <t>Acworth</t>
  </si>
  <si>
    <t>Dixfield</t>
  </si>
  <si>
    <t>Oklahoma</t>
  </si>
  <si>
    <t>Dallam</t>
  </si>
  <si>
    <t>Cassia</t>
  </si>
  <si>
    <t>Clark</t>
  </si>
  <si>
    <t>Gaston</t>
  </si>
  <si>
    <t>District 15</t>
  </si>
  <si>
    <t>Merkley</t>
  </si>
  <si>
    <t>Framingham</t>
  </si>
  <si>
    <t>Banks</t>
  </si>
  <si>
    <t>Upton</t>
  </si>
  <si>
    <t>Strafford</t>
  </si>
  <si>
    <t>Montgomery</t>
  </si>
  <si>
    <t>Hardy</t>
  </si>
  <si>
    <t>East Central Franklin</t>
  </si>
  <si>
    <t>Yankton</t>
  </si>
  <si>
    <t>Barnstead</t>
  </si>
  <si>
    <t>Bartlett</t>
  </si>
  <si>
    <t>York</t>
  </si>
  <si>
    <t>Fentress</t>
  </si>
  <si>
    <t>McMullen</t>
  </si>
  <si>
    <t>Pitt</t>
  </si>
  <si>
    <t>Manassas</t>
  </si>
  <si>
    <t>Hutchinson</t>
  </si>
  <si>
    <t>Hoke</t>
  </si>
  <si>
    <t>Glacier</t>
  </si>
  <si>
    <t>John Cornyn</t>
  </si>
  <si>
    <t>Granite</t>
  </si>
  <si>
    <t>Wells</t>
  </si>
  <si>
    <t>Perkins</t>
  </si>
  <si>
    <t>Brimfield</t>
  </si>
  <si>
    <t>Spencer</t>
  </si>
  <si>
    <t>Trigg</t>
  </si>
  <si>
    <t>Lafayette</t>
  </si>
  <si>
    <t>Leon</t>
  </si>
  <si>
    <t>Williamson</t>
  </si>
  <si>
    <t>Rhea</t>
  </si>
  <si>
    <t>De Soto</t>
  </si>
  <si>
    <t>Linneus</t>
  </si>
  <si>
    <t>Sweetwater</t>
  </si>
  <si>
    <t>Lebanon</t>
  </si>
  <si>
    <t>Rusk</t>
  </si>
  <si>
    <t>Latah</t>
  </si>
  <si>
    <t>Montville</t>
  </si>
  <si>
    <t>Moose River</t>
  </si>
  <si>
    <t>Llano</t>
  </si>
  <si>
    <t>Pine</t>
  </si>
  <si>
    <t>Sandown</t>
  </si>
  <si>
    <t>Walpole</t>
  </si>
  <si>
    <t>Lemhi</t>
  </si>
  <si>
    <t>Lenoir</t>
  </si>
  <si>
    <t>Nash</t>
  </si>
  <si>
    <t>Isanti</t>
  </si>
  <si>
    <t>Grayson</t>
  </si>
  <si>
    <t>Penobscot Indian Island</t>
  </si>
  <si>
    <t>MCD</t>
  </si>
  <si>
    <t>Reservation</t>
  </si>
  <si>
    <t>Holderness</t>
  </si>
  <si>
    <t>New Ashford</t>
  </si>
  <si>
    <t>Benton</t>
  </si>
  <si>
    <t>Montmorency</t>
  </si>
  <si>
    <t>Wharton</t>
  </si>
  <si>
    <t>Somerville</t>
  </si>
  <si>
    <t>Monticello</t>
  </si>
  <si>
    <t>Buxton</t>
  </si>
  <si>
    <t>Independent</t>
  </si>
  <si>
    <t>Meriwether</t>
  </si>
  <si>
    <t>Hayes</t>
  </si>
  <si>
    <t>Hudson</t>
  </si>
  <si>
    <t>Dewitt</t>
  </si>
  <si>
    <t>Dickens</t>
  </si>
  <si>
    <t>Jonesboro</t>
  </si>
  <si>
    <t>Total Vote</t>
  </si>
  <si>
    <t>Center Harbor</t>
  </si>
  <si>
    <t>Sorrento</t>
  </si>
  <si>
    <t>Swansea</t>
  </si>
  <si>
    <t>Chelmsford</t>
  </si>
  <si>
    <t>White</t>
  </si>
  <si>
    <t>Norridgewock</t>
  </si>
  <si>
    <t>Edmunds</t>
  </si>
  <si>
    <t>Thorndike</t>
  </si>
  <si>
    <t>Manchester</t>
  </si>
  <si>
    <t>Sargents Purchase</t>
  </si>
  <si>
    <t>North Hampton</t>
  </si>
  <si>
    <t>Freeport</t>
  </si>
  <si>
    <t>Ellsworth</t>
  </si>
  <si>
    <t>Smith</t>
  </si>
  <si>
    <t>Cornish</t>
  </si>
  <si>
    <t>Warwick</t>
  </si>
  <si>
    <t>South Portland</t>
  </si>
  <si>
    <t>Dakota</t>
  </si>
  <si>
    <t>Bailey</t>
  </si>
  <si>
    <t>Vienna</t>
  </si>
  <si>
    <t>Whitman</t>
  </si>
  <si>
    <t>Sanbornton</t>
  </si>
  <si>
    <t>Mason</t>
  </si>
  <si>
    <t>Oglethorpe</t>
  </si>
  <si>
    <t>Bowdoinham</t>
  </si>
  <si>
    <t>Walker</t>
  </si>
  <si>
    <t>Rio Arriba</t>
  </si>
  <si>
    <t>Roosevelt</t>
  </si>
  <si>
    <t>Newaygo</t>
  </si>
  <si>
    <t>Bannock</t>
  </si>
  <si>
    <t>Calcasieu</t>
  </si>
  <si>
    <t>Yarmouth</t>
  </si>
  <si>
    <t>Mark Pryor</t>
  </si>
  <si>
    <t>Little Compton</t>
  </si>
  <si>
    <t>Middletown</t>
  </si>
  <si>
    <t>Maynard</t>
  </si>
  <si>
    <t>Hardin</t>
  </si>
  <si>
    <t>Macon</t>
  </si>
  <si>
    <t>District 5</t>
  </si>
  <si>
    <t>District 6</t>
  </si>
  <si>
    <t>District 7</t>
  </si>
  <si>
    <t>District 8</t>
  </si>
  <si>
    <t>District 9</t>
  </si>
  <si>
    <t>District 10</t>
  </si>
  <si>
    <t>New Sweden</t>
  </si>
  <si>
    <t>Buncombe</t>
  </si>
  <si>
    <t>Quincy</t>
  </si>
  <si>
    <t>Raynham</t>
  </si>
  <si>
    <t>Buckland</t>
  </si>
  <si>
    <t>Canton</t>
  </si>
  <si>
    <t>Obion</t>
  </si>
  <si>
    <t>Southborough</t>
  </si>
  <si>
    <t>Boscawen</t>
  </si>
  <si>
    <t>Boxford</t>
  </si>
  <si>
    <t>Hinds</t>
  </si>
  <si>
    <t>Westhampton</t>
  </si>
  <si>
    <t>Westport</t>
  </si>
  <si>
    <t>Jamestown</t>
  </si>
  <si>
    <t>Fort Kent</t>
  </si>
  <si>
    <t>Chilmark</t>
  </si>
  <si>
    <t>Lexington</t>
  </si>
  <si>
    <t>St. Helena</t>
  </si>
  <si>
    <t>St. James</t>
  </si>
  <si>
    <t>Castine</t>
  </si>
  <si>
    <t>King and Queen</t>
  </si>
  <si>
    <t>Gilsum</t>
  </si>
  <si>
    <t>North Smithfield</t>
  </si>
  <si>
    <t>Byron</t>
  </si>
  <si>
    <t>Wilkinson</t>
  </si>
  <si>
    <t>Routt</t>
  </si>
  <si>
    <t>Concordia</t>
  </si>
  <si>
    <t>Maverick</t>
  </si>
  <si>
    <t>Mahnomen</t>
  </si>
  <si>
    <t>Townsend</t>
  </si>
  <si>
    <t>Van Zandt</t>
  </si>
  <si>
    <t>Willacy</t>
  </si>
  <si>
    <t>St. Bernard</t>
  </si>
  <si>
    <t xml:space="preserve">AIS 315 </t>
  </si>
  <si>
    <t>North Carolina State Board of Elections</t>
  </si>
  <si>
    <t>Fulton</t>
  </si>
  <si>
    <t>Habersham</t>
  </si>
  <si>
    <t>Optical Scan - ES&amp;S </t>
  </si>
  <si>
    <t>NE</t>
  </si>
  <si>
    <t>Winona</t>
  </si>
  <si>
    <t>Trinity</t>
  </si>
  <si>
    <t>Coos</t>
  </si>
  <si>
    <t>Ida</t>
  </si>
  <si>
    <t>Mount Chase</t>
  </si>
  <si>
    <t>Falls Church</t>
  </si>
  <si>
    <t>Blandford</t>
  </si>
  <si>
    <t>Huntington</t>
  </si>
  <si>
    <t>Gunnison</t>
  </si>
  <si>
    <t>Dawson</t>
  </si>
  <si>
    <t>St. Charles</t>
  </si>
  <si>
    <t>Greeley</t>
  </si>
  <si>
    <t>West Stockbridge</t>
  </si>
  <si>
    <t>Torrance</t>
  </si>
  <si>
    <t>Valencia</t>
  </si>
  <si>
    <t>Galveston</t>
  </si>
  <si>
    <t>Guadalupe</t>
  </si>
  <si>
    <t>Harding</t>
  </si>
  <si>
    <t>Salem</t>
  </si>
  <si>
    <t>Gonzales</t>
  </si>
  <si>
    <t>Kilkenny township</t>
  </si>
  <si>
    <t>Westborough</t>
  </si>
  <si>
    <t>Madbury</t>
  </si>
  <si>
    <t>Alamosa</t>
  </si>
  <si>
    <t>Arapahoe</t>
  </si>
  <si>
    <t>Wythe</t>
  </si>
  <si>
    <t>McIntosh</t>
  </si>
  <si>
    <t>Lumpkin</t>
  </si>
  <si>
    <t>Medway</t>
  </si>
  <si>
    <t>Mississippi</t>
  </si>
  <si>
    <t>Dayton</t>
  </si>
  <si>
    <t>Conway</t>
  </si>
  <si>
    <t>NM</t>
  </si>
  <si>
    <t>Ward</t>
  </si>
  <si>
    <t>Bonneville</t>
  </si>
  <si>
    <t>Marlow</t>
  </si>
  <si>
    <t>Broadwater</t>
  </si>
  <si>
    <t>Beverly</t>
  </si>
  <si>
    <t>Boothbay</t>
  </si>
  <si>
    <t>Oakland</t>
  </si>
  <si>
    <t>Branch</t>
  </si>
  <si>
    <t>Piermont</t>
  </si>
  <si>
    <t>Falls</t>
  </si>
  <si>
    <t>Fisher</t>
  </si>
  <si>
    <t>Charlevoix</t>
  </si>
  <si>
    <t>Write-in</t>
  </si>
  <si>
    <t>Wake</t>
  </si>
  <si>
    <t>Atlantic</t>
  </si>
  <si>
    <t>Miner</t>
  </si>
  <si>
    <t>Hagan</t>
  </si>
  <si>
    <t>Jeff Merkley</t>
  </si>
  <si>
    <t>Red River</t>
  </si>
  <si>
    <t>Wade</t>
  </si>
  <si>
    <t>Meredith</t>
  </si>
  <si>
    <t>Jim Wells</t>
  </si>
  <si>
    <t>Millis</t>
  </si>
  <si>
    <t>Palermo</t>
  </si>
  <si>
    <t>Mont Vernon</t>
  </si>
  <si>
    <t>Medfield</t>
  </si>
  <si>
    <t>Biddeford</t>
  </si>
  <si>
    <t>Glocester</t>
  </si>
  <si>
    <t>Millsfield</t>
  </si>
  <si>
    <t>Livermore</t>
  </si>
  <si>
    <t>Alger</t>
  </si>
  <si>
    <t>Harrington</t>
  </si>
  <si>
    <t>West Virginia</t>
  </si>
  <si>
    <t>WV</t>
  </si>
  <si>
    <t>Epsom</t>
  </si>
  <si>
    <t>Errol</t>
  </si>
  <si>
    <t>Rehoboth</t>
  </si>
  <si>
    <t>Caddo</t>
  </si>
  <si>
    <t>Derry</t>
  </si>
  <si>
    <t>New Hampshire</t>
  </si>
  <si>
    <t>Powell</t>
  </si>
  <si>
    <t>Perry</t>
  </si>
  <si>
    <t>Deering</t>
  </si>
  <si>
    <t>Millinocket</t>
  </si>
  <si>
    <t>Zavala</t>
  </si>
  <si>
    <t>Middleborough</t>
  </si>
  <si>
    <t>Nahant</t>
  </si>
  <si>
    <t>Needham</t>
  </si>
  <si>
    <t>South Kingstown</t>
  </si>
  <si>
    <t>Paulding</t>
  </si>
  <si>
    <t>Salisbury</t>
  </si>
  <si>
    <t>Rutherford</t>
  </si>
  <si>
    <t>Lynchburg</t>
  </si>
  <si>
    <t>Worcester</t>
  </si>
  <si>
    <t>Koochiching</t>
  </si>
  <si>
    <t>Marshall</t>
  </si>
  <si>
    <t>Worth</t>
  </si>
  <si>
    <t>St. Louis</t>
  </si>
  <si>
    <t>Wasco</t>
  </si>
  <si>
    <t>Otter Tail</t>
  </si>
  <si>
    <t>Mt. Washington</t>
  </si>
  <si>
    <t>Sanilac</t>
  </si>
  <si>
    <t>Pinkham's Grant</t>
  </si>
  <si>
    <t>Yazoo</t>
  </si>
  <si>
    <t>Wayland</t>
  </si>
  <si>
    <t>Wellesley</t>
  </si>
  <si>
    <t>Starr</t>
  </si>
  <si>
    <t>Brazos</t>
  </si>
  <si>
    <t>Lapeer</t>
  </si>
  <si>
    <t>Antrim</t>
  </si>
  <si>
    <t>Kootenai</t>
  </si>
  <si>
    <t>IL</t>
  </si>
  <si>
    <t>Canadian</t>
  </si>
  <si>
    <t>Colrain</t>
  </si>
  <si>
    <t>Sanders</t>
  </si>
  <si>
    <t>Lubbock</t>
  </si>
  <si>
    <t>Newbury</t>
  </si>
  <si>
    <t>Baca</t>
  </si>
  <si>
    <t>Pueblo</t>
  </si>
  <si>
    <t>Tulsa</t>
  </si>
  <si>
    <t>Templeton</t>
  </si>
  <si>
    <t>Pulaski</t>
  </si>
  <si>
    <t>Black Hawk</t>
  </si>
  <si>
    <t>Winthrop</t>
  </si>
  <si>
    <t>Person</t>
  </si>
  <si>
    <t>Coffee</t>
  </si>
  <si>
    <t>Greenville</t>
  </si>
  <si>
    <t>Winter Harbor</t>
  </si>
  <si>
    <t>Short Name</t>
  </si>
  <si>
    <t>Throckmorton</t>
  </si>
  <si>
    <t>Phillips</t>
  </si>
  <si>
    <t>Aiken</t>
  </si>
  <si>
    <t>Beddington</t>
  </si>
  <si>
    <t>Extra Boundary Shapes</t>
  </si>
  <si>
    <t>Edinburg</t>
  </si>
  <si>
    <t>Tazewell</t>
  </si>
  <si>
    <t>Tensas</t>
  </si>
  <si>
    <t>Methuen</t>
  </si>
  <si>
    <t>Buchanan</t>
  </si>
  <si>
    <t>Paris</t>
  </si>
  <si>
    <t>Stockbridge</t>
  </si>
  <si>
    <t>Reagan</t>
  </si>
  <si>
    <t>Real</t>
  </si>
  <si>
    <t>Schleicher</t>
  </si>
  <si>
    <t>Enfield</t>
  </si>
  <si>
    <t>Weakley</t>
  </si>
  <si>
    <t>Hot Springs</t>
  </si>
  <si>
    <t>Bertie</t>
  </si>
  <si>
    <t>Val Verde</t>
  </si>
  <si>
    <t>Latimer</t>
  </si>
  <si>
    <t>Level</t>
  </si>
  <si>
    <t>Northeast Somerset</t>
  </si>
  <si>
    <t>Darlington</t>
  </si>
  <si>
    <t>Tuscola</t>
  </si>
  <si>
    <t>Smithfield</t>
  </si>
  <si>
    <t>Attleboro</t>
  </si>
  <si>
    <t>Ontonagon</t>
  </si>
  <si>
    <t>New Canada</t>
  </si>
  <si>
    <t>Ashfield</t>
  </si>
  <si>
    <t>Athol</t>
  </si>
  <si>
    <t>Watertown</t>
  </si>
  <si>
    <t>North Attleborough</t>
  </si>
  <si>
    <t>Harper</t>
  </si>
  <si>
    <t>Richmond</t>
  </si>
  <si>
    <t>Kay</t>
  </si>
  <si>
    <t>Murray</t>
  </si>
  <si>
    <t>Charlottesville</t>
  </si>
  <si>
    <t>Humboldt</t>
  </si>
  <si>
    <t>Otsego</t>
  </si>
  <si>
    <t>Rock Island</t>
  </si>
  <si>
    <t>Quay</t>
  </si>
  <si>
    <t>Heath</t>
  </si>
  <si>
    <t>Sweet Grass</t>
  </si>
  <si>
    <t>Isle Au Haut</t>
  </si>
  <si>
    <t>Midland</t>
  </si>
  <si>
    <t>Hermon</t>
  </si>
  <si>
    <t>Cuming</t>
  </si>
  <si>
    <t>Tattnall</t>
  </si>
  <si>
    <t>McNairy</t>
  </si>
  <si>
    <t>Moore</t>
  </si>
  <si>
    <t>Passadumkeag</t>
  </si>
  <si>
    <t>Ipswich</t>
  </si>
  <si>
    <t>Charlestown</t>
  </si>
  <si>
    <t>Deerfield</t>
  </si>
  <si>
    <t>Jersey</t>
  </si>
  <si>
    <t>Nuckolls</t>
  </si>
  <si>
    <t>Westmanland</t>
  </si>
  <si>
    <t>Stonewall</t>
  </si>
  <si>
    <t>Wabash</t>
  </si>
  <si>
    <t>Shoshone</t>
  </si>
  <si>
    <t>Bourne</t>
  </si>
  <si>
    <t>Boxborough</t>
  </si>
  <si>
    <t>Brunswick</t>
  </si>
  <si>
    <t>Saline</t>
  </si>
  <si>
    <t>Seward</t>
  </si>
  <si>
    <t>Wilson</t>
  </si>
  <si>
    <t>Freeborn</t>
  </si>
  <si>
    <t>KY</t>
  </si>
  <si>
    <t>Geary</t>
  </si>
  <si>
    <t>Gove</t>
  </si>
  <si>
    <t>Pennington</t>
  </si>
  <si>
    <t>Moscow</t>
  </si>
  <si>
    <t>Author1 Title</t>
  </si>
  <si>
    <t>Kimble</t>
  </si>
  <si>
    <t>Morton</t>
  </si>
  <si>
    <t>Callahan</t>
  </si>
  <si>
    <t>Democratic-F.L.</t>
  </si>
  <si>
    <t>Newport News</t>
  </si>
  <si>
    <t>Petersburg</t>
  </si>
  <si>
    <t>Publisher</t>
  </si>
  <si>
    <t>Year</t>
  </si>
  <si>
    <t>Pages</t>
  </si>
  <si>
    <t>Type</t>
  </si>
  <si>
    <t xml:space="preserve">AIS 115 </t>
  </si>
  <si>
    <t xml:space="preserve">CES Votomatic </t>
  </si>
  <si>
    <t>Candidate Name</t>
  </si>
  <si>
    <t>Candidate Party</t>
  </si>
  <si>
    <t>Mitch McConnell</t>
  </si>
  <si>
    <t>Susan M. Collins</t>
  </si>
  <si>
    <t>Pleasant Ridge</t>
  </si>
  <si>
    <t>Reed</t>
  </si>
  <si>
    <t>St. John</t>
  </si>
  <si>
    <t>Allagash</t>
  </si>
  <si>
    <t>Argyle</t>
  </si>
  <si>
    <t>Creek</t>
  </si>
  <si>
    <t>Erath</t>
  </si>
  <si>
    <t>No.</t>
  </si>
  <si>
    <t>Owyhee</t>
  </si>
  <si>
    <t>Yell</t>
  </si>
  <si>
    <t>Sherman</t>
  </si>
  <si>
    <t>Cheyenne</t>
  </si>
  <si>
    <t>Rowan</t>
  </si>
  <si>
    <t>Montana</t>
  </si>
  <si>
    <t>Counties</t>
  </si>
  <si>
    <t>Kanawha</t>
  </si>
  <si>
    <t>Randall</t>
  </si>
  <si>
    <t>Navarro</t>
  </si>
  <si>
    <t>George</t>
  </si>
  <si>
    <t>Grenada</t>
  </si>
  <si>
    <t>ID</t>
  </si>
  <si>
    <t>Bossier</t>
  </si>
  <si>
    <t>Harlan</t>
  </si>
  <si>
    <t>Corson</t>
  </si>
  <si>
    <t>Holmes</t>
  </si>
  <si>
    <t>Kennebunk</t>
  </si>
  <si>
    <t>Daniels</t>
  </si>
  <si>
    <t>Deer Lodge</t>
  </si>
  <si>
    <t>Fallon</t>
  </si>
  <si>
    <t>Neshoba</t>
  </si>
  <si>
    <t>Wenham</t>
  </si>
  <si>
    <t>Industry</t>
  </si>
  <si>
    <t>Long</t>
  </si>
  <si>
    <t>Charleston</t>
  </si>
  <si>
    <t>% Total Vote</t>
  </si>
  <si>
    <t>Wendell</t>
  </si>
  <si>
    <t>Fairfax</t>
  </si>
  <si>
    <t>Palmer</t>
  </si>
  <si>
    <t>Ravalli</t>
  </si>
  <si>
    <t>Buckingham</t>
  </si>
  <si>
    <t>McPherson</t>
  </si>
  <si>
    <t>Ford</t>
  </si>
  <si>
    <t>Limestone</t>
  </si>
  <si>
    <t>Toole</t>
  </si>
  <si>
    <t>Dunbarton</t>
  </si>
  <si>
    <t>Hot Spring</t>
  </si>
  <si>
    <t>Rio Blanco</t>
  </si>
  <si>
    <t>Florence</t>
  </si>
  <si>
    <t>West Bath</t>
  </si>
  <si>
    <t>Van Buren</t>
  </si>
  <si>
    <t>Cummington</t>
  </si>
  <si>
    <t>Harney</t>
  </si>
  <si>
    <t>Nobleboro</t>
  </si>
  <si>
    <t>Northbridge</t>
  </si>
  <si>
    <t>Cleveland</t>
  </si>
  <si>
    <t>North Adams</t>
  </si>
  <si>
    <t>Burlington</t>
  </si>
  <si>
    <t>CO</t>
  </si>
  <si>
    <t>Calhoun</t>
  </si>
  <si>
    <t>Adams</t>
  </si>
  <si>
    <t>Benzie</t>
  </si>
  <si>
    <t>Counties with Lowest Percent of Vote</t>
  </si>
  <si>
    <t>Ouray</t>
  </si>
  <si>
    <t>Brownville</t>
  </si>
  <si>
    <t>San Miguel</t>
  </si>
  <si>
    <t>Lampasas</t>
  </si>
  <si>
    <t>Alabama</t>
  </si>
  <si>
    <t>Cascade</t>
  </si>
  <si>
    <t>Grady</t>
  </si>
  <si>
    <t>Edgecomb</t>
  </si>
  <si>
    <t>Scotland</t>
  </si>
  <si>
    <t>Live Oak</t>
  </si>
  <si>
    <t>Kentucky State Board of Elections</t>
  </si>
  <si>
    <t>Big Horn</t>
  </si>
  <si>
    <t>Caratunk</t>
  </si>
  <si>
    <t>Southbridge</t>
  </si>
  <si>
    <t>Randolph</t>
  </si>
  <si>
    <t>Russell</t>
  </si>
  <si>
    <t>Tremont</t>
  </si>
  <si>
    <t>Hebron</t>
  </si>
  <si>
    <t>B</t>
  </si>
  <si>
    <t>Daviess</t>
  </si>
  <si>
    <t>Dover</t>
  </si>
  <si>
    <t>Ashby</t>
  </si>
  <si>
    <t>Burke</t>
  </si>
  <si>
    <t>Henrico</t>
  </si>
  <si>
    <t>Access Date</t>
  </si>
  <si>
    <t>Prince William</t>
  </si>
  <si>
    <t>Iosco</t>
  </si>
  <si>
    <t>La Salle</t>
  </si>
  <si>
    <t>Cocke</t>
  </si>
  <si>
    <t>Cherokee</t>
  </si>
  <si>
    <t>Ouachita</t>
  </si>
  <si>
    <t>Issaquena</t>
  </si>
  <si>
    <t>Socialist</t>
  </si>
  <si>
    <t>Inhofe</t>
  </si>
  <si>
    <t>Aransas</t>
  </si>
  <si>
    <t>Michigan Department of State. Bureau of Elections</t>
  </si>
  <si>
    <t>Lake of the Woods</t>
  </si>
  <si>
    <t>Rappahannock</t>
  </si>
  <si>
    <t>Ogle</t>
  </si>
  <si>
    <t>Marlboro</t>
  </si>
  <si>
    <t>State Code</t>
  </si>
  <si>
    <t>Wabasha</t>
  </si>
  <si>
    <t>Georgia</t>
  </si>
  <si>
    <t>GA</t>
  </si>
  <si>
    <t>Appling</t>
  </si>
  <si>
    <t>Tillamook</t>
  </si>
  <si>
    <t>Assumption</t>
  </si>
  <si>
    <t>States</t>
  </si>
  <si>
    <t>Durbin</t>
  </si>
  <si>
    <t>McConnell</t>
  </si>
  <si>
    <t>Muscatine</t>
  </si>
  <si>
    <t>Green</t>
  </si>
  <si>
    <t>Lanesborough</t>
  </si>
  <si>
    <t>Woodland</t>
  </si>
  <si>
    <t>East Providence</t>
  </si>
  <si>
    <t>Treasure</t>
  </si>
  <si>
    <t>Wayne</t>
  </si>
  <si>
    <t>Cass</t>
  </si>
  <si>
    <t>Leicester</t>
  </si>
  <si>
    <t>Concho</t>
  </si>
  <si>
    <t>Greer</t>
  </si>
  <si>
    <t>Love</t>
  </si>
  <si>
    <t>Stanly</t>
  </si>
  <si>
    <t>Stokes</t>
  </si>
  <si>
    <t>Lafourche</t>
  </si>
  <si>
    <t>LaSalle</t>
  </si>
  <si>
    <t>Emanuel</t>
  </si>
  <si>
    <t>Wilkin</t>
  </si>
  <si>
    <t>Granville</t>
  </si>
  <si>
    <t>Parkman</t>
  </si>
  <si>
    <t>Anoka</t>
  </si>
  <si>
    <t>Bethlehem</t>
  </si>
  <si>
    <t>Bow</t>
  </si>
  <si>
    <t>Naples</t>
  </si>
  <si>
    <t>New Gloucester</t>
  </si>
  <si>
    <t>-</t>
  </si>
  <si>
    <t>Klamath</t>
  </si>
  <si>
    <t>Harris</t>
  </si>
  <si>
    <t>SD</t>
  </si>
  <si>
    <t>Kleberg</t>
  </si>
  <si>
    <t>Matagorda</t>
  </si>
  <si>
    <t>Tiverton</t>
  </si>
  <si>
    <t>Halifax</t>
  </si>
  <si>
    <t>Worthington</t>
  </si>
  <si>
    <t>Mesa</t>
  </si>
  <si>
    <t>Peoria</t>
  </si>
  <si>
    <t>Brewer</t>
  </si>
  <si>
    <t>WY</t>
  </si>
  <si>
    <t>Baxter</t>
  </si>
  <si>
    <t>Cooper</t>
  </si>
  <si>
    <t>North Reading</t>
  </si>
  <si>
    <t>Osceola</t>
  </si>
  <si>
    <t>Boyd</t>
  </si>
  <si>
    <t>Canaan</t>
  </si>
  <si>
    <t>Westwood</t>
  </si>
  <si>
    <t>Colonial Heights</t>
  </si>
  <si>
    <t>West Boylston</t>
  </si>
  <si>
    <t>Rockport</t>
  </si>
  <si>
    <t>East Central Penobscot</t>
  </si>
  <si>
    <t>San Patricio</t>
  </si>
  <si>
    <t>Ritchie</t>
  </si>
  <si>
    <t>Bernalillo</t>
  </si>
  <si>
    <t>Broomfield</t>
  </si>
  <si>
    <t>Penobscot Nation</t>
  </si>
  <si>
    <t>Tift</t>
  </si>
  <si>
    <t>Hockley</t>
  </si>
  <si>
    <t>Emmet</t>
  </si>
  <si>
    <t>Howard</t>
  </si>
  <si>
    <t>Longmeadow</t>
  </si>
  <si>
    <t>Fremont</t>
  </si>
  <si>
    <t>Prairie</t>
  </si>
  <si>
    <t>Mansfield</t>
  </si>
  <si>
    <t>Allenstown</t>
  </si>
  <si>
    <t>Dixs Grant</t>
  </si>
  <si>
    <t>Scurry</t>
  </si>
  <si>
    <t>Michigan</t>
  </si>
  <si>
    <t>Jefferson</t>
  </si>
  <si>
    <t>Livingston</t>
  </si>
  <si>
    <t>Bellingham</t>
  </si>
  <si>
    <t>Cibola</t>
  </si>
  <si>
    <t>Pearl River</t>
  </si>
  <si>
    <t>Rowe</t>
  </si>
  <si>
    <t>Rankin</t>
  </si>
  <si>
    <t>Sharkey</t>
  </si>
  <si>
    <t>O'Brien</t>
  </si>
  <si>
    <t>Sterling</t>
  </si>
  <si>
    <t>Fourth Place</t>
  </si>
  <si>
    <t>Parmer</t>
  </si>
  <si>
    <t>Choctaw</t>
  </si>
  <si>
    <t>Clarke</t>
  </si>
  <si>
    <t>Clay</t>
  </si>
  <si>
    <t>Boston</t>
  </si>
  <si>
    <t>Hartley</t>
  </si>
  <si>
    <t>Wichita</t>
  </si>
  <si>
    <t>Oconee</t>
  </si>
  <si>
    <t>Alaska</t>
  </si>
  <si>
    <t>Springfield</t>
  </si>
  <si>
    <t>Denton</t>
  </si>
  <si>
    <t>Emporia</t>
  </si>
  <si>
    <t>Taliaferro</t>
  </si>
  <si>
    <t>Author2</t>
  </si>
  <si>
    <t>Author2 Title</t>
  </si>
  <si>
    <t>Comp</t>
  </si>
  <si>
    <t>Web Page</t>
  </si>
  <si>
    <t>X</t>
  </si>
  <si>
    <t>De Baca</t>
  </si>
  <si>
    <t>Dorchester</t>
  </si>
  <si>
    <t>Sandy River</t>
  </si>
  <si>
    <t>Pat Roberts</t>
  </si>
  <si>
    <t>Lynn</t>
  </si>
  <si>
    <t>Riley</t>
  </si>
  <si>
    <t>Decatur</t>
  </si>
  <si>
    <t>Elmore</t>
  </si>
  <si>
    <t>Platte</t>
  </si>
  <si>
    <t>Turner</t>
  </si>
  <si>
    <t>Twiggs</t>
  </si>
  <si>
    <t>Gwinnett</t>
  </si>
  <si>
    <t>Lindsey Graham</t>
  </si>
  <si>
    <t>Greenland</t>
  </si>
  <si>
    <t>Power</t>
  </si>
  <si>
    <t>Monhegan</t>
  </si>
  <si>
    <t>Moro</t>
  </si>
  <si>
    <t>San Saba</t>
  </si>
  <si>
    <t>New Mexico Office of the Secretary of State. Bureau of Elections</t>
  </si>
  <si>
    <t>Simpson</t>
  </si>
  <si>
    <t>Ware</t>
  </si>
  <si>
    <t>Boone</t>
  </si>
  <si>
    <t>Gordon</t>
  </si>
  <si>
    <t>Berkshire</t>
  </si>
  <si>
    <t>TN</t>
  </si>
  <si>
    <t>Crockett</t>
  </si>
  <si>
    <t>Miller</t>
  </si>
  <si>
    <t>Shawnee</t>
  </si>
  <si>
    <t>Holland</t>
  </si>
  <si>
    <t>Cotton</t>
  </si>
  <si>
    <t>South Oxford</t>
  </si>
  <si>
    <t>Oscoda</t>
  </si>
  <si>
    <t>West Baton Rouge</t>
  </si>
  <si>
    <t>Colquitt</t>
  </si>
  <si>
    <t>Sidney</t>
  </si>
  <si>
    <t>Guilford</t>
  </si>
  <si>
    <t>Spartanburg</t>
  </si>
  <si>
    <t>Irion</t>
  </si>
  <si>
    <t>Jack</t>
  </si>
  <si>
    <t>Hartland</t>
  </si>
  <si>
    <t>Paxton</t>
  </si>
  <si>
    <t>Machias</t>
  </si>
  <si>
    <t>Phillipston</t>
  </si>
  <si>
    <t>Lowest % of Vote and Win</t>
  </si>
  <si>
    <t>Whitneyville</t>
  </si>
  <si>
    <t>Holbrook</t>
  </si>
  <si>
    <t>Merrimac</t>
  </si>
  <si>
    <t>Readfield</t>
  </si>
  <si>
    <t>Yalobusha</t>
  </si>
  <si>
    <t>Cloud</t>
  </si>
  <si>
    <t>Barton</t>
  </si>
  <si>
    <t>Northwest Aroostook</t>
  </si>
  <si>
    <t>Virginia</t>
  </si>
  <si>
    <t>Easthampton</t>
  </si>
  <si>
    <t>Roseau</t>
  </si>
  <si>
    <t>Musselshell</t>
  </si>
  <si>
    <t>Berlin</t>
  </si>
  <si>
    <t>Jay</t>
  </si>
  <si>
    <t>Winkler</t>
  </si>
  <si>
    <t>Yoakum</t>
  </si>
  <si>
    <t>Rutland</t>
  </si>
  <si>
    <t>Pendleton</t>
  </si>
  <si>
    <t>Marquette</t>
  </si>
  <si>
    <t>Mashpee</t>
  </si>
  <si>
    <t>Curry</t>
  </si>
  <si>
    <t>St. Landry</t>
  </si>
  <si>
    <t>Alfalfa</t>
  </si>
  <si>
    <t>Archuleta</t>
  </si>
  <si>
    <t>Powhatan</t>
  </si>
  <si>
    <t>Wise</t>
  </si>
  <si>
    <t>Missaukee</t>
  </si>
  <si>
    <t>Hempstead</t>
  </si>
  <si>
    <t>Willimantic</t>
  </si>
  <si>
    <t>Robbinston</t>
  </si>
  <si>
    <t>Cabarrus</t>
  </si>
  <si>
    <t>Wilmington</t>
  </si>
  <si>
    <t>Cottle</t>
  </si>
  <si>
    <t>Detroit</t>
  </si>
  <si>
    <t>Burnet</t>
  </si>
  <si>
    <t>Kennebunkport</t>
  </si>
  <si>
    <t>Grant</t>
  </si>
  <si>
    <t>Harrison</t>
  </si>
  <si>
    <t>Penobscot</t>
  </si>
  <si>
    <t>Dickenson</t>
  </si>
  <si>
    <t>Brookline</t>
  </si>
  <si>
    <t>South Franklin</t>
  </si>
  <si>
    <t>&lt;40%</t>
  </si>
  <si>
    <t>Tucker</t>
  </si>
  <si>
    <t>Tyler</t>
  </si>
  <si>
    <t>Jeanne Shaheen</t>
  </si>
  <si>
    <t>Shaheen</t>
  </si>
  <si>
    <t>Tom Udall</t>
  </si>
  <si>
    <t>Great Barrington</t>
  </si>
  <si>
    <t>Greenfield</t>
  </si>
  <si>
    <t>Groveland</t>
  </si>
  <si>
    <t>Mellette</t>
  </si>
  <si>
    <t>Weston</t>
  </si>
  <si>
    <t>Polk</t>
  </si>
  <si>
    <t>Mark Begich</t>
  </si>
  <si>
    <t>Minnesota Office of the Secretary of State. Elections Division</t>
  </si>
  <si>
    <t>Tarrant</t>
  </si>
  <si>
    <t>Hand</t>
  </si>
  <si>
    <t>Louisiana Secretary of State. Elections Division</t>
  </si>
  <si>
    <t>Article Title</t>
  </si>
  <si>
    <t>Ballard</t>
  </si>
  <si>
    <t>Cornyn</t>
  </si>
  <si>
    <t>Enzi</t>
  </si>
  <si>
    <t>Hinsdale</t>
  </si>
  <si>
    <t>Sebastian</t>
  </si>
  <si>
    <t>Sharp</t>
  </si>
  <si>
    <t>San Jacinto</t>
  </si>
  <si>
    <t>Ogemaw</t>
  </si>
  <si>
    <t>Parish</t>
  </si>
  <si>
    <t xml:space="preserve">AIS 15 Series Models 150 </t>
  </si>
  <si>
    <t>Talmadge</t>
  </si>
  <si>
    <t>Sedgwick</t>
  </si>
  <si>
    <t>Pasquotank</t>
  </si>
  <si>
    <t>Pittsfield</t>
  </si>
  <si>
    <t>Bay</t>
  </si>
  <si>
    <t>Bradford</t>
  </si>
  <si>
    <t>Plympton</t>
  </si>
  <si>
    <t>Lenawee</t>
  </si>
  <si>
    <t>Blanks</t>
  </si>
  <si>
    <t>Rockwall</t>
  </si>
  <si>
    <t>Burleson</t>
  </si>
  <si>
    <t>Cerro Gordo</t>
  </si>
  <si>
    <t>Bremer</t>
  </si>
  <si>
    <t>Boundary</t>
  </si>
  <si>
    <t>Bonner</t>
  </si>
  <si>
    <t>Hood</t>
  </si>
  <si>
    <t>Kit Carson</t>
  </si>
  <si>
    <t>Ripley</t>
  </si>
  <si>
    <t>Sumner</t>
  </si>
  <si>
    <t>Dillon</t>
  </si>
  <si>
    <t>Nueces</t>
  </si>
  <si>
    <t>Natural Law</t>
  </si>
  <si>
    <t>Greenup</t>
  </si>
  <si>
    <t>Tewksbury</t>
  </si>
  <si>
    <t>Clayton</t>
  </si>
  <si>
    <t>West Paris</t>
  </si>
  <si>
    <t>Los Alamos</t>
  </si>
  <si>
    <t>New Portland</t>
  </si>
  <si>
    <t>New Limerick</t>
  </si>
  <si>
    <t>Cambridge</t>
  </si>
  <si>
    <t>Revere</t>
  </si>
  <si>
    <t>Leake</t>
  </si>
  <si>
    <t>State of Delaware Department of Elections</t>
  </si>
  <si>
    <t>Genesee</t>
  </si>
  <si>
    <t>Etowah</t>
  </si>
  <si>
    <t>Keya Paha</t>
  </si>
  <si>
    <t>Goodhue</t>
  </si>
  <si>
    <t>Chatham</t>
  </si>
  <si>
    <t>Virginia State Board of Elections</t>
  </si>
  <si>
    <t>Estill</t>
  </si>
  <si>
    <t>Coosa</t>
  </si>
  <si>
    <t>Peru</t>
  </si>
  <si>
    <t>Central Somerset</t>
  </si>
  <si>
    <t>Mechanic Falls</t>
  </si>
  <si>
    <t>Whitfield</t>
  </si>
  <si>
    <t>Prentiss</t>
  </si>
  <si>
    <t>MS</t>
  </si>
  <si>
    <t>Kearny</t>
  </si>
  <si>
    <t>Brookings</t>
  </si>
  <si>
    <t>Northampton</t>
  </si>
  <si>
    <t>County</t>
  </si>
  <si>
    <t>Northwood</t>
  </si>
  <si>
    <t>Rhode Island</t>
  </si>
  <si>
    <t>Pop Vote</t>
  </si>
  <si>
    <t>Fort Bend</t>
  </si>
  <si>
    <t>Amity</t>
  </si>
  <si>
    <t>Chickasaw</t>
  </si>
  <si>
    <t>Pontotoc</t>
  </si>
  <si>
    <t>Foxborough</t>
  </si>
  <si>
    <t>Delaware</t>
  </si>
  <si>
    <t>DE</t>
  </si>
  <si>
    <t>Iroquois</t>
  </si>
  <si>
    <t>Minnesota</t>
  </si>
  <si>
    <t>MN</t>
  </si>
  <si>
    <t>East Hancock</t>
  </si>
  <si>
    <t>Muhlenberg</t>
  </si>
  <si>
    <t>Sebec</t>
  </si>
  <si>
    <t>Berkley</t>
  </si>
  <si>
    <t>Sanford</t>
  </si>
  <si>
    <t>Thornton</t>
  </si>
  <si>
    <t>Brighton</t>
  </si>
  <si>
    <t>Fairhaven</t>
  </si>
  <si>
    <t>Falmouth</t>
  </si>
  <si>
    <t>Jewell</t>
  </si>
  <si>
    <t>Alleghany</t>
  </si>
  <si>
    <t>Moultrie</t>
  </si>
  <si>
    <t>Tyringham</t>
  </si>
  <si>
    <t>Holden</t>
  </si>
  <si>
    <t>Iredell</t>
  </si>
  <si>
    <t>Otoe</t>
  </si>
  <si>
    <t>Woods</t>
  </si>
  <si>
    <t>Dalton</t>
  </si>
  <si>
    <t>Sequatchie</t>
  </si>
  <si>
    <t>Great Pond</t>
  </si>
  <si>
    <t>Bandera</t>
  </si>
  <si>
    <t>Fergus</t>
  </si>
  <si>
    <t>Glasscock</t>
  </si>
  <si>
    <t>Landaff</t>
  </si>
  <si>
    <t>Windsor</t>
  </si>
  <si>
    <t>Oklahoma State Election Board</t>
  </si>
  <si>
    <t>Mitchell</t>
  </si>
  <si>
    <t>Lamar Alexander</t>
  </si>
  <si>
    <t>Wolfeboro</t>
  </si>
  <si>
    <t>Centerville</t>
  </si>
  <si>
    <t>Winslow</t>
  </si>
  <si>
    <t>Fitzwilliam</t>
  </si>
  <si>
    <t>Oregon Secretary of State. Elections Division</t>
  </si>
  <si>
    <t>Petroleum</t>
  </si>
  <si>
    <t>New Braintree</t>
  </si>
  <si>
    <t>Keweenaw</t>
  </si>
  <si>
    <t>Providence</t>
  </si>
  <si>
    <t>Carlton</t>
  </si>
  <si>
    <t>Castle Hill</t>
  </si>
  <si>
    <t>Grundy</t>
  </si>
  <si>
    <t>Titus</t>
  </si>
  <si>
    <t>Henniker</t>
  </si>
  <si>
    <t>Otis</t>
  </si>
  <si>
    <t>Mille Lacs</t>
  </si>
  <si>
    <t>Crawfords Purchase</t>
  </si>
  <si>
    <t>Hadleys Purchase</t>
  </si>
  <si>
    <t>Pocahontas</t>
  </si>
  <si>
    <t>New Boston</t>
  </si>
  <si>
    <t>Dade</t>
  </si>
  <si>
    <t>Brentwood</t>
  </si>
  <si>
    <t>Teton</t>
  </si>
  <si>
    <t>Saugus</t>
  </si>
  <si>
    <t>Somersworth</t>
  </si>
  <si>
    <t>Borden</t>
  </si>
  <si>
    <t>Prince Edward</t>
  </si>
  <si>
    <t>East Greenwich</t>
  </si>
  <si>
    <t>Colfax</t>
  </si>
  <si>
    <t>Sierra</t>
  </si>
  <si>
    <t>Wareham</t>
  </si>
  <si>
    <t>Austin</t>
  </si>
  <si>
    <t>Uvalde</t>
  </si>
  <si>
    <t>Northumberland</t>
  </si>
  <si>
    <t>Cohasset</t>
  </si>
  <si>
    <t>Newry</t>
  </si>
  <si>
    <t>&lt;20%</t>
  </si>
  <si>
    <t>Gouldsboro</t>
  </si>
  <si>
    <t>Grand</t>
  </si>
  <si>
    <t>Houston</t>
  </si>
  <si>
    <t>Calloway</t>
  </si>
  <si>
    <t>Campbell</t>
  </si>
  <si>
    <t>Vote Difference</t>
  </si>
  <si>
    <t>Gallatin</t>
  </si>
  <si>
    <t>Waite</t>
  </si>
  <si>
    <t>Wallowa</t>
  </si>
  <si>
    <t>Newburyport</t>
  </si>
  <si>
    <t>Sequoyah</t>
  </si>
  <si>
    <t>King</t>
  </si>
  <si>
    <t>Crisp</t>
  </si>
  <si>
    <t>Keokuk</t>
  </si>
  <si>
    <t>Wood</t>
  </si>
  <si>
    <t>Gogebic</t>
  </si>
  <si>
    <t>Stanley</t>
  </si>
  <si>
    <t>Swan's Island</t>
  </si>
  <si>
    <t>Missoula</t>
  </si>
  <si>
    <t>Onslow</t>
  </si>
  <si>
    <t>Norway</t>
  </si>
  <si>
    <t>Mackinac</t>
  </si>
  <si>
    <t>Barrow</t>
  </si>
  <si>
    <t>Middlesex</t>
  </si>
  <si>
    <t>EV</t>
  </si>
  <si>
    <t>Blaine</t>
  </si>
  <si>
    <t>Masardis</t>
  </si>
  <si>
    <t>Gratiot</t>
  </si>
  <si>
    <t>1st</t>
  </si>
  <si>
    <t>2nd</t>
  </si>
  <si>
    <t>Square Lake</t>
  </si>
  <si>
    <t>Watonwan</t>
  </si>
  <si>
    <t>Voting District</t>
  </si>
  <si>
    <t>Hingham</t>
  </si>
  <si>
    <t>Becker</t>
  </si>
  <si>
    <t>Dickson</t>
  </si>
  <si>
    <t>Baraga</t>
  </si>
  <si>
    <t>Grand Traverse</t>
  </si>
  <si>
    <t>Reeves</t>
  </si>
  <si>
    <t>Lee</t>
  </si>
  <si>
    <t>Pratt</t>
  </si>
  <si>
    <t>Dresden</t>
  </si>
  <si>
    <t>Claremont</t>
  </si>
  <si>
    <t>McCook</t>
  </si>
  <si>
    <t>Lea</t>
  </si>
  <si>
    <t>Davison</t>
  </si>
  <si>
    <t>Dodge</t>
  </si>
  <si>
    <t>Whiting</t>
  </si>
  <si>
    <t>Agawam</t>
  </si>
  <si>
    <t>Rank</t>
  </si>
  <si>
    <t>Otisfield</t>
  </si>
  <si>
    <t>Tuscaloosa</t>
  </si>
  <si>
    <t>Haakon</t>
  </si>
  <si>
    <t>Cherry</t>
  </si>
  <si>
    <t>Tunica</t>
  </si>
  <si>
    <t>Dennysville</t>
  </si>
  <si>
    <t>Tippah</t>
  </si>
  <si>
    <t>Ocean</t>
  </si>
  <si>
    <t>St. Francis</t>
  </si>
  <si>
    <t>Gilead</t>
  </si>
  <si>
    <t>Reform</t>
  </si>
  <si>
    <t>Hatfield</t>
  </si>
  <si>
    <t>Bullock</t>
  </si>
  <si>
    <t>Butler</t>
  </si>
  <si>
    <t>Atascosa</t>
  </si>
  <si>
    <t>South Thomaston</t>
  </si>
  <si>
    <t>Stacyville</t>
  </si>
  <si>
    <t>Morris</t>
  </si>
  <si>
    <t>Las Animas</t>
  </si>
  <si>
    <t>Bosque</t>
  </si>
  <si>
    <t>Shannon</t>
  </si>
  <si>
    <t>Amelia</t>
  </si>
  <si>
    <t>Deaf Smith</t>
  </si>
  <si>
    <t>Manchester-by-the-Sea</t>
  </si>
  <si>
    <t>Pipestone</t>
  </si>
  <si>
    <t>North Andover</t>
  </si>
  <si>
    <t>Danforth</t>
  </si>
  <si>
    <t>Foard</t>
  </si>
  <si>
    <t>Lubec</t>
  </si>
  <si>
    <t>Blanco</t>
  </si>
  <si>
    <t>Ada</t>
  </si>
  <si>
    <t>Mars Hill</t>
  </si>
  <si>
    <t>Portsmouth</t>
  </si>
  <si>
    <t>Breckinridge</t>
  </si>
  <si>
    <t>Sarpy</t>
  </si>
  <si>
    <t>Gorham</t>
  </si>
  <si>
    <t>Sugar Hill</t>
  </si>
  <si>
    <t>Kingfisher</t>
  </si>
  <si>
    <t>East Brookfield</t>
  </si>
  <si>
    <t>Gray</t>
  </si>
  <si>
    <t>Muskogee</t>
  </si>
  <si>
    <t>Warner</t>
  </si>
  <si>
    <t>Luna</t>
  </si>
  <si>
    <t>Cimarron</t>
  </si>
  <si>
    <t>West Newbury</t>
  </si>
  <si>
    <t>Effingham</t>
  </si>
  <si>
    <t>McMinn</t>
  </si>
  <si>
    <t>Pender</t>
  </si>
  <si>
    <t>Harpswell</t>
  </si>
  <si>
    <t>Niobrara</t>
  </si>
  <si>
    <t>South Aroostook</t>
  </si>
  <si>
    <t>West Central Franklin</t>
  </si>
  <si>
    <t>San Augustine</t>
  </si>
  <si>
    <t>Oakham</t>
  </si>
  <si>
    <t>Eddy</t>
  </si>
  <si>
    <t>Mathews</t>
  </si>
  <si>
    <t>Stillwater</t>
  </si>
  <si>
    <t>Medina</t>
  </si>
  <si>
    <t>Success Township</t>
  </si>
  <si>
    <t>Low and Burbanks Grant</t>
  </si>
  <si>
    <t>Jefferson Davis</t>
  </si>
  <si>
    <t>New Sharon</t>
  </si>
  <si>
    <t>Accomack</t>
  </si>
  <si>
    <t>Greenbrier</t>
  </si>
  <si>
    <t>Ziebach</t>
  </si>
  <si>
    <t>Milan</t>
  </si>
  <si>
    <t>Mobile</t>
  </si>
  <si>
    <t>Madawaska Lake</t>
  </si>
  <si>
    <t>Will</t>
  </si>
  <si>
    <t>Rains</t>
  </si>
  <si>
    <t>McDowell</t>
  </si>
  <si>
    <t>Lamb</t>
  </si>
  <si>
    <t>Leelanau</t>
  </si>
  <si>
    <t>Kandiyohi</t>
  </si>
  <si>
    <t>Wallace</t>
  </si>
  <si>
    <t>Bledsoe</t>
  </si>
  <si>
    <t>Cyr</t>
  </si>
  <si>
    <t>Closest States</t>
  </si>
  <si>
    <t>Chilton</t>
  </si>
  <si>
    <t>Stoddard</t>
  </si>
  <si>
    <t>Sunflower</t>
  </si>
  <si>
    <t>Luce</t>
  </si>
  <si>
    <t>Hanover</t>
  </si>
  <si>
    <t>Bienville</t>
  </si>
  <si>
    <t>Terrell</t>
  </si>
  <si>
    <t>Floyd</t>
  </si>
  <si>
    <t>Forsyth</t>
  </si>
  <si>
    <t>Hart</t>
  </si>
  <si>
    <t>&gt;70%</t>
  </si>
  <si>
    <t>&gt;80%</t>
  </si>
  <si>
    <t>Monterey</t>
  </si>
  <si>
    <t>Waterville</t>
  </si>
  <si>
    <t>Warren</t>
  </si>
  <si>
    <t>Nelson</t>
  </si>
  <si>
    <t>Ashley</t>
  </si>
  <si>
    <t>Chicopee</t>
  </si>
  <si>
    <t>Gregg</t>
  </si>
  <si>
    <t>Patten</t>
  </si>
  <si>
    <t>Allendale</t>
  </si>
  <si>
    <t>Langdon</t>
  </si>
  <si>
    <t>Lempster</t>
  </si>
  <si>
    <t>Martin</t>
  </si>
  <si>
    <t>Muskegon</t>
  </si>
  <si>
    <t>Lane</t>
  </si>
  <si>
    <t>Early</t>
  </si>
  <si>
    <t>Phelps</t>
  </si>
  <si>
    <t>Alna</t>
  </si>
  <si>
    <t>Bladen</t>
  </si>
  <si>
    <t>Alexandria</t>
  </si>
  <si>
    <t>Millbury</t>
  </si>
  <si>
    <t>Lamar</t>
  </si>
  <si>
    <t>Sheridan</t>
  </si>
  <si>
    <t>Rochester</t>
  </si>
  <si>
    <t>Lagrange</t>
  </si>
  <si>
    <t>Nottingham</t>
  </si>
  <si>
    <t>Des Moines</t>
  </si>
  <si>
    <t>Catron</t>
  </si>
  <si>
    <t>Aurora</t>
  </si>
  <si>
    <t>Bulloch</t>
  </si>
  <si>
    <t>Howland</t>
  </si>
  <si>
    <t>Marshfield</t>
  </si>
  <si>
    <t>Towns</t>
  </si>
  <si>
    <t>Egremont</t>
  </si>
  <si>
    <t>Edwards</t>
  </si>
  <si>
    <t>Elk</t>
  </si>
  <si>
    <t>Marblehead</t>
  </si>
  <si>
    <t>Tyngsborough</t>
  </si>
  <si>
    <t>Lonoke</t>
  </si>
  <si>
    <t>Pottawattamie</t>
  </si>
  <si>
    <t>Westfield</t>
  </si>
  <si>
    <t>Cheshire</t>
  </si>
  <si>
    <t>#</t>
  </si>
  <si>
    <t>Senate</t>
  </si>
  <si>
    <t>% Difference</t>
  </si>
  <si>
    <t>Rapides</t>
  </si>
  <si>
    <t>West Forks</t>
  </si>
  <si>
    <t>Danville</t>
  </si>
  <si>
    <t>Sabattus</t>
  </si>
  <si>
    <t>Peabody</t>
  </si>
  <si>
    <t>Ness</t>
  </si>
  <si>
    <t>Rawlins</t>
  </si>
  <si>
    <t>Reno</t>
  </si>
  <si>
    <t>Sibley</t>
  </si>
  <si>
    <t>Newton</t>
  </si>
  <si>
    <t>Runnels</t>
  </si>
  <si>
    <t>Umatilla</t>
  </si>
  <si>
    <t>Yellowstone</t>
  </si>
  <si>
    <t>Dyer</t>
  </si>
  <si>
    <t>Middlefield</t>
  </si>
  <si>
    <t>Perham</t>
  </si>
  <si>
    <t>New Marlborough</t>
  </si>
  <si>
    <t>Addison</t>
  </si>
  <si>
    <t>Bennington</t>
  </si>
  <si>
    <t>New Hapmshire</t>
  </si>
  <si>
    <t>Wakefield</t>
  </si>
  <si>
    <t>Charlotte</t>
  </si>
  <si>
    <t>Waterboro</t>
  </si>
  <si>
    <t>Story</t>
  </si>
  <si>
    <t>Bolton</t>
  </si>
  <si>
    <t>Rio Grande</t>
  </si>
  <si>
    <t>Indian Township</t>
  </si>
  <si>
    <t>Preston</t>
  </si>
  <si>
    <t>Friendship</t>
  </si>
  <si>
    <t>Charlton</t>
  </si>
  <si>
    <t>Wexford</t>
  </si>
  <si>
    <t>Caldwell</t>
  </si>
  <si>
    <t>Montana Secretary of State</t>
  </si>
  <si>
    <t>Dougherty</t>
  </si>
  <si>
    <t>Coleman</t>
  </si>
  <si>
    <t>Ector</t>
  </si>
  <si>
    <t xml:space="preserve">BRC Optech III-P Eagle </t>
  </si>
  <si>
    <t>Oval</t>
  </si>
  <si>
    <t>Arrow</t>
  </si>
  <si>
    <t>Sevier</t>
  </si>
  <si>
    <t>Carbon</t>
  </si>
  <si>
    <t>Arthur</t>
  </si>
  <si>
    <t>Banner</t>
  </si>
  <si>
    <t>Avery</t>
  </si>
  <si>
    <t>Alamance</t>
  </si>
  <si>
    <t>Alexander</t>
  </si>
  <si>
    <t>Treutlen</t>
  </si>
  <si>
    <t>Pawnee</t>
  </si>
  <si>
    <t>Loup</t>
  </si>
  <si>
    <t>Pointe Coupee</t>
  </si>
  <si>
    <t>Bartow</t>
  </si>
  <si>
    <t>Victoria</t>
  </si>
  <si>
    <t>Party</t>
  </si>
  <si>
    <t>ST</t>
  </si>
  <si>
    <t>CTY</t>
  </si>
  <si>
    <t>Dinwiddie</t>
  </si>
  <si>
    <t>Hillsdale</t>
  </si>
  <si>
    <t>Albany</t>
  </si>
  <si>
    <t>Presque Isle</t>
  </si>
  <si>
    <t>Talladega</t>
  </si>
  <si>
    <t>Bangor</t>
  </si>
  <si>
    <t>Frye Island</t>
  </si>
  <si>
    <t>Fryeburg</t>
  </si>
  <si>
    <t>Mexico</t>
  </si>
  <si>
    <t>Milbridge</t>
  </si>
  <si>
    <t>Panola</t>
  </si>
  <si>
    <t>Cheboygan</t>
  </si>
  <si>
    <t>Culberson</t>
  </si>
  <si>
    <t>Beaverhead</t>
  </si>
  <si>
    <t>Paper</t>
  </si>
  <si>
    <t>Hodgeman</t>
  </si>
  <si>
    <t>North Washington</t>
  </si>
  <si>
    <t>Stratham</t>
  </si>
  <si>
    <t>Shackelford</t>
  </si>
  <si>
    <t>Somervell</t>
  </si>
  <si>
    <t>Orland</t>
  </si>
  <si>
    <t>Orono</t>
  </si>
  <si>
    <t>Hyde</t>
  </si>
  <si>
    <t>Jerauld</t>
  </si>
  <si>
    <t>Boulder</t>
  </si>
  <si>
    <t>Coffey</t>
  </si>
  <si>
    <t>Weymouth</t>
  </si>
  <si>
    <t>Bent</t>
  </si>
  <si>
    <t>Okfuskee</t>
  </si>
  <si>
    <t>Okmulgee</t>
  </si>
  <si>
    <t>Clare</t>
  </si>
  <si>
    <t>Camden</t>
  </si>
  <si>
    <t>Swift</t>
  </si>
  <si>
    <t>Other</t>
  </si>
  <si>
    <t>Brown</t>
  </si>
  <si>
    <t>Standish</t>
  </si>
  <si>
    <t>Winn</t>
  </si>
  <si>
    <t>Somerset</t>
  </si>
  <si>
    <t>Meade</t>
  </si>
  <si>
    <t>Nacogdoches</t>
  </si>
  <si>
    <t>Hadley</t>
  </si>
  <si>
    <t>Wiscasset</t>
  </si>
  <si>
    <t>Wentworth</t>
  </si>
  <si>
    <t>Humphreys</t>
  </si>
  <si>
    <t>Schuyler</t>
  </si>
  <si>
    <t>Nowata</t>
  </si>
  <si>
    <t>Furnas</t>
  </si>
  <si>
    <t>Gage</t>
  </si>
  <si>
    <t>Acadia</t>
  </si>
  <si>
    <t>Sunderland</t>
  </si>
  <si>
    <t>Milo</t>
  </si>
  <si>
    <t>Minot</t>
  </si>
  <si>
    <t>Mapleton</t>
  </si>
  <si>
    <t>Merrimack</t>
  </si>
  <si>
    <t>Candia</t>
  </si>
  <si>
    <t>Breathitt</t>
  </si>
  <si>
    <t>Quitman</t>
  </si>
  <si>
    <t>Camp</t>
  </si>
  <si>
    <t>Bedford</t>
  </si>
  <si>
    <t>Robeson</t>
  </si>
  <si>
    <t>Beckham</t>
  </si>
  <si>
    <t>Douglas</t>
  </si>
  <si>
    <t>Eagle</t>
  </si>
  <si>
    <t>Big Stone</t>
  </si>
  <si>
    <t>Strong</t>
  </si>
  <si>
    <t>Woodville</t>
  </si>
  <si>
    <t>Complete Title</t>
  </si>
  <si>
    <t>Macomb</t>
  </si>
  <si>
    <t>Manistee</t>
  </si>
  <si>
    <t>Harnett</t>
  </si>
  <si>
    <t>Mary Landrieu</t>
  </si>
  <si>
    <t>Highest % of Vote and Lose</t>
  </si>
  <si>
    <t>D</t>
  </si>
  <si>
    <t>Etna</t>
  </si>
  <si>
    <t>Alcorn</t>
  </si>
  <si>
    <t>Amite</t>
  </si>
  <si>
    <t>Catahoula</t>
  </si>
  <si>
    <t>Rockland</t>
  </si>
  <si>
    <t>Tangipahoa</t>
  </si>
  <si>
    <t>Vote4</t>
  </si>
  <si>
    <t>St. Tammany</t>
  </si>
  <si>
    <t>Danbury</t>
  </si>
  <si>
    <t>Madawaska</t>
  </si>
  <si>
    <t>Pleasant Point</t>
  </si>
  <si>
    <t>Walton</t>
  </si>
  <si>
    <t>Washington</t>
  </si>
  <si>
    <t>Wilcox</t>
  </si>
  <si>
    <t>Appanoose</t>
  </si>
  <si>
    <t>Swain</t>
  </si>
  <si>
    <t>Wyandotte</t>
  </si>
  <si>
    <t>Stratford</t>
  </si>
  <si>
    <t>Deuel</t>
  </si>
  <si>
    <t>Dixon</t>
  </si>
  <si>
    <t>Fluvanna</t>
  </si>
  <si>
    <t>Ionia</t>
  </si>
  <si>
    <t>Yellow Medicine</t>
  </si>
  <si>
    <t>Huron</t>
  </si>
  <si>
    <t>Nobles</t>
  </si>
  <si>
    <t>Le Sueur</t>
  </si>
  <si>
    <t>Christian</t>
  </si>
  <si>
    <t>&gt;50%</t>
  </si>
  <si>
    <t>Winterport</t>
  </si>
  <si>
    <t>Orford</t>
  </si>
  <si>
    <t>Colbert</t>
  </si>
  <si>
    <t>Summit</t>
  </si>
  <si>
    <t>Teller</t>
  </si>
  <si>
    <t>Surry</t>
  </si>
  <si>
    <t>Date</t>
  </si>
  <si>
    <t>Gibson</t>
  </si>
  <si>
    <t>Morehouse</t>
  </si>
  <si>
    <t>Wallagrass</t>
  </si>
  <si>
    <t>Milford</t>
  </si>
  <si>
    <t>Swanzey</t>
  </si>
  <si>
    <t>Tamworth</t>
  </si>
  <si>
    <t>San Juan</t>
  </si>
  <si>
    <t>Irwin</t>
  </si>
  <si>
    <t>Roscommon</t>
  </si>
  <si>
    <t>Hampton Falls</t>
  </si>
  <si>
    <t>Cook</t>
  </si>
  <si>
    <t>Millville</t>
  </si>
  <si>
    <t>Craven</t>
  </si>
  <si>
    <t>Republic</t>
  </si>
  <si>
    <t>Kingfield</t>
  </si>
  <si>
    <t>Cape Elizabeth</t>
  </si>
  <si>
    <t>Ogunquit</t>
  </si>
  <si>
    <t>Jeff Davis</t>
  </si>
  <si>
    <t>Garvin</t>
  </si>
  <si>
    <t>Colleton</t>
  </si>
  <si>
    <t>South Berwick</t>
  </si>
  <si>
    <t>Harrisonburg</t>
  </si>
  <si>
    <t>Parker</t>
  </si>
  <si>
    <t>Caribou</t>
  </si>
  <si>
    <t>Walthall</t>
  </si>
  <si>
    <t>Gilmer</t>
  </si>
  <si>
    <t>Roanoke</t>
  </si>
  <si>
    <t>Pamlico</t>
  </si>
  <si>
    <t>South Bristol</t>
  </si>
  <si>
    <t>Grand Isle</t>
  </si>
  <si>
    <t>Glynn</t>
  </si>
  <si>
    <t>Pitkin</t>
  </si>
  <si>
    <t>Subdivision</t>
  </si>
  <si>
    <t>Town FIPS</t>
  </si>
  <si>
    <t>Claiborne</t>
  </si>
  <si>
    <t>West Virginia Secretary of State</t>
  </si>
  <si>
    <t>FIPS</t>
  </si>
  <si>
    <t>Franken</t>
  </si>
  <si>
    <t>Socialist Workers</t>
  </si>
  <si>
    <t>Soc. Workers</t>
  </si>
  <si>
    <t>North Providence</t>
  </si>
  <si>
    <t>Monongalia</t>
  </si>
  <si>
    <t>Fayette</t>
  </si>
  <si>
    <t>Ingham</t>
  </si>
  <si>
    <t>Columbia Falls</t>
  </si>
  <si>
    <t>VA</t>
  </si>
  <si>
    <t>Letcher</t>
  </si>
  <si>
    <t>Steele</t>
  </si>
  <si>
    <t>North Kingstown</t>
  </si>
  <si>
    <t>Logan</t>
  </si>
  <si>
    <t>Scott</t>
  </si>
  <si>
    <t>Sessions</t>
  </si>
  <si>
    <t>Pryor</t>
  </si>
  <si>
    <t>Macoupin</t>
  </si>
  <si>
    <t>Massac</t>
  </si>
  <si>
    <t>Franconia</t>
  </si>
  <si>
    <t>City</t>
  </si>
  <si>
    <t>East Millinocket</t>
  </si>
  <si>
    <t>East Machias</t>
  </si>
  <si>
    <t>Antelope</t>
  </si>
  <si>
    <t>Hudspeth</t>
  </si>
  <si>
    <t>Nebraska</t>
  </si>
  <si>
    <t>Colebrook</t>
  </si>
  <si>
    <t>LA</t>
  </si>
  <si>
    <t>Kaufman</t>
  </si>
  <si>
    <t>Muscogee</t>
  </si>
  <si>
    <t>McClain</t>
  </si>
  <si>
    <t>McCurtain</t>
  </si>
  <si>
    <t>Chaffee</t>
  </si>
  <si>
    <t>Odell township</t>
  </si>
  <si>
    <t>Collingsworth</t>
  </si>
  <si>
    <t>Rice</t>
  </si>
  <si>
    <t>Iowa</t>
  </si>
  <si>
    <t>IA</t>
  </si>
  <si>
    <t>Tisbury</t>
  </si>
  <si>
    <t>Grainger</t>
  </si>
  <si>
    <t>Robertson</t>
  </si>
  <si>
    <t>Palo Alto</t>
  </si>
  <si>
    <t>Hitchcock</t>
  </si>
  <si>
    <t>Chesapeake</t>
  </si>
  <si>
    <t>Powder River</t>
  </si>
  <si>
    <t>Montcalm</t>
  </si>
  <si>
    <t>Southwest Harbor</t>
  </si>
  <si>
    <t>Brewster</t>
  </si>
  <si>
    <t>Carlisle</t>
  </si>
  <si>
    <t>Converse</t>
  </si>
  <si>
    <t>Minnehaha</t>
  </si>
  <si>
    <t>Waynesboro</t>
  </si>
  <si>
    <t>Horry</t>
  </si>
  <si>
    <t>Avoyelles</t>
  </si>
  <si>
    <t>Hansford</t>
  </si>
  <si>
    <t>Southeast Piscataquis</t>
  </si>
  <si>
    <t>Seboomook Lake</t>
  </si>
  <si>
    <t>Gill</t>
  </si>
  <si>
    <t>Machiasport</t>
  </si>
  <si>
    <t>Clarksville</t>
  </si>
  <si>
    <t>Bristol</t>
  </si>
  <si>
    <t>Keith</t>
  </si>
  <si>
    <t>Newmarket</t>
  </si>
  <si>
    <t>Tuftonboro</t>
  </si>
  <si>
    <t>Hiram</t>
  </si>
  <si>
    <t>Gregory</t>
  </si>
  <si>
    <t>Yamhill</t>
  </si>
  <si>
    <t>New Bedford</t>
  </si>
  <si>
    <t>Houghton</t>
  </si>
  <si>
    <t>Clearwater</t>
  </si>
  <si>
    <t>Gem</t>
  </si>
  <si>
    <t>States with Highest Percent of Vote</t>
  </si>
  <si>
    <t>Payne</t>
  </si>
  <si>
    <t>Cowley</t>
  </si>
  <si>
    <t>Hampshire</t>
  </si>
  <si>
    <t>Cutler</t>
  </si>
  <si>
    <t>Nottoway</t>
  </si>
  <si>
    <t>Page</t>
  </si>
  <si>
    <t>Goshen</t>
  </si>
  <si>
    <t>Meeker</t>
  </si>
  <si>
    <t>Charles Mix</t>
  </si>
  <si>
    <t>Chester</t>
  </si>
  <si>
    <t>Chouteau</t>
  </si>
  <si>
    <t>Haynesville</t>
  </si>
  <si>
    <t>Popular Vote</t>
  </si>
  <si>
    <t>Mayes</t>
  </si>
  <si>
    <t>Crow Wing</t>
  </si>
  <si>
    <t>Faribault</t>
  </si>
  <si>
    <t>Hemphill</t>
  </si>
  <si>
    <t>Vermilion</t>
  </si>
  <si>
    <t>Natchitoches</t>
  </si>
  <si>
    <t>Graham</t>
  </si>
  <si>
    <t>Spotsylvania</t>
  </si>
  <si>
    <t>Dundy</t>
  </si>
  <si>
    <t>Hawkins</t>
  </si>
  <si>
    <t>Fannin</t>
  </si>
  <si>
    <t>Wellington</t>
  </si>
  <si>
    <t>Gilmanton</t>
  </si>
  <si>
    <t>Smyth</t>
  </si>
  <si>
    <t>Optical Scan - ES&amp;S</t>
  </si>
  <si>
    <t>Carson</t>
  </si>
  <si>
    <t>Karnes</t>
  </si>
  <si>
    <t>DeSoto</t>
  </si>
  <si>
    <t>Waterford</t>
  </si>
  <si>
    <t>Orleans</t>
  </si>
  <si>
    <t>Kingman</t>
  </si>
  <si>
    <t>New London</t>
  </si>
  <si>
    <t>Tolland</t>
  </si>
  <si>
    <t>Anson</t>
  </si>
  <si>
    <t>St. Albans</t>
  </si>
  <si>
    <t>Auburn</t>
  </si>
  <si>
    <t>Avon</t>
  </si>
  <si>
    <t>Carthage</t>
  </si>
  <si>
    <t>Jo Daviess</t>
  </si>
  <si>
    <t>Gardner</t>
  </si>
  <si>
    <t>Dallas</t>
  </si>
  <si>
    <t>DeKalb</t>
  </si>
  <si>
    <t>Kalamazoo</t>
  </si>
  <si>
    <t>Georgetown</t>
  </si>
  <si>
    <t>Brooklin</t>
  </si>
  <si>
    <t>Barry</t>
  </si>
  <si>
    <t>Travis</t>
  </si>
  <si>
    <t>Kane</t>
  </si>
  <si>
    <t>Coahoma</t>
  </si>
  <si>
    <t>New Shoreham</t>
  </si>
  <si>
    <t>Lyman</t>
  </si>
  <si>
    <t>Hooker</t>
  </si>
  <si>
    <t>Haverhill</t>
  </si>
  <si>
    <t>Exeter</t>
  </si>
  <si>
    <t>Leyden</t>
  </si>
  <si>
    <t>Littleton</t>
  </si>
  <si>
    <t>Poweshiek</t>
  </si>
  <si>
    <t>Oneida</t>
  </si>
  <si>
    <t>Chesterfield</t>
  </si>
  <si>
    <t>Ohio</t>
  </si>
  <si>
    <t>Sampson</t>
  </si>
  <si>
    <t>Michael B. Enzi</t>
  </si>
  <si>
    <t>Passamaquoddy Indian Township</t>
  </si>
  <si>
    <t>Abbot</t>
  </si>
  <si>
    <t>Vote1</t>
  </si>
  <si>
    <t>Norwell</t>
  </si>
  <si>
    <t>Coles</t>
  </si>
  <si>
    <t>Buena Vista</t>
  </si>
  <si>
    <t>Wentworth's</t>
  </si>
  <si>
    <t>Gooding</t>
  </si>
  <si>
    <t>Limerick</t>
  </si>
  <si>
    <t>Concord</t>
  </si>
  <si>
    <t>McCulloch</t>
  </si>
  <si>
    <t>Yuma</t>
  </si>
  <si>
    <t>Lincolnville</t>
  </si>
  <si>
    <t>Otero</t>
  </si>
  <si>
    <t>Waldoboro</t>
  </si>
  <si>
    <t>Stewart</t>
  </si>
  <si>
    <t>Gladwin</t>
  </si>
  <si>
    <t>Leeds</t>
  </si>
  <si>
    <t>Levant</t>
  </si>
  <si>
    <t>Schoolcraft</t>
  </si>
  <si>
    <t>Atkinson and Gilmanton Academy Grant</t>
  </si>
  <si>
    <t>Westminster</t>
  </si>
  <si>
    <t>TX</t>
  </si>
  <si>
    <t>District 4</t>
  </si>
  <si>
    <t>Monona</t>
  </si>
  <si>
    <t>Winterville</t>
  </si>
  <si>
    <t>Lynnfield</t>
  </si>
  <si>
    <t>Malden</t>
  </si>
  <si>
    <t>McCormick</t>
  </si>
  <si>
    <t>Saginaw</t>
  </si>
  <si>
    <t>Tallapoosa</t>
  </si>
  <si>
    <t>Central Falls</t>
  </si>
  <si>
    <t>Braxton</t>
  </si>
  <si>
    <t>Haywood</t>
  </si>
  <si>
    <t>Phippsburg</t>
  </si>
  <si>
    <t>3rd</t>
  </si>
  <si>
    <t>Pecos</t>
  </si>
  <si>
    <t>Carmel</t>
  </si>
  <si>
    <t>Laurel</t>
  </si>
  <si>
    <t>North Penobscot</t>
  </si>
  <si>
    <t>Boylston</t>
  </si>
  <si>
    <t>Poland</t>
  </si>
  <si>
    <t>Young</t>
  </si>
  <si>
    <t>Dolores</t>
  </si>
  <si>
    <t>Northfield</t>
  </si>
  <si>
    <t>Rumford</t>
  </si>
  <si>
    <t>Hughes</t>
  </si>
  <si>
    <t>Newport</t>
  </si>
  <si>
    <t>Stephens</t>
  </si>
  <si>
    <t>Spalding</t>
  </si>
  <si>
    <t>Bridgewater</t>
  </si>
  <si>
    <t>Radford</t>
  </si>
  <si>
    <t>Bradley</t>
  </si>
  <si>
    <t>Margin (%)</t>
  </si>
  <si>
    <t>Fleming</t>
  </si>
  <si>
    <t>Hall</t>
  </si>
  <si>
    <t>Merrill</t>
  </si>
  <si>
    <t>Pottawatomie</t>
  </si>
  <si>
    <t>Colorado</t>
  </si>
  <si>
    <t>Sangamon</t>
  </si>
  <si>
    <t>Kankakee</t>
  </si>
  <si>
    <t>Lancaster</t>
  </si>
  <si>
    <t>Woodford</t>
  </si>
  <si>
    <t>Prowers</t>
  </si>
  <si>
    <t>Monson</t>
  </si>
  <si>
    <t>Carver</t>
  </si>
  <si>
    <t>Kensington</t>
  </si>
  <si>
    <t>Sully</t>
  </si>
  <si>
    <t>Donley</t>
  </si>
  <si>
    <t>Sudbury</t>
  </si>
  <si>
    <t>Vernon</t>
  </si>
  <si>
    <t>Dixville</t>
  </si>
  <si>
    <t>Dublin</t>
  </si>
  <si>
    <t>ME</t>
  </si>
  <si>
    <t>Georgia Secretary of State</t>
  </si>
  <si>
    <t>Idaho Secretary of State</t>
  </si>
  <si>
    <t>Kansas Secretary of State. Division of Elections and Legislative Matters</t>
  </si>
  <si>
    <t>Rosebud</t>
  </si>
  <si>
    <t>New Salem</t>
  </si>
  <si>
    <t>Olmsted</t>
  </si>
  <si>
    <t>Tillman</t>
  </si>
  <si>
    <t xml:space="preserve">BRC Optech IV-C/200 </t>
  </si>
  <si>
    <t xml:space="preserve">BRC Optech IV-C/400 </t>
  </si>
  <si>
    <t>Cabell</t>
  </si>
  <si>
    <t>Thayer</t>
  </si>
  <si>
    <t>Manassas Park</t>
  </si>
  <si>
    <t>Stone</t>
  </si>
  <si>
    <t>Greenwood</t>
  </si>
  <si>
    <t>Albemarle</t>
  </si>
  <si>
    <t>Conecuh</t>
  </si>
  <si>
    <t>Porter</t>
  </si>
  <si>
    <t>Kinney</t>
  </si>
  <si>
    <t>Belmont</t>
  </si>
  <si>
    <t>Grand Lake Stream</t>
  </si>
  <si>
    <t>Itawamba</t>
  </si>
  <si>
    <t>Braintree</t>
  </si>
  <si>
    <t>Jones</t>
  </si>
  <si>
    <t>Election District</t>
  </si>
  <si>
    <t>&lt;10%</t>
  </si>
  <si>
    <t>Stearns</t>
  </si>
  <si>
    <t>Kerr</t>
  </si>
  <si>
    <t>Golden Valley</t>
  </si>
  <si>
    <t>Clackamas</t>
  </si>
  <si>
    <t>Hallowell</t>
  </si>
  <si>
    <t>Wagoner</t>
  </si>
  <si>
    <t>Clatsop</t>
  </si>
  <si>
    <t>Chesterville</t>
  </si>
  <si>
    <t>Massachusetts Secretary of the Commonwealth. Elections Division</t>
  </si>
  <si>
    <t>Carteret</t>
  </si>
  <si>
    <t>McLean</t>
  </si>
  <si>
    <t>Westbrook</t>
  </si>
  <si>
    <t>Hunt</t>
  </si>
  <si>
    <t>Bear Lake</t>
  </si>
  <si>
    <t>Benewah</t>
  </si>
  <si>
    <t>Mattapoisett</t>
  </si>
  <si>
    <t>Westerly</t>
  </si>
  <si>
    <t>Foster</t>
  </si>
  <si>
    <t>Sac</t>
  </si>
  <si>
    <t>Meagher</t>
  </si>
  <si>
    <t>Bucksport</t>
  </si>
  <si>
    <t>State</t>
  </si>
  <si>
    <t>Loudon</t>
  </si>
  <si>
    <t>Noxubee</t>
  </si>
  <si>
    <t>Milton</t>
  </si>
  <si>
    <t>Kent</t>
  </si>
  <si>
    <t>State1</t>
  </si>
  <si>
    <t>State2</t>
  </si>
  <si>
    <t>State3</t>
  </si>
  <si>
    <t>Caroline</t>
  </si>
  <si>
    <t>Matinicus Isle</t>
  </si>
  <si>
    <t>Attala</t>
  </si>
  <si>
    <t>Wyoming Secretary of State. Election Administration</t>
  </si>
  <si>
    <t>New Jersey</t>
  </si>
  <si>
    <t>Morgan</t>
  </si>
  <si>
    <t>Davidson</t>
  </si>
  <si>
    <t>Greene</t>
  </si>
  <si>
    <t>Jackson</t>
  </si>
  <si>
    <t>Multnomah</t>
  </si>
  <si>
    <t>Lucas</t>
  </si>
  <si>
    <t>Rockwood</t>
  </si>
  <si>
    <t>Working Families</t>
  </si>
  <si>
    <t>Cedar</t>
  </si>
  <si>
    <t>Wyoming</t>
  </si>
  <si>
    <t>Pittston</t>
  </si>
  <si>
    <t>Optical Scan - Optech</t>
  </si>
  <si>
    <t>Nemaha</t>
  </si>
  <si>
    <t>Tipton</t>
  </si>
  <si>
    <t>Washburn</t>
  </si>
  <si>
    <t>Coplin</t>
  </si>
  <si>
    <t>Mingo</t>
  </si>
  <si>
    <t>Frontier</t>
  </si>
  <si>
    <t>Guthrie</t>
  </si>
  <si>
    <t>Tennessee Secretary of State. Division of Elections</t>
  </si>
  <si>
    <t>Texas Secretary of State. Elections Division</t>
  </si>
  <si>
    <t>John R. Bartlett</t>
  </si>
  <si>
    <t>Chad Shaffer</t>
  </si>
  <si>
    <t>Mississippi Secretary of State</t>
  </si>
  <si>
    <t>Thurston</t>
  </si>
  <si>
    <t>Bingham</t>
  </si>
  <si>
    <t>Greensville</t>
  </si>
  <si>
    <t>Arkansas Secretary of State. Elections</t>
  </si>
  <si>
    <t>Moultonborough</t>
  </si>
  <si>
    <t>Winnebago</t>
  </si>
  <si>
    <t>Coke</t>
  </si>
  <si>
    <t>James Inhofe</t>
  </si>
  <si>
    <t>Hardeman</t>
  </si>
  <si>
    <t>Wesley</t>
  </si>
  <si>
    <t>Highland</t>
  </si>
  <si>
    <t>Lunenburg</t>
  </si>
  <si>
    <t>Sherborn</t>
  </si>
  <si>
    <t>Vote2</t>
  </si>
  <si>
    <t>Vote3</t>
  </si>
  <si>
    <t>McLennan</t>
  </si>
  <si>
    <t>Edgar</t>
  </si>
  <si>
    <t>Wales</t>
  </si>
  <si>
    <t>Alford</t>
  </si>
  <si>
    <t>Kiowa</t>
  </si>
  <si>
    <t>McCone</t>
  </si>
  <si>
    <t>District 2</t>
  </si>
  <si>
    <t>District 3</t>
  </si>
  <si>
    <t>Ben Hill</t>
  </si>
  <si>
    <t>Morrison</t>
  </si>
  <si>
    <t>Major</t>
  </si>
  <si>
    <t>Libertarian</t>
  </si>
  <si>
    <t>Summers</t>
  </si>
  <si>
    <t>Overton</t>
  </si>
  <si>
    <t>Angelina</t>
  </si>
  <si>
    <t>Collin</t>
  </si>
  <si>
    <t>Josephine</t>
  </si>
  <si>
    <t>Williamsburg</t>
  </si>
  <si>
    <t>Lyon</t>
  </si>
  <si>
    <t>Carrabassett Valley</t>
  </si>
  <si>
    <t>Barnwell</t>
  </si>
  <si>
    <t>Norman</t>
  </si>
  <si>
    <t>Beaufort</t>
  </si>
  <si>
    <t>Grimes</t>
  </si>
  <si>
    <t>Casey</t>
  </si>
  <si>
    <t>Republican</t>
  </si>
  <si>
    <t>Hickman</t>
  </si>
  <si>
    <t>Hopkins</t>
  </si>
  <si>
    <t>Dennistown</t>
  </si>
  <si>
    <t>Glenwood</t>
  </si>
  <si>
    <t>Baileyville</t>
  </si>
  <si>
    <t>Whitney</t>
  </si>
  <si>
    <t>Twombly</t>
  </si>
  <si>
    <t>Barrington</t>
  </si>
  <si>
    <t>&gt;60%</t>
  </si>
  <si>
    <t>Stafford</t>
  </si>
  <si>
    <t>Osborn</t>
  </si>
  <si>
    <t>Windham</t>
  </si>
  <si>
    <t>North Franklin</t>
  </si>
  <si>
    <t>Blanchard</t>
  </si>
  <si>
    <t>Island Falls</t>
  </si>
  <si>
    <t>Kenduskeag</t>
  </si>
  <si>
    <t>Kittery</t>
  </si>
  <si>
    <t>Stockton Springs</t>
  </si>
  <si>
    <t>Beans Purchase</t>
  </si>
  <si>
    <t>Lamoine</t>
  </si>
  <si>
    <t>Crittenden</t>
  </si>
  <si>
    <t>East Carroll</t>
  </si>
  <si>
    <t>Judith Basin</t>
  </si>
  <si>
    <t>Stark</t>
  </si>
  <si>
    <t>Pittsburg</t>
  </si>
  <si>
    <t>Comanche</t>
  </si>
  <si>
    <t>Dimmit</t>
  </si>
  <si>
    <t>Morrill</t>
  </si>
  <si>
    <t>Hamilton</t>
  </si>
  <si>
    <t>Hubbardston</t>
  </si>
  <si>
    <t>Hull</t>
  </si>
  <si>
    <t>Leominster</t>
  </si>
  <si>
    <t>Jim Hogg</t>
  </si>
  <si>
    <t>Osage</t>
  </si>
  <si>
    <t>New Jersey Department of Law and Public Safety. Division of Elections</t>
  </si>
  <si>
    <t>Goochland</t>
  </si>
  <si>
    <t>Cleburne</t>
  </si>
  <si>
    <t>Arenac</t>
  </si>
  <si>
    <t>Eddington</t>
  </si>
  <si>
    <t>Carter</t>
  </si>
  <si>
    <t>Peach</t>
  </si>
  <si>
    <t>Virginia Beach</t>
  </si>
  <si>
    <t>Marion</t>
  </si>
  <si>
    <t>US Taxpayers</t>
  </si>
  <si>
    <t>Al Franken</t>
  </si>
  <si>
    <t>John F. Reed</t>
  </si>
  <si>
    <t>St. Martin</t>
  </si>
  <si>
    <t>St. Mary</t>
  </si>
  <si>
    <t>Dyer Brook</t>
  </si>
  <si>
    <t>Isabella</t>
  </si>
  <si>
    <t>Magoffin</t>
  </si>
  <si>
    <t>Cochran</t>
  </si>
  <si>
    <t>Bath</t>
  </si>
  <si>
    <t>Gaines</t>
  </si>
  <si>
    <t>Barren</t>
  </si>
  <si>
    <t>Hartford</t>
  </si>
  <si>
    <t>Roane</t>
  </si>
  <si>
    <t>Aquinnah</t>
  </si>
  <si>
    <t>Natrona</t>
  </si>
  <si>
    <t>Hubbard</t>
  </si>
  <si>
    <t>Norfolk</t>
  </si>
  <si>
    <t>LSAD_TRANS</t>
  </si>
  <si>
    <t>Rock</t>
  </si>
  <si>
    <t>Alton</t>
  </si>
  <si>
    <t>Dummer</t>
  </si>
  <si>
    <t>Bethel</t>
  </si>
  <si>
    <t>Arkansas</t>
  </si>
  <si>
    <t>Upson</t>
  </si>
  <si>
    <t>Frio</t>
  </si>
  <si>
    <t>Bolivar</t>
  </si>
  <si>
    <t>Kanabec</t>
  </si>
  <si>
    <t>Trousdale</t>
  </si>
  <si>
    <t>Unicoi</t>
  </si>
  <si>
    <t>Democratic</t>
  </si>
  <si>
    <t>Chebeague Island</t>
  </si>
  <si>
    <t>Owl's Head</t>
  </si>
  <si>
    <t>Verona Island</t>
  </si>
  <si>
    <t>Westport Island</t>
  </si>
  <si>
    <t>Rockcastle</t>
  </si>
  <si>
    <t>Lenox</t>
  </si>
  <si>
    <t>Woonsocket</t>
  </si>
  <si>
    <t>Tripp</t>
  </si>
  <si>
    <t>Hamblen</t>
  </si>
  <si>
    <t>Camas</t>
  </si>
  <si>
    <t>Adair</t>
  </si>
  <si>
    <t>Location</t>
  </si>
  <si>
    <t>Purchase</t>
  </si>
  <si>
    <t>Todd</t>
  </si>
  <si>
    <t>Scotts Bluff</t>
  </si>
  <si>
    <t>Taylor</t>
  </si>
  <si>
    <t>Shrewsbury</t>
  </si>
  <si>
    <t>Fillmore</t>
  </si>
  <si>
    <t>Garrard</t>
  </si>
  <si>
    <t>Cary</t>
  </si>
  <si>
    <t>Faulk</t>
  </si>
  <si>
    <t>Harmony</t>
  </si>
  <si>
    <t>Stanton</t>
  </si>
  <si>
    <t>Stevens</t>
  </si>
  <si>
    <t>North Yarmouth</t>
  </si>
  <si>
    <t>Lewiston</t>
  </si>
  <si>
    <t>Canyon</t>
  </si>
  <si>
    <t>Henderson</t>
  </si>
  <si>
    <t>Evans</t>
  </si>
  <si>
    <t>UT</t>
  </si>
  <si>
    <t>Pawtucket</t>
  </si>
  <si>
    <t>Sussex</t>
  </si>
  <si>
    <t>Patrick</t>
  </si>
  <si>
    <t>Passaic</t>
  </si>
  <si>
    <t>Margin of Victory</t>
  </si>
  <si>
    <t>Sweden</t>
  </si>
  <si>
    <t>Kalkaska</t>
  </si>
  <si>
    <t>Jessamine</t>
  </si>
  <si>
    <t>Wheeler</t>
  </si>
  <si>
    <t>Dawes</t>
  </si>
  <si>
    <t>Fairfield</t>
  </si>
  <si>
    <t>Caswell</t>
  </si>
  <si>
    <t>Maine Department of the Secretary of State. Bureau of Corporations, Elections, and Commissions</t>
  </si>
  <si>
    <t>dem</t>
  </si>
  <si>
    <t>rep</t>
  </si>
  <si>
    <t>ind</t>
  </si>
  <si>
    <t>lib</t>
  </si>
  <si>
    <t>cst</t>
  </si>
  <si>
    <t>grn</t>
  </si>
  <si>
    <t>Ascension</t>
  </si>
  <si>
    <t>Harvey</t>
  </si>
  <si>
    <t>Alcona</t>
  </si>
  <si>
    <t>C</t>
  </si>
  <si>
    <t>Blanks/Undervotes</t>
  </si>
  <si>
    <t>Void/Overvotes</t>
  </si>
  <si>
    <t>Swanville</t>
  </si>
  <si>
    <t>Colorado Secretary of State</t>
  </si>
  <si>
    <t>Franklin</t>
  </si>
  <si>
    <t>Dartmouth</t>
  </si>
  <si>
    <t>Bremen</t>
  </si>
  <si>
    <t>Sutton</t>
  </si>
  <si>
    <t>Andrews</t>
  </si>
  <si>
    <t>Newberry</t>
  </si>
  <si>
    <t>Garden</t>
  </si>
  <si>
    <t>Wright</t>
  </si>
  <si>
    <t>Tallahatchie</t>
  </si>
  <si>
    <t>Goffstown</t>
  </si>
  <si>
    <t>McCreary</t>
  </si>
  <si>
    <t>Screven</t>
  </si>
  <si>
    <t>Red Willow</t>
  </si>
  <si>
    <t>Presidio</t>
  </si>
  <si>
    <t>Miami</t>
  </si>
  <si>
    <t>Truro</t>
  </si>
  <si>
    <t>Ayer</t>
  </si>
  <si>
    <t>Barre</t>
  </si>
  <si>
    <t>Sanborn</t>
  </si>
  <si>
    <t>Spink</t>
  </si>
  <si>
    <t>AR</t>
  </si>
  <si>
    <t>Chippewa</t>
  </si>
  <si>
    <t>Saunders</t>
  </si>
  <si>
    <t>State5</t>
  </si>
  <si>
    <t>Seboeis</t>
  </si>
  <si>
    <t>The Forks</t>
  </si>
  <si>
    <t>Chisago</t>
  </si>
  <si>
    <t>Shenandoah</t>
  </si>
  <si>
    <t>Currituck</t>
  </si>
  <si>
    <t>Cannon</t>
  </si>
  <si>
    <t>Cheatham</t>
  </si>
  <si>
    <t>Piatt</t>
  </si>
  <si>
    <t>Shirley</t>
  </si>
  <si>
    <t>Codington</t>
  </si>
  <si>
    <t>Rowley</t>
  </si>
  <si>
    <t>Royalston</t>
  </si>
  <si>
    <t>Petersham</t>
  </si>
  <si>
    <t>Johnson</t>
  </si>
  <si>
    <t>Washtenaw</t>
  </si>
  <si>
    <t>Jerome</t>
  </si>
  <si>
    <t>Winston</t>
  </si>
  <si>
    <t>T</t>
  </si>
  <si>
    <t>Ashe</t>
  </si>
  <si>
    <t>Mahaska</t>
  </si>
  <si>
    <t>West Greenwich</t>
  </si>
  <si>
    <t>Tama</t>
  </si>
  <si>
    <t>Landrieu</t>
  </si>
  <si>
    <t>Collins</t>
  </si>
  <si>
    <t>Pondera</t>
  </si>
  <si>
    <t>Nashville</t>
  </si>
  <si>
    <t>Westford</t>
  </si>
  <si>
    <t>Dewey</t>
  </si>
  <si>
    <t>Comal</t>
  </si>
  <si>
    <t>Dedham</t>
  </si>
  <si>
    <t>Rangeley</t>
  </si>
  <si>
    <t>New Durham</t>
  </si>
  <si>
    <t>Liberty</t>
  </si>
  <si>
    <t>Webster</t>
  </si>
  <si>
    <t>Bridgton</t>
  </si>
  <si>
    <t>Fall River</t>
  </si>
  <si>
    <t>Washita</t>
  </si>
  <si>
    <t>Second College Grant</t>
  </si>
  <si>
    <t>Corinth</t>
  </si>
  <si>
    <t>Hammond</t>
  </si>
  <si>
    <t>Mendon</t>
  </si>
  <si>
    <t>Bacon</t>
  </si>
  <si>
    <t>Votes</t>
  </si>
  <si>
    <t>Grantham</t>
  </si>
  <si>
    <t>Staunton</t>
  </si>
  <si>
    <t>Sabine</t>
  </si>
  <si>
    <t>Dixmont</t>
  </si>
  <si>
    <t>Terry</t>
  </si>
  <si>
    <t>Cranston</t>
  </si>
  <si>
    <t>Sioux</t>
  </si>
  <si>
    <t>Prince George</t>
  </si>
  <si>
    <t>Clifton</t>
  </si>
  <si>
    <t>Won?</t>
  </si>
  <si>
    <t>State4</t>
  </si>
  <si>
    <t>West Warwick</t>
  </si>
  <si>
    <t>Escambia</t>
  </si>
  <si>
    <t>Office of the Secretary of State State of Alabama. Elections Division</t>
  </si>
  <si>
    <t>W</t>
  </si>
  <si>
    <t>Green's Grant</t>
  </si>
  <si>
    <t>Hopewell</t>
  </si>
  <si>
    <t>Trimble</t>
  </si>
  <si>
    <t>Wolfe</t>
  </si>
  <si>
    <t>Davis</t>
  </si>
  <si>
    <t>Stewartstown</t>
  </si>
  <si>
    <t>Kendall</t>
  </si>
  <si>
    <t>Haskell</t>
  </si>
  <si>
    <t>Hampton</t>
  </si>
  <si>
    <t>Richland</t>
  </si>
  <si>
    <t>Wabaunsee</t>
  </si>
  <si>
    <t>Maury</t>
  </si>
  <si>
    <t>Leverett</t>
  </si>
  <si>
    <t>Walworth</t>
  </si>
  <si>
    <t>Eastland</t>
  </si>
  <si>
    <t>Beaver</t>
  </si>
  <si>
    <t>Walker Fry Rucker</t>
  </si>
  <si>
    <t>Misc</t>
  </si>
  <si>
    <t>Eastbrook</t>
  </si>
  <si>
    <t>Charles City</t>
  </si>
  <si>
    <t>Craig</t>
  </si>
  <si>
    <t>Essex</t>
  </si>
  <si>
    <t>Mower</t>
  </si>
  <si>
    <t>Noble</t>
  </si>
  <si>
    <t>Illinois</t>
  </si>
  <si>
    <t>Martinsville</t>
  </si>
  <si>
    <t>Southampton</t>
  </si>
  <si>
    <t>Plaquemines</t>
  </si>
  <si>
    <t>Payette</t>
  </si>
  <si>
    <t>West Bridgewater</t>
  </si>
  <si>
    <t>West Brookfield</t>
  </si>
  <si>
    <t>First Place</t>
  </si>
  <si>
    <t>Blackstone</t>
  </si>
  <si>
    <t>Wadena</t>
  </si>
  <si>
    <t>Waseca</t>
  </si>
  <si>
    <t>Kentucky</t>
  </si>
  <si>
    <t>New Hampton</t>
  </si>
  <si>
    <t>Merrick</t>
  </si>
  <si>
    <t>State/County</t>
  </si>
  <si>
    <t>Aroostook</t>
  </si>
  <si>
    <t>Peterborough</t>
  </si>
  <si>
    <t>&lt;50%</t>
  </si>
  <si>
    <t>Maine</t>
  </si>
  <si>
    <t>Mercer</t>
  </si>
  <si>
    <t>KS</t>
  </si>
  <si>
    <t>New Hampshire Department of State. Elections Division</t>
  </si>
  <si>
    <t>Hodgdon</t>
  </si>
  <si>
    <t>Burt</t>
  </si>
  <si>
    <t>Ottawa</t>
  </si>
  <si>
    <t>Francestown</t>
  </si>
  <si>
    <t>Gilford</t>
  </si>
  <si>
    <t>Putnam</t>
  </si>
  <si>
    <t>Oxbow</t>
  </si>
  <si>
    <t>Gilliam</t>
  </si>
  <si>
    <t>Tate</t>
  </si>
  <si>
    <t>Knox</t>
  </si>
  <si>
    <t>Whiteside</t>
  </si>
  <si>
    <t>District 1</t>
  </si>
  <si>
    <t>Holt</t>
  </si>
  <si>
    <t>Owsley</t>
  </si>
  <si>
    <t>Clear Creek</t>
  </si>
  <si>
    <t>Total</t>
  </si>
  <si>
    <t>Brazoria</t>
  </si>
  <si>
    <t>Sharon</t>
  </si>
  <si>
    <t>Epping</t>
  </si>
  <si>
    <t>East Kingston</t>
  </si>
  <si>
    <t>Winneshiek</t>
  </si>
  <si>
    <t>Woolwich</t>
  </si>
  <si>
    <t>Lipscomb</t>
  </si>
  <si>
    <t>Berrien</t>
  </si>
  <si>
    <t>Le Flore</t>
  </si>
  <si>
    <t>Largest Margin of Victory</t>
  </si>
  <si>
    <t>Allen</t>
  </si>
  <si>
    <t>Source</t>
  </si>
  <si>
    <t>Author1</t>
  </si>
  <si>
    <t>Chattooga</t>
  </si>
  <si>
    <t>Pierce</t>
  </si>
  <si>
    <t>Kittson</t>
  </si>
  <si>
    <t>Grafton</t>
  </si>
  <si>
    <t>Nebraska Secretary of State</t>
  </si>
  <si>
    <t>Tom Green</t>
  </si>
  <si>
    <t>Freetown</t>
  </si>
  <si>
    <t>Itasca</t>
  </si>
  <si>
    <t>Lake View</t>
  </si>
  <si>
    <t>Macwahoc</t>
  </si>
  <si>
    <t>Magalloway</t>
  </si>
  <si>
    <t>Passamaquoddy Pleasant Point</t>
  </si>
  <si>
    <t>Un. Twp. Unity</t>
  </si>
  <si>
    <t>Kingsbury</t>
  </si>
  <si>
    <t>Seabrook</t>
  </si>
  <si>
    <t>Vinalhaven</t>
  </si>
  <si>
    <t>Ashland</t>
  </si>
  <si>
    <t>Beltrami</t>
  </si>
  <si>
    <t>Monroe</t>
  </si>
  <si>
    <t>Bamberg</t>
  </si>
  <si>
    <t>Garland</t>
  </si>
  <si>
    <t>Hawley</t>
  </si>
  <si>
    <t>Swisher</t>
  </si>
  <si>
    <t>Butte</t>
  </si>
  <si>
    <t>Special</t>
  </si>
  <si>
    <t>Farmington</t>
  </si>
  <si>
    <t>Thomas</t>
  </si>
  <si>
    <t>Rome</t>
  </si>
  <si>
    <t>Laurens</t>
  </si>
  <si>
    <t>Cape May</t>
  </si>
  <si>
    <t>East Feliciana</t>
  </si>
  <si>
    <t>Crowley</t>
  </si>
  <si>
    <t>Elbert</t>
  </si>
  <si>
    <t>Leavenworth</t>
  </si>
  <si>
    <t>Denver</t>
  </si>
  <si>
    <t>DuPage</t>
  </si>
  <si>
    <t>Woburn</t>
  </si>
  <si>
    <t>Nevada</t>
  </si>
  <si>
    <t>Orange</t>
  </si>
  <si>
    <t>Coons</t>
  </si>
  <si>
    <t>Brian Schatz</t>
  </si>
  <si>
    <t>Hawaii</t>
  </si>
  <si>
    <t>Schatz</t>
  </si>
  <si>
    <t>Appointed in 2012 - Special</t>
  </si>
  <si>
    <t>Tim Scott</t>
  </si>
  <si>
    <t>Appointed in 2013 - Special</t>
  </si>
  <si>
    <t>HI</t>
  </si>
  <si>
    <t>Honolulu</t>
  </si>
  <si>
    <t>Kauai</t>
  </si>
  <si>
    <t>Maui</t>
  </si>
  <si>
    <t>Bruce Braley</t>
  </si>
  <si>
    <t>Braley</t>
  </si>
  <si>
    <t>Tom Cotton</t>
  </si>
  <si>
    <t>Rick Weiland</t>
  </si>
  <si>
    <t>Weiland</t>
  </si>
  <si>
    <t>Markey</t>
  </si>
  <si>
    <t>Cory Booker</t>
  </si>
  <si>
    <t>Booker</t>
  </si>
  <si>
    <t>Oberweis</t>
  </si>
  <si>
    <t>Tom Coburn Resigning on Jan 3, 2015</t>
  </si>
  <si>
    <t>Tillis</t>
  </si>
  <si>
    <t>Nels Mitchell</t>
  </si>
  <si>
    <t>M. Michelle Nunn</t>
  </si>
  <si>
    <t>Nunn</t>
  </si>
  <si>
    <t>Alison Lundergan Grimes</t>
  </si>
  <si>
    <t>Monica Wehby</t>
  </si>
  <si>
    <t>Wehby</t>
  </si>
  <si>
    <t>Dave Domina</t>
  </si>
  <si>
    <t>Ben Sasse</t>
  </si>
  <si>
    <t>Sasse</t>
  </si>
  <si>
    <t>Domina</t>
  </si>
  <si>
    <t>David M. Alameel</t>
  </si>
  <si>
    <t>Rebecca Paddock</t>
  </si>
  <si>
    <t>Alameel</t>
  </si>
  <si>
    <t>Paddock</t>
  </si>
  <si>
    <t>Emily 'Spicybrown' Sanchez</t>
  </si>
  <si>
    <t>Sanchez</t>
  </si>
  <si>
    <t>Mohammed Tahiro</t>
  </si>
  <si>
    <t>Tahiro</t>
  </si>
  <si>
    <t>Dan Sullivan</t>
  </si>
  <si>
    <t>Mark S. Fish</t>
  </si>
  <si>
    <t>Fish</t>
  </si>
  <si>
    <t>Ted Gianoutsos</t>
  </si>
  <si>
    <t>Gianoutsos</t>
  </si>
  <si>
    <t>Scott Pfleegor</t>
  </si>
  <si>
    <t>Nathan LaFrance</t>
  </si>
  <si>
    <t>Mark H. Swaney</t>
  </si>
  <si>
    <t>LaFrance</t>
  </si>
  <si>
    <t>Swaney</t>
  </si>
  <si>
    <t>Pfleegor</t>
  </si>
  <si>
    <t>Cory Gardner</t>
  </si>
  <si>
    <t>Gaylon Kent</t>
  </si>
  <si>
    <t>Bill Hammons</t>
  </si>
  <si>
    <t>Unity Party of Colorado</t>
  </si>
  <si>
    <t>Hammons</t>
  </si>
  <si>
    <t>Unaffiliated</t>
  </si>
  <si>
    <t>Willoughby</t>
  </si>
  <si>
    <t>Steve Shogan</t>
  </si>
  <si>
    <t>Raúl Acosta</t>
  </si>
  <si>
    <t>Acosta</t>
  </si>
  <si>
    <t>Shogan</t>
  </si>
  <si>
    <t>David Perdue</t>
  </si>
  <si>
    <t>Perdue</t>
  </si>
  <si>
    <t>Amanda Swafford</t>
  </si>
  <si>
    <t>Swafford</t>
  </si>
  <si>
    <t>Cam Cavasso</t>
  </si>
  <si>
    <t>Cavasso</t>
  </si>
  <si>
    <t>Michael Kokoski</t>
  </si>
  <si>
    <t>Kokoski</t>
  </si>
  <si>
    <t>James D. 'Jim' Oberweis</t>
  </si>
  <si>
    <t>Sharon Hansen</t>
  </si>
  <si>
    <t>Hansen</t>
  </si>
  <si>
    <t>Joni Ernst</t>
  </si>
  <si>
    <t>Ernst</t>
  </si>
  <si>
    <t>Rick Stewart</t>
  </si>
  <si>
    <t>Douglas Butzier</t>
  </si>
  <si>
    <t>Butzier</t>
  </si>
  <si>
    <t>Bob Quast</t>
  </si>
  <si>
    <t>Bob Quast for Term Limits</t>
  </si>
  <si>
    <t>Quast</t>
  </si>
  <si>
    <t>Ruth Smith</t>
  </si>
  <si>
    <t>Randall Batson</t>
  </si>
  <si>
    <t>Batson</t>
  </si>
  <si>
    <t>Greg Orman</t>
  </si>
  <si>
    <t>Orman</t>
  </si>
  <si>
    <t>David Patterson</t>
  </si>
  <si>
    <t>Patterson</t>
  </si>
  <si>
    <t>Shenna Bellows</t>
  </si>
  <si>
    <t>Bellows</t>
  </si>
  <si>
    <t>Gary Peters</t>
  </si>
  <si>
    <t>Terri Lynn Land</t>
  </si>
  <si>
    <t>Jim Fulner</t>
  </si>
  <si>
    <t>Chris Wahmhoff</t>
  </si>
  <si>
    <t>Richard A. Matkin</t>
  </si>
  <si>
    <t>Peters</t>
  </si>
  <si>
    <t>Land</t>
  </si>
  <si>
    <t>Fulner</t>
  </si>
  <si>
    <t>Wahmhoff</t>
  </si>
  <si>
    <t>Matkin</t>
  </si>
  <si>
    <t>Steve Carlson</t>
  </si>
  <si>
    <t>Mike McFadden</t>
  </si>
  <si>
    <t>Heather Johnson</t>
  </si>
  <si>
    <t>McFadden</t>
  </si>
  <si>
    <t>Carlson</t>
  </si>
  <si>
    <t>Travis W. Childers</t>
  </si>
  <si>
    <t>Childers</t>
  </si>
  <si>
    <t>Shawn O'Hara</t>
  </si>
  <si>
    <t>O'Hara</t>
  </si>
  <si>
    <t>Amanda Curtis</t>
  </si>
  <si>
    <t>Curtis</t>
  </si>
  <si>
    <t>Steve Daines</t>
  </si>
  <si>
    <t>Daines</t>
  </si>
  <si>
    <t>Roger Roots</t>
  </si>
  <si>
    <t>Roots</t>
  </si>
  <si>
    <t>Jim Jenkins</t>
  </si>
  <si>
    <t>By Petition</t>
  </si>
  <si>
    <t>Todd F. Watson</t>
  </si>
  <si>
    <t>Watson</t>
  </si>
  <si>
    <t>Allen E. Weh</t>
  </si>
  <si>
    <t>Weh</t>
  </si>
  <si>
    <t>Jeff Bell</t>
  </si>
  <si>
    <t>Joseph Baratelli</t>
  </si>
  <si>
    <t>Baratelli</t>
  </si>
  <si>
    <t>Jeff Boss</t>
  </si>
  <si>
    <t>Eugene Martin Lavergne</t>
  </si>
  <si>
    <t>D-R Party</t>
  </si>
  <si>
    <t>Antonio N. Sabas</t>
  </si>
  <si>
    <t>Hank Schroeder</t>
  </si>
  <si>
    <t>Economic Growth</t>
  </si>
  <si>
    <t>Boss</t>
  </si>
  <si>
    <t>Lavergne</t>
  </si>
  <si>
    <t>Sabas</t>
  </si>
  <si>
    <t>Schroeder</t>
  </si>
  <si>
    <t>Janet Kay Ruthven Hagan</t>
  </si>
  <si>
    <t>Thomas Roland Tillis</t>
  </si>
  <si>
    <t>Sean Newton Haugh</t>
  </si>
  <si>
    <t>Haugh</t>
  </si>
  <si>
    <t>Pacific Green</t>
  </si>
  <si>
    <t>Mike Montchalin</t>
  </si>
  <si>
    <t>Montchalin</t>
  </si>
  <si>
    <t>Christina Jean Lugo</t>
  </si>
  <si>
    <t>Lugo</t>
  </si>
  <si>
    <t>James E. Leuenberger</t>
  </si>
  <si>
    <t>Leuenberger</t>
  </si>
  <si>
    <t>Mike Rounds</t>
  </si>
  <si>
    <t>Rounds</t>
  </si>
  <si>
    <t>Larry Pressler</t>
  </si>
  <si>
    <t>Pressler</t>
  </si>
  <si>
    <t>Gordon Howie</t>
  </si>
  <si>
    <t>Howie</t>
  </si>
  <si>
    <t>Gordon Ball</t>
  </si>
  <si>
    <t>Ball</t>
  </si>
  <si>
    <t>Joshua James</t>
  </si>
  <si>
    <t>James</t>
  </si>
  <si>
    <t>Joe Wilmoth</t>
  </si>
  <si>
    <t>Martin Pleasant</t>
  </si>
  <si>
    <t>Pleasant</t>
  </si>
  <si>
    <t>Wilmoth</t>
  </si>
  <si>
    <t>Edmund L. Gauthier</t>
  </si>
  <si>
    <t>Gauthier</t>
  </si>
  <si>
    <t>Tom Emerson, Jr.</t>
  </si>
  <si>
    <t>Danny Page</t>
  </si>
  <si>
    <t>Bartholomew J. Phillips</t>
  </si>
  <si>
    <t>C. Salekin</t>
  </si>
  <si>
    <t>Eric Schechter</t>
  </si>
  <si>
    <t>Rick Tyler</t>
  </si>
  <si>
    <t>Salekin</t>
  </si>
  <si>
    <t>Schechter</t>
  </si>
  <si>
    <t>Emerson</t>
  </si>
  <si>
    <t>State6</t>
  </si>
  <si>
    <t>Robert C. Sarvis</t>
  </si>
  <si>
    <t>Sarvis</t>
  </si>
  <si>
    <t>Ed W. Gillespie</t>
  </si>
  <si>
    <r>
      <t xml:space="preserve">Mark </t>
    </r>
    <r>
      <rPr>
        <sz val="10"/>
        <rFont val="Geneva"/>
      </rPr>
      <t xml:space="preserve">R. </t>
    </r>
    <r>
      <rPr>
        <sz val="10"/>
        <rFont val="Geneva"/>
      </rPr>
      <t>Warner</t>
    </r>
  </si>
  <si>
    <t>Natalie Tennant</t>
  </si>
  <si>
    <t>Shelley Moore Capito</t>
  </si>
  <si>
    <t>John S. Buckley</t>
  </si>
  <si>
    <t>Bob Henry Baber</t>
  </si>
  <si>
    <t>Phil Hudok</t>
  </si>
  <si>
    <t>Mountain</t>
  </si>
  <si>
    <t>Tennant</t>
  </si>
  <si>
    <t>Capito</t>
  </si>
  <si>
    <t>Buckley</t>
  </si>
  <si>
    <t>Baber</t>
  </si>
  <si>
    <t>Hudok</t>
  </si>
  <si>
    <t>Charlie Hardy</t>
  </si>
  <si>
    <t>Curt Gottshall</t>
  </si>
  <si>
    <t>Joseph S. Porambo</t>
  </si>
  <si>
    <t>Gottshall</t>
  </si>
  <si>
    <t>Porambo</t>
  </si>
  <si>
    <t>Brian Herr</t>
  </si>
  <si>
    <t>Herr</t>
  </si>
  <si>
    <t>Scott Brown</t>
  </si>
  <si>
    <t>Matt Silverstein</t>
  </si>
  <si>
    <t>Silverstein</t>
  </si>
  <si>
    <t>Bill' Cassidy</t>
  </si>
  <si>
    <t>Cassidy</t>
  </si>
  <si>
    <t>Brannon Lee McMorris</t>
  </si>
  <si>
    <t>McMorris</t>
  </si>
  <si>
    <t>Wayne Ables</t>
  </si>
  <si>
    <t>LA Democratic</t>
  </si>
  <si>
    <t>Thomas Clements</t>
  </si>
  <si>
    <t>LA Republican</t>
  </si>
  <si>
    <t>Rob' Maness</t>
  </si>
  <si>
    <t>Vallian Senegal</t>
  </si>
  <si>
    <t>William P. Waymire, Jr.</t>
  </si>
  <si>
    <t>Ables</t>
  </si>
  <si>
    <t>Clements</t>
  </si>
  <si>
    <t>Maness</t>
  </si>
  <si>
    <t>Senegal</t>
  </si>
  <si>
    <t>Waymire</t>
  </si>
  <si>
    <t>Connie Johnson</t>
  </si>
  <si>
    <t>James Lankford</t>
  </si>
  <si>
    <t>Lankford</t>
  </si>
  <si>
    <t>Beard</t>
  </si>
  <si>
    <t>Mark Beard</t>
  </si>
  <si>
    <t>Joan Farr</t>
  </si>
  <si>
    <t>Farr</t>
  </si>
  <si>
    <t>Aaron DeLozier</t>
  </si>
  <si>
    <t>Ray Woods</t>
  </si>
  <si>
    <t>DeLozier</t>
  </si>
  <si>
    <t>Brad Hutto</t>
  </si>
  <si>
    <t>Hutto</t>
  </si>
  <si>
    <t>Thomas Ravenel</t>
  </si>
  <si>
    <t>Victor Kocher</t>
  </si>
  <si>
    <t>Ravenel</t>
  </si>
  <si>
    <t>Kocher</t>
  </si>
  <si>
    <t>Joyce Dickerson</t>
  </si>
  <si>
    <t>Dickerson</t>
  </si>
  <si>
    <t>Jill Bossi</t>
  </si>
  <si>
    <t>American</t>
  </si>
  <si>
    <t>Bossi</t>
  </si>
  <si>
    <t>Victor Sanchez Williams</t>
  </si>
  <si>
    <t>Williams</t>
  </si>
  <si>
    <t>Kathleen Rosewater Cunningham</t>
  </si>
  <si>
    <t>Cunningham</t>
  </si>
  <si>
    <t>Kevin Wade</t>
  </si>
  <si>
    <t>Groff</t>
  </si>
  <si>
    <t>Andrew Groff</t>
  </si>
  <si>
    <t>Christopher A. Coons</t>
  </si>
  <si>
    <t>Mark Zaccaria</t>
  </si>
  <si>
    <t>Zaccaria</t>
  </si>
  <si>
    <t>No Candidate</t>
  </si>
  <si>
    <t>None</t>
  </si>
  <si>
    <t>&lt;- Fusion of Democratic and Working Families Parties</t>
  </si>
  <si>
    <t>Petition</t>
  </si>
  <si>
    <t>http://elections.delaware.gov/results/html/stwoff_kns.shtml</t>
  </si>
  <si>
    <t>http://staticresults.sos.la.gov/11042014/11042014_47638.html</t>
  </si>
  <si>
    <t>Edward Markey</t>
  </si>
  <si>
    <t>11/04/2014 Unofficial General Election Results - Statewide</t>
  </si>
  <si>
    <t>Primary Election</t>
  </si>
  <si>
    <t>http://results.enr.clarityelections.com/GA/54042/147784/en/summary.html</t>
  </si>
  <si>
    <t>Hutto vote is the fusion of Democratic and Working Families parties.</t>
  </si>
  <si>
    <t>http://soswy.state.wy.us/Elections/Docs/2014/Results/General/2014_Statewide_Candidates_Summary.pdf</t>
  </si>
  <si>
    <t>Class 3 Special Election to serve the remainder of Sen. Daniel K. Inouye's term (Sen. Inouye died on December 17, 2012)</t>
  </si>
  <si>
    <t>Class 3 Special Election to serve the remainder of Tom Coburn's term (Tom Coburn will resign on Jan 3, 2015)</t>
  </si>
  <si>
    <t xml:space="preserve">Class 3 Special Election to serve the remainder of the term (Timothy Scott was appointed to the seat in 2013 after Jim DeMint, Jr. resigned in 2012) </t>
  </si>
  <si>
    <t>http://cms.sbe.virginia.gov/public/?p=contest&amp;id=691389947</t>
  </si>
  <si>
    <t>State of Hawaii Office of Elections</t>
  </si>
  <si>
    <t>http://electionresults.sd.gov/resultsCTY.aspx?type=SWR&amp;rid=1290&amp;osn=110&amp;map=CTY</t>
  </si>
  <si>
    <t>http://electionresults.sos.state.nm.us/resultsCTY.aspx?type=FED&amp;rid=1799&amp;osn=100&amp;map=CTY</t>
  </si>
  <si>
    <t>http://sos.nh.gov/Elections/Election_Information/2014_Elections/General_Election/United_States_Senator_-_2014_General_Election.aspx?id=8589941833</t>
  </si>
  <si>
    <t>United States Senator - 2014 General Election</t>
  </si>
  <si>
    <t>This spreadsheet is for personal use and may not be redistributed in whole or in part.</t>
  </si>
  <si>
    <t>© David Leip 2014 All Rights Reserved</t>
  </si>
  <si>
    <t>Version</t>
  </si>
  <si>
    <t>Note</t>
  </si>
  <si>
    <t>Seats Won</t>
  </si>
  <si>
    <t>I</t>
  </si>
  <si>
    <t>Statewide Candidates Official Summary Wyoming General Election - November 4, 2014</t>
  </si>
  <si>
    <t>p. 1</t>
  </si>
  <si>
    <t>United States Senator</t>
  </si>
  <si>
    <t>pdf Document</t>
  </si>
  <si>
    <t>√</t>
  </si>
  <si>
    <t>State Of Delaware Elections System Official Election Results General Elections - 11/04/14 Statewide Offices By County</t>
  </si>
  <si>
    <t>General Election November 4, 2014 Official Results</t>
  </si>
  <si>
    <t>John Rhodes</t>
  </si>
  <si>
    <t>David Waddell</t>
  </si>
  <si>
    <t>Barry Gurney</t>
  </si>
  <si>
    <t>Greg Brannon</t>
  </si>
  <si>
    <t>Rhodes</t>
  </si>
  <si>
    <t>Brannon</t>
  </si>
  <si>
    <t>Waddell</t>
  </si>
  <si>
    <t>Gurney</t>
  </si>
  <si>
    <t>Official Results General Election - November 4, 2014</t>
  </si>
  <si>
    <t>Official Election Results Results for Election Date: 11/4/2014</t>
  </si>
  <si>
    <t>U. S. Senator</t>
  </si>
  <si>
    <t>Open Primary</t>
  </si>
  <si>
    <t>Statement of Vote</t>
  </si>
  <si>
    <t>U.S. Senator Vacancy</t>
  </si>
  <si>
    <t>State of Hawaii - Statement of Vote General Election 2014</t>
  </si>
  <si>
    <t>http://hawaii.gov/elections/results/2014/general/files/SOV.pdf</t>
  </si>
  <si>
    <t>pp. 20-21</t>
  </si>
  <si>
    <t>Official Results Federal, State, Legislative and Judicial Races General Election — November 4, 2014</t>
  </si>
  <si>
    <t>http://www.ok.gov/elections/Election_Info/20141104_General_Election.html</t>
  </si>
  <si>
    <t>Update Status to Official</t>
  </si>
  <si>
    <t>Update to Official</t>
  </si>
  <si>
    <t>http://www.enr-scvotes.org/SC/53424/149231/en/summary.html</t>
  </si>
  <si>
    <t>2014 Statewide General Election Official Results</t>
  </si>
  <si>
    <t>U.S. Senate / U.S. Senate (Unexpired Term)</t>
  </si>
  <si>
    <t>http://results.enr.clarityelections.com/AR/53237/149537/Web01/en/summary.html</t>
  </si>
  <si>
    <t>November 4, 2014 Arkansas General Election And Nonpartisan Runoff Election Official Results</t>
  </si>
  <si>
    <t>U.S. Senate</t>
  </si>
  <si>
    <t>Excel Canvass</t>
  </si>
  <si>
    <t>Ben Ysursa</t>
  </si>
  <si>
    <t>Secretary of State</t>
  </si>
  <si>
    <t>Governor</t>
  </si>
  <si>
    <t>http://www.sos.idaho.gov/elect/RESULTS/2014/General/14gen_stwd_cnty.xls</t>
  </si>
  <si>
    <t>Idaho Election Results 2014 General Election</t>
  </si>
  <si>
    <t>http://elect.ky.gov/SiteCollectionDocuments/Election%20Results/2010-2019/2014/2014%20General%20Election%20Results.pdf</t>
  </si>
  <si>
    <t>November 4, 2014 Official 2014 General Election Results</t>
  </si>
  <si>
    <t>For the Office of United States Senator</t>
  </si>
  <si>
    <t>Gregory D. Welch</t>
  </si>
  <si>
    <t>Robert Edward Ransdell</t>
  </si>
  <si>
    <t>Mike Maggard</t>
  </si>
  <si>
    <t>Shawna Sterling</t>
  </si>
  <si>
    <t>Welch</t>
  </si>
  <si>
    <t>Ransdell</t>
  </si>
  <si>
    <t>Maggard</t>
  </si>
  <si>
    <t>http://www.sos.state.al.us/downloads/election/2014/general/2014GeneralResults-WithWriteIn.pdf</t>
  </si>
  <si>
    <t>Robert Bentley</t>
  </si>
  <si>
    <t>Jim Bennett</t>
  </si>
  <si>
    <t>State of Alabama Canvass of Results General Election November 4, 2014</t>
  </si>
  <si>
    <t>pp. 1-2</t>
  </si>
  <si>
    <t>http://www.elections.alaska.gov/results/14GENR/</t>
  </si>
  <si>
    <t>Statement of Votes Cast - Official</t>
  </si>
  <si>
    <t>Update to Official.  Added data by House District.</t>
  </si>
  <si>
    <t>2014 Official Michigan General Election Results</t>
  </si>
  <si>
    <t>http://miboecfr.nictusa.com/election/results/14GEN/</t>
  </si>
  <si>
    <t>Boensch</t>
  </si>
  <si>
    <t>Troszak</t>
  </si>
  <si>
    <t>Jeff Jones</t>
  </si>
  <si>
    <t>Robert G. Boensch</t>
  </si>
  <si>
    <t>Douglas A. Troszak</t>
  </si>
  <si>
    <t>Official Canvass</t>
  </si>
  <si>
    <t>Rupert T. Borgsmiller</t>
  </si>
  <si>
    <t>Executive Director</t>
  </si>
  <si>
    <t>Official Canvass November 4, 2014 General Election</t>
  </si>
  <si>
    <t>http://www.elections.il.gov/docdisplay.aspx?doc=Downloads/ElectionInformation/VoteTotals/2014GEOfficialVote.pdf</t>
  </si>
  <si>
    <t>pp. 21-27</t>
  </si>
  <si>
    <t>Roger K. Davis</t>
  </si>
  <si>
    <t>Hilaire F. Shioura</t>
  </si>
  <si>
    <t>Sherry Procarione</t>
  </si>
  <si>
    <t>Shioura</t>
  </si>
  <si>
    <t>Procarione</t>
  </si>
  <si>
    <t>Update to Official.  Added data by county.</t>
  </si>
  <si>
    <t>Tabulations for Elections held in 2014 November 4, 2014 - General Election</t>
  </si>
  <si>
    <t>http://www.maine.gov/sos/cec/elec/2014/ussenategen.xlsx</t>
  </si>
  <si>
    <t>U.S. Senator</t>
  </si>
  <si>
    <t>Cross Lake</t>
  </si>
  <si>
    <t>E</t>
  </si>
  <si>
    <t>Elliottsville</t>
  </si>
  <si>
    <t>http://www.state.nj.us/state/elections/2014-results/2014-official-general-results-us-senate.pdf</t>
  </si>
  <si>
    <t>http://www.sos.state.mn.us/Modules/ShowDocument.aspx?documentid=14540</t>
  </si>
  <si>
    <t>http://sos.iowa.gov/elections/pdf/2014/general/canvsummary.pdf</t>
  </si>
  <si>
    <t>http://electionstats.state.ma.us/elections/view/35906/</t>
  </si>
  <si>
    <t>2014 U.S. Senate General Election</t>
  </si>
  <si>
    <t>PD43+ Massachusetts Election Statistics</t>
  </si>
  <si>
    <t>Brian R. Muello</t>
  </si>
  <si>
    <t>Muello</t>
  </si>
  <si>
    <t>http://enr.ncsbe.gov/ElectionResults/contest_details.aspx?election_dt=11/04/2014&amp;county_id=0&amp;contest_id=1152</t>
  </si>
  <si>
    <t>http://sos.ms.gov/elections/electionresults/2014General/certified%20results/US%20Senate%20Certification.pdf</t>
  </si>
  <si>
    <t>Certification</t>
  </si>
  <si>
    <t>C. Delbert Hosemann, Jr.</t>
  </si>
  <si>
    <t>Official List Candidates for US Senate For General Election 11/04/2014 Election</t>
  </si>
  <si>
    <t>November 4, 2014, General Election, Official Abstract of Votes</t>
  </si>
  <si>
    <t>US Senator</t>
  </si>
  <si>
    <t>Official Abstract</t>
  </si>
  <si>
    <t>State of Minnesota Canvassing Report Report of Votes Cast For Federal, State, and Judicial Offices Minnesota State General Election Tuesday, November 4, 2014</t>
  </si>
  <si>
    <t>Jack Shepard</t>
  </si>
  <si>
    <t>Stephen Williams</t>
  </si>
  <si>
    <t>Shepard</t>
  </si>
  <si>
    <t>pp. 4-10</t>
  </si>
  <si>
    <t>Certification Total Votes Reported by County for the 2014 General Election United States Senate</t>
  </si>
  <si>
    <t>2014 General Election Canvass Summary</t>
  </si>
  <si>
    <t>Grand Falls</t>
  </si>
  <si>
    <t>Herseytown</t>
  </si>
  <si>
    <t>Mattamiscontis</t>
  </si>
  <si>
    <t>Molunkus</t>
  </si>
  <si>
    <t>Orneville</t>
  </si>
  <si>
    <t>T1 R9 WELS</t>
  </si>
  <si>
    <t>T7 SD</t>
  </si>
  <si>
    <t>T4 R3 WELS</t>
  </si>
  <si>
    <t>TD R2 WELS</t>
  </si>
  <si>
    <t>State UOCAVA</t>
  </si>
  <si>
    <t>Emergency Utility Workers</t>
  </si>
  <si>
    <t>Statewide</t>
  </si>
  <si>
    <t>Absentee</t>
  </si>
  <si>
    <t>T5 R7 WELS/T5 R8 WELS/T6 R8 WELS</t>
  </si>
  <si>
    <t>T10 R15 WELS</t>
  </si>
  <si>
    <t>T10 SD</t>
  </si>
  <si>
    <t>T11 R4 WELS</t>
  </si>
  <si>
    <t>T12 R13/T9 R8 WELS</t>
  </si>
  <si>
    <t>T15 R6 WELS</t>
  </si>
  <si>
    <t>T22 MD</t>
  </si>
  <si>
    <t>Berry/Cathance/Marion</t>
  </si>
  <si>
    <t>Adamstown/Lower Cupsuptic</t>
  </si>
  <si>
    <t>Barnard/Ebeemee (T5 R9 Nwp)/T4 R9 Nwp/Williamsburg</t>
  </si>
  <si>
    <t>Grindstone/Herseytown/Soldiertown T2 R7 WELS</t>
  </si>
  <si>
    <t>Lexington/Spring Lake</t>
  </si>
  <si>
    <t>Update to Official.  Added data by town and county.</t>
  </si>
  <si>
    <t>Data from 12/6/2014 Runoff Election</t>
  </si>
  <si>
    <t>Update of data to unofficial runoff results.</t>
  </si>
  <si>
    <t>http://results.enr.clarityelections.com/CO/53335/149718/Web01/en/summary.html</t>
  </si>
  <si>
    <t>Official Results November 4, 2014 General Election</t>
  </si>
  <si>
    <t>http://www.sos.state.co.us/pubs/elections/vote/generalWrite-inResults.html</t>
  </si>
  <si>
    <t>Federal</t>
  </si>
  <si>
    <t>Over</t>
  </si>
  <si>
    <t>Under/Blank</t>
  </si>
  <si>
    <t>http://www.elections.state.ri.us/publications/Data_Files/RIGEN14.xls</t>
  </si>
  <si>
    <t>2014 General Election Official Results</t>
  </si>
  <si>
    <t>Excel Database</t>
  </si>
  <si>
    <t>http://elections.sos.state.tx.us/elchist.exe</t>
  </si>
  <si>
    <t>2014 General Election 11/4/2014 U.S. Senator</t>
  </si>
  <si>
    <t>Write-in candidate votes from http://sos.ga.gov/admin/uploads/Write_In_11.4_.14_.pdf</t>
  </si>
  <si>
    <t>Brian Russell Brown</t>
  </si>
  <si>
    <t>Anantha Reddy Muscu</t>
  </si>
  <si>
    <t>Mary H. Schroder</t>
  </si>
  <si>
    <t>Muscu</t>
  </si>
  <si>
    <t>Schroder</t>
  </si>
  <si>
    <t>http://www.oregonvotes.gov/doc/history/nov42014/USsen.pdf</t>
  </si>
  <si>
    <t>November 4, 2014-General-Election Results Official Results</t>
  </si>
  <si>
    <t>Statewide - United States Senate</t>
  </si>
  <si>
    <t>http://state.tn.us/sos/election/results/20141104_StateCertCountyTotals.pdf</t>
  </si>
  <si>
    <t>State of Tennessee November 4, 2014 State General</t>
  </si>
  <si>
    <t>United States Senate</t>
  </si>
  <si>
    <t>Erin Kent Magee</t>
  </si>
  <si>
    <t>Magee</t>
  </si>
  <si>
    <t>State7</t>
  </si>
  <si>
    <t>Official Results General Election - November 4, 2014 United States Senator</t>
  </si>
  <si>
    <t>Excel File</t>
  </si>
  <si>
    <t>x</t>
  </si>
  <si>
    <t>http://www.kssos.org/elections/14elec/2014%20General%20Election%20Results%20by%20county.pdf</t>
  </si>
  <si>
    <t>Official Election Results Results for Election Date: 12/6/2014</t>
  </si>
  <si>
    <t>http://staticresults.sos.la.gov/12062014/12062014_50494.html</t>
  </si>
  <si>
    <t>Update Runoff to Official</t>
  </si>
  <si>
    <t>Updated Data to most-recent unofficial.</t>
  </si>
  <si>
    <t>Update to Official - Includes unofficial Bailey County data due to absence from official data.</t>
  </si>
  <si>
    <t>Total WI</t>
  </si>
  <si>
    <t>http://sos.mt.gov/elections/2014/2014-General-Official-Statewide-Canvass.pdf</t>
  </si>
  <si>
    <t>2014 Statewide General Election Canvass</t>
  </si>
  <si>
    <t>p. 2</t>
  </si>
  <si>
    <t>Linda McCulloch</t>
  </si>
  <si>
    <t>http://www.sos.ne.gov/elec/2014/results/2014-General-Canvass-Recount-Final.pdf</t>
  </si>
  <si>
    <t>Official Report of the Board of State Canvassers of the State of Nebraska General Election November 4, 2014</t>
  </si>
  <si>
    <t>John A. Gale</t>
  </si>
  <si>
    <t>Member of the United States Senate</t>
  </si>
  <si>
    <t>pp. 9-10</t>
  </si>
  <si>
    <t>All</t>
  </si>
  <si>
    <t>Initial Release</t>
  </si>
  <si>
    <t>Updated to Official</t>
  </si>
  <si>
    <t>Multiple</t>
  </si>
  <si>
    <t>General Update</t>
  </si>
  <si>
    <t>Alex Wolf Weinstein</t>
  </si>
  <si>
    <t>Weinstein</t>
  </si>
  <si>
    <t>Roger Smith</t>
  </si>
  <si>
    <t>Dino Battista</t>
  </si>
  <si>
    <t>Battista</t>
  </si>
  <si>
    <t>Larry Eugene Butcher</t>
  </si>
  <si>
    <t>Butcher</t>
  </si>
  <si>
    <t>Penobscot Townships</t>
  </si>
  <si>
    <t>Maine - Town</t>
  </si>
  <si>
    <t>Corrected name on Indian Township to Penobscot Townships</t>
  </si>
  <si>
    <t>Amended Proclamation</t>
  </si>
  <si>
    <t>Earl Ray Tomblin</t>
  </si>
  <si>
    <t>Natalie E. Tennant</t>
  </si>
  <si>
    <t>State of West Virginia Executive Department Amended Proclamation</t>
  </si>
  <si>
    <t>Old: http://apps.sos.wv.gov/elections/results/results.aspx?year=2014&amp;eid=21&amp;county=Statewide&amp;type=Official</t>
  </si>
  <si>
    <t>Updated per Amended Proclamation and added write-in votes</t>
  </si>
  <si>
    <t>Official results for Bailey County updated based on new SoS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</si>
</sst>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0.000"/>
    <numFmt numFmtId="168" formatCode="0.00000%"/>
    <numFmt numFmtId="169" formatCode="0.000000%"/>
    <numFmt numFmtId="170" formatCode="00"/>
    <numFmt numFmtId="171" formatCode="000"/>
    <numFmt numFmtId="172" formatCode="00000"/>
    <numFmt numFmtId="173" formatCode="m/d/yyyy"/>
    <numFmt numFmtId="174" formatCode="yyyy\-mm\-dd"/>
    <numFmt numFmtId="175" formatCode="0.0"/>
  </numFmts>
  <fonts count="20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  <family val="5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10"/>
      <color indexed="61"/>
      <name val="Geneva"/>
    </font>
    <font>
      <sz val="10"/>
      <name val="Geneva"/>
    </font>
    <font>
      <sz val="8"/>
      <name val="Verdana"/>
    </font>
    <font>
      <sz val="10"/>
      <name val="Geneva"/>
    </font>
    <font>
      <u/>
      <sz val="10"/>
      <color theme="10"/>
      <name val="Geneva"/>
    </font>
    <font>
      <u/>
      <sz val="10"/>
      <color theme="11"/>
      <name val="Geneva"/>
    </font>
    <font>
      <sz val="10"/>
      <color rgb="FF0000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10">
    <xf numFmtId="0" fontId="0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9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0" fillId="2" borderId="0" xfId="0" applyFill="1"/>
    <xf numFmtId="166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7" fillId="0" borderId="0" xfId="0" applyFont="1" applyFill="1" applyBorder="1" applyAlignment="1"/>
    <xf numFmtId="0" fontId="11" fillId="0" borderId="0" xfId="0" applyFont="1"/>
    <xf numFmtId="3" fontId="11" fillId="0" borderId="0" xfId="0" applyNumberFormat="1" applyFont="1"/>
    <xf numFmtId="3" fontId="1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2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Fill="1"/>
    <xf numFmtId="10" fontId="11" fillId="0" borderId="0" xfId="0" applyNumberFormat="1" applyFont="1" applyFill="1"/>
    <xf numFmtId="0" fontId="11" fillId="0" borderId="0" xfId="0" applyFont="1" applyFill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3" fillId="0" borderId="0" xfId="0" applyFont="1"/>
    <xf numFmtId="10" fontId="2" fillId="2" borderId="0" xfId="0" applyNumberFormat="1" applyFont="1" applyFill="1"/>
    <xf numFmtId="0" fontId="2" fillId="0" borderId="0" xfId="0" applyFont="1" applyFill="1" applyBorder="1"/>
    <xf numFmtId="0" fontId="14" fillId="0" borderId="0" xfId="0" applyFont="1"/>
    <xf numFmtId="3" fontId="14" fillId="0" borderId="0" xfId="0" applyNumberFormat="1" applyFont="1"/>
    <xf numFmtId="0" fontId="14" fillId="0" borderId="0" xfId="0" applyFont="1" applyFill="1" applyBorder="1"/>
    <xf numFmtId="170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0" fontId="2" fillId="0" borderId="0" xfId="0" applyNumberFormat="1" applyFont="1"/>
    <xf numFmtId="172" fontId="0" fillId="0" borderId="0" xfId="0" applyNumberFormat="1"/>
    <xf numFmtId="170" fontId="0" fillId="0" borderId="0" xfId="0" applyNumberFormat="1" applyAlignment="1"/>
    <xf numFmtId="171" fontId="2" fillId="0" borderId="0" xfId="0" applyNumberFormat="1" applyFont="1" applyAlignment="1"/>
    <xf numFmtId="172" fontId="0" fillId="0" borderId="0" xfId="0" applyNumberFormat="1" applyAlignment="1">
      <alignment horizontal="left"/>
    </xf>
    <xf numFmtId="3" fontId="2" fillId="0" borderId="0" xfId="0" applyNumberFormat="1" applyFont="1" applyAlignment="1"/>
    <xf numFmtId="3" fontId="11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Border="1" applyAlignment="1">
      <alignment vertical="top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/>
    <xf numFmtId="3" fontId="16" fillId="0" borderId="0" xfId="0" applyNumberFormat="1" applyFont="1"/>
    <xf numFmtId="0" fontId="1" fillId="0" borderId="0" xfId="0" applyFont="1" applyAlignment="1"/>
    <xf numFmtId="0" fontId="2" fillId="0" borderId="0" xfId="0" applyFont="1" applyFill="1"/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center"/>
    </xf>
    <xf numFmtId="10" fontId="2" fillId="0" borderId="0" xfId="1" applyNumberFormat="1" applyFont="1" applyFill="1"/>
    <xf numFmtId="166" fontId="2" fillId="0" borderId="0" xfId="0" applyNumberFormat="1" applyFont="1" applyFill="1"/>
    <xf numFmtId="3" fontId="2" fillId="0" borderId="0" xfId="0" applyNumberFormat="1" applyFont="1" applyBorder="1" applyAlignment="1">
      <alignment vertical="top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/>
    </xf>
    <xf numFmtId="0" fontId="1" fillId="0" borderId="0" xfId="0" applyFont="1" applyFill="1"/>
    <xf numFmtId="173" fontId="0" fillId="0" borderId="0" xfId="0" applyNumberFormat="1"/>
    <xf numFmtId="174" fontId="1" fillId="0" borderId="0" xfId="0" applyNumberFormat="1" applyFont="1"/>
    <xf numFmtId="174" fontId="2" fillId="0" borderId="0" xfId="0" applyNumberFormat="1" applyFont="1"/>
    <xf numFmtId="167" fontId="0" fillId="0" borderId="0" xfId="0" applyNumberFormat="1"/>
    <xf numFmtId="167" fontId="2" fillId="0" borderId="0" xfId="0" applyNumberFormat="1" applyFont="1"/>
    <xf numFmtId="0" fontId="0" fillId="0" borderId="0" xfId="0" applyFont="1"/>
    <xf numFmtId="0" fontId="0" fillId="0" borderId="0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/>
    <xf numFmtId="10" fontId="2" fillId="0" borderId="1" xfId="1" applyNumberFormat="1" applyFont="1" applyFill="1" applyBorder="1"/>
    <xf numFmtId="166" fontId="2" fillId="0" borderId="1" xfId="0" applyNumberFormat="1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3" fontId="2" fillId="0" borderId="2" xfId="0" applyNumberFormat="1" applyFont="1" applyFill="1" applyBorder="1"/>
    <xf numFmtId="0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center"/>
    </xf>
    <xf numFmtId="10" fontId="2" fillId="0" borderId="2" xfId="0" applyNumberFormat="1" applyFont="1" applyFill="1" applyBorder="1"/>
    <xf numFmtId="10" fontId="2" fillId="0" borderId="2" xfId="1" applyNumberFormat="1" applyFont="1" applyFill="1" applyBorder="1"/>
    <xf numFmtId="166" fontId="2" fillId="0" borderId="2" xfId="0" applyNumberFormat="1" applyFont="1" applyFill="1" applyBorder="1"/>
    <xf numFmtId="0" fontId="0" fillId="0" borderId="0" xfId="0" applyFont="1" applyFill="1"/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quotePrefix="1" applyFont="1"/>
    <xf numFmtId="0" fontId="0" fillId="3" borderId="0" xfId="0" applyFill="1"/>
    <xf numFmtId="3" fontId="0" fillId="3" borderId="0" xfId="0" applyNumberFormat="1" applyFill="1"/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10" fontId="0" fillId="3" borderId="0" xfId="0" applyNumberFormat="1" applyFill="1"/>
    <xf numFmtId="3" fontId="2" fillId="3" borderId="0" xfId="0" applyNumberFormat="1" applyFont="1" applyFill="1"/>
    <xf numFmtId="10" fontId="2" fillId="3" borderId="0" xfId="0" applyNumberFormat="1" applyFont="1" applyFill="1"/>
    <xf numFmtId="10" fontId="0" fillId="3" borderId="0" xfId="1" applyNumberFormat="1" applyFont="1" applyFill="1"/>
    <xf numFmtId="166" fontId="0" fillId="3" borderId="0" xfId="0" applyNumberFormat="1" applyFill="1"/>
    <xf numFmtId="0" fontId="0" fillId="0" borderId="0" xfId="0" applyFont="1" applyAlignment="1">
      <alignment wrapText="1"/>
    </xf>
    <xf numFmtId="1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0" xfId="0" applyNumberFormat="1" applyFont="1"/>
    <xf numFmtId="14" fontId="0" fillId="0" borderId="0" xfId="0" applyNumberFormat="1"/>
    <xf numFmtId="0" fontId="0" fillId="0" borderId="0" xfId="0" applyNumberFormat="1" applyFont="1" applyFill="1"/>
    <xf numFmtId="0" fontId="2" fillId="0" borderId="0" xfId="0" applyFont="1" applyAlignment="1"/>
    <xf numFmtId="174" fontId="0" fillId="0" borderId="0" xfId="0" applyNumberFormat="1" applyFont="1"/>
    <xf numFmtId="0" fontId="0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0" fontId="0" fillId="0" borderId="0" xfId="0" applyAlignment="1">
      <alignment wrapText="1"/>
    </xf>
    <xf numFmtId="0" fontId="19" fillId="0" borderId="0" xfId="0" applyFont="1"/>
    <xf numFmtId="0" fontId="0" fillId="0" borderId="0" xfId="0" applyFont="1" applyBorder="1"/>
    <xf numFmtId="0" fontId="2" fillId="0" borderId="0" xfId="0" applyFont="1" applyAlignment="1"/>
    <xf numFmtId="175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</cellXfs>
  <cellStyles count="7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Normal" xfId="0" builtinId="0"/>
    <cellStyle name="Percent" xfId="1" builtinId="5"/>
  </cellStyles>
  <dxfs count="317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D"/>
      <color rgb="FFDD0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795606.0</c:v>
                </c:pt>
                <c:pt idx="1">
                  <c:v>0.97251647129289</c:v>
                </c:pt>
                <c:pt idx="3">
                  <c:v>22483.0274835287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460350.0</c:v>
                </c:pt>
                <c:pt idx="1">
                  <c:v>368372.0</c:v>
                </c:pt>
                <c:pt idx="3">
                  <c:v>37469.0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806787.0</c:v>
                </c:pt>
                <c:pt idx="1">
                  <c:v>584698.0</c:v>
                </c:pt>
                <c:pt idx="3">
                  <c:v>44383.0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712379.0</c:v>
                </c:pt>
                <c:pt idx="1">
                  <c:v>561210.0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Graphs!$F$14:$I$14</c:f>
              <c:numCache>
                <c:formatCode>#,##0</c:formatCode>
                <c:ptCount val="4"/>
                <c:pt idx="0">
                  <c:v>413505.0</c:v>
                </c:pt>
                <c:pt idx="1">
                  <c:v>190254.0</c:v>
                </c:pt>
                <c:pt idx="3">
                  <c:v>269.0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Graphs!$F$15:$I$15</c:f>
              <c:numCache>
                <c:formatCode>#,##0</c:formatCode>
                <c:ptCount val="4"/>
                <c:pt idx="0">
                  <c:v>1.289944E6</c:v>
                </c:pt>
                <c:pt idx="1">
                  <c:v>791950.0</c:v>
                </c:pt>
                <c:pt idx="3">
                  <c:v>3078.0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Graphs!$F$16:$I$16</c:f>
              <c:numCache>
                <c:formatCode>#,##0</c:formatCode>
                <c:ptCount val="4"/>
                <c:pt idx="0">
                  <c:v>1.704936E6</c:v>
                </c:pt>
                <c:pt idx="1">
                  <c:v>1.290199E6</c:v>
                </c:pt>
                <c:pt idx="3">
                  <c:v>126640.0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Graphs!$F$17:$I$17</c:f>
              <c:numCache>
                <c:formatCode>#,##0</c:formatCode>
                <c:ptCount val="4"/>
                <c:pt idx="0">
                  <c:v>1.053205E6</c:v>
                </c:pt>
                <c:pt idx="1">
                  <c:v>850227.0</c:v>
                </c:pt>
                <c:pt idx="2">
                  <c:v>47530.0</c:v>
                </c:pt>
                <c:pt idx="3">
                  <c:v>30628.0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Graphs!$F$18:$I$18</c:f>
              <c:numCache>
                <c:formatCode>#,##0</c:formatCode>
                <c:ptCount val="4"/>
                <c:pt idx="0">
                  <c:v>378481.0</c:v>
                </c:pt>
                <c:pt idx="1">
                  <c:v>239439.0</c:v>
                </c:pt>
                <c:pt idx="3">
                  <c:v>13938.0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Graphs!$F$19:$I$19</c:f>
              <c:numCache>
                <c:formatCode>#,##0</c:formatCode>
                <c:ptCount val="4"/>
                <c:pt idx="0">
                  <c:v>213709.0</c:v>
                </c:pt>
                <c:pt idx="1">
                  <c:v>148184.0</c:v>
                </c:pt>
                <c:pt idx="3">
                  <c:v>7933.0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Graphs!$F$20:$I$20</c:f>
              <c:numCache>
                <c:formatCode>#,##0</c:formatCode>
                <c:ptCount val="4"/>
                <c:pt idx="0">
                  <c:v>347636.0</c:v>
                </c:pt>
                <c:pt idx="1">
                  <c:v>170127.0</c:v>
                </c:pt>
                <c:pt idx="3">
                  <c:v>22574.0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135445.0</c:v>
                </c:pt>
                <c:pt idx="1">
                  <c:v>129431.0</c:v>
                </c:pt>
                <c:pt idx="3">
                  <c:v>17524.0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Graphs!$F$21:$I$21</c:f>
              <c:numCache>
                <c:formatCode>#,##0</c:formatCode>
                <c:ptCount val="4"/>
                <c:pt idx="0">
                  <c:v>251184.0</c:v>
                </c:pt>
                <c:pt idx="1">
                  <c:v>235347.0</c:v>
                </c:pt>
                <c:pt idx="3">
                  <c:v>1628.0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Graphs!$F$39:$I$39</c:f>
              <c:numCache>
                <c:formatCode>#,##0</c:formatCode>
                <c:ptCount val="4"/>
                <c:pt idx="0">
                  <c:v>2.2479906E7</c:v>
                </c:pt>
                <c:pt idx="1">
                  <c:v>1.9553339E7</c:v>
                </c:pt>
                <c:pt idx="3">
                  <c:v>1.928044E6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Graphs!$F$22:$I$22</c:f>
              <c:numCache>
                <c:formatCode>#,##0</c:formatCode>
                <c:ptCount val="4"/>
                <c:pt idx="0">
                  <c:v>1.043866E6</c:v>
                </c:pt>
                <c:pt idx="1">
                  <c:v>791297.0</c:v>
                </c:pt>
                <c:pt idx="3">
                  <c:v>34372.0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Graphs!$F$23:$I$23</c:f>
              <c:numCache>
                <c:formatCode>#,##0</c:formatCode>
                <c:ptCount val="4"/>
                <c:pt idx="0">
                  <c:v>286409.0</c:v>
                </c:pt>
                <c:pt idx="1">
                  <c:v>229097.0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Graphs!$F$24:$I$24</c:f>
              <c:numCache>
                <c:formatCode>#,##0</c:formatCode>
                <c:ptCount val="4"/>
                <c:pt idx="0">
                  <c:v>1.423259E6</c:v>
                </c:pt>
                <c:pt idx="1">
                  <c:v>1.377651E6</c:v>
                </c:pt>
                <c:pt idx="3">
                  <c:v>114371.0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Graphs!$F$25:$I$25</c:f>
              <c:numCache>
                <c:formatCode>#,##0</c:formatCode>
                <c:ptCount val="4"/>
                <c:pt idx="0">
                  <c:v>558166.0</c:v>
                </c:pt>
                <c:pt idx="1">
                  <c:v>234307.0</c:v>
                </c:pt>
                <c:pt idx="2">
                  <c:v>10554.0</c:v>
                </c:pt>
                <c:pt idx="3">
                  <c:v>17706.0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Graphs!$F$26:$I$26</c:f>
              <c:numCache>
                <c:formatCode>#,##0</c:formatCode>
                <c:ptCount val="4"/>
                <c:pt idx="0">
                  <c:v>814537.0</c:v>
                </c:pt>
                <c:pt idx="1">
                  <c:v>538847.0</c:v>
                </c:pt>
                <c:pt idx="3">
                  <c:v>108234.0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Graphs!$F$27:$I$27</c:f>
              <c:numCache>
                <c:formatCode>#,##0</c:formatCode>
                <c:ptCount val="4"/>
                <c:pt idx="0">
                  <c:v>223675.0</c:v>
                </c:pt>
                <c:pt idx="1">
                  <c:v>92684.0</c:v>
                </c:pt>
                <c:pt idx="3">
                  <c:v>539.0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Graphs!$F$28:$I$28</c:f>
              <c:numCache>
                <c:formatCode>#,##0</c:formatCode>
                <c:ptCount val="4"/>
                <c:pt idx="0">
                  <c:v>672941.0</c:v>
                </c:pt>
                <c:pt idx="1">
                  <c:v>480933.0</c:v>
                </c:pt>
                <c:pt idx="3">
                  <c:v>86201.0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Graphs!$F$29:$I$29</c:f>
              <c:numCache>
                <c:formatCode>#,##0</c:formatCode>
                <c:ptCount val="4"/>
                <c:pt idx="0">
                  <c:v>140741.0</c:v>
                </c:pt>
                <c:pt idx="1">
                  <c:v>82456.0</c:v>
                </c:pt>
                <c:pt idx="2">
                  <c:v>47741.0</c:v>
                </c:pt>
                <c:pt idx="3">
                  <c:v>8474.0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478819.0</c:v>
                </c:pt>
                <c:pt idx="1">
                  <c:v>334174.0</c:v>
                </c:pt>
                <c:pt idx="3">
                  <c:v>34512.0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Graphs!$F$30:$I$30</c:f>
              <c:numCache>
                <c:formatCode>#,##0</c:formatCode>
                <c:ptCount val="4"/>
                <c:pt idx="0">
                  <c:v>850087.0</c:v>
                </c:pt>
                <c:pt idx="1">
                  <c:v>437848.0</c:v>
                </c:pt>
                <c:pt idx="3">
                  <c:v>86130.0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Graphs!$F$31:$I$31</c:f>
              <c:numCache>
                <c:formatCode>#,##0</c:formatCode>
                <c:ptCount val="4"/>
                <c:pt idx="0">
                  <c:v>2.861531E6</c:v>
                </c:pt>
                <c:pt idx="1">
                  <c:v>1.597387E6</c:v>
                </c:pt>
                <c:pt idx="3">
                  <c:v>189440.0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Graphs!$F$32:$I$32</c:f>
              <c:numCache>
                <c:formatCode>#,##0</c:formatCode>
                <c:ptCount val="4"/>
                <c:pt idx="0">
                  <c:v>1.073667E6</c:v>
                </c:pt>
                <c:pt idx="1">
                  <c:v>1.05594E6</c:v>
                </c:pt>
                <c:pt idx="3">
                  <c:v>54866.0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Graphs!$F$33:$I$33</c:f>
              <c:numCache>
                <c:formatCode>#,##0</c:formatCode>
                <c:ptCount val="4"/>
                <c:pt idx="0">
                  <c:v>281821.0</c:v>
                </c:pt>
                <c:pt idx="1">
                  <c:v>156363.0</c:v>
                </c:pt>
                <c:pt idx="3">
                  <c:v>15509.0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Graphs!$F$34:$I$34</c:f>
              <c:numCache>
                <c:formatCode>#,##0</c:formatCode>
                <c:ptCount val="4"/>
                <c:pt idx="0">
                  <c:v>121554.0</c:v>
                </c:pt>
                <c:pt idx="1">
                  <c:v>29377.0</c:v>
                </c:pt>
                <c:pt idx="3">
                  <c:v>17459.0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4594878816247"/>
          <c:y val="0.155039933381279"/>
          <c:w val="0.189189345232449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CC00">
                    <a:gamma/>
                    <a:shade val="86275"/>
                    <a:invGamma/>
                  </a:srgbClr>
                </a:gs>
                <a:gs pos="50000">
                  <a:srgbClr val="FFCC00"/>
                </a:gs>
                <a:gs pos="100000">
                  <a:srgbClr val="FFCC00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Graphs!$G$72</c:f>
              <c:numCache>
                <c:formatCode>0.00%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727544"/>
        <c:axId val="-2032724296"/>
      </c:barChart>
      <c:catAx>
        <c:axId val="-203272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272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724296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2727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38369865929"/>
          <c:y val="0.449616065433681"/>
          <c:w val="0.114864864864865"/>
          <c:h val="0.06976805224928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Graphs!$E$85:$E$88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Graphs!$F$85:$F$88</c:f>
              <c:numCache>
                <c:formatCode>0</c:formatCode>
                <c:ptCount val="4"/>
                <c:pt idx="0">
                  <c:v>22.0</c:v>
                </c:pt>
                <c:pt idx="1">
                  <c:v>12.0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Graphs!$E$85:$E$88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Graphs!$F$98:$F$101</c:f>
              <c:numCache>
                <c:formatCode>0</c:formatCode>
                <c:ptCount val="4"/>
                <c:pt idx="0">
                  <c:v>1873.0</c:v>
                </c:pt>
                <c:pt idx="1">
                  <c:v>458.0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Graphs!$F$139:$I$139</c:f>
              <c:numCache>
                <c:formatCode>#,##0</c:formatCode>
                <c:ptCount val="4"/>
                <c:pt idx="0">
                  <c:v>51317.0</c:v>
                </c:pt>
                <c:pt idx="1">
                  <c:v>44534.0</c:v>
                </c:pt>
                <c:pt idx="3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Graphs!$F$140:$I$140</c:f>
              <c:numCache>
                <c:formatCode>#,##0</c:formatCode>
                <c:ptCount val="4"/>
                <c:pt idx="0">
                  <c:v>28871.0</c:v>
                </c:pt>
                <c:pt idx="1">
                  <c:v>9626.0</c:v>
                </c:pt>
                <c:pt idx="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983891.0</c:v>
                </c:pt>
                <c:pt idx="1">
                  <c:v>944203.0</c:v>
                </c:pt>
                <c:pt idx="3">
                  <c:v>112964.0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Graphs!$F$141:$I$141</c:f>
              <c:numCache>
                <c:formatCode>#,##0</c:formatCode>
                <c:ptCount val="4"/>
                <c:pt idx="0">
                  <c:v>84226.0</c:v>
                </c:pt>
                <c:pt idx="1">
                  <c:v>57513.0</c:v>
                </c:pt>
                <c:pt idx="3">
                  <c:v>150.0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Graphs!$F$142:$I$142</c:f>
              <c:numCache>
                <c:formatCode>#,##0</c:formatCode>
                <c:ptCount val="4"/>
                <c:pt idx="0">
                  <c:v>5161.0</c:v>
                </c:pt>
                <c:pt idx="1">
                  <c:v>2010.0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Graphs!$F$143:$I$143</c:f>
              <c:numCache>
                <c:formatCode>#,##0</c:formatCode>
                <c:ptCount val="4"/>
                <c:pt idx="0">
                  <c:v>146869.0</c:v>
                </c:pt>
                <c:pt idx="1">
                  <c:v>99944.0</c:v>
                </c:pt>
                <c:pt idx="3">
                  <c:v>303.0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Graphs!$F$144:$I$144</c:f>
              <c:numCache>
                <c:formatCode>#,##0</c:formatCode>
                <c:ptCount val="4"/>
                <c:pt idx="0">
                  <c:v>18785.0</c:v>
                </c:pt>
                <c:pt idx="1">
                  <c:v>6899.0</c:v>
                </c:pt>
                <c:pt idx="3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Graphs!$F$145:$I$145</c:f>
              <c:numCache>
                <c:formatCode>#,##0</c:formatCode>
                <c:ptCount val="4"/>
                <c:pt idx="0">
                  <c:v>76816.0</c:v>
                </c:pt>
                <c:pt idx="1">
                  <c:v>51664.0</c:v>
                </c:pt>
                <c:pt idx="3">
                  <c:v>296.0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Graphs!$F$146:$I$146</c:f>
              <c:numCache>
                <c:formatCode>#,##0</c:formatCode>
                <c:ptCount val="4"/>
                <c:pt idx="0">
                  <c:v>38451.0</c:v>
                </c:pt>
                <c:pt idx="1">
                  <c:v>15036.0</c:v>
                </c:pt>
                <c:pt idx="3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Graphs!$F$147:$I$147</c:f>
              <c:numCache>
                <c:formatCode>#,##0</c:formatCode>
                <c:ptCount val="4"/>
                <c:pt idx="0">
                  <c:v>337553.0</c:v>
                </c:pt>
                <c:pt idx="1">
                  <c:v>173537.0</c:v>
                </c:pt>
                <c:pt idx="3">
                  <c:v>794.0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Graphs!$F$148:$I$148</c:f>
              <c:numCache>
                <c:formatCode>#,##0</c:formatCode>
                <c:ptCount val="4"/>
                <c:pt idx="0">
                  <c:v>2233.0</c:v>
                </c:pt>
                <c:pt idx="1">
                  <c:v>1386.0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Graphs!$F$149:$I$149</c:f>
              <c:numCache>
                <c:formatCode>#,##0</c:formatCode>
                <c:ptCount val="4"/>
                <c:pt idx="0">
                  <c:v>144086.0</c:v>
                </c:pt>
                <c:pt idx="1">
                  <c:v>98027.0</c:v>
                </c:pt>
                <c:pt idx="3">
                  <c:v>331.0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Graphs!$F$150:$I$150</c:f>
              <c:numCache>
                <c:formatCode>#,##0</c:formatCode>
                <c:ptCount val="4"/>
                <c:pt idx="0">
                  <c:v>91682.0</c:v>
                </c:pt>
                <c:pt idx="1">
                  <c:v>81740.0</c:v>
                </c:pt>
                <c:pt idx="3">
                  <c:v>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130655.0</c:v>
                </c:pt>
                <c:pt idx="1">
                  <c:v>98823.0</c:v>
                </c:pt>
                <c:pt idx="3">
                  <c:v>4560.0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Graphs!$F$151:$I$151</c:f>
              <c:numCache>
                <c:formatCode>#,##0</c:formatCode>
                <c:ptCount val="4"/>
                <c:pt idx="0">
                  <c:v>134704.0</c:v>
                </c:pt>
                <c:pt idx="1">
                  <c:v>34189.0</c:v>
                </c:pt>
                <c:pt idx="3">
                  <c:v>542.0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Graphs!$F$152:$I$152</c:f>
              <c:numCache>
                <c:formatCode>#,##0</c:formatCode>
                <c:ptCount val="4"/>
                <c:pt idx="0">
                  <c:v>129190.0</c:v>
                </c:pt>
                <c:pt idx="1">
                  <c:v>115845.0</c:v>
                </c:pt>
                <c:pt idx="3">
                  <c:v>327.0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Graphs!$F$165:$I$165</c:f>
              <c:numCache>
                <c:formatCode>#,##0</c:formatCode>
                <c:ptCount val="4"/>
                <c:pt idx="0">
                  <c:v>12566.0</c:v>
                </c:pt>
                <c:pt idx="1">
                  <c:v>11097.0</c:v>
                </c:pt>
                <c:pt idx="3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Graphs!$F$166:$I$166</c:f>
              <c:numCache>
                <c:formatCode>#,##0</c:formatCode>
                <c:ptCount val="4"/>
                <c:pt idx="0">
                  <c:v>10502.0</c:v>
                </c:pt>
                <c:pt idx="1">
                  <c:v>10150.0</c:v>
                </c:pt>
                <c:pt idx="3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Graphs!$F$167:$I$167</c:f>
              <c:numCache>
                <c:formatCode>#,##0</c:formatCode>
                <c:ptCount val="4"/>
                <c:pt idx="0">
                  <c:v>16468.0</c:v>
                </c:pt>
                <c:pt idx="1">
                  <c:v>10598.0</c:v>
                </c:pt>
                <c:pt idx="3">
                  <c:v>146.0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Graphs!$F$168:$I$168</c:f>
              <c:numCache>
                <c:formatCode>#,##0</c:formatCode>
                <c:ptCount val="4"/>
                <c:pt idx="0">
                  <c:v>6611.0</c:v>
                </c:pt>
                <c:pt idx="1">
                  <c:v>3998.0</c:v>
                </c:pt>
                <c:pt idx="3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Graphs!$F$169:$I$169</c:f>
              <c:numCache>
                <c:formatCode>#,##0</c:formatCode>
                <c:ptCount val="4"/>
                <c:pt idx="0">
                  <c:v>20496.0</c:v>
                </c:pt>
                <c:pt idx="1">
                  <c:v>12654.0</c:v>
                </c:pt>
                <c:pt idx="3">
                  <c:v>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Graphs!$F$170:$I$170</c:f>
              <c:numCache>
                <c:formatCode>#,##0</c:formatCode>
                <c:ptCount val="4"/>
                <c:pt idx="0">
                  <c:v>70529.0</c:v>
                </c:pt>
                <c:pt idx="1">
                  <c:v>67191.0</c:v>
                </c:pt>
                <c:pt idx="3">
                  <c:v>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Graphs!$F$171:$I$171</c:f>
              <c:numCache>
                <c:formatCode>#,##0</c:formatCode>
                <c:ptCount val="4"/>
                <c:pt idx="0">
                  <c:v>32413.0</c:v>
                </c:pt>
                <c:pt idx="1">
                  <c:v>24597.0</c:v>
                </c:pt>
                <c:pt idx="3">
                  <c:v>171.0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Graphs!$F$172:$I$172</c:f>
              <c:numCache>
                <c:formatCode>#,##0</c:formatCode>
                <c:ptCount val="4"/>
                <c:pt idx="0">
                  <c:v>65056.0</c:v>
                </c:pt>
                <c:pt idx="1">
                  <c:v>53934.0</c:v>
                </c:pt>
                <c:pt idx="3">
                  <c:v>300.0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1.358088E6</c:v>
                </c:pt>
                <c:pt idx="1">
                  <c:v>1.160811E6</c:v>
                </c:pt>
                <c:pt idx="3">
                  <c:v>48906.0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Graphs!$F$173:$I$173</c:f>
              <c:numCache>
                <c:formatCode>#,##0</c:formatCode>
                <c:ptCount val="4"/>
                <c:pt idx="0">
                  <c:v>23710.0</c:v>
                </c:pt>
                <c:pt idx="1">
                  <c:v>18541.0</c:v>
                </c:pt>
                <c:pt idx="3">
                  <c:v>134.0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Graphs!$F$174:$I$174</c:f>
              <c:numCache>
                <c:formatCode>#,##0</c:formatCode>
                <c:ptCount val="4"/>
                <c:pt idx="0">
                  <c:v>8762.0</c:v>
                </c:pt>
                <c:pt idx="1">
                  <c:v>6658.0</c:v>
                </c:pt>
                <c:pt idx="3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Graphs!$F$113:$I$113</c:f>
              <c:numCache>
                <c:formatCode>#,##0</c:formatCode>
                <c:ptCount val="4"/>
                <c:pt idx="0">
                  <c:v>32649.0</c:v>
                </c:pt>
                <c:pt idx="1">
                  <c:v>12680.0</c:v>
                </c:pt>
                <c:pt idx="3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Graphs!$F$114:$I$114</c:f>
              <c:numCache>
                <c:formatCode>#,##0</c:formatCode>
                <c:ptCount val="4"/>
                <c:pt idx="0">
                  <c:v>22182.0</c:v>
                </c:pt>
                <c:pt idx="1">
                  <c:v>6217.0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Graphs!$F$115:$I$115</c:f>
              <c:numCache>
                <c:formatCode>#,##0</c:formatCode>
                <c:ptCount val="4"/>
                <c:pt idx="0">
                  <c:v>86495.0</c:v>
                </c:pt>
                <c:pt idx="1">
                  <c:v>53036.0</c:v>
                </c:pt>
                <c:pt idx="3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Graphs!$F$116:$I$116</c:f>
              <c:numCache>
                <c:formatCode>#,##0</c:formatCode>
                <c:ptCount val="4"/>
                <c:pt idx="0">
                  <c:v>9847.0</c:v>
                </c:pt>
                <c:pt idx="1">
                  <c:v>4215.0</c:v>
                </c:pt>
                <c:pt idx="3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Graphs!$F$117:$I$117</c:f>
              <c:numCache>
                <c:formatCode>#,##0</c:formatCode>
                <c:ptCount val="4"/>
                <c:pt idx="0">
                  <c:v>16411.0</c:v>
                </c:pt>
                <c:pt idx="1">
                  <c:v>9618.0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Graphs!$F$118:$I$118</c:f>
              <c:numCache>
                <c:formatCode>#,##0</c:formatCode>
                <c:ptCount val="4"/>
                <c:pt idx="0">
                  <c:v>38752.0</c:v>
                </c:pt>
                <c:pt idx="1">
                  <c:v>17280.0</c:v>
                </c:pt>
                <c:pt idx="3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Graphs!$F$119:$I$119</c:f>
              <c:numCache>
                <c:formatCode>#,##0</c:formatCode>
                <c:ptCount val="4"/>
                <c:pt idx="0">
                  <c:v>11622.0</c:v>
                </c:pt>
                <c:pt idx="1">
                  <c:v>7006.0</c:v>
                </c:pt>
                <c:pt idx="3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Graphs!$F$121:$I$121</c:f>
              <c:numCache>
                <c:formatCode>#,##0</c:formatCode>
                <c:ptCount val="4"/>
                <c:pt idx="0">
                  <c:v>18545.0</c:v>
                </c:pt>
                <c:pt idx="1">
                  <c:v>7511.0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285596.0</c:v>
                </c:pt>
                <c:pt idx="1">
                  <c:v>151574.0</c:v>
                </c:pt>
                <c:pt idx="2">
                  <c:v>0.653283619644532</c:v>
                </c:pt>
                <c:pt idx="3">
                  <c:v>-0.653283619644532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Graphs!$F$122:$I$122</c:f>
              <c:numCache>
                <c:formatCode>#,##0</c:formatCode>
                <c:ptCount val="4"/>
                <c:pt idx="0">
                  <c:v>46617.0</c:v>
                </c:pt>
                <c:pt idx="1">
                  <c:v>16623.0</c:v>
                </c:pt>
                <c:pt idx="3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Graphs!$F$123:$I$123</c:f>
              <c:numCache>
                <c:formatCode>#,##0</c:formatCode>
                <c:ptCount val="4"/>
                <c:pt idx="0">
                  <c:v>6174.0</c:v>
                </c:pt>
                <c:pt idx="1">
                  <c:v>1862.0</c:v>
                </c:pt>
                <c:pt idx="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Graphs!$F$124:$I$124</c:f>
              <c:numCache>
                <c:formatCode>#,##0</c:formatCode>
                <c:ptCount val="4"/>
                <c:pt idx="0">
                  <c:v>12715.0</c:v>
                </c:pt>
                <c:pt idx="1">
                  <c:v>5666.0</c:v>
                </c:pt>
                <c:pt idx="3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Graphs!$F$125:$I$125</c:f>
              <c:numCache>
                <c:formatCode>#,##0</c:formatCode>
                <c:ptCount val="4"/>
                <c:pt idx="0">
                  <c:v>15820.0</c:v>
                </c:pt>
                <c:pt idx="1">
                  <c:v>6068.0</c:v>
                </c:pt>
                <c:pt idx="3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Graphs!$F$126:$I$126</c:f>
              <c:numCache>
                <c:formatCode>#,##0</c:formatCode>
                <c:ptCount val="4"/>
                <c:pt idx="0">
                  <c:v>11816.0</c:v>
                </c:pt>
                <c:pt idx="1">
                  <c:v>6379.0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Graphs!$F$127:$I$127</c:f>
              <c:numCache>
                <c:formatCode>#,##0</c:formatCode>
                <c:ptCount val="4"/>
                <c:pt idx="0">
                  <c:v>9801.0</c:v>
                </c:pt>
                <c:pt idx="1">
                  <c:v>3978.0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Graphs!$F$128:$I$128</c:f>
              <c:numCache>
                <c:formatCode>#,##0</c:formatCode>
                <c:ptCount val="4"/>
                <c:pt idx="0">
                  <c:v>425.0</c:v>
                </c:pt>
                <c:pt idx="1">
                  <c:v>424.0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Graphs!$F$120:$I$120</c:f>
              <c:numCache>
                <c:formatCode>#,##0</c:formatCode>
                <c:ptCount val="4"/>
                <c:pt idx="0">
                  <c:v>12321.0</c:v>
                </c:pt>
                <c:pt idx="1">
                  <c:v>5646.0</c:v>
                </c:pt>
                <c:pt idx="3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Graphs!$F$191:$I$191</c:f>
              <c:numCache>
                <c:formatCode>#,##0</c:formatCode>
                <c:ptCount val="4"/>
                <c:pt idx="0">
                  <c:v>12856.0</c:v>
                </c:pt>
                <c:pt idx="1">
                  <c:v>4940.0</c:v>
                </c:pt>
                <c:pt idx="3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Graphs!$F$192:$I$192</c:f>
              <c:numCache>
                <c:formatCode>#,##0</c:formatCode>
                <c:ptCount val="4"/>
                <c:pt idx="0">
                  <c:v>38320.0</c:v>
                </c:pt>
                <c:pt idx="1">
                  <c:v>19663.0</c:v>
                </c:pt>
                <c:pt idx="3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1.929637E6</c:v>
                </c:pt>
                <c:pt idx="1">
                  <c:v>1.538522E6</c:v>
                </c:pt>
                <c:pt idx="3">
                  <c:v>135360.0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Graphs!$F$193:$I$193</c:f>
              <c:numCache>
                <c:formatCode>#,##0</c:formatCode>
                <c:ptCount val="4"/>
                <c:pt idx="0">
                  <c:v>20532.0</c:v>
                </c:pt>
                <c:pt idx="1">
                  <c:v>8472.0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Graphs!$F$194:$I$194</c:f>
              <c:numCache>
                <c:formatCode>#,##0</c:formatCode>
                <c:ptCount val="4"/>
                <c:pt idx="0">
                  <c:v>121097.0</c:v>
                </c:pt>
                <c:pt idx="1">
                  <c:v>43866.0</c:v>
                </c:pt>
                <c:pt idx="3">
                  <c:v>331.0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Graphs!$F$195:$I$195</c:f>
              <c:numCache>
                <c:formatCode>#,##0</c:formatCode>
                <c:ptCount val="4"/>
                <c:pt idx="0">
                  <c:v>21.0</c:v>
                </c:pt>
                <c:pt idx="1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Graphs!$F$37:$I$37</c:f>
              <c:numCache>
                <c:formatCode>#,##0</c:formatCode>
                <c:ptCount val="4"/>
                <c:pt idx="0">
                  <c:v>557002.0</c:v>
                </c:pt>
                <c:pt idx="1">
                  <c:v>237923.0</c:v>
                </c:pt>
                <c:pt idx="3">
                  <c:v>25965.0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Graphs!$F$38:$I$38</c:f>
              <c:numCache>
                <c:formatCode>#,##0</c:formatCode>
                <c:ptCount val="4"/>
                <c:pt idx="0">
                  <c:v>757215.0</c:v>
                </c:pt>
                <c:pt idx="1">
                  <c:v>459583.0</c:v>
                </c:pt>
                <c:pt idx="3">
                  <c:v>22184.0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Graphs!$F$36:$I$36</c:f>
              <c:numCache>
                <c:formatCode>#,##0</c:formatCode>
                <c:ptCount val="4"/>
                <c:pt idx="0">
                  <c:v>246827.0</c:v>
                </c:pt>
                <c:pt idx="1">
                  <c:v>98006.0</c:v>
                </c:pt>
                <c:pt idx="3">
                  <c:v>8941.0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Democratic</a:t>
            </a:r>
          </a:p>
        </c:rich>
      </c:tx>
      <c:layout>
        <c:manualLayout>
          <c:xMode val="edge"/>
          <c:yMode val="edge"/>
          <c:x val="0.393940109759007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88209465645"/>
          <c:y val="0.161290322580645"/>
          <c:w val="0.787880245102844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237.0</c:v>
                </c:pt>
                <c:pt idx="1">
                  <c:v>261.0</c:v>
                </c:pt>
                <c:pt idx="2">
                  <c:v>471.0</c:v>
                </c:pt>
                <c:pt idx="3">
                  <c:v>554.0</c:v>
                </c:pt>
                <c:pt idx="4">
                  <c:v>427.0</c:v>
                </c:pt>
                <c:pt idx="5">
                  <c:v>241.0</c:v>
                </c:pt>
                <c:pt idx="6">
                  <c:v>94.0</c:v>
                </c:pt>
                <c:pt idx="7">
                  <c:v>42.0</c:v>
                </c:pt>
                <c:pt idx="8">
                  <c:v>6.0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221112"/>
        <c:axId val="-2031215080"/>
      </c:barChart>
      <c:catAx>
        <c:axId val="-203122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818277260796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21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21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93939393939394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221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Republican</a:t>
            </a:r>
          </a:p>
        </c:rich>
      </c:tx>
      <c:layout>
        <c:manualLayout>
          <c:xMode val="edge"/>
          <c:yMode val="edge"/>
          <c:x val="0.40063190839315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303844107"/>
          <c:y val="0.161290322580645"/>
          <c:w val="0.77918161100838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2.0</c:v>
                </c:pt>
                <c:pt idx="1">
                  <c:v>12.0</c:v>
                </c:pt>
                <c:pt idx="2">
                  <c:v>58.0</c:v>
                </c:pt>
                <c:pt idx="3">
                  <c:v>127.0</c:v>
                </c:pt>
                <c:pt idx="4">
                  <c:v>363.0</c:v>
                </c:pt>
                <c:pt idx="5">
                  <c:v>508.0</c:v>
                </c:pt>
                <c:pt idx="6">
                  <c:v>580.0</c:v>
                </c:pt>
                <c:pt idx="7">
                  <c:v>415.0</c:v>
                </c:pt>
                <c:pt idx="8">
                  <c:v>185.0</c:v>
                </c:pt>
                <c:pt idx="9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179384"/>
        <c:axId val="-2031173384"/>
      </c:barChart>
      <c:catAx>
        <c:axId val="-203117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7351399687027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17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17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10094637223975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179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Independent</a:t>
            </a:r>
          </a:p>
        </c:rich>
      </c:tx>
      <c:layout>
        <c:manualLayout>
          <c:xMode val="edge"/>
          <c:yMode val="edge"/>
          <c:x val="0.386793690882979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837134670839"/>
          <c:y val="0.161290322580645"/>
          <c:w val="0.75157463509309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2156.0</c:v>
                </c:pt>
                <c:pt idx="1">
                  <c:v>81.0</c:v>
                </c:pt>
                <c:pt idx="2">
                  <c:v>54.0</c:v>
                </c:pt>
                <c:pt idx="3">
                  <c:v>29.0</c:v>
                </c:pt>
                <c:pt idx="4">
                  <c:v>11.0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137784"/>
        <c:axId val="-2031131832"/>
      </c:barChart>
      <c:catAx>
        <c:axId val="-203113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314482741544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1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1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8807507552122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137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Number of Counties by %Vote</a:t>
            </a:r>
          </a:p>
        </c:rich>
      </c:tx>
      <c:layout>
        <c:manualLayout>
          <c:xMode val="edge"/>
          <c:yMode val="edge"/>
          <c:x val="0.300668151447661"/>
          <c:y val="0.03216374269005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"/>
          <c:y val="0.160818828252659"/>
          <c:w val="0.844097995545657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237.0</c:v>
                </c:pt>
                <c:pt idx="1">
                  <c:v>261.0</c:v>
                </c:pt>
                <c:pt idx="2">
                  <c:v>471.0</c:v>
                </c:pt>
                <c:pt idx="3">
                  <c:v>554.0</c:v>
                </c:pt>
                <c:pt idx="4">
                  <c:v>427.0</c:v>
                </c:pt>
                <c:pt idx="5">
                  <c:v>241.0</c:v>
                </c:pt>
                <c:pt idx="6">
                  <c:v>94.0</c:v>
                </c:pt>
                <c:pt idx="7">
                  <c:v>42.0</c:v>
                </c:pt>
                <c:pt idx="8">
                  <c:v>6.0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2.0</c:v>
                </c:pt>
                <c:pt idx="1">
                  <c:v>12.0</c:v>
                </c:pt>
                <c:pt idx="2">
                  <c:v>58.0</c:v>
                </c:pt>
                <c:pt idx="3">
                  <c:v>127.0</c:v>
                </c:pt>
                <c:pt idx="4">
                  <c:v>363.0</c:v>
                </c:pt>
                <c:pt idx="5">
                  <c:v>508.0</c:v>
                </c:pt>
                <c:pt idx="6">
                  <c:v>580.0</c:v>
                </c:pt>
                <c:pt idx="7">
                  <c:v>415.0</c:v>
                </c:pt>
                <c:pt idx="8">
                  <c:v>185.0</c:v>
                </c:pt>
                <c:pt idx="9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059192"/>
        <c:axId val="-2032065128"/>
      </c:barChart>
      <c:catAx>
        <c:axId val="-203205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2249443207127"/>
              <c:y val="0.915205369065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206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06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289532293986637"/>
              <c:y val="0.36549730625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2059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588575.0</c:v>
                </c:pt>
                <c:pt idx="1">
                  <c:v>494370.0</c:v>
                </c:pt>
                <c:pt idx="3">
                  <c:v>46755.0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1267</xdr:row>
      <xdr:rowOff>0</xdr:rowOff>
    </xdr:from>
    <xdr:to>
      <xdr:col>16</xdr:col>
      <xdr:colOff>12700</xdr:colOff>
      <xdr:row>1267</xdr:row>
      <xdr:rowOff>12700</xdr:rowOff>
    </xdr:to>
    <xdr:pic>
      <xdr:nvPicPr>
        <xdr:cNvPr id="7262" name="Picture 56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6134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1267</xdr:row>
      <xdr:rowOff>0</xdr:rowOff>
    </xdr:from>
    <xdr:to>
      <xdr:col>16</xdr:col>
      <xdr:colOff>12700</xdr:colOff>
      <xdr:row>1267</xdr:row>
      <xdr:rowOff>12700</xdr:rowOff>
    </xdr:to>
    <xdr:pic>
      <xdr:nvPicPr>
        <xdr:cNvPr id="7263" name="Picture 57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6134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1267</xdr:row>
      <xdr:rowOff>0</xdr:rowOff>
    </xdr:from>
    <xdr:to>
      <xdr:col>16</xdr:col>
      <xdr:colOff>12700</xdr:colOff>
      <xdr:row>1267</xdr:row>
      <xdr:rowOff>12700</xdr:rowOff>
    </xdr:to>
    <xdr:pic>
      <xdr:nvPicPr>
        <xdr:cNvPr id="7264" name="Picture 58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6134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1267</xdr:row>
      <xdr:rowOff>0</xdr:rowOff>
    </xdr:from>
    <xdr:to>
      <xdr:col>15</xdr:col>
      <xdr:colOff>12700</xdr:colOff>
      <xdr:row>1267</xdr:row>
      <xdr:rowOff>12700</xdr:rowOff>
    </xdr:to>
    <xdr:pic>
      <xdr:nvPicPr>
        <xdr:cNvPr id="7265" name="Picture 71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6134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1267</xdr:row>
      <xdr:rowOff>0</xdr:rowOff>
    </xdr:from>
    <xdr:to>
      <xdr:col>15</xdr:col>
      <xdr:colOff>12700</xdr:colOff>
      <xdr:row>1267</xdr:row>
      <xdr:rowOff>12700</xdr:rowOff>
    </xdr:to>
    <xdr:pic>
      <xdr:nvPicPr>
        <xdr:cNvPr id="7266" name="Picture 72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6134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1267</xdr:row>
      <xdr:rowOff>0</xdr:rowOff>
    </xdr:from>
    <xdr:to>
      <xdr:col>15</xdr:col>
      <xdr:colOff>12700</xdr:colOff>
      <xdr:row>1267</xdr:row>
      <xdr:rowOff>12700</xdr:rowOff>
    </xdr:to>
    <xdr:pic>
      <xdr:nvPicPr>
        <xdr:cNvPr id="7267" name="Picture 73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6134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366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367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2006600</xdr:colOff>
      <xdr:row>11</xdr:row>
      <xdr:rowOff>127000</xdr:rowOff>
    </xdr:to>
    <xdr:graphicFrame macro="">
      <xdr:nvGraphicFramePr>
        <xdr:cNvPr id="3368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2006600</xdr:colOff>
      <xdr:row>11</xdr:row>
      <xdr:rowOff>127000</xdr:rowOff>
    </xdr:to>
    <xdr:graphicFrame macro="">
      <xdr:nvGraphicFramePr>
        <xdr:cNvPr id="3369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2006600</xdr:colOff>
      <xdr:row>11</xdr:row>
      <xdr:rowOff>127000</xdr:rowOff>
    </xdr:to>
    <xdr:graphicFrame macro="">
      <xdr:nvGraphicFramePr>
        <xdr:cNvPr id="3370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15</xdr:col>
      <xdr:colOff>2006600</xdr:colOff>
      <xdr:row>11</xdr:row>
      <xdr:rowOff>127000</xdr:rowOff>
    </xdr:to>
    <xdr:graphicFrame macro="">
      <xdr:nvGraphicFramePr>
        <xdr:cNvPr id="3371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2006600</xdr:colOff>
      <xdr:row>23</xdr:row>
      <xdr:rowOff>127000</xdr:rowOff>
    </xdr:to>
    <xdr:graphicFrame macro="">
      <xdr:nvGraphicFramePr>
        <xdr:cNvPr id="33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2006600</xdr:colOff>
      <xdr:row>23</xdr:row>
      <xdr:rowOff>127000</xdr:rowOff>
    </xdr:to>
    <xdr:graphicFrame macro="">
      <xdr:nvGraphicFramePr>
        <xdr:cNvPr id="33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2006600</xdr:colOff>
      <xdr:row>23</xdr:row>
      <xdr:rowOff>127000</xdr:rowOff>
    </xdr:to>
    <xdr:graphicFrame macro="">
      <xdr:nvGraphicFramePr>
        <xdr:cNvPr id="3374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2006600</xdr:colOff>
      <xdr:row>23</xdr:row>
      <xdr:rowOff>127000</xdr:rowOff>
    </xdr:to>
    <xdr:graphicFrame macro="">
      <xdr:nvGraphicFramePr>
        <xdr:cNvPr id="3375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2006600</xdr:colOff>
      <xdr:row>23</xdr:row>
      <xdr:rowOff>127000</xdr:rowOff>
    </xdr:to>
    <xdr:graphicFrame macro="">
      <xdr:nvGraphicFramePr>
        <xdr:cNvPr id="3376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2006600</xdr:colOff>
      <xdr:row>23</xdr:row>
      <xdr:rowOff>127000</xdr:rowOff>
    </xdr:to>
    <xdr:graphicFrame macro="">
      <xdr:nvGraphicFramePr>
        <xdr:cNvPr id="3377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2006600</xdr:colOff>
      <xdr:row>35</xdr:row>
      <xdr:rowOff>127000</xdr:rowOff>
    </xdr:to>
    <xdr:graphicFrame macro="">
      <xdr:nvGraphicFramePr>
        <xdr:cNvPr id="3378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2006600</xdr:colOff>
      <xdr:row>35</xdr:row>
      <xdr:rowOff>127000</xdr:rowOff>
    </xdr:to>
    <xdr:graphicFrame macro="">
      <xdr:nvGraphicFramePr>
        <xdr:cNvPr id="3379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2006600</xdr:colOff>
      <xdr:row>35</xdr:row>
      <xdr:rowOff>127000</xdr:rowOff>
    </xdr:to>
    <xdr:graphicFrame macro="">
      <xdr:nvGraphicFramePr>
        <xdr:cNvPr id="3380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13</xdr:col>
      <xdr:colOff>2006600</xdr:colOff>
      <xdr:row>35</xdr:row>
      <xdr:rowOff>127000</xdr:rowOff>
    </xdr:to>
    <xdr:graphicFrame macro="">
      <xdr:nvGraphicFramePr>
        <xdr:cNvPr id="3381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14</xdr:col>
      <xdr:colOff>2006600</xdr:colOff>
      <xdr:row>35</xdr:row>
      <xdr:rowOff>127000</xdr:rowOff>
    </xdr:to>
    <xdr:graphicFrame macro="">
      <xdr:nvGraphicFramePr>
        <xdr:cNvPr id="3382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2006600</xdr:colOff>
      <xdr:row>35</xdr:row>
      <xdr:rowOff>127000</xdr:rowOff>
    </xdr:to>
    <xdr:graphicFrame macro="">
      <xdr:nvGraphicFramePr>
        <xdr:cNvPr id="3383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2006600</xdr:colOff>
      <xdr:row>47</xdr:row>
      <xdr:rowOff>127000</xdr:rowOff>
    </xdr:to>
    <xdr:graphicFrame macro="">
      <xdr:nvGraphicFramePr>
        <xdr:cNvPr id="3384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2006600</xdr:colOff>
      <xdr:row>47</xdr:row>
      <xdr:rowOff>127000</xdr:rowOff>
    </xdr:to>
    <xdr:graphicFrame macro="">
      <xdr:nvGraphicFramePr>
        <xdr:cNvPr id="3385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6</xdr:col>
      <xdr:colOff>114300</xdr:colOff>
      <xdr:row>53</xdr:row>
      <xdr:rowOff>127000</xdr:rowOff>
    </xdr:to>
    <xdr:graphicFrame macro="">
      <xdr:nvGraphicFramePr>
        <xdr:cNvPr id="3386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2006600</xdr:colOff>
      <xdr:row>47</xdr:row>
      <xdr:rowOff>127000</xdr:rowOff>
    </xdr:to>
    <xdr:graphicFrame macro="">
      <xdr:nvGraphicFramePr>
        <xdr:cNvPr id="3387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13</xdr:col>
      <xdr:colOff>2006600</xdr:colOff>
      <xdr:row>47</xdr:row>
      <xdr:rowOff>127000</xdr:rowOff>
    </xdr:to>
    <xdr:graphicFrame macro="">
      <xdr:nvGraphicFramePr>
        <xdr:cNvPr id="3388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14</xdr:col>
      <xdr:colOff>2006600</xdr:colOff>
      <xdr:row>47</xdr:row>
      <xdr:rowOff>127000</xdr:rowOff>
    </xdr:to>
    <xdr:graphicFrame macro="">
      <xdr:nvGraphicFramePr>
        <xdr:cNvPr id="3389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15</xdr:col>
      <xdr:colOff>2006600</xdr:colOff>
      <xdr:row>47</xdr:row>
      <xdr:rowOff>127000</xdr:rowOff>
    </xdr:to>
    <xdr:graphicFrame macro="">
      <xdr:nvGraphicFramePr>
        <xdr:cNvPr id="339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2006600</xdr:colOff>
      <xdr:row>59</xdr:row>
      <xdr:rowOff>127000</xdr:rowOff>
    </xdr:to>
    <xdr:graphicFrame macro="">
      <xdr:nvGraphicFramePr>
        <xdr:cNvPr id="339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11</xdr:col>
      <xdr:colOff>2006600</xdr:colOff>
      <xdr:row>59</xdr:row>
      <xdr:rowOff>127000</xdr:rowOff>
    </xdr:to>
    <xdr:graphicFrame macro="">
      <xdr:nvGraphicFramePr>
        <xdr:cNvPr id="3392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12</xdr:col>
      <xdr:colOff>2006600</xdr:colOff>
      <xdr:row>59</xdr:row>
      <xdr:rowOff>127000</xdr:rowOff>
    </xdr:to>
    <xdr:graphicFrame macro="">
      <xdr:nvGraphicFramePr>
        <xdr:cNvPr id="3393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13</xdr:col>
      <xdr:colOff>2006600</xdr:colOff>
      <xdr:row>59</xdr:row>
      <xdr:rowOff>127000</xdr:rowOff>
    </xdr:to>
    <xdr:graphicFrame macro="">
      <xdr:nvGraphicFramePr>
        <xdr:cNvPr id="3394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14</xdr:col>
      <xdr:colOff>2006600</xdr:colOff>
      <xdr:row>59</xdr:row>
      <xdr:rowOff>127000</xdr:rowOff>
    </xdr:to>
    <xdr:graphicFrame macro="">
      <xdr:nvGraphicFramePr>
        <xdr:cNvPr id="3395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15</xdr:col>
      <xdr:colOff>2006600</xdr:colOff>
      <xdr:row>59</xdr:row>
      <xdr:rowOff>127000</xdr:rowOff>
    </xdr:to>
    <xdr:graphicFrame macro="">
      <xdr:nvGraphicFramePr>
        <xdr:cNvPr id="3396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10</xdr:col>
      <xdr:colOff>2006600</xdr:colOff>
      <xdr:row>71</xdr:row>
      <xdr:rowOff>127000</xdr:rowOff>
    </xdr:to>
    <xdr:graphicFrame macro="">
      <xdr:nvGraphicFramePr>
        <xdr:cNvPr id="3397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11</xdr:col>
      <xdr:colOff>2006600</xdr:colOff>
      <xdr:row>71</xdr:row>
      <xdr:rowOff>127000</xdr:rowOff>
    </xdr:to>
    <xdr:graphicFrame macro="">
      <xdr:nvGraphicFramePr>
        <xdr:cNvPr id="3398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12</xdr:col>
      <xdr:colOff>2006600</xdr:colOff>
      <xdr:row>71</xdr:row>
      <xdr:rowOff>127000</xdr:rowOff>
    </xdr:to>
    <xdr:graphicFrame macro="">
      <xdr:nvGraphicFramePr>
        <xdr:cNvPr id="3399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25400</xdr:colOff>
      <xdr:row>71</xdr:row>
      <xdr:rowOff>12700</xdr:rowOff>
    </xdr:from>
    <xdr:to>
      <xdr:col>8</xdr:col>
      <xdr:colOff>889000</xdr:colOff>
      <xdr:row>81</xdr:row>
      <xdr:rowOff>0</xdr:rowOff>
    </xdr:to>
    <xdr:graphicFrame macro="">
      <xdr:nvGraphicFramePr>
        <xdr:cNvPr id="3400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9</xdr:col>
      <xdr:colOff>114300</xdr:colOff>
      <xdr:row>94</xdr:row>
      <xdr:rowOff>127000</xdr:rowOff>
    </xdr:to>
    <xdr:graphicFrame macro="">
      <xdr:nvGraphicFramePr>
        <xdr:cNvPr id="3401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9</xdr:col>
      <xdr:colOff>114300</xdr:colOff>
      <xdr:row>107</xdr:row>
      <xdr:rowOff>127000</xdr:rowOff>
    </xdr:to>
    <xdr:graphicFrame macro="">
      <xdr:nvGraphicFramePr>
        <xdr:cNvPr id="3402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135</xdr:row>
      <xdr:rowOff>12700</xdr:rowOff>
    </xdr:from>
    <xdr:to>
      <xdr:col>11</xdr:col>
      <xdr:colOff>0</xdr:colOff>
      <xdr:row>145</xdr:row>
      <xdr:rowOff>139700</xdr:rowOff>
    </xdr:to>
    <xdr:graphicFrame macro="">
      <xdr:nvGraphicFramePr>
        <xdr:cNvPr id="3403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135</xdr:row>
      <xdr:rowOff>12700</xdr:rowOff>
    </xdr:from>
    <xdr:to>
      <xdr:col>12</xdr:col>
      <xdr:colOff>0</xdr:colOff>
      <xdr:row>145</xdr:row>
      <xdr:rowOff>139700</xdr:rowOff>
    </xdr:to>
    <xdr:graphicFrame macro="">
      <xdr:nvGraphicFramePr>
        <xdr:cNvPr id="3404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135</xdr:row>
      <xdr:rowOff>12700</xdr:rowOff>
    </xdr:from>
    <xdr:to>
      <xdr:col>13</xdr:col>
      <xdr:colOff>0</xdr:colOff>
      <xdr:row>145</xdr:row>
      <xdr:rowOff>139700</xdr:rowOff>
    </xdr:to>
    <xdr:graphicFrame macro="">
      <xdr:nvGraphicFramePr>
        <xdr:cNvPr id="3405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135</xdr:row>
      <xdr:rowOff>12700</xdr:rowOff>
    </xdr:from>
    <xdr:to>
      <xdr:col>14</xdr:col>
      <xdr:colOff>0</xdr:colOff>
      <xdr:row>145</xdr:row>
      <xdr:rowOff>139700</xdr:rowOff>
    </xdr:to>
    <xdr:graphicFrame macro="">
      <xdr:nvGraphicFramePr>
        <xdr:cNvPr id="3406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135</xdr:row>
      <xdr:rowOff>12700</xdr:rowOff>
    </xdr:from>
    <xdr:to>
      <xdr:col>15</xdr:col>
      <xdr:colOff>0</xdr:colOff>
      <xdr:row>145</xdr:row>
      <xdr:rowOff>139700</xdr:rowOff>
    </xdr:to>
    <xdr:graphicFrame macro="">
      <xdr:nvGraphicFramePr>
        <xdr:cNvPr id="3407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135</xdr:row>
      <xdr:rowOff>12700</xdr:rowOff>
    </xdr:from>
    <xdr:to>
      <xdr:col>16</xdr:col>
      <xdr:colOff>0</xdr:colOff>
      <xdr:row>145</xdr:row>
      <xdr:rowOff>139700</xdr:rowOff>
    </xdr:to>
    <xdr:graphicFrame macro="">
      <xdr:nvGraphicFramePr>
        <xdr:cNvPr id="3408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135</xdr:row>
      <xdr:rowOff>12700</xdr:rowOff>
    </xdr:from>
    <xdr:to>
      <xdr:col>17</xdr:col>
      <xdr:colOff>0</xdr:colOff>
      <xdr:row>145</xdr:row>
      <xdr:rowOff>139700</xdr:rowOff>
    </xdr:to>
    <xdr:graphicFrame macro="">
      <xdr:nvGraphicFramePr>
        <xdr:cNvPr id="3409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147</xdr:row>
      <xdr:rowOff>0</xdr:rowOff>
    </xdr:from>
    <xdr:to>
      <xdr:col>11</xdr:col>
      <xdr:colOff>0</xdr:colOff>
      <xdr:row>157</xdr:row>
      <xdr:rowOff>127000</xdr:rowOff>
    </xdr:to>
    <xdr:graphicFrame macro="">
      <xdr:nvGraphicFramePr>
        <xdr:cNvPr id="3410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157</xdr:row>
      <xdr:rowOff>127000</xdr:rowOff>
    </xdr:to>
    <xdr:graphicFrame macro="">
      <xdr:nvGraphicFramePr>
        <xdr:cNvPr id="3411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147</xdr:row>
      <xdr:rowOff>0</xdr:rowOff>
    </xdr:from>
    <xdr:to>
      <xdr:col>13</xdr:col>
      <xdr:colOff>0</xdr:colOff>
      <xdr:row>157</xdr:row>
      <xdr:rowOff>127000</xdr:rowOff>
    </xdr:to>
    <xdr:graphicFrame macro="">
      <xdr:nvGraphicFramePr>
        <xdr:cNvPr id="3412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147</xdr:row>
      <xdr:rowOff>0</xdr:rowOff>
    </xdr:from>
    <xdr:to>
      <xdr:col>14</xdr:col>
      <xdr:colOff>0</xdr:colOff>
      <xdr:row>157</xdr:row>
      <xdr:rowOff>127000</xdr:rowOff>
    </xdr:to>
    <xdr:graphicFrame macro="">
      <xdr:nvGraphicFramePr>
        <xdr:cNvPr id="3413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147</xdr:row>
      <xdr:rowOff>0</xdr:rowOff>
    </xdr:from>
    <xdr:to>
      <xdr:col>15</xdr:col>
      <xdr:colOff>0</xdr:colOff>
      <xdr:row>157</xdr:row>
      <xdr:rowOff>127000</xdr:rowOff>
    </xdr:to>
    <xdr:graphicFrame macro="">
      <xdr:nvGraphicFramePr>
        <xdr:cNvPr id="3414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147</xdr:row>
      <xdr:rowOff>0</xdr:rowOff>
    </xdr:from>
    <xdr:to>
      <xdr:col>16</xdr:col>
      <xdr:colOff>0</xdr:colOff>
      <xdr:row>157</xdr:row>
      <xdr:rowOff>127000</xdr:rowOff>
    </xdr:to>
    <xdr:graphicFrame macro="">
      <xdr:nvGraphicFramePr>
        <xdr:cNvPr id="3415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17</xdr:col>
      <xdr:colOff>0</xdr:colOff>
      <xdr:row>157</xdr:row>
      <xdr:rowOff>127000</xdr:rowOff>
    </xdr:to>
    <xdr:graphicFrame macro="">
      <xdr:nvGraphicFramePr>
        <xdr:cNvPr id="3416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161</xdr:row>
      <xdr:rowOff>12700</xdr:rowOff>
    </xdr:from>
    <xdr:to>
      <xdr:col>11</xdr:col>
      <xdr:colOff>0</xdr:colOff>
      <xdr:row>171</xdr:row>
      <xdr:rowOff>139700</xdr:rowOff>
    </xdr:to>
    <xdr:graphicFrame macro="">
      <xdr:nvGraphicFramePr>
        <xdr:cNvPr id="3417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161</xdr:row>
      <xdr:rowOff>12700</xdr:rowOff>
    </xdr:from>
    <xdr:to>
      <xdr:col>12</xdr:col>
      <xdr:colOff>0</xdr:colOff>
      <xdr:row>171</xdr:row>
      <xdr:rowOff>139700</xdr:rowOff>
    </xdr:to>
    <xdr:graphicFrame macro="">
      <xdr:nvGraphicFramePr>
        <xdr:cNvPr id="3418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161</xdr:row>
      <xdr:rowOff>12700</xdr:rowOff>
    </xdr:from>
    <xdr:to>
      <xdr:col>13</xdr:col>
      <xdr:colOff>0</xdr:colOff>
      <xdr:row>171</xdr:row>
      <xdr:rowOff>139700</xdr:rowOff>
    </xdr:to>
    <xdr:graphicFrame macro="">
      <xdr:nvGraphicFramePr>
        <xdr:cNvPr id="3419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161</xdr:row>
      <xdr:rowOff>12700</xdr:rowOff>
    </xdr:from>
    <xdr:to>
      <xdr:col>14</xdr:col>
      <xdr:colOff>0</xdr:colOff>
      <xdr:row>171</xdr:row>
      <xdr:rowOff>139700</xdr:rowOff>
    </xdr:to>
    <xdr:graphicFrame macro="">
      <xdr:nvGraphicFramePr>
        <xdr:cNvPr id="3420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161</xdr:row>
      <xdr:rowOff>12700</xdr:rowOff>
    </xdr:from>
    <xdr:to>
      <xdr:col>15</xdr:col>
      <xdr:colOff>0</xdr:colOff>
      <xdr:row>171</xdr:row>
      <xdr:rowOff>139700</xdr:rowOff>
    </xdr:to>
    <xdr:graphicFrame macro="">
      <xdr:nvGraphicFramePr>
        <xdr:cNvPr id="3421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15</xdr:col>
      <xdr:colOff>0</xdr:colOff>
      <xdr:row>161</xdr:row>
      <xdr:rowOff>12700</xdr:rowOff>
    </xdr:from>
    <xdr:to>
      <xdr:col>16</xdr:col>
      <xdr:colOff>0</xdr:colOff>
      <xdr:row>171</xdr:row>
      <xdr:rowOff>139700</xdr:rowOff>
    </xdr:to>
    <xdr:graphicFrame macro="">
      <xdr:nvGraphicFramePr>
        <xdr:cNvPr id="3422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161</xdr:row>
      <xdr:rowOff>12700</xdr:rowOff>
    </xdr:from>
    <xdr:to>
      <xdr:col>17</xdr:col>
      <xdr:colOff>0</xdr:colOff>
      <xdr:row>171</xdr:row>
      <xdr:rowOff>139700</xdr:rowOff>
    </xdr:to>
    <xdr:graphicFrame macro="">
      <xdr:nvGraphicFramePr>
        <xdr:cNvPr id="3423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11</xdr:col>
      <xdr:colOff>0</xdr:colOff>
      <xdr:row>183</xdr:row>
      <xdr:rowOff>127000</xdr:rowOff>
    </xdr:to>
    <xdr:graphicFrame macro="">
      <xdr:nvGraphicFramePr>
        <xdr:cNvPr id="3424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183</xdr:row>
      <xdr:rowOff>127000</xdr:rowOff>
    </xdr:to>
    <xdr:graphicFrame macro="">
      <xdr:nvGraphicFramePr>
        <xdr:cNvPr id="3425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173</xdr:row>
      <xdr:rowOff>0</xdr:rowOff>
    </xdr:from>
    <xdr:to>
      <xdr:col>13</xdr:col>
      <xdr:colOff>0</xdr:colOff>
      <xdr:row>183</xdr:row>
      <xdr:rowOff>127000</xdr:rowOff>
    </xdr:to>
    <xdr:graphicFrame macro="">
      <xdr:nvGraphicFramePr>
        <xdr:cNvPr id="3426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109</xdr:row>
      <xdr:rowOff>12700</xdr:rowOff>
    </xdr:from>
    <xdr:to>
      <xdr:col>11</xdr:col>
      <xdr:colOff>0</xdr:colOff>
      <xdr:row>119</xdr:row>
      <xdr:rowOff>139700</xdr:rowOff>
    </xdr:to>
    <xdr:graphicFrame macro="">
      <xdr:nvGraphicFramePr>
        <xdr:cNvPr id="3427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109</xdr:row>
      <xdr:rowOff>12700</xdr:rowOff>
    </xdr:from>
    <xdr:to>
      <xdr:col>12</xdr:col>
      <xdr:colOff>0</xdr:colOff>
      <xdr:row>119</xdr:row>
      <xdr:rowOff>139700</xdr:rowOff>
    </xdr:to>
    <xdr:graphicFrame macro="">
      <xdr:nvGraphicFramePr>
        <xdr:cNvPr id="3428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109</xdr:row>
      <xdr:rowOff>12700</xdr:rowOff>
    </xdr:from>
    <xdr:to>
      <xdr:col>13</xdr:col>
      <xdr:colOff>0</xdr:colOff>
      <xdr:row>119</xdr:row>
      <xdr:rowOff>139700</xdr:rowOff>
    </xdr:to>
    <xdr:graphicFrame macro="">
      <xdr:nvGraphicFramePr>
        <xdr:cNvPr id="3429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13</xdr:col>
      <xdr:colOff>0</xdr:colOff>
      <xdr:row>109</xdr:row>
      <xdr:rowOff>12700</xdr:rowOff>
    </xdr:from>
    <xdr:to>
      <xdr:col>14</xdr:col>
      <xdr:colOff>0</xdr:colOff>
      <xdr:row>119</xdr:row>
      <xdr:rowOff>139700</xdr:rowOff>
    </xdr:to>
    <xdr:graphicFrame macro="">
      <xdr:nvGraphicFramePr>
        <xdr:cNvPr id="3430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14</xdr:col>
      <xdr:colOff>0</xdr:colOff>
      <xdr:row>109</xdr:row>
      <xdr:rowOff>12700</xdr:rowOff>
    </xdr:from>
    <xdr:to>
      <xdr:col>15</xdr:col>
      <xdr:colOff>0</xdr:colOff>
      <xdr:row>119</xdr:row>
      <xdr:rowOff>139700</xdr:rowOff>
    </xdr:to>
    <xdr:graphicFrame macro="">
      <xdr:nvGraphicFramePr>
        <xdr:cNvPr id="3431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109</xdr:row>
      <xdr:rowOff>12700</xdr:rowOff>
    </xdr:from>
    <xdr:to>
      <xdr:col>16</xdr:col>
      <xdr:colOff>0</xdr:colOff>
      <xdr:row>119</xdr:row>
      <xdr:rowOff>139700</xdr:rowOff>
    </xdr:to>
    <xdr:graphicFrame macro="">
      <xdr:nvGraphicFramePr>
        <xdr:cNvPr id="3432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109</xdr:row>
      <xdr:rowOff>12700</xdr:rowOff>
    </xdr:from>
    <xdr:to>
      <xdr:col>17</xdr:col>
      <xdr:colOff>0</xdr:colOff>
      <xdr:row>119</xdr:row>
      <xdr:rowOff>139700</xdr:rowOff>
    </xdr:to>
    <xdr:graphicFrame macro="">
      <xdr:nvGraphicFramePr>
        <xdr:cNvPr id="3433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11</xdr:col>
      <xdr:colOff>0</xdr:colOff>
      <xdr:row>131</xdr:row>
      <xdr:rowOff>127000</xdr:rowOff>
    </xdr:to>
    <xdr:graphicFrame macro="">
      <xdr:nvGraphicFramePr>
        <xdr:cNvPr id="3434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131</xdr:row>
      <xdr:rowOff>127000</xdr:rowOff>
    </xdr:to>
    <xdr:graphicFrame macro="">
      <xdr:nvGraphicFramePr>
        <xdr:cNvPr id="3435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12</xdr:col>
      <xdr:colOff>0</xdr:colOff>
      <xdr:row>121</xdr:row>
      <xdr:rowOff>0</xdr:rowOff>
    </xdr:from>
    <xdr:to>
      <xdr:col>13</xdr:col>
      <xdr:colOff>0</xdr:colOff>
      <xdr:row>131</xdr:row>
      <xdr:rowOff>127000</xdr:rowOff>
    </xdr:to>
    <xdr:graphicFrame macro="">
      <xdr:nvGraphicFramePr>
        <xdr:cNvPr id="3436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14</xdr:col>
      <xdr:colOff>0</xdr:colOff>
      <xdr:row>131</xdr:row>
      <xdr:rowOff>127000</xdr:rowOff>
    </xdr:to>
    <xdr:graphicFrame macro="">
      <xdr:nvGraphicFramePr>
        <xdr:cNvPr id="3437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14</xdr:col>
      <xdr:colOff>0</xdr:colOff>
      <xdr:row>121</xdr:row>
      <xdr:rowOff>0</xdr:rowOff>
    </xdr:from>
    <xdr:to>
      <xdr:col>15</xdr:col>
      <xdr:colOff>0</xdr:colOff>
      <xdr:row>131</xdr:row>
      <xdr:rowOff>127000</xdr:rowOff>
    </xdr:to>
    <xdr:graphicFrame macro="">
      <xdr:nvGraphicFramePr>
        <xdr:cNvPr id="3438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121</xdr:row>
      <xdr:rowOff>0</xdr:rowOff>
    </xdr:from>
    <xdr:to>
      <xdr:col>16</xdr:col>
      <xdr:colOff>0</xdr:colOff>
      <xdr:row>131</xdr:row>
      <xdr:rowOff>127000</xdr:rowOff>
    </xdr:to>
    <xdr:graphicFrame macro="">
      <xdr:nvGraphicFramePr>
        <xdr:cNvPr id="3439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121</xdr:row>
      <xdr:rowOff>0</xdr:rowOff>
    </xdr:from>
    <xdr:to>
      <xdr:col>17</xdr:col>
      <xdr:colOff>0</xdr:colOff>
      <xdr:row>131</xdr:row>
      <xdr:rowOff>127000</xdr:rowOff>
    </xdr:to>
    <xdr:graphicFrame macro="">
      <xdr:nvGraphicFramePr>
        <xdr:cNvPr id="3440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131</xdr:row>
      <xdr:rowOff>127000</xdr:rowOff>
    </xdr:to>
    <xdr:graphicFrame macro="">
      <xdr:nvGraphicFramePr>
        <xdr:cNvPr id="3441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17</xdr:col>
      <xdr:colOff>0</xdr:colOff>
      <xdr:row>109</xdr:row>
      <xdr:rowOff>12700</xdr:rowOff>
    </xdr:from>
    <xdr:to>
      <xdr:col>18</xdr:col>
      <xdr:colOff>0</xdr:colOff>
      <xdr:row>119</xdr:row>
      <xdr:rowOff>139700</xdr:rowOff>
    </xdr:to>
    <xdr:graphicFrame macro="">
      <xdr:nvGraphicFramePr>
        <xdr:cNvPr id="3442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10</xdr:col>
      <xdr:colOff>0</xdr:colOff>
      <xdr:row>187</xdr:row>
      <xdr:rowOff>12700</xdr:rowOff>
    </xdr:from>
    <xdr:to>
      <xdr:col>11</xdr:col>
      <xdr:colOff>0</xdr:colOff>
      <xdr:row>197</xdr:row>
      <xdr:rowOff>139700</xdr:rowOff>
    </xdr:to>
    <xdr:graphicFrame macro="">
      <xdr:nvGraphicFramePr>
        <xdr:cNvPr id="3443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11</xdr:col>
      <xdr:colOff>0</xdr:colOff>
      <xdr:row>187</xdr:row>
      <xdr:rowOff>12700</xdr:rowOff>
    </xdr:from>
    <xdr:to>
      <xdr:col>12</xdr:col>
      <xdr:colOff>0</xdr:colOff>
      <xdr:row>197</xdr:row>
      <xdr:rowOff>139700</xdr:rowOff>
    </xdr:to>
    <xdr:graphicFrame macro="">
      <xdr:nvGraphicFramePr>
        <xdr:cNvPr id="3444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12</xdr:col>
      <xdr:colOff>0</xdr:colOff>
      <xdr:row>187</xdr:row>
      <xdr:rowOff>12700</xdr:rowOff>
    </xdr:from>
    <xdr:to>
      <xdr:col>13</xdr:col>
      <xdr:colOff>0</xdr:colOff>
      <xdr:row>197</xdr:row>
      <xdr:rowOff>139700</xdr:rowOff>
    </xdr:to>
    <xdr:graphicFrame macro="">
      <xdr:nvGraphicFramePr>
        <xdr:cNvPr id="3445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0</xdr:colOff>
      <xdr:row>187</xdr:row>
      <xdr:rowOff>12700</xdr:rowOff>
    </xdr:from>
    <xdr:to>
      <xdr:col>14</xdr:col>
      <xdr:colOff>0</xdr:colOff>
      <xdr:row>197</xdr:row>
      <xdr:rowOff>139700</xdr:rowOff>
    </xdr:to>
    <xdr:graphicFrame macro="">
      <xdr:nvGraphicFramePr>
        <xdr:cNvPr id="3446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14</xdr:col>
      <xdr:colOff>0</xdr:colOff>
      <xdr:row>187</xdr:row>
      <xdr:rowOff>12700</xdr:rowOff>
    </xdr:from>
    <xdr:to>
      <xdr:col>15</xdr:col>
      <xdr:colOff>0</xdr:colOff>
      <xdr:row>197</xdr:row>
      <xdr:rowOff>139700</xdr:rowOff>
    </xdr:to>
    <xdr:graphicFrame macro="">
      <xdr:nvGraphicFramePr>
        <xdr:cNvPr id="3447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15</xdr:col>
      <xdr:colOff>2006600</xdr:colOff>
      <xdr:row>71</xdr:row>
      <xdr:rowOff>127000</xdr:rowOff>
    </xdr:to>
    <xdr:graphicFrame macro="">
      <xdr:nvGraphicFramePr>
        <xdr:cNvPr id="3448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10</xdr:col>
      <xdr:colOff>2006600</xdr:colOff>
      <xdr:row>83</xdr:row>
      <xdr:rowOff>127000</xdr:rowOff>
    </xdr:to>
    <xdr:graphicFrame macro="">
      <xdr:nvGraphicFramePr>
        <xdr:cNvPr id="3449" name="Chart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2006600</xdr:colOff>
      <xdr:row>71</xdr:row>
      <xdr:rowOff>127000</xdr:rowOff>
    </xdr:to>
    <xdr:graphicFrame macro="">
      <xdr:nvGraphicFramePr>
        <xdr:cNvPr id="86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0.51427</cdr:x>
      <cdr:y>0.51028</cdr:y>
    </cdr:from>
    <cdr:to>
      <cdr:x>0.52348</cdr:x>
      <cdr:y>0.55269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1941" y="907269"/>
          <a:ext cx="18467" cy="754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250" b="0" i="0" strike="noStrike">
              <a:solidFill>
                <a:srgbClr val="000000"/>
              </a:solidFill>
              <a:latin typeface="Geneva"/>
              <a:ea typeface="Geneva"/>
              <a:cs typeface="Geneva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99</xdr:row>
      <xdr:rowOff>63500</xdr:rowOff>
    </xdr:from>
    <xdr:to>
      <xdr:col>4</xdr:col>
      <xdr:colOff>190500</xdr:colOff>
      <xdr:row>125</xdr:row>
      <xdr:rowOff>101600</xdr:rowOff>
    </xdr:to>
    <xdr:graphicFrame macro="">
      <xdr:nvGraphicFramePr>
        <xdr:cNvPr id="104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99</xdr:row>
      <xdr:rowOff>63500</xdr:rowOff>
    </xdr:from>
    <xdr:to>
      <xdr:col>8</xdr:col>
      <xdr:colOff>152400</xdr:colOff>
      <xdr:row>125</xdr:row>
      <xdr:rowOff>101600</xdr:rowOff>
    </xdr:to>
    <xdr:graphicFrame macro="">
      <xdr:nvGraphicFramePr>
        <xdr:cNvPr id="104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99</xdr:row>
      <xdr:rowOff>63500</xdr:rowOff>
    </xdr:from>
    <xdr:to>
      <xdr:col>12</xdr:col>
      <xdr:colOff>127000</xdr:colOff>
      <xdr:row>125</xdr:row>
      <xdr:rowOff>101600</xdr:rowOff>
    </xdr:to>
    <xdr:graphicFrame macro="">
      <xdr:nvGraphicFramePr>
        <xdr:cNvPr id="104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622300</xdr:colOff>
      <xdr:row>99</xdr:row>
      <xdr:rowOff>50800</xdr:rowOff>
    </xdr:to>
    <xdr:graphicFrame macro="">
      <xdr:nvGraphicFramePr>
        <xdr:cNvPr id="104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8" sqref="B8"/>
    </sheetView>
  </sheetViews>
  <sheetFormatPr baseColWidth="10" defaultRowHeight="13" x14ac:dyDescent="0"/>
  <sheetData>
    <row r="1" spans="1:2">
      <c r="A1" s="6" t="s">
        <v>2849</v>
      </c>
      <c r="B1" s="6"/>
    </row>
    <row r="2" spans="1:2">
      <c r="A2" s="6" t="s">
        <v>2850</v>
      </c>
      <c r="B2" s="6"/>
    </row>
    <row r="4" spans="1:2">
      <c r="A4" t="s">
        <v>2851</v>
      </c>
      <c r="B4" s="173">
        <v>1</v>
      </c>
    </row>
    <row r="5" spans="1:2">
      <c r="A5" t="s">
        <v>1886</v>
      </c>
      <c r="B5" s="121">
        <v>40570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2"/>
  <sheetViews>
    <sheetView workbookViewId="0">
      <pane xSplit="1" ySplit="1" topLeftCell="B2" activePane="bottomRight" state="frozenSplit"/>
      <selection pane="topRight" activeCell="I1" sqref="I1"/>
      <selection pane="bottomLeft" activeCell="E2" sqref="E2"/>
      <selection pane="bottomRight" activeCell="R32" sqref="R32:T32"/>
    </sheetView>
  </sheetViews>
  <sheetFormatPr baseColWidth="10" defaultRowHeight="13" x14ac:dyDescent="0"/>
  <cols>
    <col min="1" max="1" width="15.140625" style="9" customWidth="1"/>
    <col min="2" max="2" width="3" style="9" customWidth="1"/>
    <col min="3" max="3" width="3.140625" style="9" customWidth="1"/>
    <col min="4" max="5" width="3" style="9" customWidth="1"/>
    <col min="6" max="7" width="14" style="9" customWidth="1"/>
    <col min="8" max="10" width="13.140625" style="9" customWidth="1"/>
    <col min="11" max="11" width="5" style="9" customWidth="1"/>
    <col min="12" max="12" width="38.85546875" style="9" customWidth="1"/>
    <col min="13" max="13" width="32.140625" style="9" customWidth="1"/>
    <col min="14" max="14" width="67.28515625" style="17" customWidth="1"/>
    <col min="15" max="15" width="10.7109375" style="9"/>
    <col min="16" max="16" width="10.85546875" style="9" customWidth="1"/>
    <col min="17" max="17" width="11.85546875" style="123" customWidth="1"/>
    <col min="18" max="18" width="9.5703125" style="9" customWidth="1"/>
    <col min="19" max="19" width="10.5703125" style="9" customWidth="1"/>
    <col min="20" max="20" width="10.7109375" style="9"/>
    <col min="21" max="21" width="4.85546875" style="9" customWidth="1"/>
    <col min="22" max="22" width="2.42578125" style="9" bestFit="1" customWidth="1"/>
    <col min="23" max="16384" width="10.7109375" style="9"/>
  </cols>
  <sheetData>
    <row r="1" spans="1:29" s="54" customFormat="1">
      <c r="A1" s="54" t="s">
        <v>2180</v>
      </c>
      <c r="B1" s="54" t="s">
        <v>2384</v>
      </c>
      <c r="C1" s="54" t="s">
        <v>1170</v>
      </c>
      <c r="D1" s="54" t="s">
        <v>2430</v>
      </c>
      <c r="E1" s="54" t="s">
        <v>4</v>
      </c>
      <c r="F1" s="54" t="s">
        <v>2544</v>
      </c>
      <c r="G1" s="54" t="s">
        <v>2545</v>
      </c>
      <c r="H1" s="54" t="s">
        <v>1073</v>
      </c>
      <c r="I1" s="54" t="s">
        <v>1292</v>
      </c>
      <c r="J1" s="54" t="s">
        <v>1293</v>
      </c>
      <c r="K1" s="54" t="s">
        <v>1294</v>
      </c>
      <c r="L1" s="54" t="s">
        <v>146</v>
      </c>
      <c r="M1" s="54" t="s">
        <v>1400</v>
      </c>
      <c r="N1" s="111" t="s">
        <v>1845</v>
      </c>
      <c r="O1" s="54" t="s">
        <v>1080</v>
      </c>
      <c r="P1" s="54" t="s">
        <v>1943</v>
      </c>
      <c r="Q1" s="122" t="s">
        <v>1886</v>
      </c>
      <c r="R1" s="54" t="s">
        <v>1081</v>
      </c>
      <c r="S1" s="54" t="s">
        <v>1082</v>
      </c>
      <c r="T1" s="54" t="s">
        <v>1176</v>
      </c>
      <c r="U1" s="54" t="s">
        <v>1083</v>
      </c>
    </row>
    <row r="2" spans="1:29">
      <c r="A2" s="9" t="s">
        <v>1156</v>
      </c>
      <c r="B2" s="9">
        <v>1</v>
      </c>
      <c r="F2" s="126" t="s">
        <v>2920</v>
      </c>
      <c r="G2" s="126" t="s">
        <v>2906</v>
      </c>
      <c r="H2" s="126" t="s">
        <v>2892</v>
      </c>
      <c r="I2" s="126" t="s">
        <v>2907</v>
      </c>
      <c r="J2" s="126" t="s">
        <v>2891</v>
      </c>
      <c r="L2" s="9" t="s">
        <v>2469</v>
      </c>
      <c r="M2" s="126" t="s">
        <v>2888</v>
      </c>
      <c r="N2" s="126" t="s">
        <v>2908</v>
      </c>
      <c r="O2" s="9" t="s">
        <v>1296</v>
      </c>
      <c r="P2" s="9" t="s">
        <v>1296</v>
      </c>
      <c r="Q2" s="157">
        <v>40505</v>
      </c>
      <c r="R2" s="9">
        <v>2014</v>
      </c>
      <c r="S2" s="126" t="s">
        <v>2909</v>
      </c>
      <c r="T2" s="157">
        <v>40506</v>
      </c>
      <c r="U2" s="126" t="s">
        <v>1851</v>
      </c>
      <c r="V2" s="126" t="s">
        <v>2859</v>
      </c>
      <c r="W2" s="9" t="s">
        <v>2905</v>
      </c>
    </row>
    <row r="3" spans="1:29">
      <c r="A3" s="9" t="s">
        <v>1287</v>
      </c>
      <c r="B3" s="9">
        <v>1</v>
      </c>
      <c r="F3" s="9" t="s">
        <v>1295</v>
      </c>
      <c r="G3" s="9" t="s">
        <v>1296</v>
      </c>
      <c r="H3" s="9" t="s">
        <v>1296</v>
      </c>
      <c r="I3" s="9" t="s">
        <v>1296</v>
      </c>
      <c r="J3" s="9" t="s">
        <v>1296</v>
      </c>
      <c r="K3" s="9" t="s">
        <v>1296</v>
      </c>
      <c r="L3" s="9" t="s">
        <v>186</v>
      </c>
      <c r="M3" s="126" t="s">
        <v>2857</v>
      </c>
      <c r="N3" s="126" t="s">
        <v>2911</v>
      </c>
      <c r="O3" s="9" t="s">
        <v>1296</v>
      </c>
      <c r="P3" s="9" t="s">
        <v>1296</v>
      </c>
      <c r="Q3" s="157">
        <v>40505</v>
      </c>
      <c r="R3" s="9">
        <v>2014</v>
      </c>
      <c r="S3" s="9" t="s">
        <v>1296</v>
      </c>
      <c r="T3" s="157">
        <v>40510</v>
      </c>
      <c r="U3" s="9" t="s">
        <v>2470</v>
      </c>
      <c r="V3" s="126" t="s">
        <v>2859</v>
      </c>
      <c r="W3" s="9" t="s">
        <v>2910</v>
      </c>
    </row>
    <row r="4" spans="1:29">
      <c r="A4" s="9" t="s">
        <v>2324</v>
      </c>
      <c r="B4" s="9">
        <v>1</v>
      </c>
      <c r="F4" s="9" t="s">
        <v>1295</v>
      </c>
      <c r="G4" s="9" t="s">
        <v>1296</v>
      </c>
      <c r="H4" s="9" t="s">
        <v>1296</v>
      </c>
      <c r="I4" s="9" t="s">
        <v>1296</v>
      </c>
      <c r="J4" s="9" t="s">
        <v>1296</v>
      </c>
      <c r="K4" s="9" t="s">
        <v>1296</v>
      </c>
      <c r="L4" s="9" t="s">
        <v>2220</v>
      </c>
      <c r="M4" s="126" t="s">
        <v>2888</v>
      </c>
      <c r="N4" s="126" t="s">
        <v>2887</v>
      </c>
      <c r="O4" s="9" t="s">
        <v>1296</v>
      </c>
      <c r="P4" s="9" t="s">
        <v>1296</v>
      </c>
      <c r="Q4" s="157">
        <v>40501</v>
      </c>
      <c r="R4" s="9">
        <v>2014</v>
      </c>
      <c r="S4" s="9" t="s">
        <v>1296</v>
      </c>
      <c r="T4" s="157">
        <v>40502</v>
      </c>
      <c r="U4" s="9" t="s">
        <v>2470</v>
      </c>
      <c r="V4" s="126" t="s">
        <v>2859</v>
      </c>
      <c r="W4" s="9" t="s">
        <v>2886</v>
      </c>
    </row>
    <row r="5" spans="1:29" customFormat="1">
      <c r="A5" s="9" t="s">
        <v>2118</v>
      </c>
      <c r="B5" s="9">
        <v>1</v>
      </c>
      <c r="C5" s="9"/>
      <c r="D5" s="9"/>
      <c r="E5" s="9"/>
      <c r="F5" s="9" t="s">
        <v>1295</v>
      </c>
      <c r="G5" s="9" t="s">
        <v>1296</v>
      </c>
      <c r="H5" s="9" t="s">
        <v>1296</v>
      </c>
      <c r="I5" s="9" t="s">
        <v>1296</v>
      </c>
      <c r="J5" s="9" t="s">
        <v>1296</v>
      </c>
      <c r="K5" s="9" t="s">
        <v>1296</v>
      </c>
      <c r="L5" s="9" t="s">
        <v>2388</v>
      </c>
      <c r="M5" s="126" t="s">
        <v>2857</v>
      </c>
      <c r="N5" s="126" t="s">
        <v>2990</v>
      </c>
      <c r="O5" s="9" t="s">
        <v>1296</v>
      </c>
      <c r="P5" s="9" t="s">
        <v>1296</v>
      </c>
      <c r="Q5" s="157">
        <v>40515</v>
      </c>
      <c r="R5" s="9">
        <v>2014</v>
      </c>
      <c r="S5" s="9" t="s">
        <v>1296</v>
      </c>
      <c r="T5" s="157">
        <v>40518</v>
      </c>
      <c r="U5" s="9" t="s">
        <v>2470</v>
      </c>
      <c r="V5" s="126" t="s">
        <v>3017</v>
      </c>
      <c r="W5" t="s">
        <v>2989</v>
      </c>
      <c r="Y5" t="s">
        <v>2991</v>
      </c>
    </row>
    <row r="6" spans="1:29" ht="26">
      <c r="A6" s="9" t="s">
        <v>1470</v>
      </c>
      <c r="B6" s="9">
        <v>1</v>
      </c>
      <c r="F6" s="9" t="s">
        <v>1295</v>
      </c>
      <c r="G6" s="9" t="s">
        <v>1296</v>
      </c>
      <c r="H6" s="9" t="s">
        <v>1296</v>
      </c>
      <c r="I6" s="9" t="s">
        <v>1296</v>
      </c>
      <c r="J6" s="9" t="s">
        <v>1296</v>
      </c>
      <c r="K6" s="9" t="s">
        <v>1296</v>
      </c>
      <c r="L6" s="9" t="s">
        <v>1443</v>
      </c>
      <c r="M6" s="126" t="s">
        <v>2857</v>
      </c>
      <c r="N6" s="156" t="s">
        <v>2860</v>
      </c>
      <c r="O6" s="9" t="s">
        <v>1296</v>
      </c>
      <c r="P6" s="9" t="s">
        <v>1296</v>
      </c>
      <c r="Q6" s="157">
        <v>40488</v>
      </c>
      <c r="R6" s="9">
        <v>2014</v>
      </c>
      <c r="S6" s="9" t="s">
        <v>1296</v>
      </c>
      <c r="T6" s="157">
        <v>40492</v>
      </c>
      <c r="U6" s="9" t="s">
        <v>2470</v>
      </c>
      <c r="V6" s="126" t="s">
        <v>3017</v>
      </c>
      <c r="W6" s="9" t="s">
        <v>2832</v>
      </c>
    </row>
    <row r="7" spans="1:29">
      <c r="A7" s="9" t="s">
        <v>1194</v>
      </c>
      <c r="B7" s="9">
        <v>1</v>
      </c>
      <c r="F7" s="9" t="s">
        <v>1295</v>
      </c>
      <c r="G7" s="9" t="s">
        <v>1296</v>
      </c>
      <c r="H7" s="9" t="s">
        <v>1296</v>
      </c>
      <c r="I7" s="9" t="s">
        <v>1296</v>
      </c>
      <c r="J7" s="9" t="s">
        <v>1296</v>
      </c>
      <c r="K7" s="9" t="s">
        <v>1296</v>
      </c>
      <c r="L7" s="9" t="s">
        <v>2134</v>
      </c>
      <c r="M7" s="9" t="s">
        <v>2857</v>
      </c>
      <c r="N7" s="126" t="s">
        <v>2861</v>
      </c>
      <c r="O7" s="9" t="s">
        <v>1296</v>
      </c>
      <c r="P7" s="9" t="s">
        <v>1296</v>
      </c>
      <c r="Q7" s="157">
        <v>40491</v>
      </c>
      <c r="R7" s="9">
        <v>2014</v>
      </c>
      <c r="S7" s="9" t="s">
        <v>1296</v>
      </c>
      <c r="T7" s="157">
        <v>40493</v>
      </c>
      <c r="U7" s="9" t="s">
        <v>2470</v>
      </c>
      <c r="V7" s="126" t="s">
        <v>2859</v>
      </c>
      <c r="W7" s="9" t="s">
        <v>2837</v>
      </c>
      <c r="AC7" s="126" t="s">
        <v>3000</v>
      </c>
    </row>
    <row r="8" spans="1:29">
      <c r="A8" s="9" t="s">
        <v>2587</v>
      </c>
      <c r="B8" s="9">
        <v>1</v>
      </c>
      <c r="F8" s="126" t="s">
        <v>2874</v>
      </c>
      <c r="G8" s="9" t="s">
        <v>1296</v>
      </c>
      <c r="H8" s="9" t="s">
        <v>1296</v>
      </c>
      <c r="I8" s="9" t="s">
        <v>1296</v>
      </c>
      <c r="J8" s="9" t="s">
        <v>1296</v>
      </c>
      <c r="K8" s="9" t="s">
        <v>1296</v>
      </c>
      <c r="L8" s="9" t="s">
        <v>2844</v>
      </c>
      <c r="M8" s="126" t="s">
        <v>2875</v>
      </c>
      <c r="N8" s="126" t="s">
        <v>2876</v>
      </c>
      <c r="O8" s="9" t="s">
        <v>1296</v>
      </c>
      <c r="P8" s="9" t="s">
        <v>1296</v>
      </c>
      <c r="Q8" s="157">
        <v>40499</v>
      </c>
      <c r="R8" s="9">
        <v>2014</v>
      </c>
      <c r="S8" s="126" t="s">
        <v>2878</v>
      </c>
      <c r="T8" s="157">
        <v>40500</v>
      </c>
      <c r="U8" s="9" t="s">
        <v>2470</v>
      </c>
      <c r="V8" s="126" t="s">
        <v>2859</v>
      </c>
      <c r="W8" s="9" t="s">
        <v>2877</v>
      </c>
    </row>
    <row r="9" spans="1:29">
      <c r="A9" s="9" t="s">
        <v>14</v>
      </c>
      <c r="B9" s="9">
        <v>1</v>
      </c>
      <c r="F9" s="126" t="s">
        <v>2889</v>
      </c>
      <c r="G9" s="126" t="s">
        <v>2890</v>
      </c>
      <c r="H9" s="126" t="s">
        <v>2891</v>
      </c>
      <c r="I9" s="9" t="s">
        <v>1296</v>
      </c>
      <c r="J9" s="9" t="s">
        <v>1296</v>
      </c>
      <c r="L9" s="9" t="s">
        <v>2135</v>
      </c>
      <c r="M9" s="126" t="s">
        <v>2857</v>
      </c>
      <c r="N9" s="126" t="s">
        <v>2894</v>
      </c>
      <c r="O9" s="9" t="s">
        <v>1296</v>
      </c>
      <c r="P9" s="9" t="s">
        <v>1296</v>
      </c>
      <c r="Q9" s="161" t="s">
        <v>1296</v>
      </c>
      <c r="R9" s="9">
        <v>2014</v>
      </c>
      <c r="S9" s="126" t="s">
        <v>1296</v>
      </c>
      <c r="T9" s="157">
        <v>40502</v>
      </c>
      <c r="U9" s="9" t="s">
        <v>2470</v>
      </c>
      <c r="V9" s="126" t="s">
        <v>2859</v>
      </c>
      <c r="W9" s="9" t="s">
        <v>2893</v>
      </c>
    </row>
    <row r="10" spans="1:29" customFormat="1">
      <c r="A10" t="s">
        <v>2495</v>
      </c>
      <c r="B10" s="9">
        <v>1</v>
      </c>
      <c r="C10" s="9"/>
      <c r="D10" s="9"/>
      <c r="E10" s="9"/>
      <c r="F10" s="126" t="s">
        <v>2920</v>
      </c>
      <c r="G10" s="166" t="s">
        <v>2921</v>
      </c>
      <c r="H10" s="166" t="s">
        <v>2922</v>
      </c>
      <c r="I10" s="164" t="s">
        <v>1296</v>
      </c>
      <c r="J10" s="164" t="s">
        <v>1296</v>
      </c>
      <c r="K10" s="9" t="s">
        <v>1296</v>
      </c>
      <c r="L10" s="9" t="s">
        <v>429</v>
      </c>
      <c r="M10" s="166" t="s">
        <v>2857</v>
      </c>
      <c r="N10" s="166" t="s">
        <v>2923</v>
      </c>
      <c r="O10" s="164" t="s">
        <v>1296</v>
      </c>
      <c r="P10" s="164" t="s">
        <v>1296</v>
      </c>
      <c r="Q10" s="167" t="s">
        <v>1296</v>
      </c>
      <c r="R10" s="9">
        <v>2014</v>
      </c>
      <c r="S10" s="166" t="s">
        <v>2925</v>
      </c>
      <c r="T10" s="168">
        <v>40512</v>
      </c>
      <c r="U10" s="126" t="s">
        <v>1851</v>
      </c>
      <c r="V10" s="169" t="s">
        <v>2859</v>
      </c>
      <c r="W10" t="s">
        <v>2924</v>
      </c>
    </row>
    <row r="11" spans="1:29">
      <c r="A11" s="9" t="s">
        <v>1959</v>
      </c>
      <c r="B11" s="9">
        <v>1</v>
      </c>
      <c r="F11" s="126" t="s">
        <v>2920</v>
      </c>
      <c r="G11" s="9" t="s">
        <v>1296</v>
      </c>
      <c r="H11" s="9" t="s">
        <v>1296</v>
      </c>
      <c r="I11" s="9" t="s">
        <v>1296</v>
      </c>
      <c r="J11" s="9" t="s">
        <v>1296</v>
      </c>
      <c r="K11" s="9" t="s">
        <v>1296</v>
      </c>
      <c r="L11" s="9" t="s">
        <v>479</v>
      </c>
      <c r="M11" s="126" t="s">
        <v>2934</v>
      </c>
      <c r="N11" s="126" t="s">
        <v>2960</v>
      </c>
      <c r="O11" s="9" t="s">
        <v>1296</v>
      </c>
      <c r="P11" s="9" t="s">
        <v>1296</v>
      </c>
      <c r="Q11" s="157">
        <v>40486</v>
      </c>
      <c r="R11" s="9">
        <v>2014</v>
      </c>
      <c r="S11" s="164" t="s">
        <v>1296</v>
      </c>
      <c r="T11" s="168">
        <v>40514</v>
      </c>
      <c r="U11" s="9" t="s">
        <v>2470</v>
      </c>
      <c r="V11" s="169" t="s">
        <v>2859</v>
      </c>
      <c r="W11" t="s">
        <v>2940</v>
      </c>
    </row>
    <row r="12" spans="1:29">
      <c r="A12" s="9" t="s">
        <v>530</v>
      </c>
      <c r="B12" s="9">
        <v>1</v>
      </c>
      <c r="F12" s="126" t="s">
        <v>2858</v>
      </c>
      <c r="G12" s="9" t="s">
        <v>1296</v>
      </c>
      <c r="H12" s="9" t="s">
        <v>1296</v>
      </c>
      <c r="I12" s="9" t="s">
        <v>1296</v>
      </c>
      <c r="J12" s="9" t="s">
        <v>1296</v>
      </c>
      <c r="K12" s="9" t="s">
        <v>1296</v>
      </c>
      <c r="L12" s="9" t="s">
        <v>2136</v>
      </c>
      <c r="M12" s="126" t="s">
        <v>3011</v>
      </c>
      <c r="N12" s="126" t="s">
        <v>2996</v>
      </c>
      <c r="O12" s="9" t="s">
        <v>1296</v>
      </c>
      <c r="P12" s="9" t="s">
        <v>1296</v>
      </c>
      <c r="Q12" s="9" t="s">
        <v>1296</v>
      </c>
      <c r="R12" s="9">
        <v>2014</v>
      </c>
      <c r="S12" s="9" t="s">
        <v>1296</v>
      </c>
      <c r="T12" s="157">
        <v>40524</v>
      </c>
      <c r="U12" s="9" t="s">
        <v>2470</v>
      </c>
      <c r="V12" s="126" t="s">
        <v>2859</v>
      </c>
      <c r="W12" s="9" t="s">
        <v>3018</v>
      </c>
    </row>
    <row r="13" spans="1:29">
      <c r="A13" s="9" t="s">
        <v>2506</v>
      </c>
      <c r="B13" s="9">
        <v>1</v>
      </c>
      <c r="F13" s="126" t="s">
        <v>2858</v>
      </c>
      <c r="G13" s="9" t="s">
        <v>2610</v>
      </c>
      <c r="H13" s="126" t="s">
        <v>2891</v>
      </c>
      <c r="I13" s="9" t="s">
        <v>1296</v>
      </c>
      <c r="J13" s="9" t="s">
        <v>1296</v>
      </c>
      <c r="K13" s="9" t="s">
        <v>1296</v>
      </c>
      <c r="L13" s="9" t="s">
        <v>1162</v>
      </c>
      <c r="M13" s="126" t="s">
        <v>2897</v>
      </c>
      <c r="N13" s="126" t="s">
        <v>2896</v>
      </c>
      <c r="O13" s="9" t="s">
        <v>1296</v>
      </c>
      <c r="P13" s="9" t="s">
        <v>1296</v>
      </c>
      <c r="Q13" s="161" t="s">
        <v>1296</v>
      </c>
      <c r="R13" s="9">
        <v>2014</v>
      </c>
      <c r="S13" s="9" t="s">
        <v>1296</v>
      </c>
      <c r="T13" s="157">
        <v>40502</v>
      </c>
      <c r="U13" s="9" t="s">
        <v>2470</v>
      </c>
      <c r="V13" s="126" t="s">
        <v>2859</v>
      </c>
      <c r="W13" s="126" t="s">
        <v>2895</v>
      </c>
    </row>
    <row r="14" spans="1:29">
      <c r="A14" s="9" t="s">
        <v>444</v>
      </c>
      <c r="B14" s="9">
        <v>1</v>
      </c>
      <c r="F14" s="9" t="s">
        <v>1295</v>
      </c>
      <c r="G14" s="9" t="s">
        <v>1296</v>
      </c>
      <c r="H14" s="9" t="s">
        <v>1296</v>
      </c>
      <c r="I14" s="9" t="s">
        <v>1296</v>
      </c>
      <c r="J14" s="9" t="s">
        <v>1296</v>
      </c>
      <c r="K14" s="9" t="s">
        <v>1296</v>
      </c>
      <c r="L14" s="9" t="s">
        <v>1399</v>
      </c>
      <c r="M14" s="126" t="s">
        <v>2872</v>
      </c>
      <c r="N14" s="156" t="s">
        <v>3019</v>
      </c>
      <c r="O14" s="9" t="s">
        <v>1296</v>
      </c>
      <c r="P14" s="9" t="s">
        <v>1296</v>
      </c>
      <c r="Q14" s="161" t="s">
        <v>1296</v>
      </c>
      <c r="R14" s="9">
        <v>2014</v>
      </c>
      <c r="S14" s="9" t="s">
        <v>1296</v>
      </c>
      <c r="T14" s="157">
        <v>40524</v>
      </c>
      <c r="U14" s="9" t="s">
        <v>2470</v>
      </c>
      <c r="V14" s="126" t="s">
        <v>2859</v>
      </c>
      <c r="W14" s="9" t="s">
        <v>3020</v>
      </c>
    </row>
    <row r="15" spans="1:29">
      <c r="A15" s="9" t="s">
        <v>2513</v>
      </c>
      <c r="B15" s="9">
        <v>1</v>
      </c>
      <c r="F15" s="126" t="s">
        <v>3016</v>
      </c>
      <c r="G15" s="9" t="s">
        <v>1296</v>
      </c>
      <c r="H15" s="9" t="s">
        <v>1296</v>
      </c>
      <c r="I15" s="9" t="s">
        <v>1296</v>
      </c>
      <c r="J15" s="9" t="s">
        <v>1296</v>
      </c>
      <c r="K15" s="9" t="s">
        <v>1296</v>
      </c>
      <c r="L15" s="9" t="s">
        <v>2374</v>
      </c>
      <c r="M15" s="126" t="s">
        <v>2934</v>
      </c>
      <c r="N15" s="126" t="s">
        <v>2932</v>
      </c>
      <c r="O15" s="9" t="s">
        <v>1296</v>
      </c>
      <c r="P15" s="9" t="s">
        <v>1296</v>
      </c>
      <c r="Q15" s="9" t="s">
        <v>1296</v>
      </c>
      <c r="R15" s="9">
        <v>2014</v>
      </c>
      <c r="S15" s="9" t="s">
        <v>1296</v>
      </c>
      <c r="T15" s="157">
        <v>40513</v>
      </c>
      <c r="U15" s="9" t="s">
        <v>2470</v>
      </c>
      <c r="V15" s="126" t="s">
        <v>2859</v>
      </c>
      <c r="W15" s="9" t="s">
        <v>2933</v>
      </c>
    </row>
    <row r="16" spans="1:29" customFormat="1">
      <c r="A16" s="9" t="s">
        <v>389</v>
      </c>
      <c r="B16" s="9">
        <v>1</v>
      </c>
      <c r="C16" s="9"/>
      <c r="D16" s="9"/>
      <c r="E16" s="9"/>
      <c r="F16" s="9" t="s">
        <v>1295</v>
      </c>
      <c r="G16" s="9" t="s">
        <v>1296</v>
      </c>
      <c r="H16" s="9" t="s">
        <v>1296</v>
      </c>
      <c r="I16" s="9" t="s">
        <v>1296</v>
      </c>
      <c r="J16" s="9" t="s">
        <v>1296</v>
      </c>
      <c r="K16" s="9" t="s">
        <v>1296</v>
      </c>
      <c r="L16" s="9" t="s">
        <v>2167</v>
      </c>
      <c r="M16" s="126" t="s">
        <v>2942</v>
      </c>
      <c r="N16" s="126" t="s">
        <v>2943</v>
      </c>
      <c r="O16" s="9" t="s">
        <v>1296</v>
      </c>
      <c r="P16" s="9" t="s">
        <v>1296</v>
      </c>
      <c r="Q16" s="9" t="s">
        <v>1296</v>
      </c>
      <c r="R16" s="9">
        <v>2014</v>
      </c>
      <c r="S16" s="9" t="s">
        <v>1296</v>
      </c>
      <c r="T16" s="157">
        <v>40515</v>
      </c>
      <c r="U16" s="9" t="s">
        <v>2470</v>
      </c>
      <c r="V16" s="126" t="s">
        <v>2859</v>
      </c>
      <c r="W16" t="s">
        <v>2941</v>
      </c>
    </row>
    <row r="17" spans="1:23">
      <c r="A17" s="9" t="s">
        <v>1267</v>
      </c>
      <c r="B17" s="9">
        <v>1</v>
      </c>
      <c r="F17" s="9" t="s">
        <v>1295</v>
      </c>
      <c r="G17" s="9" t="s">
        <v>1296</v>
      </c>
      <c r="H17" s="9" t="s">
        <v>1296</v>
      </c>
      <c r="I17" s="9" t="s">
        <v>1296</v>
      </c>
      <c r="J17" s="9" t="s">
        <v>1296</v>
      </c>
      <c r="K17" s="9" t="s">
        <v>1296</v>
      </c>
      <c r="L17" s="9" t="s">
        <v>1187</v>
      </c>
      <c r="M17" s="126" t="s">
        <v>2857</v>
      </c>
      <c r="N17" s="164" t="s">
        <v>2913</v>
      </c>
      <c r="O17" s="164" t="s">
        <v>1296</v>
      </c>
      <c r="P17" s="164" t="s">
        <v>1296</v>
      </c>
      <c r="Q17" s="167">
        <v>40505</v>
      </c>
      <c r="R17" s="9">
        <v>2014</v>
      </c>
      <c r="S17" s="164" t="s">
        <v>1296</v>
      </c>
      <c r="T17" s="168">
        <v>40511</v>
      </c>
      <c r="U17" s="9" t="s">
        <v>2470</v>
      </c>
      <c r="V17" s="169" t="s">
        <v>2859</v>
      </c>
      <c r="W17" t="s">
        <v>2914</v>
      </c>
    </row>
    <row r="18" spans="1:23" customFormat="1">
      <c r="A18" s="9" t="s">
        <v>1473</v>
      </c>
      <c r="B18" s="9">
        <v>1</v>
      </c>
      <c r="C18" s="9"/>
      <c r="D18" s="9"/>
      <c r="E18" s="9"/>
      <c r="F18" s="126" t="s">
        <v>2920</v>
      </c>
      <c r="G18" s="9" t="s">
        <v>1296</v>
      </c>
      <c r="H18" s="9" t="s">
        <v>1296</v>
      </c>
      <c r="I18" s="9" t="s">
        <v>1296</v>
      </c>
      <c r="J18" s="9" t="s">
        <v>1296</v>
      </c>
      <c r="K18" s="9" t="s">
        <v>1296</v>
      </c>
      <c r="L18" s="9" t="s">
        <v>1396</v>
      </c>
      <c r="M18" s="126" t="s">
        <v>2934</v>
      </c>
      <c r="N18" s="126" t="s">
        <v>2954</v>
      </c>
      <c r="O18" s="9" t="s">
        <v>1296</v>
      </c>
      <c r="P18" s="9" t="s">
        <v>1296</v>
      </c>
      <c r="Q18" s="157">
        <v>40506</v>
      </c>
      <c r="R18" s="9">
        <v>2014</v>
      </c>
      <c r="S18" s="126" t="s">
        <v>2958</v>
      </c>
      <c r="T18" s="157">
        <v>40514</v>
      </c>
      <c r="U18" s="126" t="s">
        <v>1851</v>
      </c>
      <c r="V18" s="126" t="s">
        <v>2859</v>
      </c>
      <c r="W18" t="s">
        <v>2939</v>
      </c>
    </row>
    <row r="19" spans="1:23">
      <c r="A19" s="9" t="s">
        <v>907</v>
      </c>
      <c r="B19" s="9">
        <v>1</v>
      </c>
      <c r="F19" s="126" t="s">
        <v>2948</v>
      </c>
      <c r="G19" s="126" t="s">
        <v>2949</v>
      </c>
      <c r="H19" s="126" t="s">
        <v>2891</v>
      </c>
      <c r="I19" s="9" t="s">
        <v>1296</v>
      </c>
      <c r="J19" s="9" t="s">
        <v>1296</v>
      </c>
      <c r="K19" s="9" t="s">
        <v>1296</v>
      </c>
      <c r="L19" s="9" t="s">
        <v>2216</v>
      </c>
      <c r="M19" s="126" t="s">
        <v>1296</v>
      </c>
      <c r="N19" t="s">
        <v>2959</v>
      </c>
      <c r="O19" s="126" t="s">
        <v>1296</v>
      </c>
      <c r="P19" s="126" t="s">
        <v>1296</v>
      </c>
      <c r="Q19" s="157">
        <v>40513</v>
      </c>
      <c r="R19" s="9">
        <v>2014</v>
      </c>
      <c r="S19" s="9" t="s">
        <v>1296</v>
      </c>
      <c r="T19" s="157">
        <v>40515</v>
      </c>
      <c r="U19" s="9" t="s">
        <v>2470</v>
      </c>
      <c r="V19" s="126" t="s">
        <v>2859</v>
      </c>
      <c r="W19" s="9" t="s">
        <v>2947</v>
      </c>
    </row>
    <row r="20" spans="1:23">
      <c r="A20" s="9" t="s">
        <v>1103</v>
      </c>
      <c r="B20" s="9">
        <v>1</v>
      </c>
      <c r="F20" s="126" t="s">
        <v>2920</v>
      </c>
      <c r="G20" s="126" t="s">
        <v>3028</v>
      </c>
      <c r="H20" s="126" t="s">
        <v>2891</v>
      </c>
      <c r="I20" s="9" t="s">
        <v>1296</v>
      </c>
      <c r="J20" s="9" t="s">
        <v>1296</v>
      </c>
      <c r="K20" s="9" t="s">
        <v>1296</v>
      </c>
      <c r="L20" s="9" t="s">
        <v>1756</v>
      </c>
      <c r="M20" s="126" t="s">
        <v>2857</v>
      </c>
      <c r="N20" s="126" t="s">
        <v>3026</v>
      </c>
      <c r="O20" s="9" t="s">
        <v>1296</v>
      </c>
      <c r="P20" s="9" t="s">
        <v>1296</v>
      </c>
      <c r="Q20" s="161" t="s">
        <v>1296</v>
      </c>
      <c r="R20" s="9">
        <v>2014</v>
      </c>
      <c r="S20" s="126" t="s">
        <v>3027</v>
      </c>
      <c r="T20" s="157">
        <v>40527</v>
      </c>
      <c r="U20" s="126" t="s">
        <v>1851</v>
      </c>
      <c r="V20" s="126" t="s">
        <v>2859</v>
      </c>
      <c r="W20" s="126" t="s">
        <v>3025</v>
      </c>
    </row>
    <row r="21" spans="1:23" customFormat="1">
      <c r="A21" s="9" t="s">
        <v>1948</v>
      </c>
      <c r="B21" s="9">
        <v>1</v>
      </c>
      <c r="C21" s="9"/>
      <c r="D21" s="9"/>
      <c r="E21" s="9"/>
      <c r="F21" s="126" t="s">
        <v>2920</v>
      </c>
      <c r="G21" s="126" t="s">
        <v>3031</v>
      </c>
      <c r="H21" s="126" t="s">
        <v>2891</v>
      </c>
      <c r="I21" s="9" t="s">
        <v>1296</v>
      </c>
      <c r="J21" s="9" t="s">
        <v>1296</v>
      </c>
      <c r="K21" s="9" t="s">
        <v>1296</v>
      </c>
      <c r="L21" s="9" t="s">
        <v>2550</v>
      </c>
      <c r="M21" s="126" t="s">
        <v>3032</v>
      </c>
      <c r="N21" s="126" t="s">
        <v>3030</v>
      </c>
      <c r="O21" s="9" t="s">
        <v>1296</v>
      </c>
      <c r="P21" s="9" t="s">
        <v>1296</v>
      </c>
      <c r="Q21" s="161" t="s">
        <v>1296</v>
      </c>
      <c r="R21" s="9">
        <v>2014</v>
      </c>
      <c r="S21" s="126" t="s">
        <v>3033</v>
      </c>
      <c r="T21" s="157">
        <v>40527</v>
      </c>
      <c r="U21" s="126" t="s">
        <v>1851</v>
      </c>
      <c r="V21" s="126" t="s">
        <v>2859</v>
      </c>
      <c r="W21" s="9" t="s">
        <v>3029</v>
      </c>
    </row>
    <row r="22" spans="1:23">
      <c r="A22" s="9" t="s">
        <v>950</v>
      </c>
      <c r="B22" s="9">
        <v>1</v>
      </c>
      <c r="F22" s="9" t="s">
        <v>1295</v>
      </c>
      <c r="G22" s="9" t="s">
        <v>1296</v>
      </c>
      <c r="H22" s="9" t="s">
        <v>1296</v>
      </c>
      <c r="I22" s="9" t="s">
        <v>1296</v>
      </c>
      <c r="J22" s="9" t="s">
        <v>1296</v>
      </c>
      <c r="K22" s="9" t="s">
        <v>1296</v>
      </c>
      <c r="L22" s="9" t="s">
        <v>2516</v>
      </c>
      <c r="M22" s="9" t="s">
        <v>1296</v>
      </c>
      <c r="N22" s="9" t="s">
        <v>2848</v>
      </c>
      <c r="O22" s="9" t="s">
        <v>1296</v>
      </c>
      <c r="P22" s="9" t="s">
        <v>1296</v>
      </c>
      <c r="Q22" s="9" t="s">
        <v>1296</v>
      </c>
      <c r="R22" s="9">
        <v>2014</v>
      </c>
      <c r="S22" s="9" t="s">
        <v>1296</v>
      </c>
      <c r="T22" s="157">
        <v>40520</v>
      </c>
      <c r="U22" s="9" t="s">
        <v>2470</v>
      </c>
      <c r="V22" s="126" t="s">
        <v>2859</v>
      </c>
      <c r="W22" s="9" t="s">
        <v>2847</v>
      </c>
    </row>
    <row r="23" spans="1:23">
      <c r="A23" s="9" t="s">
        <v>2192</v>
      </c>
      <c r="B23" s="9">
        <v>1</v>
      </c>
      <c r="F23" s="126" t="s">
        <v>2858</v>
      </c>
      <c r="G23" s="9" t="s">
        <v>1296</v>
      </c>
      <c r="H23" s="9" t="s">
        <v>1296</v>
      </c>
      <c r="I23" s="9" t="s">
        <v>1296</v>
      </c>
      <c r="J23" s="9" t="s">
        <v>1296</v>
      </c>
      <c r="K23" s="9" t="s">
        <v>1296</v>
      </c>
      <c r="L23" s="9" t="s">
        <v>2292</v>
      </c>
      <c r="M23" s="126" t="s">
        <v>1296</v>
      </c>
      <c r="N23" s="161" t="s">
        <v>2950</v>
      </c>
      <c r="O23" s="9" t="s">
        <v>1296</v>
      </c>
      <c r="P23" s="9" t="s">
        <v>1296</v>
      </c>
      <c r="Q23" s="157">
        <v>40513</v>
      </c>
      <c r="R23" s="9">
        <v>2014</v>
      </c>
      <c r="S23" s="9" t="s">
        <v>1296</v>
      </c>
      <c r="T23" s="157">
        <v>40514</v>
      </c>
      <c r="U23" s="9" t="s">
        <v>2470</v>
      </c>
      <c r="V23" s="126" t="s">
        <v>2859</v>
      </c>
      <c r="W23" s="9" t="s">
        <v>2938</v>
      </c>
    </row>
    <row r="24" spans="1:23">
      <c r="A24" s="9" t="s">
        <v>710</v>
      </c>
      <c r="B24" s="9">
        <v>1</v>
      </c>
      <c r="F24" s="9" t="s">
        <v>1295</v>
      </c>
      <c r="G24" s="9" t="s">
        <v>1296</v>
      </c>
      <c r="H24" s="9" t="s">
        <v>1296</v>
      </c>
      <c r="I24" s="9" t="s">
        <v>1296</v>
      </c>
      <c r="J24" s="9" t="s">
        <v>1296</v>
      </c>
      <c r="K24" s="9" t="s">
        <v>1296</v>
      </c>
      <c r="L24" s="9" t="s">
        <v>1315</v>
      </c>
      <c r="M24" s="9" t="s">
        <v>1296</v>
      </c>
      <c r="N24" s="161" t="s">
        <v>3015</v>
      </c>
      <c r="O24" s="9" t="s">
        <v>1296</v>
      </c>
      <c r="P24" s="9" t="s">
        <v>1296</v>
      </c>
      <c r="Q24" s="157">
        <v>40506</v>
      </c>
      <c r="R24" s="9">
        <v>2014</v>
      </c>
      <c r="S24" s="9" t="s">
        <v>1296</v>
      </c>
      <c r="T24" s="157">
        <v>40524</v>
      </c>
      <c r="U24" s="9" t="s">
        <v>2470</v>
      </c>
      <c r="V24" s="126" t="s">
        <v>3017</v>
      </c>
      <c r="W24" s="9" t="s">
        <v>2846</v>
      </c>
    </row>
    <row r="25" spans="1:23">
      <c r="A25" s="9" t="s">
        <v>522</v>
      </c>
      <c r="B25" s="9">
        <v>1</v>
      </c>
      <c r="F25" s="9" t="s">
        <v>1295</v>
      </c>
      <c r="G25" s="9" t="s">
        <v>1296</v>
      </c>
      <c r="H25" s="9" t="s">
        <v>1296</v>
      </c>
      <c r="I25" s="9" t="s">
        <v>1296</v>
      </c>
      <c r="J25" s="9" t="s">
        <v>1296</v>
      </c>
      <c r="K25" s="9" t="s">
        <v>1296</v>
      </c>
      <c r="L25" s="9" t="s">
        <v>873</v>
      </c>
      <c r="M25" s="9" t="s">
        <v>1296</v>
      </c>
      <c r="N25" s="126" t="s">
        <v>2835</v>
      </c>
      <c r="O25" s="9" t="s">
        <v>1296</v>
      </c>
      <c r="P25" s="9" t="s">
        <v>1296</v>
      </c>
      <c r="Q25" s="157">
        <v>40506</v>
      </c>
      <c r="R25" s="9">
        <v>2014</v>
      </c>
      <c r="S25" s="9" t="s">
        <v>1296</v>
      </c>
      <c r="T25" s="157">
        <v>40515</v>
      </c>
      <c r="U25" s="9" t="s">
        <v>2470</v>
      </c>
      <c r="V25" s="126" t="s">
        <v>2859</v>
      </c>
      <c r="W25" s="9" t="s">
        <v>2946</v>
      </c>
    </row>
    <row r="26" spans="1:23" customFormat="1">
      <c r="A26" s="9" t="s">
        <v>723</v>
      </c>
      <c r="B26" s="9">
        <v>1</v>
      </c>
      <c r="C26" s="9"/>
      <c r="D26" s="9"/>
      <c r="E26" s="9"/>
      <c r="F26" s="9" t="s">
        <v>1295</v>
      </c>
      <c r="G26" s="9" t="s">
        <v>1296</v>
      </c>
      <c r="H26" s="9" t="s">
        <v>1296</v>
      </c>
      <c r="I26" s="9" t="s">
        <v>1296</v>
      </c>
      <c r="J26" s="9" t="s">
        <v>1296</v>
      </c>
      <c r="K26" s="9" t="s">
        <v>1296</v>
      </c>
      <c r="L26" s="9" t="s">
        <v>1500</v>
      </c>
      <c r="M26" s="9" t="s">
        <v>1296</v>
      </c>
      <c r="N26" s="126" t="s">
        <v>2879</v>
      </c>
      <c r="O26" s="9" t="s">
        <v>1296</v>
      </c>
      <c r="P26" s="9" t="s">
        <v>1296</v>
      </c>
      <c r="Q26" s="157">
        <v>40498</v>
      </c>
      <c r="R26" s="9">
        <v>2014</v>
      </c>
      <c r="S26" s="9" t="s">
        <v>1296</v>
      </c>
      <c r="T26" s="157">
        <v>40500</v>
      </c>
      <c r="U26" s="9" t="s">
        <v>2470</v>
      </c>
      <c r="V26" s="126" t="s">
        <v>2859</v>
      </c>
      <c r="W26" t="s">
        <v>2880</v>
      </c>
    </row>
    <row r="27" spans="1:23" customFormat="1">
      <c r="A27" s="9" t="s">
        <v>514</v>
      </c>
      <c r="B27" s="9">
        <v>1</v>
      </c>
      <c r="C27" s="9"/>
      <c r="D27" s="9"/>
      <c r="E27" s="9"/>
      <c r="F27" s="126" t="s">
        <v>2953</v>
      </c>
      <c r="G27" s="9" t="s">
        <v>1296</v>
      </c>
      <c r="H27" s="9" t="s">
        <v>1296</v>
      </c>
      <c r="I27" s="9" t="s">
        <v>1296</v>
      </c>
      <c r="J27" s="9" t="s">
        <v>1296</v>
      </c>
      <c r="K27" s="9" t="s">
        <v>1296</v>
      </c>
      <c r="L27" s="9" t="s">
        <v>1507</v>
      </c>
      <c r="M27" s="126" t="s">
        <v>2952</v>
      </c>
      <c r="N27" s="161" t="s">
        <v>2951</v>
      </c>
      <c r="O27" s="9" t="s">
        <v>1296</v>
      </c>
      <c r="P27" s="9" t="s">
        <v>1296</v>
      </c>
      <c r="Q27" s="161" t="s">
        <v>1296</v>
      </c>
      <c r="R27" s="9">
        <v>2014</v>
      </c>
      <c r="S27" s="9" t="s">
        <v>1296</v>
      </c>
      <c r="T27" s="157">
        <v>40516</v>
      </c>
      <c r="U27" s="9" t="s">
        <v>2470</v>
      </c>
      <c r="V27" s="126" t="s">
        <v>2859</v>
      </c>
      <c r="W27" t="s">
        <v>3006</v>
      </c>
    </row>
    <row r="28" spans="1:23">
      <c r="A28" s="9" t="s">
        <v>1463</v>
      </c>
      <c r="B28" s="9">
        <v>1</v>
      </c>
      <c r="F28" s="126" t="s">
        <v>2997</v>
      </c>
      <c r="G28" s="9" t="s">
        <v>1296</v>
      </c>
      <c r="H28" s="9" t="s">
        <v>1296</v>
      </c>
      <c r="I28" s="9" t="s">
        <v>1296</v>
      </c>
      <c r="J28" s="9" t="s">
        <v>1296</v>
      </c>
      <c r="K28" s="9" t="s">
        <v>1296</v>
      </c>
      <c r="L28" s="9" t="s">
        <v>145</v>
      </c>
      <c r="M28" s="9" t="s">
        <v>1296</v>
      </c>
      <c r="N28" s="126" t="s">
        <v>2996</v>
      </c>
      <c r="O28" s="9" t="s">
        <v>1296</v>
      </c>
      <c r="P28" s="9" t="s">
        <v>1296</v>
      </c>
      <c r="Q28" s="157">
        <v>40514</v>
      </c>
      <c r="R28" s="9">
        <v>2014</v>
      </c>
      <c r="S28" s="9" t="s">
        <v>1296</v>
      </c>
      <c r="T28" s="157">
        <v>40518</v>
      </c>
      <c r="U28" s="9" t="s">
        <v>2470</v>
      </c>
      <c r="V28" s="126" t="s">
        <v>2859</v>
      </c>
      <c r="W28" s="9" t="s">
        <v>2995</v>
      </c>
    </row>
    <row r="29" spans="1:23">
      <c r="A29" s="9" t="s">
        <v>693</v>
      </c>
      <c r="B29" s="9">
        <v>1</v>
      </c>
      <c r="F29" s="9" t="s">
        <v>1295</v>
      </c>
      <c r="G29" s="9" t="s">
        <v>1296</v>
      </c>
      <c r="H29" s="9" t="s">
        <v>1296</v>
      </c>
      <c r="I29" s="9" t="s">
        <v>1296</v>
      </c>
      <c r="J29" s="9" t="s">
        <v>1296</v>
      </c>
      <c r="K29" s="9" t="s">
        <v>1296</v>
      </c>
      <c r="L29" s="9" t="s">
        <v>454</v>
      </c>
      <c r="M29" s="9" t="s">
        <v>2885</v>
      </c>
      <c r="N29" s="126" t="s">
        <v>2884</v>
      </c>
      <c r="O29" s="9" t="s">
        <v>1296</v>
      </c>
      <c r="P29" s="9" t="s">
        <v>1296</v>
      </c>
      <c r="Q29" s="157">
        <v>40494</v>
      </c>
      <c r="R29" s="9">
        <v>2014</v>
      </c>
      <c r="S29" s="9" t="s">
        <v>1296</v>
      </c>
      <c r="T29" s="157">
        <v>40501</v>
      </c>
      <c r="U29" s="9" t="s">
        <v>2470</v>
      </c>
      <c r="V29" s="126" t="s">
        <v>2859</v>
      </c>
      <c r="W29" s="126" t="s">
        <v>2883</v>
      </c>
    </row>
    <row r="30" spans="1:23" customFormat="1">
      <c r="A30" s="9" t="s">
        <v>521</v>
      </c>
      <c r="B30" s="9">
        <v>1</v>
      </c>
      <c r="C30" s="9"/>
      <c r="D30" s="9"/>
      <c r="E30" s="9"/>
      <c r="F30" s="9" t="s">
        <v>1295</v>
      </c>
      <c r="G30" s="9" t="s">
        <v>1296</v>
      </c>
      <c r="H30" s="9" t="s">
        <v>1296</v>
      </c>
      <c r="I30" s="9" t="s">
        <v>1296</v>
      </c>
      <c r="J30" s="9" t="s">
        <v>1296</v>
      </c>
      <c r="K30" s="9" t="s">
        <v>1296</v>
      </c>
      <c r="L30" s="9" t="s">
        <v>94</v>
      </c>
      <c r="M30" s="9" t="s">
        <v>2857</v>
      </c>
      <c r="N30" s="126" t="s">
        <v>2870</v>
      </c>
      <c r="O30" s="9" t="s">
        <v>1296</v>
      </c>
      <c r="P30" s="9" t="s">
        <v>1296</v>
      </c>
      <c r="Q30" s="157">
        <v>40490</v>
      </c>
      <c r="R30" s="9">
        <v>2014</v>
      </c>
      <c r="S30" s="9" t="s">
        <v>1296</v>
      </c>
      <c r="T30" s="157">
        <v>40502</v>
      </c>
      <c r="U30" s="9" t="s">
        <v>2470</v>
      </c>
      <c r="V30" s="126" t="s">
        <v>3017</v>
      </c>
      <c r="W30" t="s">
        <v>2845</v>
      </c>
    </row>
    <row r="31" spans="1:23">
      <c r="A31" s="9" t="s">
        <v>640</v>
      </c>
      <c r="B31" s="9">
        <v>1</v>
      </c>
      <c r="F31" s="126" t="s">
        <v>2858</v>
      </c>
      <c r="G31" s="9" t="s">
        <v>1296</v>
      </c>
      <c r="H31" s="9" t="s">
        <v>1296</v>
      </c>
      <c r="I31" s="9" t="s">
        <v>1296</v>
      </c>
      <c r="J31" s="9" t="s">
        <v>1296</v>
      </c>
      <c r="K31" s="9" t="s">
        <v>1296</v>
      </c>
      <c r="L31" s="9" t="s">
        <v>2212</v>
      </c>
      <c r="M31" s="126" t="s">
        <v>3011</v>
      </c>
      <c r="N31" s="126" t="s">
        <v>3010</v>
      </c>
      <c r="O31" s="9" t="s">
        <v>1296</v>
      </c>
      <c r="P31" s="9" t="s">
        <v>1296</v>
      </c>
      <c r="Q31" s="157">
        <v>40514</v>
      </c>
      <c r="R31" s="9">
        <v>2014</v>
      </c>
      <c r="S31" s="9" t="s">
        <v>1296</v>
      </c>
      <c r="T31" s="157">
        <v>40522</v>
      </c>
      <c r="U31" s="9" t="s">
        <v>2470</v>
      </c>
      <c r="V31" s="126" t="s">
        <v>2859</v>
      </c>
      <c r="W31" s="9" t="s">
        <v>3009</v>
      </c>
    </row>
    <row r="32" spans="1:23">
      <c r="A32" s="9" t="s">
        <v>80</v>
      </c>
      <c r="B32" s="9">
        <v>1</v>
      </c>
      <c r="F32" s="9" t="s">
        <v>1295</v>
      </c>
      <c r="G32" s="9" t="s">
        <v>1296</v>
      </c>
      <c r="H32" s="9" t="s">
        <v>1296</v>
      </c>
      <c r="I32" s="9" t="s">
        <v>1296</v>
      </c>
      <c r="J32" s="9" t="s">
        <v>1296</v>
      </c>
      <c r="K32" s="9" t="s">
        <v>1296</v>
      </c>
      <c r="L32" s="9" t="s">
        <v>2213</v>
      </c>
      <c r="M32" s="9" t="s">
        <v>1296</v>
      </c>
      <c r="N32" s="126" t="s">
        <v>2999</v>
      </c>
      <c r="O32" s="9" t="s">
        <v>1296</v>
      </c>
      <c r="P32" s="9" t="s">
        <v>1296</v>
      </c>
      <c r="Q32" s="161" t="s">
        <v>1296</v>
      </c>
      <c r="R32" s="9">
        <v>2015</v>
      </c>
      <c r="S32" s="9" t="s">
        <v>1296</v>
      </c>
      <c r="T32" s="157">
        <v>40570</v>
      </c>
      <c r="U32" s="9" t="s">
        <v>2470</v>
      </c>
      <c r="V32" s="126" t="s">
        <v>2859</v>
      </c>
      <c r="W32" s="9" t="s">
        <v>2998</v>
      </c>
    </row>
    <row r="33" spans="1:24">
      <c r="A33" s="9" t="s">
        <v>1349</v>
      </c>
      <c r="B33" s="9">
        <v>1</v>
      </c>
      <c r="F33" s="9" t="s">
        <v>1295</v>
      </c>
      <c r="G33" s="9" t="s">
        <v>1296</v>
      </c>
      <c r="H33" s="9" t="s">
        <v>1296</v>
      </c>
      <c r="I33" s="9" t="s">
        <v>1296</v>
      </c>
      <c r="J33" s="9" t="s">
        <v>1296</v>
      </c>
      <c r="K33" s="9" t="s">
        <v>1296</v>
      </c>
      <c r="L33" s="9" t="s">
        <v>1449</v>
      </c>
      <c r="M33" s="126" t="s">
        <v>3008</v>
      </c>
      <c r="N33" s="126" t="s">
        <v>3007</v>
      </c>
      <c r="O33" s="9" t="s">
        <v>1296</v>
      </c>
      <c r="P33" s="9" t="s">
        <v>1296</v>
      </c>
      <c r="Q33" s="9" t="s">
        <v>1296</v>
      </c>
      <c r="R33" s="9">
        <v>2014</v>
      </c>
      <c r="S33" s="9" t="s">
        <v>1296</v>
      </c>
      <c r="T33" s="157">
        <v>40522</v>
      </c>
      <c r="U33" s="9" t="s">
        <v>2470</v>
      </c>
      <c r="V33" s="126" t="s">
        <v>2859</v>
      </c>
      <c r="W33" s="9" t="s">
        <v>2843</v>
      </c>
    </row>
    <row r="34" spans="1:24">
      <c r="A34" s="9" t="s">
        <v>943</v>
      </c>
      <c r="B34" s="9">
        <v>1</v>
      </c>
      <c r="F34" s="126" t="s">
        <v>3049</v>
      </c>
      <c r="G34" s="126" t="s">
        <v>3050</v>
      </c>
      <c r="H34" s="126" t="s">
        <v>2892</v>
      </c>
      <c r="I34" s="126" t="s">
        <v>3051</v>
      </c>
      <c r="J34" s="126" t="s">
        <v>2891</v>
      </c>
      <c r="K34" s="9" t="s">
        <v>1296</v>
      </c>
      <c r="L34" s="9" t="s">
        <v>1922</v>
      </c>
      <c r="M34" s="126" t="s">
        <v>1296</v>
      </c>
      <c r="N34" s="166" t="s">
        <v>3052</v>
      </c>
      <c r="O34" s="172" t="s">
        <v>1296</v>
      </c>
      <c r="P34" s="172" t="s">
        <v>1296</v>
      </c>
      <c r="Q34" s="167">
        <v>40555</v>
      </c>
      <c r="R34" s="9">
        <v>2015</v>
      </c>
      <c r="S34" s="172" t="s">
        <v>1296</v>
      </c>
      <c r="T34" s="168">
        <v>40569</v>
      </c>
      <c r="U34" s="126" t="s">
        <v>2470</v>
      </c>
      <c r="V34" s="169" t="s">
        <v>2859</v>
      </c>
      <c r="X34" t="s">
        <v>3053</v>
      </c>
    </row>
    <row r="35" spans="1:24">
      <c r="A35" s="9" t="s">
        <v>2202</v>
      </c>
      <c r="B35" s="9">
        <v>1</v>
      </c>
      <c r="F35" s="126" t="s">
        <v>2858</v>
      </c>
      <c r="G35" s="9" t="s">
        <v>1296</v>
      </c>
      <c r="H35" s="9" t="s">
        <v>1296</v>
      </c>
      <c r="I35" s="9" t="s">
        <v>1296</v>
      </c>
      <c r="J35" s="9" t="s">
        <v>1296</v>
      </c>
      <c r="K35" s="9" t="s">
        <v>1296</v>
      </c>
      <c r="L35" s="9" t="s">
        <v>2191</v>
      </c>
      <c r="M35" s="126" t="s">
        <v>2857</v>
      </c>
      <c r="N35" s="126" t="s">
        <v>2855</v>
      </c>
      <c r="O35" s="9" t="s">
        <v>1296</v>
      </c>
      <c r="P35" s="9" t="s">
        <v>1296</v>
      </c>
      <c r="Q35" s="9" t="s">
        <v>1296</v>
      </c>
      <c r="R35" s="9">
        <v>2014</v>
      </c>
      <c r="S35" s="126" t="s">
        <v>2856</v>
      </c>
      <c r="T35" s="157">
        <v>40492</v>
      </c>
      <c r="U35" s="126" t="s">
        <v>2470</v>
      </c>
      <c r="V35" s="126" t="s">
        <v>2859</v>
      </c>
      <c r="W35" s="9" t="s">
        <v>2839</v>
      </c>
    </row>
    <row r="37" spans="1:24">
      <c r="A37" s="54" t="s">
        <v>2873</v>
      </c>
    </row>
    <row r="38" spans="1:24">
      <c r="A38" s="9" t="s">
        <v>444</v>
      </c>
      <c r="B38" s="9">
        <v>1</v>
      </c>
      <c r="F38" s="9" t="s">
        <v>1295</v>
      </c>
      <c r="G38" s="9" t="s">
        <v>1296</v>
      </c>
      <c r="H38" s="9" t="s">
        <v>1296</v>
      </c>
      <c r="I38" s="9" t="s">
        <v>1296</v>
      </c>
      <c r="J38" s="9" t="s">
        <v>1296</v>
      </c>
      <c r="K38" s="9" t="s">
        <v>1296</v>
      </c>
      <c r="L38" s="9" t="s">
        <v>1399</v>
      </c>
      <c r="M38" s="126" t="s">
        <v>2872</v>
      </c>
      <c r="N38" s="166" t="s">
        <v>2871</v>
      </c>
      <c r="O38" s="126" t="s">
        <v>1296</v>
      </c>
      <c r="P38" s="126" t="s">
        <v>1296</v>
      </c>
      <c r="Q38" s="165" t="s">
        <v>1296</v>
      </c>
      <c r="R38" s="126">
        <v>2014</v>
      </c>
      <c r="S38" s="126" t="s">
        <v>1296</v>
      </c>
      <c r="T38" s="157">
        <v>40497</v>
      </c>
      <c r="U38" s="126" t="s">
        <v>2470</v>
      </c>
      <c r="V38" s="126" t="s">
        <v>2859</v>
      </c>
      <c r="W38" s="9" t="s">
        <v>2833</v>
      </c>
    </row>
    <row r="42" spans="1:24">
      <c r="M42" s="126"/>
      <c r="N42" s="126"/>
    </row>
  </sheetData>
  <phoneticPr fontId="15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43" sqref="D43"/>
    </sheetView>
  </sheetViews>
  <sheetFormatPr baseColWidth="10" defaultRowHeight="13" x14ac:dyDescent="0"/>
  <cols>
    <col min="3" max="3" width="11.7109375" bestFit="1" customWidth="1"/>
    <col min="4" max="4" width="55.7109375" customWidth="1"/>
  </cols>
  <sheetData>
    <row r="1" spans="1:4">
      <c r="A1" s="86" t="s">
        <v>1886</v>
      </c>
      <c r="B1" s="86"/>
      <c r="C1" s="86" t="s">
        <v>2180</v>
      </c>
      <c r="D1" s="86" t="s">
        <v>2852</v>
      </c>
    </row>
    <row r="2" spans="1:4">
      <c r="A2" s="162">
        <v>40487</v>
      </c>
      <c r="B2">
        <v>0.8</v>
      </c>
      <c r="C2" t="s">
        <v>3034</v>
      </c>
      <c r="D2" t="s">
        <v>3035</v>
      </c>
    </row>
    <row r="3" spans="1:4">
      <c r="A3" s="162">
        <v>40493</v>
      </c>
      <c r="B3">
        <v>0.85</v>
      </c>
      <c r="C3" t="s">
        <v>1470</v>
      </c>
      <c r="D3" t="s">
        <v>3036</v>
      </c>
    </row>
    <row r="4" spans="1:4">
      <c r="A4" s="162">
        <v>40493</v>
      </c>
      <c r="B4">
        <v>0.85</v>
      </c>
      <c r="C4" t="s">
        <v>1194</v>
      </c>
      <c r="D4" t="s">
        <v>3036</v>
      </c>
    </row>
    <row r="5" spans="1:4">
      <c r="A5" s="162">
        <v>40493</v>
      </c>
      <c r="B5">
        <v>0.85</v>
      </c>
      <c r="C5" t="s">
        <v>2202</v>
      </c>
      <c r="D5" t="s">
        <v>3036</v>
      </c>
    </row>
    <row r="6" spans="1:4">
      <c r="A6" s="162">
        <v>40493</v>
      </c>
      <c r="B6">
        <v>0.85</v>
      </c>
      <c r="C6" t="s">
        <v>3037</v>
      </c>
      <c r="D6" t="s">
        <v>3038</v>
      </c>
    </row>
    <row r="7" spans="1:4">
      <c r="A7" s="162">
        <v>40500</v>
      </c>
      <c r="B7">
        <v>0.9</v>
      </c>
      <c r="C7" t="s">
        <v>167</v>
      </c>
      <c r="D7" t="s">
        <v>2882</v>
      </c>
    </row>
    <row r="8" spans="1:4">
      <c r="A8" s="162">
        <v>40500</v>
      </c>
      <c r="B8">
        <v>0.9</v>
      </c>
      <c r="C8" t="s">
        <v>2587</v>
      </c>
      <c r="D8" t="s">
        <v>2882</v>
      </c>
    </row>
    <row r="9" spans="1:4">
      <c r="A9" s="162">
        <v>40500</v>
      </c>
      <c r="B9">
        <v>0.9</v>
      </c>
      <c r="C9" t="s">
        <v>723</v>
      </c>
      <c r="D9" t="s">
        <v>2881</v>
      </c>
    </row>
    <row r="10" spans="1:4">
      <c r="A10" s="162">
        <v>40501</v>
      </c>
      <c r="B10">
        <v>0.9</v>
      </c>
      <c r="C10" t="s">
        <v>693</v>
      </c>
      <c r="D10" t="s">
        <v>2882</v>
      </c>
    </row>
    <row r="11" spans="1:4">
      <c r="A11" s="162">
        <v>40502</v>
      </c>
      <c r="B11">
        <v>0.9</v>
      </c>
      <c r="C11" t="s">
        <v>2324</v>
      </c>
      <c r="D11" t="s">
        <v>2882</v>
      </c>
    </row>
    <row r="12" spans="1:4">
      <c r="A12" s="162">
        <v>40502</v>
      </c>
      <c r="B12">
        <v>0.9</v>
      </c>
      <c r="C12" t="s">
        <v>14</v>
      </c>
      <c r="D12" t="s">
        <v>2882</v>
      </c>
    </row>
    <row r="13" spans="1:4">
      <c r="A13" s="162">
        <v>40502</v>
      </c>
      <c r="B13">
        <v>0.9</v>
      </c>
      <c r="C13" t="s">
        <v>2506</v>
      </c>
      <c r="D13" t="s">
        <v>2882</v>
      </c>
    </row>
    <row r="14" spans="1:4">
      <c r="A14" s="162">
        <v>40506</v>
      </c>
      <c r="B14">
        <v>0.9</v>
      </c>
      <c r="C14" t="s">
        <v>1156</v>
      </c>
      <c r="D14" t="s">
        <v>2931</v>
      </c>
    </row>
    <row r="15" spans="1:4">
      <c r="A15" s="162">
        <v>40510</v>
      </c>
      <c r="B15">
        <v>0.95</v>
      </c>
      <c r="C15" t="s">
        <v>1287</v>
      </c>
      <c r="D15" t="s">
        <v>2912</v>
      </c>
    </row>
    <row r="16" spans="1:4">
      <c r="A16" s="162">
        <v>40511</v>
      </c>
      <c r="B16">
        <v>0.95</v>
      </c>
      <c r="C16" t="s">
        <v>1267</v>
      </c>
      <c r="D16" t="s">
        <v>2882</v>
      </c>
    </row>
    <row r="17" spans="1:4">
      <c r="A17" s="162">
        <v>40512</v>
      </c>
      <c r="B17">
        <v>0.95</v>
      </c>
      <c r="C17" t="s">
        <v>2495</v>
      </c>
      <c r="D17" t="s">
        <v>2931</v>
      </c>
    </row>
    <row r="18" spans="1:4">
      <c r="A18" s="162">
        <v>40515</v>
      </c>
      <c r="B18">
        <v>0.95</v>
      </c>
      <c r="C18" t="s">
        <v>389</v>
      </c>
      <c r="D18" t="s">
        <v>2882</v>
      </c>
    </row>
    <row r="19" spans="1:4">
      <c r="A19" s="162">
        <v>40515</v>
      </c>
      <c r="B19">
        <v>0.95</v>
      </c>
      <c r="C19" t="s">
        <v>522</v>
      </c>
      <c r="D19" t="s">
        <v>2882</v>
      </c>
    </row>
    <row r="20" spans="1:4">
      <c r="A20" s="162">
        <v>40517</v>
      </c>
      <c r="B20">
        <v>0.95</v>
      </c>
      <c r="C20" t="s">
        <v>2192</v>
      </c>
      <c r="D20" t="s">
        <v>2882</v>
      </c>
    </row>
    <row r="21" spans="1:4">
      <c r="A21" s="162">
        <v>40517</v>
      </c>
      <c r="B21">
        <v>0.95</v>
      </c>
      <c r="C21" t="s">
        <v>514</v>
      </c>
      <c r="D21" t="s">
        <v>2882</v>
      </c>
    </row>
    <row r="22" spans="1:4">
      <c r="A22" s="162">
        <v>40517</v>
      </c>
      <c r="B22">
        <v>0.95</v>
      </c>
      <c r="C22" t="s">
        <v>907</v>
      </c>
      <c r="D22" t="s">
        <v>2882</v>
      </c>
    </row>
    <row r="23" spans="1:4">
      <c r="A23" s="162">
        <v>40517</v>
      </c>
      <c r="B23">
        <v>0.95</v>
      </c>
      <c r="C23" t="s">
        <v>1473</v>
      </c>
      <c r="D23" t="s">
        <v>2882</v>
      </c>
    </row>
    <row r="24" spans="1:4">
      <c r="A24" s="162">
        <v>40517</v>
      </c>
      <c r="B24">
        <v>0.95</v>
      </c>
      <c r="C24" t="s">
        <v>1959</v>
      </c>
      <c r="D24" t="s">
        <v>2882</v>
      </c>
    </row>
    <row r="25" spans="1:4">
      <c r="A25" s="162">
        <v>40517</v>
      </c>
      <c r="B25">
        <v>0.95</v>
      </c>
      <c r="C25" t="s">
        <v>2513</v>
      </c>
      <c r="D25" t="s">
        <v>2986</v>
      </c>
    </row>
    <row r="26" spans="1:4">
      <c r="A26" s="162">
        <v>40518</v>
      </c>
      <c r="B26">
        <v>0.95</v>
      </c>
      <c r="C26" t="s">
        <v>444</v>
      </c>
      <c r="D26" t="s">
        <v>2988</v>
      </c>
    </row>
    <row r="27" spans="1:4">
      <c r="A27" s="162">
        <v>40518</v>
      </c>
      <c r="B27">
        <v>0.95</v>
      </c>
      <c r="C27" t="s">
        <v>2118</v>
      </c>
      <c r="D27" t="s">
        <v>2882</v>
      </c>
    </row>
    <row r="28" spans="1:4">
      <c r="A28" s="162">
        <v>40520</v>
      </c>
      <c r="B28">
        <v>0.95</v>
      </c>
      <c r="C28" t="s">
        <v>950</v>
      </c>
      <c r="D28" t="s">
        <v>2882</v>
      </c>
    </row>
    <row r="29" spans="1:4">
      <c r="A29" s="162">
        <v>40521</v>
      </c>
      <c r="B29">
        <v>0.95</v>
      </c>
      <c r="C29" t="s">
        <v>1463</v>
      </c>
      <c r="D29" t="s">
        <v>2882</v>
      </c>
    </row>
    <row r="30" spans="1:4">
      <c r="A30" s="162">
        <v>40522</v>
      </c>
      <c r="B30">
        <v>0.95</v>
      </c>
      <c r="C30" t="s">
        <v>1349</v>
      </c>
      <c r="D30" t="s">
        <v>2882</v>
      </c>
    </row>
    <row r="31" spans="1:4">
      <c r="A31" s="162">
        <v>40522</v>
      </c>
      <c r="B31">
        <v>0.95</v>
      </c>
      <c r="C31" t="s">
        <v>640</v>
      </c>
      <c r="D31" t="s">
        <v>2882</v>
      </c>
    </row>
    <row r="32" spans="1:4">
      <c r="A32" s="162">
        <v>40522</v>
      </c>
      <c r="B32">
        <v>0.95</v>
      </c>
      <c r="C32" t="s">
        <v>943</v>
      </c>
      <c r="D32" t="s">
        <v>2882</v>
      </c>
    </row>
    <row r="33" spans="1:4">
      <c r="A33" s="162">
        <v>40524</v>
      </c>
      <c r="B33">
        <v>0.95</v>
      </c>
      <c r="C33" t="s">
        <v>710</v>
      </c>
      <c r="D33" t="s">
        <v>2882</v>
      </c>
    </row>
    <row r="34" spans="1:4">
      <c r="A34" s="162">
        <v>40524</v>
      </c>
      <c r="B34">
        <v>0.95</v>
      </c>
      <c r="C34" t="s">
        <v>530</v>
      </c>
      <c r="D34" t="s">
        <v>2882</v>
      </c>
    </row>
    <row r="35" spans="1:4">
      <c r="A35" s="162">
        <v>40524</v>
      </c>
      <c r="B35">
        <v>0.95</v>
      </c>
      <c r="C35" t="s">
        <v>444</v>
      </c>
      <c r="D35" t="s">
        <v>3021</v>
      </c>
    </row>
    <row r="36" spans="1:4">
      <c r="A36" s="162">
        <v>40524</v>
      </c>
      <c r="B36">
        <v>0.95</v>
      </c>
      <c r="C36" t="s">
        <v>1948</v>
      </c>
      <c r="D36" t="s">
        <v>3022</v>
      </c>
    </row>
    <row r="37" spans="1:4">
      <c r="A37" s="162">
        <v>40524</v>
      </c>
      <c r="B37">
        <v>0.95</v>
      </c>
      <c r="C37" t="s">
        <v>1103</v>
      </c>
      <c r="D37" t="s">
        <v>3022</v>
      </c>
    </row>
    <row r="38" spans="1:4">
      <c r="A38" s="162">
        <v>40524</v>
      </c>
      <c r="B38">
        <v>0.95</v>
      </c>
      <c r="C38" t="s">
        <v>80</v>
      </c>
      <c r="D38" t="s">
        <v>3023</v>
      </c>
    </row>
    <row r="39" spans="1:4">
      <c r="A39" s="162">
        <v>40527</v>
      </c>
      <c r="B39">
        <v>0.95</v>
      </c>
      <c r="C39" t="s">
        <v>1103</v>
      </c>
      <c r="D39" t="s">
        <v>2882</v>
      </c>
    </row>
    <row r="40" spans="1:4">
      <c r="A40" s="162">
        <v>40527</v>
      </c>
      <c r="B40">
        <v>0.95</v>
      </c>
      <c r="C40" t="s">
        <v>1948</v>
      </c>
      <c r="D40" t="s">
        <v>2882</v>
      </c>
    </row>
    <row r="41" spans="1:4">
      <c r="A41" s="162">
        <v>40568</v>
      </c>
      <c r="B41" s="173">
        <v>1</v>
      </c>
      <c r="C41" t="s">
        <v>943</v>
      </c>
      <c r="D41" t="s">
        <v>3054</v>
      </c>
    </row>
    <row r="42" spans="1:4">
      <c r="A42" s="162">
        <v>40568</v>
      </c>
      <c r="B42" s="173">
        <v>1</v>
      </c>
      <c r="C42" s="126" t="s">
        <v>3047</v>
      </c>
      <c r="D42" t="s">
        <v>3048</v>
      </c>
    </row>
    <row r="43" spans="1:4">
      <c r="A43" s="162">
        <v>40568</v>
      </c>
      <c r="B43" s="173">
        <v>1</v>
      </c>
      <c r="C43" s="126" t="s">
        <v>80</v>
      </c>
      <c r="D43" t="s">
        <v>3055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I51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B70" sqref="B70"/>
    </sheetView>
  </sheetViews>
  <sheetFormatPr baseColWidth="10" defaultColWidth="11.42578125" defaultRowHeight="13" x14ac:dyDescent="0"/>
  <cols>
    <col min="1" max="1" width="14.85546875" customWidth="1"/>
    <col min="2" max="2" width="6.7109375" customWidth="1"/>
    <col min="3" max="3" width="11.7109375" customWidth="1"/>
    <col min="4" max="6" width="3.7109375" customWidth="1"/>
    <col min="7" max="9" width="2.140625" style="62" customWidth="1"/>
    <col min="10" max="11" width="9.7109375" customWidth="1"/>
    <col min="13" max="13" width="10.7109375" style="2" customWidth="1"/>
    <col min="18" max="25" width="8.7109375" customWidth="1"/>
    <col min="26" max="50" width="7.7109375" customWidth="1"/>
    <col min="52" max="52" width="3.85546875" customWidth="1"/>
    <col min="53" max="53" width="4.7109375" customWidth="1"/>
    <col min="54" max="57" width="1.7109375" customWidth="1"/>
    <col min="58" max="58" width="2.7109375" customWidth="1"/>
  </cols>
  <sheetData>
    <row r="1" spans="1:61">
      <c r="A1" t="s">
        <v>2180</v>
      </c>
      <c r="B1" s="62"/>
      <c r="C1" s="29" t="s">
        <v>2532</v>
      </c>
      <c r="D1" s="174" t="s">
        <v>2853</v>
      </c>
      <c r="E1" s="174"/>
      <c r="F1" s="174"/>
      <c r="G1" s="175" t="s">
        <v>1464</v>
      </c>
      <c r="H1" s="175"/>
      <c r="I1" s="175"/>
      <c r="J1" s="181" t="s">
        <v>2366</v>
      </c>
      <c r="K1" s="178"/>
      <c r="L1" s="176" t="str">
        <f>Candidates!E2</f>
        <v>Democratic</v>
      </c>
      <c r="M1" s="176"/>
      <c r="N1" s="177" t="str">
        <f>Candidates!E3</f>
        <v>Republican</v>
      </c>
      <c r="O1" s="178"/>
      <c r="P1" s="179" t="str">
        <f>Candidates!E4</f>
        <v>Independent</v>
      </c>
      <c r="Q1" s="180"/>
      <c r="R1" s="181" t="str">
        <f>Candidates!E5</f>
        <v>Libertarian</v>
      </c>
      <c r="S1" s="178"/>
      <c r="T1" s="181" t="str">
        <f>Candidates!E6</f>
        <v>Green</v>
      </c>
      <c r="U1" s="178"/>
      <c r="V1" s="181" t="str">
        <f>Candidates!E7</f>
        <v>Constitution</v>
      </c>
      <c r="W1" s="178"/>
      <c r="X1" s="181" t="str">
        <f>Candidates!E8</f>
        <v>Reform</v>
      </c>
      <c r="Y1" s="178"/>
      <c r="Z1" s="181" t="str">
        <f>Candidates!E9</f>
        <v>Natural Law</v>
      </c>
      <c r="AA1" s="181"/>
      <c r="AB1" s="181" t="str">
        <f>Candidates!E10</f>
        <v>Soc. Workers</v>
      </c>
      <c r="AC1" s="178"/>
      <c r="AD1" s="181" t="str">
        <f>Candidates!E11</f>
        <v>Socialist</v>
      </c>
      <c r="AE1" s="178"/>
      <c r="AF1" s="181" t="str">
        <f>Candidates!E12</f>
        <v>Write-ins</v>
      </c>
      <c r="AG1" s="181"/>
      <c r="AH1" s="181" t="str">
        <f>Candidates!E13</f>
        <v>State1</v>
      </c>
      <c r="AI1" s="181"/>
      <c r="AJ1" s="181" t="str">
        <f>Candidates!E14</f>
        <v>State2</v>
      </c>
      <c r="AK1" s="181"/>
      <c r="AL1" s="181" t="str">
        <f>Candidates!E15</f>
        <v>State3</v>
      </c>
      <c r="AM1" s="178"/>
      <c r="AN1" s="181" t="str">
        <f>Candidates!E16</f>
        <v>State4</v>
      </c>
      <c r="AO1" s="181"/>
      <c r="AP1" s="181" t="str">
        <f>Candidates!E17</f>
        <v>State5</v>
      </c>
      <c r="AQ1" s="178"/>
      <c r="AR1" s="181" t="str">
        <f>Candidates!E18</f>
        <v>State6</v>
      </c>
      <c r="AS1" s="178"/>
      <c r="AT1" s="181" t="str">
        <f>Candidates!E19</f>
        <v>State7</v>
      </c>
      <c r="AU1" s="178"/>
      <c r="AV1" s="181">
        <f>Candidates!F20</f>
        <v>0</v>
      </c>
      <c r="AW1" s="181"/>
      <c r="AX1" s="1"/>
      <c r="AY1" s="1"/>
      <c r="BB1" s="16" t="str">
        <f>LEFT(R1,1)</f>
        <v>L</v>
      </c>
      <c r="BC1" s="16" t="str">
        <f>LEFT(T1,1)</f>
        <v>G</v>
      </c>
      <c r="BD1" s="16" t="str">
        <f>LEFT(X1,1)</f>
        <v>R</v>
      </c>
      <c r="BE1" s="16" t="str">
        <f>LEFT(V1,1)</f>
        <v>C</v>
      </c>
    </row>
    <row r="2" spans="1:61" s="31" customFormat="1">
      <c r="B2" s="46"/>
      <c r="C2" s="32" t="s">
        <v>2007</v>
      </c>
      <c r="D2" s="158" t="s">
        <v>1851</v>
      </c>
      <c r="E2" s="159" t="s">
        <v>4</v>
      </c>
      <c r="F2" s="160" t="s">
        <v>2854</v>
      </c>
      <c r="G2" s="158" t="str">
        <f>LEFT(L2,1)</f>
        <v>D</v>
      </c>
      <c r="H2" s="159" t="str">
        <f>LEFT(N2,1)</f>
        <v>R</v>
      </c>
      <c r="I2" s="160" t="str">
        <f>LEFT(P2,1)</f>
        <v>I</v>
      </c>
      <c r="J2" s="32" t="s">
        <v>2455</v>
      </c>
      <c r="K2" s="32" t="s">
        <v>1124</v>
      </c>
      <c r="L2" s="184" t="str">
        <f>Candidates!C2</f>
        <v>Democratic</v>
      </c>
      <c r="M2" s="184"/>
      <c r="N2" s="185" t="str">
        <f>Candidates!C3</f>
        <v>Republican</v>
      </c>
      <c r="O2" s="183"/>
      <c r="P2" s="186" t="str">
        <f>Candidates!C4</f>
        <v>Independent</v>
      </c>
      <c r="Q2" s="183"/>
      <c r="R2" s="182" t="str">
        <f>Candidates!C5</f>
        <v>Libertarian</v>
      </c>
      <c r="S2" s="183"/>
      <c r="T2" s="182" t="str">
        <f>Candidates!C6</f>
        <v>Green</v>
      </c>
      <c r="U2" s="183"/>
      <c r="V2" s="182" t="str">
        <f>Candidates!C7</f>
        <v>Constitution</v>
      </c>
      <c r="W2" s="183"/>
      <c r="X2" s="182" t="str">
        <f>Candidates!C8</f>
        <v>Reform</v>
      </c>
      <c r="Y2" s="183"/>
      <c r="Z2" s="182" t="str">
        <f>Candidates!C9</f>
        <v>Natural Law</v>
      </c>
      <c r="AA2" s="183"/>
      <c r="AB2" s="182" t="str">
        <f>Candidates!C10</f>
        <v>Socialist Workers</v>
      </c>
      <c r="AC2" s="183"/>
      <c r="AD2" s="182" t="str">
        <f>Candidates!C11</f>
        <v>Socialist</v>
      </c>
      <c r="AE2" s="183"/>
      <c r="AF2" s="182" t="str">
        <f>Candidates!C12</f>
        <v>Write-ins</v>
      </c>
      <c r="AG2" s="183"/>
      <c r="AH2" s="182" t="str">
        <f>Candidates!C13</f>
        <v>State1</v>
      </c>
      <c r="AI2" s="183"/>
      <c r="AJ2" s="182" t="str">
        <f>Candidates!C14</f>
        <v>State2</v>
      </c>
      <c r="AK2" s="183"/>
      <c r="AL2" s="182" t="str">
        <f>Candidates!C15</f>
        <v>State3</v>
      </c>
      <c r="AM2" s="183"/>
      <c r="AN2" s="182" t="str">
        <f>Candidates!C16</f>
        <v>State4</v>
      </c>
      <c r="AO2" s="183"/>
      <c r="AP2" s="182" t="str">
        <f>Candidates!C17</f>
        <v>State5</v>
      </c>
      <c r="AQ2" s="183"/>
      <c r="AR2" s="182" t="str">
        <f>Candidates!C18</f>
        <v>State6</v>
      </c>
      <c r="AS2" s="183"/>
      <c r="AT2" s="182" t="str">
        <f>Candidates!C19</f>
        <v>State7</v>
      </c>
      <c r="AU2" s="183"/>
      <c r="AV2" s="182">
        <f>Candidates!D20</f>
        <v>0</v>
      </c>
      <c r="AW2" s="183"/>
      <c r="AX2" s="33"/>
      <c r="AY2" s="33" t="s">
        <v>2180</v>
      </c>
      <c r="BA2" s="31" t="s">
        <v>1564</v>
      </c>
      <c r="BB2" s="34"/>
      <c r="BC2" s="34"/>
      <c r="BD2" s="34"/>
      <c r="BE2" s="34"/>
      <c r="BG2" s="31" t="s">
        <v>1192</v>
      </c>
      <c r="BI2" s="31" t="s">
        <v>1419</v>
      </c>
    </row>
    <row r="3" spans="1:61" s="40" customFormat="1">
      <c r="A3" s="40" t="s">
        <v>1156</v>
      </c>
      <c r="C3" s="43">
        <f t="shared" ref="C3:C25" si="0">L3+N3+P3+R3+T3+X3+V3+AD3+AJ3+AB3+AF3+Z3+AH3+AR3+AT3+AL3+AP3+AN3+AV3</f>
        <v>818090</v>
      </c>
      <c r="D3" s="42" t="str">
        <f t="shared" ref="D3:D36" si="1">IF(G3=1,1,"")</f>
        <v/>
      </c>
      <c r="E3" s="42">
        <f t="shared" ref="E3:F36" si="2">IF(H3=1,1,"")</f>
        <v>1</v>
      </c>
      <c r="F3" s="42" t="str">
        <f t="shared" si="2"/>
        <v/>
      </c>
      <c r="G3" s="68">
        <f t="shared" ref="G3:G25" si="3">RANK(L3,L3:AX3)</f>
        <v>5</v>
      </c>
      <c r="H3" s="68">
        <f t="shared" ref="H3:H25" si="4">RANK(N3,L3:AX3)</f>
        <v>1</v>
      </c>
      <c r="I3" s="68" t="str">
        <f t="shared" ref="I3:I25" si="5">IF(P3&gt;0,RANK(P3,L3:AX3),"-")</f>
        <v>-</v>
      </c>
      <c r="J3" s="43">
        <f>ABS(N3-L3)</f>
        <v>795606</v>
      </c>
      <c r="K3" s="44">
        <f>IF(C3&gt;0, J3/C3,0)</f>
        <v>0.97251647129288954</v>
      </c>
      <c r="L3" s="43">
        <f>County!N70</f>
        <v>0</v>
      </c>
      <c r="M3" s="44">
        <f>IF($C3&gt;0,L3/$C3,0)</f>
        <v>0</v>
      </c>
      <c r="N3" s="64">
        <f>County!O70</f>
        <v>795606</v>
      </c>
      <c r="O3" s="89">
        <f t="shared" ref="O3:O42" si="6">IF($C3&gt;0,N3/$C3,0)</f>
        <v>0.97251647129288954</v>
      </c>
      <c r="P3" s="64">
        <f>County!P70</f>
        <v>0</v>
      </c>
      <c r="Q3" s="89">
        <f t="shared" ref="Q3:Q42" si="7">IF($C3&gt;0,P3/$C3,0)</f>
        <v>0</v>
      </c>
      <c r="R3" s="64">
        <f>County!Q70</f>
        <v>0</v>
      </c>
      <c r="S3" s="89">
        <f t="shared" ref="S3:S42" si="8">IF($C3&gt;0,R3/$C3,0)</f>
        <v>0</v>
      </c>
      <c r="T3" s="64">
        <f>County!R70</f>
        <v>0</v>
      </c>
      <c r="U3" s="89">
        <f t="shared" ref="U3:U42" si="9">IF($C3&gt;0,T3/$C3,0)</f>
        <v>0</v>
      </c>
      <c r="V3" s="64">
        <f>County!S70</f>
        <v>0</v>
      </c>
      <c r="W3" s="89">
        <f t="shared" ref="W3:W42" si="10">IF($C3&gt;0,V3/$C3,0)</f>
        <v>0</v>
      </c>
      <c r="X3" s="64">
        <f>County!T70</f>
        <v>0</v>
      </c>
      <c r="Y3" s="89">
        <f t="shared" ref="Y3:Y42" si="11">IF($C3&gt;0,X3/$C3,0)</f>
        <v>0</v>
      </c>
      <c r="Z3" s="64">
        <f>County!U70</f>
        <v>0</v>
      </c>
      <c r="AA3" s="89">
        <f t="shared" ref="AA3:AA42" si="12">IF($C3&gt;0,Z3/$C3,0)</f>
        <v>0</v>
      </c>
      <c r="AB3" s="64">
        <f>County!V70</f>
        <v>0</v>
      </c>
      <c r="AC3" s="89">
        <f t="shared" ref="AC3:AC42" si="13">IF($C3&gt;0,AB3/$C3,0)</f>
        <v>0</v>
      </c>
      <c r="AD3" s="64">
        <f>County!W70</f>
        <v>0</v>
      </c>
      <c r="AE3" s="89">
        <f t="shared" ref="AE3:AE42" si="14">IF($C3&gt;0,AD3/$C3,0)</f>
        <v>0</v>
      </c>
      <c r="AF3" s="64">
        <f>County!X70</f>
        <v>22484</v>
      </c>
      <c r="AG3" s="89">
        <f t="shared" ref="AG3:AG42" si="15">IF($C3&gt;0,AF3/$C3,0)</f>
        <v>2.7483528707110464E-2</v>
      </c>
      <c r="AH3" s="43">
        <f>County!Y70</f>
        <v>0</v>
      </c>
      <c r="AI3" s="44">
        <f t="shared" ref="AI3:AI42" si="16">IF($C3&gt;0,AH3/$C3,0)</f>
        <v>0</v>
      </c>
      <c r="AJ3" s="43">
        <f>County!Z70</f>
        <v>0</v>
      </c>
      <c r="AK3" s="44">
        <f t="shared" ref="AK3:AK42" si="17">IF($C3&gt;0,AJ3/$C3,0)</f>
        <v>0</v>
      </c>
      <c r="AL3" s="43">
        <f>County!AA70</f>
        <v>0</v>
      </c>
      <c r="AM3" s="44">
        <f t="shared" ref="AM3:AM42" si="18">IF($C3&gt;0,AL3/$C3,0)</f>
        <v>0</v>
      </c>
      <c r="AN3" s="43">
        <f>County!AB70</f>
        <v>0</v>
      </c>
      <c r="AO3" s="44">
        <f t="shared" ref="AO3:AO42" si="19">IF($C3&gt;0,AN3/$C3,0)</f>
        <v>0</v>
      </c>
      <c r="AP3" s="43">
        <f>County!AC70</f>
        <v>0</v>
      </c>
      <c r="AQ3" s="44">
        <f t="shared" ref="AQ3:AQ42" si="20">IF($C3&gt;0,AP3/$C3,0)</f>
        <v>0</v>
      </c>
      <c r="AR3" s="43">
        <f>County!AD70</f>
        <v>0</v>
      </c>
      <c r="AS3" s="44">
        <f t="shared" ref="AS3:AS42" si="21">IF($C3&gt;0,AR3/$C3,0)</f>
        <v>0</v>
      </c>
      <c r="AT3" s="43">
        <f>County!AE70</f>
        <v>0</v>
      </c>
      <c r="AU3" s="44">
        <f t="shared" ref="AU3:AU42" si="22">IF($C3&gt;0,AT3/$C3,0)</f>
        <v>0</v>
      </c>
      <c r="AV3" s="43">
        <f>County!AF70</f>
        <v>0</v>
      </c>
      <c r="AW3" s="44">
        <f t="shared" ref="AW3:AW42" si="23">IF($C3&gt;0,AV3/$C3,0)</f>
        <v>0</v>
      </c>
      <c r="AX3" s="51"/>
      <c r="AY3" s="40" t="str">
        <f>A3</f>
        <v>Alabama</v>
      </c>
      <c r="AZ3" s="40" t="s">
        <v>236</v>
      </c>
      <c r="BA3" s="40">
        <f>SUM(D3:F3)</f>
        <v>1</v>
      </c>
      <c r="BB3" s="41">
        <f>RANK(R3,(L3:Q3,R3:Y3,AD3:AW3))</f>
        <v>5</v>
      </c>
      <c r="BC3" s="41">
        <f>RANK(T3,(L3:Q3,R3:Y3,AD3:AW3))</f>
        <v>5</v>
      </c>
      <c r="BD3" s="41">
        <f>RANK(X3,(L3:Q3,R3:Y3,AD3:AW3))</f>
        <v>5</v>
      </c>
      <c r="BE3" s="41">
        <f>RANK(V3,(L3:Q3,R3:Y3,AD3:AW3))</f>
        <v>5</v>
      </c>
      <c r="BG3" s="40">
        <v>1</v>
      </c>
      <c r="BI3" s="43">
        <f>County!AZ70</f>
        <v>0</v>
      </c>
    </row>
    <row r="4" spans="1:61" s="35" customFormat="1">
      <c r="A4" s="35" t="s">
        <v>1287</v>
      </c>
      <c r="C4" s="38">
        <f t="shared" si="0"/>
        <v>282400</v>
      </c>
      <c r="D4" s="37" t="str">
        <f t="shared" si="1"/>
        <v/>
      </c>
      <c r="E4" s="37">
        <f t="shared" si="2"/>
        <v>1</v>
      </c>
      <c r="F4" s="37" t="str">
        <f t="shared" si="2"/>
        <v/>
      </c>
      <c r="G4" s="69">
        <f t="shared" si="3"/>
        <v>2</v>
      </c>
      <c r="H4" s="69">
        <f t="shared" si="4"/>
        <v>1</v>
      </c>
      <c r="I4" s="69">
        <f t="shared" si="5"/>
        <v>4</v>
      </c>
      <c r="J4" s="38">
        <f t="shared" ref="J4:J36" si="24">ABS(N4-L4)</f>
        <v>6014</v>
      </c>
      <c r="K4" s="39">
        <f t="shared" ref="K4:K37" si="25">IF(C4&gt;0, J4/C4,0)</f>
        <v>2.1296033994334277E-2</v>
      </c>
      <c r="L4" s="38">
        <f>County!N112</f>
        <v>129431</v>
      </c>
      <c r="M4" s="39">
        <f t="shared" ref="M4:M42" si="26">IF($C4&gt;0,L4/$C4,0)</f>
        <v>0.45832507082152973</v>
      </c>
      <c r="N4" s="65">
        <f>County!O112</f>
        <v>135445</v>
      </c>
      <c r="O4" s="66">
        <f t="shared" si="6"/>
        <v>0.47962110481586401</v>
      </c>
      <c r="P4" s="65">
        <f>County!P112</f>
        <v>5636</v>
      </c>
      <c r="Q4" s="66">
        <f t="shared" si="7"/>
        <v>1.9957507082152975E-2</v>
      </c>
      <c r="R4" s="65">
        <f>County!Q112</f>
        <v>10512</v>
      </c>
      <c r="S4" s="66">
        <f t="shared" si="8"/>
        <v>3.7223796033994332E-2</v>
      </c>
      <c r="T4" s="65">
        <f>County!R112</f>
        <v>0</v>
      </c>
      <c r="U4" s="66">
        <f t="shared" si="9"/>
        <v>0</v>
      </c>
      <c r="V4" s="65">
        <f>County!S112</f>
        <v>0</v>
      </c>
      <c r="W4" s="66">
        <f t="shared" si="10"/>
        <v>0</v>
      </c>
      <c r="X4" s="65">
        <f>County!T112</f>
        <v>0</v>
      </c>
      <c r="Y4" s="66">
        <f t="shared" si="11"/>
        <v>0</v>
      </c>
      <c r="Z4" s="65">
        <f>County!U112</f>
        <v>0</v>
      </c>
      <c r="AA4" s="66">
        <f t="shared" si="12"/>
        <v>0</v>
      </c>
      <c r="AB4" s="65">
        <f>County!V112</f>
        <v>0</v>
      </c>
      <c r="AC4" s="66">
        <f t="shared" si="13"/>
        <v>0</v>
      </c>
      <c r="AD4" s="65">
        <f>County!W112</f>
        <v>0</v>
      </c>
      <c r="AE4" s="66">
        <f t="shared" si="14"/>
        <v>0</v>
      </c>
      <c r="AF4" s="65">
        <f>County!X112</f>
        <v>1376</v>
      </c>
      <c r="AG4" s="66">
        <f t="shared" si="15"/>
        <v>4.8725212464589239E-3</v>
      </c>
      <c r="AH4" s="38">
        <f>County!Y112</f>
        <v>0</v>
      </c>
      <c r="AI4" s="39">
        <f t="shared" si="16"/>
        <v>0</v>
      </c>
      <c r="AJ4" s="38">
        <f>County!Z112</f>
        <v>0</v>
      </c>
      <c r="AK4" s="39">
        <f t="shared" si="17"/>
        <v>0</v>
      </c>
      <c r="AL4" s="38">
        <f>County!AA112</f>
        <v>0</v>
      </c>
      <c r="AM4" s="39">
        <f t="shared" si="18"/>
        <v>0</v>
      </c>
      <c r="AN4" s="38">
        <f>County!AB112</f>
        <v>0</v>
      </c>
      <c r="AO4" s="39">
        <f t="shared" si="19"/>
        <v>0</v>
      </c>
      <c r="AP4" s="38">
        <f>County!AC112</f>
        <v>0</v>
      </c>
      <c r="AQ4" s="39">
        <f t="shared" si="20"/>
        <v>0</v>
      </c>
      <c r="AR4" s="38">
        <f>County!AD112</f>
        <v>0</v>
      </c>
      <c r="AS4" s="39">
        <f t="shared" si="21"/>
        <v>0</v>
      </c>
      <c r="AT4" s="38">
        <f>County!AE112</f>
        <v>0</v>
      </c>
      <c r="AU4" s="39">
        <f t="shared" si="22"/>
        <v>0</v>
      </c>
      <c r="AV4" s="38">
        <f>County!AF112</f>
        <v>0</v>
      </c>
      <c r="AW4" s="39">
        <f t="shared" si="23"/>
        <v>0</v>
      </c>
      <c r="AX4" s="52"/>
      <c r="AY4" s="35" t="str">
        <f t="shared" ref="AY4:AY37" si="27">A4</f>
        <v>Alaska</v>
      </c>
      <c r="AZ4" s="35" t="s">
        <v>613</v>
      </c>
      <c r="BA4" s="35">
        <f t="shared" ref="BA4:BA37" si="28">SUM(D4:F4)</f>
        <v>1</v>
      </c>
      <c r="BB4" s="36">
        <f>RANK(R4,(L4:Q4,R4:Y4,AD4:AW4))</f>
        <v>3</v>
      </c>
      <c r="BC4" s="36">
        <f>RANK(T4,(L4:Q4,R4:Y4,AD4:AW4))</f>
        <v>11</v>
      </c>
      <c r="BD4" s="36">
        <f>RANK(X4,(L4:Q4,R4:Y4,AD4:AW4))</f>
        <v>11</v>
      </c>
      <c r="BE4" s="36">
        <f>RANK(V4,(L4:Q4,R4:Y4,AD4:AW4))</f>
        <v>11</v>
      </c>
      <c r="BG4" s="35">
        <v>2</v>
      </c>
      <c r="BI4" s="38">
        <f>County!AZ112</f>
        <v>0</v>
      </c>
    </row>
    <row r="5" spans="1:61" s="40" customFormat="1">
      <c r="A5" s="45" t="s">
        <v>2324</v>
      </c>
      <c r="B5" s="45"/>
      <c r="C5" s="43">
        <f t="shared" si="0"/>
        <v>847505</v>
      </c>
      <c r="D5" s="42" t="str">
        <f t="shared" si="1"/>
        <v/>
      </c>
      <c r="E5" s="42">
        <f t="shared" si="2"/>
        <v>1</v>
      </c>
      <c r="F5" s="42" t="str">
        <f t="shared" si="2"/>
        <v/>
      </c>
      <c r="G5" s="68">
        <f t="shared" si="3"/>
        <v>2</v>
      </c>
      <c r="H5" s="68">
        <f t="shared" si="4"/>
        <v>1</v>
      </c>
      <c r="I5" s="68" t="str">
        <f t="shared" si="5"/>
        <v>-</v>
      </c>
      <c r="J5" s="43">
        <f t="shared" si="24"/>
        <v>144645</v>
      </c>
      <c r="K5" s="44">
        <f t="shared" si="25"/>
        <v>0.17067155945982621</v>
      </c>
      <c r="L5" s="43">
        <f>County!N189</f>
        <v>334174</v>
      </c>
      <c r="M5" s="44">
        <f t="shared" si="26"/>
        <v>0.39430327844673485</v>
      </c>
      <c r="N5" s="64">
        <f>County!O189</f>
        <v>478819</v>
      </c>
      <c r="O5" s="89">
        <f t="shared" si="6"/>
        <v>0.564974837906561</v>
      </c>
      <c r="P5" s="64">
        <f>County!P189</f>
        <v>0</v>
      </c>
      <c r="Q5" s="89">
        <f t="shared" si="7"/>
        <v>0</v>
      </c>
      <c r="R5" s="64">
        <f>County!Q189</f>
        <v>17210</v>
      </c>
      <c r="S5" s="89">
        <f t="shared" si="8"/>
        <v>2.0306664857434469E-2</v>
      </c>
      <c r="T5" s="64">
        <f>County!R189</f>
        <v>16797</v>
      </c>
      <c r="U5" s="89">
        <f t="shared" si="9"/>
        <v>1.981935209821771E-2</v>
      </c>
      <c r="V5" s="64">
        <f>County!S189</f>
        <v>0</v>
      </c>
      <c r="W5" s="89">
        <f t="shared" si="10"/>
        <v>0</v>
      </c>
      <c r="X5" s="64">
        <f>County!T189</f>
        <v>0</v>
      </c>
      <c r="Y5" s="89">
        <f t="shared" si="11"/>
        <v>0</v>
      </c>
      <c r="Z5" s="64">
        <f>County!U189</f>
        <v>0</v>
      </c>
      <c r="AA5" s="89">
        <f t="shared" si="12"/>
        <v>0</v>
      </c>
      <c r="AB5" s="64">
        <f>County!V189</f>
        <v>0</v>
      </c>
      <c r="AC5" s="89">
        <f t="shared" si="13"/>
        <v>0</v>
      </c>
      <c r="AD5" s="64">
        <f>County!W189</f>
        <v>0</v>
      </c>
      <c r="AE5" s="89">
        <f t="shared" si="14"/>
        <v>0</v>
      </c>
      <c r="AF5" s="64">
        <f>County!X189</f>
        <v>505</v>
      </c>
      <c r="AG5" s="89">
        <f t="shared" si="15"/>
        <v>5.9586669105197022E-4</v>
      </c>
      <c r="AH5" s="43">
        <f>County!Y189</f>
        <v>0</v>
      </c>
      <c r="AI5" s="44">
        <f t="shared" si="16"/>
        <v>0</v>
      </c>
      <c r="AJ5" s="43">
        <f>County!Z189</f>
        <v>0</v>
      </c>
      <c r="AK5" s="44">
        <f t="shared" si="17"/>
        <v>0</v>
      </c>
      <c r="AL5" s="43">
        <f>County!AA189</f>
        <v>0</v>
      </c>
      <c r="AM5" s="44">
        <f t="shared" si="18"/>
        <v>0</v>
      </c>
      <c r="AN5" s="43">
        <f>County!AB189</f>
        <v>0</v>
      </c>
      <c r="AO5" s="44">
        <f t="shared" si="19"/>
        <v>0</v>
      </c>
      <c r="AP5" s="43">
        <f>County!AC189</f>
        <v>0</v>
      </c>
      <c r="AQ5" s="44">
        <f t="shared" si="20"/>
        <v>0</v>
      </c>
      <c r="AR5" s="43">
        <f>County!AD189</f>
        <v>0</v>
      </c>
      <c r="AS5" s="44">
        <f t="shared" si="21"/>
        <v>0</v>
      </c>
      <c r="AT5" s="43">
        <f>County!AE189</f>
        <v>0</v>
      </c>
      <c r="AU5" s="44">
        <f t="shared" si="22"/>
        <v>0</v>
      </c>
      <c r="AV5" s="43">
        <f>County!AF189</f>
        <v>0</v>
      </c>
      <c r="AW5" s="44">
        <f t="shared" si="23"/>
        <v>0</v>
      </c>
      <c r="AX5" s="51"/>
      <c r="AY5" s="40" t="str">
        <f t="shared" si="27"/>
        <v>Arkansas</v>
      </c>
      <c r="AZ5" s="40" t="s">
        <v>2409</v>
      </c>
      <c r="BA5" s="40">
        <f t="shared" si="28"/>
        <v>1</v>
      </c>
      <c r="BB5" s="41">
        <f>RANK(R5,(L5:Q5,R5:Y5,AD5:AW5))</f>
        <v>3</v>
      </c>
      <c r="BC5" s="41">
        <f>RANK(T5,(L5:Q5,R5:Y5,AD5:AW5))</f>
        <v>4</v>
      </c>
      <c r="BD5" s="41">
        <f>RANK(X5,(L5:Q5,R5:Y5,AD5:AW5))</f>
        <v>11</v>
      </c>
      <c r="BE5" s="41">
        <f>RANK(V5,(L5:Q5,R5:Y5,AD5:AW5))</f>
        <v>11</v>
      </c>
      <c r="BG5" s="40">
        <v>5</v>
      </c>
      <c r="BI5" s="43">
        <f>County!AZ189</f>
        <v>0</v>
      </c>
    </row>
    <row r="6" spans="1:61" s="35" customFormat="1">
      <c r="A6" s="35" t="s">
        <v>2118</v>
      </c>
      <c r="C6" s="38">
        <f t="shared" si="0"/>
        <v>2041058</v>
      </c>
      <c r="D6" s="37" t="str">
        <f t="shared" si="1"/>
        <v/>
      </c>
      <c r="E6" s="37">
        <f t="shared" si="2"/>
        <v>1</v>
      </c>
      <c r="F6" s="37" t="str">
        <f t="shared" si="2"/>
        <v/>
      </c>
      <c r="G6" s="69">
        <f t="shared" si="3"/>
        <v>2</v>
      </c>
      <c r="H6" s="69">
        <f t="shared" si="4"/>
        <v>1</v>
      </c>
      <c r="I6" s="69">
        <f t="shared" si="5"/>
        <v>4</v>
      </c>
      <c r="J6" s="38">
        <f t="shared" si="24"/>
        <v>39688</v>
      </c>
      <c r="K6" s="39">
        <f t="shared" si="25"/>
        <v>1.9444817344730036E-2</v>
      </c>
      <c r="L6" s="38">
        <f>County!N255</f>
        <v>944203</v>
      </c>
      <c r="M6" s="39">
        <f t="shared" si="26"/>
        <v>0.46260468835280527</v>
      </c>
      <c r="N6" s="65">
        <f>County!O255</f>
        <v>983891</v>
      </c>
      <c r="O6" s="66">
        <f t="shared" si="6"/>
        <v>0.4820495056975353</v>
      </c>
      <c r="P6" s="65">
        <f>County!P255</f>
        <v>29472</v>
      </c>
      <c r="Q6" s="66">
        <f t="shared" si="7"/>
        <v>1.443957006611277E-2</v>
      </c>
      <c r="R6" s="65">
        <f>County!Q255</f>
        <v>52876</v>
      </c>
      <c r="S6" s="66">
        <f t="shared" si="8"/>
        <v>2.5906172191089132E-2</v>
      </c>
      <c r="T6" s="65">
        <f>County!R255</f>
        <v>0</v>
      </c>
      <c r="U6" s="66">
        <f t="shared" si="9"/>
        <v>0</v>
      </c>
      <c r="V6" s="65">
        <f>County!S255</f>
        <v>0</v>
      </c>
      <c r="W6" s="66">
        <f t="shared" si="10"/>
        <v>0</v>
      </c>
      <c r="X6" s="65">
        <f>County!T255</f>
        <v>0</v>
      </c>
      <c r="Y6" s="66">
        <f t="shared" si="11"/>
        <v>0</v>
      </c>
      <c r="Z6" s="65">
        <f>County!U255</f>
        <v>0</v>
      </c>
      <c r="AA6" s="66">
        <f t="shared" si="12"/>
        <v>0</v>
      </c>
      <c r="AB6" s="65">
        <f>County!V255</f>
        <v>0</v>
      </c>
      <c r="AC6" s="66">
        <f t="shared" si="13"/>
        <v>0</v>
      </c>
      <c r="AD6" s="65">
        <f>County!W255</f>
        <v>0</v>
      </c>
      <c r="AE6" s="66">
        <f t="shared" si="14"/>
        <v>0</v>
      </c>
      <c r="AF6" s="65">
        <f>County!X255</f>
        <v>0</v>
      </c>
      <c r="AG6" s="66">
        <f t="shared" si="15"/>
        <v>0</v>
      </c>
      <c r="AH6" s="38">
        <f>County!Y255</f>
        <v>6427</v>
      </c>
      <c r="AI6" s="39">
        <f t="shared" si="16"/>
        <v>3.1488571123407566E-3</v>
      </c>
      <c r="AJ6" s="38">
        <f>County!Z255</f>
        <v>24151</v>
      </c>
      <c r="AK6" s="39">
        <f t="shared" si="17"/>
        <v>1.18325887848361E-2</v>
      </c>
      <c r="AL6" s="38">
        <f>County!AA255</f>
        <v>21</v>
      </c>
      <c r="AM6" s="39">
        <f t="shared" si="18"/>
        <v>1.0288781602482635E-5</v>
      </c>
      <c r="AN6" s="38">
        <f>County!AB255</f>
        <v>17</v>
      </c>
      <c r="AO6" s="39">
        <f t="shared" si="19"/>
        <v>8.3290136782002276E-6</v>
      </c>
      <c r="AP6" s="38">
        <f>County!AC255</f>
        <v>0</v>
      </c>
      <c r="AQ6" s="39">
        <f t="shared" si="20"/>
        <v>0</v>
      </c>
      <c r="AR6" s="38">
        <f>County!AD255</f>
        <v>0</v>
      </c>
      <c r="AS6" s="39">
        <f t="shared" si="21"/>
        <v>0</v>
      </c>
      <c r="AT6" s="38">
        <f>County!AE255</f>
        <v>0</v>
      </c>
      <c r="AU6" s="39">
        <f t="shared" si="22"/>
        <v>0</v>
      </c>
      <c r="AV6" s="38">
        <f>County!AF255</f>
        <v>0</v>
      </c>
      <c r="AW6" s="39">
        <f t="shared" si="23"/>
        <v>0</v>
      </c>
      <c r="AX6" s="52"/>
      <c r="AY6" s="35" t="str">
        <f t="shared" si="27"/>
        <v>Colorado</v>
      </c>
      <c r="AZ6" s="35" t="s">
        <v>1147</v>
      </c>
      <c r="BA6" s="35">
        <f t="shared" si="28"/>
        <v>1</v>
      </c>
      <c r="BB6" s="36">
        <f>RANK(R6,(L6:Q6,R6:Y6,AD6:AW6))</f>
        <v>3</v>
      </c>
      <c r="BC6" s="36">
        <f>RANK(T6,(L6:Q6,R6:Y6,AD6:AW6))</f>
        <v>17</v>
      </c>
      <c r="BD6" s="36">
        <f>RANK(X6,(L6:Q6,R6:Y6,AD6:AW6))</f>
        <v>17</v>
      </c>
      <c r="BE6" s="36">
        <f>RANK(V6,(L6:Q6,R6:Y6,AD6:AW6))</f>
        <v>17</v>
      </c>
      <c r="BG6" s="35">
        <v>8</v>
      </c>
      <c r="BI6" s="38">
        <f>County!AZ255</f>
        <v>0</v>
      </c>
    </row>
    <row r="7" spans="1:61" s="40" customFormat="1">
      <c r="A7" s="40" t="s">
        <v>1470</v>
      </c>
      <c r="C7" s="43">
        <f t="shared" si="0"/>
        <v>234038</v>
      </c>
      <c r="D7" s="42">
        <f t="shared" si="1"/>
        <v>1</v>
      </c>
      <c r="E7" s="42" t="str">
        <f t="shared" si="2"/>
        <v/>
      </c>
      <c r="F7" s="42" t="str">
        <f t="shared" si="2"/>
        <v/>
      </c>
      <c r="G7" s="68">
        <f t="shared" si="3"/>
        <v>1</v>
      </c>
      <c r="H7" s="68">
        <f t="shared" si="4"/>
        <v>2</v>
      </c>
      <c r="I7" s="68" t="str">
        <f t="shared" si="5"/>
        <v>-</v>
      </c>
      <c r="J7" s="43">
        <f t="shared" si="24"/>
        <v>31832</v>
      </c>
      <c r="K7" s="44">
        <f t="shared" si="25"/>
        <v>0.13601210059904803</v>
      </c>
      <c r="L7" s="43">
        <f>County!N260</f>
        <v>130655</v>
      </c>
      <c r="M7" s="44">
        <f t="shared" si="26"/>
        <v>0.55826404259137408</v>
      </c>
      <c r="N7" s="64">
        <f>County!O260</f>
        <v>98823</v>
      </c>
      <c r="O7" s="89">
        <f t="shared" si="6"/>
        <v>0.42225194199232602</v>
      </c>
      <c r="P7" s="64">
        <f>County!P260</f>
        <v>0</v>
      </c>
      <c r="Q7" s="89">
        <f t="shared" si="7"/>
        <v>0</v>
      </c>
      <c r="R7" s="64">
        <f>County!Q260</f>
        <v>0</v>
      </c>
      <c r="S7" s="89">
        <f t="shared" si="8"/>
        <v>0</v>
      </c>
      <c r="T7" s="64">
        <f>County!R260</f>
        <v>4560</v>
      </c>
      <c r="U7" s="89">
        <f t="shared" si="9"/>
        <v>1.9484015416299919E-2</v>
      </c>
      <c r="V7" s="64">
        <f>County!S260</f>
        <v>0</v>
      </c>
      <c r="W7" s="89">
        <f t="shared" si="10"/>
        <v>0</v>
      </c>
      <c r="X7" s="64">
        <f>County!T260</f>
        <v>0</v>
      </c>
      <c r="Y7" s="89">
        <f t="shared" si="11"/>
        <v>0</v>
      </c>
      <c r="Z7" s="64">
        <f>County!U260</f>
        <v>0</v>
      </c>
      <c r="AA7" s="89">
        <f t="shared" si="12"/>
        <v>0</v>
      </c>
      <c r="AB7" s="64">
        <f>County!V260</f>
        <v>0</v>
      </c>
      <c r="AC7" s="89">
        <f t="shared" si="13"/>
        <v>0</v>
      </c>
      <c r="AD7" s="64">
        <f>County!W260</f>
        <v>0</v>
      </c>
      <c r="AE7" s="89">
        <f t="shared" si="14"/>
        <v>0</v>
      </c>
      <c r="AF7" s="64">
        <f>County!X260</f>
        <v>0</v>
      </c>
      <c r="AG7" s="89">
        <f t="shared" si="15"/>
        <v>0</v>
      </c>
      <c r="AH7" s="43">
        <f>County!Y260</f>
        <v>0</v>
      </c>
      <c r="AI7" s="44">
        <f t="shared" si="16"/>
        <v>0</v>
      </c>
      <c r="AJ7" s="43">
        <f>County!Z260</f>
        <v>0</v>
      </c>
      <c r="AK7" s="44">
        <f t="shared" si="17"/>
        <v>0</v>
      </c>
      <c r="AL7" s="43">
        <f>County!AA260</f>
        <v>0</v>
      </c>
      <c r="AM7" s="44">
        <f t="shared" si="18"/>
        <v>0</v>
      </c>
      <c r="AN7" s="43">
        <f>County!AB260</f>
        <v>0</v>
      </c>
      <c r="AO7" s="44">
        <f t="shared" si="19"/>
        <v>0</v>
      </c>
      <c r="AP7" s="43">
        <f>County!AC260</f>
        <v>0</v>
      </c>
      <c r="AQ7" s="44">
        <f t="shared" si="20"/>
        <v>0</v>
      </c>
      <c r="AR7" s="43">
        <f>County!AD260</f>
        <v>0</v>
      </c>
      <c r="AS7" s="44">
        <f t="shared" si="21"/>
        <v>0</v>
      </c>
      <c r="AT7" s="43">
        <f>County!AE260</f>
        <v>0</v>
      </c>
      <c r="AU7" s="44">
        <f t="shared" si="22"/>
        <v>0</v>
      </c>
      <c r="AV7" s="43">
        <f>County!AF260</f>
        <v>0</v>
      </c>
      <c r="AW7" s="44">
        <f t="shared" si="23"/>
        <v>0</v>
      </c>
      <c r="AX7" s="51"/>
      <c r="AY7" s="40" t="str">
        <f t="shared" si="27"/>
        <v>Delaware</v>
      </c>
      <c r="AZ7" s="40" t="s">
        <v>1471</v>
      </c>
      <c r="BA7" s="40">
        <f t="shared" si="28"/>
        <v>1</v>
      </c>
      <c r="BB7" s="41">
        <f>RANK(R7,(L7:Q7,R7:Y7,AD7:AW7))</f>
        <v>7</v>
      </c>
      <c r="BC7" s="41">
        <f>RANK(T7,(L7:Q7,R7:Y7,AD7:AW7))</f>
        <v>3</v>
      </c>
      <c r="BD7" s="41">
        <f>RANK(X7,(L7:Q7,R7:Y7,AD7:AW7))</f>
        <v>7</v>
      </c>
      <c r="BE7" s="41">
        <f>RANK(V7,(L7:Q7,R7:Y7,AD7:AW7))</f>
        <v>7</v>
      </c>
      <c r="BG7" s="40">
        <v>10</v>
      </c>
      <c r="BI7" s="43">
        <f>County!AZ260</f>
        <v>0</v>
      </c>
    </row>
    <row r="8" spans="1:61" s="35" customFormat="1">
      <c r="A8" s="35" t="s">
        <v>1194</v>
      </c>
      <c r="C8" s="38">
        <f t="shared" si="0"/>
        <v>2567805</v>
      </c>
      <c r="D8" s="37" t="str">
        <f t="shared" si="1"/>
        <v/>
      </c>
      <c r="E8" s="37">
        <f t="shared" si="2"/>
        <v>1</v>
      </c>
      <c r="F8" s="37" t="str">
        <f t="shared" si="2"/>
        <v/>
      </c>
      <c r="G8" s="69">
        <f t="shared" si="3"/>
        <v>2</v>
      </c>
      <c r="H8" s="69">
        <f t="shared" si="4"/>
        <v>1</v>
      </c>
      <c r="I8" s="69" t="str">
        <f t="shared" si="5"/>
        <v>-</v>
      </c>
      <c r="J8" s="38">
        <f t="shared" si="24"/>
        <v>197277</v>
      </c>
      <c r="K8" s="39">
        <f t="shared" si="25"/>
        <v>7.6827095515430488E-2</v>
      </c>
      <c r="L8" s="38">
        <f>County!N421</f>
        <v>1160811</v>
      </c>
      <c r="M8" s="39">
        <f t="shared" si="26"/>
        <v>0.45206353286172429</v>
      </c>
      <c r="N8" s="65">
        <f>County!O421</f>
        <v>1358088</v>
      </c>
      <c r="O8" s="66">
        <f t="shared" si="6"/>
        <v>0.52889062837715484</v>
      </c>
      <c r="P8" s="65">
        <f>County!P421</f>
        <v>0</v>
      </c>
      <c r="Q8" s="66">
        <f t="shared" si="7"/>
        <v>0</v>
      </c>
      <c r="R8" s="65">
        <f>County!Q421</f>
        <v>48862</v>
      </c>
      <c r="S8" s="66">
        <f t="shared" si="8"/>
        <v>1.9028703503576012E-2</v>
      </c>
      <c r="T8" s="65">
        <f>County!R421</f>
        <v>0</v>
      </c>
      <c r="U8" s="66">
        <f t="shared" si="9"/>
        <v>0</v>
      </c>
      <c r="V8" s="65">
        <f>County!S421</f>
        <v>0</v>
      </c>
      <c r="W8" s="66">
        <f t="shared" si="10"/>
        <v>0</v>
      </c>
      <c r="X8" s="65">
        <f>County!T421</f>
        <v>0</v>
      </c>
      <c r="Y8" s="66">
        <f t="shared" si="11"/>
        <v>0</v>
      </c>
      <c r="Z8" s="65">
        <f>County!U421</f>
        <v>0</v>
      </c>
      <c r="AA8" s="66">
        <f t="shared" si="12"/>
        <v>0</v>
      </c>
      <c r="AB8" s="65">
        <f>County!V421</f>
        <v>0</v>
      </c>
      <c r="AC8" s="66">
        <f t="shared" si="13"/>
        <v>0</v>
      </c>
      <c r="AD8" s="65">
        <f>County!W421</f>
        <v>0</v>
      </c>
      <c r="AE8" s="66">
        <f t="shared" si="14"/>
        <v>0</v>
      </c>
      <c r="AF8" s="65">
        <f>County!X421</f>
        <v>0</v>
      </c>
      <c r="AG8" s="66">
        <f t="shared" si="15"/>
        <v>0</v>
      </c>
      <c r="AH8" s="38">
        <f>County!Y421</f>
        <v>9</v>
      </c>
      <c r="AI8" s="39">
        <f t="shared" si="16"/>
        <v>3.5049390432684726E-6</v>
      </c>
      <c r="AJ8" s="38">
        <f>County!Z421</f>
        <v>21</v>
      </c>
      <c r="AK8" s="39">
        <f t="shared" si="17"/>
        <v>8.178191100959769E-6</v>
      </c>
      <c r="AL8" s="38">
        <f>County!AA421</f>
        <v>14</v>
      </c>
      <c r="AM8" s="39">
        <f t="shared" si="18"/>
        <v>5.4521274006398463E-6</v>
      </c>
      <c r="AN8" s="38">
        <f>County!AB421</f>
        <v>0</v>
      </c>
      <c r="AO8" s="39">
        <f t="shared" si="19"/>
        <v>0</v>
      </c>
      <c r="AP8" s="38">
        <f>County!AC421</f>
        <v>0</v>
      </c>
      <c r="AQ8" s="39">
        <f t="shared" si="20"/>
        <v>0</v>
      </c>
      <c r="AR8" s="38">
        <f>County!AD421</f>
        <v>0</v>
      </c>
      <c r="AS8" s="39">
        <f t="shared" si="21"/>
        <v>0</v>
      </c>
      <c r="AT8" s="38">
        <f>County!AE421</f>
        <v>0</v>
      </c>
      <c r="AU8" s="39">
        <f t="shared" si="22"/>
        <v>0</v>
      </c>
      <c r="AV8" s="38">
        <f>County!AF421</f>
        <v>0</v>
      </c>
      <c r="AW8" s="39">
        <f t="shared" si="23"/>
        <v>0</v>
      </c>
      <c r="AX8" s="52"/>
      <c r="AY8" s="35" t="str">
        <f t="shared" si="27"/>
        <v>Georgia</v>
      </c>
      <c r="AZ8" s="35" t="s">
        <v>1195</v>
      </c>
      <c r="BA8" s="35">
        <f t="shared" si="28"/>
        <v>1</v>
      </c>
      <c r="BB8" s="36">
        <f>RANK(R8,(L8:Q8,R8:Y8,AD8:AW8))</f>
        <v>3</v>
      </c>
      <c r="BC8" s="36">
        <f>RANK(T8,(L8:Q8,R8:Y8,AD8:AW8))</f>
        <v>13</v>
      </c>
      <c r="BD8" s="36">
        <f>RANK(X8,(L8:Q8,R8:Y8,AD8:AW8))</f>
        <v>13</v>
      </c>
      <c r="BE8" s="36">
        <f>RANK(V8,(L8:Q8,R8:Y8,AD8:AW8))</f>
        <v>13</v>
      </c>
      <c r="BG8" s="35">
        <v>13</v>
      </c>
      <c r="BI8" s="38">
        <f>County!AZ421</f>
        <v>0</v>
      </c>
    </row>
    <row r="9" spans="1:61" s="147" customFormat="1">
      <c r="A9" s="147" t="s">
        <v>2587</v>
      </c>
      <c r="C9" s="148">
        <f>L9+N9+P9+R9+T9+X9+V9+AD9+AJ9+AB9+AF9+Z9+AH9+AR9+AT9+AL9+AP9+AN9+AV9</f>
        <v>353774</v>
      </c>
      <c r="D9" s="149">
        <f t="shared" si="1"/>
        <v>1</v>
      </c>
      <c r="E9" s="149" t="str">
        <f t="shared" si="2"/>
        <v/>
      </c>
      <c r="F9" s="149" t="str">
        <f t="shared" si="2"/>
        <v/>
      </c>
      <c r="G9" s="150">
        <f>RANK(L9,L9:AX9)</f>
        <v>1</v>
      </c>
      <c r="H9" s="150">
        <f>RANK(N9,L9:AX9)</f>
        <v>2</v>
      </c>
      <c r="I9" s="150" t="str">
        <f>IF(P9&gt;0,RANK(P9,L9:AX9),"-")</f>
        <v>-</v>
      </c>
      <c r="J9" s="43">
        <f>ABS(N9-L9)</f>
        <v>148821</v>
      </c>
      <c r="K9" s="44">
        <f>IF(C9&gt;0, J9/C9,0)</f>
        <v>0.42066686641754342</v>
      </c>
      <c r="L9" s="148">
        <f>County!N428</f>
        <v>246827</v>
      </c>
      <c r="M9" s="151">
        <f>IF($C9&gt;0,L9/$C9,0)</f>
        <v>0.69769683470238064</v>
      </c>
      <c r="N9" s="152">
        <f>County!O428</f>
        <v>98006</v>
      </c>
      <c r="O9" s="153">
        <f>IF($C9&gt;0,N9/$C9,0)</f>
        <v>0.27702996828483722</v>
      </c>
      <c r="P9" s="152">
        <f>County!P428</f>
        <v>0</v>
      </c>
      <c r="Q9" s="153">
        <f>IF($C9&gt;0,P9/$C9,0)</f>
        <v>0</v>
      </c>
      <c r="R9" s="152">
        <f>County!Q428</f>
        <v>8941</v>
      </c>
      <c r="S9" s="153">
        <f>IF($C9&gt;0,R9/$C9,0)</f>
        <v>2.5273197012782172E-2</v>
      </c>
      <c r="T9" s="152">
        <f>County!R428</f>
        <v>0</v>
      </c>
      <c r="U9" s="153">
        <f>IF($C9&gt;0,T9/$C9,0)</f>
        <v>0</v>
      </c>
      <c r="V9" s="152">
        <f>County!S428</f>
        <v>0</v>
      </c>
      <c r="W9" s="153">
        <f>IF($C9&gt;0,V9/$C9,0)</f>
        <v>0</v>
      </c>
      <c r="X9" s="152">
        <f>County!T428</f>
        <v>0</v>
      </c>
      <c r="Y9" s="153">
        <f>IF($C9&gt;0,X9/$C9,0)</f>
        <v>0</v>
      </c>
      <c r="Z9" s="152">
        <f>County!U428</f>
        <v>0</v>
      </c>
      <c r="AA9" s="153">
        <f>IF($C9&gt;0,Z9/$C9,0)</f>
        <v>0</v>
      </c>
      <c r="AB9" s="152">
        <f>County!V428</f>
        <v>0</v>
      </c>
      <c r="AC9" s="153">
        <f>IF($C9&gt;0,AB9/$C9,0)</f>
        <v>0</v>
      </c>
      <c r="AD9" s="152">
        <f>County!W428</f>
        <v>0</v>
      </c>
      <c r="AE9" s="153">
        <f>IF($C9&gt;0,AD9/$C9,0)</f>
        <v>0</v>
      </c>
      <c r="AF9" s="152">
        <f>County!X428</f>
        <v>0</v>
      </c>
      <c r="AG9" s="153">
        <f>IF($C9&gt;0,AF9/$C9,0)</f>
        <v>0</v>
      </c>
      <c r="AH9" s="148">
        <f>County!Y428</f>
        <v>0</v>
      </c>
      <c r="AI9" s="151">
        <f>IF($C9&gt;0,AH9/$C9,0)</f>
        <v>0</v>
      </c>
      <c r="AJ9" s="148">
        <f>County!Z428</f>
        <v>0</v>
      </c>
      <c r="AK9" s="151">
        <f>IF($C9&gt;0,AJ9/$C9,0)</f>
        <v>0</v>
      </c>
      <c r="AL9" s="148">
        <f>County!AA428</f>
        <v>0</v>
      </c>
      <c r="AM9" s="151">
        <f>IF($C9&gt;0,AL9/$C9,0)</f>
        <v>0</v>
      </c>
      <c r="AN9" s="148">
        <f>County!AB428</f>
        <v>0</v>
      </c>
      <c r="AO9" s="151">
        <f>IF($C9&gt;0,AN9/$C9,0)</f>
        <v>0</v>
      </c>
      <c r="AP9" s="148">
        <f>County!AC428</f>
        <v>0</v>
      </c>
      <c r="AQ9" s="151">
        <f>IF($C9&gt;0,AP9/$C9,0)</f>
        <v>0</v>
      </c>
      <c r="AR9" s="148">
        <f>County!AD428</f>
        <v>0</v>
      </c>
      <c r="AS9" s="151">
        <f>IF($C9&gt;0,AR9/$C9,0)</f>
        <v>0</v>
      </c>
      <c r="AT9" s="148">
        <f>County!AE428</f>
        <v>0</v>
      </c>
      <c r="AU9" s="151">
        <f>IF($C9&gt;0,AT9/$C9,0)</f>
        <v>0</v>
      </c>
      <c r="AV9" s="148">
        <f>County!AF428</f>
        <v>0</v>
      </c>
      <c r="AW9" s="151">
        <f>IF($C9&gt;0,AV9/$C9,0)</f>
        <v>0</v>
      </c>
      <c r="AX9" s="154"/>
      <c r="AY9" s="147" t="str">
        <f>A9</f>
        <v>Hawaii</v>
      </c>
      <c r="AZ9" s="147" t="s">
        <v>2592</v>
      </c>
      <c r="BA9" s="147">
        <f>SUM(D9:F9)</f>
        <v>1</v>
      </c>
      <c r="BB9" s="155">
        <f>RANK(R9,(L9:Q9,R9:Y9,AD9:AW9))</f>
        <v>3</v>
      </c>
      <c r="BC9" s="155">
        <f>RANK(T9,(L9:Q9,R9:Y9,AD9:AW9))</f>
        <v>7</v>
      </c>
      <c r="BD9" s="155">
        <f>RANK(X9,(L9:Q9,R9:Y9,AD9:AW9))</f>
        <v>7</v>
      </c>
      <c r="BE9" s="155">
        <f>RANK(V9,(L9:Q9,R9:Y9,AD9:AW9))</f>
        <v>7</v>
      </c>
      <c r="BG9" s="147">
        <v>15</v>
      </c>
      <c r="BI9" s="148">
        <f>County!AZ428</f>
        <v>15777</v>
      </c>
    </row>
    <row r="10" spans="1:61" s="35" customFormat="1">
      <c r="A10" s="35" t="s">
        <v>14</v>
      </c>
      <c r="C10" s="38">
        <f>L10+N10+P10+R10+T10+X10+V10+AD10+AJ10+AB10+AF10+Z10+AH10+AR10+AT10+AL10+AP10+AN10+AV10</f>
        <v>437170</v>
      </c>
      <c r="D10" s="37" t="str">
        <f t="shared" si="1"/>
        <v/>
      </c>
      <c r="E10" s="37">
        <f t="shared" si="2"/>
        <v>1</v>
      </c>
      <c r="F10" s="37" t="str">
        <f t="shared" si="2"/>
        <v/>
      </c>
      <c r="G10" s="69">
        <f>RANK(L10,L10:AX10)</f>
        <v>2</v>
      </c>
      <c r="H10" s="69">
        <f>RANK(N10,L10:AX10)</f>
        <v>1</v>
      </c>
      <c r="I10" s="69" t="str">
        <f>IF(P10&gt;0,RANK(P10,L10:AX10),"-")</f>
        <v>-</v>
      </c>
      <c r="J10" s="38">
        <f>ABS(N10-L10)</f>
        <v>134022</v>
      </c>
      <c r="K10" s="39">
        <f>IF(C10&gt;0, J10/C10,0)</f>
        <v>0.30656723928906376</v>
      </c>
      <c r="L10" s="38">
        <f>County!N474</f>
        <v>151574</v>
      </c>
      <c r="M10" s="39">
        <f>IF($C10&gt;0,L10/$C10,0)</f>
        <v>0.34671638035546815</v>
      </c>
      <c r="N10" s="65">
        <f>County!O474</f>
        <v>285596</v>
      </c>
      <c r="O10" s="66">
        <f>IF($C10&gt;0,N10/$C10,0)</f>
        <v>0.65328361964453185</v>
      </c>
      <c r="P10" s="65">
        <f>County!P474</f>
        <v>0</v>
      </c>
      <c r="Q10" s="66">
        <f>IF($C10&gt;0,P10/$C10,0)</f>
        <v>0</v>
      </c>
      <c r="R10" s="65">
        <f>County!Q474</f>
        <v>0</v>
      </c>
      <c r="S10" s="66">
        <f>IF($C10&gt;0,R10/$C10,0)</f>
        <v>0</v>
      </c>
      <c r="T10" s="65">
        <f>County!R474</f>
        <v>0</v>
      </c>
      <c r="U10" s="66">
        <f>IF($C10&gt;0,T10/$C10,0)</f>
        <v>0</v>
      </c>
      <c r="V10" s="65">
        <f>County!S474</f>
        <v>0</v>
      </c>
      <c r="W10" s="66">
        <f>IF($C10&gt;0,V10/$C10,0)</f>
        <v>0</v>
      </c>
      <c r="X10" s="65">
        <f>County!T474</f>
        <v>0</v>
      </c>
      <c r="Y10" s="66">
        <f>IF($C10&gt;0,X10/$C10,0)</f>
        <v>0</v>
      </c>
      <c r="Z10" s="65">
        <f>County!U474</f>
        <v>0</v>
      </c>
      <c r="AA10" s="66">
        <f>IF($C10&gt;0,Z10/$C10,0)</f>
        <v>0</v>
      </c>
      <c r="AB10" s="65">
        <f>County!V474</f>
        <v>0</v>
      </c>
      <c r="AC10" s="66">
        <f>IF($C10&gt;0,AB10/$C10,0)</f>
        <v>0</v>
      </c>
      <c r="AD10" s="65">
        <f>County!W474</f>
        <v>0</v>
      </c>
      <c r="AE10" s="66">
        <f>IF($C10&gt;0,AD10/$C10,0)</f>
        <v>0</v>
      </c>
      <c r="AF10" s="65">
        <f>County!X474</f>
        <v>0</v>
      </c>
      <c r="AG10" s="66">
        <f>IF($C10&gt;0,AF10/$C10,0)</f>
        <v>0</v>
      </c>
      <c r="AH10" s="38">
        <f>County!Y474</f>
        <v>0</v>
      </c>
      <c r="AI10" s="39">
        <f>IF($C10&gt;0,AH10/$C10,0)</f>
        <v>0</v>
      </c>
      <c r="AJ10" s="38">
        <f>County!Z474</f>
        <v>0</v>
      </c>
      <c r="AK10" s="39">
        <f>IF($C10&gt;0,AJ10/$C10,0)</f>
        <v>0</v>
      </c>
      <c r="AL10" s="38">
        <f>County!AA474</f>
        <v>0</v>
      </c>
      <c r="AM10" s="39">
        <f>IF($C10&gt;0,AL10/$C10,0)</f>
        <v>0</v>
      </c>
      <c r="AN10" s="38">
        <f>County!AB474</f>
        <v>0</v>
      </c>
      <c r="AO10" s="39">
        <f>IF($C10&gt;0,AN10/$C10,0)</f>
        <v>0</v>
      </c>
      <c r="AP10" s="38">
        <f>County!AC474</f>
        <v>0</v>
      </c>
      <c r="AQ10" s="39">
        <f>IF($C10&gt;0,AP10/$C10,0)</f>
        <v>0</v>
      </c>
      <c r="AR10" s="38">
        <f>County!AD474</f>
        <v>0</v>
      </c>
      <c r="AS10" s="39">
        <f>IF($C10&gt;0,AR10/$C10,0)</f>
        <v>0</v>
      </c>
      <c r="AT10" s="38">
        <f>County!AE474</f>
        <v>0</v>
      </c>
      <c r="AU10" s="39">
        <f>IF($C10&gt;0,AT10/$C10,0)</f>
        <v>0</v>
      </c>
      <c r="AV10" s="38">
        <f>County!AF474</f>
        <v>0</v>
      </c>
      <c r="AW10" s="39">
        <f>IF($C10&gt;0,AV10/$C10,0)</f>
        <v>0</v>
      </c>
      <c r="AX10" s="52"/>
      <c r="AY10" s="35" t="str">
        <f>A10</f>
        <v>Idaho</v>
      </c>
      <c r="AZ10" s="35" t="s">
        <v>1110</v>
      </c>
      <c r="BA10" s="35">
        <f>SUM(D10:F10)</f>
        <v>1</v>
      </c>
      <c r="BB10" s="36">
        <f>RANK(R10,(L10:Q10,R10:Y10,AD10:AW10))</f>
        <v>5</v>
      </c>
      <c r="BC10" s="36">
        <f>RANK(T10,(L10:Q10,R10:Y10,AD10:AW10))</f>
        <v>5</v>
      </c>
      <c r="BD10" s="36">
        <f>RANK(X10,(L10:Q10,R10:Y10,AD10:AW10))</f>
        <v>5</v>
      </c>
      <c r="BE10" s="36">
        <f>RANK(V10,(L10:Q10,R10:Y10,AD10:AW10))</f>
        <v>5</v>
      </c>
      <c r="BG10" s="35">
        <v>16</v>
      </c>
      <c r="BI10" s="38">
        <f>County!AZ474</f>
        <v>0</v>
      </c>
    </row>
    <row r="11" spans="1:61" s="40" customFormat="1">
      <c r="A11" s="40" t="s">
        <v>2495</v>
      </c>
      <c r="C11" s="43">
        <f t="shared" si="0"/>
        <v>3603519</v>
      </c>
      <c r="D11" s="42">
        <f t="shared" si="1"/>
        <v>1</v>
      </c>
      <c r="E11" s="42" t="str">
        <f t="shared" si="2"/>
        <v/>
      </c>
      <c r="F11" s="42" t="str">
        <f t="shared" si="2"/>
        <v/>
      </c>
      <c r="G11" s="68">
        <f t="shared" si="3"/>
        <v>1</v>
      </c>
      <c r="H11" s="68">
        <f t="shared" si="4"/>
        <v>2</v>
      </c>
      <c r="I11" s="68" t="str">
        <f t="shared" si="5"/>
        <v>-</v>
      </c>
      <c r="J11" s="43">
        <f t="shared" si="24"/>
        <v>391115</v>
      </c>
      <c r="K11" s="44">
        <f t="shared" si="25"/>
        <v>0.10853696067649428</v>
      </c>
      <c r="L11" s="43">
        <f>County!N578</f>
        <v>1929637</v>
      </c>
      <c r="M11" s="44">
        <f t="shared" si="26"/>
        <v>0.53548683939227182</v>
      </c>
      <c r="N11" s="64">
        <f>County!O578</f>
        <v>1538522</v>
      </c>
      <c r="O11" s="89">
        <f t="shared" si="6"/>
        <v>0.42694987871577755</v>
      </c>
      <c r="P11" s="64">
        <f>County!P578</f>
        <v>0</v>
      </c>
      <c r="Q11" s="89">
        <f t="shared" si="7"/>
        <v>0</v>
      </c>
      <c r="R11" s="64">
        <f>County!Q578</f>
        <v>135316</v>
      </c>
      <c r="S11" s="89">
        <f t="shared" si="8"/>
        <v>3.7551071605283613E-2</v>
      </c>
      <c r="T11" s="64">
        <f>County!R578</f>
        <v>0</v>
      </c>
      <c r="U11" s="89">
        <f t="shared" si="9"/>
        <v>0</v>
      </c>
      <c r="V11" s="64">
        <f>County!S578</f>
        <v>0</v>
      </c>
      <c r="W11" s="89">
        <f t="shared" si="10"/>
        <v>0</v>
      </c>
      <c r="X11" s="64">
        <f>County!T578</f>
        <v>0</v>
      </c>
      <c r="Y11" s="89">
        <f t="shared" si="11"/>
        <v>0</v>
      </c>
      <c r="Z11" s="64">
        <f>County!U578</f>
        <v>0</v>
      </c>
      <c r="AA11" s="89">
        <f t="shared" si="12"/>
        <v>0</v>
      </c>
      <c r="AB11" s="64">
        <f>County!V578</f>
        <v>0</v>
      </c>
      <c r="AC11" s="89">
        <f t="shared" si="13"/>
        <v>0</v>
      </c>
      <c r="AD11" s="64">
        <f>County!W578</f>
        <v>0</v>
      </c>
      <c r="AE11" s="89">
        <f t="shared" si="14"/>
        <v>0</v>
      </c>
      <c r="AF11" s="64">
        <f>County!X578</f>
        <v>0</v>
      </c>
      <c r="AG11" s="89">
        <f t="shared" si="15"/>
        <v>0</v>
      </c>
      <c r="AH11" s="43">
        <f>County!Y578</f>
        <v>31</v>
      </c>
      <c r="AI11" s="44">
        <f t="shared" si="16"/>
        <v>8.6027019699354993E-6</v>
      </c>
      <c r="AJ11" s="43">
        <f>County!Z578</f>
        <v>12</v>
      </c>
      <c r="AK11" s="44">
        <f t="shared" si="17"/>
        <v>3.330078181910516E-6</v>
      </c>
      <c r="AL11" s="43">
        <f>County!AA578</f>
        <v>1</v>
      </c>
      <c r="AM11" s="44">
        <f t="shared" si="18"/>
        <v>2.7750651515920965E-7</v>
      </c>
      <c r="AN11" s="43">
        <f>County!AB578</f>
        <v>0</v>
      </c>
      <c r="AO11" s="44">
        <f t="shared" si="19"/>
        <v>0</v>
      </c>
      <c r="AP11" s="43">
        <f>County!AC578</f>
        <v>0</v>
      </c>
      <c r="AQ11" s="44">
        <f t="shared" si="20"/>
        <v>0</v>
      </c>
      <c r="AR11" s="43">
        <f>County!AD578</f>
        <v>0</v>
      </c>
      <c r="AS11" s="44">
        <f t="shared" si="21"/>
        <v>0</v>
      </c>
      <c r="AT11" s="43">
        <f>County!AE578</f>
        <v>0</v>
      </c>
      <c r="AU11" s="44">
        <f t="shared" si="22"/>
        <v>0</v>
      </c>
      <c r="AV11" s="43">
        <f>County!AF578</f>
        <v>0</v>
      </c>
      <c r="AW11" s="44">
        <f t="shared" si="23"/>
        <v>0</v>
      </c>
      <c r="AX11" s="51"/>
      <c r="AY11" s="40" t="str">
        <f t="shared" si="27"/>
        <v>Illinois</v>
      </c>
      <c r="AZ11" s="40" t="s">
        <v>982</v>
      </c>
      <c r="BA11" s="40">
        <f t="shared" si="28"/>
        <v>1</v>
      </c>
      <c r="BB11" s="41">
        <f>RANK(R11,(L11:Q11,R11:Y11,AD11:AW11))</f>
        <v>3</v>
      </c>
      <c r="BC11" s="41">
        <f>RANK(T11,(L11:Q11,R11:Y11,AD11:AW11))</f>
        <v>13</v>
      </c>
      <c r="BD11" s="41">
        <f>RANK(X11,(L11:Q11,R11:Y11,AD11:AW11))</f>
        <v>13</v>
      </c>
      <c r="BE11" s="41">
        <f>RANK(V11,(L11:Q11,R11:Y11,AD11:AW11))</f>
        <v>13</v>
      </c>
      <c r="BG11" s="40">
        <v>17</v>
      </c>
      <c r="BI11" s="43">
        <f>County!AZ578</f>
        <v>0</v>
      </c>
    </row>
    <row r="12" spans="1:61" s="35" customFormat="1">
      <c r="A12" s="35" t="s">
        <v>1959</v>
      </c>
      <c r="C12" s="38">
        <f t="shared" si="0"/>
        <v>1129700</v>
      </c>
      <c r="D12" s="37" t="str">
        <f t="shared" si="1"/>
        <v/>
      </c>
      <c r="E12" s="37">
        <f t="shared" si="2"/>
        <v>1</v>
      </c>
      <c r="F12" s="37" t="str">
        <f t="shared" si="2"/>
        <v/>
      </c>
      <c r="G12" s="69">
        <f t="shared" si="3"/>
        <v>2</v>
      </c>
      <c r="H12" s="69">
        <f t="shared" si="4"/>
        <v>1</v>
      </c>
      <c r="I12" s="69">
        <f t="shared" si="5"/>
        <v>3</v>
      </c>
      <c r="J12" s="38">
        <f t="shared" si="24"/>
        <v>94205</v>
      </c>
      <c r="K12" s="39">
        <f t="shared" si="25"/>
        <v>8.3389395414711867E-2</v>
      </c>
      <c r="L12" s="38">
        <f>County!N679</f>
        <v>494370</v>
      </c>
      <c r="M12" s="39">
        <f t="shared" si="26"/>
        <v>0.43761175533327434</v>
      </c>
      <c r="N12" s="65">
        <f>County!O679</f>
        <v>588575</v>
      </c>
      <c r="O12" s="66">
        <f t="shared" si="6"/>
        <v>0.52100115074798614</v>
      </c>
      <c r="P12" s="65">
        <f>County!P679</f>
        <v>26815</v>
      </c>
      <c r="Q12" s="66">
        <f t="shared" si="7"/>
        <v>2.3736390192086395E-2</v>
      </c>
      <c r="R12" s="65">
        <f>County!Q679</f>
        <v>8232</v>
      </c>
      <c r="S12" s="66">
        <f t="shared" si="8"/>
        <v>7.286890324865008E-3</v>
      </c>
      <c r="T12" s="65">
        <f>County!R679</f>
        <v>0</v>
      </c>
      <c r="U12" s="66">
        <f t="shared" si="9"/>
        <v>0</v>
      </c>
      <c r="V12" s="65">
        <f>County!S679</f>
        <v>0</v>
      </c>
      <c r="W12" s="66">
        <f t="shared" si="10"/>
        <v>0</v>
      </c>
      <c r="X12" s="65">
        <f>County!T679</f>
        <v>0</v>
      </c>
      <c r="Y12" s="66">
        <f t="shared" si="11"/>
        <v>0</v>
      </c>
      <c r="Z12" s="65">
        <f>County!U679</f>
        <v>0</v>
      </c>
      <c r="AA12" s="66">
        <f t="shared" si="12"/>
        <v>0</v>
      </c>
      <c r="AB12" s="65">
        <f>County!V679</f>
        <v>0</v>
      </c>
      <c r="AC12" s="66">
        <f t="shared" si="13"/>
        <v>0</v>
      </c>
      <c r="AD12" s="65">
        <f>County!W679</f>
        <v>0</v>
      </c>
      <c r="AE12" s="66">
        <f t="shared" si="14"/>
        <v>0</v>
      </c>
      <c r="AF12" s="65">
        <f>County!X679</f>
        <v>1111</v>
      </c>
      <c r="AG12" s="66">
        <f t="shared" si="15"/>
        <v>9.8344693281402135E-4</v>
      </c>
      <c r="AH12" s="38">
        <f>County!Y679</f>
        <v>5873</v>
      </c>
      <c r="AI12" s="39">
        <f t="shared" si="16"/>
        <v>5.1987253253076042E-3</v>
      </c>
      <c r="AJ12" s="38">
        <f>County!Z679</f>
        <v>4724</v>
      </c>
      <c r="AK12" s="39">
        <f t="shared" si="17"/>
        <v>4.1816411436664605E-3</v>
      </c>
      <c r="AL12" s="38">
        <f>County!AA679</f>
        <v>0</v>
      </c>
      <c r="AM12" s="39">
        <f t="shared" si="18"/>
        <v>0</v>
      </c>
      <c r="AN12" s="38">
        <f>County!AB679</f>
        <v>0</v>
      </c>
      <c r="AO12" s="39">
        <f t="shared" si="19"/>
        <v>0</v>
      </c>
      <c r="AP12" s="38">
        <f>County!AC679</f>
        <v>0</v>
      </c>
      <c r="AQ12" s="39">
        <f t="shared" si="20"/>
        <v>0</v>
      </c>
      <c r="AR12" s="38">
        <f>County!AD679</f>
        <v>0</v>
      </c>
      <c r="AS12" s="39">
        <f t="shared" si="21"/>
        <v>0</v>
      </c>
      <c r="AT12" s="38">
        <f>County!AE679</f>
        <v>0</v>
      </c>
      <c r="AU12" s="39">
        <f t="shared" si="22"/>
        <v>0</v>
      </c>
      <c r="AV12" s="38">
        <f>County!AF679</f>
        <v>0</v>
      </c>
      <c r="AW12" s="39">
        <f t="shared" si="23"/>
        <v>0</v>
      </c>
      <c r="AX12" s="52"/>
      <c r="AY12" s="35" t="str">
        <f t="shared" si="27"/>
        <v>Iowa</v>
      </c>
      <c r="AZ12" s="35" t="s">
        <v>1960</v>
      </c>
      <c r="BA12" s="35">
        <f t="shared" si="28"/>
        <v>1</v>
      </c>
      <c r="BB12" s="36">
        <f>RANK(R12,(L12:Q12,R12:Y12,AD12:AW12))</f>
        <v>4</v>
      </c>
      <c r="BC12" s="36">
        <f>RANK(T12,(L12:Q12,R12:Y12,AD12:AW12))</f>
        <v>15</v>
      </c>
      <c r="BD12" s="36">
        <f>RANK(X12,(L12:Q12,R12:Y12,AD12:AW12))</f>
        <v>15</v>
      </c>
      <c r="BE12" s="36">
        <f>RANK(V12,(L12:Q12,R12:Y12,AD12:AW12))</f>
        <v>15</v>
      </c>
      <c r="BG12" s="35">
        <v>19</v>
      </c>
      <c r="BI12" s="38">
        <f>County!AZ679</f>
        <v>12084</v>
      </c>
    </row>
    <row r="13" spans="1:61" s="40" customFormat="1">
      <c r="A13" s="40" t="s">
        <v>530</v>
      </c>
      <c r="C13" s="43">
        <f t="shared" si="0"/>
        <v>866191</v>
      </c>
      <c r="D13" s="42" t="str">
        <f t="shared" si="1"/>
        <v/>
      </c>
      <c r="E13" s="42">
        <f t="shared" si="2"/>
        <v>1</v>
      </c>
      <c r="F13" s="42" t="str">
        <f t="shared" si="2"/>
        <v/>
      </c>
      <c r="G13" s="68">
        <f t="shared" si="3"/>
        <v>7</v>
      </c>
      <c r="H13" s="68">
        <f t="shared" si="4"/>
        <v>1</v>
      </c>
      <c r="I13" s="68">
        <f t="shared" si="5"/>
        <v>2</v>
      </c>
      <c r="J13" s="43">
        <f t="shared" si="24"/>
        <v>460350</v>
      </c>
      <c r="K13" s="44">
        <f t="shared" si="25"/>
        <v>0.53146476931762165</v>
      </c>
      <c r="L13" s="43">
        <f>County!N786</f>
        <v>0</v>
      </c>
      <c r="M13" s="44">
        <f t="shared" si="26"/>
        <v>0</v>
      </c>
      <c r="N13" s="64">
        <f>County!O786</f>
        <v>460350</v>
      </c>
      <c r="O13" s="89">
        <f t="shared" si="6"/>
        <v>0.53146476931762165</v>
      </c>
      <c r="P13" s="64">
        <f>County!P786</f>
        <v>368372</v>
      </c>
      <c r="Q13" s="89">
        <f t="shared" si="7"/>
        <v>0.42527802759437583</v>
      </c>
      <c r="R13" s="64">
        <f>County!Q786</f>
        <v>37469</v>
      </c>
      <c r="S13" s="89">
        <f t="shared" si="8"/>
        <v>4.325720308800253E-2</v>
      </c>
      <c r="T13" s="64">
        <f>County!R786</f>
        <v>0</v>
      </c>
      <c r="U13" s="89">
        <f t="shared" si="9"/>
        <v>0</v>
      </c>
      <c r="V13" s="64">
        <f>County!S786</f>
        <v>0</v>
      </c>
      <c r="W13" s="89">
        <f t="shared" si="10"/>
        <v>0</v>
      </c>
      <c r="X13" s="64">
        <f>County!T786</f>
        <v>0</v>
      </c>
      <c r="Y13" s="89">
        <f t="shared" si="11"/>
        <v>0</v>
      </c>
      <c r="Z13" s="64">
        <f>County!U786</f>
        <v>0</v>
      </c>
      <c r="AA13" s="89">
        <f t="shared" si="12"/>
        <v>0</v>
      </c>
      <c r="AB13" s="64">
        <f>County!V786</f>
        <v>0</v>
      </c>
      <c r="AC13" s="89">
        <f t="shared" si="13"/>
        <v>0</v>
      </c>
      <c r="AD13" s="64">
        <f>County!W786</f>
        <v>0</v>
      </c>
      <c r="AE13" s="89">
        <f t="shared" si="14"/>
        <v>0</v>
      </c>
      <c r="AF13" s="64">
        <f>County!X786</f>
        <v>0</v>
      </c>
      <c r="AG13" s="89">
        <f t="shared" si="15"/>
        <v>0</v>
      </c>
      <c r="AH13" s="43">
        <f>County!Y786</f>
        <v>0</v>
      </c>
      <c r="AI13" s="44">
        <f t="shared" si="16"/>
        <v>0</v>
      </c>
      <c r="AJ13" s="43">
        <f>County!Z786</f>
        <v>0</v>
      </c>
      <c r="AK13" s="44">
        <f t="shared" si="17"/>
        <v>0</v>
      </c>
      <c r="AL13" s="43">
        <f>County!AA786</f>
        <v>0</v>
      </c>
      <c r="AM13" s="44">
        <f t="shared" si="18"/>
        <v>0</v>
      </c>
      <c r="AN13" s="43">
        <f>County!AB786</f>
        <v>0</v>
      </c>
      <c r="AO13" s="44">
        <f t="shared" si="19"/>
        <v>0</v>
      </c>
      <c r="AP13" s="43">
        <f>County!AC786</f>
        <v>0</v>
      </c>
      <c r="AQ13" s="44">
        <f t="shared" si="20"/>
        <v>0</v>
      </c>
      <c r="AR13" s="43">
        <f>County!AD786</f>
        <v>0</v>
      </c>
      <c r="AS13" s="44">
        <f t="shared" si="21"/>
        <v>0</v>
      </c>
      <c r="AT13" s="43">
        <f>County!AE786</f>
        <v>0</v>
      </c>
      <c r="AU13" s="44">
        <f t="shared" si="22"/>
        <v>0</v>
      </c>
      <c r="AV13" s="43">
        <f>County!AF786</f>
        <v>0</v>
      </c>
      <c r="AW13" s="44">
        <f t="shared" si="23"/>
        <v>0</v>
      </c>
      <c r="AX13" s="51"/>
      <c r="AY13" s="40" t="str">
        <f t="shared" si="27"/>
        <v>Kansas</v>
      </c>
      <c r="AZ13" s="40" t="s">
        <v>2515</v>
      </c>
      <c r="BA13" s="40">
        <f t="shared" si="28"/>
        <v>1</v>
      </c>
      <c r="BB13" s="41">
        <f>RANK(R13,(L13:Q13,R13:Y13,AD13:AW13))</f>
        <v>3</v>
      </c>
      <c r="BC13" s="41">
        <f>RANK(T13,(L13:Q13,R13:Y13,AD13:AW13))</f>
        <v>7</v>
      </c>
      <c r="BD13" s="41">
        <f>RANK(X13,(L13:Q13,R13:Y13,AD13:AW13))</f>
        <v>7</v>
      </c>
      <c r="BE13" s="41">
        <f>RANK(V13,(L13:Q13,R13:Y13,AD13:AW13))</f>
        <v>7</v>
      </c>
      <c r="BG13" s="40">
        <v>20</v>
      </c>
      <c r="BI13" s="43">
        <f>County!AZ786</f>
        <v>0</v>
      </c>
    </row>
    <row r="14" spans="1:61" s="35" customFormat="1">
      <c r="A14" s="35" t="s">
        <v>2506</v>
      </c>
      <c r="C14" s="38">
        <f t="shared" si="0"/>
        <v>1435868</v>
      </c>
      <c r="D14" s="37" t="str">
        <f t="shared" si="1"/>
        <v/>
      </c>
      <c r="E14" s="37">
        <f t="shared" si="2"/>
        <v>1</v>
      </c>
      <c r="F14" s="37" t="str">
        <f t="shared" si="2"/>
        <v/>
      </c>
      <c r="G14" s="69">
        <f t="shared" si="3"/>
        <v>2</v>
      </c>
      <c r="H14" s="69">
        <f t="shared" si="4"/>
        <v>1</v>
      </c>
      <c r="I14" s="69" t="str">
        <f t="shared" si="5"/>
        <v>-</v>
      </c>
      <c r="J14" s="38">
        <f t="shared" si="24"/>
        <v>222089</v>
      </c>
      <c r="K14" s="39">
        <f t="shared" si="25"/>
        <v>0.15467229578206354</v>
      </c>
      <c r="L14" s="38">
        <f>County!N908</f>
        <v>584698</v>
      </c>
      <c r="M14" s="39">
        <f t="shared" si="26"/>
        <v>0.40720874063632589</v>
      </c>
      <c r="N14" s="65">
        <f>County!O908</f>
        <v>806787</v>
      </c>
      <c r="O14" s="66">
        <f t="shared" si="6"/>
        <v>0.56188103641838938</v>
      </c>
      <c r="P14" s="65">
        <f>County!P908</f>
        <v>0</v>
      </c>
      <c r="Q14" s="66">
        <f t="shared" si="7"/>
        <v>0</v>
      </c>
      <c r="R14" s="65">
        <f>County!Q908</f>
        <v>44240</v>
      </c>
      <c r="S14" s="66">
        <f t="shared" si="8"/>
        <v>3.0810631617948166E-2</v>
      </c>
      <c r="T14" s="65">
        <f>County!R908</f>
        <v>0</v>
      </c>
      <c r="U14" s="66">
        <f t="shared" si="9"/>
        <v>0</v>
      </c>
      <c r="V14" s="65">
        <f>County!S908</f>
        <v>0</v>
      </c>
      <c r="W14" s="66">
        <f t="shared" si="10"/>
        <v>0</v>
      </c>
      <c r="X14" s="65">
        <f>County!T908</f>
        <v>0</v>
      </c>
      <c r="Y14" s="66">
        <f t="shared" si="11"/>
        <v>0</v>
      </c>
      <c r="Z14" s="65">
        <f>County!U908</f>
        <v>0</v>
      </c>
      <c r="AA14" s="66">
        <f t="shared" si="12"/>
        <v>0</v>
      </c>
      <c r="AB14" s="65">
        <f>County!V908</f>
        <v>0</v>
      </c>
      <c r="AC14" s="66">
        <f t="shared" si="13"/>
        <v>0</v>
      </c>
      <c r="AD14" s="65">
        <f>County!W908</f>
        <v>0</v>
      </c>
      <c r="AE14" s="66">
        <f t="shared" si="14"/>
        <v>0</v>
      </c>
      <c r="AF14" s="65">
        <f>County!X908</f>
        <v>0</v>
      </c>
      <c r="AG14" s="66">
        <f t="shared" si="15"/>
        <v>0</v>
      </c>
      <c r="AH14" s="38">
        <f>County!Y908</f>
        <v>64</v>
      </c>
      <c r="AI14" s="39">
        <f t="shared" si="16"/>
        <v>4.4572342304445815E-5</v>
      </c>
      <c r="AJ14" s="38">
        <f>County!Z908</f>
        <v>53</v>
      </c>
      <c r="AK14" s="39">
        <f t="shared" si="17"/>
        <v>3.691147097086919E-5</v>
      </c>
      <c r="AL14" s="38">
        <f>County!AA908</f>
        <v>17</v>
      </c>
      <c r="AM14" s="39">
        <f t="shared" si="18"/>
        <v>1.1839528424618418E-5</v>
      </c>
      <c r="AN14" s="38">
        <f>County!AB908</f>
        <v>9</v>
      </c>
      <c r="AO14" s="39">
        <f t="shared" si="19"/>
        <v>6.2679856365626924E-6</v>
      </c>
      <c r="AP14" s="38">
        <f>County!AC908</f>
        <v>0</v>
      </c>
      <c r="AQ14" s="39">
        <f t="shared" si="20"/>
        <v>0</v>
      </c>
      <c r="AR14" s="38">
        <f>County!AD908</f>
        <v>0</v>
      </c>
      <c r="AS14" s="39">
        <f t="shared" si="21"/>
        <v>0</v>
      </c>
      <c r="AT14" s="38">
        <f>County!AE908</f>
        <v>0</v>
      </c>
      <c r="AU14" s="39">
        <f t="shared" si="22"/>
        <v>0</v>
      </c>
      <c r="AV14" s="38">
        <f>County!AF908</f>
        <v>0</v>
      </c>
      <c r="AW14" s="39">
        <f t="shared" si="23"/>
        <v>0</v>
      </c>
      <c r="AX14" s="52"/>
      <c r="AY14" s="35" t="str">
        <f t="shared" si="27"/>
        <v>Kentucky</v>
      </c>
      <c r="AZ14" s="35" t="s">
        <v>1068</v>
      </c>
      <c r="BA14" s="35">
        <f t="shared" si="28"/>
        <v>1</v>
      </c>
      <c r="BB14" s="36">
        <f>RANK(R14,(L14:Q14,R14:Y14,AD14:AW14))</f>
        <v>3</v>
      </c>
      <c r="BC14" s="36">
        <f>RANK(T14,(L14:Q14,R14:Y14,AD14:AW14))</f>
        <v>15</v>
      </c>
      <c r="BD14" s="36">
        <f>RANK(X14,(L14:Q14,R14:Y14,AD14:AW14))</f>
        <v>15</v>
      </c>
      <c r="BE14" s="36">
        <f>RANK(V14,(L14:Q14,R14:Y14,AD14:AW14))</f>
        <v>15</v>
      </c>
      <c r="BG14" s="35">
        <v>21</v>
      </c>
      <c r="BI14" s="38">
        <f>County!AZ908</f>
        <v>0</v>
      </c>
    </row>
    <row r="15" spans="1:61" s="40" customFormat="1">
      <c r="A15" s="40" t="s">
        <v>444</v>
      </c>
      <c r="C15" s="43">
        <f t="shared" si="0"/>
        <v>1273589</v>
      </c>
      <c r="D15" s="42" t="str">
        <f t="shared" si="1"/>
        <v/>
      </c>
      <c r="E15" s="42">
        <f t="shared" si="2"/>
        <v>1</v>
      </c>
      <c r="F15" s="42" t="str">
        <f t="shared" si="2"/>
        <v/>
      </c>
      <c r="G15" s="68">
        <f t="shared" si="3"/>
        <v>2</v>
      </c>
      <c r="H15" s="68">
        <f t="shared" si="4"/>
        <v>1</v>
      </c>
      <c r="I15" s="68" t="str">
        <f t="shared" si="5"/>
        <v>-</v>
      </c>
      <c r="J15" s="43">
        <f t="shared" si="24"/>
        <v>151169</v>
      </c>
      <c r="K15" s="44">
        <f t="shared" si="25"/>
        <v>0.11869527767592214</v>
      </c>
      <c r="L15" s="43">
        <f>County!N974</f>
        <v>561210</v>
      </c>
      <c r="M15" s="44">
        <f t="shared" si="26"/>
        <v>0.44065236116203893</v>
      </c>
      <c r="N15" s="64">
        <f>County!O974</f>
        <v>712379</v>
      </c>
      <c r="O15" s="89">
        <f t="shared" si="6"/>
        <v>0.55934763883796101</v>
      </c>
      <c r="P15" s="64">
        <f>County!P974</f>
        <v>0</v>
      </c>
      <c r="Q15" s="89">
        <f t="shared" si="7"/>
        <v>0</v>
      </c>
      <c r="R15" s="64">
        <f>County!Q974</f>
        <v>0</v>
      </c>
      <c r="S15" s="89">
        <f t="shared" si="8"/>
        <v>0</v>
      </c>
      <c r="T15" s="64">
        <f>County!R974</f>
        <v>0</v>
      </c>
      <c r="U15" s="89">
        <f t="shared" si="9"/>
        <v>0</v>
      </c>
      <c r="V15" s="64">
        <f>County!S974</f>
        <v>0</v>
      </c>
      <c r="W15" s="89">
        <f t="shared" si="10"/>
        <v>0</v>
      </c>
      <c r="X15" s="64">
        <f>County!T974</f>
        <v>0</v>
      </c>
      <c r="Y15" s="89">
        <f t="shared" si="11"/>
        <v>0</v>
      </c>
      <c r="Z15" s="64">
        <f>County!U974</f>
        <v>0</v>
      </c>
      <c r="AA15" s="89">
        <f t="shared" si="12"/>
        <v>0</v>
      </c>
      <c r="AB15" s="64">
        <f>County!V974</f>
        <v>0</v>
      </c>
      <c r="AC15" s="89">
        <f t="shared" si="13"/>
        <v>0</v>
      </c>
      <c r="AD15" s="64">
        <f>County!W974</f>
        <v>0</v>
      </c>
      <c r="AE15" s="89">
        <f t="shared" si="14"/>
        <v>0</v>
      </c>
      <c r="AF15" s="64">
        <f>County!X974</f>
        <v>0</v>
      </c>
      <c r="AG15" s="89">
        <f t="shared" si="15"/>
        <v>0</v>
      </c>
      <c r="AH15" s="43">
        <f>County!Y974</f>
        <v>0</v>
      </c>
      <c r="AI15" s="44">
        <f t="shared" si="16"/>
        <v>0</v>
      </c>
      <c r="AJ15" s="43">
        <f>County!Z974</f>
        <v>0</v>
      </c>
      <c r="AK15" s="44">
        <f t="shared" si="17"/>
        <v>0</v>
      </c>
      <c r="AL15" s="43">
        <f>County!AA974</f>
        <v>0</v>
      </c>
      <c r="AM15" s="44">
        <f t="shared" si="18"/>
        <v>0</v>
      </c>
      <c r="AN15" s="43">
        <f>County!AB974</f>
        <v>0</v>
      </c>
      <c r="AO15" s="44">
        <f t="shared" si="19"/>
        <v>0</v>
      </c>
      <c r="AP15" s="43">
        <f>County!AC974</f>
        <v>0</v>
      </c>
      <c r="AQ15" s="44">
        <f t="shared" si="20"/>
        <v>0</v>
      </c>
      <c r="AR15" s="43">
        <f>County!AD974</f>
        <v>0</v>
      </c>
      <c r="AS15" s="44">
        <f t="shared" si="21"/>
        <v>0</v>
      </c>
      <c r="AT15" s="43">
        <f>County!AE974</f>
        <v>0</v>
      </c>
      <c r="AU15" s="44">
        <f t="shared" si="22"/>
        <v>0</v>
      </c>
      <c r="AV15" s="43">
        <f>County!AF974</f>
        <v>0</v>
      </c>
      <c r="AW15" s="44">
        <f t="shared" si="23"/>
        <v>0</v>
      </c>
      <c r="AX15" s="51"/>
      <c r="AY15" s="40" t="str">
        <f t="shared" si="27"/>
        <v>Louisiana</v>
      </c>
      <c r="AZ15" s="40" t="s">
        <v>1950</v>
      </c>
      <c r="BA15" s="40">
        <f t="shared" si="28"/>
        <v>1</v>
      </c>
      <c r="BB15" s="41">
        <f>RANK(R15,(L15:Q15,R15:Y15,AD15:AW15))</f>
        <v>5</v>
      </c>
      <c r="BC15" s="41">
        <f>RANK(T15,(L15:Q15,R15:Y15,AD15:AW15))</f>
        <v>5</v>
      </c>
      <c r="BD15" s="41">
        <f>RANK(X15,(L15:Q15,R15:Y15,AD15:AW15))</f>
        <v>5</v>
      </c>
      <c r="BE15" s="41">
        <f>RANK(V15,(L15:Q15,R15:Y15,AD15:AW15))</f>
        <v>5</v>
      </c>
      <c r="BG15" s="40">
        <v>22</v>
      </c>
      <c r="BI15" s="43">
        <f>County!AZ974</f>
        <v>0</v>
      </c>
    </row>
    <row r="16" spans="1:61" s="35" customFormat="1">
      <c r="A16" s="35" t="s">
        <v>2513</v>
      </c>
      <c r="C16" s="38">
        <f t="shared" si="0"/>
        <v>604028</v>
      </c>
      <c r="D16" s="37" t="str">
        <f t="shared" si="1"/>
        <v/>
      </c>
      <c r="E16" s="37">
        <f t="shared" si="2"/>
        <v>1</v>
      </c>
      <c r="F16" s="37" t="str">
        <f t="shared" si="2"/>
        <v/>
      </c>
      <c r="G16" s="69">
        <f t="shared" si="3"/>
        <v>2</v>
      </c>
      <c r="H16" s="69">
        <f t="shared" si="4"/>
        <v>1</v>
      </c>
      <c r="I16" s="69" t="str">
        <f t="shared" si="5"/>
        <v>-</v>
      </c>
      <c r="J16" s="38">
        <f t="shared" si="24"/>
        <v>223251</v>
      </c>
      <c r="K16" s="39">
        <f t="shared" si="25"/>
        <v>0.36960372697954397</v>
      </c>
      <c r="L16" s="38">
        <f>County!N993</f>
        <v>190254</v>
      </c>
      <c r="M16" s="39">
        <f t="shared" si="26"/>
        <v>0.31497546471355631</v>
      </c>
      <c r="N16" s="65">
        <f>County!O993</f>
        <v>413505</v>
      </c>
      <c r="O16" s="66">
        <f t="shared" si="6"/>
        <v>0.68457919169310033</v>
      </c>
      <c r="P16" s="65">
        <f>County!P993</f>
        <v>0</v>
      </c>
      <c r="Q16" s="66">
        <f t="shared" si="7"/>
        <v>0</v>
      </c>
      <c r="R16" s="65">
        <f>County!Q993</f>
        <v>0</v>
      </c>
      <c r="S16" s="66">
        <f t="shared" si="8"/>
        <v>0</v>
      </c>
      <c r="T16" s="65">
        <f>County!R993</f>
        <v>0</v>
      </c>
      <c r="U16" s="66">
        <f t="shared" si="9"/>
        <v>0</v>
      </c>
      <c r="V16" s="65">
        <f>County!S993</f>
        <v>0</v>
      </c>
      <c r="W16" s="66">
        <f t="shared" si="10"/>
        <v>0</v>
      </c>
      <c r="X16" s="65">
        <f>County!T993</f>
        <v>0</v>
      </c>
      <c r="Y16" s="66">
        <f t="shared" si="11"/>
        <v>0</v>
      </c>
      <c r="Z16" s="65">
        <f>County!U993</f>
        <v>0</v>
      </c>
      <c r="AA16" s="66">
        <f t="shared" si="12"/>
        <v>0</v>
      </c>
      <c r="AB16" s="65">
        <f>County!V993</f>
        <v>0</v>
      </c>
      <c r="AC16" s="66">
        <f t="shared" si="13"/>
        <v>0</v>
      </c>
      <c r="AD16" s="65">
        <f>County!W993</f>
        <v>0</v>
      </c>
      <c r="AE16" s="66">
        <f t="shared" si="14"/>
        <v>0</v>
      </c>
      <c r="AF16" s="65">
        <f>County!X993</f>
        <v>4</v>
      </c>
      <c r="AG16" s="66">
        <f t="shared" si="15"/>
        <v>6.6222095664439394E-6</v>
      </c>
      <c r="AH16" s="38">
        <f>County!Y993</f>
        <v>174</v>
      </c>
      <c r="AI16" s="39">
        <f t="shared" si="16"/>
        <v>2.8806611614031136E-4</v>
      </c>
      <c r="AJ16" s="38">
        <f>County!Z993</f>
        <v>91</v>
      </c>
      <c r="AK16" s="39">
        <f t="shared" si="17"/>
        <v>1.5065526763659962E-4</v>
      </c>
      <c r="AL16" s="38">
        <f>County!AA993</f>
        <v>0</v>
      </c>
      <c r="AM16" s="39">
        <f t="shared" si="18"/>
        <v>0</v>
      </c>
      <c r="AN16" s="38">
        <f>County!AB993</f>
        <v>0</v>
      </c>
      <c r="AO16" s="39">
        <f t="shared" si="19"/>
        <v>0</v>
      </c>
      <c r="AP16" s="38">
        <f>County!AC993</f>
        <v>0</v>
      </c>
      <c r="AQ16" s="39">
        <f t="shared" si="20"/>
        <v>0</v>
      </c>
      <c r="AR16" s="38">
        <f>County!AD993</f>
        <v>0</v>
      </c>
      <c r="AS16" s="39">
        <f t="shared" si="21"/>
        <v>0</v>
      </c>
      <c r="AT16" s="38">
        <f>County!AE993</f>
        <v>0</v>
      </c>
      <c r="AU16" s="39">
        <f t="shared" si="22"/>
        <v>0</v>
      </c>
      <c r="AV16" s="38">
        <f>County!AF993</f>
        <v>0</v>
      </c>
      <c r="AW16" s="39">
        <f t="shared" si="23"/>
        <v>0</v>
      </c>
      <c r="AX16" s="52"/>
      <c r="AY16" s="35" t="str">
        <f t="shared" si="27"/>
        <v>Maine</v>
      </c>
      <c r="AZ16" s="35" t="s">
        <v>2133</v>
      </c>
      <c r="BA16" s="35">
        <f t="shared" si="28"/>
        <v>1</v>
      </c>
      <c r="BB16" s="36">
        <f>RANK(R16,(L16:Q16,R16:Y16,AD16:AW16))</f>
        <v>11</v>
      </c>
      <c r="BC16" s="36">
        <f>RANK(T16,(L16:Q16,R16:Y16,AD16:AW16))</f>
        <v>11</v>
      </c>
      <c r="BD16" s="36">
        <f>RANK(X16,(L16:Q16,R16:Y16,AD16:AW16))</f>
        <v>11</v>
      </c>
      <c r="BE16" s="36">
        <f>RANK(V16,(L16:Q16,R16:Y16,AD16:AW16))</f>
        <v>11</v>
      </c>
      <c r="BG16" s="35">
        <v>23</v>
      </c>
      <c r="BI16" s="38">
        <f>County!AZ993</f>
        <v>0</v>
      </c>
    </row>
    <row r="17" spans="1:61" s="40" customFormat="1">
      <c r="A17" s="40" t="s">
        <v>389</v>
      </c>
      <c r="C17" s="43">
        <f t="shared" si="0"/>
        <v>2084972</v>
      </c>
      <c r="D17" s="42">
        <f t="shared" si="1"/>
        <v>1</v>
      </c>
      <c r="E17" s="42" t="str">
        <f t="shared" si="2"/>
        <v/>
      </c>
      <c r="F17" s="42" t="str">
        <f t="shared" si="2"/>
        <v/>
      </c>
      <c r="G17" s="68">
        <f t="shared" si="3"/>
        <v>1</v>
      </c>
      <c r="H17" s="68">
        <f t="shared" si="4"/>
        <v>2</v>
      </c>
      <c r="I17" s="68" t="str">
        <f t="shared" si="5"/>
        <v>-</v>
      </c>
      <c r="J17" s="43">
        <f t="shared" si="24"/>
        <v>497994</v>
      </c>
      <c r="K17" s="44">
        <f t="shared" si="25"/>
        <v>0.23884925073334318</v>
      </c>
      <c r="L17" s="43">
        <f>County!N1009</f>
        <v>1289944</v>
      </c>
      <c r="M17" s="44">
        <f t="shared" si="26"/>
        <v>0.61868648595760523</v>
      </c>
      <c r="N17" s="64">
        <f>County!O1009</f>
        <v>791950</v>
      </c>
      <c r="O17" s="89">
        <f t="shared" si="6"/>
        <v>0.37983723522426199</v>
      </c>
      <c r="P17" s="64">
        <f>County!P1009</f>
        <v>0</v>
      </c>
      <c r="Q17" s="89">
        <f t="shared" si="7"/>
        <v>0</v>
      </c>
      <c r="R17" s="64">
        <f>County!Q1009</f>
        <v>0</v>
      </c>
      <c r="S17" s="89">
        <f t="shared" si="8"/>
        <v>0</v>
      </c>
      <c r="T17" s="64">
        <f>County!R1009</f>
        <v>0</v>
      </c>
      <c r="U17" s="89">
        <f t="shared" si="9"/>
        <v>0</v>
      </c>
      <c r="V17" s="64">
        <f>County!S1009</f>
        <v>0</v>
      </c>
      <c r="W17" s="89">
        <f t="shared" si="10"/>
        <v>0</v>
      </c>
      <c r="X17" s="64">
        <f>County!T1009</f>
        <v>0</v>
      </c>
      <c r="Y17" s="89">
        <f t="shared" si="11"/>
        <v>0</v>
      </c>
      <c r="Z17" s="64">
        <f>County!U1009</f>
        <v>0</v>
      </c>
      <c r="AA17" s="89">
        <f t="shared" si="12"/>
        <v>0</v>
      </c>
      <c r="AB17" s="64">
        <f>County!V1009</f>
        <v>0</v>
      </c>
      <c r="AC17" s="89">
        <f t="shared" si="13"/>
        <v>0</v>
      </c>
      <c r="AD17" s="64">
        <f>County!W1009</f>
        <v>0</v>
      </c>
      <c r="AE17" s="89">
        <f t="shared" si="14"/>
        <v>0</v>
      </c>
      <c r="AF17" s="64">
        <f>County!X1009</f>
        <v>3072</v>
      </c>
      <c r="AG17" s="89">
        <f t="shared" si="15"/>
        <v>1.4734010816452212E-3</v>
      </c>
      <c r="AH17" s="43">
        <f>County!Y1009</f>
        <v>6</v>
      </c>
      <c r="AI17" s="44">
        <f t="shared" si="16"/>
        <v>2.8777364875883227E-6</v>
      </c>
      <c r="AJ17" s="43">
        <f>County!Z1009</f>
        <v>0</v>
      </c>
      <c r="AK17" s="44">
        <f t="shared" si="17"/>
        <v>0</v>
      </c>
      <c r="AL17" s="43">
        <f>County!AA1009</f>
        <v>0</v>
      </c>
      <c r="AM17" s="44">
        <f t="shared" si="18"/>
        <v>0</v>
      </c>
      <c r="AN17" s="43">
        <f>County!AB1009</f>
        <v>0</v>
      </c>
      <c r="AO17" s="44">
        <f t="shared" si="19"/>
        <v>0</v>
      </c>
      <c r="AP17" s="43">
        <f>County!AC1009</f>
        <v>0</v>
      </c>
      <c r="AQ17" s="44">
        <f t="shared" si="20"/>
        <v>0</v>
      </c>
      <c r="AR17" s="43">
        <f>County!AD1009</f>
        <v>0</v>
      </c>
      <c r="AS17" s="44">
        <f t="shared" si="21"/>
        <v>0</v>
      </c>
      <c r="AT17" s="43">
        <f>County!AE1009</f>
        <v>0</v>
      </c>
      <c r="AU17" s="44">
        <f t="shared" si="22"/>
        <v>0</v>
      </c>
      <c r="AV17" s="43">
        <f>County!AF1009</f>
        <v>0</v>
      </c>
      <c r="AW17" s="44">
        <f t="shared" si="23"/>
        <v>0</v>
      </c>
      <c r="AX17" s="51"/>
      <c r="AY17" s="40" t="str">
        <f t="shared" si="27"/>
        <v>Massachusetts</v>
      </c>
      <c r="AZ17" s="40" t="s">
        <v>563</v>
      </c>
      <c r="BA17" s="40">
        <f t="shared" si="28"/>
        <v>1</v>
      </c>
      <c r="BB17" s="41">
        <f>RANK(R17,(L17:Q17,R17:Y17,AD17:AW17))</f>
        <v>9</v>
      </c>
      <c r="BC17" s="41">
        <f>RANK(T17,(L17:Q17,R17:Y17,AD17:AW17))</f>
        <v>9</v>
      </c>
      <c r="BD17" s="41">
        <f>RANK(X17,(L17:Q17,R17:Y17,AD17:AW17))</f>
        <v>9</v>
      </c>
      <c r="BE17" s="41">
        <f>RANK(V17,(L17:Q17,R17:Y17,AD17:AW17))</f>
        <v>9</v>
      </c>
      <c r="BG17" s="40">
        <v>25</v>
      </c>
      <c r="BI17" s="43">
        <f>County!AZ1009</f>
        <v>101819</v>
      </c>
    </row>
    <row r="18" spans="1:61" s="35" customFormat="1">
      <c r="A18" s="35" t="s">
        <v>1267</v>
      </c>
      <c r="C18" s="38">
        <f t="shared" si="0"/>
        <v>3121775</v>
      </c>
      <c r="D18" s="37">
        <f t="shared" si="1"/>
        <v>1</v>
      </c>
      <c r="E18" s="37" t="str">
        <f t="shared" si="2"/>
        <v/>
      </c>
      <c r="F18" s="37" t="str">
        <f t="shared" si="2"/>
        <v/>
      </c>
      <c r="G18" s="69">
        <f t="shared" si="3"/>
        <v>1</v>
      </c>
      <c r="H18" s="69">
        <f t="shared" si="4"/>
        <v>2</v>
      </c>
      <c r="I18" s="69" t="str">
        <f t="shared" si="5"/>
        <v>-</v>
      </c>
      <c r="J18" s="38">
        <f t="shared" si="24"/>
        <v>414737</v>
      </c>
      <c r="K18" s="39">
        <f t="shared" si="25"/>
        <v>0.13285294423845409</v>
      </c>
      <c r="L18" s="38">
        <f>County!N1094</f>
        <v>1704936</v>
      </c>
      <c r="M18" s="39">
        <f t="shared" si="26"/>
        <v>0.54614313972019124</v>
      </c>
      <c r="N18" s="65">
        <f>County!O1094</f>
        <v>1290199</v>
      </c>
      <c r="O18" s="66">
        <f t="shared" si="6"/>
        <v>0.41329019548173718</v>
      </c>
      <c r="P18" s="65">
        <f>County!P1094</f>
        <v>0</v>
      </c>
      <c r="Q18" s="66">
        <f t="shared" si="7"/>
        <v>0</v>
      </c>
      <c r="R18" s="65">
        <f>County!Q1094</f>
        <v>62897</v>
      </c>
      <c r="S18" s="66">
        <f t="shared" si="8"/>
        <v>2.0147832563205226E-2</v>
      </c>
      <c r="T18" s="65">
        <f>County!R1094</f>
        <v>26137</v>
      </c>
      <c r="U18" s="66">
        <f t="shared" si="9"/>
        <v>8.3724803997725656E-3</v>
      </c>
      <c r="V18" s="65">
        <f>County!S1094</f>
        <v>37529</v>
      </c>
      <c r="W18" s="66">
        <f t="shared" si="10"/>
        <v>1.2021686380344515E-2</v>
      </c>
      <c r="X18" s="65">
        <f>County!T1094</f>
        <v>0</v>
      </c>
      <c r="Y18" s="66">
        <f t="shared" si="11"/>
        <v>0</v>
      </c>
      <c r="Z18" s="65">
        <f>County!U1094</f>
        <v>0</v>
      </c>
      <c r="AA18" s="66">
        <f t="shared" si="12"/>
        <v>0</v>
      </c>
      <c r="AB18" s="65">
        <f>County!V1094</f>
        <v>0</v>
      </c>
      <c r="AC18" s="66">
        <f t="shared" si="13"/>
        <v>0</v>
      </c>
      <c r="AD18" s="65">
        <f>County!W1094</f>
        <v>0</v>
      </c>
      <c r="AE18" s="66">
        <f t="shared" si="14"/>
        <v>0</v>
      </c>
      <c r="AF18" s="65">
        <f>County!X1094</f>
        <v>0</v>
      </c>
      <c r="AG18" s="66">
        <f t="shared" si="15"/>
        <v>0</v>
      </c>
      <c r="AH18" s="38">
        <f>County!Y1094</f>
        <v>67</v>
      </c>
      <c r="AI18" s="39">
        <f t="shared" si="16"/>
        <v>2.1462148937703711E-5</v>
      </c>
      <c r="AJ18" s="38">
        <f>County!Z1094</f>
        <v>6</v>
      </c>
      <c r="AK18" s="39">
        <f t="shared" si="17"/>
        <v>1.921983486958541E-6</v>
      </c>
      <c r="AL18" s="38">
        <f>County!AA1094</f>
        <v>4</v>
      </c>
      <c r="AM18" s="39">
        <f t="shared" si="18"/>
        <v>1.2813223246390275E-6</v>
      </c>
      <c r="AN18" s="38">
        <f>County!AB1094</f>
        <v>0</v>
      </c>
      <c r="AO18" s="39">
        <f t="shared" si="19"/>
        <v>0</v>
      </c>
      <c r="AP18" s="38">
        <f>County!AC1094</f>
        <v>0</v>
      </c>
      <c r="AQ18" s="39">
        <f t="shared" si="20"/>
        <v>0</v>
      </c>
      <c r="AR18" s="38">
        <f>County!AD1094</f>
        <v>0</v>
      </c>
      <c r="AS18" s="39">
        <f t="shared" si="21"/>
        <v>0</v>
      </c>
      <c r="AT18" s="38">
        <f>County!AE1094</f>
        <v>0</v>
      </c>
      <c r="AU18" s="39">
        <f t="shared" si="22"/>
        <v>0</v>
      </c>
      <c r="AV18" s="38">
        <f>County!AF1094</f>
        <v>0</v>
      </c>
      <c r="AW18" s="39">
        <f t="shared" si="23"/>
        <v>0</v>
      </c>
      <c r="AX18" s="52"/>
      <c r="AY18" s="35" t="str">
        <f t="shared" si="27"/>
        <v>Michigan</v>
      </c>
      <c r="AZ18" s="35" t="s">
        <v>606</v>
      </c>
      <c r="BA18" s="35">
        <f t="shared" si="28"/>
        <v>1</v>
      </c>
      <c r="BB18" s="36">
        <f>RANK(R18,(L18:Q18,R18:Y18,AD18:AW18))</f>
        <v>3</v>
      </c>
      <c r="BC18" s="36">
        <f>RANK(T18,(L18:Q18,R18:Y18,AD18:AW18))</f>
        <v>5</v>
      </c>
      <c r="BD18" s="36">
        <f>RANK(X18,(L18:Q18,R18:Y18,AD18:AW18))</f>
        <v>17</v>
      </c>
      <c r="BE18" s="36">
        <f>RANK(V18,(L18:Q18,R18:Y18,AD18:AW18))</f>
        <v>4</v>
      </c>
      <c r="BG18" s="35">
        <v>26</v>
      </c>
      <c r="BI18" s="38">
        <f>County!AZ1094</f>
        <v>0</v>
      </c>
    </row>
    <row r="19" spans="1:61" s="40" customFormat="1">
      <c r="A19" s="40" t="s">
        <v>1473</v>
      </c>
      <c r="C19" s="43">
        <f t="shared" si="0"/>
        <v>1981590</v>
      </c>
      <c r="D19" s="42">
        <f t="shared" si="1"/>
        <v>1</v>
      </c>
      <c r="E19" s="42" t="str">
        <f t="shared" si="2"/>
        <v/>
      </c>
      <c r="F19" s="42" t="str">
        <f t="shared" si="2"/>
        <v/>
      </c>
      <c r="G19" s="68">
        <f t="shared" si="3"/>
        <v>1</v>
      </c>
      <c r="H19" s="68">
        <f t="shared" si="4"/>
        <v>2</v>
      </c>
      <c r="I19" s="68">
        <f t="shared" si="5"/>
        <v>3</v>
      </c>
      <c r="J19" s="43">
        <f t="shared" si="24"/>
        <v>202978</v>
      </c>
      <c r="K19" s="44">
        <f t="shared" si="25"/>
        <v>0.10243188550608349</v>
      </c>
      <c r="L19" s="43">
        <f>County!N1183</f>
        <v>1053205</v>
      </c>
      <c r="M19" s="44">
        <f t="shared" si="26"/>
        <v>0.53149491065255683</v>
      </c>
      <c r="N19" s="64">
        <f>County!O1183</f>
        <v>850227</v>
      </c>
      <c r="O19" s="89">
        <f t="shared" si="6"/>
        <v>0.42906302514647326</v>
      </c>
      <c r="P19" s="64">
        <f>County!P1183</f>
        <v>47530</v>
      </c>
      <c r="Q19" s="89">
        <f t="shared" si="7"/>
        <v>2.3985789189489248E-2</v>
      </c>
      <c r="R19" s="64">
        <f>County!Q1183</f>
        <v>29685</v>
      </c>
      <c r="S19" s="89">
        <f t="shared" si="8"/>
        <v>1.4980394531663967E-2</v>
      </c>
      <c r="T19" s="64">
        <f>County!R1183</f>
        <v>0</v>
      </c>
      <c r="U19" s="89">
        <f t="shared" si="9"/>
        <v>0</v>
      </c>
      <c r="V19" s="64">
        <f>County!S1183</f>
        <v>0</v>
      </c>
      <c r="W19" s="89">
        <f t="shared" si="10"/>
        <v>0</v>
      </c>
      <c r="X19" s="64">
        <f>County!T1183</f>
        <v>0</v>
      </c>
      <c r="Y19" s="89">
        <f t="shared" si="11"/>
        <v>0</v>
      </c>
      <c r="Z19" s="64">
        <f>County!U1183</f>
        <v>0</v>
      </c>
      <c r="AA19" s="89">
        <f t="shared" si="12"/>
        <v>0</v>
      </c>
      <c r="AB19" s="64">
        <f>County!V1183</f>
        <v>0</v>
      </c>
      <c r="AC19" s="89">
        <f t="shared" si="13"/>
        <v>0</v>
      </c>
      <c r="AD19" s="64">
        <f>County!W1183</f>
        <v>0</v>
      </c>
      <c r="AE19" s="89">
        <f t="shared" si="14"/>
        <v>0</v>
      </c>
      <c r="AF19" s="64">
        <f>County!X1183</f>
        <v>881</v>
      </c>
      <c r="AG19" s="89">
        <f t="shared" si="15"/>
        <v>4.4459247372059812E-4</v>
      </c>
      <c r="AH19" s="43">
        <f>County!Y1183</f>
        <v>37</v>
      </c>
      <c r="AI19" s="44">
        <f t="shared" si="16"/>
        <v>1.867187460574589E-5</v>
      </c>
      <c r="AJ19" s="43">
        <f>County!Z1183</f>
        <v>25</v>
      </c>
      <c r="AK19" s="44">
        <f t="shared" si="17"/>
        <v>1.2616131490368845E-5</v>
      </c>
      <c r="AL19" s="43">
        <f>County!AA1183</f>
        <v>0</v>
      </c>
      <c r="AM19" s="44">
        <f t="shared" si="18"/>
        <v>0</v>
      </c>
      <c r="AN19" s="43">
        <f>County!AB1183</f>
        <v>0</v>
      </c>
      <c r="AO19" s="44">
        <f t="shared" si="19"/>
        <v>0</v>
      </c>
      <c r="AP19" s="43">
        <f>County!AC1183</f>
        <v>0</v>
      </c>
      <c r="AQ19" s="44">
        <f t="shared" si="20"/>
        <v>0</v>
      </c>
      <c r="AR19" s="43">
        <f>County!AD1183</f>
        <v>0</v>
      </c>
      <c r="AS19" s="44">
        <f t="shared" si="21"/>
        <v>0</v>
      </c>
      <c r="AT19" s="43">
        <f>County!AE1183</f>
        <v>0</v>
      </c>
      <c r="AU19" s="44">
        <f t="shared" si="22"/>
        <v>0</v>
      </c>
      <c r="AV19" s="43">
        <f>County!AF1183</f>
        <v>0</v>
      </c>
      <c r="AW19" s="44">
        <f t="shared" si="23"/>
        <v>0</v>
      </c>
      <c r="AX19" s="51"/>
      <c r="AY19" s="40" t="str">
        <f t="shared" si="27"/>
        <v>Minnesota</v>
      </c>
      <c r="AZ19" s="40" t="s">
        <v>1474</v>
      </c>
      <c r="BA19" s="40">
        <f t="shared" si="28"/>
        <v>1</v>
      </c>
      <c r="BB19" s="41">
        <f>RANK(R19,(L19:Q19,R19:Y19,AD19:AW19))</f>
        <v>4</v>
      </c>
      <c r="BC19" s="41">
        <f>RANK(T19,(L19:Q19,R19:Y19,AD19:AW19))</f>
        <v>15</v>
      </c>
      <c r="BD19" s="41">
        <f>RANK(X19,(L19:Q19,R19:Y19,AD19:AW19))</f>
        <v>15</v>
      </c>
      <c r="BE19" s="41">
        <f>RANK(V19,(L19:Q19,R19:Y19,AD19:AW19))</f>
        <v>15</v>
      </c>
      <c r="BG19" s="40">
        <v>27</v>
      </c>
      <c r="BI19" s="43">
        <f>County!AZ1183</f>
        <v>0</v>
      </c>
    </row>
    <row r="20" spans="1:61" s="35" customFormat="1">
      <c r="A20" s="35" t="s">
        <v>907</v>
      </c>
      <c r="C20" s="38">
        <f t="shared" si="0"/>
        <v>631858</v>
      </c>
      <c r="D20" s="37" t="str">
        <f t="shared" si="1"/>
        <v/>
      </c>
      <c r="E20" s="37">
        <f t="shared" si="2"/>
        <v>1</v>
      </c>
      <c r="F20" s="37" t="str">
        <f t="shared" si="2"/>
        <v/>
      </c>
      <c r="G20" s="69">
        <f t="shared" si="3"/>
        <v>2</v>
      </c>
      <c r="H20" s="69">
        <f t="shared" si="4"/>
        <v>1</v>
      </c>
      <c r="I20" s="69" t="str">
        <f t="shared" si="5"/>
        <v>-</v>
      </c>
      <c r="J20" s="38">
        <f t="shared" si="24"/>
        <v>139042</v>
      </c>
      <c r="K20" s="39">
        <f t="shared" si="25"/>
        <v>0.22005260675658139</v>
      </c>
      <c r="L20" s="38">
        <f>County!N1267</f>
        <v>239439</v>
      </c>
      <c r="M20" s="39">
        <f t="shared" si="26"/>
        <v>0.37894431976804915</v>
      </c>
      <c r="N20" s="65">
        <f>County!O1267</f>
        <v>378481</v>
      </c>
      <c r="O20" s="66">
        <f t="shared" si="6"/>
        <v>0.59899692652463055</v>
      </c>
      <c r="P20" s="65">
        <f>County!P1267</f>
        <v>0</v>
      </c>
      <c r="Q20" s="66">
        <f t="shared" si="7"/>
        <v>0</v>
      </c>
      <c r="R20" s="65">
        <f>County!Q1267</f>
        <v>0</v>
      </c>
      <c r="S20" s="66">
        <f t="shared" si="8"/>
        <v>0</v>
      </c>
      <c r="T20" s="65">
        <f>County!R1267</f>
        <v>0</v>
      </c>
      <c r="U20" s="66">
        <f t="shared" si="9"/>
        <v>0</v>
      </c>
      <c r="V20" s="65">
        <f>County!S1267</f>
        <v>0</v>
      </c>
      <c r="W20" s="66">
        <f t="shared" si="10"/>
        <v>0</v>
      </c>
      <c r="X20" s="65">
        <f>County!T1267</f>
        <v>13938</v>
      </c>
      <c r="Y20" s="66">
        <f t="shared" si="11"/>
        <v>2.2058753707320317E-2</v>
      </c>
      <c r="Z20" s="65">
        <f>County!U1267</f>
        <v>0</v>
      </c>
      <c r="AA20" s="66">
        <f t="shared" si="12"/>
        <v>0</v>
      </c>
      <c r="AB20" s="65">
        <f>County!V1267</f>
        <v>0</v>
      </c>
      <c r="AC20" s="66">
        <f t="shared" si="13"/>
        <v>0</v>
      </c>
      <c r="AD20" s="65">
        <f>County!W1267</f>
        <v>0</v>
      </c>
      <c r="AE20" s="66">
        <f t="shared" si="14"/>
        <v>0</v>
      </c>
      <c r="AF20" s="65">
        <f>County!X1267</f>
        <v>0</v>
      </c>
      <c r="AG20" s="66">
        <f t="shared" si="15"/>
        <v>0</v>
      </c>
      <c r="AH20" s="38">
        <f>County!Y1267</f>
        <v>0</v>
      </c>
      <c r="AI20" s="39">
        <f t="shared" si="16"/>
        <v>0</v>
      </c>
      <c r="AJ20" s="38">
        <f>County!Z1267</f>
        <v>0</v>
      </c>
      <c r="AK20" s="39">
        <f t="shared" si="17"/>
        <v>0</v>
      </c>
      <c r="AL20" s="38">
        <f>County!AA1267</f>
        <v>0</v>
      </c>
      <c r="AM20" s="39">
        <f t="shared" si="18"/>
        <v>0</v>
      </c>
      <c r="AN20" s="38">
        <f>County!AB1267</f>
        <v>0</v>
      </c>
      <c r="AO20" s="39">
        <f t="shared" si="19"/>
        <v>0</v>
      </c>
      <c r="AP20" s="38">
        <f>County!AC1267</f>
        <v>0</v>
      </c>
      <c r="AQ20" s="39">
        <f t="shared" si="20"/>
        <v>0</v>
      </c>
      <c r="AR20" s="38">
        <f>County!AD1267</f>
        <v>0</v>
      </c>
      <c r="AS20" s="39">
        <f t="shared" si="21"/>
        <v>0</v>
      </c>
      <c r="AT20" s="38">
        <f>County!AE1267</f>
        <v>0</v>
      </c>
      <c r="AU20" s="39">
        <f t="shared" si="22"/>
        <v>0</v>
      </c>
      <c r="AV20" s="38">
        <f>County!AF1267</f>
        <v>0</v>
      </c>
      <c r="AW20" s="39">
        <f t="shared" si="23"/>
        <v>0</v>
      </c>
      <c r="AX20" s="52"/>
      <c r="AY20" s="35" t="str">
        <f t="shared" si="27"/>
        <v>Mississippi</v>
      </c>
      <c r="AZ20" s="35" t="s">
        <v>1457</v>
      </c>
      <c r="BA20" s="35">
        <f t="shared" si="28"/>
        <v>1</v>
      </c>
      <c r="BB20" s="36">
        <f>RANK(R20,(L20:Q20,R20:Y20,AD20:AW20))</f>
        <v>7</v>
      </c>
      <c r="BC20" s="36">
        <f>RANK(T20,(L20:Q20,R20:Y20,AD20:AW20))</f>
        <v>7</v>
      </c>
      <c r="BD20" s="36">
        <f>RANK(X20,(L20:Q20,R20:Y20,AD20:AW20))</f>
        <v>3</v>
      </c>
      <c r="BE20" s="36">
        <f>RANK(V20,(L20:Q20,R20:Y20,AD20:AW20))</f>
        <v>7</v>
      </c>
      <c r="BG20" s="35">
        <v>28</v>
      </c>
      <c r="BI20" s="38">
        <f>County!AZ1267</f>
        <v>0</v>
      </c>
    </row>
    <row r="21" spans="1:61" s="40" customFormat="1">
      <c r="A21" s="40" t="s">
        <v>1103</v>
      </c>
      <c r="C21" s="43">
        <f t="shared" si="0"/>
        <v>369826</v>
      </c>
      <c r="D21" s="42" t="str">
        <f t="shared" si="1"/>
        <v/>
      </c>
      <c r="E21" s="42">
        <f t="shared" si="2"/>
        <v>1</v>
      </c>
      <c r="F21" s="42" t="str">
        <f t="shared" si="2"/>
        <v/>
      </c>
      <c r="G21" s="68">
        <f t="shared" si="3"/>
        <v>2</v>
      </c>
      <c r="H21" s="68">
        <f t="shared" si="4"/>
        <v>1</v>
      </c>
      <c r="I21" s="68" t="str">
        <f t="shared" si="5"/>
        <v>-</v>
      </c>
      <c r="J21" s="43">
        <f t="shared" si="24"/>
        <v>65525</v>
      </c>
      <c r="K21" s="44">
        <f t="shared" si="25"/>
        <v>0.17717791610108538</v>
      </c>
      <c r="L21" s="43">
        <f>County!N1325</f>
        <v>148184</v>
      </c>
      <c r="M21" s="44">
        <f t="shared" si="26"/>
        <v>0.40068572788284218</v>
      </c>
      <c r="N21" s="64">
        <f>County!O1325</f>
        <v>213709</v>
      </c>
      <c r="O21" s="89">
        <f t="shared" si="6"/>
        <v>0.57786364398392753</v>
      </c>
      <c r="P21" s="64">
        <f>County!P1325</f>
        <v>0</v>
      </c>
      <c r="Q21" s="89">
        <f t="shared" si="7"/>
        <v>0</v>
      </c>
      <c r="R21" s="64">
        <f>County!Q1325</f>
        <v>7933</v>
      </c>
      <c r="S21" s="89">
        <f t="shared" si="8"/>
        <v>2.1450628133230221E-2</v>
      </c>
      <c r="T21" s="64">
        <f>County!R1325</f>
        <v>0</v>
      </c>
      <c r="U21" s="89">
        <f t="shared" si="9"/>
        <v>0</v>
      </c>
      <c r="V21" s="64">
        <f>County!S1325</f>
        <v>0</v>
      </c>
      <c r="W21" s="89">
        <f t="shared" si="10"/>
        <v>0</v>
      </c>
      <c r="X21" s="64">
        <f>County!T1325</f>
        <v>0</v>
      </c>
      <c r="Y21" s="89">
        <f t="shared" si="11"/>
        <v>0</v>
      </c>
      <c r="Z21" s="64">
        <f>County!U1325</f>
        <v>0</v>
      </c>
      <c r="AA21" s="89">
        <f t="shared" si="12"/>
        <v>0</v>
      </c>
      <c r="AB21" s="64">
        <f>County!V1325</f>
        <v>0</v>
      </c>
      <c r="AC21" s="89">
        <f t="shared" si="13"/>
        <v>0</v>
      </c>
      <c r="AD21" s="64">
        <f>County!W1325</f>
        <v>0</v>
      </c>
      <c r="AE21" s="89">
        <f t="shared" si="14"/>
        <v>0</v>
      </c>
      <c r="AF21" s="64">
        <f>County!X1325</f>
        <v>0</v>
      </c>
      <c r="AG21" s="89">
        <f t="shared" si="15"/>
        <v>0</v>
      </c>
      <c r="AH21" s="43">
        <f>County!Y1325</f>
        <v>0</v>
      </c>
      <c r="AI21" s="44">
        <f t="shared" si="16"/>
        <v>0</v>
      </c>
      <c r="AJ21" s="43">
        <f>County!Z1325</f>
        <v>0</v>
      </c>
      <c r="AK21" s="44">
        <f t="shared" si="17"/>
        <v>0</v>
      </c>
      <c r="AL21" s="43">
        <f>County!AA1325</f>
        <v>0</v>
      </c>
      <c r="AM21" s="44">
        <f t="shared" si="18"/>
        <v>0</v>
      </c>
      <c r="AN21" s="43">
        <f>County!AB1325</f>
        <v>0</v>
      </c>
      <c r="AO21" s="44">
        <f t="shared" si="19"/>
        <v>0</v>
      </c>
      <c r="AP21" s="43">
        <f>County!AC1325</f>
        <v>0</v>
      </c>
      <c r="AQ21" s="44">
        <f t="shared" si="20"/>
        <v>0</v>
      </c>
      <c r="AR21" s="43">
        <f>County!AD1325</f>
        <v>0</v>
      </c>
      <c r="AS21" s="44">
        <f t="shared" si="21"/>
        <v>0</v>
      </c>
      <c r="AT21" s="43">
        <f>County!AE1325</f>
        <v>0</v>
      </c>
      <c r="AU21" s="44">
        <f t="shared" si="22"/>
        <v>0</v>
      </c>
      <c r="AV21" s="43">
        <f>County!AF1325</f>
        <v>0</v>
      </c>
      <c r="AW21" s="44">
        <f t="shared" si="23"/>
        <v>0</v>
      </c>
      <c r="AX21" s="51"/>
      <c r="AY21" s="40" t="str">
        <f t="shared" si="27"/>
        <v>Montana</v>
      </c>
      <c r="AZ21" s="40" t="s">
        <v>355</v>
      </c>
      <c r="BA21" s="40">
        <f t="shared" si="28"/>
        <v>1</v>
      </c>
      <c r="BB21" s="41">
        <f>RANK(R21,(L21:Q21,R21:Y21,AD21:AW21))</f>
        <v>3</v>
      </c>
      <c r="BC21" s="41">
        <f>RANK(T21,(L21:Q21,R21:Y21,AD21:AW21))</f>
        <v>7</v>
      </c>
      <c r="BD21" s="41">
        <f>RANK(X21,(L21:Q21,R21:Y21,AD21:AW21))</f>
        <v>7</v>
      </c>
      <c r="BE21" s="41">
        <f>RANK(V21,(L21:Q21,R21:Y21,AD21:AW21))</f>
        <v>7</v>
      </c>
      <c r="BG21" s="40">
        <v>30</v>
      </c>
      <c r="BI21" s="43">
        <f>County!AZ1325</f>
        <v>0</v>
      </c>
    </row>
    <row r="22" spans="1:61" s="112" customFormat="1">
      <c r="A22" s="112" t="s">
        <v>1948</v>
      </c>
      <c r="C22" s="65">
        <f t="shared" si="0"/>
        <v>540337</v>
      </c>
      <c r="D22" s="113" t="str">
        <f t="shared" si="1"/>
        <v/>
      </c>
      <c r="E22" s="113">
        <f t="shared" si="2"/>
        <v>1</v>
      </c>
      <c r="F22" s="113" t="str">
        <f t="shared" si="2"/>
        <v/>
      </c>
      <c r="G22" s="114">
        <f t="shared" si="3"/>
        <v>2</v>
      </c>
      <c r="H22" s="114">
        <f t="shared" si="4"/>
        <v>1</v>
      </c>
      <c r="I22" s="114">
        <f t="shared" si="5"/>
        <v>3</v>
      </c>
      <c r="J22" s="38">
        <f t="shared" si="24"/>
        <v>177509</v>
      </c>
      <c r="K22" s="39">
        <f t="shared" si="25"/>
        <v>0.3285153524559673</v>
      </c>
      <c r="L22" s="65">
        <f>County!N1420</f>
        <v>170127</v>
      </c>
      <c r="M22" s="66">
        <f t="shared" si="26"/>
        <v>0.31485350808847073</v>
      </c>
      <c r="N22" s="65">
        <f>County!O1420</f>
        <v>347636</v>
      </c>
      <c r="O22" s="66">
        <f t="shared" si="6"/>
        <v>0.64336886054443798</v>
      </c>
      <c r="P22" s="65">
        <f>County!P1420</f>
        <v>15868</v>
      </c>
      <c r="Q22" s="66">
        <f t="shared" si="7"/>
        <v>2.9366858090413946E-2</v>
      </c>
      <c r="R22" s="65">
        <f>County!Q1420</f>
        <v>0</v>
      </c>
      <c r="S22" s="66">
        <f t="shared" si="8"/>
        <v>0</v>
      </c>
      <c r="T22" s="65">
        <f>County!R1420</f>
        <v>0</v>
      </c>
      <c r="U22" s="66">
        <f t="shared" si="9"/>
        <v>0</v>
      </c>
      <c r="V22" s="65">
        <f>County!S1420</f>
        <v>0</v>
      </c>
      <c r="W22" s="66">
        <f t="shared" si="10"/>
        <v>0</v>
      </c>
      <c r="X22" s="65">
        <f>County!T1420</f>
        <v>0</v>
      </c>
      <c r="Y22" s="66">
        <f t="shared" si="11"/>
        <v>0</v>
      </c>
      <c r="Z22" s="65">
        <f>County!U1420</f>
        <v>0</v>
      </c>
      <c r="AA22" s="66">
        <f t="shared" si="12"/>
        <v>0</v>
      </c>
      <c r="AB22" s="65">
        <f>County!V1420</f>
        <v>0</v>
      </c>
      <c r="AC22" s="66">
        <f t="shared" si="13"/>
        <v>0</v>
      </c>
      <c r="AD22" s="65">
        <f>County!W1420</f>
        <v>0</v>
      </c>
      <c r="AE22" s="66">
        <f t="shared" si="14"/>
        <v>0</v>
      </c>
      <c r="AF22" s="65">
        <f>County!X1420</f>
        <v>446</v>
      </c>
      <c r="AG22" s="66">
        <f t="shared" si="15"/>
        <v>8.2541080843991804E-4</v>
      </c>
      <c r="AH22" s="65">
        <f>County!Y1420</f>
        <v>6260</v>
      </c>
      <c r="AI22" s="66">
        <f t="shared" si="16"/>
        <v>1.1585362468237414E-2</v>
      </c>
      <c r="AJ22" s="65">
        <f>County!Z1420</f>
        <v>0</v>
      </c>
      <c r="AK22" s="66">
        <f t="shared" si="17"/>
        <v>0</v>
      </c>
      <c r="AL22" s="65">
        <f>County!AA1420</f>
        <v>0</v>
      </c>
      <c r="AM22" s="66">
        <f t="shared" si="18"/>
        <v>0</v>
      </c>
      <c r="AN22" s="65">
        <f>County!AB1420</f>
        <v>0</v>
      </c>
      <c r="AO22" s="66">
        <f t="shared" si="19"/>
        <v>0</v>
      </c>
      <c r="AP22" s="65">
        <f>County!AC1420</f>
        <v>0</v>
      </c>
      <c r="AQ22" s="66">
        <f t="shared" si="20"/>
        <v>0</v>
      </c>
      <c r="AR22" s="65">
        <f>County!AD1420</f>
        <v>0</v>
      </c>
      <c r="AS22" s="66">
        <f t="shared" si="21"/>
        <v>0</v>
      </c>
      <c r="AT22" s="65">
        <f>County!AE1420</f>
        <v>0</v>
      </c>
      <c r="AU22" s="66">
        <f t="shared" si="22"/>
        <v>0</v>
      </c>
      <c r="AV22" s="65">
        <f>County!AF1420</f>
        <v>0</v>
      </c>
      <c r="AW22" s="66">
        <f t="shared" si="23"/>
        <v>0</v>
      </c>
      <c r="AX22" s="115"/>
      <c r="AY22" s="112" t="str">
        <f t="shared" si="27"/>
        <v>Nebraska</v>
      </c>
      <c r="AZ22" s="112" t="s">
        <v>877</v>
      </c>
      <c r="BA22" s="112">
        <f t="shared" si="28"/>
        <v>1</v>
      </c>
      <c r="BB22" s="116">
        <f>RANK(R22,(L22:Q22,R22:Y22,AD22:AW22))</f>
        <v>11</v>
      </c>
      <c r="BC22" s="116">
        <f>RANK(T22,(L22:Q22,R22:Y22,AD22:AW22))</f>
        <v>11</v>
      </c>
      <c r="BD22" s="116">
        <f>RANK(X22,(L22:Q22,R22:Y22,AD22:AW22))</f>
        <v>11</v>
      </c>
      <c r="BE22" s="116">
        <f>RANK(V22,(L22:Q22,R22:Y22,AD22:AW22))</f>
        <v>11</v>
      </c>
      <c r="BG22" s="112">
        <v>31</v>
      </c>
      <c r="BI22" s="65">
        <f>County!AZ1420</f>
        <v>0</v>
      </c>
    </row>
    <row r="23" spans="1:61" s="40" customFormat="1">
      <c r="A23" s="40" t="s">
        <v>950</v>
      </c>
      <c r="C23" s="43">
        <f t="shared" si="0"/>
        <v>488159</v>
      </c>
      <c r="D23" s="42">
        <f t="shared" si="1"/>
        <v>1</v>
      </c>
      <c r="E23" s="42" t="str">
        <f t="shared" si="2"/>
        <v/>
      </c>
      <c r="F23" s="42" t="str">
        <f t="shared" si="2"/>
        <v/>
      </c>
      <c r="G23" s="68">
        <f t="shared" si="3"/>
        <v>1</v>
      </c>
      <c r="H23" s="68">
        <f t="shared" si="4"/>
        <v>2</v>
      </c>
      <c r="I23" s="68" t="str">
        <f t="shared" si="5"/>
        <v>-</v>
      </c>
      <c r="J23" s="43">
        <f t="shared" si="24"/>
        <v>15837</v>
      </c>
      <c r="K23" s="44">
        <f t="shared" si="25"/>
        <v>3.2442298513394204E-2</v>
      </c>
      <c r="L23" s="43">
        <f>County!N1432</f>
        <v>251184</v>
      </c>
      <c r="M23" s="44">
        <f t="shared" si="26"/>
        <v>0.51455365977068945</v>
      </c>
      <c r="N23" s="64">
        <f>County!O1432</f>
        <v>235347</v>
      </c>
      <c r="O23" s="89">
        <f t="shared" si="6"/>
        <v>0.48211136125729526</v>
      </c>
      <c r="P23" s="64">
        <f>County!P1432</f>
        <v>0</v>
      </c>
      <c r="Q23" s="89">
        <f t="shared" si="7"/>
        <v>0</v>
      </c>
      <c r="R23" s="64">
        <f>County!Q1432</f>
        <v>0</v>
      </c>
      <c r="S23" s="89">
        <f t="shared" si="8"/>
        <v>0</v>
      </c>
      <c r="T23" s="64">
        <f>County!R1432</f>
        <v>0</v>
      </c>
      <c r="U23" s="89">
        <f t="shared" si="9"/>
        <v>0</v>
      </c>
      <c r="V23" s="64">
        <f>County!S1432</f>
        <v>0</v>
      </c>
      <c r="W23" s="89">
        <f t="shared" si="10"/>
        <v>0</v>
      </c>
      <c r="X23" s="64">
        <f>County!T1432</f>
        <v>0</v>
      </c>
      <c r="Y23" s="89">
        <f t="shared" si="11"/>
        <v>0</v>
      </c>
      <c r="Z23" s="64">
        <f>County!U1432</f>
        <v>0</v>
      </c>
      <c r="AA23" s="89">
        <f t="shared" si="12"/>
        <v>0</v>
      </c>
      <c r="AB23" s="64">
        <f>County!V1432</f>
        <v>0</v>
      </c>
      <c r="AC23" s="89">
        <f t="shared" si="13"/>
        <v>0</v>
      </c>
      <c r="AD23" s="64">
        <f>County!W1432</f>
        <v>0</v>
      </c>
      <c r="AE23" s="89">
        <f t="shared" si="14"/>
        <v>0</v>
      </c>
      <c r="AF23" s="64">
        <f>County!X1432</f>
        <v>1628</v>
      </c>
      <c r="AG23" s="89">
        <f t="shared" si="15"/>
        <v>3.3349789720152653E-3</v>
      </c>
      <c r="AH23" s="43">
        <f>County!Y1432</f>
        <v>0</v>
      </c>
      <c r="AI23" s="44">
        <f t="shared" si="16"/>
        <v>0</v>
      </c>
      <c r="AJ23" s="43">
        <f>County!Z1432</f>
        <v>0</v>
      </c>
      <c r="AK23" s="44">
        <f t="shared" si="17"/>
        <v>0</v>
      </c>
      <c r="AL23" s="43">
        <f>County!AA1432</f>
        <v>0</v>
      </c>
      <c r="AM23" s="44">
        <f t="shared" si="18"/>
        <v>0</v>
      </c>
      <c r="AN23" s="43">
        <f>County!AB1432</f>
        <v>0</v>
      </c>
      <c r="AO23" s="44">
        <f t="shared" si="19"/>
        <v>0</v>
      </c>
      <c r="AP23" s="43">
        <f>County!AC1432</f>
        <v>0</v>
      </c>
      <c r="AQ23" s="44">
        <f t="shared" si="20"/>
        <v>0</v>
      </c>
      <c r="AR23" s="43">
        <f>County!AD1432</f>
        <v>0</v>
      </c>
      <c r="AS23" s="44">
        <f t="shared" si="21"/>
        <v>0</v>
      </c>
      <c r="AT23" s="43">
        <f>County!AE1432</f>
        <v>0</v>
      </c>
      <c r="AU23" s="44">
        <f t="shared" si="22"/>
        <v>0</v>
      </c>
      <c r="AV23" s="43">
        <f>County!AF1432</f>
        <v>0</v>
      </c>
      <c r="AW23" s="44">
        <f t="shared" si="23"/>
        <v>0</v>
      </c>
      <c r="AX23" s="51"/>
      <c r="AY23" s="40" t="str">
        <f t="shared" si="27"/>
        <v>New Hampshire</v>
      </c>
      <c r="AZ23" s="40" t="s">
        <v>184</v>
      </c>
      <c r="BA23" s="40">
        <f t="shared" si="28"/>
        <v>1</v>
      </c>
      <c r="BB23" s="41">
        <f>RANK(R23,(L23:Q23,R23:Y23,AD23:AW23))</f>
        <v>7</v>
      </c>
      <c r="BC23" s="41">
        <f>RANK(T23,(L23:Q23,R23:Y23,AD23:AW23))</f>
        <v>7</v>
      </c>
      <c r="BD23" s="41">
        <f>RANK(X23,(L23:Q23,R23:Y23,AD23:AW23))</f>
        <v>7</v>
      </c>
      <c r="BE23" s="41">
        <f>RANK(V23,(L23:Q23,R23:Y23,AD23:AW23))</f>
        <v>7</v>
      </c>
      <c r="BG23" s="40">
        <v>33</v>
      </c>
      <c r="BI23" s="43">
        <f>County!AZ1432</f>
        <v>0</v>
      </c>
    </row>
    <row r="24" spans="1:61" s="112" customFormat="1">
      <c r="A24" s="112" t="s">
        <v>2192</v>
      </c>
      <c r="C24" s="65">
        <f t="shared" si="0"/>
        <v>1869535</v>
      </c>
      <c r="D24" s="113">
        <f t="shared" si="1"/>
        <v>1</v>
      </c>
      <c r="E24" s="113" t="str">
        <f t="shared" si="2"/>
        <v/>
      </c>
      <c r="F24" s="113" t="str">
        <f t="shared" si="2"/>
        <v/>
      </c>
      <c r="G24" s="114">
        <f t="shared" si="3"/>
        <v>1</v>
      </c>
      <c r="H24" s="114">
        <f t="shared" si="4"/>
        <v>2</v>
      </c>
      <c r="I24" s="114" t="str">
        <f t="shared" si="5"/>
        <v>-</v>
      </c>
      <c r="J24" s="38">
        <f t="shared" si="24"/>
        <v>252569</v>
      </c>
      <c r="K24" s="39">
        <f t="shared" si="25"/>
        <v>0.1350972300598812</v>
      </c>
      <c r="L24" s="65">
        <f>County!N1455</f>
        <v>1043866</v>
      </c>
      <c r="M24" s="66">
        <f t="shared" si="26"/>
        <v>0.55835595482299072</v>
      </c>
      <c r="N24" s="65">
        <f>County!O1455</f>
        <v>791297</v>
      </c>
      <c r="O24" s="66">
        <f t="shared" si="6"/>
        <v>0.42325872476310955</v>
      </c>
      <c r="P24" s="65">
        <f>County!P1455</f>
        <v>0</v>
      </c>
      <c r="Q24" s="66">
        <f t="shared" si="7"/>
        <v>0</v>
      </c>
      <c r="R24" s="65">
        <f>County!Q1455</f>
        <v>16721</v>
      </c>
      <c r="S24" s="66">
        <f t="shared" si="8"/>
        <v>8.9439352566279846E-3</v>
      </c>
      <c r="T24" s="65">
        <f>County!R1455</f>
        <v>0</v>
      </c>
      <c r="U24" s="66">
        <f t="shared" si="9"/>
        <v>0</v>
      </c>
      <c r="V24" s="65">
        <f>County!S1455</f>
        <v>0</v>
      </c>
      <c r="W24" s="66">
        <f t="shared" si="10"/>
        <v>0</v>
      </c>
      <c r="X24" s="65">
        <f>County!T1455</f>
        <v>0</v>
      </c>
      <c r="Y24" s="66">
        <f t="shared" si="11"/>
        <v>0</v>
      </c>
      <c r="Z24" s="65">
        <f>County!U1455</f>
        <v>0</v>
      </c>
      <c r="AA24" s="66">
        <f t="shared" si="12"/>
        <v>0</v>
      </c>
      <c r="AB24" s="65">
        <f>County!V1455</f>
        <v>0</v>
      </c>
      <c r="AC24" s="66">
        <f t="shared" si="13"/>
        <v>0</v>
      </c>
      <c r="AD24" s="65">
        <f>County!W1455</f>
        <v>0</v>
      </c>
      <c r="AE24" s="66">
        <f t="shared" si="14"/>
        <v>0</v>
      </c>
      <c r="AF24" s="65">
        <f>County!X1455</f>
        <v>0</v>
      </c>
      <c r="AG24" s="66">
        <f t="shared" si="15"/>
        <v>0</v>
      </c>
      <c r="AH24" s="65">
        <f>County!Y1455</f>
        <v>4513</v>
      </c>
      <c r="AI24" s="66">
        <f t="shared" si="16"/>
        <v>2.4139692490378626E-3</v>
      </c>
      <c r="AJ24" s="65">
        <f>County!Z1455</f>
        <v>3890</v>
      </c>
      <c r="AK24" s="66">
        <f t="shared" si="17"/>
        <v>2.080731304843183E-3</v>
      </c>
      <c r="AL24" s="65">
        <f>County!AA1455</f>
        <v>3544</v>
      </c>
      <c r="AM24" s="66">
        <f t="shared" si="18"/>
        <v>1.8956585461090592E-3</v>
      </c>
      <c r="AN24" s="65">
        <f>County!AB1455</f>
        <v>5704</v>
      </c>
      <c r="AO24" s="66">
        <f t="shared" si="19"/>
        <v>3.0510260572816235E-3</v>
      </c>
      <c r="AP24" s="65">
        <f>County!AC1455</f>
        <v>0</v>
      </c>
      <c r="AQ24" s="66">
        <f t="shared" si="20"/>
        <v>0</v>
      </c>
      <c r="AR24" s="65">
        <f>County!AD1455</f>
        <v>0</v>
      </c>
      <c r="AS24" s="66">
        <f t="shared" si="21"/>
        <v>0</v>
      </c>
      <c r="AT24" s="65">
        <f>County!AE1455</f>
        <v>0</v>
      </c>
      <c r="AU24" s="66">
        <f t="shared" si="22"/>
        <v>0</v>
      </c>
      <c r="AV24" s="65">
        <f>County!AF1455</f>
        <v>0</v>
      </c>
      <c r="AW24" s="66">
        <f t="shared" si="23"/>
        <v>0</v>
      </c>
      <c r="AX24" s="115"/>
      <c r="AY24" s="112" t="str">
        <f t="shared" si="27"/>
        <v>New Jersey</v>
      </c>
      <c r="AZ24" s="112" t="s">
        <v>409</v>
      </c>
      <c r="BA24" s="112">
        <f t="shared" si="28"/>
        <v>1</v>
      </c>
      <c r="BB24" s="116">
        <f>RANK(R24,(L24:Q24,R24:Y24,AD24:AW24))</f>
        <v>3</v>
      </c>
      <c r="BC24" s="116">
        <f>RANK(T24,(L24:Q24,R24:Y24,AD24:AW24))</f>
        <v>15</v>
      </c>
      <c r="BD24" s="116">
        <f>RANK(X24,(L24:Q24,R24:Y24,AD24:AW24))</f>
        <v>15</v>
      </c>
      <c r="BE24" s="116">
        <f>RANK(V24,(L24:Q24,R24:Y24,AD24:AW24))</f>
        <v>15</v>
      </c>
      <c r="BG24" s="112">
        <v>34</v>
      </c>
      <c r="BI24" s="65">
        <f>County!AZ1455</f>
        <v>0</v>
      </c>
    </row>
    <row r="25" spans="1:61" s="40" customFormat="1">
      <c r="A25" s="40" t="s">
        <v>710</v>
      </c>
      <c r="C25" s="43">
        <f t="shared" si="0"/>
        <v>515506</v>
      </c>
      <c r="D25" s="42">
        <f t="shared" si="1"/>
        <v>1</v>
      </c>
      <c r="E25" s="42" t="str">
        <f t="shared" si="2"/>
        <v/>
      </c>
      <c r="F25" s="42" t="str">
        <f t="shared" si="2"/>
        <v/>
      </c>
      <c r="G25" s="68">
        <f t="shared" si="3"/>
        <v>1</v>
      </c>
      <c r="H25" s="68">
        <f t="shared" si="4"/>
        <v>2</v>
      </c>
      <c r="I25" s="68" t="str">
        <f t="shared" si="5"/>
        <v>-</v>
      </c>
      <c r="J25" s="43">
        <f t="shared" si="24"/>
        <v>57312</v>
      </c>
      <c r="K25" s="44">
        <f t="shared" si="25"/>
        <v>0.11117620357474016</v>
      </c>
      <c r="L25" s="43">
        <f>County!N1490</f>
        <v>286409</v>
      </c>
      <c r="M25" s="44">
        <f t="shared" si="26"/>
        <v>0.55558810178737006</v>
      </c>
      <c r="N25" s="64">
        <f>County!O1490</f>
        <v>229097</v>
      </c>
      <c r="O25" s="89">
        <f t="shared" si="6"/>
        <v>0.44441189821262994</v>
      </c>
      <c r="P25" s="64">
        <f>County!P1490</f>
        <v>0</v>
      </c>
      <c r="Q25" s="89">
        <f t="shared" si="7"/>
        <v>0</v>
      </c>
      <c r="R25" s="64">
        <f>County!Q1490</f>
        <v>0</v>
      </c>
      <c r="S25" s="89">
        <f t="shared" si="8"/>
        <v>0</v>
      </c>
      <c r="T25" s="64">
        <f>County!R1490</f>
        <v>0</v>
      </c>
      <c r="U25" s="89">
        <f t="shared" si="9"/>
        <v>0</v>
      </c>
      <c r="V25" s="64">
        <f>County!S1490</f>
        <v>0</v>
      </c>
      <c r="W25" s="89">
        <f t="shared" si="10"/>
        <v>0</v>
      </c>
      <c r="X25" s="64">
        <f>County!T1490</f>
        <v>0</v>
      </c>
      <c r="Y25" s="89">
        <f t="shared" si="11"/>
        <v>0</v>
      </c>
      <c r="Z25" s="64">
        <f>County!U1490</f>
        <v>0</v>
      </c>
      <c r="AA25" s="89">
        <f t="shared" si="12"/>
        <v>0</v>
      </c>
      <c r="AB25" s="64">
        <f>County!V1490</f>
        <v>0</v>
      </c>
      <c r="AC25" s="89">
        <f t="shared" si="13"/>
        <v>0</v>
      </c>
      <c r="AD25" s="64">
        <f>County!W1490</f>
        <v>0</v>
      </c>
      <c r="AE25" s="89">
        <f t="shared" si="14"/>
        <v>0</v>
      </c>
      <c r="AF25" s="64">
        <f>County!X1490</f>
        <v>0</v>
      </c>
      <c r="AG25" s="89">
        <f t="shared" si="15"/>
        <v>0</v>
      </c>
      <c r="AH25" s="43">
        <f>County!Y1490</f>
        <v>0</v>
      </c>
      <c r="AI25" s="44">
        <f t="shared" si="16"/>
        <v>0</v>
      </c>
      <c r="AJ25" s="43">
        <f>County!Z1490</f>
        <v>0</v>
      </c>
      <c r="AK25" s="44">
        <f t="shared" si="17"/>
        <v>0</v>
      </c>
      <c r="AL25" s="43">
        <f>County!AA1490</f>
        <v>0</v>
      </c>
      <c r="AM25" s="44">
        <f t="shared" si="18"/>
        <v>0</v>
      </c>
      <c r="AN25" s="43">
        <f>County!AB1490</f>
        <v>0</v>
      </c>
      <c r="AO25" s="44">
        <f t="shared" si="19"/>
        <v>0</v>
      </c>
      <c r="AP25" s="43">
        <f>County!AC1490</f>
        <v>0</v>
      </c>
      <c r="AQ25" s="44">
        <f t="shared" si="20"/>
        <v>0</v>
      </c>
      <c r="AR25" s="43">
        <f>County!AD1490</f>
        <v>0</v>
      </c>
      <c r="AS25" s="44">
        <f t="shared" si="21"/>
        <v>0</v>
      </c>
      <c r="AT25" s="43">
        <f>County!AE1490</f>
        <v>0</v>
      </c>
      <c r="AU25" s="44">
        <f t="shared" si="22"/>
        <v>0</v>
      </c>
      <c r="AV25" s="43">
        <f>County!AF1490</f>
        <v>0</v>
      </c>
      <c r="AW25" s="44">
        <f t="shared" si="23"/>
        <v>0</v>
      </c>
      <c r="AX25" s="51"/>
      <c r="AY25" s="40" t="str">
        <f t="shared" si="27"/>
        <v>New Mexico</v>
      </c>
      <c r="AZ25" s="40" t="s">
        <v>910</v>
      </c>
      <c r="BA25" s="40">
        <f t="shared" si="28"/>
        <v>1</v>
      </c>
      <c r="BB25" s="41">
        <f>RANK(R25,(L25:Q25,R25:Y25,AD25:AW25))</f>
        <v>5</v>
      </c>
      <c r="BC25" s="41">
        <f>RANK(T25,(L25:Q25,R25:Y25,AD25:AW25))</f>
        <v>5</v>
      </c>
      <c r="BD25" s="41">
        <f>RANK(X25,(L25:Q25,R25:Y25,AD25:AW25))</f>
        <v>5</v>
      </c>
      <c r="BE25" s="41">
        <f>RANK(V25,(L25:Q25,R25:Y25,AD25:AW25))</f>
        <v>5</v>
      </c>
      <c r="BG25" s="40">
        <v>35</v>
      </c>
      <c r="BI25" s="43">
        <f>County!AZ1490</f>
        <v>0</v>
      </c>
    </row>
    <row r="26" spans="1:61" s="112" customFormat="1">
      <c r="A26" s="112" t="s">
        <v>522</v>
      </c>
      <c r="C26" s="65">
        <f t="shared" ref="C26:C37" si="29">L26+N26+P26+R26+T26+X26+V26+AD26+AJ26+AB26+AF26+Z26+AH26+AR26+AT26+AL26+AP26+AN26+AV26</f>
        <v>2915281</v>
      </c>
      <c r="D26" s="113" t="str">
        <f t="shared" si="1"/>
        <v/>
      </c>
      <c r="E26" s="113">
        <f t="shared" si="2"/>
        <v>1</v>
      </c>
      <c r="F26" s="113" t="str">
        <f t="shared" si="2"/>
        <v/>
      </c>
      <c r="G26" s="114">
        <f t="shared" ref="G26:G37" si="30">RANK(L26,L26:AX26)</f>
        <v>2</v>
      </c>
      <c r="H26" s="114">
        <f t="shared" ref="H26:H37" si="31">RANK(N26,L26:AX26)</f>
        <v>1</v>
      </c>
      <c r="I26" s="114" t="str">
        <f t="shared" ref="I26:I37" si="32">IF(P26&gt;0,RANK(P26,L26:AX26),"-")</f>
        <v>-</v>
      </c>
      <c r="J26" s="38">
        <f t="shared" si="24"/>
        <v>45608</v>
      </c>
      <c r="K26" s="39">
        <f t="shared" si="25"/>
        <v>1.5644461031372275E-2</v>
      </c>
      <c r="L26" s="65">
        <f>County!N1592</f>
        <v>1377651</v>
      </c>
      <c r="M26" s="66">
        <f t="shared" si="26"/>
        <v>0.47256199316635344</v>
      </c>
      <c r="N26" s="65">
        <f>County!O1592</f>
        <v>1423259</v>
      </c>
      <c r="O26" s="66">
        <f t="shared" si="6"/>
        <v>0.48820645419772568</v>
      </c>
      <c r="P26" s="65">
        <f>County!P1592</f>
        <v>0</v>
      </c>
      <c r="Q26" s="66">
        <f t="shared" si="7"/>
        <v>0</v>
      </c>
      <c r="R26" s="65">
        <f>County!Q1592</f>
        <v>109100</v>
      </c>
      <c r="S26" s="66">
        <f t="shared" si="8"/>
        <v>3.742349365292745E-2</v>
      </c>
      <c r="T26" s="65">
        <f>County!R1592</f>
        <v>0</v>
      </c>
      <c r="U26" s="66">
        <f t="shared" si="9"/>
        <v>0</v>
      </c>
      <c r="V26" s="65">
        <f>County!S1592</f>
        <v>0</v>
      </c>
      <c r="W26" s="66">
        <f t="shared" si="10"/>
        <v>0</v>
      </c>
      <c r="X26" s="65">
        <f>County!T1592</f>
        <v>0</v>
      </c>
      <c r="Y26" s="66">
        <f t="shared" si="11"/>
        <v>0</v>
      </c>
      <c r="Z26" s="65">
        <f>County!U1592</f>
        <v>0</v>
      </c>
      <c r="AA26" s="66">
        <f t="shared" si="12"/>
        <v>0</v>
      </c>
      <c r="AB26" s="65">
        <f>County!V1592</f>
        <v>0</v>
      </c>
      <c r="AC26" s="66">
        <f t="shared" si="13"/>
        <v>0</v>
      </c>
      <c r="AD26" s="65">
        <f>County!W1592</f>
        <v>0</v>
      </c>
      <c r="AE26" s="66">
        <f t="shared" si="14"/>
        <v>0</v>
      </c>
      <c r="AF26" s="65">
        <f>County!X1592</f>
        <v>4307</v>
      </c>
      <c r="AG26" s="66">
        <f t="shared" si="15"/>
        <v>1.4773876000289509E-3</v>
      </c>
      <c r="AH26" s="65">
        <f>County!Y1592</f>
        <v>621</v>
      </c>
      <c r="AI26" s="66">
        <f t="shared" si="16"/>
        <v>2.1301548632876214E-4</v>
      </c>
      <c r="AJ26" s="65">
        <f>County!Z1592</f>
        <v>0</v>
      </c>
      <c r="AK26" s="66">
        <f t="shared" si="17"/>
        <v>0</v>
      </c>
      <c r="AL26" s="65">
        <f>County!AA1592</f>
        <v>201</v>
      </c>
      <c r="AM26" s="66">
        <f t="shared" si="18"/>
        <v>6.8947041468729779E-5</v>
      </c>
      <c r="AN26" s="65">
        <f>County!AB1592</f>
        <v>142</v>
      </c>
      <c r="AO26" s="66">
        <f t="shared" si="19"/>
        <v>4.870885516696332E-5</v>
      </c>
      <c r="AP26" s="65">
        <f>County!AC1592</f>
        <v>0</v>
      </c>
      <c r="AQ26" s="66">
        <f t="shared" si="20"/>
        <v>0</v>
      </c>
      <c r="AR26" s="65">
        <f>County!AD1592</f>
        <v>0</v>
      </c>
      <c r="AS26" s="66">
        <f t="shared" si="21"/>
        <v>0</v>
      </c>
      <c r="AT26" s="65">
        <f>County!AE1592</f>
        <v>0</v>
      </c>
      <c r="AU26" s="66">
        <f t="shared" si="22"/>
        <v>0</v>
      </c>
      <c r="AV26" s="65">
        <f>County!AF1592</f>
        <v>0</v>
      </c>
      <c r="AW26" s="66">
        <f t="shared" si="23"/>
        <v>0</v>
      </c>
      <c r="AX26" s="115"/>
      <c r="AY26" s="112" t="str">
        <f t="shared" si="27"/>
        <v>North Carolina</v>
      </c>
      <c r="AZ26" s="112" t="s">
        <v>310</v>
      </c>
      <c r="BA26" s="112">
        <f t="shared" si="28"/>
        <v>1</v>
      </c>
      <c r="BB26" s="116">
        <f>RANK(R26,(L26:Q26,R26:Y26,AD26:AW26))</f>
        <v>3</v>
      </c>
      <c r="BC26" s="116">
        <f>RANK(T26,(L26:Q26,R26:Y26,AD26:AW26))</f>
        <v>15</v>
      </c>
      <c r="BD26" s="116">
        <f>RANK(X26,(L26:Q26,R26:Y26,AD26:AW26))</f>
        <v>15</v>
      </c>
      <c r="BE26" s="116">
        <f>RANK(V26,(L26:Q26,R26:Y26,AD26:AW26))</f>
        <v>15</v>
      </c>
      <c r="BG26" s="112">
        <v>37</v>
      </c>
      <c r="BI26" s="65">
        <f>County!AZ1592</f>
        <v>0</v>
      </c>
    </row>
    <row r="27" spans="1:61" s="40" customFormat="1">
      <c r="A27" s="40" t="s">
        <v>723</v>
      </c>
      <c r="C27" s="43">
        <f t="shared" si="29"/>
        <v>820733</v>
      </c>
      <c r="D27" s="42" t="str">
        <f t="shared" si="1"/>
        <v/>
      </c>
      <c r="E27" s="42">
        <f t="shared" si="2"/>
        <v>1</v>
      </c>
      <c r="F27" s="42" t="str">
        <f t="shared" si="2"/>
        <v/>
      </c>
      <c r="G27" s="68">
        <f t="shared" si="30"/>
        <v>2</v>
      </c>
      <c r="H27" s="68">
        <f t="shared" si="31"/>
        <v>1</v>
      </c>
      <c r="I27" s="68">
        <f t="shared" si="32"/>
        <v>3</v>
      </c>
      <c r="J27" s="43">
        <f t="shared" si="24"/>
        <v>323859</v>
      </c>
      <c r="K27" s="44">
        <f t="shared" si="25"/>
        <v>0.39459726853922045</v>
      </c>
      <c r="L27" s="43">
        <f>County!N1671</f>
        <v>234307</v>
      </c>
      <c r="M27" s="44">
        <f t="shared" si="26"/>
        <v>0.28548504812161812</v>
      </c>
      <c r="N27" s="64">
        <f>County!O1671</f>
        <v>558166</v>
      </c>
      <c r="O27" s="89">
        <f t="shared" si="6"/>
        <v>0.68008231666083852</v>
      </c>
      <c r="P27" s="64">
        <f>County!P1671</f>
        <v>10554</v>
      </c>
      <c r="Q27" s="89">
        <f t="shared" si="7"/>
        <v>1.285923680417383E-2</v>
      </c>
      <c r="R27" s="64">
        <f>County!Q1671</f>
        <v>0</v>
      </c>
      <c r="S27" s="89">
        <f t="shared" si="8"/>
        <v>0</v>
      </c>
      <c r="T27" s="64">
        <f>County!R1671</f>
        <v>0</v>
      </c>
      <c r="U27" s="89">
        <f t="shared" si="9"/>
        <v>0</v>
      </c>
      <c r="V27" s="64">
        <f>County!S1671</f>
        <v>0</v>
      </c>
      <c r="W27" s="89">
        <f t="shared" si="10"/>
        <v>0</v>
      </c>
      <c r="X27" s="64">
        <f>County!T1671</f>
        <v>0</v>
      </c>
      <c r="Y27" s="89">
        <f t="shared" si="11"/>
        <v>0</v>
      </c>
      <c r="Z27" s="64">
        <f>County!U1671</f>
        <v>0</v>
      </c>
      <c r="AA27" s="89">
        <f t="shared" si="12"/>
        <v>0</v>
      </c>
      <c r="AB27" s="64">
        <f>County!V1671</f>
        <v>0</v>
      </c>
      <c r="AC27" s="89">
        <f t="shared" si="13"/>
        <v>0</v>
      </c>
      <c r="AD27" s="64">
        <f>County!W1671</f>
        <v>0</v>
      </c>
      <c r="AE27" s="89">
        <f t="shared" si="14"/>
        <v>0</v>
      </c>
      <c r="AF27" s="64">
        <f>County!X1671</f>
        <v>0</v>
      </c>
      <c r="AG27" s="89">
        <f t="shared" si="15"/>
        <v>0</v>
      </c>
      <c r="AH27" s="43">
        <f>County!Y1671</f>
        <v>7793</v>
      </c>
      <c r="AI27" s="44">
        <f t="shared" si="16"/>
        <v>9.4951707802659324E-3</v>
      </c>
      <c r="AJ27" s="43">
        <f>County!Z1671</f>
        <v>9913</v>
      </c>
      <c r="AK27" s="44">
        <f t="shared" si="17"/>
        <v>1.2078227633103579E-2</v>
      </c>
      <c r="AL27" s="43">
        <f>County!AA1671</f>
        <v>0</v>
      </c>
      <c r="AM27" s="44">
        <f t="shared" si="18"/>
        <v>0</v>
      </c>
      <c r="AN27" s="43">
        <f>County!AB1671</f>
        <v>0</v>
      </c>
      <c r="AO27" s="44">
        <f t="shared" si="19"/>
        <v>0</v>
      </c>
      <c r="AP27" s="43">
        <f>County!AC1671</f>
        <v>0</v>
      </c>
      <c r="AQ27" s="44">
        <f t="shared" si="20"/>
        <v>0</v>
      </c>
      <c r="AR27" s="43">
        <f>County!AD1671</f>
        <v>0</v>
      </c>
      <c r="AS27" s="44">
        <f t="shared" si="21"/>
        <v>0</v>
      </c>
      <c r="AT27" s="43">
        <f>County!AE1671</f>
        <v>0</v>
      </c>
      <c r="AU27" s="44">
        <f t="shared" si="22"/>
        <v>0</v>
      </c>
      <c r="AV27" s="43">
        <f>County!AF1671</f>
        <v>0</v>
      </c>
      <c r="AW27" s="44">
        <f t="shared" si="23"/>
        <v>0</v>
      </c>
      <c r="AX27" s="51"/>
      <c r="AY27" s="40" t="str">
        <f t="shared" si="27"/>
        <v>Oklahoma</v>
      </c>
      <c r="AZ27" s="40" t="s">
        <v>92</v>
      </c>
      <c r="BA27" s="40">
        <f t="shared" si="28"/>
        <v>1</v>
      </c>
      <c r="BB27" s="41">
        <f>RANK(R27,(L27:Q27,R27:Y27,AD27:AW27))</f>
        <v>11</v>
      </c>
      <c r="BC27" s="41">
        <f>RANK(T27,(L27:Q27,R27:Y27,AD27:AW27))</f>
        <v>11</v>
      </c>
      <c r="BD27" s="41">
        <f>RANK(X27,(L27:Q27,R27:Y27,AD27:AW27))</f>
        <v>11</v>
      </c>
      <c r="BE27" s="41">
        <f>RANK(V27,(L27:Q27,R27:Y27,AD27:AW27))</f>
        <v>11</v>
      </c>
      <c r="BG27" s="40">
        <v>40</v>
      </c>
      <c r="BI27" s="43">
        <f>County!AZ1671</f>
        <v>0</v>
      </c>
    </row>
    <row r="28" spans="1:61" s="112" customFormat="1">
      <c r="A28" s="112" t="s">
        <v>514</v>
      </c>
      <c r="C28" s="65">
        <f t="shared" si="29"/>
        <v>1461618</v>
      </c>
      <c r="D28" s="113">
        <f t="shared" si="1"/>
        <v>1</v>
      </c>
      <c r="E28" s="113" t="str">
        <f t="shared" si="2"/>
        <v/>
      </c>
      <c r="F28" s="113" t="str">
        <f t="shared" si="2"/>
        <v/>
      </c>
      <c r="G28" s="114">
        <f t="shared" si="30"/>
        <v>1</v>
      </c>
      <c r="H28" s="114">
        <f t="shared" si="31"/>
        <v>2</v>
      </c>
      <c r="I28" s="114" t="str">
        <f t="shared" si="32"/>
        <v>-</v>
      </c>
      <c r="J28" s="38">
        <f t="shared" si="24"/>
        <v>275690</v>
      </c>
      <c r="K28" s="39">
        <f t="shared" si="25"/>
        <v>0.18861973511546792</v>
      </c>
      <c r="L28" s="65">
        <f>County!N1709</f>
        <v>814537</v>
      </c>
      <c r="M28" s="66">
        <f t="shared" si="26"/>
        <v>0.55728446146667598</v>
      </c>
      <c r="N28" s="65">
        <f>County!O1709</f>
        <v>538847</v>
      </c>
      <c r="O28" s="66">
        <f t="shared" si="6"/>
        <v>0.36866472635120806</v>
      </c>
      <c r="P28" s="65">
        <f>County!P1709</f>
        <v>0</v>
      </c>
      <c r="Q28" s="66">
        <f t="shared" si="7"/>
        <v>0</v>
      </c>
      <c r="R28" s="65">
        <f>County!Q1709</f>
        <v>44916</v>
      </c>
      <c r="S28" s="66">
        <f t="shared" si="8"/>
        <v>3.073032762322303E-2</v>
      </c>
      <c r="T28" s="65">
        <f>County!R1709</f>
        <v>32434</v>
      </c>
      <c r="U28" s="66">
        <f t="shared" si="9"/>
        <v>2.2190476581432358E-2</v>
      </c>
      <c r="V28" s="65">
        <f>County!S1709</f>
        <v>24212</v>
      </c>
      <c r="W28" s="66">
        <f t="shared" si="10"/>
        <v>1.656520376733182E-2</v>
      </c>
      <c r="X28" s="65">
        <f>County!T1709</f>
        <v>0</v>
      </c>
      <c r="Y28" s="66">
        <f t="shared" si="11"/>
        <v>0</v>
      </c>
      <c r="Z28" s="65">
        <f>County!U1709</f>
        <v>0</v>
      </c>
      <c r="AA28" s="66">
        <f t="shared" si="12"/>
        <v>0</v>
      </c>
      <c r="AB28" s="65">
        <f>County!V1709</f>
        <v>0</v>
      </c>
      <c r="AC28" s="66">
        <f t="shared" si="13"/>
        <v>0</v>
      </c>
      <c r="AD28" s="65">
        <f>County!W1709</f>
        <v>0</v>
      </c>
      <c r="AE28" s="66">
        <f t="shared" si="14"/>
        <v>0</v>
      </c>
      <c r="AF28" s="65">
        <f>County!X1709</f>
        <v>6672</v>
      </c>
      <c r="AG28" s="66">
        <f t="shared" si="15"/>
        <v>4.5648042101287751E-3</v>
      </c>
      <c r="AH28" s="65">
        <f>County!Y1709</f>
        <v>0</v>
      </c>
      <c r="AI28" s="66">
        <f t="shared" si="16"/>
        <v>0</v>
      </c>
      <c r="AJ28" s="65">
        <f>County!Z1709</f>
        <v>0</v>
      </c>
      <c r="AK28" s="66">
        <f t="shared" si="17"/>
        <v>0</v>
      </c>
      <c r="AL28" s="65">
        <f>County!AA1709</f>
        <v>0</v>
      </c>
      <c r="AM28" s="66">
        <f t="shared" si="18"/>
        <v>0</v>
      </c>
      <c r="AN28" s="65">
        <f>County!AB1709</f>
        <v>0</v>
      </c>
      <c r="AO28" s="66">
        <f t="shared" si="19"/>
        <v>0</v>
      </c>
      <c r="AP28" s="65">
        <f>County!AC1709</f>
        <v>0</v>
      </c>
      <c r="AQ28" s="66">
        <f t="shared" si="20"/>
        <v>0</v>
      </c>
      <c r="AR28" s="65">
        <f>County!AD1709</f>
        <v>0</v>
      </c>
      <c r="AS28" s="66">
        <f t="shared" si="21"/>
        <v>0</v>
      </c>
      <c r="AT28" s="65">
        <f>County!AE1709</f>
        <v>0</v>
      </c>
      <c r="AU28" s="66">
        <f t="shared" si="22"/>
        <v>0</v>
      </c>
      <c r="AV28" s="65">
        <f>County!AF1709</f>
        <v>0</v>
      </c>
      <c r="AW28" s="66">
        <f t="shared" si="23"/>
        <v>0</v>
      </c>
      <c r="AX28" s="115"/>
      <c r="AY28" s="112" t="str">
        <f t="shared" si="27"/>
        <v>Oregon</v>
      </c>
      <c r="AZ28" s="112" t="s">
        <v>93</v>
      </c>
      <c r="BA28" s="112">
        <f t="shared" si="28"/>
        <v>1</v>
      </c>
      <c r="BB28" s="116">
        <f>RANK(R28,(L28:Q28,R28:Y28,AD28:AW28))</f>
        <v>3</v>
      </c>
      <c r="BC28" s="116">
        <f>RANK(T28,(L28:Q28,R28:Y28,AD28:AW28))</f>
        <v>4</v>
      </c>
      <c r="BD28" s="116">
        <f>RANK(X28,(L28:Q28,R28:Y28,AD28:AW28))</f>
        <v>13</v>
      </c>
      <c r="BE28" s="116">
        <f>RANK(V28,(L28:Q28,R28:Y28,AD28:AW28))</f>
        <v>5</v>
      </c>
      <c r="BG28" s="112">
        <v>41</v>
      </c>
      <c r="BI28" s="65">
        <f>County!AZ1709</f>
        <v>0</v>
      </c>
    </row>
    <row r="29" spans="1:61" s="40" customFormat="1">
      <c r="A29" s="40" t="s">
        <v>1463</v>
      </c>
      <c r="C29" s="43">
        <f t="shared" si="29"/>
        <v>316898</v>
      </c>
      <c r="D29" s="42">
        <f t="shared" si="1"/>
        <v>1</v>
      </c>
      <c r="E29" s="42" t="str">
        <f t="shared" si="2"/>
        <v/>
      </c>
      <c r="F29" s="42" t="str">
        <f t="shared" si="2"/>
        <v/>
      </c>
      <c r="G29" s="68">
        <f t="shared" si="30"/>
        <v>1</v>
      </c>
      <c r="H29" s="68">
        <f t="shared" si="31"/>
        <v>2</v>
      </c>
      <c r="I29" s="68" t="str">
        <f t="shared" si="32"/>
        <v>-</v>
      </c>
      <c r="J29" s="43">
        <f t="shared" si="24"/>
        <v>130991</v>
      </c>
      <c r="K29" s="44">
        <f t="shared" si="25"/>
        <v>0.41335382362779188</v>
      </c>
      <c r="L29" s="43">
        <f>County!N1717</f>
        <v>223675</v>
      </c>
      <c r="M29" s="44">
        <f t="shared" si="26"/>
        <v>0.70582648044481189</v>
      </c>
      <c r="N29" s="64">
        <f>County!O1717</f>
        <v>92684</v>
      </c>
      <c r="O29" s="89">
        <f t="shared" si="6"/>
        <v>0.29247265681702</v>
      </c>
      <c r="P29" s="64">
        <f>County!P1717</f>
        <v>0</v>
      </c>
      <c r="Q29" s="89">
        <f t="shared" si="7"/>
        <v>0</v>
      </c>
      <c r="R29" s="64">
        <f>County!Q1717</f>
        <v>0</v>
      </c>
      <c r="S29" s="89">
        <f t="shared" si="8"/>
        <v>0</v>
      </c>
      <c r="T29" s="64">
        <f>County!R1717</f>
        <v>0</v>
      </c>
      <c r="U29" s="89">
        <f t="shared" si="9"/>
        <v>0</v>
      </c>
      <c r="V29" s="64">
        <f>County!S1717</f>
        <v>0</v>
      </c>
      <c r="W29" s="89">
        <f t="shared" si="10"/>
        <v>0</v>
      </c>
      <c r="X29" s="64">
        <f>County!T1717</f>
        <v>0</v>
      </c>
      <c r="Y29" s="89">
        <f t="shared" si="11"/>
        <v>0</v>
      </c>
      <c r="Z29" s="64">
        <f>County!U1717</f>
        <v>0</v>
      </c>
      <c r="AA29" s="89">
        <f t="shared" si="12"/>
        <v>0</v>
      </c>
      <c r="AB29" s="64">
        <f>County!V1717</f>
        <v>0</v>
      </c>
      <c r="AC29" s="89">
        <f t="shared" si="13"/>
        <v>0</v>
      </c>
      <c r="AD29" s="64">
        <f>County!W1717</f>
        <v>0</v>
      </c>
      <c r="AE29" s="89">
        <f t="shared" si="14"/>
        <v>0</v>
      </c>
      <c r="AF29" s="64">
        <f>County!X1717</f>
        <v>539</v>
      </c>
      <c r="AG29" s="89">
        <f t="shared" si="15"/>
        <v>1.7008627381681172E-3</v>
      </c>
      <c r="AH29" s="43">
        <f>County!Y1717</f>
        <v>0</v>
      </c>
      <c r="AI29" s="44">
        <f t="shared" si="16"/>
        <v>0</v>
      </c>
      <c r="AJ29" s="43">
        <f>County!Z1717</f>
        <v>0</v>
      </c>
      <c r="AK29" s="44">
        <f t="shared" si="17"/>
        <v>0</v>
      </c>
      <c r="AL29" s="43">
        <f>County!AA1717</f>
        <v>0</v>
      </c>
      <c r="AM29" s="44">
        <f t="shared" si="18"/>
        <v>0</v>
      </c>
      <c r="AN29" s="43">
        <f>County!AB1717</f>
        <v>0</v>
      </c>
      <c r="AO29" s="44">
        <f t="shared" si="19"/>
        <v>0</v>
      </c>
      <c r="AP29" s="43">
        <f>County!AC1717</f>
        <v>0</v>
      </c>
      <c r="AQ29" s="44">
        <f t="shared" si="20"/>
        <v>0</v>
      </c>
      <c r="AR29" s="43">
        <f>County!AD1717</f>
        <v>0</v>
      </c>
      <c r="AS29" s="44">
        <f t="shared" si="21"/>
        <v>0</v>
      </c>
      <c r="AT29" s="43">
        <f>County!AE1717</f>
        <v>0</v>
      </c>
      <c r="AU29" s="44">
        <f t="shared" si="22"/>
        <v>0</v>
      </c>
      <c r="AV29" s="43">
        <f>County!AF1717</f>
        <v>0</v>
      </c>
      <c r="AW29" s="44">
        <f t="shared" si="23"/>
        <v>0</v>
      </c>
      <c r="AX29" s="51"/>
      <c r="AY29" s="40" t="str">
        <f t="shared" si="27"/>
        <v>Rhode Island</v>
      </c>
      <c r="AZ29" s="40" t="s">
        <v>32</v>
      </c>
      <c r="BA29" s="40">
        <f t="shared" si="28"/>
        <v>1</v>
      </c>
      <c r="BB29" s="41">
        <f>RANK(R29,(L29:Q29,R29:Y29,AD29:AW29))</f>
        <v>7</v>
      </c>
      <c r="BC29" s="41">
        <f>RANK(T29,(L29:Q29,R29:Y29,AD29:AW29))</f>
        <v>7</v>
      </c>
      <c r="BD29" s="41">
        <f>RANK(X29,(L29:Q29,R29:Y29,AD29:AW29))</f>
        <v>7</v>
      </c>
      <c r="BE29" s="41">
        <f>RANK(V29,(L29:Q29,R29:Y29,AD29:AW29))</f>
        <v>7</v>
      </c>
      <c r="BG29" s="40">
        <v>44</v>
      </c>
      <c r="BI29" s="43">
        <f>County!AZ1717</f>
        <v>0</v>
      </c>
    </row>
    <row r="30" spans="1:61" s="112" customFormat="1">
      <c r="A30" s="112" t="s">
        <v>693</v>
      </c>
      <c r="C30" s="65">
        <f t="shared" si="29"/>
        <v>1240075</v>
      </c>
      <c r="D30" s="113" t="str">
        <f t="shared" si="1"/>
        <v/>
      </c>
      <c r="E30" s="113">
        <f t="shared" si="2"/>
        <v>1</v>
      </c>
      <c r="F30" s="113" t="str">
        <f t="shared" si="2"/>
        <v/>
      </c>
      <c r="G30" s="114">
        <f t="shared" si="30"/>
        <v>2</v>
      </c>
      <c r="H30" s="114">
        <f t="shared" si="31"/>
        <v>1</v>
      </c>
      <c r="I30" s="114">
        <f t="shared" si="32"/>
        <v>3</v>
      </c>
      <c r="J30" s="38">
        <f t="shared" si="24"/>
        <v>192008</v>
      </c>
      <c r="K30" s="39">
        <f t="shared" si="25"/>
        <v>0.15483579622200269</v>
      </c>
      <c r="L30" s="65">
        <f>County!N1765</f>
        <v>480933</v>
      </c>
      <c r="M30" s="66">
        <f t="shared" si="26"/>
        <v>0.38782573634659195</v>
      </c>
      <c r="N30" s="65">
        <f>County!O1765</f>
        <v>672941</v>
      </c>
      <c r="O30" s="66">
        <f t="shared" si="6"/>
        <v>0.54266153256859462</v>
      </c>
      <c r="P30" s="65">
        <f>County!P1765</f>
        <v>47588</v>
      </c>
      <c r="Q30" s="66">
        <f t="shared" si="7"/>
        <v>3.8375098280345944E-2</v>
      </c>
      <c r="R30" s="65">
        <f>County!Q1765</f>
        <v>33839</v>
      </c>
      <c r="S30" s="66">
        <f t="shared" si="8"/>
        <v>2.7287865653287099E-2</v>
      </c>
      <c r="T30" s="65">
        <f>County!R1765</f>
        <v>0</v>
      </c>
      <c r="U30" s="66">
        <f t="shared" si="9"/>
        <v>0</v>
      </c>
      <c r="V30" s="65">
        <f>County!S1765</f>
        <v>0</v>
      </c>
      <c r="W30" s="66">
        <f t="shared" si="10"/>
        <v>0</v>
      </c>
      <c r="X30" s="65">
        <f>County!T1765</f>
        <v>0</v>
      </c>
      <c r="Y30" s="66">
        <f t="shared" si="11"/>
        <v>0</v>
      </c>
      <c r="Z30" s="65">
        <f>County!U1765</f>
        <v>0</v>
      </c>
      <c r="AA30" s="66">
        <f t="shared" si="12"/>
        <v>0</v>
      </c>
      <c r="AB30" s="65">
        <f>County!V1765</f>
        <v>0</v>
      </c>
      <c r="AC30" s="66">
        <f t="shared" si="13"/>
        <v>0</v>
      </c>
      <c r="AD30" s="65">
        <f>County!W1765</f>
        <v>0</v>
      </c>
      <c r="AE30" s="66">
        <f t="shared" si="14"/>
        <v>0</v>
      </c>
      <c r="AF30" s="65">
        <f>County!X1765</f>
        <v>4774</v>
      </c>
      <c r="AG30" s="66">
        <f t="shared" si="15"/>
        <v>3.8497671511803721E-3</v>
      </c>
      <c r="AH30" s="65">
        <f>County!Y1765</f>
        <v>0</v>
      </c>
      <c r="AI30" s="66">
        <f t="shared" si="16"/>
        <v>0</v>
      </c>
      <c r="AJ30" s="65">
        <f>County!Z1765</f>
        <v>0</v>
      </c>
      <c r="AK30" s="66">
        <f t="shared" si="17"/>
        <v>0</v>
      </c>
      <c r="AL30" s="65">
        <f>County!AA1765</f>
        <v>0</v>
      </c>
      <c r="AM30" s="66">
        <f t="shared" si="18"/>
        <v>0</v>
      </c>
      <c r="AN30" s="65">
        <f>County!AB1765</f>
        <v>0</v>
      </c>
      <c r="AO30" s="66">
        <f t="shared" si="19"/>
        <v>0</v>
      </c>
      <c r="AP30" s="65">
        <f>County!AC1765</f>
        <v>0</v>
      </c>
      <c r="AQ30" s="66">
        <f t="shared" si="20"/>
        <v>0</v>
      </c>
      <c r="AR30" s="65">
        <f>County!AD1765</f>
        <v>0</v>
      </c>
      <c r="AS30" s="66">
        <f t="shared" si="21"/>
        <v>0</v>
      </c>
      <c r="AT30" s="65">
        <f>County!AE1765</f>
        <v>0</v>
      </c>
      <c r="AU30" s="66">
        <f t="shared" si="22"/>
        <v>0</v>
      </c>
      <c r="AV30" s="65">
        <f>County!AF1765</f>
        <v>0</v>
      </c>
      <c r="AW30" s="66">
        <f t="shared" si="23"/>
        <v>0</v>
      </c>
      <c r="AX30" s="115"/>
      <c r="AY30" s="112" t="str">
        <f t="shared" si="27"/>
        <v>South Carolina</v>
      </c>
      <c r="AZ30" s="112" t="s">
        <v>340</v>
      </c>
      <c r="BA30" s="112">
        <f t="shared" si="28"/>
        <v>1</v>
      </c>
      <c r="BB30" s="116">
        <f>RANK(R30,(L30:Q30,R30:Y30,AD30:AW30))</f>
        <v>4</v>
      </c>
      <c r="BC30" s="116">
        <f>RANK(T30,(L30:Q30,R30:Y30,AD30:AW30))</f>
        <v>11</v>
      </c>
      <c r="BD30" s="116">
        <f>RANK(X30,(L30:Q30,R30:Y30,AD30:AW30))</f>
        <v>11</v>
      </c>
      <c r="BE30" s="116">
        <f>RANK(V30,(L30:Q30,R30:Y30,AD30:AW30))</f>
        <v>11</v>
      </c>
      <c r="BG30" s="112">
        <v>45</v>
      </c>
      <c r="BI30" s="65">
        <f>County!AZ1765</f>
        <v>0</v>
      </c>
    </row>
    <row r="31" spans="1:61" s="40" customFormat="1">
      <c r="A31" s="40" t="s">
        <v>521</v>
      </c>
      <c r="C31" s="43">
        <f t="shared" si="29"/>
        <v>279412</v>
      </c>
      <c r="D31" s="42" t="str">
        <f t="shared" si="1"/>
        <v/>
      </c>
      <c r="E31" s="42">
        <f t="shared" si="2"/>
        <v>1</v>
      </c>
      <c r="F31" s="42" t="str">
        <f t="shared" si="2"/>
        <v/>
      </c>
      <c r="G31" s="68">
        <f t="shared" si="30"/>
        <v>2</v>
      </c>
      <c r="H31" s="68">
        <f t="shared" si="31"/>
        <v>1</v>
      </c>
      <c r="I31" s="68">
        <f t="shared" si="32"/>
        <v>3</v>
      </c>
      <c r="J31" s="43">
        <f t="shared" si="24"/>
        <v>58285</v>
      </c>
      <c r="K31" s="44">
        <f t="shared" si="25"/>
        <v>0.20859877170629751</v>
      </c>
      <c r="L31" s="43">
        <f>County!N1833</f>
        <v>82456</v>
      </c>
      <c r="M31" s="44">
        <f t="shared" si="26"/>
        <v>0.2951054357006857</v>
      </c>
      <c r="N31" s="64">
        <f>County!O1833</f>
        <v>140741</v>
      </c>
      <c r="O31" s="89">
        <f t="shared" si="6"/>
        <v>0.50370420740698318</v>
      </c>
      <c r="P31" s="64">
        <f>County!P1833</f>
        <v>47741</v>
      </c>
      <c r="Q31" s="89">
        <f t="shared" si="7"/>
        <v>0.17086238243167795</v>
      </c>
      <c r="R31" s="64">
        <f>County!Q1833</f>
        <v>0</v>
      </c>
      <c r="S31" s="89">
        <f t="shared" si="8"/>
        <v>0</v>
      </c>
      <c r="T31" s="64">
        <f>County!R1833</f>
        <v>0</v>
      </c>
      <c r="U31" s="89">
        <f t="shared" si="9"/>
        <v>0</v>
      </c>
      <c r="V31" s="64">
        <f>County!S1833</f>
        <v>0</v>
      </c>
      <c r="W31" s="89">
        <f t="shared" si="10"/>
        <v>0</v>
      </c>
      <c r="X31" s="64">
        <f>County!T1833</f>
        <v>0</v>
      </c>
      <c r="Y31" s="89">
        <f t="shared" si="11"/>
        <v>0</v>
      </c>
      <c r="Z31" s="64">
        <f>County!U1833</f>
        <v>0</v>
      </c>
      <c r="AA31" s="89">
        <f t="shared" si="12"/>
        <v>0</v>
      </c>
      <c r="AB31" s="64">
        <f>County!V1833</f>
        <v>0</v>
      </c>
      <c r="AC31" s="89">
        <f t="shared" si="13"/>
        <v>0</v>
      </c>
      <c r="AD31" s="64">
        <f>County!W1833</f>
        <v>0</v>
      </c>
      <c r="AE31" s="89">
        <f t="shared" si="14"/>
        <v>0</v>
      </c>
      <c r="AF31" s="64">
        <f>County!X1833</f>
        <v>0</v>
      </c>
      <c r="AG31" s="89">
        <f t="shared" si="15"/>
        <v>0</v>
      </c>
      <c r="AH31" s="43">
        <f>County!Y1833</f>
        <v>8474</v>
      </c>
      <c r="AI31" s="44">
        <f t="shared" si="16"/>
        <v>3.0327974460653086E-2</v>
      </c>
      <c r="AJ31" s="43">
        <f>County!Z1833</f>
        <v>0</v>
      </c>
      <c r="AK31" s="44">
        <f t="shared" si="17"/>
        <v>0</v>
      </c>
      <c r="AL31" s="43">
        <f>County!AA1833</f>
        <v>0</v>
      </c>
      <c r="AM31" s="44">
        <f t="shared" si="18"/>
        <v>0</v>
      </c>
      <c r="AN31" s="43">
        <f>County!AB1833</f>
        <v>0</v>
      </c>
      <c r="AO31" s="44">
        <f t="shared" si="19"/>
        <v>0</v>
      </c>
      <c r="AP31" s="43">
        <f>County!AC1833</f>
        <v>0</v>
      </c>
      <c r="AQ31" s="44">
        <f t="shared" si="20"/>
        <v>0</v>
      </c>
      <c r="AR31" s="43">
        <f>County!AD1833</f>
        <v>0</v>
      </c>
      <c r="AS31" s="44">
        <f t="shared" si="21"/>
        <v>0</v>
      </c>
      <c r="AT31" s="43">
        <f>County!AE1833</f>
        <v>0</v>
      </c>
      <c r="AU31" s="44">
        <f t="shared" si="22"/>
        <v>0</v>
      </c>
      <c r="AV31" s="43">
        <f>County!AF1833</f>
        <v>0</v>
      </c>
      <c r="AW31" s="44">
        <f t="shared" si="23"/>
        <v>0</v>
      </c>
      <c r="AX31" s="51"/>
      <c r="AY31" s="40" t="str">
        <f t="shared" si="27"/>
        <v>South Dakota</v>
      </c>
      <c r="AZ31" s="40" t="s">
        <v>1230</v>
      </c>
      <c r="BA31" s="40">
        <f t="shared" si="28"/>
        <v>1</v>
      </c>
      <c r="BB31" s="41">
        <f>RANK(R31,(L31:Q31,R31:Y31,AD31:AW31))</f>
        <v>9</v>
      </c>
      <c r="BC31" s="41">
        <f>RANK(T31,(L31:Q31,R31:Y31,AD31:AW31))</f>
        <v>9</v>
      </c>
      <c r="BD31" s="41">
        <f>RANK(X31,(L31:Q31,R31:Y31,AD31:AW31))</f>
        <v>9</v>
      </c>
      <c r="BE31" s="41">
        <f>RANK(V31,(L31:Q31,R31:Y31,AD31:AW31))</f>
        <v>9</v>
      </c>
      <c r="BG31" s="40">
        <v>46</v>
      </c>
      <c r="BI31" s="43">
        <f>County!AZ1833</f>
        <v>0</v>
      </c>
    </row>
    <row r="32" spans="1:61" s="112" customFormat="1">
      <c r="A32" s="112" t="s">
        <v>640</v>
      </c>
      <c r="C32" s="65">
        <f t="shared" si="29"/>
        <v>1374065</v>
      </c>
      <c r="D32" s="113" t="str">
        <f t="shared" si="1"/>
        <v/>
      </c>
      <c r="E32" s="113">
        <f t="shared" si="2"/>
        <v>1</v>
      </c>
      <c r="F32" s="113" t="str">
        <f t="shared" si="2"/>
        <v/>
      </c>
      <c r="G32" s="114">
        <f t="shared" si="30"/>
        <v>2</v>
      </c>
      <c r="H32" s="114">
        <f t="shared" si="31"/>
        <v>1</v>
      </c>
      <c r="I32" s="114">
        <f t="shared" si="32"/>
        <v>10</v>
      </c>
      <c r="J32" s="38">
        <f t="shared" si="24"/>
        <v>412239</v>
      </c>
      <c r="K32" s="39">
        <f t="shared" si="25"/>
        <v>0.30001419146838032</v>
      </c>
      <c r="L32" s="65">
        <f>County!N1930</f>
        <v>437848</v>
      </c>
      <c r="M32" s="66">
        <f t="shared" si="26"/>
        <v>0.31865159217358713</v>
      </c>
      <c r="N32" s="65">
        <f>County!O1930</f>
        <v>850087</v>
      </c>
      <c r="O32" s="66">
        <f t="shared" si="6"/>
        <v>0.61866578364196745</v>
      </c>
      <c r="P32" s="65">
        <f>County!P1930</f>
        <v>2314</v>
      </c>
      <c r="Q32" s="66">
        <f t="shared" si="7"/>
        <v>1.6840542477975934E-3</v>
      </c>
      <c r="R32" s="65">
        <f>County!Q1930</f>
        <v>5678</v>
      </c>
      <c r="S32" s="66">
        <f t="shared" si="8"/>
        <v>4.1322644853045527E-3</v>
      </c>
      <c r="T32" s="65">
        <f>County!R1930</f>
        <v>12570</v>
      </c>
      <c r="U32" s="66">
        <f t="shared" si="9"/>
        <v>9.1480388482349812E-3</v>
      </c>
      <c r="V32" s="65">
        <f>County!S1930</f>
        <v>36088</v>
      </c>
      <c r="W32" s="66">
        <f t="shared" si="10"/>
        <v>2.6263677482506288E-2</v>
      </c>
      <c r="X32" s="65">
        <f>County!T1930</f>
        <v>0</v>
      </c>
      <c r="Y32" s="66">
        <f t="shared" si="11"/>
        <v>0</v>
      </c>
      <c r="Z32" s="65">
        <f>County!U1930</f>
        <v>0</v>
      </c>
      <c r="AA32" s="66">
        <f t="shared" si="12"/>
        <v>0</v>
      </c>
      <c r="AB32" s="65">
        <f>County!V1930</f>
        <v>0</v>
      </c>
      <c r="AC32" s="66">
        <f t="shared" si="13"/>
        <v>0</v>
      </c>
      <c r="AD32" s="65">
        <f>County!W1930</f>
        <v>0</v>
      </c>
      <c r="AE32" s="66">
        <f t="shared" si="14"/>
        <v>0</v>
      </c>
      <c r="AF32" s="65">
        <f>County!X1930</f>
        <v>0</v>
      </c>
      <c r="AG32" s="66">
        <f t="shared" si="15"/>
        <v>0</v>
      </c>
      <c r="AH32" s="65">
        <f>County!Y1930</f>
        <v>11157</v>
      </c>
      <c r="AI32" s="66">
        <f t="shared" si="16"/>
        <v>8.1197032163689495E-3</v>
      </c>
      <c r="AJ32" s="65">
        <f>County!Z1930</f>
        <v>7713</v>
      </c>
      <c r="AK32" s="66">
        <f t="shared" si="17"/>
        <v>5.6132715701222285E-3</v>
      </c>
      <c r="AL32" s="65">
        <f>County!AA1930</f>
        <v>2386</v>
      </c>
      <c r="AM32" s="66">
        <f t="shared" si="18"/>
        <v>1.7364535156633783E-3</v>
      </c>
      <c r="AN32" s="65">
        <f>County!AB1930</f>
        <v>787</v>
      </c>
      <c r="AO32" s="66">
        <f t="shared" si="19"/>
        <v>5.7275310847740095E-4</v>
      </c>
      <c r="AP32" s="65">
        <f>County!AC1930</f>
        <v>1673</v>
      </c>
      <c r="AQ32" s="66">
        <f t="shared" si="20"/>
        <v>1.2175552102702564E-3</v>
      </c>
      <c r="AR32" s="65">
        <f>County!AD1930</f>
        <v>5759</v>
      </c>
      <c r="AS32" s="66">
        <f t="shared" si="21"/>
        <v>4.191213661653561E-3</v>
      </c>
      <c r="AT32" s="65">
        <f>County!AE1930</f>
        <v>5</v>
      </c>
      <c r="AU32" s="66">
        <f t="shared" si="22"/>
        <v>3.6388380462350762E-6</v>
      </c>
      <c r="AV32" s="65">
        <f>County!AF1930</f>
        <v>0</v>
      </c>
      <c r="AW32" s="66">
        <f t="shared" si="23"/>
        <v>0</v>
      </c>
      <c r="AX32" s="115"/>
      <c r="AY32" s="112" t="str">
        <f t="shared" si="27"/>
        <v>Tennessee</v>
      </c>
      <c r="AZ32" s="112" t="s">
        <v>1321</v>
      </c>
      <c r="BA32" s="112">
        <f t="shared" si="28"/>
        <v>1</v>
      </c>
      <c r="BB32" s="116">
        <f>RANK(R32,(L32:Q32,R32:Y32,AD32:AW32))</f>
        <v>8</v>
      </c>
      <c r="BC32" s="116">
        <f>RANK(T32,(L32:Q32,R32:Y32,AD32:AW32))</f>
        <v>4</v>
      </c>
      <c r="BD32" s="116">
        <f>RANK(X32,(L32:Q32,R32:Y32,AD32:AW32))</f>
        <v>27</v>
      </c>
      <c r="BE32" s="116">
        <f>RANK(V32,(L32:Q32,R32:Y32,AD32:AW32))</f>
        <v>3</v>
      </c>
      <c r="BG32" s="112">
        <v>47</v>
      </c>
      <c r="BI32" s="65">
        <f>County!AZ1930</f>
        <v>0</v>
      </c>
    </row>
    <row r="33" spans="1:61" s="40" customFormat="1">
      <c r="A33" s="40" t="s">
        <v>80</v>
      </c>
      <c r="C33" s="43">
        <f t="shared" si="29"/>
        <v>4648358</v>
      </c>
      <c r="D33" s="42" t="str">
        <f t="shared" si="1"/>
        <v/>
      </c>
      <c r="E33" s="42">
        <f t="shared" si="2"/>
        <v>1</v>
      </c>
      <c r="F33" s="42" t="str">
        <f t="shared" si="2"/>
        <v/>
      </c>
      <c r="G33" s="68">
        <f t="shared" si="30"/>
        <v>2</v>
      </c>
      <c r="H33" s="68">
        <f t="shared" si="31"/>
        <v>1</v>
      </c>
      <c r="I33" s="68" t="str">
        <f t="shared" si="32"/>
        <v>-</v>
      </c>
      <c r="J33" s="43">
        <f t="shared" si="24"/>
        <v>1264144</v>
      </c>
      <c r="K33" s="44">
        <f t="shared" si="25"/>
        <v>0.27195495699771832</v>
      </c>
      <c r="L33" s="43">
        <f>County!N2186</f>
        <v>1597387</v>
      </c>
      <c r="M33" s="44">
        <f t="shared" si="26"/>
        <v>0.34364543350576698</v>
      </c>
      <c r="N33" s="64">
        <f>County!O2186</f>
        <v>2861531</v>
      </c>
      <c r="O33" s="89">
        <f t="shared" si="6"/>
        <v>0.61560039050348536</v>
      </c>
      <c r="P33" s="64">
        <f>County!P2186</f>
        <v>0</v>
      </c>
      <c r="Q33" s="89">
        <f t="shared" si="7"/>
        <v>0</v>
      </c>
      <c r="R33" s="64">
        <f>County!Q2186</f>
        <v>133751</v>
      </c>
      <c r="S33" s="89">
        <f t="shared" si="8"/>
        <v>2.8773816474548648E-2</v>
      </c>
      <c r="T33" s="64">
        <f>County!R2186</f>
        <v>54701</v>
      </c>
      <c r="U33" s="89">
        <f t="shared" si="9"/>
        <v>1.1767811343274336E-2</v>
      </c>
      <c r="V33" s="64">
        <f>County!S2186</f>
        <v>0</v>
      </c>
      <c r="W33" s="89">
        <f t="shared" si="10"/>
        <v>0</v>
      </c>
      <c r="X33" s="64">
        <f>County!T2186</f>
        <v>0</v>
      </c>
      <c r="Y33" s="89">
        <f t="shared" si="11"/>
        <v>0</v>
      </c>
      <c r="Z33" s="64">
        <f>County!U2186</f>
        <v>0</v>
      </c>
      <c r="AA33" s="89">
        <f t="shared" si="12"/>
        <v>0</v>
      </c>
      <c r="AB33" s="64">
        <f>County!V2186</f>
        <v>0</v>
      </c>
      <c r="AC33" s="89">
        <f t="shared" si="13"/>
        <v>0</v>
      </c>
      <c r="AD33" s="64">
        <f>County!W2186</f>
        <v>0</v>
      </c>
      <c r="AE33" s="89">
        <f t="shared" si="14"/>
        <v>0</v>
      </c>
      <c r="AF33" s="64">
        <f>County!X2186</f>
        <v>0</v>
      </c>
      <c r="AG33" s="89">
        <f t="shared" si="15"/>
        <v>0</v>
      </c>
      <c r="AH33" s="43">
        <f>County!Y2186</f>
        <v>988</v>
      </c>
      <c r="AI33" s="44">
        <f t="shared" si="16"/>
        <v>2.125481729247188E-4</v>
      </c>
      <c r="AJ33" s="43">
        <f>County!Z2186</f>
        <v>0</v>
      </c>
      <c r="AK33" s="44">
        <f t="shared" si="17"/>
        <v>0</v>
      </c>
      <c r="AL33" s="43">
        <f>County!AA2186</f>
        <v>0</v>
      </c>
      <c r="AM33" s="44">
        <f t="shared" si="18"/>
        <v>0</v>
      </c>
      <c r="AN33" s="43">
        <f>County!AB2186</f>
        <v>0</v>
      </c>
      <c r="AO33" s="44">
        <f t="shared" si="19"/>
        <v>0</v>
      </c>
      <c r="AP33" s="43">
        <f>County!AC2186</f>
        <v>0</v>
      </c>
      <c r="AQ33" s="44">
        <f t="shared" si="20"/>
        <v>0</v>
      </c>
      <c r="AR33" s="43">
        <f>County!AD2186</f>
        <v>0</v>
      </c>
      <c r="AS33" s="44">
        <f t="shared" si="21"/>
        <v>0</v>
      </c>
      <c r="AT33" s="43">
        <f>County!AE2186</f>
        <v>0</v>
      </c>
      <c r="AU33" s="44">
        <f t="shared" si="22"/>
        <v>0</v>
      </c>
      <c r="AV33" s="43">
        <f>County!AF2186</f>
        <v>0</v>
      </c>
      <c r="AW33" s="44">
        <f t="shared" si="23"/>
        <v>0</v>
      </c>
      <c r="AX33" s="51"/>
      <c r="AY33" s="40" t="str">
        <f t="shared" si="27"/>
        <v>Texas</v>
      </c>
      <c r="AZ33" s="40" t="s">
        <v>2082</v>
      </c>
      <c r="BA33" s="40">
        <f t="shared" si="28"/>
        <v>1</v>
      </c>
      <c r="BB33" s="41">
        <f>RANK(R33,(L33:Q33,R33:Y33,AD33:AW33))</f>
        <v>3</v>
      </c>
      <c r="BC33" s="41">
        <f>RANK(T33,(L33:Q33,R33:Y33,AD33:AW33))</f>
        <v>4</v>
      </c>
      <c r="BD33" s="41">
        <f>RANK(X33,(L33:Q33,R33:Y33,AD33:AW33))</f>
        <v>11</v>
      </c>
      <c r="BE33" s="41">
        <f>RANK(V33,(L33:Q33,R33:Y33,AD33:AW33))</f>
        <v>11</v>
      </c>
      <c r="BG33" s="40">
        <v>48</v>
      </c>
      <c r="BI33" s="43">
        <f>County!AZ2186</f>
        <v>0</v>
      </c>
    </row>
    <row r="34" spans="1:61" s="112" customFormat="1">
      <c r="A34" s="112" t="s">
        <v>1349</v>
      </c>
      <c r="C34" s="65">
        <f t="shared" si="29"/>
        <v>2184473</v>
      </c>
      <c r="D34" s="113">
        <f t="shared" si="1"/>
        <v>1</v>
      </c>
      <c r="E34" s="113" t="str">
        <f t="shared" si="2"/>
        <v/>
      </c>
      <c r="F34" s="113" t="str">
        <f t="shared" si="2"/>
        <v/>
      </c>
      <c r="G34" s="114">
        <f t="shared" si="30"/>
        <v>1</v>
      </c>
      <c r="H34" s="114">
        <f t="shared" si="31"/>
        <v>2</v>
      </c>
      <c r="I34" s="114" t="str">
        <f t="shared" si="32"/>
        <v>-</v>
      </c>
      <c r="J34" s="38">
        <f t="shared" si="24"/>
        <v>17727</v>
      </c>
      <c r="K34" s="39">
        <f t="shared" si="25"/>
        <v>8.1150007347309851E-3</v>
      </c>
      <c r="L34" s="65">
        <f>County!N2321</f>
        <v>1073667</v>
      </c>
      <c r="M34" s="66">
        <f t="shared" si="26"/>
        <v>0.49149932271994207</v>
      </c>
      <c r="N34" s="65">
        <f>County!O2321</f>
        <v>1055940</v>
      </c>
      <c r="O34" s="66">
        <f t="shared" si="6"/>
        <v>0.48338432198521109</v>
      </c>
      <c r="P34" s="65">
        <f>County!P2321</f>
        <v>0</v>
      </c>
      <c r="Q34" s="66">
        <f t="shared" si="7"/>
        <v>0</v>
      </c>
      <c r="R34" s="65">
        <f>County!Q2321</f>
        <v>53102</v>
      </c>
      <c r="S34" s="66">
        <f t="shared" si="8"/>
        <v>2.4308837875313634E-2</v>
      </c>
      <c r="T34" s="65">
        <f>County!R2321</f>
        <v>0</v>
      </c>
      <c r="U34" s="66">
        <f t="shared" si="9"/>
        <v>0</v>
      </c>
      <c r="V34" s="65">
        <f>County!S2321</f>
        <v>0</v>
      </c>
      <c r="W34" s="66">
        <f t="shared" si="10"/>
        <v>0</v>
      </c>
      <c r="X34" s="65">
        <f>County!T2321</f>
        <v>0</v>
      </c>
      <c r="Y34" s="66">
        <f t="shared" si="11"/>
        <v>0</v>
      </c>
      <c r="Z34" s="65">
        <f>County!U2321</f>
        <v>0</v>
      </c>
      <c r="AA34" s="66">
        <f t="shared" si="12"/>
        <v>0</v>
      </c>
      <c r="AB34" s="65">
        <f>County!V2321</f>
        <v>0</v>
      </c>
      <c r="AC34" s="66">
        <f t="shared" si="13"/>
        <v>0</v>
      </c>
      <c r="AD34" s="65">
        <f>County!W2321</f>
        <v>0</v>
      </c>
      <c r="AE34" s="66">
        <f t="shared" si="14"/>
        <v>0</v>
      </c>
      <c r="AF34" s="65">
        <f>County!X2321</f>
        <v>1764</v>
      </c>
      <c r="AG34" s="66">
        <f t="shared" si="15"/>
        <v>8.0751741953322381E-4</v>
      </c>
      <c r="AH34" s="65">
        <f>County!Y2321</f>
        <v>0</v>
      </c>
      <c r="AI34" s="66">
        <f t="shared" si="16"/>
        <v>0</v>
      </c>
      <c r="AJ34" s="65">
        <f>County!Z2321</f>
        <v>0</v>
      </c>
      <c r="AK34" s="66">
        <f t="shared" si="17"/>
        <v>0</v>
      </c>
      <c r="AL34" s="65">
        <f>County!AA2321</f>
        <v>0</v>
      </c>
      <c r="AM34" s="66">
        <f t="shared" si="18"/>
        <v>0</v>
      </c>
      <c r="AN34" s="65">
        <f>County!AB2321</f>
        <v>0</v>
      </c>
      <c r="AO34" s="66">
        <f t="shared" si="19"/>
        <v>0</v>
      </c>
      <c r="AP34" s="65">
        <f>County!AC2321</f>
        <v>0</v>
      </c>
      <c r="AQ34" s="66">
        <f t="shared" si="20"/>
        <v>0</v>
      </c>
      <c r="AR34" s="65">
        <f>County!AD2321</f>
        <v>0</v>
      </c>
      <c r="AS34" s="66">
        <f t="shared" si="21"/>
        <v>0</v>
      </c>
      <c r="AT34" s="65">
        <f>County!AE2321</f>
        <v>0</v>
      </c>
      <c r="AU34" s="66">
        <f t="shared" si="22"/>
        <v>0</v>
      </c>
      <c r="AV34" s="65">
        <f>County!AF2321</f>
        <v>0</v>
      </c>
      <c r="AW34" s="66">
        <f t="shared" si="23"/>
        <v>0</v>
      </c>
      <c r="AX34" s="115"/>
      <c r="AY34" s="112" t="str">
        <f t="shared" si="27"/>
        <v>Virginia</v>
      </c>
      <c r="AZ34" s="112" t="s">
        <v>1932</v>
      </c>
      <c r="BA34" s="112">
        <f t="shared" si="28"/>
        <v>1</v>
      </c>
      <c r="BB34" s="116">
        <f>RANK(R34,(L34:Q34,R34:Y34,AD34:AW34))</f>
        <v>3</v>
      </c>
      <c r="BC34" s="116">
        <f>RANK(T34,(L34:Q34,R34:Y34,AD34:AW34))</f>
        <v>9</v>
      </c>
      <c r="BD34" s="116">
        <f>RANK(X34,(L34:Q34,R34:Y34,AD34:AW34))</f>
        <v>9</v>
      </c>
      <c r="BE34" s="116">
        <f>RANK(V34,(L34:Q34,R34:Y34,AD34:AW34))</f>
        <v>9</v>
      </c>
      <c r="BG34" s="112">
        <v>51</v>
      </c>
      <c r="BI34" s="65">
        <f>County!AZ2321</f>
        <v>0</v>
      </c>
    </row>
    <row r="35" spans="1:61" s="40" customFormat="1">
      <c r="A35" s="40" t="s">
        <v>943</v>
      </c>
      <c r="C35" s="43">
        <f t="shared" si="29"/>
        <v>453693</v>
      </c>
      <c r="D35" s="42" t="str">
        <f t="shared" si="1"/>
        <v/>
      </c>
      <c r="E35" s="42">
        <f t="shared" si="2"/>
        <v>1</v>
      </c>
      <c r="F35" s="42" t="str">
        <f t="shared" si="2"/>
        <v/>
      </c>
      <c r="G35" s="68">
        <f t="shared" si="30"/>
        <v>2</v>
      </c>
      <c r="H35" s="68">
        <f t="shared" si="31"/>
        <v>1</v>
      </c>
      <c r="I35" s="68" t="str">
        <f t="shared" si="32"/>
        <v>-</v>
      </c>
      <c r="J35" s="43">
        <f t="shared" si="24"/>
        <v>125458</v>
      </c>
      <c r="K35" s="44">
        <f t="shared" si="25"/>
        <v>0.27652619723028565</v>
      </c>
      <c r="L35" s="43">
        <f>County!N2378</f>
        <v>156363</v>
      </c>
      <c r="M35" s="44">
        <f t="shared" si="26"/>
        <v>0.34464494713385485</v>
      </c>
      <c r="N35" s="64">
        <f>County!O2378</f>
        <v>281821</v>
      </c>
      <c r="O35" s="89">
        <f t="shared" si="6"/>
        <v>0.62117114436414056</v>
      </c>
      <c r="P35" s="64">
        <f>County!P2378</f>
        <v>0</v>
      </c>
      <c r="Q35" s="89">
        <f t="shared" si="7"/>
        <v>0</v>
      </c>
      <c r="R35" s="64">
        <f>County!Q2378</f>
        <v>7409</v>
      </c>
      <c r="S35" s="89">
        <f t="shared" si="8"/>
        <v>1.6330426081072442E-2</v>
      </c>
      <c r="T35" s="64">
        <f>County!R2378</f>
        <v>5504</v>
      </c>
      <c r="U35" s="89">
        <f t="shared" si="9"/>
        <v>1.2131551511705052E-2</v>
      </c>
      <c r="V35" s="64">
        <f>County!S2378</f>
        <v>2566</v>
      </c>
      <c r="W35" s="89">
        <f t="shared" si="10"/>
        <v>5.655806900260749E-3</v>
      </c>
      <c r="X35" s="64">
        <f>County!T2378</f>
        <v>0</v>
      </c>
      <c r="Y35" s="89">
        <f t="shared" si="11"/>
        <v>0</v>
      </c>
      <c r="Z35" s="64">
        <f>County!U2378</f>
        <v>0</v>
      </c>
      <c r="AA35" s="89">
        <f t="shared" si="12"/>
        <v>0</v>
      </c>
      <c r="AB35" s="64">
        <f>County!V2378</f>
        <v>0</v>
      </c>
      <c r="AC35" s="89">
        <f t="shared" si="13"/>
        <v>0</v>
      </c>
      <c r="AD35" s="64">
        <f>County!W2378</f>
        <v>0</v>
      </c>
      <c r="AE35" s="89">
        <f t="shared" si="14"/>
        <v>0</v>
      </c>
      <c r="AF35" s="64">
        <f>County!X2378</f>
        <v>0</v>
      </c>
      <c r="AG35" s="89">
        <f t="shared" si="15"/>
        <v>0</v>
      </c>
      <c r="AH35" s="43">
        <f>County!Y2378</f>
        <v>10</v>
      </c>
      <c r="AI35" s="44">
        <f t="shared" si="16"/>
        <v>2.2041336322138539E-5</v>
      </c>
      <c r="AJ35" s="43">
        <f>County!Z2378</f>
        <v>8</v>
      </c>
      <c r="AK35" s="44">
        <f t="shared" si="17"/>
        <v>1.7633069057710832E-5</v>
      </c>
      <c r="AL35" s="43">
        <f>County!AA2378</f>
        <v>7</v>
      </c>
      <c r="AM35" s="44">
        <f t="shared" si="18"/>
        <v>1.5428935425496979E-5</v>
      </c>
      <c r="AN35" s="43">
        <f>County!AB2378</f>
        <v>5</v>
      </c>
      <c r="AO35" s="44">
        <f t="shared" si="19"/>
        <v>1.102066816106927E-5</v>
      </c>
      <c r="AP35" s="43">
        <f>County!AC2378</f>
        <v>0</v>
      </c>
      <c r="AQ35" s="44">
        <f t="shared" si="20"/>
        <v>0</v>
      </c>
      <c r="AR35" s="43">
        <f>County!AD2378</f>
        <v>0</v>
      </c>
      <c r="AS35" s="44">
        <f t="shared" si="21"/>
        <v>0</v>
      </c>
      <c r="AT35" s="43">
        <f>County!AE2378</f>
        <v>0</v>
      </c>
      <c r="AU35" s="44">
        <f t="shared" si="22"/>
        <v>0</v>
      </c>
      <c r="AV35" s="43">
        <f>County!AF2378</f>
        <v>0</v>
      </c>
      <c r="AW35" s="44">
        <f t="shared" si="23"/>
        <v>0</v>
      </c>
      <c r="AX35" s="51"/>
      <c r="AY35" s="40" t="str">
        <f t="shared" si="27"/>
        <v>West Virginia</v>
      </c>
      <c r="AZ35" s="40" t="s">
        <v>944</v>
      </c>
      <c r="BA35" s="40">
        <f t="shared" si="28"/>
        <v>1</v>
      </c>
      <c r="BB35" s="41">
        <f>RANK(R35,(L35:Q35,R35:Y35,AD35:AW35))</f>
        <v>3</v>
      </c>
      <c r="BC35" s="41">
        <f>RANK(T35,(L35:Q35,R35:Y35,AD35:AW35))</f>
        <v>4</v>
      </c>
      <c r="BD35" s="41">
        <f>RANK(X35,(L35:Q35,R35:Y35,AD35:AW35))</f>
        <v>19</v>
      </c>
      <c r="BE35" s="41">
        <f>RANK(V35,(L35:Q35,R35:Y35,AD35:AW35))</f>
        <v>5</v>
      </c>
      <c r="BG35" s="40">
        <v>54</v>
      </c>
      <c r="BI35" s="43">
        <f>County!AZ2378</f>
        <v>0</v>
      </c>
    </row>
    <row r="36" spans="1:61" s="128" customFormat="1">
      <c r="A36" s="128" t="s">
        <v>2202</v>
      </c>
      <c r="C36" s="129">
        <f t="shared" si="29"/>
        <v>168390</v>
      </c>
      <c r="D36" s="130" t="str">
        <f t="shared" si="1"/>
        <v/>
      </c>
      <c r="E36" s="130">
        <f t="shared" si="2"/>
        <v>1</v>
      </c>
      <c r="F36" s="130" t="str">
        <f t="shared" si="2"/>
        <v/>
      </c>
      <c r="G36" s="131">
        <f t="shared" si="30"/>
        <v>2</v>
      </c>
      <c r="H36" s="131">
        <f t="shared" si="31"/>
        <v>1</v>
      </c>
      <c r="I36" s="131">
        <f t="shared" si="32"/>
        <v>3</v>
      </c>
      <c r="J36" s="129">
        <f t="shared" si="24"/>
        <v>92177</v>
      </c>
      <c r="K36" s="132">
        <f t="shared" si="25"/>
        <v>0.54740186471880758</v>
      </c>
      <c r="L36" s="129">
        <f>County!N2403</f>
        <v>29377</v>
      </c>
      <c r="M36" s="132">
        <f t="shared" si="26"/>
        <v>0.17445810321277985</v>
      </c>
      <c r="N36" s="129">
        <f>County!O2403</f>
        <v>121554</v>
      </c>
      <c r="O36" s="132">
        <f t="shared" si="6"/>
        <v>0.72185996793158735</v>
      </c>
      <c r="P36" s="129">
        <f>County!P2403</f>
        <v>13311</v>
      </c>
      <c r="Q36" s="132">
        <f t="shared" si="7"/>
        <v>7.9048637092463916E-2</v>
      </c>
      <c r="R36" s="129">
        <f>County!Q2403</f>
        <v>3677</v>
      </c>
      <c r="S36" s="132">
        <f t="shared" si="8"/>
        <v>2.1836213551873627E-2</v>
      </c>
      <c r="T36" s="129">
        <f>County!R2403</f>
        <v>0</v>
      </c>
      <c r="U36" s="132">
        <f t="shared" si="9"/>
        <v>0</v>
      </c>
      <c r="V36" s="129">
        <f>County!S2403</f>
        <v>0</v>
      </c>
      <c r="W36" s="132">
        <f t="shared" si="10"/>
        <v>0</v>
      </c>
      <c r="X36" s="129">
        <f>County!T2403</f>
        <v>0</v>
      </c>
      <c r="Y36" s="132">
        <f t="shared" si="11"/>
        <v>0</v>
      </c>
      <c r="Z36" s="129">
        <f>County!U2403</f>
        <v>0</v>
      </c>
      <c r="AA36" s="132">
        <f t="shared" si="12"/>
        <v>0</v>
      </c>
      <c r="AB36" s="129">
        <f>County!V2403</f>
        <v>0</v>
      </c>
      <c r="AC36" s="132">
        <f t="shared" si="13"/>
        <v>0</v>
      </c>
      <c r="AD36" s="129">
        <f>County!W2403</f>
        <v>0</v>
      </c>
      <c r="AE36" s="132">
        <f t="shared" si="14"/>
        <v>0</v>
      </c>
      <c r="AF36" s="129">
        <f>County!X2403</f>
        <v>471</v>
      </c>
      <c r="AG36" s="132">
        <f t="shared" si="15"/>
        <v>2.7970782112952076E-3</v>
      </c>
      <c r="AH36" s="129">
        <f>County!Y2403</f>
        <v>0</v>
      </c>
      <c r="AI36" s="132">
        <f t="shared" si="16"/>
        <v>0</v>
      </c>
      <c r="AJ36" s="129">
        <f>County!Z2403</f>
        <v>0</v>
      </c>
      <c r="AK36" s="132">
        <f t="shared" si="17"/>
        <v>0</v>
      </c>
      <c r="AL36" s="129">
        <f>County!AA2403</f>
        <v>0</v>
      </c>
      <c r="AM36" s="132">
        <f t="shared" si="18"/>
        <v>0</v>
      </c>
      <c r="AN36" s="129">
        <f>County!AB2403</f>
        <v>0</v>
      </c>
      <c r="AO36" s="132">
        <f t="shared" si="19"/>
        <v>0</v>
      </c>
      <c r="AP36" s="129">
        <f>County!AC2403</f>
        <v>0</v>
      </c>
      <c r="AQ36" s="132">
        <f t="shared" si="20"/>
        <v>0</v>
      </c>
      <c r="AR36" s="129">
        <f>County!AD2403</f>
        <v>0</v>
      </c>
      <c r="AS36" s="132">
        <f t="shared" si="21"/>
        <v>0</v>
      </c>
      <c r="AT36" s="129">
        <f>County!AE2403</f>
        <v>0</v>
      </c>
      <c r="AU36" s="132">
        <f t="shared" si="22"/>
        <v>0</v>
      </c>
      <c r="AV36" s="129">
        <f>County!AF2403</f>
        <v>0</v>
      </c>
      <c r="AW36" s="132">
        <f t="shared" si="23"/>
        <v>0</v>
      </c>
      <c r="AX36" s="133"/>
      <c r="AY36" s="128" t="str">
        <f t="shared" si="27"/>
        <v>Wyoming</v>
      </c>
      <c r="AZ36" s="128" t="s">
        <v>1239</v>
      </c>
      <c r="BA36" s="128">
        <f t="shared" si="28"/>
        <v>1</v>
      </c>
      <c r="BB36" s="134">
        <f>RANK(R36,(L36:Q36,R36:Y36,AD36:AW36))</f>
        <v>4</v>
      </c>
      <c r="BC36" s="134">
        <f>RANK(T36,(L36:Q36,R36:Y36,AD36:AW36))</f>
        <v>11</v>
      </c>
      <c r="BD36" s="134">
        <f>RANK(X36,(L36:Q36,R36:Y36,AD36:AW36))</f>
        <v>11</v>
      </c>
      <c r="BE36" s="134">
        <f>RANK(V36,(L36:Q36,R36:Y36,AD36:AW36))</f>
        <v>11</v>
      </c>
      <c r="BG36" s="128">
        <v>56</v>
      </c>
      <c r="BI36" s="129">
        <f>County!AZ2403</f>
        <v>2633</v>
      </c>
    </row>
    <row r="37" spans="1:61" s="112" customFormat="1">
      <c r="A37" s="120" t="s">
        <v>2532</v>
      </c>
      <c r="C37" s="65">
        <f t="shared" si="29"/>
        <v>43961289</v>
      </c>
      <c r="D37" s="163">
        <f>SUM(D3:D36)</f>
        <v>12</v>
      </c>
      <c r="E37" s="163">
        <f>SUM(E3:E36)</f>
        <v>22</v>
      </c>
      <c r="F37" s="163">
        <f>SUM(F3:F36)</f>
        <v>0</v>
      </c>
      <c r="G37" s="114">
        <f t="shared" si="30"/>
        <v>2</v>
      </c>
      <c r="H37" s="114">
        <f t="shared" si="31"/>
        <v>1</v>
      </c>
      <c r="I37" s="114">
        <f t="shared" si="32"/>
        <v>4</v>
      </c>
      <c r="J37" s="65">
        <f>ABS(N37-L37)</f>
        <v>2926567</v>
      </c>
      <c r="K37" s="66">
        <f t="shared" si="25"/>
        <v>6.6571455627700088E-2</v>
      </c>
      <c r="L37" s="65">
        <f>SUM(L3:L36)</f>
        <v>19553339</v>
      </c>
      <c r="M37" s="66">
        <f t="shared" si="26"/>
        <v>0.44478538834473214</v>
      </c>
      <c r="N37" s="65">
        <f>SUM(N3:N36)</f>
        <v>22479906</v>
      </c>
      <c r="O37" s="66">
        <f t="shared" si="6"/>
        <v>0.5113568439724322</v>
      </c>
      <c r="P37" s="65">
        <f>SUM(P3:P36)</f>
        <v>615201</v>
      </c>
      <c r="Q37" s="66">
        <f t="shared" si="7"/>
        <v>1.3994152901203602E-2</v>
      </c>
      <c r="R37" s="65">
        <f>SUM(R3:R36)</f>
        <v>872366</v>
      </c>
      <c r="S37" s="66">
        <f t="shared" si="8"/>
        <v>1.9843958624598111E-2</v>
      </c>
      <c r="T37" s="65">
        <f>SUM(T3:T36)</f>
        <v>152703</v>
      </c>
      <c r="U37" s="66">
        <f t="shared" si="9"/>
        <v>3.4735787660821319E-3</v>
      </c>
      <c r="V37" s="65">
        <f>SUM(V3:V36)</f>
        <v>100395</v>
      </c>
      <c r="W37" s="66">
        <f t="shared" si="10"/>
        <v>2.283713746428136E-3</v>
      </c>
      <c r="X37" s="65">
        <f>SUM(X3:X36)</f>
        <v>13938</v>
      </c>
      <c r="Y37" s="66">
        <f t="shared" si="11"/>
        <v>3.1705166788899205E-4</v>
      </c>
      <c r="Z37" s="65">
        <f>SUM(Z3:Z36)</f>
        <v>0</v>
      </c>
      <c r="AA37" s="66">
        <f t="shared" si="12"/>
        <v>0</v>
      </c>
      <c r="AB37" s="65">
        <f>SUM(AB3:AB36)</f>
        <v>0</v>
      </c>
      <c r="AC37" s="66">
        <f t="shared" si="13"/>
        <v>0</v>
      </c>
      <c r="AD37" s="65">
        <f>SUM(AD3:AD36)</f>
        <v>0</v>
      </c>
      <c r="AE37" s="66">
        <f t="shared" si="14"/>
        <v>0</v>
      </c>
      <c r="AF37" s="65">
        <f>SUM(AF3:AF36)</f>
        <v>50034</v>
      </c>
      <c r="AG37" s="66">
        <f t="shared" si="15"/>
        <v>1.138137692004436E-3</v>
      </c>
      <c r="AH37" s="65">
        <f>SUM(AH3:AH36)</f>
        <v>52504</v>
      </c>
      <c r="AI37" s="66">
        <f t="shared" si="16"/>
        <v>1.1943234876484173E-3</v>
      </c>
      <c r="AJ37" s="65">
        <f>SUM(AJ3:AJ36)</f>
        <v>50607</v>
      </c>
      <c r="AK37" s="66">
        <f t="shared" si="17"/>
        <v>1.1511718867024121E-3</v>
      </c>
      <c r="AL37" s="65">
        <f>SUM(AL3:AL36)</f>
        <v>6195</v>
      </c>
      <c r="AM37" s="66">
        <f t="shared" si="18"/>
        <v>1.4091943482366951E-4</v>
      </c>
      <c r="AN37" s="65">
        <f>SUM(AN3:AN36)</f>
        <v>6664</v>
      </c>
      <c r="AO37" s="66">
        <f t="shared" si="19"/>
        <v>1.5158791181032021E-4</v>
      </c>
      <c r="AP37" s="65">
        <f>SUM(AP3:AP36)</f>
        <v>1673</v>
      </c>
      <c r="AQ37" s="66">
        <f t="shared" si="20"/>
        <v>3.8056208952380812E-5</v>
      </c>
      <c r="AR37" s="65">
        <f>SUM(AR3:AR36)</f>
        <v>5759</v>
      </c>
      <c r="AS37" s="66">
        <f t="shared" si="21"/>
        <v>1.3100161826465098E-4</v>
      </c>
      <c r="AT37" s="65">
        <f>SUM(AT3:AT36)</f>
        <v>5</v>
      </c>
      <c r="AU37" s="66">
        <f t="shared" si="22"/>
        <v>1.137364284291118E-7</v>
      </c>
      <c r="AV37" s="65">
        <f>SUM(AV3:AV36)</f>
        <v>0</v>
      </c>
      <c r="AW37" s="66">
        <f t="shared" si="23"/>
        <v>0</v>
      </c>
      <c r="AX37" s="115"/>
      <c r="AY37" s="112" t="str">
        <f t="shared" si="27"/>
        <v>Total</v>
      </c>
      <c r="BA37" s="112">
        <f t="shared" si="28"/>
        <v>34</v>
      </c>
      <c r="BB37" s="116">
        <f>RANK(R37,(L37:Q37,R37:Y37,AD37:AW37))</f>
        <v>3</v>
      </c>
      <c r="BC37" s="116">
        <f>RANK(T37,(L37:Q37,R37:Y37,AD37:AW37))</f>
        <v>5</v>
      </c>
      <c r="BD37" s="116">
        <f>RANK(X37,(L37:Q37,R37:Y37,AD37:AW37))</f>
        <v>10</v>
      </c>
      <c r="BE37" s="116">
        <f>RANK(V37,(L37:Q37,R37:Y37,AD37:AW37))</f>
        <v>6</v>
      </c>
      <c r="BI37" s="65">
        <f>SUM(BI3:BI36)</f>
        <v>132313</v>
      </c>
    </row>
    <row r="38" spans="1:61" s="112" customFormat="1">
      <c r="A38" s="120"/>
      <c r="C38" s="65"/>
      <c r="D38" s="113"/>
      <c r="E38" s="113"/>
      <c r="F38" s="113"/>
      <c r="G38" s="114"/>
      <c r="H38" s="114"/>
      <c r="I38" s="114"/>
      <c r="J38" s="65"/>
      <c r="K38" s="66"/>
      <c r="L38" s="65"/>
      <c r="M38" s="66"/>
      <c r="N38" s="65"/>
      <c r="O38" s="66"/>
      <c r="P38" s="65"/>
      <c r="Q38" s="66"/>
      <c r="R38" s="65"/>
      <c r="S38" s="66"/>
      <c r="T38" s="65"/>
      <c r="U38" s="66"/>
      <c r="V38" s="65"/>
      <c r="W38" s="66"/>
      <c r="X38" s="65"/>
      <c r="Y38" s="66"/>
      <c r="Z38" s="65"/>
      <c r="AA38" s="66"/>
      <c r="AB38" s="65"/>
      <c r="AC38" s="66"/>
      <c r="AD38" s="65"/>
      <c r="AE38" s="66"/>
      <c r="AF38" s="65"/>
      <c r="AG38" s="66"/>
      <c r="AH38" s="65"/>
      <c r="AI38" s="66"/>
      <c r="AJ38" s="65"/>
      <c r="AK38" s="66"/>
      <c r="AL38" s="65"/>
      <c r="AM38" s="66"/>
      <c r="AN38" s="65"/>
      <c r="AO38" s="66"/>
      <c r="AP38" s="65"/>
      <c r="AQ38" s="66"/>
      <c r="AR38" s="65"/>
      <c r="AS38" s="66"/>
      <c r="AT38" s="65"/>
      <c r="AU38" s="66"/>
      <c r="AV38" s="65"/>
      <c r="AW38" s="66"/>
      <c r="AX38" s="115"/>
      <c r="BB38" s="116"/>
      <c r="BC38" s="116"/>
      <c r="BD38" s="116"/>
      <c r="BE38" s="116"/>
      <c r="BI38" s="65"/>
    </row>
    <row r="39" spans="1:61">
      <c r="A39" s="54" t="s">
        <v>223</v>
      </c>
      <c r="C39" s="1"/>
      <c r="J39" s="1"/>
      <c r="K39" s="1"/>
      <c r="L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61" s="35" customFormat="1">
      <c r="A40" s="143" t="s">
        <v>723</v>
      </c>
      <c r="C40" s="38">
        <f t="shared" ref="C40" si="33">L40+N40+P40+R40+T40+X40+V40+AD40+AJ40+AB40+AF40+Z40+AH40+AR40+AT40+AL40+AP40+AN40+AV40</f>
        <v>820890</v>
      </c>
      <c r="D40" s="37" t="str">
        <f>IF(G40=1,1,"")</f>
        <v/>
      </c>
      <c r="E40" s="37">
        <f t="shared" ref="E40:F41" si="34">IF(H40=1,1,"")</f>
        <v>1</v>
      </c>
      <c r="F40" s="37" t="str">
        <f t="shared" si="34"/>
        <v/>
      </c>
      <c r="G40" s="69">
        <f t="shared" ref="G40" si="35">RANK(L40,L40:AX40)</f>
        <v>2</v>
      </c>
      <c r="H40" s="69">
        <f t="shared" ref="H40" si="36">RANK(N40,L40:AX40)</f>
        <v>1</v>
      </c>
      <c r="I40" s="69">
        <f t="shared" ref="I40" si="37">IF(P40&gt;0,RANK(P40,L40:AX40),"-")</f>
        <v>3</v>
      </c>
      <c r="J40" s="38">
        <f t="shared" ref="J40" si="38">ABS(N40-L40)</f>
        <v>319079</v>
      </c>
      <c r="K40" s="39">
        <f t="shared" ref="K40" si="39">IF(C40&gt;0, J40/C40,0)</f>
        <v>0.38869885124681747</v>
      </c>
      <c r="L40" s="38">
        <f>County!N2485</f>
        <v>237923</v>
      </c>
      <c r="M40" s="39">
        <f>IF($C40&gt;0,L40/$C40,0)</f>
        <v>0.28983542252920613</v>
      </c>
      <c r="N40" s="65">
        <f>County!O2485</f>
        <v>557002</v>
      </c>
      <c r="O40" s="66">
        <f>IF($C40&gt;0,N40/$C40,0)</f>
        <v>0.6785342737760236</v>
      </c>
      <c r="P40" s="65">
        <f>County!P2485</f>
        <v>25965</v>
      </c>
      <c r="Q40" s="66">
        <f>IF($C40&gt;0,P40/$C40,0)</f>
        <v>3.1630303694770309E-2</v>
      </c>
      <c r="R40" s="65">
        <f>County!Q2485</f>
        <v>0</v>
      </c>
      <c r="S40" s="66">
        <f>IF($C40&gt;0,R40/$C40,0)</f>
        <v>0</v>
      </c>
      <c r="T40" s="65">
        <f>County!R2485</f>
        <v>0</v>
      </c>
      <c r="U40" s="66">
        <f>IF($C40&gt;0,T40/$C40,0)</f>
        <v>0</v>
      </c>
      <c r="V40" s="65">
        <f>County!S2485</f>
        <v>0</v>
      </c>
      <c r="W40" s="66">
        <f>IF($C40&gt;0,V40/$C40,0)</f>
        <v>0</v>
      </c>
      <c r="X40" s="65">
        <f>County!T2485</f>
        <v>0</v>
      </c>
      <c r="Y40" s="66">
        <f>IF($C40&gt;0,X40/$C40,0)</f>
        <v>0</v>
      </c>
      <c r="Z40" s="65">
        <f>County!U2485</f>
        <v>0</v>
      </c>
      <c r="AA40" s="66">
        <f>IF($C40&gt;0,Z40/$C40,0)</f>
        <v>0</v>
      </c>
      <c r="AB40" s="65">
        <f>County!V2485</f>
        <v>0</v>
      </c>
      <c r="AC40" s="66">
        <f>IF($C40&gt;0,AB40/$C40,0)</f>
        <v>0</v>
      </c>
      <c r="AD40" s="65">
        <f>County!W2485</f>
        <v>0</v>
      </c>
      <c r="AE40" s="66">
        <f>IF($C40&gt;0,AD40/$C40,0)</f>
        <v>0</v>
      </c>
      <c r="AF40" s="65">
        <f>County!X2485</f>
        <v>0</v>
      </c>
      <c r="AG40" s="66">
        <f>IF($C40&gt;0,AF40/$C40,0)</f>
        <v>0</v>
      </c>
      <c r="AH40" s="38">
        <f>County!Y2485</f>
        <v>0</v>
      </c>
      <c r="AI40" s="39">
        <f>IF($C40&gt;0,AH40/$C40,0)</f>
        <v>0</v>
      </c>
      <c r="AJ40" s="38">
        <f>County!Z2485</f>
        <v>0</v>
      </c>
      <c r="AK40" s="39">
        <f>IF($C40&gt;0,AJ40/$C40,0)</f>
        <v>0</v>
      </c>
      <c r="AL40" s="38">
        <f>County!AA2485</f>
        <v>0</v>
      </c>
      <c r="AM40" s="39">
        <f>IF($C40&gt;0,AL40/$C40,0)</f>
        <v>0</v>
      </c>
      <c r="AN40" s="38">
        <f>County!AB2485</f>
        <v>0</v>
      </c>
      <c r="AO40" s="39">
        <f>IF($C40&gt;0,AN40/$C40,0)</f>
        <v>0</v>
      </c>
      <c r="AP40" s="38">
        <f>County!AC2485</f>
        <v>0</v>
      </c>
      <c r="AQ40" s="39">
        <f>IF($C40&gt;0,AP40/$C40,0)</f>
        <v>0</v>
      </c>
      <c r="AR40" s="38">
        <f>County!AD2485</f>
        <v>0</v>
      </c>
      <c r="AS40" s="39">
        <f>IF($C40&gt;0,AR40/$C40,0)</f>
        <v>0</v>
      </c>
      <c r="AT40" s="38">
        <f>County!AE2485</f>
        <v>0</v>
      </c>
      <c r="AU40" s="39">
        <f>IF($C40&gt;0,AT40/$C40,0)</f>
        <v>0</v>
      </c>
      <c r="AV40" s="38">
        <f>County!AF2485</f>
        <v>0</v>
      </c>
      <c r="AW40" s="39">
        <f>IF($C40&gt;0,AV40/$C40,0)</f>
        <v>0</v>
      </c>
      <c r="AX40" s="52"/>
      <c r="AY40" s="35" t="str">
        <f t="shared" ref="AY40" si="40">A40</f>
        <v>Oklahoma</v>
      </c>
      <c r="AZ40" s="35" t="s">
        <v>92</v>
      </c>
      <c r="BA40" s="35">
        <f t="shared" ref="BA40" si="41">SUM(D40:F40)</f>
        <v>1</v>
      </c>
      <c r="BB40" s="36">
        <f>RANK(R40,(L40:Q40,R40:Y40,AD40:AW40))</f>
        <v>7</v>
      </c>
      <c r="BC40" s="36">
        <f>RANK(T40,(L40:Q40,R40:Y40,AD40:AW40))</f>
        <v>7</v>
      </c>
      <c r="BD40" s="36">
        <f>RANK(X40,(L40:Q40,R40:Y40,AD40:AW40))</f>
        <v>7</v>
      </c>
      <c r="BE40" s="36">
        <f>RANK(V40,(L40:Q40,R40:Y40,AD40:AW40))</f>
        <v>7</v>
      </c>
      <c r="BG40" s="35">
        <v>40</v>
      </c>
      <c r="BI40" s="38">
        <f>County!AZ2485</f>
        <v>0</v>
      </c>
    </row>
    <row r="41" spans="1:61" s="40" customFormat="1">
      <c r="A41" s="40" t="s">
        <v>693</v>
      </c>
      <c r="C41" s="43">
        <f t="shared" ref="C41" si="42">L41+N41+P41+R41+T41+X41+V41+AD41+AJ41+AB41+AF41+Z41+AH41+AR41+AT41+AL41+AP41+AN41+AV41</f>
        <v>1238982</v>
      </c>
      <c r="D41" s="42" t="str">
        <f>IF(G41=1,1,"")</f>
        <v/>
      </c>
      <c r="E41" s="42">
        <f t="shared" si="34"/>
        <v>1</v>
      </c>
      <c r="F41" s="42" t="str">
        <f t="shared" si="34"/>
        <v/>
      </c>
      <c r="G41" s="68">
        <f t="shared" ref="G41" si="43">RANK(L41,L41:AX41)</f>
        <v>2</v>
      </c>
      <c r="H41" s="68">
        <f t="shared" ref="H41" si="44">RANK(N41,L41:AX41)</f>
        <v>1</v>
      </c>
      <c r="I41" s="68" t="str">
        <f t="shared" ref="I41" si="45">IF(P41&gt;0,RANK(P41,L41:AX41),"-")</f>
        <v>-</v>
      </c>
      <c r="J41" s="43">
        <f t="shared" ref="J41" si="46">ABS(N41-L41)</f>
        <v>297632</v>
      </c>
      <c r="K41" s="44">
        <f t="shared" ref="K41" si="47">IF(C41&gt;0, J41/C41,0)</f>
        <v>0.24022302180338376</v>
      </c>
      <c r="L41" s="43">
        <f>County!N2533</f>
        <v>459583</v>
      </c>
      <c r="M41" s="44">
        <f t="shared" ref="M41" si="48">IF($C41&gt;0,L41/$C41,0)</f>
        <v>0.37093597808523449</v>
      </c>
      <c r="N41" s="64">
        <f>County!O2533</f>
        <v>757215</v>
      </c>
      <c r="O41" s="89">
        <f t="shared" ref="O41" si="49">IF($C41&gt;0,N41/$C41,0)</f>
        <v>0.61115899988861822</v>
      </c>
      <c r="P41" s="64">
        <f>County!P2533</f>
        <v>0</v>
      </c>
      <c r="Q41" s="89">
        <f t="shared" ref="Q41" si="50">IF($C41&gt;0,P41/$C41,0)</f>
        <v>0</v>
      </c>
      <c r="R41" s="64">
        <f>County!Q2533</f>
        <v>0</v>
      </c>
      <c r="S41" s="89">
        <f t="shared" ref="S41" si="51">IF($C41&gt;0,R41/$C41,0)</f>
        <v>0</v>
      </c>
      <c r="T41" s="64">
        <f>County!R2533</f>
        <v>0</v>
      </c>
      <c r="U41" s="89">
        <f t="shared" ref="U41" si="52">IF($C41&gt;0,T41/$C41,0)</f>
        <v>0</v>
      </c>
      <c r="V41" s="64">
        <f>County!S2533</f>
        <v>0</v>
      </c>
      <c r="W41" s="89">
        <f t="shared" ref="W41" si="53">IF($C41&gt;0,V41/$C41,0)</f>
        <v>0</v>
      </c>
      <c r="X41" s="64">
        <f>County!T2533</f>
        <v>0</v>
      </c>
      <c r="Y41" s="89">
        <f t="shared" ref="Y41" si="54">IF($C41&gt;0,X41/$C41,0)</f>
        <v>0</v>
      </c>
      <c r="Z41" s="64">
        <f>County!U2533</f>
        <v>0</v>
      </c>
      <c r="AA41" s="89">
        <f t="shared" ref="AA41" si="55">IF($C41&gt;0,Z41/$C41,0)</f>
        <v>0</v>
      </c>
      <c r="AB41" s="64">
        <f>County!V2533</f>
        <v>0</v>
      </c>
      <c r="AC41" s="89">
        <f t="shared" ref="AC41" si="56">IF($C41&gt;0,AB41/$C41,0)</f>
        <v>0</v>
      </c>
      <c r="AD41" s="64">
        <f>County!W2533</f>
        <v>0</v>
      </c>
      <c r="AE41" s="89">
        <f t="shared" ref="AE41" si="57">IF($C41&gt;0,AD41/$C41,0)</f>
        <v>0</v>
      </c>
      <c r="AF41" s="64">
        <f>County!X2533</f>
        <v>532</v>
      </c>
      <c r="AG41" s="89">
        <f t="shared" ref="AG41" si="58">IF($C41&gt;0,AF41/$C41,0)</f>
        <v>4.2938476910883288E-4</v>
      </c>
      <c r="AH41" s="43">
        <f>County!Y2533</f>
        <v>21652</v>
      </c>
      <c r="AI41" s="44">
        <f t="shared" ref="AI41" si="59">IF($C41&gt;0,AH41/$C41,0)</f>
        <v>1.7475637257038441E-2</v>
      </c>
      <c r="AJ41" s="43">
        <f>County!Z2533</f>
        <v>0</v>
      </c>
      <c r="AK41" s="44">
        <f t="shared" ref="AK41" si="60">IF($C41&gt;0,AJ41/$C41,0)</f>
        <v>0</v>
      </c>
      <c r="AL41" s="43">
        <f>County!AA2533</f>
        <v>0</v>
      </c>
      <c r="AM41" s="44">
        <f t="shared" ref="AM41" si="61">IF($C41&gt;0,AL41/$C41,0)</f>
        <v>0</v>
      </c>
      <c r="AN41" s="43">
        <f>County!AB2533</f>
        <v>0</v>
      </c>
      <c r="AO41" s="44">
        <f t="shared" ref="AO41" si="62">IF($C41&gt;0,AN41/$C41,0)</f>
        <v>0</v>
      </c>
      <c r="AP41" s="43">
        <f>County!AC2533</f>
        <v>0</v>
      </c>
      <c r="AQ41" s="44">
        <f t="shared" ref="AQ41" si="63">IF($C41&gt;0,AP41/$C41,0)</f>
        <v>0</v>
      </c>
      <c r="AR41" s="43">
        <f>County!AD2533</f>
        <v>0</v>
      </c>
      <c r="AS41" s="44">
        <f t="shared" ref="AS41" si="64">IF($C41&gt;0,AR41/$C41,0)</f>
        <v>0</v>
      </c>
      <c r="AT41" s="43">
        <f>County!AE2533</f>
        <v>0</v>
      </c>
      <c r="AU41" s="44">
        <f t="shared" ref="AU41" si="65">IF($C41&gt;0,AT41/$C41,0)</f>
        <v>0</v>
      </c>
      <c r="AV41" s="43">
        <f>County!AF2533</f>
        <v>0</v>
      </c>
      <c r="AW41" s="44">
        <f t="shared" ref="AW41" si="66">IF($C41&gt;0,AV41/$C41,0)</f>
        <v>0</v>
      </c>
      <c r="AX41" s="51"/>
      <c r="AY41" s="40" t="str">
        <f t="shared" ref="AY41" si="67">A41</f>
        <v>South Carolina</v>
      </c>
      <c r="AZ41" s="40" t="s">
        <v>340</v>
      </c>
      <c r="BA41" s="40">
        <f t="shared" ref="BA41" si="68">SUM(D41:F41)</f>
        <v>1</v>
      </c>
      <c r="BB41" s="41">
        <f>RANK(R41,(L41:Q41,R41:Y41,AD41:AW41))</f>
        <v>9</v>
      </c>
      <c r="BC41" s="41">
        <f>RANK(T41,(L41:Q41,R41:Y41,AD41:AW41))</f>
        <v>9</v>
      </c>
      <c r="BD41" s="41">
        <f>RANK(X41,(L41:Q41,R41:Y41,AD41:AW41))</f>
        <v>9</v>
      </c>
      <c r="BE41" s="41">
        <f>RANK(V41,(L41:Q41,R41:Y41,AD41:AW41))</f>
        <v>9</v>
      </c>
      <c r="BG41" s="40">
        <v>45</v>
      </c>
      <c r="BI41" s="43">
        <f>County!AZ2533</f>
        <v>0</v>
      </c>
    </row>
    <row r="42" spans="1:61" s="136" customFormat="1">
      <c r="A42" s="135" t="s">
        <v>2532</v>
      </c>
      <c r="C42" s="137">
        <f>L42+N42+P42+R42+T42+X42+V42+AD42+AJ42+AB42+AF42+Z42+AH42+AR42+AT42+AL42+AP42+AN42+AV42</f>
        <v>2059872</v>
      </c>
      <c r="D42" s="138">
        <f>SUM(D40:D41)</f>
        <v>0</v>
      </c>
      <c r="E42" s="138">
        <f>SUM(E40:E41)</f>
        <v>2</v>
      </c>
      <c r="F42" s="138">
        <f>SUM(F40:F41)</f>
        <v>0</v>
      </c>
      <c r="G42" s="139">
        <f>RANK(L42,L42:AX42)</f>
        <v>2</v>
      </c>
      <c r="H42" s="139">
        <f>RANK(N42,L42:AX42)</f>
        <v>1</v>
      </c>
      <c r="I42" s="139">
        <f>IF(P42&gt;0,RANK(P42,L42:AX42),"-")</f>
        <v>3</v>
      </c>
      <c r="J42" s="137">
        <f>ABS(N42-L42)</f>
        <v>616711</v>
      </c>
      <c r="K42" s="140">
        <f>IF(C42&gt;0, J42/C42,0)</f>
        <v>0.299392874897081</v>
      </c>
      <c r="L42" s="137">
        <f>SUM(L40:L41)</f>
        <v>697506</v>
      </c>
      <c r="M42" s="140">
        <f t="shared" si="26"/>
        <v>0.33861618586009229</v>
      </c>
      <c r="N42" s="137">
        <f>SUM(N40:N41)</f>
        <v>1314217</v>
      </c>
      <c r="O42" s="140">
        <f t="shared" si="6"/>
        <v>0.63800906075717323</v>
      </c>
      <c r="P42" s="137">
        <f>SUM(P40:P41)</f>
        <v>25965</v>
      </c>
      <c r="Q42" s="140">
        <f t="shared" si="7"/>
        <v>1.2605152164794705E-2</v>
      </c>
      <c r="R42" s="137">
        <f>SUM(R40:R41)</f>
        <v>0</v>
      </c>
      <c r="S42" s="140">
        <f t="shared" si="8"/>
        <v>0</v>
      </c>
      <c r="T42" s="137">
        <f>SUM(T40:T41)</f>
        <v>0</v>
      </c>
      <c r="U42" s="140">
        <f t="shared" si="9"/>
        <v>0</v>
      </c>
      <c r="V42" s="137">
        <f>SUM(V40:V41)</f>
        <v>0</v>
      </c>
      <c r="W42" s="140">
        <f t="shared" si="10"/>
        <v>0</v>
      </c>
      <c r="X42" s="137">
        <f>SUM(X40:X41)</f>
        <v>0</v>
      </c>
      <c r="Y42" s="140">
        <f t="shared" si="11"/>
        <v>0</v>
      </c>
      <c r="Z42" s="137">
        <f>SUM(Z40:Z41)</f>
        <v>0</v>
      </c>
      <c r="AA42" s="140">
        <f t="shared" si="12"/>
        <v>0</v>
      </c>
      <c r="AB42" s="137">
        <f>SUM(AB40:AB41)</f>
        <v>0</v>
      </c>
      <c r="AC42" s="140">
        <f t="shared" si="13"/>
        <v>0</v>
      </c>
      <c r="AD42" s="137">
        <f>SUM(AD40:AD41)</f>
        <v>0</v>
      </c>
      <c r="AE42" s="140">
        <f t="shared" si="14"/>
        <v>0</v>
      </c>
      <c r="AF42" s="137">
        <f>SUM(AF40:AF41)</f>
        <v>532</v>
      </c>
      <c r="AG42" s="140">
        <f t="shared" si="15"/>
        <v>2.5826847493436487E-4</v>
      </c>
      <c r="AH42" s="137">
        <f>SUM(AH40:AH41)</f>
        <v>21652</v>
      </c>
      <c r="AI42" s="140">
        <f t="shared" si="16"/>
        <v>1.051133274300539E-2</v>
      </c>
      <c r="AJ42" s="137">
        <f>SUM(AJ40:AJ41)</f>
        <v>0</v>
      </c>
      <c r="AK42" s="140">
        <f t="shared" si="17"/>
        <v>0</v>
      </c>
      <c r="AL42" s="137">
        <f>SUM(AL40:AL41)</f>
        <v>0</v>
      </c>
      <c r="AM42" s="140">
        <f t="shared" si="18"/>
        <v>0</v>
      </c>
      <c r="AN42" s="137">
        <f>SUM(AN40:AN41)</f>
        <v>0</v>
      </c>
      <c r="AO42" s="140">
        <f t="shared" si="19"/>
        <v>0</v>
      </c>
      <c r="AP42" s="137">
        <f>SUM(AP40:AP41)</f>
        <v>0</v>
      </c>
      <c r="AQ42" s="140">
        <f t="shared" si="20"/>
        <v>0</v>
      </c>
      <c r="AR42" s="137">
        <f>SUM(AR40:AR41)</f>
        <v>0</v>
      </c>
      <c r="AS42" s="140">
        <f t="shared" si="21"/>
        <v>0</v>
      </c>
      <c r="AT42" s="137">
        <f>SUM(AT40:AT41)</f>
        <v>0</v>
      </c>
      <c r="AU42" s="140">
        <f t="shared" si="22"/>
        <v>0</v>
      </c>
      <c r="AV42" s="137">
        <f>SUM(AV40:AV41)</f>
        <v>0</v>
      </c>
      <c r="AW42" s="140">
        <f t="shared" si="23"/>
        <v>0</v>
      </c>
      <c r="AX42" s="141"/>
      <c r="AY42" s="136" t="str">
        <f>A42</f>
        <v>Total</v>
      </c>
      <c r="BA42" s="136">
        <f>SUM(D42:F42)</f>
        <v>2</v>
      </c>
      <c r="BB42" s="142">
        <f>RANK(R42,(L42:Q42,R42:Y42,AD42:AW42))</f>
        <v>11</v>
      </c>
      <c r="BC42" s="142">
        <f>RANK(T42,(L42:Q42,R42:Y42,AD42:AW42))</f>
        <v>11</v>
      </c>
      <c r="BD42" s="142">
        <f>RANK(X42,(L42:Q42,R42:Y42,AD42:AW42))</f>
        <v>11</v>
      </c>
      <c r="BE42" s="142">
        <f>RANK(V42,(L42:Q42,R42:Y42,AD42:AW42))</f>
        <v>11</v>
      </c>
      <c r="BI42" s="137">
        <f>SUM(BI41:BI41)</f>
        <v>0</v>
      </c>
    </row>
    <row r="43" spans="1:61">
      <c r="C43" s="1"/>
      <c r="J43" s="1"/>
      <c r="K43" s="1"/>
      <c r="L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61">
      <c r="C44" s="1"/>
      <c r="J44" s="1"/>
      <c r="K44" s="1"/>
      <c r="L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61">
      <c r="A45" s="54" t="s">
        <v>61</v>
      </c>
      <c r="C45" s="121">
        <v>40485</v>
      </c>
      <c r="O45" s="1"/>
      <c r="P45" s="1"/>
      <c r="Q45" s="1"/>
      <c r="R45" s="1"/>
      <c r="T45" s="1"/>
      <c r="V45" s="1"/>
      <c r="X45" s="88"/>
      <c r="Y45" s="1"/>
    </row>
    <row r="46" spans="1:61">
      <c r="L46" s="30"/>
      <c r="N46" s="1"/>
      <c r="P46" s="2"/>
      <c r="V46" s="1"/>
      <c r="W46" s="1"/>
      <c r="X46" s="1"/>
      <c r="AC46" s="55"/>
    </row>
    <row r="47" spans="1:61">
      <c r="K47" s="23"/>
      <c r="N47" s="1"/>
      <c r="AC47" s="9"/>
    </row>
    <row r="48" spans="1:61">
      <c r="P48" s="1"/>
    </row>
    <row r="51" spans="12:14">
      <c r="L51" s="1"/>
      <c r="N51" s="1"/>
    </row>
  </sheetData>
  <mergeCells count="41">
    <mergeCell ref="AJ1:AK1"/>
    <mergeCell ref="AN1:AO1"/>
    <mergeCell ref="AV1:AW1"/>
    <mergeCell ref="AN2:AO2"/>
    <mergeCell ref="AL1:AM1"/>
    <mergeCell ref="AJ2:AK2"/>
    <mergeCell ref="AP2:AQ2"/>
    <mergeCell ref="AT1:AU1"/>
    <mergeCell ref="AR1:AS1"/>
    <mergeCell ref="AR2:AS2"/>
    <mergeCell ref="AP1:AQ1"/>
    <mergeCell ref="AV2:AW2"/>
    <mergeCell ref="AT2:AU2"/>
    <mergeCell ref="AL2:AM2"/>
    <mergeCell ref="L2:M2"/>
    <mergeCell ref="N2:O2"/>
    <mergeCell ref="P2:Q2"/>
    <mergeCell ref="R2:S2"/>
    <mergeCell ref="AB2:AC2"/>
    <mergeCell ref="AF2:AG2"/>
    <mergeCell ref="AH2:AI2"/>
    <mergeCell ref="T2:U2"/>
    <mergeCell ref="X2:Y2"/>
    <mergeCell ref="V2:W2"/>
    <mergeCell ref="Z2:AA2"/>
    <mergeCell ref="AD2:AE2"/>
    <mergeCell ref="AH1:AI1"/>
    <mergeCell ref="Z1:AA1"/>
    <mergeCell ref="AD1:AE1"/>
    <mergeCell ref="R1:S1"/>
    <mergeCell ref="T1:U1"/>
    <mergeCell ref="X1:Y1"/>
    <mergeCell ref="V1:W1"/>
    <mergeCell ref="AB1:AC1"/>
    <mergeCell ref="AF1:AG1"/>
    <mergeCell ref="D1:F1"/>
    <mergeCell ref="G1:I1"/>
    <mergeCell ref="L1:M1"/>
    <mergeCell ref="N1:O1"/>
    <mergeCell ref="P1:Q1"/>
    <mergeCell ref="J1:K1"/>
  </mergeCells>
  <phoneticPr fontId="8" type="noConversion"/>
  <conditionalFormatting sqref="G3:G8 G12 G14 G16 G18 G20 G22 G24 G26 G28 G30 G32 G34 G36:G38 G40:G42 G10">
    <cfRule type="cellIs" dxfId="316" priority="31" stopIfTrue="1" operator="equal">
      <formula>1</formula>
    </cfRule>
    <cfRule type="cellIs" dxfId="315" priority="32" stopIfTrue="1" operator="equal">
      <formula>3</formula>
    </cfRule>
  </conditionalFormatting>
  <conditionalFormatting sqref="H3:H8 H12 H14 H16 H18 H20 H22 H24 H26 H28 H30 H32 H34 H36:H38 H40:H42 H10">
    <cfRule type="cellIs" dxfId="314" priority="33" stopIfTrue="1" operator="equal">
      <formula>1</formula>
    </cfRule>
    <cfRule type="cellIs" dxfId="313" priority="34" stopIfTrue="1" operator="equal">
      <formula>3</formula>
    </cfRule>
  </conditionalFormatting>
  <conditionalFormatting sqref="I3:I8 I12 I14 I16 I18 I20 I22 I24 I26 I28 I30 I32 I34 I36:I38 I40:I42 I10">
    <cfRule type="cellIs" dxfId="312" priority="35" stopIfTrue="1" operator="equal">
      <formula>1</formula>
    </cfRule>
    <cfRule type="cellIs" dxfId="311" priority="36" stopIfTrue="1" operator="equal">
      <formula>3</formula>
    </cfRule>
  </conditionalFormatting>
  <conditionalFormatting sqref="K36:K38 K40:K42">
    <cfRule type="cellIs" dxfId="310" priority="37" stopIfTrue="1" operator="between">
      <formula>0.01</formula>
      <formula>-0.01</formula>
    </cfRule>
  </conditionalFormatting>
  <conditionalFormatting sqref="J36:J38 J40:J42">
    <cfRule type="expression" dxfId="309" priority="38" stopIfTrue="1">
      <formula>IF(#REF!=1,1,0)</formula>
    </cfRule>
    <cfRule type="expression" dxfId="308" priority="39" stopIfTrue="1">
      <formula>IF(H36=1,1,0)</formula>
    </cfRule>
  </conditionalFormatting>
  <conditionalFormatting sqref="G9">
    <cfRule type="cellIs" dxfId="307" priority="22" stopIfTrue="1" operator="equal">
      <formula>1</formula>
    </cfRule>
    <cfRule type="cellIs" dxfId="306" priority="23" stopIfTrue="1" operator="equal">
      <formula>3</formula>
    </cfRule>
  </conditionalFormatting>
  <conditionalFormatting sqref="H9">
    <cfRule type="cellIs" dxfId="305" priority="24" stopIfTrue="1" operator="equal">
      <formula>1</formula>
    </cfRule>
    <cfRule type="cellIs" dxfId="304" priority="25" stopIfTrue="1" operator="equal">
      <formula>3</formula>
    </cfRule>
  </conditionalFormatting>
  <conditionalFormatting sqref="I9">
    <cfRule type="cellIs" dxfId="303" priority="26" stopIfTrue="1" operator="equal">
      <formula>1</formula>
    </cfRule>
    <cfRule type="cellIs" dxfId="302" priority="27" stopIfTrue="1" operator="equal">
      <formula>3</formula>
    </cfRule>
  </conditionalFormatting>
  <conditionalFormatting sqref="G35 G33 G31 G29 G27 G25 G23 G21 G19 G17 G15 G13 G11">
    <cfRule type="cellIs" dxfId="301" priority="13" stopIfTrue="1" operator="equal">
      <formula>1</formula>
    </cfRule>
    <cfRule type="cellIs" dxfId="300" priority="14" stopIfTrue="1" operator="equal">
      <formula>3</formula>
    </cfRule>
  </conditionalFormatting>
  <conditionalFormatting sqref="H35 H33 H31 H29 H27 H25 H23 H21 H19 H17 H15 H13 H11">
    <cfRule type="cellIs" dxfId="299" priority="15" stopIfTrue="1" operator="equal">
      <formula>1</formula>
    </cfRule>
    <cfRule type="cellIs" dxfId="298" priority="16" stopIfTrue="1" operator="equal">
      <formula>3</formula>
    </cfRule>
  </conditionalFormatting>
  <conditionalFormatting sqref="I35 I33 I31 I29 I27 I25 I23 I21 I19 I17 I15 I13 I11">
    <cfRule type="cellIs" dxfId="297" priority="17" stopIfTrue="1" operator="equal">
      <formula>1</formula>
    </cfRule>
    <cfRule type="cellIs" dxfId="296" priority="18" stopIfTrue="1" operator="equal">
      <formula>3</formula>
    </cfRule>
  </conditionalFormatting>
  <conditionalFormatting sqref="K3:K35">
    <cfRule type="cellIs" dxfId="295" priority="1" stopIfTrue="1" operator="between">
      <formula>0.01</formula>
      <formula>-0.01</formula>
    </cfRule>
  </conditionalFormatting>
  <conditionalFormatting sqref="J3:J35">
    <cfRule type="expression" dxfId="294" priority="2" stopIfTrue="1">
      <formula>IF(G3=1,1,0)</formula>
    </cfRule>
    <cfRule type="expression" dxfId="293" priority="3" stopIfTrue="1">
      <formula>IF(H3=1,1,0)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J2601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L1710" sqref="L1710"/>
    </sheetView>
  </sheetViews>
  <sheetFormatPr baseColWidth="10" defaultColWidth="12.42578125" defaultRowHeight="13" customHeight="1" outlineLevelRow="1" x14ac:dyDescent="0"/>
  <cols>
    <col min="2" max="2" width="2.7109375" customWidth="1"/>
    <col min="3" max="3" width="10.7109375" style="2" customWidth="1"/>
    <col min="4" max="4" width="1.7109375" style="7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8.7109375" style="2" customWidth="1"/>
    <col min="14" max="31" width="9.7109375" style="55" customWidth="1"/>
    <col min="32" max="32" width="8.7109375" style="1" customWidth="1"/>
    <col min="33" max="36" width="1.7109375" style="8" customWidth="1"/>
    <col min="37" max="41" width="6.7109375" style="2" customWidth="1"/>
    <col min="43" max="43" width="2.7109375" customWidth="1"/>
    <col min="44" max="44" width="3" bestFit="1" customWidth="1"/>
    <col min="45" max="45" width="4" customWidth="1"/>
    <col min="46" max="46" width="2" bestFit="1" customWidth="1"/>
    <col min="47" max="47" width="3" style="94" bestFit="1" customWidth="1"/>
    <col min="48" max="48" width="4" style="96" bestFit="1" customWidth="1"/>
    <col min="49" max="49" width="6" style="98" bestFit="1" customWidth="1"/>
    <col min="50" max="50" width="5.28515625" customWidth="1"/>
    <col min="51" max="51" width="13.42578125" style="7" customWidth="1"/>
    <col min="52" max="53" width="7.5703125" style="1" customWidth="1"/>
    <col min="54" max="54" width="6.5703125" style="1" bestFit="1" customWidth="1"/>
    <col min="57" max="57" width="15" bestFit="1" customWidth="1"/>
  </cols>
  <sheetData>
    <row r="1" spans="1:59" ht="13" customHeight="1">
      <c r="C1" s="25" t="s">
        <v>794</v>
      </c>
      <c r="D1" s="22" t="str">
        <f>LEFT(N1)</f>
        <v>D</v>
      </c>
      <c r="E1" s="19" t="str">
        <f>LEFT(O1)</f>
        <v>R</v>
      </c>
      <c r="F1" s="20" t="str">
        <f>LEFT(P1)</f>
        <v>I</v>
      </c>
      <c r="G1" s="144" t="s">
        <v>165</v>
      </c>
      <c r="H1" s="2" t="s">
        <v>2113</v>
      </c>
      <c r="I1" s="25"/>
      <c r="J1" s="18" t="str">
        <f>N1</f>
        <v>Democratic</v>
      </c>
      <c r="K1" s="19" t="str">
        <f>O1</f>
        <v>Republican</v>
      </c>
      <c r="L1" s="20" t="str">
        <f>P1</f>
        <v>Independent</v>
      </c>
      <c r="M1" s="2" t="s">
        <v>1812</v>
      </c>
      <c r="N1" s="3" t="str">
        <f>Candidates!E2</f>
        <v>Democratic</v>
      </c>
      <c r="O1" s="4" t="str">
        <f>Candidates!E3</f>
        <v>Republican</v>
      </c>
      <c r="P1" s="21" t="str">
        <f>Candidates!E4</f>
        <v>Independent</v>
      </c>
      <c r="Q1" s="58" t="str">
        <f>Candidates!E5</f>
        <v>Libertarian</v>
      </c>
      <c r="R1" s="58" t="str">
        <f>Candidates!E6</f>
        <v>Green</v>
      </c>
      <c r="S1" s="58" t="str">
        <f>Candidates!E7</f>
        <v>Constitution</v>
      </c>
      <c r="T1" s="58" t="str">
        <f>Candidates!E8</f>
        <v>Reform</v>
      </c>
      <c r="U1" s="58" t="str">
        <f>Candidates!E9</f>
        <v>Natural Law</v>
      </c>
      <c r="V1" s="58" t="str">
        <f>Candidates!E10</f>
        <v>Soc. Workers</v>
      </c>
      <c r="W1" s="58" t="str">
        <f>Candidates!E11</f>
        <v>Socialist</v>
      </c>
      <c r="X1" s="58" t="str">
        <f>Candidates!E12</f>
        <v>Write-ins</v>
      </c>
      <c r="Y1" s="58" t="str">
        <f>Candidates!E13</f>
        <v>State1</v>
      </c>
      <c r="Z1" s="58" t="str">
        <f>Candidates!E14</f>
        <v>State2</v>
      </c>
      <c r="AA1" s="58" t="str">
        <f>Candidates!E15</f>
        <v>State3</v>
      </c>
      <c r="AB1" s="58" t="str">
        <f>Candidates!E16</f>
        <v>State4</v>
      </c>
      <c r="AC1" s="58" t="str">
        <f>Candidates!E17</f>
        <v>State5</v>
      </c>
      <c r="AD1" s="58" t="str">
        <f>Candidates!E18</f>
        <v>State6</v>
      </c>
      <c r="AE1" s="58" t="str">
        <f>Candidates!E19</f>
        <v>State7</v>
      </c>
      <c r="AG1" s="23" t="str">
        <f>LEFT(Q1,1)</f>
        <v>L</v>
      </c>
      <c r="AH1" s="23" t="str">
        <f>LEFT(R1,1)</f>
        <v>G</v>
      </c>
      <c r="AI1" s="23" t="str">
        <f>LEFT(T1,1)</f>
        <v>R</v>
      </c>
      <c r="AJ1" s="23" t="str">
        <f>LEFT(S1,1)</f>
        <v>C</v>
      </c>
      <c r="AK1" s="2" t="str">
        <f>Q1</f>
        <v>Libertarian</v>
      </c>
      <c r="AL1" s="2" t="str">
        <f>R1</f>
        <v>Green</v>
      </c>
      <c r="AM1" s="2" t="str">
        <f>T1</f>
        <v>Reform</v>
      </c>
      <c r="AN1" s="2" t="str">
        <f>S1</f>
        <v>Constitution</v>
      </c>
      <c r="AR1" t="s">
        <v>400</v>
      </c>
      <c r="AT1" t="s">
        <v>2384</v>
      </c>
      <c r="AU1" s="101" t="s">
        <v>1777</v>
      </c>
      <c r="AV1" s="102" t="s">
        <v>1778</v>
      </c>
      <c r="AW1" s="103" t="s">
        <v>1923</v>
      </c>
      <c r="AY1" s="7" t="s">
        <v>2319</v>
      </c>
      <c r="AZ1" s="1" t="s">
        <v>2385</v>
      </c>
      <c r="BA1" s="1" t="s">
        <v>2386</v>
      </c>
      <c r="BE1" t="s">
        <v>19</v>
      </c>
      <c r="BG1" t="s">
        <v>53</v>
      </c>
    </row>
    <row r="2" spans="1:59" ht="13" customHeight="1">
      <c r="C2" s="145"/>
      <c r="D2" s="22"/>
      <c r="E2" s="19"/>
      <c r="F2" s="20"/>
      <c r="G2" s="144"/>
      <c r="I2" s="145"/>
      <c r="J2" s="18"/>
      <c r="K2" s="19"/>
      <c r="L2" s="20"/>
      <c r="N2" s="3"/>
      <c r="O2" s="4"/>
      <c r="P2" s="21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G2" s="23"/>
      <c r="AH2" s="23"/>
      <c r="AI2" s="23"/>
      <c r="AJ2" s="23"/>
      <c r="AU2" s="101"/>
      <c r="AV2" s="102"/>
      <c r="AW2" s="103"/>
    </row>
    <row r="3" spans="1:59" ht="13" hidden="1" customHeight="1" outlineLevel="1">
      <c r="A3" t="s">
        <v>610</v>
      </c>
      <c r="B3" t="s">
        <v>236</v>
      </c>
      <c r="C3" s="1">
        <f t="shared" ref="C3:C34" si="0">SUM(N3:AE3)</f>
        <v>10514</v>
      </c>
      <c r="D3" s="7">
        <f>IF(N3&gt;0, RANK(N3,(N3:P3,Q3:AE3)),0)</f>
        <v>0</v>
      </c>
      <c r="E3" s="7">
        <f>IF(O3&gt;0,RANK(O3,(N3:P3,Q3:AE3)),0)</f>
        <v>1</v>
      </c>
      <c r="F3" s="7">
        <f>IF(P3&gt;0,RANK(P3,(N3:P3,Q3:AE3)),0)</f>
        <v>0</v>
      </c>
      <c r="G3" s="1" t="e">
        <f>IF(C3&gt;0,MAX(N3:P3)-LARGE(N3:P3,2),0)</f>
        <v>#NUM!</v>
      </c>
      <c r="H3" s="2" t="e">
        <f>IF(C3&gt;0,G3/C3,0)</f>
        <v>#NUM!</v>
      </c>
      <c r="I3" s="2"/>
      <c r="J3" s="2">
        <f t="shared" ref="J3:J34" si="1">IF($C3=0,"-",N3/$C3)</f>
        <v>0</v>
      </c>
      <c r="K3" s="2">
        <f t="shared" ref="K3:K34" si="2">IF($C3=0,"-",O3/$C3)</f>
        <v>0.98392619364656653</v>
      </c>
      <c r="L3" s="2">
        <f t="shared" ref="L3:L34" si="3">IF($C3=0,"-",P3/$C3)</f>
        <v>0</v>
      </c>
      <c r="M3" s="2">
        <f t="shared" ref="M3:M34" si="4">IF(C3=0,"-",(1-J3-K3-L3))</f>
        <v>1.6073806353433473E-2</v>
      </c>
      <c r="N3" s="105"/>
      <c r="O3" s="105">
        <v>10345</v>
      </c>
      <c r="P3" s="58"/>
      <c r="Q3" s="58"/>
      <c r="R3" s="58"/>
      <c r="S3" s="58"/>
      <c r="T3" s="58"/>
      <c r="U3" s="58"/>
      <c r="V3" s="58"/>
      <c r="W3" s="58"/>
      <c r="X3" s="105">
        <v>169</v>
      </c>
      <c r="Y3" s="58"/>
      <c r="Z3" s="58"/>
      <c r="AA3" s="58"/>
      <c r="AB3" s="58"/>
      <c r="AC3" s="58"/>
      <c r="AD3" s="58"/>
      <c r="AE3" s="58"/>
      <c r="AG3" s="7">
        <f>IF(Q3&gt;0,RANK(Q3,(N3:P3,Q3:AE3)),0)</f>
        <v>0</v>
      </c>
      <c r="AH3" s="7">
        <f>IF(R3&gt;0,RANK(R3,(N3:P3,Q3:AE3)),0)</f>
        <v>0</v>
      </c>
      <c r="AI3" s="7">
        <f>IF(T3&gt;0,RANK(T3,(N3:P3,Q3:AE3)),0)</f>
        <v>0</v>
      </c>
      <c r="AJ3" s="7">
        <f>IF(S3&gt;0,RANK(S3,(N3:P3,Q3:AE3)),0)</f>
        <v>0</v>
      </c>
      <c r="AK3" s="2">
        <f t="shared" ref="AK3:AK34" si="5">IF($C3=0,"-",Q3/$C3)</f>
        <v>0</v>
      </c>
      <c r="AL3" s="2">
        <f t="shared" ref="AL3:AL34" si="6">IF($C3=0,"-",R3/$C3)</f>
        <v>0</v>
      </c>
      <c r="AM3" s="2">
        <f t="shared" ref="AM3:AM34" si="7">IF($C3=0,"-",T3/$C3)</f>
        <v>0</v>
      </c>
      <c r="AN3" s="2">
        <f t="shared" ref="AN3:AN34" si="8">IF($C3=0,"-",S3/$C3)</f>
        <v>0</v>
      </c>
      <c r="AP3" t="s">
        <v>610</v>
      </c>
      <c r="AQ3" t="s">
        <v>236</v>
      </c>
      <c r="AT3">
        <v>2</v>
      </c>
      <c r="AU3" s="95">
        <v>1</v>
      </c>
      <c r="AV3" s="97">
        <v>1</v>
      </c>
      <c r="AW3" s="100">
        <f>1000*AU3+AV3</f>
        <v>1001</v>
      </c>
      <c r="AY3" s="7" t="s">
        <v>1461</v>
      </c>
    </row>
    <row r="4" spans="1:59" ht="13" hidden="1" customHeight="1" outlineLevel="1">
      <c r="A4" t="s">
        <v>611</v>
      </c>
      <c r="B4" t="s">
        <v>236</v>
      </c>
      <c r="C4" s="1">
        <f t="shared" si="0"/>
        <v>39845</v>
      </c>
      <c r="D4" s="7">
        <f>IF(N4&gt;0, RANK(N4,(N4:P4,Q4:AE4)),0)</f>
        <v>0</v>
      </c>
      <c r="E4" s="7">
        <f>IF(O4&gt;0,RANK(O4,(N4:P4,Q4:AE4)),0)</f>
        <v>1</v>
      </c>
      <c r="F4" s="7">
        <f>IF(P4&gt;0,RANK(P4,(N4:P4,Q4:AE4)),0)</f>
        <v>0</v>
      </c>
      <c r="G4" s="1" t="e">
        <f t="shared" ref="G4:G67" si="9">IF(C4&gt;0,MAX(N4:P4)-LARGE(N4:P4,2),0)</f>
        <v>#NUM!</v>
      </c>
      <c r="H4" s="2" t="e">
        <f t="shared" ref="H4:H67" si="10">IF(C4&gt;0,G4/C4,0)</f>
        <v>#NUM!</v>
      </c>
      <c r="I4" s="2"/>
      <c r="J4" s="2">
        <f t="shared" si="1"/>
        <v>0</v>
      </c>
      <c r="K4" s="2">
        <f t="shared" si="2"/>
        <v>0.98218095118584514</v>
      </c>
      <c r="L4" s="2">
        <f t="shared" si="3"/>
        <v>0</v>
      </c>
      <c r="M4" s="2">
        <f t="shared" si="4"/>
        <v>1.7819048814154859E-2</v>
      </c>
      <c r="N4" s="105"/>
      <c r="O4" s="105">
        <v>39135</v>
      </c>
      <c r="P4" s="58"/>
      <c r="Q4" s="58"/>
      <c r="R4" s="58"/>
      <c r="S4" s="58"/>
      <c r="T4" s="58"/>
      <c r="U4" s="58"/>
      <c r="V4" s="58"/>
      <c r="W4" s="58"/>
      <c r="X4" s="105">
        <v>710</v>
      </c>
      <c r="Y4" s="58"/>
      <c r="Z4" s="58"/>
      <c r="AA4" s="58"/>
      <c r="AB4" s="58"/>
      <c r="AC4" s="58"/>
      <c r="AD4" s="58"/>
      <c r="AE4" s="58"/>
      <c r="AG4" s="7">
        <f>IF(Q4&gt;0,RANK(Q4,(N4:P4,Q4:AE4)),0)</f>
        <v>0</v>
      </c>
      <c r="AH4" s="7">
        <f>IF(R4&gt;0,RANK(R4,(N4:P4,Q4:AE4)),0)</f>
        <v>0</v>
      </c>
      <c r="AI4" s="7">
        <f>IF(T4&gt;0,RANK(T4,(N4:P4,Q4:AE4)),0)</f>
        <v>0</v>
      </c>
      <c r="AJ4" s="7">
        <f>IF(S4&gt;0,RANK(S4,(N4:P4,Q4:AE4)),0)</f>
        <v>0</v>
      </c>
      <c r="AK4" s="2">
        <f t="shared" si="5"/>
        <v>0</v>
      </c>
      <c r="AL4" s="2">
        <f t="shared" si="6"/>
        <v>0</v>
      </c>
      <c r="AM4" s="2">
        <f t="shared" si="7"/>
        <v>0</v>
      </c>
      <c r="AN4" s="2">
        <f t="shared" si="8"/>
        <v>0</v>
      </c>
      <c r="AP4" t="s">
        <v>611</v>
      </c>
      <c r="AQ4" t="s">
        <v>236</v>
      </c>
      <c r="AT4">
        <v>2</v>
      </c>
      <c r="AU4" s="95">
        <v>1</v>
      </c>
      <c r="AV4" s="97">
        <v>3</v>
      </c>
      <c r="AW4" s="100">
        <f t="shared" ref="AW4:AW67" si="11">1000*AU4+AV4</f>
        <v>1003</v>
      </c>
      <c r="AY4" s="7" t="s">
        <v>1461</v>
      </c>
    </row>
    <row r="5" spans="1:59" ht="13" hidden="1" customHeight="1" outlineLevel="1">
      <c r="A5" t="s">
        <v>612</v>
      </c>
      <c r="B5" t="s">
        <v>236</v>
      </c>
      <c r="C5" s="1">
        <f t="shared" si="0"/>
        <v>3555</v>
      </c>
      <c r="D5" s="7">
        <f>IF(N5&gt;0, RANK(N5,(N5:P5,Q5:AE5)),0)</f>
        <v>0</v>
      </c>
      <c r="E5" s="7">
        <f>IF(O5&gt;0,RANK(O5,(N5:P5,Q5:AE5)),0)</f>
        <v>1</v>
      </c>
      <c r="F5" s="7">
        <f>IF(P5&gt;0,RANK(P5,(N5:P5,Q5:AE5)),0)</f>
        <v>0</v>
      </c>
      <c r="G5" s="1" t="e">
        <f t="shared" si="9"/>
        <v>#NUM!</v>
      </c>
      <c r="H5" s="2" t="e">
        <f t="shared" si="10"/>
        <v>#NUM!</v>
      </c>
      <c r="I5" s="2"/>
      <c r="J5" s="2">
        <f t="shared" si="1"/>
        <v>0</v>
      </c>
      <c r="K5" s="2">
        <f t="shared" si="2"/>
        <v>0.97749648382559773</v>
      </c>
      <c r="L5" s="2">
        <f t="shared" si="3"/>
        <v>0</v>
      </c>
      <c r="M5" s="2">
        <f t="shared" si="4"/>
        <v>2.2503516174402272E-2</v>
      </c>
      <c r="N5" s="105"/>
      <c r="O5" s="105">
        <v>3475</v>
      </c>
      <c r="P5" s="58"/>
      <c r="Q5" s="58"/>
      <c r="R5" s="58"/>
      <c r="S5" s="58"/>
      <c r="T5" s="58"/>
      <c r="U5" s="58"/>
      <c r="V5" s="58"/>
      <c r="W5" s="58"/>
      <c r="X5" s="105">
        <v>80</v>
      </c>
      <c r="Y5" s="58"/>
      <c r="Z5" s="58"/>
      <c r="AA5" s="58"/>
      <c r="AB5" s="58"/>
      <c r="AC5" s="58"/>
      <c r="AD5" s="58"/>
      <c r="AE5" s="58"/>
      <c r="AG5" s="7">
        <f>IF(Q5&gt;0,RANK(Q5,(N5:P5,Q5:AE5)),0)</f>
        <v>0</v>
      </c>
      <c r="AH5" s="7">
        <f>IF(R5&gt;0,RANK(R5,(N5:P5,Q5:AE5)),0)</f>
        <v>0</v>
      </c>
      <c r="AI5" s="7">
        <f>IF(T5&gt;0,RANK(T5,(N5:P5,Q5:AE5)),0)</f>
        <v>0</v>
      </c>
      <c r="AJ5" s="7">
        <f>IF(S5&gt;0,RANK(S5,(N5:P5,Q5:AE5)),0)</f>
        <v>0</v>
      </c>
      <c r="AK5" s="2">
        <f t="shared" si="5"/>
        <v>0</v>
      </c>
      <c r="AL5" s="2">
        <f t="shared" si="6"/>
        <v>0</v>
      </c>
      <c r="AM5" s="2">
        <f t="shared" si="7"/>
        <v>0</v>
      </c>
      <c r="AN5" s="2">
        <f t="shared" si="8"/>
        <v>0</v>
      </c>
      <c r="AP5" t="s">
        <v>612</v>
      </c>
      <c r="AQ5" t="s">
        <v>236</v>
      </c>
      <c r="AT5">
        <v>2</v>
      </c>
      <c r="AU5" s="95">
        <v>1</v>
      </c>
      <c r="AV5" s="97">
        <v>5</v>
      </c>
      <c r="AW5" s="100">
        <f t="shared" si="11"/>
        <v>1005</v>
      </c>
      <c r="AY5" s="7" t="s">
        <v>1461</v>
      </c>
    </row>
    <row r="6" spans="1:59" ht="13" hidden="1" customHeight="1" outlineLevel="1">
      <c r="A6" t="s">
        <v>345</v>
      </c>
      <c r="B6" t="s">
        <v>236</v>
      </c>
      <c r="C6" s="1">
        <f t="shared" si="0"/>
        <v>3965</v>
      </c>
      <c r="D6" s="7">
        <f>IF(N6&gt;0, RANK(N6,(N6:P6,Q6:AE6)),0)</f>
        <v>0</v>
      </c>
      <c r="E6" s="7">
        <f>IF(O6&gt;0,RANK(O6,(N6:P6,Q6:AE6)),0)</f>
        <v>1</v>
      </c>
      <c r="F6" s="7">
        <f>IF(P6&gt;0,RANK(P6,(N6:P6,Q6:AE6)),0)</f>
        <v>0</v>
      </c>
      <c r="G6" s="1" t="e">
        <f t="shared" si="9"/>
        <v>#NUM!</v>
      </c>
      <c r="H6" s="2" t="e">
        <f t="shared" si="10"/>
        <v>#NUM!</v>
      </c>
      <c r="I6" s="2"/>
      <c r="J6" s="2">
        <f t="shared" si="1"/>
        <v>0</v>
      </c>
      <c r="K6" s="2">
        <f t="shared" si="2"/>
        <v>0.98385876418663298</v>
      </c>
      <c r="L6" s="2">
        <f t="shared" si="3"/>
        <v>0</v>
      </c>
      <c r="M6" s="2">
        <f t="shared" si="4"/>
        <v>1.6141235813367016E-2</v>
      </c>
      <c r="N6" s="105"/>
      <c r="O6" s="105">
        <v>3901</v>
      </c>
      <c r="P6" s="58"/>
      <c r="Q6" s="58"/>
      <c r="R6" s="58"/>
      <c r="S6" s="58"/>
      <c r="T6" s="58"/>
      <c r="U6" s="58"/>
      <c r="V6" s="58"/>
      <c r="W6" s="58"/>
      <c r="X6" s="105">
        <v>64</v>
      </c>
      <c r="Y6" s="58"/>
      <c r="Z6" s="58"/>
      <c r="AA6" s="58"/>
      <c r="AB6" s="58"/>
      <c r="AC6" s="58"/>
      <c r="AD6" s="58"/>
      <c r="AE6" s="58"/>
      <c r="AG6" s="7">
        <f>IF(Q6&gt;0,RANK(Q6,(N6:P6,Q6:AE6)),0)</f>
        <v>0</v>
      </c>
      <c r="AH6" s="7">
        <f>IF(R6&gt;0,RANK(R6,(N6:P6,Q6:AE6)),0)</f>
        <v>0</v>
      </c>
      <c r="AI6" s="7">
        <f>IF(T6&gt;0,RANK(T6,(N6:P6,Q6:AE6)),0)</f>
        <v>0</v>
      </c>
      <c r="AJ6" s="7">
        <f>IF(S6&gt;0,RANK(S6,(N6:P6,Q6:AE6)),0)</f>
        <v>0</v>
      </c>
      <c r="AK6" s="2">
        <f t="shared" si="5"/>
        <v>0</v>
      </c>
      <c r="AL6" s="2">
        <f t="shared" si="6"/>
        <v>0</v>
      </c>
      <c r="AM6" s="2">
        <f t="shared" si="7"/>
        <v>0</v>
      </c>
      <c r="AN6" s="2">
        <f t="shared" si="8"/>
        <v>0</v>
      </c>
      <c r="AP6" t="s">
        <v>345</v>
      </c>
      <c r="AQ6" t="s">
        <v>236</v>
      </c>
      <c r="AT6">
        <v>2</v>
      </c>
      <c r="AU6" s="95">
        <v>1</v>
      </c>
      <c r="AV6" s="97">
        <v>7</v>
      </c>
      <c r="AW6" s="100">
        <f t="shared" si="11"/>
        <v>1007</v>
      </c>
      <c r="AY6" s="7" t="s">
        <v>1461</v>
      </c>
    </row>
    <row r="7" spans="1:59" ht="13" hidden="1" customHeight="1" outlineLevel="1">
      <c r="A7" t="s">
        <v>598</v>
      </c>
      <c r="B7" t="s">
        <v>236</v>
      </c>
      <c r="C7" s="1">
        <f t="shared" si="0"/>
        <v>12803</v>
      </c>
      <c r="D7" s="7">
        <f>IF(N7&gt;0, RANK(N7,(N7:P7,Q7:AE7)),0)</f>
        <v>0</v>
      </c>
      <c r="E7" s="7">
        <f>IF(O7&gt;0,RANK(O7,(N7:P7,Q7:AE7)),0)</f>
        <v>1</v>
      </c>
      <c r="F7" s="7">
        <f>IF(P7&gt;0,RANK(P7,(N7:P7,Q7:AE7)),0)</f>
        <v>0</v>
      </c>
      <c r="G7" s="1" t="e">
        <f t="shared" si="9"/>
        <v>#NUM!</v>
      </c>
      <c r="H7" s="2" t="e">
        <f t="shared" si="10"/>
        <v>#NUM!</v>
      </c>
      <c r="I7" s="2"/>
      <c r="J7" s="2">
        <f t="shared" si="1"/>
        <v>0</v>
      </c>
      <c r="K7" s="2">
        <f t="shared" si="2"/>
        <v>0.98992423650706862</v>
      </c>
      <c r="L7" s="2">
        <f t="shared" si="3"/>
        <v>0</v>
      </c>
      <c r="M7" s="2">
        <f t="shared" si="4"/>
        <v>1.0075763492931378E-2</v>
      </c>
      <c r="N7" s="105"/>
      <c r="O7" s="105">
        <v>12674</v>
      </c>
      <c r="P7" s="58"/>
      <c r="Q7" s="58"/>
      <c r="R7" s="58"/>
      <c r="S7" s="58"/>
      <c r="T7" s="58"/>
      <c r="U7" s="58"/>
      <c r="V7" s="58"/>
      <c r="W7" s="58"/>
      <c r="X7" s="105">
        <v>129</v>
      </c>
      <c r="Y7" s="58"/>
      <c r="Z7" s="58"/>
      <c r="AA7" s="58"/>
      <c r="AB7" s="58"/>
      <c r="AC7" s="58"/>
      <c r="AD7" s="58"/>
      <c r="AE7" s="58"/>
      <c r="AG7" s="7">
        <f>IF(Q7&gt;0,RANK(Q7,(N7:P7,Q7:AE7)),0)</f>
        <v>0</v>
      </c>
      <c r="AH7" s="7">
        <f>IF(R7&gt;0,RANK(R7,(N7:P7,Q7:AE7)),0)</f>
        <v>0</v>
      </c>
      <c r="AI7" s="7">
        <f>IF(T7&gt;0,RANK(T7,(N7:P7,Q7:AE7)),0)</f>
        <v>0</v>
      </c>
      <c r="AJ7" s="7">
        <f>IF(S7&gt;0,RANK(S7,(N7:P7,Q7:AE7)),0)</f>
        <v>0</v>
      </c>
      <c r="AK7" s="2">
        <f t="shared" si="5"/>
        <v>0</v>
      </c>
      <c r="AL7" s="2">
        <f t="shared" si="6"/>
        <v>0</v>
      </c>
      <c r="AM7" s="2">
        <f t="shared" si="7"/>
        <v>0</v>
      </c>
      <c r="AN7" s="2">
        <f t="shared" si="8"/>
        <v>0</v>
      </c>
      <c r="AP7" t="s">
        <v>598</v>
      </c>
      <c r="AQ7" t="s">
        <v>236</v>
      </c>
      <c r="AT7">
        <v>2</v>
      </c>
      <c r="AU7" s="95">
        <v>1</v>
      </c>
      <c r="AV7" s="97">
        <v>9</v>
      </c>
      <c r="AW7" s="100">
        <f t="shared" si="11"/>
        <v>1009</v>
      </c>
      <c r="AY7" s="7" t="s">
        <v>1461</v>
      </c>
    </row>
    <row r="8" spans="1:59" ht="13" hidden="1" customHeight="1" outlineLevel="1">
      <c r="A8" t="s">
        <v>1602</v>
      </c>
      <c r="B8" t="s">
        <v>236</v>
      </c>
      <c r="C8" s="1">
        <f t="shared" si="0"/>
        <v>899</v>
      </c>
      <c r="D8" s="7">
        <f>IF(N8&gt;0, RANK(N8,(N8:P8,Q8:AE8)),0)</f>
        <v>0</v>
      </c>
      <c r="E8" s="7">
        <f>IF(O8&gt;0,RANK(O8,(N8:P8,Q8:AE8)),0)</f>
        <v>1</v>
      </c>
      <c r="F8" s="7">
        <f>IF(P8&gt;0,RANK(P8,(N8:P8,Q8:AE8)),0)</f>
        <v>0</v>
      </c>
      <c r="G8" s="1" t="e">
        <f t="shared" si="9"/>
        <v>#NUM!</v>
      </c>
      <c r="H8" s="2" t="e">
        <f t="shared" si="10"/>
        <v>#NUM!</v>
      </c>
      <c r="I8" s="2"/>
      <c r="J8" s="2">
        <f t="shared" si="1"/>
        <v>0</v>
      </c>
      <c r="K8" s="2">
        <f t="shared" si="2"/>
        <v>0.9477196885428254</v>
      </c>
      <c r="L8" s="2">
        <f t="shared" si="3"/>
        <v>0</v>
      </c>
      <c r="M8" s="2">
        <f t="shared" si="4"/>
        <v>5.22803114571746E-2</v>
      </c>
      <c r="N8" s="105"/>
      <c r="O8" s="105">
        <v>852</v>
      </c>
      <c r="P8" s="58"/>
      <c r="Q8" s="58"/>
      <c r="R8" s="58"/>
      <c r="S8" s="58"/>
      <c r="T8" s="58"/>
      <c r="U8" s="58"/>
      <c r="V8" s="58"/>
      <c r="W8" s="58"/>
      <c r="X8" s="105">
        <v>47</v>
      </c>
      <c r="Y8" s="58"/>
      <c r="Z8" s="58"/>
      <c r="AA8" s="58"/>
      <c r="AB8" s="58"/>
      <c r="AC8" s="58"/>
      <c r="AD8" s="58"/>
      <c r="AE8" s="58"/>
      <c r="AG8" s="7">
        <f>IF(Q8&gt;0,RANK(Q8,(N8:P8,Q8:AE8)),0)</f>
        <v>0</v>
      </c>
      <c r="AH8" s="7">
        <f>IF(R8&gt;0,RANK(R8,(N8:P8,Q8:AE8)),0)</f>
        <v>0</v>
      </c>
      <c r="AI8" s="7">
        <f>IF(T8&gt;0,RANK(T8,(N8:P8,Q8:AE8)),0)</f>
        <v>0</v>
      </c>
      <c r="AJ8" s="7">
        <f>IF(S8&gt;0,RANK(S8,(N8:P8,Q8:AE8)),0)</f>
        <v>0</v>
      </c>
      <c r="AK8" s="2">
        <f t="shared" si="5"/>
        <v>0</v>
      </c>
      <c r="AL8" s="2">
        <f t="shared" si="6"/>
        <v>0</v>
      </c>
      <c r="AM8" s="2">
        <f t="shared" si="7"/>
        <v>0</v>
      </c>
      <c r="AN8" s="2">
        <f t="shared" si="8"/>
        <v>0</v>
      </c>
      <c r="AP8" t="s">
        <v>1602</v>
      </c>
      <c r="AQ8" t="s">
        <v>236</v>
      </c>
      <c r="AT8">
        <v>2</v>
      </c>
      <c r="AU8" s="95">
        <v>1</v>
      </c>
      <c r="AV8" s="97">
        <v>11</v>
      </c>
      <c r="AW8" s="100">
        <f t="shared" si="11"/>
        <v>1011</v>
      </c>
      <c r="AY8" s="7" t="s">
        <v>1461</v>
      </c>
    </row>
    <row r="9" spans="1:59" ht="13" hidden="1" customHeight="1" outlineLevel="1">
      <c r="A9" t="s">
        <v>1603</v>
      </c>
      <c r="B9" t="s">
        <v>236</v>
      </c>
      <c r="C9" s="1">
        <f t="shared" si="0"/>
        <v>3450</v>
      </c>
      <c r="D9" s="7">
        <f>IF(N9&gt;0, RANK(N9,(N9:P9,Q9:AE9)),0)</f>
        <v>0</v>
      </c>
      <c r="E9" s="7">
        <f>IF(O9&gt;0,RANK(O9,(N9:P9,Q9:AE9)),0)</f>
        <v>1</v>
      </c>
      <c r="F9" s="7">
        <f>IF(P9&gt;0,RANK(P9,(N9:P9,Q9:AE9)),0)</f>
        <v>0</v>
      </c>
      <c r="G9" s="1" t="e">
        <f t="shared" si="9"/>
        <v>#NUM!</v>
      </c>
      <c r="H9" s="2" t="e">
        <f t="shared" si="10"/>
        <v>#NUM!</v>
      </c>
      <c r="I9" s="2"/>
      <c r="J9" s="2">
        <f t="shared" si="1"/>
        <v>0</v>
      </c>
      <c r="K9" s="2">
        <f t="shared" si="2"/>
        <v>0.98289855072463772</v>
      </c>
      <c r="L9" s="2">
        <f t="shared" si="3"/>
        <v>0</v>
      </c>
      <c r="M9" s="2">
        <f t="shared" si="4"/>
        <v>1.7101449275362279E-2</v>
      </c>
      <c r="N9" s="105"/>
      <c r="O9" s="105">
        <v>3391</v>
      </c>
      <c r="P9" s="58"/>
      <c r="Q9" s="58"/>
      <c r="R9" s="58"/>
      <c r="S9" s="58"/>
      <c r="T9" s="58"/>
      <c r="U9" s="58"/>
      <c r="V9" s="58"/>
      <c r="W9" s="58"/>
      <c r="X9" s="105">
        <v>59</v>
      </c>
      <c r="Y9" s="58"/>
      <c r="Z9" s="58"/>
      <c r="AA9" s="58"/>
      <c r="AB9" s="58"/>
      <c r="AC9" s="58"/>
      <c r="AD9" s="58"/>
      <c r="AE9" s="58"/>
      <c r="AG9" s="7">
        <f>IF(Q9&gt;0,RANK(Q9,(N9:P9,Q9:AE9)),0)</f>
        <v>0</v>
      </c>
      <c r="AH9" s="7">
        <f>IF(R9&gt;0,RANK(R9,(N9:P9,Q9:AE9)),0)</f>
        <v>0</v>
      </c>
      <c r="AI9" s="7">
        <f>IF(T9&gt;0,RANK(T9,(N9:P9,Q9:AE9)),0)</f>
        <v>0</v>
      </c>
      <c r="AJ9" s="7">
        <f>IF(S9&gt;0,RANK(S9,(N9:P9,Q9:AE9)),0)</f>
        <v>0</v>
      </c>
      <c r="AK9" s="2">
        <f t="shared" si="5"/>
        <v>0</v>
      </c>
      <c r="AL9" s="2">
        <f t="shared" si="6"/>
        <v>0</v>
      </c>
      <c r="AM9" s="2">
        <f t="shared" si="7"/>
        <v>0</v>
      </c>
      <c r="AN9" s="2">
        <f t="shared" si="8"/>
        <v>0</v>
      </c>
      <c r="AP9" t="s">
        <v>1603</v>
      </c>
      <c r="AQ9" t="s">
        <v>236</v>
      </c>
      <c r="AT9">
        <v>2</v>
      </c>
      <c r="AU9" s="95">
        <v>1</v>
      </c>
      <c r="AV9" s="97">
        <v>13</v>
      </c>
      <c r="AW9" s="100">
        <f t="shared" si="11"/>
        <v>1013</v>
      </c>
      <c r="AY9" s="7" t="s">
        <v>1461</v>
      </c>
    </row>
    <row r="10" spans="1:59" ht="13" hidden="1" customHeight="1" outlineLevel="1">
      <c r="A10" t="s">
        <v>1148</v>
      </c>
      <c r="B10" t="s">
        <v>236</v>
      </c>
      <c r="C10" s="1">
        <f t="shared" si="0"/>
        <v>19800</v>
      </c>
      <c r="D10" s="7">
        <f>IF(N10&gt;0, RANK(N10,(N10:P10,Q10:AE10)),0)</f>
        <v>0</v>
      </c>
      <c r="E10" s="7">
        <f>IF(O10&gt;0,RANK(O10,(N10:P10,Q10:AE10)),0)</f>
        <v>1</v>
      </c>
      <c r="F10" s="7">
        <f>IF(P10&gt;0,RANK(P10,(N10:P10,Q10:AE10)),0)</f>
        <v>0</v>
      </c>
      <c r="G10" s="1" t="e">
        <f t="shared" si="9"/>
        <v>#NUM!</v>
      </c>
      <c r="H10" s="2" t="e">
        <f t="shared" si="10"/>
        <v>#NUM!</v>
      </c>
      <c r="I10" s="2"/>
      <c r="J10" s="2">
        <f t="shared" si="1"/>
        <v>0</v>
      </c>
      <c r="K10" s="2">
        <f t="shared" si="2"/>
        <v>0.97292929292929298</v>
      </c>
      <c r="L10" s="2">
        <f t="shared" si="3"/>
        <v>0</v>
      </c>
      <c r="M10" s="2">
        <f t="shared" si="4"/>
        <v>2.7070707070707023E-2</v>
      </c>
      <c r="N10" s="105"/>
      <c r="O10" s="105">
        <v>19264</v>
      </c>
      <c r="P10" s="58"/>
      <c r="Q10" s="58"/>
      <c r="R10" s="58"/>
      <c r="S10" s="58"/>
      <c r="T10" s="58"/>
      <c r="U10" s="58"/>
      <c r="V10" s="58"/>
      <c r="W10" s="58"/>
      <c r="X10" s="105">
        <v>536</v>
      </c>
      <c r="Y10" s="58"/>
      <c r="Z10" s="58"/>
      <c r="AA10" s="58"/>
      <c r="AB10" s="58"/>
      <c r="AC10" s="58"/>
      <c r="AD10" s="58"/>
      <c r="AE10" s="58"/>
      <c r="AG10" s="7">
        <f>IF(Q10&gt;0,RANK(Q10,(N10:P10,Q10:AE10)),0)</f>
        <v>0</v>
      </c>
      <c r="AH10" s="7">
        <f>IF(R10&gt;0,RANK(R10,(N10:P10,Q10:AE10)),0)</f>
        <v>0</v>
      </c>
      <c r="AI10" s="7">
        <f>IF(T10&gt;0,RANK(T10,(N10:P10,Q10:AE10)),0)</f>
        <v>0</v>
      </c>
      <c r="AJ10" s="7">
        <f>IF(S10&gt;0,RANK(S10,(N10:P10,Q10:AE10)),0)</f>
        <v>0</v>
      </c>
      <c r="AK10" s="2">
        <f t="shared" si="5"/>
        <v>0</v>
      </c>
      <c r="AL10" s="2">
        <f t="shared" si="6"/>
        <v>0</v>
      </c>
      <c r="AM10" s="2">
        <f t="shared" si="7"/>
        <v>0</v>
      </c>
      <c r="AN10" s="2">
        <f t="shared" si="8"/>
        <v>0</v>
      </c>
      <c r="AP10" t="s">
        <v>1148</v>
      </c>
      <c r="AQ10" t="s">
        <v>236</v>
      </c>
      <c r="AT10">
        <v>2</v>
      </c>
      <c r="AU10" s="95">
        <v>1</v>
      </c>
      <c r="AV10" s="97">
        <v>15</v>
      </c>
      <c r="AW10" s="100">
        <f t="shared" si="11"/>
        <v>1015</v>
      </c>
      <c r="AY10" s="7" t="s">
        <v>1461</v>
      </c>
    </row>
    <row r="11" spans="1:59" ht="13" hidden="1" customHeight="1" outlineLevel="1">
      <c r="A11" t="s">
        <v>553</v>
      </c>
      <c r="B11" t="s">
        <v>236</v>
      </c>
      <c r="C11" s="1">
        <f t="shared" si="0"/>
        <v>4798</v>
      </c>
      <c r="D11" s="7">
        <f>IF(N11&gt;0, RANK(N11,(N11:P11,Q11:AE11)),0)</f>
        <v>0</v>
      </c>
      <c r="E11" s="7">
        <f>IF(O11&gt;0,RANK(O11,(N11:P11,Q11:AE11)),0)</f>
        <v>1</v>
      </c>
      <c r="F11" s="7">
        <f>IF(P11&gt;0,RANK(P11,(N11:P11,Q11:AE11)),0)</f>
        <v>0</v>
      </c>
      <c r="G11" s="1" t="e">
        <f t="shared" si="9"/>
        <v>#NUM!</v>
      </c>
      <c r="H11" s="2" t="e">
        <f t="shared" si="10"/>
        <v>#NUM!</v>
      </c>
      <c r="I11" s="2"/>
      <c r="J11" s="2">
        <f t="shared" si="1"/>
        <v>0</v>
      </c>
      <c r="K11" s="2">
        <f t="shared" si="2"/>
        <v>0.97332221759066273</v>
      </c>
      <c r="L11" s="2">
        <f t="shared" si="3"/>
        <v>0</v>
      </c>
      <c r="M11" s="2">
        <f t="shared" si="4"/>
        <v>2.667778240933727E-2</v>
      </c>
      <c r="N11" s="105"/>
      <c r="O11" s="105">
        <v>4670</v>
      </c>
      <c r="P11" s="58"/>
      <c r="Q11" s="58"/>
      <c r="R11" s="58"/>
      <c r="S11" s="58"/>
      <c r="T11" s="58"/>
      <c r="U11" s="58"/>
      <c r="V11" s="58"/>
      <c r="W11" s="58"/>
      <c r="X11" s="105">
        <v>128</v>
      </c>
      <c r="Y11" s="58"/>
      <c r="Z11" s="58"/>
      <c r="AA11" s="58"/>
      <c r="AB11" s="58"/>
      <c r="AC11" s="58"/>
      <c r="AD11" s="58"/>
      <c r="AE11" s="58"/>
      <c r="AG11" s="7">
        <f>IF(Q11&gt;0,RANK(Q11,(N11:P11,Q11:AE11)),0)</f>
        <v>0</v>
      </c>
      <c r="AH11" s="7">
        <f>IF(R11&gt;0,RANK(R11,(N11:P11,Q11:AE11)),0)</f>
        <v>0</v>
      </c>
      <c r="AI11" s="7">
        <f>IF(T11&gt;0,RANK(T11,(N11:P11,Q11:AE11)),0)</f>
        <v>0</v>
      </c>
      <c r="AJ11" s="7">
        <f>IF(S11&gt;0,RANK(S11,(N11:P11,Q11:AE11)),0)</f>
        <v>0</v>
      </c>
      <c r="AK11" s="2">
        <f t="shared" si="5"/>
        <v>0</v>
      </c>
      <c r="AL11" s="2">
        <f t="shared" si="6"/>
        <v>0</v>
      </c>
      <c r="AM11" s="2">
        <f t="shared" si="7"/>
        <v>0</v>
      </c>
      <c r="AN11" s="2">
        <f t="shared" si="8"/>
        <v>0</v>
      </c>
      <c r="AP11" t="s">
        <v>553</v>
      </c>
      <c r="AQ11" t="s">
        <v>236</v>
      </c>
      <c r="AT11">
        <v>2</v>
      </c>
      <c r="AU11" s="95">
        <v>1</v>
      </c>
      <c r="AV11" s="97">
        <v>17</v>
      </c>
      <c r="AW11" s="100">
        <f t="shared" si="11"/>
        <v>1017</v>
      </c>
      <c r="AY11" s="7" t="s">
        <v>1461</v>
      </c>
    </row>
    <row r="12" spans="1:59" ht="13" hidden="1" customHeight="1" outlineLevel="1">
      <c r="A12" t="s">
        <v>1181</v>
      </c>
      <c r="B12" t="s">
        <v>236</v>
      </c>
      <c r="C12" s="1">
        <f t="shared" si="0"/>
        <v>5249</v>
      </c>
      <c r="D12" s="7">
        <f>IF(N12&gt;0, RANK(N12,(N12:P12,Q12:AE12)),0)</f>
        <v>0</v>
      </c>
      <c r="E12" s="7">
        <f>IF(O12&gt;0,RANK(O12,(N12:P12,Q12:AE12)),0)</f>
        <v>1</v>
      </c>
      <c r="F12" s="7">
        <f>IF(P12&gt;0,RANK(P12,(N12:P12,Q12:AE12)),0)</f>
        <v>0</v>
      </c>
      <c r="G12" s="1" t="e">
        <f t="shared" si="9"/>
        <v>#NUM!</v>
      </c>
      <c r="H12" s="2" t="e">
        <f t="shared" si="10"/>
        <v>#NUM!</v>
      </c>
      <c r="I12" s="2"/>
      <c r="J12" s="2">
        <f t="shared" si="1"/>
        <v>0</v>
      </c>
      <c r="K12" s="2">
        <f t="shared" si="2"/>
        <v>0.98933130120022861</v>
      </c>
      <c r="L12" s="2">
        <f t="shared" si="3"/>
        <v>0</v>
      </c>
      <c r="M12" s="2">
        <f t="shared" si="4"/>
        <v>1.0668698799771392E-2</v>
      </c>
      <c r="N12" s="105"/>
      <c r="O12" s="105">
        <v>5193</v>
      </c>
      <c r="P12" s="58"/>
      <c r="Q12" s="58"/>
      <c r="R12" s="58"/>
      <c r="S12" s="58"/>
      <c r="T12" s="58"/>
      <c r="U12" s="58"/>
      <c r="V12" s="58"/>
      <c r="W12" s="58"/>
      <c r="X12" s="105">
        <v>56</v>
      </c>
      <c r="Y12" s="58"/>
      <c r="Z12" s="58"/>
      <c r="AA12" s="58"/>
      <c r="AB12" s="58"/>
      <c r="AC12" s="58"/>
      <c r="AD12" s="58"/>
      <c r="AE12" s="58"/>
      <c r="AG12" s="7">
        <f>IF(Q12&gt;0,RANK(Q12,(N12:P12,Q12:AE12)),0)</f>
        <v>0</v>
      </c>
      <c r="AH12" s="7">
        <f>IF(R12&gt;0,RANK(R12,(N12:P12,Q12:AE12)),0)</f>
        <v>0</v>
      </c>
      <c r="AI12" s="7">
        <f>IF(T12&gt;0,RANK(T12,(N12:P12,Q12:AE12)),0)</f>
        <v>0</v>
      </c>
      <c r="AJ12" s="7">
        <f>IF(S12&gt;0,RANK(S12,(N12:P12,Q12:AE12)),0)</f>
        <v>0</v>
      </c>
      <c r="AK12" s="2">
        <f t="shared" si="5"/>
        <v>0</v>
      </c>
      <c r="AL12" s="2">
        <f t="shared" si="6"/>
        <v>0</v>
      </c>
      <c r="AM12" s="2">
        <f t="shared" si="7"/>
        <v>0</v>
      </c>
      <c r="AN12" s="2">
        <f t="shared" si="8"/>
        <v>0</v>
      </c>
      <c r="AP12" t="s">
        <v>1181</v>
      </c>
      <c r="AQ12" t="s">
        <v>236</v>
      </c>
      <c r="AT12">
        <v>2</v>
      </c>
      <c r="AU12" s="95">
        <v>1</v>
      </c>
      <c r="AV12" s="97">
        <v>19</v>
      </c>
      <c r="AW12" s="100">
        <f t="shared" si="11"/>
        <v>1019</v>
      </c>
      <c r="AY12" s="7" t="s">
        <v>1461</v>
      </c>
    </row>
    <row r="13" spans="1:59" ht="13" hidden="1" customHeight="1" outlineLevel="1">
      <c r="A13" t="s">
        <v>1668</v>
      </c>
      <c r="B13" t="s">
        <v>236</v>
      </c>
      <c r="C13" s="1">
        <f t="shared" si="0"/>
        <v>9634</v>
      </c>
      <c r="D13" s="7">
        <f>IF(N13&gt;0, RANK(N13,(N13:P13,Q13:AE13)),0)</f>
        <v>0</v>
      </c>
      <c r="E13" s="7">
        <f>IF(O13&gt;0,RANK(O13,(N13:P13,Q13:AE13)),0)</f>
        <v>1</v>
      </c>
      <c r="F13" s="7">
        <f>IF(P13&gt;0,RANK(P13,(N13:P13,Q13:AE13)),0)</f>
        <v>0</v>
      </c>
      <c r="G13" s="1" t="e">
        <f t="shared" si="9"/>
        <v>#NUM!</v>
      </c>
      <c r="H13" s="2" t="e">
        <f t="shared" si="10"/>
        <v>#NUM!</v>
      </c>
      <c r="I13" s="2"/>
      <c r="J13" s="2">
        <f t="shared" si="1"/>
        <v>0</v>
      </c>
      <c r="K13" s="2">
        <f t="shared" si="2"/>
        <v>0.99086568403570685</v>
      </c>
      <c r="L13" s="2">
        <f t="shared" si="3"/>
        <v>0</v>
      </c>
      <c r="M13" s="2">
        <f t="shared" si="4"/>
        <v>9.1343159642931493E-3</v>
      </c>
      <c r="N13" s="105"/>
      <c r="O13" s="105">
        <v>9546</v>
      </c>
      <c r="P13" s="58"/>
      <c r="Q13" s="58"/>
      <c r="R13" s="58"/>
      <c r="S13" s="58"/>
      <c r="T13" s="58"/>
      <c r="U13" s="58"/>
      <c r="V13" s="58"/>
      <c r="W13" s="58"/>
      <c r="X13" s="105">
        <v>88</v>
      </c>
      <c r="Y13" s="58"/>
      <c r="Z13" s="58"/>
      <c r="AA13" s="58"/>
      <c r="AB13" s="58"/>
      <c r="AC13" s="58"/>
      <c r="AD13" s="58"/>
      <c r="AE13" s="58"/>
      <c r="AG13" s="7">
        <f>IF(Q13&gt;0,RANK(Q13,(N13:P13,Q13:AE13)),0)</f>
        <v>0</v>
      </c>
      <c r="AH13" s="7">
        <f>IF(R13&gt;0,RANK(R13,(N13:P13,Q13:AE13)),0)</f>
        <v>0</v>
      </c>
      <c r="AI13" s="7">
        <f>IF(T13&gt;0,RANK(T13,(N13:P13,Q13:AE13)),0)</f>
        <v>0</v>
      </c>
      <c r="AJ13" s="7">
        <f>IF(S13&gt;0,RANK(S13,(N13:P13,Q13:AE13)),0)</f>
        <v>0</v>
      </c>
      <c r="AK13" s="2">
        <f t="shared" si="5"/>
        <v>0</v>
      </c>
      <c r="AL13" s="2">
        <f t="shared" si="6"/>
        <v>0</v>
      </c>
      <c r="AM13" s="2">
        <f t="shared" si="7"/>
        <v>0</v>
      </c>
      <c r="AN13" s="2">
        <f t="shared" si="8"/>
        <v>0</v>
      </c>
      <c r="AP13" t="s">
        <v>1668</v>
      </c>
      <c r="AQ13" t="s">
        <v>236</v>
      </c>
      <c r="AT13">
        <v>2</v>
      </c>
      <c r="AU13" s="95">
        <v>1</v>
      </c>
      <c r="AV13" s="97">
        <v>21</v>
      </c>
      <c r="AW13" s="100">
        <f t="shared" si="11"/>
        <v>1021</v>
      </c>
      <c r="AY13" s="7" t="s">
        <v>1461</v>
      </c>
    </row>
    <row r="14" spans="1:59" ht="13" hidden="1" customHeight="1" outlineLevel="1">
      <c r="A14" t="s">
        <v>1280</v>
      </c>
      <c r="B14" t="s">
        <v>236</v>
      </c>
      <c r="C14" s="1">
        <f t="shared" si="0"/>
        <v>2472</v>
      </c>
      <c r="D14" s="7">
        <f>IF(N14&gt;0, RANK(N14,(N14:P14,Q14:AE14)),0)</f>
        <v>0</v>
      </c>
      <c r="E14" s="7">
        <f>IF(O14&gt;0,RANK(O14,(N14:P14,Q14:AE14)),0)</f>
        <v>1</v>
      </c>
      <c r="F14" s="7">
        <f>IF(P14&gt;0,RANK(P14,(N14:P14,Q14:AE14)),0)</f>
        <v>0</v>
      </c>
      <c r="G14" s="1" t="e">
        <f t="shared" si="9"/>
        <v>#NUM!</v>
      </c>
      <c r="H14" s="2" t="e">
        <f t="shared" si="10"/>
        <v>#NUM!</v>
      </c>
      <c r="I14" s="2"/>
      <c r="J14" s="2">
        <f t="shared" si="1"/>
        <v>0</v>
      </c>
      <c r="K14" s="2">
        <f t="shared" si="2"/>
        <v>0.98220064724919098</v>
      </c>
      <c r="L14" s="2">
        <f t="shared" si="3"/>
        <v>0</v>
      </c>
      <c r="M14" s="2">
        <f t="shared" si="4"/>
        <v>1.7799352750809017E-2</v>
      </c>
      <c r="N14" s="105"/>
      <c r="O14" s="105">
        <v>2428</v>
      </c>
      <c r="P14" s="58"/>
      <c r="Q14" s="58"/>
      <c r="R14" s="58"/>
      <c r="S14" s="58"/>
      <c r="T14" s="58"/>
      <c r="U14" s="58"/>
      <c r="V14" s="58"/>
      <c r="W14" s="58"/>
      <c r="X14" s="105">
        <v>44</v>
      </c>
      <c r="Y14" s="58"/>
      <c r="Z14" s="58"/>
      <c r="AA14" s="58"/>
      <c r="AB14" s="58"/>
      <c r="AC14" s="58"/>
      <c r="AD14" s="58"/>
      <c r="AE14" s="58"/>
      <c r="AG14" s="7">
        <f>IF(Q14&gt;0,RANK(Q14,(N14:P14,Q14:AE14)),0)</f>
        <v>0</v>
      </c>
      <c r="AH14" s="7">
        <f>IF(R14&gt;0,RANK(R14,(N14:P14,Q14:AE14)),0)</f>
        <v>0</v>
      </c>
      <c r="AI14" s="7">
        <f>IF(T14&gt;0,RANK(T14,(N14:P14,Q14:AE14)),0)</f>
        <v>0</v>
      </c>
      <c r="AJ14" s="7">
        <f>IF(S14&gt;0,RANK(S14,(N14:P14,Q14:AE14)),0)</f>
        <v>0</v>
      </c>
      <c r="AK14" s="2">
        <f t="shared" si="5"/>
        <v>0</v>
      </c>
      <c r="AL14" s="2">
        <f t="shared" si="6"/>
        <v>0</v>
      </c>
      <c r="AM14" s="2">
        <f t="shared" si="7"/>
        <v>0</v>
      </c>
      <c r="AN14" s="2">
        <f t="shared" si="8"/>
        <v>0</v>
      </c>
      <c r="AP14" t="s">
        <v>1280</v>
      </c>
      <c r="AQ14" t="s">
        <v>236</v>
      </c>
      <c r="AT14">
        <v>2</v>
      </c>
      <c r="AU14" s="95">
        <v>1</v>
      </c>
      <c r="AV14" s="97">
        <v>23</v>
      </c>
      <c r="AW14" s="100">
        <f t="shared" si="11"/>
        <v>1023</v>
      </c>
      <c r="AY14" s="7" t="s">
        <v>1461</v>
      </c>
    </row>
    <row r="15" spans="1:59" ht="13" hidden="1" customHeight="1" outlineLevel="1">
      <c r="A15" t="s">
        <v>1281</v>
      </c>
      <c r="B15" t="s">
        <v>236</v>
      </c>
      <c r="C15" s="1">
        <f t="shared" si="0"/>
        <v>5163</v>
      </c>
      <c r="D15" s="7">
        <f>IF(N15&gt;0, RANK(N15,(N15:P15,Q15:AE15)),0)</f>
        <v>0</v>
      </c>
      <c r="E15" s="7">
        <f>IF(O15&gt;0,RANK(O15,(N15:P15,Q15:AE15)),0)</f>
        <v>1</v>
      </c>
      <c r="F15" s="7">
        <f>IF(P15&gt;0,RANK(P15,(N15:P15,Q15:AE15)),0)</f>
        <v>0</v>
      </c>
      <c r="G15" s="1" t="e">
        <f t="shared" si="9"/>
        <v>#NUM!</v>
      </c>
      <c r="H15" s="2" t="e">
        <f t="shared" si="10"/>
        <v>#NUM!</v>
      </c>
      <c r="I15" s="2"/>
      <c r="J15" s="2">
        <f t="shared" si="1"/>
        <v>0</v>
      </c>
      <c r="K15" s="2">
        <f t="shared" si="2"/>
        <v>0.98450513267480144</v>
      </c>
      <c r="L15" s="2">
        <f t="shared" si="3"/>
        <v>0</v>
      </c>
      <c r="M15" s="2">
        <f t="shared" si="4"/>
        <v>1.5494867325198558E-2</v>
      </c>
      <c r="N15" s="105"/>
      <c r="O15" s="105">
        <v>5083</v>
      </c>
      <c r="P15" s="58"/>
      <c r="Q15" s="58"/>
      <c r="R15" s="58"/>
      <c r="S15" s="58"/>
      <c r="T15" s="58"/>
      <c r="U15" s="58"/>
      <c r="V15" s="58"/>
      <c r="W15" s="58"/>
      <c r="X15" s="105">
        <v>80</v>
      </c>
      <c r="Y15" s="58"/>
      <c r="Z15" s="58"/>
      <c r="AA15" s="58"/>
      <c r="AB15" s="58"/>
      <c r="AC15" s="58"/>
      <c r="AD15" s="58"/>
      <c r="AE15" s="58"/>
      <c r="AG15" s="7">
        <f>IF(Q15&gt;0,RANK(Q15,(N15:P15,Q15:AE15)),0)</f>
        <v>0</v>
      </c>
      <c r="AH15" s="7">
        <f>IF(R15&gt;0,RANK(R15,(N15:P15,Q15:AE15)),0)</f>
        <v>0</v>
      </c>
      <c r="AI15" s="7">
        <f>IF(T15&gt;0,RANK(T15,(N15:P15,Q15:AE15)),0)</f>
        <v>0</v>
      </c>
      <c r="AJ15" s="7">
        <f>IF(S15&gt;0,RANK(S15,(N15:P15,Q15:AE15)),0)</f>
        <v>0</v>
      </c>
      <c r="AK15" s="2">
        <f t="shared" si="5"/>
        <v>0</v>
      </c>
      <c r="AL15" s="2">
        <f t="shared" si="6"/>
        <v>0</v>
      </c>
      <c r="AM15" s="2">
        <f t="shared" si="7"/>
        <v>0</v>
      </c>
      <c r="AN15" s="2">
        <f t="shared" si="8"/>
        <v>0</v>
      </c>
      <c r="AP15" t="s">
        <v>1281</v>
      </c>
      <c r="AQ15" t="s">
        <v>236</v>
      </c>
      <c r="AT15">
        <v>2</v>
      </c>
      <c r="AU15" s="95">
        <v>1</v>
      </c>
      <c r="AV15" s="97">
        <v>25</v>
      </c>
      <c r="AW15" s="100">
        <f t="shared" si="11"/>
        <v>1025</v>
      </c>
      <c r="AY15" s="7" t="s">
        <v>1461</v>
      </c>
    </row>
    <row r="16" spans="1:59" ht="13" hidden="1" customHeight="1" outlineLevel="1">
      <c r="A16" t="s">
        <v>1282</v>
      </c>
      <c r="B16" t="s">
        <v>236</v>
      </c>
      <c r="C16" s="1">
        <f t="shared" si="0"/>
        <v>3453</v>
      </c>
      <c r="D16" s="7">
        <f>IF(N16&gt;0, RANK(N16,(N16:P16,Q16:AE16)),0)</f>
        <v>0</v>
      </c>
      <c r="E16" s="7">
        <f>IF(O16&gt;0,RANK(O16,(N16:P16,Q16:AE16)),0)</f>
        <v>1</v>
      </c>
      <c r="F16" s="7">
        <f>IF(P16&gt;0,RANK(P16,(N16:P16,Q16:AE16)),0)</f>
        <v>0</v>
      </c>
      <c r="G16" s="1" t="e">
        <f t="shared" si="9"/>
        <v>#NUM!</v>
      </c>
      <c r="H16" s="2" t="e">
        <f t="shared" si="10"/>
        <v>#NUM!</v>
      </c>
      <c r="I16" s="2"/>
      <c r="J16" s="2">
        <f t="shared" si="1"/>
        <v>0</v>
      </c>
      <c r="K16" s="2">
        <f t="shared" si="2"/>
        <v>0.98291340863017662</v>
      </c>
      <c r="L16" s="2">
        <f t="shared" si="3"/>
        <v>0</v>
      </c>
      <c r="M16" s="2">
        <f t="shared" si="4"/>
        <v>1.7086591369823378E-2</v>
      </c>
      <c r="N16" s="105"/>
      <c r="O16" s="105">
        <v>3394</v>
      </c>
      <c r="P16" s="58"/>
      <c r="Q16" s="58"/>
      <c r="R16" s="58"/>
      <c r="S16" s="58"/>
      <c r="T16" s="58"/>
      <c r="U16" s="58"/>
      <c r="V16" s="58"/>
      <c r="W16" s="58"/>
      <c r="X16" s="105">
        <v>59</v>
      </c>
      <c r="Y16" s="58"/>
      <c r="Z16" s="58"/>
      <c r="AA16" s="58"/>
      <c r="AB16" s="58"/>
      <c r="AC16" s="58"/>
      <c r="AD16" s="58"/>
      <c r="AE16" s="58"/>
      <c r="AG16" s="7">
        <f>IF(Q16&gt;0,RANK(Q16,(N16:P16,Q16:AE16)),0)</f>
        <v>0</v>
      </c>
      <c r="AH16" s="7">
        <f>IF(R16&gt;0,RANK(R16,(N16:P16,Q16:AE16)),0)</f>
        <v>0</v>
      </c>
      <c r="AI16" s="7">
        <f>IF(T16&gt;0,RANK(T16,(N16:P16,Q16:AE16)),0)</f>
        <v>0</v>
      </c>
      <c r="AJ16" s="7">
        <f>IF(S16&gt;0,RANK(S16,(N16:P16,Q16:AE16)),0)</f>
        <v>0</v>
      </c>
      <c r="AK16" s="2">
        <f t="shared" si="5"/>
        <v>0</v>
      </c>
      <c r="AL16" s="2">
        <f t="shared" si="6"/>
        <v>0</v>
      </c>
      <c r="AM16" s="2">
        <f t="shared" si="7"/>
        <v>0</v>
      </c>
      <c r="AN16" s="2">
        <f t="shared" si="8"/>
        <v>0</v>
      </c>
      <c r="AP16" t="s">
        <v>1282</v>
      </c>
      <c r="AQ16" t="s">
        <v>236</v>
      </c>
      <c r="AT16">
        <v>2</v>
      </c>
      <c r="AU16" s="95">
        <v>1</v>
      </c>
      <c r="AV16" s="97">
        <v>27</v>
      </c>
      <c r="AW16" s="100">
        <f t="shared" si="11"/>
        <v>1027</v>
      </c>
      <c r="AY16" s="7" t="s">
        <v>1461</v>
      </c>
    </row>
    <row r="17" spans="1:51" ht="13" hidden="1" customHeight="1" outlineLevel="1">
      <c r="A17" t="s">
        <v>2294</v>
      </c>
      <c r="B17" t="s">
        <v>236</v>
      </c>
      <c r="C17" s="1">
        <f t="shared" si="0"/>
        <v>3258</v>
      </c>
      <c r="D17" s="7">
        <f>IF(N17&gt;0, RANK(N17,(N17:P17,Q17:AE17)),0)</f>
        <v>0</v>
      </c>
      <c r="E17" s="7">
        <f>IF(O17&gt;0,RANK(O17,(N17:P17,Q17:AE17)),0)</f>
        <v>1</v>
      </c>
      <c r="F17" s="7">
        <f>IF(P17&gt;0,RANK(P17,(N17:P17,Q17:AE17)),0)</f>
        <v>0</v>
      </c>
      <c r="G17" s="1" t="e">
        <f t="shared" si="9"/>
        <v>#NUM!</v>
      </c>
      <c r="H17" s="2" t="e">
        <f t="shared" si="10"/>
        <v>#NUM!</v>
      </c>
      <c r="I17" s="2"/>
      <c r="J17" s="2">
        <f t="shared" si="1"/>
        <v>0</v>
      </c>
      <c r="K17" s="2">
        <f t="shared" si="2"/>
        <v>0.98895027624309395</v>
      </c>
      <c r="L17" s="2">
        <f t="shared" si="3"/>
        <v>0</v>
      </c>
      <c r="M17" s="2">
        <f t="shared" si="4"/>
        <v>1.1049723756906049E-2</v>
      </c>
      <c r="N17" s="105"/>
      <c r="O17" s="105">
        <v>3222</v>
      </c>
      <c r="P17" s="58"/>
      <c r="Q17" s="58"/>
      <c r="R17" s="58"/>
      <c r="S17" s="58"/>
      <c r="T17" s="58"/>
      <c r="U17" s="58"/>
      <c r="V17" s="58"/>
      <c r="W17" s="58"/>
      <c r="X17" s="105">
        <v>36</v>
      </c>
      <c r="Y17" s="58"/>
      <c r="Z17" s="58"/>
      <c r="AA17" s="58"/>
      <c r="AB17" s="58"/>
      <c r="AC17" s="58"/>
      <c r="AD17" s="58"/>
      <c r="AE17" s="58"/>
      <c r="AG17" s="7">
        <f>IF(Q17&gt;0,RANK(Q17,(N17:P17,Q17:AE17)),0)</f>
        <v>0</v>
      </c>
      <c r="AH17" s="7">
        <f>IF(R17&gt;0,RANK(R17,(N17:P17,Q17:AE17)),0)</f>
        <v>0</v>
      </c>
      <c r="AI17" s="7">
        <f>IF(T17&gt;0,RANK(T17,(N17:P17,Q17:AE17)),0)</f>
        <v>0</v>
      </c>
      <c r="AJ17" s="7">
        <f>IF(S17&gt;0,RANK(S17,(N17:P17,Q17:AE17)),0)</f>
        <v>0</v>
      </c>
      <c r="AK17" s="2">
        <f t="shared" si="5"/>
        <v>0</v>
      </c>
      <c r="AL17" s="2">
        <f t="shared" si="6"/>
        <v>0</v>
      </c>
      <c r="AM17" s="2">
        <f t="shared" si="7"/>
        <v>0</v>
      </c>
      <c r="AN17" s="2">
        <f t="shared" si="8"/>
        <v>0</v>
      </c>
      <c r="AP17" t="s">
        <v>2294</v>
      </c>
      <c r="AQ17" t="s">
        <v>236</v>
      </c>
      <c r="AT17">
        <v>2</v>
      </c>
      <c r="AU17" s="95">
        <v>1</v>
      </c>
      <c r="AV17" s="97">
        <v>29</v>
      </c>
      <c r="AW17" s="100">
        <f t="shared" si="11"/>
        <v>1029</v>
      </c>
      <c r="AY17" s="7" t="s">
        <v>1461</v>
      </c>
    </row>
    <row r="18" spans="1:51" ht="13" hidden="1" customHeight="1" outlineLevel="1">
      <c r="A18" t="s">
        <v>996</v>
      </c>
      <c r="B18" t="s">
        <v>236</v>
      </c>
      <c r="C18" s="1">
        <f t="shared" si="0"/>
        <v>9005</v>
      </c>
      <c r="D18" s="7">
        <f>IF(N18&gt;0, RANK(N18,(N18:P18,Q18:AE18)),0)</f>
        <v>0</v>
      </c>
      <c r="E18" s="7">
        <f>IF(O18&gt;0,RANK(O18,(N18:P18,Q18:AE18)),0)</f>
        <v>1</v>
      </c>
      <c r="F18" s="7">
        <f>IF(P18&gt;0,RANK(P18,(N18:P18,Q18:AE18)),0)</f>
        <v>0</v>
      </c>
      <c r="G18" s="1" t="e">
        <f t="shared" si="9"/>
        <v>#NUM!</v>
      </c>
      <c r="H18" s="2" t="e">
        <f t="shared" si="10"/>
        <v>#NUM!</v>
      </c>
      <c r="I18" s="2"/>
      <c r="J18" s="2">
        <f t="shared" si="1"/>
        <v>0</v>
      </c>
      <c r="K18" s="2">
        <f t="shared" si="2"/>
        <v>0.98700721821210435</v>
      </c>
      <c r="L18" s="2">
        <f t="shared" si="3"/>
        <v>0</v>
      </c>
      <c r="M18" s="2">
        <f t="shared" si="4"/>
        <v>1.2992781787895646E-2</v>
      </c>
      <c r="N18" s="105"/>
      <c r="O18" s="105">
        <v>8888</v>
      </c>
      <c r="P18" s="58"/>
      <c r="Q18" s="58"/>
      <c r="R18" s="58"/>
      <c r="S18" s="58"/>
      <c r="T18" s="58"/>
      <c r="U18" s="58"/>
      <c r="V18" s="58"/>
      <c r="W18" s="58"/>
      <c r="X18" s="105">
        <v>117</v>
      </c>
      <c r="Y18" s="58"/>
      <c r="Z18" s="58"/>
      <c r="AA18" s="58"/>
      <c r="AB18" s="58"/>
      <c r="AC18" s="58"/>
      <c r="AD18" s="58"/>
      <c r="AE18" s="58"/>
      <c r="AG18" s="7">
        <f>IF(Q18&gt;0,RANK(Q18,(N18:P18,Q18:AE18)),0)</f>
        <v>0</v>
      </c>
      <c r="AH18" s="7">
        <f>IF(R18&gt;0,RANK(R18,(N18:P18,Q18:AE18)),0)</f>
        <v>0</v>
      </c>
      <c r="AI18" s="7">
        <f>IF(T18&gt;0,RANK(T18,(N18:P18,Q18:AE18)),0)</f>
        <v>0</v>
      </c>
      <c r="AJ18" s="7">
        <f>IF(S18&gt;0,RANK(S18,(N18:P18,Q18:AE18)),0)</f>
        <v>0</v>
      </c>
      <c r="AK18" s="2">
        <f t="shared" si="5"/>
        <v>0</v>
      </c>
      <c r="AL18" s="2">
        <f t="shared" si="6"/>
        <v>0</v>
      </c>
      <c r="AM18" s="2">
        <f t="shared" si="7"/>
        <v>0</v>
      </c>
      <c r="AN18" s="2">
        <f t="shared" si="8"/>
        <v>0</v>
      </c>
      <c r="AP18" t="s">
        <v>996</v>
      </c>
      <c r="AQ18" t="s">
        <v>236</v>
      </c>
      <c r="AT18">
        <v>2</v>
      </c>
      <c r="AU18" s="95">
        <v>1</v>
      </c>
      <c r="AV18" s="97">
        <v>31</v>
      </c>
      <c r="AW18" s="100">
        <f t="shared" si="11"/>
        <v>1031</v>
      </c>
      <c r="AY18" s="7" t="s">
        <v>1461</v>
      </c>
    </row>
    <row r="19" spans="1:51" ht="13" hidden="1" customHeight="1" outlineLevel="1">
      <c r="A19" t="s">
        <v>1882</v>
      </c>
      <c r="B19" t="s">
        <v>236</v>
      </c>
      <c r="C19" s="1">
        <f t="shared" si="0"/>
        <v>10328</v>
      </c>
      <c r="D19" s="7">
        <f>IF(N19&gt;0, RANK(N19,(N19:P19,Q19:AE19)),0)</f>
        <v>0</v>
      </c>
      <c r="E19" s="7">
        <f>IF(O19&gt;0,RANK(O19,(N19:P19,Q19:AE19)),0)</f>
        <v>1</v>
      </c>
      <c r="F19" s="7">
        <f>IF(P19&gt;0,RANK(P19,(N19:P19,Q19:AE19)),0)</f>
        <v>0</v>
      </c>
      <c r="G19" s="1" t="e">
        <f t="shared" si="9"/>
        <v>#NUM!</v>
      </c>
      <c r="H19" s="2" t="e">
        <f t="shared" si="10"/>
        <v>#NUM!</v>
      </c>
      <c r="I19" s="2"/>
      <c r="J19" s="2">
        <f t="shared" si="1"/>
        <v>0</v>
      </c>
      <c r="K19" s="2">
        <f t="shared" si="2"/>
        <v>0.97453524399690161</v>
      </c>
      <c r="L19" s="2">
        <f t="shared" si="3"/>
        <v>0</v>
      </c>
      <c r="M19" s="2">
        <f t="shared" si="4"/>
        <v>2.5464756003098388E-2</v>
      </c>
      <c r="N19" s="105"/>
      <c r="O19" s="105">
        <v>10065</v>
      </c>
      <c r="P19" s="58"/>
      <c r="Q19" s="58"/>
      <c r="R19" s="58"/>
      <c r="S19" s="58"/>
      <c r="T19" s="58"/>
      <c r="U19" s="58"/>
      <c r="V19" s="58"/>
      <c r="W19" s="58"/>
      <c r="X19" s="105">
        <v>263</v>
      </c>
      <c r="Y19" s="58"/>
      <c r="Z19" s="58"/>
      <c r="AA19" s="58"/>
      <c r="AB19" s="58"/>
      <c r="AC19" s="58"/>
      <c r="AD19" s="58"/>
      <c r="AE19" s="58"/>
      <c r="AG19" s="7">
        <f>IF(Q19&gt;0,RANK(Q19,(N19:P19,Q19:AE19)),0)</f>
        <v>0</v>
      </c>
      <c r="AH19" s="7">
        <f>IF(R19&gt;0,RANK(R19,(N19:P19,Q19:AE19)),0)</f>
        <v>0</v>
      </c>
      <c r="AI19" s="7">
        <f>IF(T19&gt;0,RANK(T19,(N19:P19,Q19:AE19)),0)</f>
        <v>0</v>
      </c>
      <c r="AJ19" s="7">
        <f>IF(S19&gt;0,RANK(S19,(N19:P19,Q19:AE19)),0)</f>
        <v>0</v>
      </c>
      <c r="AK19" s="2">
        <f t="shared" si="5"/>
        <v>0</v>
      </c>
      <c r="AL19" s="2">
        <f t="shared" si="6"/>
        <v>0</v>
      </c>
      <c r="AM19" s="2">
        <f t="shared" si="7"/>
        <v>0</v>
      </c>
      <c r="AN19" s="2">
        <f t="shared" si="8"/>
        <v>0</v>
      </c>
      <c r="AP19" t="s">
        <v>1882</v>
      </c>
      <c r="AQ19" t="s">
        <v>236</v>
      </c>
      <c r="AT19">
        <v>2</v>
      </c>
      <c r="AU19" s="95">
        <v>1</v>
      </c>
      <c r="AV19" s="97">
        <v>33</v>
      </c>
      <c r="AW19" s="100">
        <f t="shared" si="11"/>
        <v>1033</v>
      </c>
      <c r="AY19" s="7" t="s">
        <v>1461</v>
      </c>
    </row>
    <row r="20" spans="1:51" ht="13" hidden="1" customHeight="1" outlineLevel="1">
      <c r="A20" t="s">
        <v>2149</v>
      </c>
      <c r="B20" t="s">
        <v>236</v>
      </c>
      <c r="C20" s="1">
        <f t="shared" si="0"/>
        <v>2420</v>
      </c>
      <c r="D20" s="7">
        <f>IF(N20&gt;0, RANK(N20,(N20:P20,Q20:AE20)),0)</f>
        <v>0</v>
      </c>
      <c r="E20" s="7">
        <f>IF(O20&gt;0,RANK(O20,(N20:P20,Q20:AE20)),0)</f>
        <v>1</v>
      </c>
      <c r="F20" s="7">
        <f>IF(P20&gt;0,RANK(P20,(N20:P20,Q20:AE20)),0)</f>
        <v>0</v>
      </c>
      <c r="G20" s="1" t="e">
        <f t="shared" si="9"/>
        <v>#NUM!</v>
      </c>
      <c r="H20" s="2" t="e">
        <f t="shared" si="10"/>
        <v>#NUM!</v>
      </c>
      <c r="I20" s="2"/>
      <c r="J20" s="2">
        <f t="shared" si="1"/>
        <v>0</v>
      </c>
      <c r="K20" s="2">
        <f t="shared" si="2"/>
        <v>0.98016528925619839</v>
      </c>
      <c r="L20" s="2">
        <f t="shared" si="3"/>
        <v>0</v>
      </c>
      <c r="M20" s="2">
        <f t="shared" si="4"/>
        <v>1.9834710743801609E-2</v>
      </c>
      <c r="N20" s="105"/>
      <c r="O20" s="105">
        <v>2372</v>
      </c>
      <c r="P20" s="58"/>
      <c r="Q20" s="58"/>
      <c r="R20" s="58"/>
      <c r="S20" s="58"/>
      <c r="T20" s="58"/>
      <c r="U20" s="58"/>
      <c r="V20" s="58"/>
      <c r="W20" s="58"/>
      <c r="X20" s="105">
        <v>48</v>
      </c>
      <c r="Y20" s="58"/>
      <c r="Z20" s="58"/>
      <c r="AA20" s="58"/>
      <c r="AB20" s="58"/>
      <c r="AC20" s="58"/>
      <c r="AD20" s="58"/>
      <c r="AE20" s="58"/>
      <c r="AG20" s="7">
        <f>IF(Q20&gt;0,RANK(Q20,(N20:P20,Q20:AE20)),0)</f>
        <v>0</v>
      </c>
      <c r="AH20" s="7">
        <f>IF(R20&gt;0,RANK(R20,(N20:P20,Q20:AE20)),0)</f>
        <v>0</v>
      </c>
      <c r="AI20" s="7">
        <f>IF(T20&gt;0,RANK(T20,(N20:P20,Q20:AE20)),0)</f>
        <v>0</v>
      </c>
      <c r="AJ20" s="7">
        <f>IF(S20&gt;0,RANK(S20,(N20:P20,Q20:AE20)),0)</f>
        <v>0</v>
      </c>
      <c r="AK20" s="2">
        <f t="shared" si="5"/>
        <v>0</v>
      </c>
      <c r="AL20" s="2">
        <f t="shared" si="6"/>
        <v>0</v>
      </c>
      <c r="AM20" s="2">
        <f t="shared" si="7"/>
        <v>0</v>
      </c>
      <c r="AN20" s="2">
        <f t="shared" si="8"/>
        <v>0</v>
      </c>
      <c r="AP20" t="s">
        <v>2149</v>
      </c>
      <c r="AQ20" t="s">
        <v>236</v>
      </c>
      <c r="AT20">
        <v>2</v>
      </c>
      <c r="AU20" s="95">
        <v>1</v>
      </c>
      <c r="AV20" s="97">
        <v>35</v>
      </c>
      <c r="AW20" s="100">
        <f t="shared" si="11"/>
        <v>1035</v>
      </c>
      <c r="AY20" s="7" t="s">
        <v>1461</v>
      </c>
    </row>
    <row r="21" spans="1:51" ht="13" hidden="1" customHeight="1" outlineLevel="1">
      <c r="A21" t="s">
        <v>1451</v>
      </c>
      <c r="B21" t="s">
        <v>236</v>
      </c>
      <c r="C21" s="1">
        <f t="shared" si="0"/>
        <v>2493</v>
      </c>
      <c r="D21" s="7">
        <f>IF(N21&gt;0, RANK(N21,(N21:P21,Q21:AE21)),0)</f>
        <v>0</v>
      </c>
      <c r="E21" s="7">
        <f>IF(O21&gt;0,RANK(O21,(N21:P21,Q21:AE21)),0)</f>
        <v>1</v>
      </c>
      <c r="F21" s="7">
        <f>IF(P21&gt;0,RANK(P21,(N21:P21,Q21:AE21)),0)</f>
        <v>0</v>
      </c>
      <c r="G21" s="1" t="e">
        <f t="shared" si="9"/>
        <v>#NUM!</v>
      </c>
      <c r="H21" s="2" t="e">
        <f t="shared" si="10"/>
        <v>#NUM!</v>
      </c>
      <c r="I21" s="2"/>
      <c r="J21" s="2">
        <f t="shared" si="1"/>
        <v>0</v>
      </c>
      <c r="K21" s="2">
        <f t="shared" si="2"/>
        <v>0.97633373445647809</v>
      </c>
      <c r="L21" s="2">
        <f t="shared" si="3"/>
        <v>0</v>
      </c>
      <c r="M21" s="2">
        <f t="shared" si="4"/>
        <v>2.3666265543521914E-2</v>
      </c>
      <c r="N21" s="105"/>
      <c r="O21" s="105">
        <v>2434</v>
      </c>
      <c r="P21" s="58"/>
      <c r="Q21" s="58"/>
      <c r="R21" s="58"/>
      <c r="S21" s="58"/>
      <c r="T21" s="58"/>
      <c r="U21" s="58"/>
      <c r="V21" s="58"/>
      <c r="W21" s="58"/>
      <c r="X21" s="105">
        <v>59</v>
      </c>
      <c r="Y21" s="58"/>
      <c r="Z21" s="58"/>
      <c r="AA21" s="58"/>
      <c r="AB21" s="58"/>
      <c r="AC21" s="58"/>
      <c r="AD21" s="58"/>
      <c r="AE21" s="58"/>
      <c r="AG21" s="7">
        <f>IF(Q21&gt;0,RANK(Q21,(N21:P21,Q21:AE21)),0)</f>
        <v>0</v>
      </c>
      <c r="AH21" s="7">
        <f>IF(R21&gt;0,RANK(R21,(N21:P21,Q21:AE21)),0)</f>
        <v>0</v>
      </c>
      <c r="AI21" s="7">
        <f>IF(T21&gt;0,RANK(T21,(N21:P21,Q21:AE21)),0)</f>
        <v>0</v>
      </c>
      <c r="AJ21" s="7">
        <f>IF(S21&gt;0,RANK(S21,(N21:P21,Q21:AE21)),0)</f>
        <v>0</v>
      </c>
      <c r="AK21" s="2">
        <f t="shared" si="5"/>
        <v>0</v>
      </c>
      <c r="AL21" s="2">
        <f t="shared" si="6"/>
        <v>0</v>
      </c>
      <c r="AM21" s="2">
        <f t="shared" si="7"/>
        <v>0</v>
      </c>
      <c r="AN21" s="2">
        <f t="shared" si="8"/>
        <v>0</v>
      </c>
      <c r="AP21" t="s">
        <v>1451</v>
      </c>
      <c r="AQ21" t="s">
        <v>236</v>
      </c>
      <c r="AT21">
        <v>2</v>
      </c>
      <c r="AU21" s="95">
        <v>1</v>
      </c>
      <c r="AV21" s="97">
        <v>37</v>
      </c>
      <c r="AW21" s="100">
        <f t="shared" si="11"/>
        <v>1037</v>
      </c>
      <c r="AY21" s="7" t="s">
        <v>1461</v>
      </c>
    </row>
    <row r="22" spans="1:51" ht="13" hidden="1" customHeight="1" outlineLevel="1">
      <c r="A22" t="s">
        <v>531</v>
      </c>
      <c r="B22" t="s">
        <v>236</v>
      </c>
      <c r="C22" s="1">
        <f t="shared" si="0"/>
        <v>6543</v>
      </c>
      <c r="D22" s="7">
        <f>IF(N22&gt;0, RANK(N22,(N22:P22,Q22:AE22)),0)</f>
        <v>0</v>
      </c>
      <c r="E22" s="7">
        <f>IF(O22&gt;0,RANK(O22,(N22:P22,Q22:AE22)),0)</f>
        <v>1</v>
      </c>
      <c r="F22" s="7">
        <f>IF(P22&gt;0,RANK(P22,(N22:P22,Q22:AE22)),0)</f>
        <v>0</v>
      </c>
      <c r="G22" s="1" t="e">
        <f t="shared" si="9"/>
        <v>#NUM!</v>
      </c>
      <c r="H22" s="2" t="e">
        <f t="shared" si="10"/>
        <v>#NUM!</v>
      </c>
      <c r="I22" s="2"/>
      <c r="J22" s="2">
        <f t="shared" si="1"/>
        <v>0</v>
      </c>
      <c r="K22" s="2">
        <f t="shared" si="2"/>
        <v>0.99281675072596665</v>
      </c>
      <c r="L22" s="2">
        <f t="shared" si="3"/>
        <v>0</v>
      </c>
      <c r="M22" s="2">
        <f t="shared" si="4"/>
        <v>7.1832492740333542E-3</v>
      </c>
      <c r="N22" s="105"/>
      <c r="O22" s="105">
        <v>6496</v>
      </c>
      <c r="P22" s="58"/>
      <c r="Q22" s="58"/>
      <c r="R22" s="58"/>
      <c r="S22" s="58"/>
      <c r="T22" s="58"/>
      <c r="U22" s="58"/>
      <c r="V22" s="58"/>
      <c r="W22" s="58"/>
      <c r="X22" s="105">
        <v>47</v>
      </c>
      <c r="Y22" s="58"/>
      <c r="Z22" s="58"/>
      <c r="AA22" s="58"/>
      <c r="AB22" s="58"/>
      <c r="AC22" s="58"/>
      <c r="AD22" s="58"/>
      <c r="AE22" s="58"/>
      <c r="AG22" s="7">
        <f>IF(Q22&gt;0,RANK(Q22,(N22:P22,Q22:AE22)),0)</f>
        <v>0</v>
      </c>
      <c r="AH22" s="7">
        <f>IF(R22&gt;0,RANK(R22,(N22:P22,Q22:AE22)),0)</f>
        <v>0</v>
      </c>
      <c r="AI22" s="7">
        <f>IF(T22&gt;0,RANK(T22,(N22:P22,Q22:AE22)),0)</f>
        <v>0</v>
      </c>
      <c r="AJ22" s="7">
        <f>IF(S22&gt;0,RANK(S22,(N22:P22,Q22:AE22)),0)</f>
        <v>0</v>
      </c>
      <c r="AK22" s="2">
        <f t="shared" si="5"/>
        <v>0</v>
      </c>
      <c r="AL22" s="2">
        <f t="shared" si="6"/>
        <v>0</v>
      </c>
      <c r="AM22" s="2">
        <f t="shared" si="7"/>
        <v>0</v>
      </c>
      <c r="AN22" s="2">
        <f t="shared" si="8"/>
        <v>0</v>
      </c>
      <c r="AP22" t="s">
        <v>531</v>
      </c>
      <c r="AQ22" t="s">
        <v>236</v>
      </c>
      <c r="AT22">
        <v>2</v>
      </c>
      <c r="AU22" s="95">
        <v>1</v>
      </c>
      <c r="AV22" s="97">
        <v>39</v>
      </c>
      <c r="AW22" s="100">
        <f t="shared" si="11"/>
        <v>1039</v>
      </c>
      <c r="AY22" s="7" t="s">
        <v>1461</v>
      </c>
    </row>
    <row r="23" spans="1:51" ht="13" hidden="1" customHeight="1" outlineLevel="1">
      <c r="A23" t="s">
        <v>329</v>
      </c>
      <c r="B23" t="s">
        <v>236</v>
      </c>
      <c r="C23" s="1">
        <f t="shared" si="0"/>
        <v>3203</v>
      </c>
      <c r="D23" s="7">
        <f>IF(N23&gt;0, RANK(N23,(N23:P23,Q23:AE23)),0)</f>
        <v>0</v>
      </c>
      <c r="E23" s="7">
        <f>IF(O23&gt;0,RANK(O23,(N23:P23,Q23:AE23)),0)</f>
        <v>1</v>
      </c>
      <c r="F23" s="7">
        <f>IF(P23&gt;0,RANK(P23,(N23:P23,Q23:AE23)),0)</f>
        <v>0</v>
      </c>
      <c r="G23" s="1" t="e">
        <f t="shared" si="9"/>
        <v>#NUM!</v>
      </c>
      <c r="H23" s="2" t="e">
        <f t="shared" si="10"/>
        <v>#NUM!</v>
      </c>
      <c r="I23" s="2"/>
      <c r="J23" s="2">
        <f t="shared" si="1"/>
        <v>0</v>
      </c>
      <c r="K23" s="2">
        <f t="shared" si="2"/>
        <v>0.98626287855135808</v>
      </c>
      <c r="L23" s="2">
        <f t="shared" si="3"/>
        <v>0</v>
      </c>
      <c r="M23" s="2">
        <f t="shared" si="4"/>
        <v>1.373712144864192E-2</v>
      </c>
      <c r="N23" s="105"/>
      <c r="O23" s="105">
        <v>3159</v>
      </c>
      <c r="P23" s="58"/>
      <c r="Q23" s="58"/>
      <c r="R23" s="58"/>
      <c r="S23" s="58"/>
      <c r="T23" s="58"/>
      <c r="U23" s="58"/>
      <c r="V23" s="58"/>
      <c r="W23" s="58"/>
      <c r="X23" s="105">
        <v>44</v>
      </c>
      <c r="Y23" s="58"/>
      <c r="Z23" s="58"/>
      <c r="AA23" s="58"/>
      <c r="AB23" s="58"/>
      <c r="AC23" s="58"/>
      <c r="AD23" s="58"/>
      <c r="AE23" s="58"/>
      <c r="AG23" s="7">
        <f>IF(Q23&gt;0,RANK(Q23,(N23:P23,Q23:AE23)),0)</f>
        <v>0</v>
      </c>
      <c r="AH23" s="7">
        <f>IF(R23&gt;0,RANK(R23,(N23:P23,Q23:AE23)),0)</f>
        <v>0</v>
      </c>
      <c r="AI23" s="7">
        <f>IF(T23&gt;0,RANK(T23,(N23:P23,Q23:AE23)),0)</f>
        <v>0</v>
      </c>
      <c r="AJ23" s="7">
        <f>IF(S23&gt;0,RANK(S23,(N23:P23,Q23:AE23)),0)</f>
        <v>0</v>
      </c>
      <c r="AK23" s="2">
        <f t="shared" si="5"/>
        <v>0</v>
      </c>
      <c r="AL23" s="2">
        <f t="shared" si="6"/>
        <v>0</v>
      </c>
      <c r="AM23" s="2">
        <f t="shared" si="7"/>
        <v>0</v>
      </c>
      <c r="AN23" s="2">
        <f t="shared" si="8"/>
        <v>0</v>
      </c>
      <c r="AP23" t="s">
        <v>329</v>
      </c>
      <c r="AQ23" t="s">
        <v>236</v>
      </c>
      <c r="AT23">
        <v>2</v>
      </c>
      <c r="AU23" s="95">
        <v>1</v>
      </c>
      <c r="AV23" s="97">
        <v>41</v>
      </c>
      <c r="AW23" s="100">
        <f t="shared" si="11"/>
        <v>1041</v>
      </c>
      <c r="AY23" s="7" t="s">
        <v>1461</v>
      </c>
    </row>
    <row r="24" spans="1:51" ht="13" hidden="1" customHeight="1" outlineLevel="1">
      <c r="A24" t="s">
        <v>356</v>
      </c>
      <c r="B24" t="s">
        <v>236</v>
      </c>
      <c r="C24" s="1">
        <f t="shared" si="0"/>
        <v>17457</v>
      </c>
      <c r="D24" s="7">
        <f>IF(N24&gt;0, RANK(N24,(N24:P24,Q24:AE24)),0)</f>
        <v>0</v>
      </c>
      <c r="E24" s="7">
        <f>IF(O24&gt;0,RANK(O24,(N24:P24,Q24:AE24)),0)</f>
        <v>1</v>
      </c>
      <c r="F24" s="7">
        <f>IF(P24&gt;0,RANK(P24,(N24:P24,Q24:AE24)),0)</f>
        <v>0</v>
      </c>
      <c r="G24" s="1" t="e">
        <f t="shared" si="9"/>
        <v>#NUM!</v>
      </c>
      <c r="H24" s="2" t="e">
        <f t="shared" si="10"/>
        <v>#NUM!</v>
      </c>
      <c r="I24" s="2"/>
      <c r="J24" s="2">
        <f t="shared" si="1"/>
        <v>0</v>
      </c>
      <c r="K24" s="2">
        <f t="shared" si="2"/>
        <v>0.99089190582574327</v>
      </c>
      <c r="L24" s="2">
        <f t="shared" si="3"/>
        <v>0</v>
      </c>
      <c r="M24" s="2">
        <f t="shared" si="4"/>
        <v>9.1080941742567312E-3</v>
      </c>
      <c r="N24" s="105"/>
      <c r="O24" s="105">
        <v>17298</v>
      </c>
      <c r="P24" s="58"/>
      <c r="Q24" s="58"/>
      <c r="R24" s="58"/>
      <c r="S24" s="58"/>
      <c r="T24" s="58"/>
      <c r="U24" s="58"/>
      <c r="V24" s="58"/>
      <c r="W24" s="58"/>
      <c r="X24" s="105">
        <v>159</v>
      </c>
      <c r="Y24" s="58"/>
      <c r="Z24" s="58"/>
      <c r="AA24" s="58"/>
      <c r="AB24" s="58"/>
      <c r="AC24" s="58"/>
      <c r="AD24" s="58"/>
      <c r="AE24" s="58"/>
      <c r="AG24" s="7">
        <f>IF(Q24&gt;0,RANK(Q24,(N24:P24,Q24:AE24)),0)</f>
        <v>0</v>
      </c>
      <c r="AH24" s="7">
        <f>IF(R24&gt;0,RANK(R24,(N24:P24,Q24:AE24)),0)</f>
        <v>0</v>
      </c>
      <c r="AI24" s="7">
        <f>IF(T24&gt;0,RANK(T24,(N24:P24,Q24:AE24)),0)</f>
        <v>0</v>
      </c>
      <c r="AJ24" s="7">
        <f>IF(S24&gt;0,RANK(S24,(N24:P24,Q24:AE24)),0)</f>
        <v>0</v>
      </c>
      <c r="AK24" s="2">
        <f t="shared" si="5"/>
        <v>0</v>
      </c>
      <c r="AL24" s="2">
        <f t="shared" si="6"/>
        <v>0</v>
      </c>
      <c r="AM24" s="2">
        <f t="shared" si="7"/>
        <v>0</v>
      </c>
      <c r="AN24" s="2">
        <f t="shared" si="8"/>
        <v>0</v>
      </c>
      <c r="AP24" t="s">
        <v>356</v>
      </c>
      <c r="AQ24" t="s">
        <v>236</v>
      </c>
      <c r="AT24">
        <v>2</v>
      </c>
      <c r="AU24" s="95">
        <v>1</v>
      </c>
      <c r="AV24" s="97">
        <v>43</v>
      </c>
      <c r="AW24" s="100">
        <f t="shared" si="11"/>
        <v>1043</v>
      </c>
      <c r="AY24" s="7" t="s">
        <v>1461</v>
      </c>
    </row>
    <row r="25" spans="1:51" ht="13" hidden="1" customHeight="1" outlineLevel="1">
      <c r="A25" t="s">
        <v>175</v>
      </c>
      <c r="B25" t="s">
        <v>236</v>
      </c>
      <c r="C25" s="1">
        <f t="shared" si="0"/>
        <v>8903</v>
      </c>
      <c r="D25" s="7">
        <f>IF(N25&gt;0, RANK(N25,(N25:P25,Q25:AE25)),0)</f>
        <v>0</v>
      </c>
      <c r="E25" s="7">
        <f>IF(O25&gt;0,RANK(O25,(N25:P25,Q25:AE25)),0)</f>
        <v>1</v>
      </c>
      <c r="F25" s="7">
        <f>IF(P25&gt;0,RANK(P25,(N25:P25,Q25:AE25)),0)</f>
        <v>0</v>
      </c>
      <c r="G25" s="1" t="e">
        <f t="shared" si="9"/>
        <v>#NUM!</v>
      </c>
      <c r="H25" s="2" t="e">
        <f t="shared" si="10"/>
        <v>#NUM!</v>
      </c>
      <c r="I25" s="2"/>
      <c r="J25" s="2">
        <f t="shared" si="1"/>
        <v>0</v>
      </c>
      <c r="K25" s="2">
        <f t="shared" si="2"/>
        <v>0.98112995619454113</v>
      </c>
      <c r="L25" s="2">
        <f t="shared" si="3"/>
        <v>0</v>
      </c>
      <c r="M25" s="2">
        <f t="shared" si="4"/>
        <v>1.8870043805458869E-2</v>
      </c>
      <c r="N25" s="105"/>
      <c r="O25" s="105">
        <v>8735</v>
      </c>
      <c r="P25" s="58"/>
      <c r="Q25" s="58"/>
      <c r="R25" s="58"/>
      <c r="S25" s="58"/>
      <c r="T25" s="58"/>
      <c r="U25" s="58"/>
      <c r="V25" s="58"/>
      <c r="W25" s="58"/>
      <c r="X25" s="105">
        <v>168</v>
      </c>
      <c r="Y25" s="58"/>
      <c r="Z25" s="58"/>
      <c r="AA25" s="58"/>
      <c r="AB25" s="58"/>
      <c r="AC25" s="58"/>
      <c r="AD25" s="58"/>
      <c r="AE25" s="58"/>
      <c r="AG25" s="7">
        <f>IF(Q25&gt;0,RANK(Q25,(N25:P25,Q25:AE25)),0)</f>
        <v>0</v>
      </c>
      <c r="AH25" s="7">
        <f>IF(R25&gt;0,RANK(R25,(N25:P25,Q25:AE25)),0)</f>
        <v>0</v>
      </c>
      <c r="AI25" s="7">
        <f>IF(T25&gt;0,RANK(T25,(N25:P25,Q25:AE25)),0)</f>
        <v>0</v>
      </c>
      <c r="AJ25" s="7">
        <f>IF(S25&gt;0,RANK(S25,(N25:P25,Q25:AE25)),0)</f>
        <v>0</v>
      </c>
      <c r="AK25" s="2">
        <f t="shared" si="5"/>
        <v>0</v>
      </c>
      <c r="AL25" s="2">
        <f t="shared" si="6"/>
        <v>0</v>
      </c>
      <c r="AM25" s="2">
        <f t="shared" si="7"/>
        <v>0</v>
      </c>
      <c r="AN25" s="2">
        <f t="shared" si="8"/>
        <v>0</v>
      </c>
      <c r="AP25" t="s">
        <v>175</v>
      </c>
      <c r="AQ25" t="s">
        <v>236</v>
      </c>
      <c r="AT25">
        <v>2</v>
      </c>
      <c r="AU25" s="95">
        <v>1</v>
      </c>
      <c r="AV25" s="97">
        <v>45</v>
      </c>
      <c r="AW25" s="100">
        <f t="shared" si="11"/>
        <v>1045</v>
      </c>
      <c r="AY25" s="7" t="s">
        <v>1461</v>
      </c>
    </row>
    <row r="26" spans="1:51" ht="13" hidden="1" customHeight="1" outlineLevel="1">
      <c r="A26" t="s">
        <v>2038</v>
      </c>
      <c r="B26" t="s">
        <v>236</v>
      </c>
      <c r="C26" s="1">
        <f t="shared" si="0"/>
        <v>5150</v>
      </c>
      <c r="D26" s="7">
        <f>IF(N26&gt;0, RANK(N26,(N26:P26,Q26:AE26)),0)</f>
        <v>0</v>
      </c>
      <c r="E26" s="7">
        <f>IF(O26&gt;0,RANK(O26,(N26:P26,Q26:AE26)),0)</f>
        <v>1</v>
      </c>
      <c r="F26" s="7">
        <f>IF(P26&gt;0,RANK(P26,(N26:P26,Q26:AE26)),0)</f>
        <v>0</v>
      </c>
      <c r="G26" s="1" t="e">
        <f t="shared" si="9"/>
        <v>#NUM!</v>
      </c>
      <c r="H26" s="2" t="e">
        <f t="shared" si="10"/>
        <v>#NUM!</v>
      </c>
      <c r="I26" s="2"/>
      <c r="J26" s="2">
        <f t="shared" si="1"/>
        <v>0</v>
      </c>
      <c r="K26" s="2">
        <f t="shared" si="2"/>
        <v>0.93689320388349517</v>
      </c>
      <c r="L26" s="2">
        <f t="shared" si="3"/>
        <v>0</v>
      </c>
      <c r="M26" s="2">
        <f t="shared" si="4"/>
        <v>6.3106796116504826E-2</v>
      </c>
      <c r="N26" s="105"/>
      <c r="O26" s="105">
        <v>4825</v>
      </c>
      <c r="P26" s="58"/>
      <c r="Q26" s="58"/>
      <c r="R26" s="58"/>
      <c r="S26" s="58"/>
      <c r="T26" s="58"/>
      <c r="U26" s="58"/>
      <c r="V26" s="58"/>
      <c r="W26" s="58"/>
      <c r="X26" s="105">
        <v>325</v>
      </c>
      <c r="Y26" s="58"/>
      <c r="Z26" s="58"/>
      <c r="AA26" s="58"/>
      <c r="AB26" s="58"/>
      <c r="AC26" s="58"/>
      <c r="AD26" s="58"/>
      <c r="AE26" s="58"/>
      <c r="AG26" s="7">
        <f>IF(Q26&gt;0,RANK(Q26,(N26:P26,Q26:AE26)),0)</f>
        <v>0</v>
      </c>
      <c r="AH26" s="7">
        <f>IF(R26&gt;0,RANK(R26,(N26:P26,Q26:AE26)),0)</f>
        <v>0</v>
      </c>
      <c r="AI26" s="7">
        <f>IF(T26&gt;0,RANK(T26,(N26:P26,Q26:AE26)),0)</f>
        <v>0</v>
      </c>
      <c r="AJ26" s="7">
        <f>IF(S26&gt;0,RANK(S26,(N26:P26,Q26:AE26)),0)</f>
        <v>0</v>
      </c>
      <c r="AK26" s="2">
        <f t="shared" si="5"/>
        <v>0</v>
      </c>
      <c r="AL26" s="2">
        <f t="shared" si="6"/>
        <v>0</v>
      </c>
      <c r="AM26" s="2">
        <f t="shared" si="7"/>
        <v>0</v>
      </c>
      <c r="AN26" s="2">
        <f t="shared" si="8"/>
        <v>0</v>
      </c>
      <c r="AP26" t="s">
        <v>2038</v>
      </c>
      <c r="AQ26" t="s">
        <v>236</v>
      </c>
      <c r="AT26">
        <v>2</v>
      </c>
      <c r="AU26" s="95">
        <v>1</v>
      </c>
      <c r="AV26" s="97">
        <v>47</v>
      </c>
      <c r="AW26" s="100">
        <f t="shared" si="11"/>
        <v>1047</v>
      </c>
      <c r="AY26" s="7" t="s">
        <v>1461</v>
      </c>
    </row>
    <row r="27" spans="1:51" ht="13" hidden="1" customHeight="1" outlineLevel="1">
      <c r="A27" t="s">
        <v>2039</v>
      </c>
      <c r="B27" t="s">
        <v>236</v>
      </c>
      <c r="C27" s="1">
        <f t="shared" si="0"/>
        <v>12562</v>
      </c>
      <c r="D27" s="7">
        <f>IF(N27&gt;0, RANK(N27,(N27:P27,Q27:AE27)),0)</f>
        <v>0</v>
      </c>
      <c r="E27" s="7">
        <f>IF(O27&gt;0,RANK(O27,(N27:P27,Q27:AE27)),0)</f>
        <v>1</v>
      </c>
      <c r="F27" s="7">
        <f>IF(P27&gt;0,RANK(P27,(N27:P27,Q27:AE27)),0)</f>
        <v>0</v>
      </c>
      <c r="G27" s="1" t="e">
        <f t="shared" si="9"/>
        <v>#NUM!</v>
      </c>
      <c r="H27" s="2" t="e">
        <f t="shared" si="10"/>
        <v>#NUM!</v>
      </c>
      <c r="I27" s="2"/>
      <c r="J27" s="2">
        <f t="shared" si="1"/>
        <v>0</v>
      </c>
      <c r="K27" s="2">
        <f t="shared" si="2"/>
        <v>0.99068619646553102</v>
      </c>
      <c r="L27" s="2">
        <f t="shared" si="3"/>
        <v>0</v>
      </c>
      <c r="M27" s="2">
        <f t="shared" si="4"/>
        <v>9.3138035344689785E-3</v>
      </c>
      <c r="N27" s="105"/>
      <c r="O27" s="105">
        <v>12445</v>
      </c>
      <c r="P27" s="58"/>
      <c r="Q27" s="58"/>
      <c r="R27" s="58"/>
      <c r="S27" s="58"/>
      <c r="T27" s="58"/>
      <c r="U27" s="58"/>
      <c r="V27" s="58"/>
      <c r="W27" s="58"/>
      <c r="X27" s="105">
        <v>117</v>
      </c>
      <c r="Y27" s="58"/>
      <c r="Z27" s="58"/>
      <c r="AA27" s="58"/>
      <c r="AB27" s="58"/>
      <c r="AC27" s="58"/>
      <c r="AD27" s="58"/>
      <c r="AE27" s="58"/>
      <c r="AG27" s="7">
        <f>IF(Q27&gt;0,RANK(Q27,(N27:P27,Q27:AE27)),0)</f>
        <v>0</v>
      </c>
      <c r="AH27" s="7">
        <f>IF(R27&gt;0,RANK(R27,(N27:P27,Q27:AE27)),0)</f>
        <v>0</v>
      </c>
      <c r="AI27" s="7">
        <f>IF(T27&gt;0,RANK(T27,(N27:P27,Q27:AE27)),0)</f>
        <v>0</v>
      </c>
      <c r="AJ27" s="7">
        <f>IF(S27&gt;0,RANK(S27,(N27:P27,Q27:AE27)),0)</f>
        <v>0</v>
      </c>
      <c r="AK27" s="2">
        <f t="shared" si="5"/>
        <v>0</v>
      </c>
      <c r="AL27" s="2">
        <f t="shared" si="6"/>
        <v>0</v>
      </c>
      <c r="AM27" s="2">
        <f t="shared" si="7"/>
        <v>0</v>
      </c>
      <c r="AN27" s="2">
        <f t="shared" si="8"/>
        <v>0</v>
      </c>
      <c r="AP27" t="s">
        <v>2039</v>
      </c>
      <c r="AQ27" t="s">
        <v>236</v>
      </c>
      <c r="AT27">
        <v>2</v>
      </c>
      <c r="AU27" s="95">
        <v>1</v>
      </c>
      <c r="AV27" s="97">
        <v>49</v>
      </c>
      <c r="AW27" s="100">
        <f t="shared" si="11"/>
        <v>1049</v>
      </c>
      <c r="AY27" s="7" t="s">
        <v>1461</v>
      </c>
    </row>
    <row r="28" spans="1:51" ht="13" hidden="1" customHeight="1" outlineLevel="1">
      <c r="A28" t="s">
        <v>1304</v>
      </c>
      <c r="B28" t="s">
        <v>236</v>
      </c>
      <c r="C28" s="1">
        <f t="shared" si="0"/>
        <v>16912</v>
      </c>
      <c r="D28" s="7">
        <f>IF(N28&gt;0, RANK(N28,(N28:P28,Q28:AE28)),0)</f>
        <v>0</v>
      </c>
      <c r="E28" s="7">
        <f>IF(O28&gt;0,RANK(O28,(N28:P28,Q28:AE28)),0)</f>
        <v>1</v>
      </c>
      <c r="F28" s="7">
        <f>IF(P28&gt;0,RANK(P28,(N28:P28,Q28:AE28)),0)</f>
        <v>0</v>
      </c>
      <c r="G28" s="1" t="e">
        <f t="shared" si="9"/>
        <v>#NUM!</v>
      </c>
      <c r="H28" s="2" t="e">
        <f t="shared" si="10"/>
        <v>#NUM!</v>
      </c>
      <c r="I28" s="2"/>
      <c r="J28" s="2">
        <f t="shared" si="1"/>
        <v>0</v>
      </c>
      <c r="K28" s="2">
        <f t="shared" si="2"/>
        <v>0.98509933774834435</v>
      </c>
      <c r="L28" s="2">
        <f t="shared" si="3"/>
        <v>0</v>
      </c>
      <c r="M28" s="2">
        <f t="shared" si="4"/>
        <v>1.490066225165565E-2</v>
      </c>
      <c r="N28" s="105"/>
      <c r="O28" s="105">
        <v>16660</v>
      </c>
      <c r="P28" s="58"/>
      <c r="Q28" s="58"/>
      <c r="R28" s="58"/>
      <c r="S28" s="58"/>
      <c r="T28" s="58"/>
      <c r="U28" s="58"/>
      <c r="V28" s="58"/>
      <c r="W28" s="58"/>
      <c r="X28" s="105">
        <v>252</v>
      </c>
      <c r="Y28" s="58"/>
      <c r="Z28" s="58"/>
      <c r="AA28" s="58"/>
      <c r="AB28" s="58"/>
      <c r="AC28" s="58"/>
      <c r="AD28" s="58"/>
      <c r="AE28" s="58"/>
      <c r="AG28" s="7">
        <f>IF(Q28&gt;0,RANK(Q28,(N28:P28,Q28:AE28)),0)</f>
        <v>0</v>
      </c>
      <c r="AH28" s="7">
        <f>IF(R28&gt;0,RANK(R28,(N28:P28,Q28:AE28)),0)</f>
        <v>0</v>
      </c>
      <c r="AI28" s="7">
        <f>IF(T28&gt;0,RANK(T28,(N28:P28,Q28:AE28)),0)</f>
        <v>0</v>
      </c>
      <c r="AJ28" s="7">
        <f>IF(S28&gt;0,RANK(S28,(N28:P28,Q28:AE28)),0)</f>
        <v>0</v>
      </c>
      <c r="AK28" s="2">
        <f t="shared" si="5"/>
        <v>0</v>
      </c>
      <c r="AL28" s="2">
        <f t="shared" si="6"/>
        <v>0</v>
      </c>
      <c r="AM28" s="2">
        <f t="shared" si="7"/>
        <v>0</v>
      </c>
      <c r="AN28" s="2">
        <f t="shared" si="8"/>
        <v>0</v>
      </c>
      <c r="AP28" t="s">
        <v>1304</v>
      </c>
      <c r="AQ28" t="s">
        <v>236</v>
      </c>
      <c r="AT28">
        <v>2</v>
      </c>
      <c r="AU28" s="95">
        <v>1</v>
      </c>
      <c r="AV28" s="97">
        <v>51</v>
      </c>
      <c r="AW28" s="100">
        <f t="shared" si="11"/>
        <v>1051</v>
      </c>
      <c r="AY28" s="7" t="s">
        <v>1461</v>
      </c>
    </row>
    <row r="29" spans="1:51" ht="13" hidden="1" customHeight="1" outlineLevel="1">
      <c r="A29" t="s">
        <v>2468</v>
      </c>
      <c r="B29" t="s">
        <v>236</v>
      </c>
      <c r="C29" s="1">
        <f t="shared" si="0"/>
        <v>6410</v>
      </c>
      <c r="D29" s="7">
        <f>IF(N29&gt;0, RANK(N29,(N29:P29,Q29:AE29)),0)</f>
        <v>0</v>
      </c>
      <c r="E29" s="7">
        <f>IF(O29&gt;0,RANK(O29,(N29:P29,Q29:AE29)),0)</f>
        <v>1</v>
      </c>
      <c r="F29" s="7">
        <f>IF(P29&gt;0,RANK(P29,(N29:P29,Q29:AE29)),0)</f>
        <v>0</v>
      </c>
      <c r="G29" s="1" t="e">
        <f t="shared" si="9"/>
        <v>#NUM!</v>
      </c>
      <c r="H29" s="2" t="e">
        <f t="shared" si="10"/>
        <v>#NUM!</v>
      </c>
      <c r="I29" s="2"/>
      <c r="J29" s="2">
        <f t="shared" si="1"/>
        <v>0</v>
      </c>
      <c r="K29" s="2">
        <f t="shared" si="2"/>
        <v>0.98642745709828394</v>
      </c>
      <c r="L29" s="2">
        <f t="shared" si="3"/>
        <v>0</v>
      </c>
      <c r="M29" s="2">
        <f t="shared" si="4"/>
        <v>1.3572542901716056E-2</v>
      </c>
      <c r="N29" s="105"/>
      <c r="O29" s="105">
        <v>6323</v>
      </c>
      <c r="P29" s="58"/>
      <c r="Q29" s="58"/>
      <c r="R29" s="58"/>
      <c r="S29" s="58"/>
      <c r="T29" s="58"/>
      <c r="U29" s="58"/>
      <c r="V29" s="58"/>
      <c r="W29" s="58"/>
      <c r="X29" s="105">
        <v>87</v>
      </c>
      <c r="Y29" s="58"/>
      <c r="Z29" s="58"/>
      <c r="AA29" s="58"/>
      <c r="AB29" s="58"/>
      <c r="AC29" s="58"/>
      <c r="AD29" s="58"/>
      <c r="AE29" s="58"/>
      <c r="AG29" s="7">
        <f>IF(Q29&gt;0,RANK(Q29,(N29:P29,Q29:AE29)),0)</f>
        <v>0</v>
      </c>
      <c r="AH29" s="7">
        <f>IF(R29&gt;0,RANK(R29,(N29:P29,Q29:AE29)),0)</f>
        <v>0</v>
      </c>
      <c r="AI29" s="7">
        <f>IF(T29&gt;0,RANK(T29,(N29:P29,Q29:AE29)),0)</f>
        <v>0</v>
      </c>
      <c r="AJ29" s="7">
        <f>IF(S29&gt;0,RANK(S29,(N29:P29,Q29:AE29)),0)</f>
        <v>0</v>
      </c>
      <c r="AK29" s="2">
        <f t="shared" si="5"/>
        <v>0</v>
      </c>
      <c r="AL29" s="2">
        <f t="shared" si="6"/>
        <v>0</v>
      </c>
      <c r="AM29" s="2">
        <f t="shared" si="7"/>
        <v>0</v>
      </c>
      <c r="AN29" s="2">
        <f t="shared" si="8"/>
        <v>0</v>
      </c>
      <c r="AP29" t="s">
        <v>2468</v>
      </c>
      <c r="AQ29" t="s">
        <v>236</v>
      </c>
      <c r="AT29">
        <v>2</v>
      </c>
      <c r="AU29" s="95">
        <v>1</v>
      </c>
      <c r="AV29" s="97">
        <v>53</v>
      </c>
      <c r="AW29" s="100">
        <f t="shared" si="11"/>
        <v>1053</v>
      </c>
      <c r="AY29" s="7" t="s">
        <v>1461</v>
      </c>
    </row>
    <row r="30" spans="1:51" ht="13" hidden="1" customHeight="1" outlineLevel="1">
      <c r="A30" t="s">
        <v>1445</v>
      </c>
      <c r="B30" t="s">
        <v>236</v>
      </c>
      <c r="C30" s="1">
        <f t="shared" si="0"/>
        <v>19673</v>
      </c>
      <c r="D30" s="7">
        <f>IF(N30&gt;0, RANK(N30,(N30:P30,Q30:AE30)),0)</f>
        <v>0</v>
      </c>
      <c r="E30" s="7">
        <f>IF(O30&gt;0,RANK(O30,(N30:P30,Q30:AE30)),0)</f>
        <v>1</v>
      </c>
      <c r="F30" s="7">
        <f>IF(P30&gt;0,RANK(P30,(N30:P30,Q30:AE30)),0)</f>
        <v>0</v>
      </c>
      <c r="G30" s="1" t="e">
        <f t="shared" si="9"/>
        <v>#NUM!</v>
      </c>
      <c r="H30" s="2" t="e">
        <f t="shared" si="10"/>
        <v>#NUM!</v>
      </c>
      <c r="I30" s="2"/>
      <c r="J30" s="2">
        <f t="shared" si="1"/>
        <v>0</v>
      </c>
      <c r="K30" s="2">
        <f t="shared" si="2"/>
        <v>0.97717684135617344</v>
      </c>
      <c r="L30" s="2">
        <f t="shared" si="3"/>
        <v>0</v>
      </c>
      <c r="M30" s="2">
        <f t="shared" si="4"/>
        <v>2.2823158643826558E-2</v>
      </c>
      <c r="N30" s="105"/>
      <c r="O30" s="105">
        <v>19224</v>
      </c>
      <c r="P30" s="58"/>
      <c r="Q30" s="58"/>
      <c r="R30" s="58"/>
      <c r="S30" s="58"/>
      <c r="T30" s="58"/>
      <c r="U30" s="58"/>
      <c r="V30" s="58"/>
      <c r="W30" s="58"/>
      <c r="X30" s="105">
        <v>449</v>
      </c>
      <c r="Y30" s="58"/>
      <c r="Z30" s="58"/>
      <c r="AA30" s="58"/>
      <c r="AB30" s="58"/>
      <c r="AC30" s="58"/>
      <c r="AD30" s="58"/>
      <c r="AE30" s="58"/>
      <c r="AG30" s="7">
        <f>IF(Q30&gt;0,RANK(Q30,(N30:P30,Q30:AE30)),0)</f>
        <v>0</v>
      </c>
      <c r="AH30" s="7">
        <f>IF(R30&gt;0,RANK(R30,(N30:P30,Q30:AE30)),0)</f>
        <v>0</v>
      </c>
      <c r="AI30" s="7">
        <f>IF(T30&gt;0,RANK(T30,(N30:P30,Q30:AE30)),0)</f>
        <v>0</v>
      </c>
      <c r="AJ30" s="7">
        <f>IF(S30&gt;0,RANK(S30,(N30:P30,Q30:AE30)),0)</f>
        <v>0</v>
      </c>
      <c r="AK30" s="2">
        <f t="shared" si="5"/>
        <v>0</v>
      </c>
      <c r="AL30" s="2">
        <f t="shared" si="6"/>
        <v>0</v>
      </c>
      <c r="AM30" s="2">
        <f t="shared" si="7"/>
        <v>0</v>
      </c>
      <c r="AN30" s="2">
        <f t="shared" si="8"/>
        <v>0</v>
      </c>
      <c r="AP30" t="s">
        <v>1445</v>
      </c>
      <c r="AQ30" t="s">
        <v>236</v>
      </c>
      <c r="AT30">
        <v>2</v>
      </c>
      <c r="AU30" s="95">
        <v>1</v>
      </c>
      <c r="AV30" s="97">
        <v>55</v>
      </c>
      <c r="AW30" s="100">
        <f t="shared" si="11"/>
        <v>1055</v>
      </c>
      <c r="AY30" s="7" t="s">
        <v>1461</v>
      </c>
    </row>
    <row r="31" spans="1:51" ht="13" hidden="1" customHeight="1" outlineLevel="1">
      <c r="A31" t="s">
        <v>1929</v>
      </c>
      <c r="B31" t="s">
        <v>236</v>
      </c>
      <c r="C31" s="1">
        <f t="shared" si="0"/>
        <v>5213</v>
      </c>
      <c r="D31" s="7">
        <f>IF(N31&gt;0, RANK(N31,(N31:P31,Q31:AE31)),0)</f>
        <v>0</v>
      </c>
      <c r="E31" s="7">
        <f>IF(O31&gt;0,RANK(O31,(N31:P31,Q31:AE31)),0)</f>
        <v>1</v>
      </c>
      <c r="F31" s="7">
        <f>IF(P31&gt;0,RANK(P31,(N31:P31,Q31:AE31)),0)</f>
        <v>0</v>
      </c>
      <c r="G31" s="1" t="e">
        <f t="shared" si="9"/>
        <v>#NUM!</v>
      </c>
      <c r="H31" s="2" t="e">
        <f t="shared" si="10"/>
        <v>#NUM!</v>
      </c>
      <c r="I31" s="2"/>
      <c r="J31" s="2">
        <f t="shared" si="1"/>
        <v>0</v>
      </c>
      <c r="K31" s="2">
        <f t="shared" si="2"/>
        <v>0.99098407826587376</v>
      </c>
      <c r="L31" s="2">
        <f t="shared" si="3"/>
        <v>0</v>
      </c>
      <c r="M31" s="2">
        <f t="shared" si="4"/>
        <v>9.0159217341262421E-3</v>
      </c>
      <c r="N31" s="105"/>
      <c r="O31" s="105">
        <v>5166</v>
      </c>
      <c r="P31" s="58"/>
      <c r="Q31" s="58"/>
      <c r="R31" s="58"/>
      <c r="S31" s="58"/>
      <c r="T31" s="58"/>
      <c r="U31" s="58"/>
      <c r="V31" s="58"/>
      <c r="W31" s="58"/>
      <c r="X31" s="105">
        <v>47</v>
      </c>
      <c r="Y31" s="58"/>
      <c r="Z31" s="58"/>
      <c r="AA31" s="58"/>
      <c r="AB31" s="58"/>
      <c r="AC31" s="58"/>
      <c r="AD31" s="58"/>
      <c r="AE31" s="58"/>
      <c r="AG31" s="7">
        <f>IF(Q31&gt;0,RANK(Q31,(N31:P31,Q31:AE31)),0)</f>
        <v>0</v>
      </c>
      <c r="AH31" s="7">
        <f>IF(R31&gt;0,RANK(R31,(N31:P31,Q31:AE31)),0)</f>
        <v>0</v>
      </c>
      <c r="AI31" s="7">
        <f>IF(T31&gt;0,RANK(T31,(N31:P31,Q31:AE31)),0)</f>
        <v>0</v>
      </c>
      <c r="AJ31" s="7">
        <f>IF(S31&gt;0,RANK(S31,(N31:P31,Q31:AE31)),0)</f>
        <v>0</v>
      </c>
      <c r="AK31" s="2">
        <f t="shared" si="5"/>
        <v>0</v>
      </c>
      <c r="AL31" s="2">
        <f t="shared" si="6"/>
        <v>0</v>
      </c>
      <c r="AM31" s="2">
        <f t="shared" si="7"/>
        <v>0</v>
      </c>
      <c r="AN31" s="2">
        <f t="shared" si="8"/>
        <v>0</v>
      </c>
      <c r="AP31" t="s">
        <v>1929</v>
      </c>
      <c r="AQ31" t="s">
        <v>236</v>
      </c>
      <c r="AT31">
        <v>2</v>
      </c>
      <c r="AU31" s="95">
        <v>1</v>
      </c>
      <c r="AV31" s="97">
        <v>57</v>
      </c>
      <c r="AW31" s="100">
        <f t="shared" si="11"/>
        <v>1057</v>
      </c>
      <c r="AY31" s="7" t="s">
        <v>1461</v>
      </c>
    </row>
    <row r="32" spans="1:51" ht="13" hidden="1" customHeight="1" outlineLevel="1">
      <c r="A32" t="s">
        <v>2389</v>
      </c>
      <c r="B32" t="s">
        <v>236</v>
      </c>
      <c r="C32" s="1">
        <f t="shared" si="0"/>
        <v>5274</v>
      </c>
      <c r="D32" s="7">
        <f>IF(N32&gt;0, RANK(N32,(N32:P32,Q32:AE32)),0)</f>
        <v>0</v>
      </c>
      <c r="E32" s="7">
        <f>IF(O32&gt;0,RANK(O32,(N32:P32,Q32:AE32)),0)</f>
        <v>1</v>
      </c>
      <c r="F32" s="7">
        <f>IF(P32&gt;0,RANK(P32,(N32:P32,Q32:AE32)),0)</f>
        <v>0</v>
      </c>
      <c r="G32" s="1" t="e">
        <f t="shared" si="9"/>
        <v>#NUM!</v>
      </c>
      <c r="H32" s="2" t="e">
        <f t="shared" si="10"/>
        <v>#NUM!</v>
      </c>
      <c r="I32" s="2"/>
      <c r="J32" s="2">
        <f t="shared" si="1"/>
        <v>0</v>
      </c>
      <c r="K32" s="2">
        <f t="shared" si="2"/>
        <v>0.98312476298824425</v>
      </c>
      <c r="L32" s="2">
        <f t="shared" si="3"/>
        <v>0</v>
      </c>
      <c r="M32" s="2">
        <f t="shared" si="4"/>
        <v>1.687523701175575E-2</v>
      </c>
      <c r="N32" s="105"/>
      <c r="O32" s="105">
        <v>5185</v>
      </c>
      <c r="P32" s="58"/>
      <c r="Q32" s="58"/>
      <c r="R32" s="58"/>
      <c r="S32" s="58"/>
      <c r="T32" s="58"/>
      <c r="U32" s="58"/>
      <c r="V32" s="58"/>
      <c r="W32" s="58"/>
      <c r="X32" s="105">
        <v>89</v>
      </c>
      <c r="Y32" s="58"/>
      <c r="Z32" s="58"/>
      <c r="AA32" s="58"/>
      <c r="AB32" s="58"/>
      <c r="AC32" s="58"/>
      <c r="AD32" s="58"/>
      <c r="AE32" s="58"/>
      <c r="AG32" s="7">
        <f>IF(Q32&gt;0,RANK(Q32,(N32:P32,Q32:AE32)),0)</f>
        <v>0</v>
      </c>
      <c r="AH32" s="7">
        <f>IF(R32&gt;0,RANK(R32,(N32:P32,Q32:AE32)),0)</f>
        <v>0</v>
      </c>
      <c r="AI32" s="7">
        <f>IF(T32&gt;0,RANK(T32,(N32:P32,Q32:AE32)),0)</f>
        <v>0</v>
      </c>
      <c r="AJ32" s="7">
        <f>IF(S32&gt;0,RANK(S32,(N32:P32,Q32:AE32)),0)</f>
        <v>0</v>
      </c>
      <c r="AK32" s="2">
        <f t="shared" si="5"/>
        <v>0</v>
      </c>
      <c r="AL32" s="2">
        <f t="shared" si="6"/>
        <v>0</v>
      </c>
      <c r="AM32" s="2">
        <f t="shared" si="7"/>
        <v>0</v>
      </c>
      <c r="AN32" s="2">
        <f t="shared" si="8"/>
        <v>0</v>
      </c>
      <c r="AP32" t="s">
        <v>2389</v>
      </c>
      <c r="AQ32" t="s">
        <v>236</v>
      </c>
      <c r="AT32">
        <v>2</v>
      </c>
      <c r="AU32" s="95">
        <v>1</v>
      </c>
      <c r="AV32" s="97">
        <v>59</v>
      </c>
      <c r="AW32" s="100">
        <f t="shared" si="11"/>
        <v>1059</v>
      </c>
      <c r="AY32" s="7" t="s">
        <v>1461</v>
      </c>
    </row>
    <row r="33" spans="1:51" ht="13" hidden="1" customHeight="1" outlineLevel="1">
      <c r="A33" t="s">
        <v>46</v>
      </c>
      <c r="B33" t="s">
        <v>236</v>
      </c>
      <c r="C33" s="1">
        <f t="shared" si="0"/>
        <v>6216</v>
      </c>
      <c r="D33" s="7">
        <f>IF(N33&gt;0, RANK(N33,(N33:P33,Q33:AE33)),0)</f>
        <v>0</v>
      </c>
      <c r="E33" s="7">
        <f>IF(O33&gt;0,RANK(O33,(N33:P33,Q33:AE33)),0)</f>
        <v>1</v>
      </c>
      <c r="F33" s="7">
        <f>IF(P33&gt;0,RANK(P33,(N33:P33,Q33:AE33)),0)</f>
        <v>0</v>
      </c>
      <c r="G33" s="1" t="e">
        <f t="shared" si="9"/>
        <v>#NUM!</v>
      </c>
      <c r="H33" s="2" t="e">
        <f t="shared" si="10"/>
        <v>#NUM!</v>
      </c>
      <c r="I33" s="2"/>
      <c r="J33" s="2">
        <f t="shared" si="1"/>
        <v>0</v>
      </c>
      <c r="K33" s="2">
        <f t="shared" si="2"/>
        <v>0.98825611325611329</v>
      </c>
      <c r="L33" s="2">
        <f t="shared" si="3"/>
        <v>0</v>
      </c>
      <c r="M33" s="2">
        <f t="shared" si="4"/>
        <v>1.1743886743886711E-2</v>
      </c>
      <c r="N33" s="105"/>
      <c r="O33" s="105">
        <v>6143</v>
      </c>
      <c r="P33" s="58"/>
      <c r="Q33" s="58"/>
      <c r="R33" s="58"/>
      <c r="S33" s="58"/>
      <c r="T33" s="58"/>
      <c r="U33" s="58"/>
      <c r="V33" s="58"/>
      <c r="W33" s="58"/>
      <c r="X33" s="105">
        <v>73</v>
      </c>
      <c r="Y33" s="58"/>
      <c r="Z33" s="58"/>
      <c r="AA33" s="58"/>
      <c r="AB33" s="58"/>
      <c r="AC33" s="58"/>
      <c r="AD33" s="58"/>
      <c r="AE33" s="58"/>
      <c r="AG33" s="7">
        <f>IF(Q33&gt;0,RANK(Q33,(N33:P33,Q33:AE33)),0)</f>
        <v>0</v>
      </c>
      <c r="AH33" s="7">
        <f>IF(R33&gt;0,RANK(R33,(N33:P33,Q33:AE33)),0)</f>
        <v>0</v>
      </c>
      <c r="AI33" s="7">
        <f>IF(T33&gt;0,RANK(T33,(N33:P33,Q33:AE33)),0)</f>
        <v>0</v>
      </c>
      <c r="AJ33" s="7">
        <f>IF(S33&gt;0,RANK(S33,(N33:P33,Q33:AE33)),0)</f>
        <v>0</v>
      </c>
      <c r="AK33" s="2">
        <f t="shared" si="5"/>
        <v>0</v>
      </c>
      <c r="AL33" s="2">
        <f t="shared" si="6"/>
        <v>0</v>
      </c>
      <c r="AM33" s="2">
        <f t="shared" si="7"/>
        <v>0</v>
      </c>
      <c r="AN33" s="2">
        <f t="shared" si="8"/>
        <v>0</v>
      </c>
      <c r="AP33" t="s">
        <v>46</v>
      </c>
      <c r="AQ33" t="s">
        <v>236</v>
      </c>
      <c r="AT33">
        <v>2</v>
      </c>
      <c r="AU33" s="95">
        <v>1</v>
      </c>
      <c r="AV33" s="97">
        <v>61</v>
      </c>
      <c r="AW33" s="100">
        <f t="shared" si="11"/>
        <v>1061</v>
      </c>
      <c r="AY33" s="7" t="s">
        <v>1461</v>
      </c>
    </row>
    <row r="34" spans="1:51" ht="13" hidden="1" customHeight="1" outlineLevel="1">
      <c r="A34" t="s">
        <v>2195</v>
      </c>
      <c r="B34" t="s">
        <v>236</v>
      </c>
      <c r="C34" s="1">
        <f t="shared" si="0"/>
        <v>663</v>
      </c>
      <c r="D34" s="7">
        <f>IF(N34&gt;0, RANK(N34,(N34:P34,Q34:AE34)),0)</f>
        <v>0</v>
      </c>
      <c r="E34" s="7">
        <f>IF(O34&gt;0,RANK(O34,(N34:P34,Q34:AE34)),0)</f>
        <v>1</v>
      </c>
      <c r="F34" s="7">
        <f>IF(P34&gt;0,RANK(P34,(N34:P34,Q34:AE34)),0)</f>
        <v>0</v>
      </c>
      <c r="G34" s="1" t="e">
        <f t="shared" si="9"/>
        <v>#NUM!</v>
      </c>
      <c r="H34" s="2" t="e">
        <f t="shared" si="10"/>
        <v>#NUM!</v>
      </c>
      <c r="I34" s="2"/>
      <c r="J34" s="2">
        <f t="shared" si="1"/>
        <v>0</v>
      </c>
      <c r="K34" s="2">
        <f t="shared" si="2"/>
        <v>0.94871794871794868</v>
      </c>
      <c r="L34" s="2">
        <f t="shared" si="3"/>
        <v>0</v>
      </c>
      <c r="M34" s="2">
        <f t="shared" si="4"/>
        <v>5.1282051282051322E-2</v>
      </c>
      <c r="N34" s="105"/>
      <c r="O34" s="105">
        <v>629</v>
      </c>
      <c r="P34" s="58"/>
      <c r="Q34" s="58"/>
      <c r="R34" s="58"/>
      <c r="S34" s="58"/>
      <c r="T34" s="58"/>
      <c r="U34" s="58"/>
      <c r="V34" s="58"/>
      <c r="W34" s="58"/>
      <c r="X34" s="105">
        <v>34</v>
      </c>
      <c r="Y34" s="58"/>
      <c r="Z34" s="58"/>
      <c r="AA34" s="58"/>
      <c r="AB34" s="58"/>
      <c r="AC34" s="58"/>
      <c r="AD34" s="58"/>
      <c r="AE34" s="58"/>
      <c r="AG34" s="7">
        <f>IF(Q34&gt;0,RANK(Q34,(N34:P34,Q34:AE34)),0)</f>
        <v>0</v>
      </c>
      <c r="AH34" s="7">
        <f>IF(R34&gt;0,RANK(R34,(N34:P34,Q34:AE34)),0)</f>
        <v>0</v>
      </c>
      <c r="AI34" s="7">
        <f>IF(T34&gt;0,RANK(T34,(N34:P34,Q34:AE34)),0)</f>
        <v>0</v>
      </c>
      <c r="AJ34" s="7">
        <f>IF(S34&gt;0,RANK(S34,(N34:P34,Q34:AE34)),0)</f>
        <v>0</v>
      </c>
      <c r="AK34" s="2">
        <f t="shared" si="5"/>
        <v>0</v>
      </c>
      <c r="AL34" s="2">
        <f t="shared" si="6"/>
        <v>0</v>
      </c>
      <c r="AM34" s="2">
        <f t="shared" si="7"/>
        <v>0</v>
      </c>
      <c r="AN34" s="2">
        <f t="shared" si="8"/>
        <v>0</v>
      </c>
      <c r="AP34" t="s">
        <v>2195</v>
      </c>
      <c r="AQ34" t="s">
        <v>236</v>
      </c>
      <c r="AT34">
        <v>2</v>
      </c>
      <c r="AU34" s="95">
        <v>1</v>
      </c>
      <c r="AV34" s="97">
        <v>63</v>
      </c>
      <c r="AW34" s="100">
        <f t="shared" si="11"/>
        <v>1063</v>
      </c>
      <c r="AY34" s="7" t="s">
        <v>1461</v>
      </c>
    </row>
    <row r="35" spans="1:51" ht="13" hidden="1" customHeight="1" outlineLevel="1">
      <c r="A35" t="s">
        <v>463</v>
      </c>
      <c r="B35" t="s">
        <v>236</v>
      </c>
      <c r="C35" s="1">
        <f t="shared" ref="C35:C70" si="12">SUM(N35:AE35)</f>
        <v>2208</v>
      </c>
      <c r="D35" s="7">
        <f>IF(N35&gt;0, RANK(N35,(N35:P35,Q35:AE35)),0)</f>
        <v>0</v>
      </c>
      <c r="E35" s="7">
        <f>IF(O35&gt;0,RANK(O35,(N35:P35,Q35:AE35)),0)</f>
        <v>1</v>
      </c>
      <c r="F35" s="7">
        <f>IF(P35&gt;0,RANK(P35,(N35:P35,Q35:AE35)),0)</f>
        <v>0</v>
      </c>
      <c r="G35" s="1" t="e">
        <f t="shared" si="9"/>
        <v>#NUM!</v>
      </c>
      <c r="H35" s="2" t="e">
        <f t="shared" si="10"/>
        <v>#NUM!</v>
      </c>
      <c r="I35" s="2"/>
      <c r="J35" s="2">
        <f t="shared" ref="J35:J70" si="13">IF($C35=0,"-",N35/$C35)</f>
        <v>0</v>
      </c>
      <c r="K35" s="2">
        <f t="shared" ref="K35:K70" si="14">IF($C35=0,"-",O35/$C35)</f>
        <v>0.97010869565217395</v>
      </c>
      <c r="L35" s="2">
        <f t="shared" ref="L35:L70" si="15">IF($C35=0,"-",P35/$C35)</f>
        <v>0</v>
      </c>
      <c r="M35" s="2">
        <f t="shared" ref="M35:M66" si="16">IF(C35=0,"-",(1-J35-K35-L35))</f>
        <v>2.9891304347826053E-2</v>
      </c>
      <c r="N35" s="105"/>
      <c r="O35" s="105">
        <v>2142</v>
      </c>
      <c r="P35" s="58"/>
      <c r="Q35" s="58"/>
      <c r="R35" s="58"/>
      <c r="S35" s="58"/>
      <c r="T35" s="58"/>
      <c r="U35" s="58"/>
      <c r="V35" s="58"/>
      <c r="W35" s="58"/>
      <c r="X35" s="105">
        <v>66</v>
      </c>
      <c r="Y35" s="58"/>
      <c r="Z35" s="58"/>
      <c r="AA35" s="58"/>
      <c r="AB35" s="58"/>
      <c r="AC35" s="58"/>
      <c r="AD35" s="58"/>
      <c r="AE35" s="58"/>
      <c r="AG35" s="7">
        <f>IF(Q35&gt;0,RANK(Q35,(N35:P35,Q35:AE35)),0)</f>
        <v>0</v>
      </c>
      <c r="AH35" s="7">
        <f>IF(R35&gt;0,RANK(R35,(N35:P35,Q35:AE35)),0)</f>
        <v>0</v>
      </c>
      <c r="AI35" s="7">
        <f>IF(T35&gt;0,RANK(T35,(N35:P35,Q35:AE35)),0)</f>
        <v>0</v>
      </c>
      <c r="AJ35" s="7">
        <f>IF(S35&gt;0,RANK(S35,(N35:P35,Q35:AE35)),0)</f>
        <v>0</v>
      </c>
      <c r="AK35" s="2">
        <f t="shared" ref="AK35:AK70" si="17">IF($C35=0,"-",Q35/$C35)</f>
        <v>0</v>
      </c>
      <c r="AL35" s="2">
        <f t="shared" ref="AL35:AL70" si="18">IF($C35=0,"-",R35/$C35)</f>
        <v>0</v>
      </c>
      <c r="AM35" s="2">
        <f t="shared" ref="AM35:AM70" si="19">IF($C35=0,"-",T35/$C35)</f>
        <v>0</v>
      </c>
      <c r="AN35" s="2">
        <f t="shared" ref="AN35:AN70" si="20">IF($C35=0,"-",S35/$C35)</f>
        <v>0</v>
      </c>
      <c r="AP35" t="s">
        <v>463</v>
      </c>
      <c r="AQ35" t="s">
        <v>236</v>
      </c>
      <c r="AT35">
        <v>2</v>
      </c>
      <c r="AU35" s="95">
        <v>1</v>
      </c>
      <c r="AV35" s="97">
        <v>65</v>
      </c>
      <c r="AW35" s="100">
        <f t="shared" si="11"/>
        <v>1065</v>
      </c>
      <c r="AY35" s="7" t="s">
        <v>1461</v>
      </c>
    </row>
    <row r="36" spans="1:51" ht="13" hidden="1" customHeight="1" outlineLevel="1">
      <c r="A36" t="s">
        <v>646</v>
      </c>
      <c r="B36" t="s">
        <v>236</v>
      </c>
      <c r="C36" s="1">
        <f t="shared" si="12"/>
        <v>3507</v>
      </c>
      <c r="D36" s="7">
        <f>IF(N36&gt;0, RANK(N36,(N36:P36,Q36:AE36)),0)</f>
        <v>0</v>
      </c>
      <c r="E36" s="7">
        <f>IF(O36&gt;0,RANK(O36,(N36:P36,Q36:AE36)),0)</f>
        <v>1</v>
      </c>
      <c r="F36" s="7">
        <f>IF(P36&gt;0,RANK(P36,(N36:P36,Q36:AE36)),0)</f>
        <v>0</v>
      </c>
      <c r="G36" s="1" t="e">
        <f t="shared" si="9"/>
        <v>#NUM!</v>
      </c>
      <c r="H36" s="2" t="e">
        <f t="shared" si="10"/>
        <v>#NUM!</v>
      </c>
      <c r="I36" s="2"/>
      <c r="J36" s="2">
        <f t="shared" si="13"/>
        <v>0</v>
      </c>
      <c r="K36" s="2">
        <f t="shared" si="14"/>
        <v>0.98003992015968067</v>
      </c>
      <c r="L36" s="2">
        <f t="shared" si="15"/>
        <v>0</v>
      </c>
      <c r="M36" s="2">
        <f t="shared" si="16"/>
        <v>1.9960079840319334E-2</v>
      </c>
      <c r="N36" s="105"/>
      <c r="O36" s="105">
        <v>3437</v>
      </c>
      <c r="P36" s="58"/>
      <c r="Q36" s="58"/>
      <c r="R36" s="58"/>
      <c r="S36" s="58"/>
      <c r="T36" s="58"/>
      <c r="U36" s="58"/>
      <c r="V36" s="58"/>
      <c r="W36" s="58"/>
      <c r="X36" s="105">
        <v>70</v>
      </c>
      <c r="Y36" s="58"/>
      <c r="Z36" s="58"/>
      <c r="AA36" s="58"/>
      <c r="AB36" s="58"/>
      <c r="AC36" s="58"/>
      <c r="AD36" s="58"/>
      <c r="AE36" s="58"/>
      <c r="AG36" s="7">
        <f>IF(Q36&gt;0,RANK(Q36,(N36:P36,Q36:AE36)),0)</f>
        <v>0</v>
      </c>
      <c r="AH36" s="7">
        <f>IF(R36&gt;0,RANK(R36,(N36:P36,Q36:AE36)),0)</f>
        <v>0</v>
      </c>
      <c r="AI36" s="7">
        <f>IF(T36&gt;0,RANK(T36,(N36:P36,Q36:AE36)),0)</f>
        <v>0</v>
      </c>
      <c r="AJ36" s="7">
        <f>IF(S36&gt;0,RANK(S36,(N36:P36,Q36:AE36)),0)</f>
        <v>0</v>
      </c>
      <c r="AK36" s="2">
        <f t="shared" si="17"/>
        <v>0</v>
      </c>
      <c r="AL36" s="2">
        <f t="shared" si="18"/>
        <v>0</v>
      </c>
      <c r="AM36" s="2">
        <f t="shared" si="19"/>
        <v>0</v>
      </c>
      <c r="AN36" s="2">
        <f t="shared" si="20"/>
        <v>0</v>
      </c>
      <c r="AP36" t="s">
        <v>646</v>
      </c>
      <c r="AQ36" t="s">
        <v>236</v>
      </c>
      <c r="AT36">
        <v>2</v>
      </c>
      <c r="AU36" s="95">
        <v>1</v>
      </c>
      <c r="AV36" s="97">
        <v>67</v>
      </c>
      <c r="AW36" s="100">
        <f t="shared" si="11"/>
        <v>1067</v>
      </c>
      <c r="AY36" s="7" t="s">
        <v>1461</v>
      </c>
    </row>
    <row r="37" spans="1:51" ht="13" hidden="1" customHeight="1" outlineLevel="1">
      <c r="A37" t="s">
        <v>1542</v>
      </c>
      <c r="B37" t="s">
        <v>236</v>
      </c>
      <c r="C37" s="1">
        <f t="shared" si="12"/>
        <v>18539</v>
      </c>
      <c r="D37" s="7">
        <f>IF(N37&gt;0, RANK(N37,(N37:P37,Q37:AE37)),0)</f>
        <v>0</v>
      </c>
      <c r="E37" s="7">
        <f>IF(O37&gt;0,RANK(O37,(N37:P37,Q37:AE37)),0)</f>
        <v>1</v>
      </c>
      <c r="F37" s="7">
        <f>IF(P37&gt;0,RANK(P37,(N37:P37,Q37:AE37)),0)</f>
        <v>0</v>
      </c>
      <c r="G37" s="1" t="e">
        <f t="shared" si="9"/>
        <v>#NUM!</v>
      </c>
      <c r="H37" s="2" t="e">
        <f t="shared" si="10"/>
        <v>#NUM!</v>
      </c>
      <c r="I37" s="2"/>
      <c r="J37" s="2">
        <f t="shared" si="13"/>
        <v>0</v>
      </c>
      <c r="K37" s="2">
        <f t="shared" si="14"/>
        <v>0.98236150817196177</v>
      </c>
      <c r="L37" s="2">
        <f t="shared" si="15"/>
        <v>0</v>
      </c>
      <c r="M37" s="2">
        <f t="shared" si="16"/>
        <v>1.7638491828038227E-2</v>
      </c>
      <c r="N37" s="105"/>
      <c r="O37" s="105">
        <v>18212</v>
      </c>
      <c r="P37" s="58"/>
      <c r="Q37" s="58"/>
      <c r="R37" s="58"/>
      <c r="S37" s="58"/>
      <c r="T37" s="58"/>
      <c r="U37" s="58"/>
      <c r="V37" s="58"/>
      <c r="W37" s="58"/>
      <c r="X37" s="105">
        <v>327</v>
      </c>
      <c r="Y37" s="58"/>
      <c r="Z37" s="58"/>
      <c r="AA37" s="58"/>
      <c r="AB37" s="58"/>
      <c r="AC37" s="58"/>
      <c r="AD37" s="58"/>
      <c r="AE37" s="58"/>
      <c r="AG37" s="7">
        <f>IF(Q37&gt;0,RANK(Q37,(N37:P37,Q37:AE37)),0)</f>
        <v>0</v>
      </c>
      <c r="AH37" s="7">
        <f>IF(R37&gt;0,RANK(R37,(N37:P37,Q37:AE37)),0)</f>
        <v>0</v>
      </c>
      <c r="AI37" s="7">
        <f>IF(T37&gt;0,RANK(T37,(N37:P37,Q37:AE37)),0)</f>
        <v>0</v>
      </c>
      <c r="AJ37" s="7">
        <f>IF(S37&gt;0,RANK(S37,(N37:P37,Q37:AE37)),0)</f>
        <v>0</v>
      </c>
      <c r="AK37" s="2">
        <f t="shared" si="17"/>
        <v>0</v>
      </c>
      <c r="AL37" s="2">
        <f t="shared" si="18"/>
        <v>0</v>
      </c>
      <c r="AM37" s="2">
        <f t="shared" si="19"/>
        <v>0</v>
      </c>
      <c r="AN37" s="2">
        <f t="shared" si="20"/>
        <v>0</v>
      </c>
      <c r="AP37" t="s">
        <v>1542</v>
      </c>
      <c r="AQ37" t="s">
        <v>236</v>
      </c>
      <c r="AT37">
        <v>2</v>
      </c>
      <c r="AU37" s="95">
        <v>1</v>
      </c>
      <c r="AV37" s="97">
        <v>69</v>
      </c>
      <c r="AW37" s="100">
        <f t="shared" si="11"/>
        <v>1069</v>
      </c>
      <c r="AY37" s="7" t="s">
        <v>1461</v>
      </c>
    </row>
    <row r="38" spans="1:51" ht="13" hidden="1" customHeight="1" outlineLevel="1">
      <c r="A38" t="s">
        <v>2196</v>
      </c>
      <c r="B38" t="s">
        <v>236</v>
      </c>
      <c r="C38" s="1">
        <f t="shared" si="12"/>
        <v>8592</v>
      </c>
      <c r="D38" s="7">
        <f>IF(N38&gt;0, RANK(N38,(N38:P38,Q38:AE38)),0)</f>
        <v>0</v>
      </c>
      <c r="E38" s="7">
        <f>IF(O38&gt;0,RANK(O38,(N38:P38,Q38:AE38)),0)</f>
        <v>1</v>
      </c>
      <c r="F38" s="7">
        <f>IF(P38&gt;0,RANK(P38,(N38:P38,Q38:AE38)),0)</f>
        <v>0</v>
      </c>
      <c r="G38" s="1" t="e">
        <f t="shared" si="9"/>
        <v>#NUM!</v>
      </c>
      <c r="H38" s="2" t="e">
        <f t="shared" si="10"/>
        <v>#NUM!</v>
      </c>
      <c r="I38" s="2"/>
      <c r="J38" s="2">
        <f t="shared" si="13"/>
        <v>0</v>
      </c>
      <c r="K38" s="2">
        <f t="shared" si="14"/>
        <v>0.97916666666666663</v>
      </c>
      <c r="L38" s="2">
        <f t="shared" si="15"/>
        <v>0</v>
      </c>
      <c r="M38" s="2">
        <f t="shared" si="16"/>
        <v>2.083333333333337E-2</v>
      </c>
      <c r="N38" s="105"/>
      <c r="O38" s="105">
        <v>8413</v>
      </c>
      <c r="P38" s="58"/>
      <c r="Q38" s="58"/>
      <c r="R38" s="58"/>
      <c r="S38" s="58"/>
      <c r="T38" s="58"/>
      <c r="U38" s="58"/>
      <c r="V38" s="58"/>
      <c r="W38" s="58"/>
      <c r="X38" s="105">
        <v>179</v>
      </c>
      <c r="Y38" s="58"/>
      <c r="Z38" s="58"/>
      <c r="AA38" s="58"/>
      <c r="AB38" s="58"/>
      <c r="AC38" s="58"/>
      <c r="AD38" s="58"/>
      <c r="AE38" s="58"/>
      <c r="AG38" s="7">
        <f>IF(Q38&gt;0,RANK(Q38,(N38:P38,Q38:AE38)),0)</f>
        <v>0</v>
      </c>
      <c r="AH38" s="7">
        <f>IF(R38&gt;0,RANK(R38,(N38:P38,Q38:AE38)),0)</f>
        <v>0</v>
      </c>
      <c r="AI38" s="7">
        <f>IF(T38&gt;0,RANK(T38,(N38:P38,Q38:AE38)),0)</f>
        <v>0</v>
      </c>
      <c r="AJ38" s="7">
        <f>IF(S38&gt;0,RANK(S38,(N38:P38,Q38:AE38)),0)</f>
        <v>0</v>
      </c>
      <c r="AK38" s="2">
        <f t="shared" si="17"/>
        <v>0</v>
      </c>
      <c r="AL38" s="2">
        <f t="shared" si="18"/>
        <v>0</v>
      </c>
      <c r="AM38" s="2">
        <f t="shared" si="19"/>
        <v>0</v>
      </c>
      <c r="AN38" s="2">
        <f t="shared" si="20"/>
        <v>0</v>
      </c>
      <c r="AP38" t="s">
        <v>2196</v>
      </c>
      <c r="AQ38" t="s">
        <v>236</v>
      </c>
      <c r="AT38">
        <v>2</v>
      </c>
      <c r="AU38" s="95">
        <v>1</v>
      </c>
      <c r="AV38" s="97">
        <v>71</v>
      </c>
      <c r="AW38" s="100">
        <f t="shared" si="11"/>
        <v>1071</v>
      </c>
      <c r="AY38" s="7" t="s">
        <v>1461</v>
      </c>
    </row>
    <row r="39" spans="1:51" ht="13" hidden="1" customHeight="1" outlineLevel="1">
      <c r="A39" t="s">
        <v>1268</v>
      </c>
      <c r="B39" t="s">
        <v>236</v>
      </c>
      <c r="C39" s="1">
        <f t="shared" si="12"/>
        <v>96181</v>
      </c>
      <c r="D39" s="7">
        <f>IF(N39&gt;0, RANK(N39,(N39:P39,Q39:AE39)),0)</f>
        <v>0</v>
      </c>
      <c r="E39" s="7">
        <f>IF(O39&gt;0,RANK(O39,(N39:P39,Q39:AE39)),0)</f>
        <v>1</v>
      </c>
      <c r="F39" s="7">
        <f>IF(P39&gt;0,RANK(P39,(N39:P39,Q39:AE39)),0)</f>
        <v>0</v>
      </c>
      <c r="G39" s="1" t="e">
        <f t="shared" si="9"/>
        <v>#NUM!</v>
      </c>
      <c r="H39" s="2" t="e">
        <f t="shared" si="10"/>
        <v>#NUM!</v>
      </c>
      <c r="I39" s="2"/>
      <c r="J39" s="2">
        <f t="shared" si="13"/>
        <v>0</v>
      </c>
      <c r="K39" s="2">
        <f t="shared" si="14"/>
        <v>0.94865929861407139</v>
      </c>
      <c r="L39" s="2">
        <f t="shared" si="15"/>
        <v>0</v>
      </c>
      <c r="M39" s="2">
        <f t="shared" si="16"/>
        <v>5.1340701385928611E-2</v>
      </c>
      <c r="N39" s="105"/>
      <c r="O39" s="105">
        <v>91243</v>
      </c>
      <c r="P39" s="58"/>
      <c r="Q39" s="58"/>
      <c r="R39" s="58"/>
      <c r="S39" s="58"/>
      <c r="T39" s="58"/>
      <c r="U39" s="58"/>
      <c r="V39" s="58"/>
      <c r="W39" s="58"/>
      <c r="X39" s="105">
        <v>4938</v>
      </c>
      <c r="Y39" s="58"/>
      <c r="Z39" s="58"/>
      <c r="AA39" s="58"/>
      <c r="AB39" s="58"/>
      <c r="AC39" s="58"/>
      <c r="AD39" s="58"/>
      <c r="AE39" s="58"/>
      <c r="AG39" s="7">
        <f>IF(Q39&gt;0,RANK(Q39,(N39:P39,Q39:AE39)),0)</f>
        <v>0</v>
      </c>
      <c r="AH39" s="7">
        <f>IF(R39&gt;0,RANK(R39,(N39:P39,Q39:AE39)),0)</f>
        <v>0</v>
      </c>
      <c r="AI39" s="7">
        <f>IF(T39&gt;0,RANK(T39,(N39:P39,Q39:AE39)),0)</f>
        <v>0</v>
      </c>
      <c r="AJ39" s="7">
        <f>IF(S39&gt;0,RANK(S39,(N39:P39,Q39:AE39)),0)</f>
        <v>0</v>
      </c>
      <c r="AK39" s="2">
        <f t="shared" si="17"/>
        <v>0</v>
      </c>
      <c r="AL39" s="2">
        <f t="shared" si="18"/>
        <v>0</v>
      </c>
      <c r="AM39" s="2">
        <f t="shared" si="19"/>
        <v>0</v>
      </c>
      <c r="AN39" s="2">
        <f t="shared" si="20"/>
        <v>0</v>
      </c>
      <c r="AP39" t="s">
        <v>1268</v>
      </c>
      <c r="AQ39" t="s">
        <v>236</v>
      </c>
      <c r="AT39">
        <v>2</v>
      </c>
      <c r="AU39" s="95">
        <v>1</v>
      </c>
      <c r="AV39" s="97">
        <v>73</v>
      </c>
      <c r="AW39" s="100">
        <f t="shared" si="11"/>
        <v>1073</v>
      </c>
      <c r="AY39" s="7" t="s">
        <v>1461</v>
      </c>
    </row>
    <row r="40" spans="1:51" ht="13" hidden="1" customHeight="1" outlineLevel="1">
      <c r="A40" t="s">
        <v>1700</v>
      </c>
      <c r="B40" t="s">
        <v>236</v>
      </c>
      <c r="C40" s="1">
        <f t="shared" si="12"/>
        <v>3430</v>
      </c>
      <c r="D40" s="7">
        <f>IF(N40&gt;0, RANK(N40,(N40:P40,Q40:AE40)),0)</f>
        <v>0</v>
      </c>
      <c r="E40" s="7">
        <f>IF(O40&gt;0,RANK(O40,(N40:P40,Q40:AE40)),0)</f>
        <v>1</v>
      </c>
      <c r="F40" s="7">
        <f>IF(P40&gt;0,RANK(P40,(N40:P40,Q40:AE40)),0)</f>
        <v>0</v>
      </c>
      <c r="G40" s="1" t="e">
        <f t="shared" si="9"/>
        <v>#NUM!</v>
      </c>
      <c r="H40" s="2" t="e">
        <f t="shared" si="10"/>
        <v>#NUM!</v>
      </c>
      <c r="I40" s="2"/>
      <c r="J40" s="2">
        <f t="shared" si="13"/>
        <v>0</v>
      </c>
      <c r="K40" s="2">
        <f t="shared" si="14"/>
        <v>0.98746355685131193</v>
      </c>
      <c r="L40" s="2">
        <f t="shared" si="15"/>
        <v>0</v>
      </c>
      <c r="M40" s="2">
        <f t="shared" si="16"/>
        <v>1.253644314868807E-2</v>
      </c>
      <c r="N40" s="105"/>
      <c r="O40" s="105">
        <v>3387</v>
      </c>
      <c r="P40" s="58"/>
      <c r="Q40" s="58"/>
      <c r="R40" s="58"/>
      <c r="S40" s="58"/>
      <c r="T40" s="58"/>
      <c r="U40" s="58"/>
      <c r="V40" s="58"/>
      <c r="W40" s="58"/>
      <c r="X40" s="105">
        <v>43</v>
      </c>
      <c r="Y40" s="58"/>
      <c r="Z40" s="58"/>
      <c r="AA40" s="58"/>
      <c r="AB40" s="58"/>
      <c r="AC40" s="58"/>
      <c r="AD40" s="58"/>
      <c r="AE40" s="58"/>
      <c r="AG40" s="7">
        <f>IF(Q40&gt;0,RANK(Q40,(N40:P40,Q40:AE40)),0)</f>
        <v>0</v>
      </c>
      <c r="AH40" s="7">
        <f>IF(R40&gt;0,RANK(R40,(N40:P40,Q40:AE40)),0)</f>
        <v>0</v>
      </c>
      <c r="AI40" s="7">
        <f>IF(T40&gt;0,RANK(T40,(N40:P40,Q40:AE40)),0)</f>
        <v>0</v>
      </c>
      <c r="AJ40" s="7">
        <f>IF(S40&gt;0,RANK(S40,(N40:P40,Q40:AE40)),0)</f>
        <v>0</v>
      </c>
      <c r="AK40" s="2">
        <f t="shared" si="17"/>
        <v>0</v>
      </c>
      <c r="AL40" s="2">
        <f t="shared" si="18"/>
        <v>0</v>
      </c>
      <c r="AM40" s="2">
        <f t="shared" si="19"/>
        <v>0</v>
      </c>
      <c r="AN40" s="2">
        <f t="shared" si="20"/>
        <v>0</v>
      </c>
      <c r="AP40" t="s">
        <v>1700</v>
      </c>
      <c r="AQ40" t="s">
        <v>236</v>
      </c>
      <c r="AT40">
        <v>2</v>
      </c>
      <c r="AU40" s="95">
        <v>1</v>
      </c>
      <c r="AV40" s="97">
        <v>75</v>
      </c>
      <c r="AW40" s="100">
        <f t="shared" si="11"/>
        <v>1075</v>
      </c>
      <c r="AY40" s="7" t="s">
        <v>1461</v>
      </c>
    </row>
    <row r="41" spans="1:51" ht="13" hidden="1" customHeight="1" outlineLevel="1">
      <c r="A41" t="s">
        <v>420</v>
      </c>
      <c r="B41" t="s">
        <v>236</v>
      </c>
      <c r="C41" s="1">
        <f t="shared" si="12"/>
        <v>17028</v>
      </c>
      <c r="D41" s="7">
        <f>IF(N41&gt;0, RANK(N41,(N41:P41,Q41:AE41)),0)</f>
        <v>0</v>
      </c>
      <c r="E41" s="7">
        <f>IF(O41&gt;0,RANK(O41,(N41:P41,Q41:AE41)),0)</f>
        <v>1</v>
      </c>
      <c r="F41" s="7">
        <f>IF(P41&gt;0,RANK(P41,(N41:P41,Q41:AE41)),0)</f>
        <v>0</v>
      </c>
      <c r="G41" s="1" t="e">
        <f t="shared" si="9"/>
        <v>#NUM!</v>
      </c>
      <c r="H41" s="2" t="e">
        <f t="shared" si="10"/>
        <v>#NUM!</v>
      </c>
      <c r="I41" s="2"/>
      <c r="J41" s="2">
        <f t="shared" si="13"/>
        <v>0</v>
      </c>
      <c r="K41" s="2">
        <f t="shared" si="14"/>
        <v>0.9694620624853183</v>
      </c>
      <c r="L41" s="2">
        <f t="shared" si="15"/>
        <v>0</v>
      </c>
      <c r="M41" s="2">
        <f t="shared" si="16"/>
        <v>3.0537937514681701E-2</v>
      </c>
      <c r="N41" s="105"/>
      <c r="O41" s="105">
        <v>16508</v>
      </c>
      <c r="P41" s="58"/>
      <c r="Q41" s="58"/>
      <c r="R41" s="58"/>
      <c r="S41" s="58"/>
      <c r="T41" s="58"/>
      <c r="U41" s="58"/>
      <c r="V41" s="58"/>
      <c r="W41" s="58"/>
      <c r="X41" s="105">
        <v>520</v>
      </c>
      <c r="Y41" s="58"/>
      <c r="Z41" s="58"/>
      <c r="AA41" s="58"/>
      <c r="AB41" s="58"/>
      <c r="AC41" s="58"/>
      <c r="AD41" s="58"/>
      <c r="AE41" s="58"/>
      <c r="AG41" s="7">
        <f>IF(Q41&gt;0,RANK(Q41,(N41:P41,Q41:AE41)),0)</f>
        <v>0</v>
      </c>
      <c r="AH41" s="7">
        <f>IF(R41&gt;0,RANK(R41,(N41:P41,Q41:AE41)),0)</f>
        <v>0</v>
      </c>
      <c r="AI41" s="7">
        <f>IF(T41&gt;0,RANK(T41,(N41:P41,Q41:AE41)),0)</f>
        <v>0</v>
      </c>
      <c r="AJ41" s="7">
        <f>IF(S41&gt;0,RANK(S41,(N41:P41,Q41:AE41)),0)</f>
        <v>0</v>
      </c>
      <c r="AK41" s="2">
        <f t="shared" si="17"/>
        <v>0</v>
      </c>
      <c r="AL41" s="2">
        <f t="shared" si="18"/>
        <v>0</v>
      </c>
      <c r="AM41" s="2">
        <f t="shared" si="19"/>
        <v>0</v>
      </c>
      <c r="AN41" s="2">
        <f t="shared" si="20"/>
        <v>0</v>
      </c>
      <c r="AP41" t="s">
        <v>420</v>
      </c>
      <c r="AQ41" t="s">
        <v>236</v>
      </c>
      <c r="AT41">
        <v>2</v>
      </c>
      <c r="AU41" s="95">
        <v>1</v>
      </c>
      <c r="AV41" s="97">
        <v>77</v>
      </c>
      <c r="AW41" s="100">
        <f t="shared" si="11"/>
        <v>1077</v>
      </c>
      <c r="AY41" s="7" t="s">
        <v>1461</v>
      </c>
    </row>
    <row r="42" spans="1:51" ht="13" hidden="1" customHeight="1" outlineLevel="1">
      <c r="A42" t="s">
        <v>516</v>
      </c>
      <c r="B42" t="s">
        <v>236</v>
      </c>
      <c r="C42" s="1">
        <f t="shared" si="12"/>
        <v>6190</v>
      </c>
      <c r="D42" s="7">
        <f>IF(N42&gt;0, RANK(N42,(N42:P42,Q42:AE42)),0)</f>
        <v>0</v>
      </c>
      <c r="E42" s="7">
        <f>IF(O42&gt;0,RANK(O42,(N42:P42,Q42:AE42)),0)</f>
        <v>1</v>
      </c>
      <c r="F42" s="7">
        <f>IF(P42&gt;0,RANK(P42,(N42:P42,Q42:AE42)),0)</f>
        <v>0</v>
      </c>
      <c r="G42" s="1" t="e">
        <f t="shared" si="9"/>
        <v>#NUM!</v>
      </c>
      <c r="H42" s="2" t="e">
        <f t="shared" si="10"/>
        <v>#NUM!</v>
      </c>
      <c r="I42" s="2"/>
      <c r="J42" s="2">
        <f t="shared" si="13"/>
        <v>0</v>
      </c>
      <c r="K42" s="2">
        <f t="shared" si="14"/>
        <v>0.98400646203554121</v>
      </c>
      <c r="L42" s="2">
        <f t="shared" si="15"/>
        <v>0</v>
      </c>
      <c r="M42" s="2">
        <f t="shared" si="16"/>
        <v>1.5993537964458793E-2</v>
      </c>
      <c r="N42" s="105"/>
      <c r="O42" s="105">
        <v>6091</v>
      </c>
      <c r="P42" s="58"/>
      <c r="Q42" s="58"/>
      <c r="R42" s="58"/>
      <c r="S42" s="58"/>
      <c r="T42" s="58"/>
      <c r="U42" s="58"/>
      <c r="V42" s="58"/>
      <c r="W42" s="58"/>
      <c r="X42" s="105">
        <v>99</v>
      </c>
      <c r="Y42" s="58"/>
      <c r="Z42" s="58"/>
      <c r="AA42" s="58"/>
      <c r="AB42" s="58"/>
      <c r="AC42" s="58"/>
      <c r="AD42" s="58"/>
      <c r="AE42" s="58"/>
      <c r="AG42" s="7">
        <f>IF(Q42&gt;0,RANK(Q42,(N42:P42,Q42:AE42)),0)</f>
        <v>0</v>
      </c>
      <c r="AH42" s="7">
        <f>IF(R42&gt;0,RANK(R42,(N42:P42,Q42:AE42)),0)</f>
        <v>0</v>
      </c>
      <c r="AI42" s="7">
        <f>IF(T42&gt;0,RANK(T42,(N42:P42,Q42:AE42)),0)</f>
        <v>0</v>
      </c>
      <c r="AJ42" s="7">
        <f>IF(S42&gt;0,RANK(S42,(N42:P42,Q42:AE42)),0)</f>
        <v>0</v>
      </c>
      <c r="AK42" s="2">
        <f t="shared" si="17"/>
        <v>0</v>
      </c>
      <c r="AL42" s="2">
        <f t="shared" si="18"/>
        <v>0</v>
      </c>
      <c r="AM42" s="2">
        <f t="shared" si="19"/>
        <v>0</v>
      </c>
      <c r="AN42" s="2">
        <f t="shared" si="20"/>
        <v>0</v>
      </c>
      <c r="AP42" t="s">
        <v>516</v>
      </c>
      <c r="AQ42" t="s">
        <v>236</v>
      </c>
      <c r="AT42">
        <v>2</v>
      </c>
      <c r="AU42" s="95">
        <v>1</v>
      </c>
      <c r="AV42" s="97">
        <v>79</v>
      </c>
      <c r="AW42" s="100">
        <f t="shared" si="11"/>
        <v>1079</v>
      </c>
      <c r="AY42" s="7" t="s">
        <v>1461</v>
      </c>
    </row>
    <row r="43" spans="1:51" ht="13" hidden="1" customHeight="1" outlineLevel="1">
      <c r="A43" t="s">
        <v>1579</v>
      </c>
      <c r="B43" t="s">
        <v>236</v>
      </c>
      <c r="C43" s="1">
        <f t="shared" si="12"/>
        <v>18128</v>
      </c>
      <c r="D43" s="7">
        <f>IF(N43&gt;0, RANK(N43,(N43:P43,Q43:AE43)),0)</f>
        <v>0</v>
      </c>
      <c r="E43" s="7">
        <f>IF(O43&gt;0,RANK(O43,(N43:P43,Q43:AE43)),0)</f>
        <v>1</v>
      </c>
      <c r="F43" s="7">
        <f>IF(P43&gt;0,RANK(P43,(N43:P43,Q43:AE43)),0)</f>
        <v>0</v>
      </c>
      <c r="G43" s="1" t="e">
        <f t="shared" si="9"/>
        <v>#NUM!</v>
      </c>
      <c r="H43" s="2" t="e">
        <f t="shared" si="10"/>
        <v>#NUM!</v>
      </c>
      <c r="I43" s="2"/>
      <c r="J43" s="2">
        <f t="shared" si="13"/>
        <v>0</v>
      </c>
      <c r="K43" s="2">
        <f t="shared" si="14"/>
        <v>0.9661297440423654</v>
      </c>
      <c r="L43" s="2">
        <f t="shared" si="15"/>
        <v>0</v>
      </c>
      <c r="M43" s="2">
        <f t="shared" si="16"/>
        <v>3.3870255957634599E-2</v>
      </c>
      <c r="N43" s="105"/>
      <c r="O43" s="105">
        <v>17514</v>
      </c>
      <c r="P43" s="58"/>
      <c r="Q43" s="58"/>
      <c r="R43" s="58"/>
      <c r="S43" s="58"/>
      <c r="T43" s="58"/>
      <c r="U43" s="58"/>
      <c r="V43" s="58"/>
      <c r="W43" s="58"/>
      <c r="X43" s="105">
        <v>614</v>
      </c>
      <c r="Y43" s="58"/>
      <c r="Z43" s="58"/>
      <c r="AA43" s="58"/>
      <c r="AB43" s="58"/>
      <c r="AC43" s="58"/>
      <c r="AD43" s="58"/>
      <c r="AE43" s="58"/>
      <c r="AG43" s="7">
        <f>IF(Q43&gt;0,RANK(Q43,(N43:P43,Q43:AE43)),0)</f>
        <v>0</v>
      </c>
      <c r="AH43" s="7">
        <f>IF(R43&gt;0,RANK(R43,(N43:P43,Q43:AE43)),0)</f>
        <v>0</v>
      </c>
      <c r="AI43" s="7">
        <f>IF(T43&gt;0,RANK(T43,(N43:P43,Q43:AE43)),0)</f>
        <v>0</v>
      </c>
      <c r="AJ43" s="7">
        <f>IF(S43&gt;0,RANK(S43,(N43:P43,Q43:AE43)),0)</f>
        <v>0</v>
      </c>
      <c r="AK43" s="2">
        <f t="shared" si="17"/>
        <v>0</v>
      </c>
      <c r="AL43" s="2">
        <f t="shared" si="18"/>
        <v>0</v>
      </c>
      <c r="AM43" s="2">
        <f t="shared" si="19"/>
        <v>0</v>
      </c>
      <c r="AN43" s="2">
        <f t="shared" si="20"/>
        <v>0</v>
      </c>
      <c r="AP43" t="s">
        <v>1579</v>
      </c>
      <c r="AQ43" t="s">
        <v>236</v>
      </c>
      <c r="AT43">
        <v>2</v>
      </c>
      <c r="AU43" s="95">
        <v>1</v>
      </c>
      <c r="AV43" s="97">
        <v>81</v>
      </c>
      <c r="AW43" s="100">
        <f t="shared" si="11"/>
        <v>1081</v>
      </c>
      <c r="AY43" s="7" t="s">
        <v>1461</v>
      </c>
    </row>
    <row r="44" spans="1:51" ht="13" hidden="1" customHeight="1" outlineLevel="1">
      <c r="A44" t="s">
        <v>1132</v>
      </c>
      <c r="B44" t="s">
        <v>236</v>
      </c>
      <c r="C44" s="1">
        <f t="shared" si="12"/>
        <v>18159</v>
      </c>
      <c r="D44" s="7">
        <f>IF(N44&gt;0, RANK(N44,(N44:P44,Q44:AE44)),0)</f>
        <v>0</v>
      </c>
      <c r="E44" s="7">
        <f>IF(O44&gt;0,RANK(O44,(N44:P44,Q44:AE44)),0)</f>
        <v>1</v>
      </c>
      <c r="F44" s="7">
        <f>IF(P44&gt;0,RANK(P44,(N44:P44,Q44:AE44)),0)</f>
        <v>0</v>
      </c>
      <c r="G44" s="1" t="e">
        <f t="shared" si="9"/>
        <v>#NUM!</v>
      </c>
      <c r="H44" s="2" t="e">
        <f t="shared" si="10"/>
        <v>#NUM!</v>
      </c>
      <c r="I44" s="2"/>
      <c r="J44" s="2">
        <f t="shared" si="13"/>
        <v>0</v>
      </c>
      <c r="K44" s="2">
        <f t="shared" si="14"/>
        <v>0.97692604218293955</v>
      </c>
      <c r="L44" s="2">
        <f t="shared" si="15"/>
        <v>0</v>
      </c>
      <c r="M44" s="2">
        <f t="shared" si="16"/>
        <v>2.3073957817060453E-2</v>
      </c>
      <c r="N44" s="105"/>
      <c r="O44" s="105">
        <v>17740</v>
      </c>
      <c r="P44" s="58"/>
      <c r="Q44" s="58"/>
      <c r="R44" s="58"/>
      <c r="S44" s="58"/>
      <c r="T44" s="58"/>
      <c r="U44" s="58"/>
      <c r="V44" s="58"/>
      <c r="W44" s="58"/>
      <c r="X44" s="105">
        <v>419</v>
      </c>
      <c r="Y44" s="58"/>
      <c r="Z44" s="58"/>
      <c r="AA44" s="58"/>
      <c r="AB44" s="58"/>
      <c r="AC44" s="58"/>
      <c r="AD44" s="58"/>
      <c r="AE44" s="58"/>
      <c r="AG44" s="7">
        <f>IF(Q44&gt;0,RANK(Q44,(N44:P44,Q44:AE44)),0)</f>
        <v>0</v>
      </c>
      <c r="AH44" s="7">
        <f>IF(R44&gt;0,RANK(R44,(N44:P44,Q44:AE44)),0)</f>
        <v>0</v>
      </c>
      <c r="AI44" s="7">
        <f>IF(T44&gt;0,RANK(T44,(N44:P44,Q44:AE44)),0)</f>
        <v>0</v>
      </c>
      <c r="AJ44" s="7">
        <f>IF(S44&gt;0,RANK(S44,(N44:P44,Q44:AE44)),0)</f>
        <v>0</v>
      </c>
      <c r="AK44" s="2">
        <f t="shared" si="17"/>
        <v>0</v>
      </c>
      <c r="AL44" s="2">
        <f t="shared" si="18"/>
        <v>0</v>
      </c>
      <c r="AM44" s="2">
        <f t="shared" si="19"/>
        <v>0</v>
      </c>
      <c r="AN44" s="2">
        <f t="shared" si="20"/>
        <v>0</v>
      </c>
      <c r="AP44" t="s">
        <v>1132</v>
      </c>
      <c r="AQ44" t="s">
        <v>236</v>
      </c>
      <c r="AT44">
        <v>2</v>
      </c>
      <c r="AU44" s="95">
        <v>1</v>
      </c>
      <c r="AV44" s="97">
        <v>83</v>
      </c>
      <c r="AW44" s="100">
        <f t="shared" si="11"/>
        <v>1083</v>
      </c>
      <c r="AY44" s="7" t="s">
        <v>1461</v>
      </c>
    </row>
    <row r="45" spans="1:51" ht="13" hidden="1" customHeight="1" outlineLevel="1">
      <c r="A45" t="s">
        <v>273</v>
      </c>
      <c r="B45" t="s">
        <v>236</v>
      </c>
      <c r="C45" s="1">
        <f t="shared" si="12"/>
        <v>1401</v>
      </c>
      <c r="D45" s="7">
        <f>IF(N45&gt;0, RANK(N45,(N45:P45,Q45:AE45)),0)</f>
        <v>0</v>
      </c>
      <c r="E45" s="7">
        <f>IF(O45&gt;0,RANK(O45,(N45:P45,Q45:AE45)),0)</f>
        <v>1</v>
      </c>
      <c r="F45" s="7">
        <f>IF(P45&gt;0,RANK(P45,(N45:P45,Q45:AE45)),0)</f>
        <v>0</v>
      </c>
      <c r="G45" s="1" t="e">
        <f t="shared" si="9"/>
        <v>#NUM!</v>
      </c>
      <c r="H45" s="2" t="e">
        <f t="shared" si="10"/>
        <v>#NUM!</v>
      </c>
      <c r="I45" s="2"/>
      <c r="J45" s="2">
        <f t="shared" si="13"/>
        <v>0</v>
      </c>
      <c r="K45" s="2">
        <f t="shared" si="14"/>
        <v>0.9593147751605996</v>
      </c>
      <c r="L45" s="2">
        <f t="shared" si="15"/>
        <v>0</v>
      </c>
      <c r="M45" s="2">
        <f t="shared" si="16"/>
        <v>4.0685224839400402E-2</v>
      </c>
      <c r="N45" s="105"/>
      <c r="O45" s="105">
        <v>1344</v>
      </c>
      <c r="P45" s="58"/>
      <c r="Q45" s="58"/>
      <c r="R45" s="58"/>
      <c r="S45" s="58"/>
      <c r="T45" s="58"/>
      <c r="U45" s="58"/>
      <c r="V45" s="58"/>
      <c r="W45" s="58"/>
      <c r="X45" s="105">
        <v>57</v>
      </c>
      <c r="Y45" s="58"/>
      <c r="Z45" s="58"/>
      <c r="AA45" s="58"/>
      <c r="AB45" s="58"/>
      <c r="AC45" s="58"/>
      <c r="AD45" s="58"/>
      <c r="AE45" s="58"/>
      <c r="AG45" s="7">
        <f>IF(Q45&gt;0,RANK(Q45,(N45:P45,Q45:AE45)),0)</f>
        <v>0</v>
      </c>
      <c r="AH45" s="7">
        <f>IF(R45&gt;0,RANK(R45,(N45:P45,Q45:AE45)),0)</f>
        <v>0</v>
      </c>
      <c r="AI45" s="7">
        <f>IF(T45&gt;0,RANK(T45,(N45:P45,Q45:AE45)),0)</f>
        <v>0</v>
      </c>
      <c r="AJ45" s="7">
        <f>IF(S45&gt;0,RANK(S45,(N45:P45,Q45:AE45)),0)</f>
        <v>0</v>
      </c>
      <c r="AK45" s="2">
        <f t="shared" si="17"/>
        <v>0</v>
      </c>
      <c r="AL45" s="2">
        <f t="shared" si="18"/>
        <v>0</v>
      </c>
      <c r="AM45" s="2">
        <f t="shared" si="19"/>
        <v>0</v>
      </c>
      <c r="AN45" s="2">
        <f t="shared" si="20"/>
        <v>0</v>
      </c>
      <c r="AP45" t="s">
        <v>273</v>
      </c>
      <c r="AQ45" t="s">
        <v>236</v>
      </c>
      <c r="AT45">
        <v>2</v>
      </c>
      <c r="AU45" s="95">
        <v>1</v>
      </c>
      <c r="AV45" s="97">
        <v>85</v>
      </c>
      <c r="AW45" s="100">
        <f t="shared" si="11"/>
        <v>1085</v>
      </c>
      <c r="AY45" s="7" t="s">
        <v>1461</v>
      </c>
    </row>
    <row r="46" spans="1:51" ht="13" hidden="1" customHeight="1" outlineLevel="1">
      <c r="A46" t="s">
        <v>832</v>
      </c>
      <c r="B46" t="s">
        <v>236</v>
      </c>
      <c r="C46" s="1">
        <f t="shared" si="12"/>
        <v>1260</v>
      </c>
      <c r="D46" s="7">
        <f>IF(N46&gt;0, RANK(N46,(N46:P46,Q46:AE46)),0)</f>
        <v>0</v>
      </c>
      <c r="E46" s="7">
        <f>IF(O46&gt;0,RANK(O46,(N46:P46,Q46:AE46)),0)</f>
        <v>1</v>
      </c>
      <c r="F46" s="7">
        <f>IF(P46&gt;0,RANK(P46,(N46:P46,Q46:AE46)),0)</f>
        <v>0</v>
      </c>
      <c r="G46" s="1" t="e">
        <f t="shared" si="9"/>
        <v>#NUM!</v>
      </c>
      <c r="H46" s="2" t="e">
        <f t="shared" si="10"/>
        <v>#NUM!</v>
      </c>
      <c r="I46" s="2"/>
      <c r="J46" s="2">
        <f t="shared" si="13"/>
        <v>0</v>
      </c>
      <c r="K46" s="2">
        <f t="shared" si="14"/>
        <v>0.89920634920634923</v>
      </c>
      <c r="L46" s="2">
        <f t="shared" si="15"/>
        <v>0</v>
      </c>
      <c r="M46" s="2">
        <f t="shared" si="16"/>
        <v>0.10079365079365077</v>
      </c>
      <c r="N46" s="105"/>
      <c r="O46" s="105">
        <v>1133</v>
      </c>
      <c r="P46" s="58"/>
      <c r="Q46" s="58"/>
      <c r="R46" s="58"/>
      <c r="S46" s="58"/>
      <c r="T46" s="58"/>
      <c r="U46" s="58"/>
      <c r="V46" s="58"/>
      <c r="W46" s="58"/>
      <c r="X46" s="105">
        <v>127</v>
      </c>
      <c r="Y46" s="58"/>
      <c r="Z46" s="58"/>
      <c r="AA46" s="58"/>
      <c r="AB46" s="58"/>
      <c r="AC46" s="58"/>
      <c r="AD46" s="58"/>
      <c r="AE46" s="58"/>
      <c r="AG46" s="7">
        <f>IF(Q46&gt;0,RANK(Q46,(N46:P46,Q46:AE46)),0)</f>
        <v>0</v>
      </c>
      <c r="AH46" s="7">
        <f>IF(R46&gt;0,RANK(R46,(N46:P46,Q46:AE46)),0)</f>
        <v>0</v>
      </c>
      <c r="AI46" s="7">
        <f>IF(T46&gt;0,RANK(T46,(N46:P46,Q46:AE46)),0)</f>
        <v>0</v>
      </c>
      <c r="AJ46" s="7">
        <f>IF(S46&gt;0,RANK(S46,(N46:P46,Q46:AE46)),0)</f>
        <v>0</v>
      </c>
      <c r="AK46" s="2">
        <f t="shared" si="17"/>
        <v>0</v>
      </c>
      <c r="AL46" s="2">
        <f t="shared" si="18"/>
        <v>0</v>
      </c>
      <c r="AM46" s="2">
        <f t="shared" si="19"/>
        <v>0</v>
      </c>
      <c r="AN46" s="2">
        <f t="shared" si="20"/>
        <v>0</v>
      </c>
      <c r="AP46" t="s">
        <v>832</v>
      </c>
      <c r="AQ46" t="s">
        <v>236</v>
      </c>
      <c r="AT46">
        <v>2</v>
      </c>
      <c r="AU46" s="95">
        <v>1</v>
      </c>
      <c r="AV46" s="97">
        <v>87</v>
      </c>
      <c r="AW46" s="100">
        <f t="shared" si="11"/>
        <v>1087</v>
      </c>
      <c r="AY46" s="7" t="s">
        <v>1461</v>
      </c>
    </row>
    <row r="47" spans="1:51" ht="13" hidden="1" customHeight="1" outlineLevel="1">
      <c r="A47" t="s">
        <v>584</v>
      </c>
      <c r="B47" t="s">
        <v>236</v>
      </c>
      <c r="C47" s="1">
        <f t="shared" si="12"/>
        <v>65032</v>
      </c>
      <c r="D47" s="7">
        <f>IF(N47&gt;0, RANK(N47,(N47:P47,Q47:AE47)),0)</f>
        <v>0</v>
      </c>
      <c r="E47" s="7">
        <f>IF(O47&gt;0,RANK(O47,(N47:P47,Q47:AE47)),0)</f>
        <v>1</v>
      </c>
      <c r="F47" s="7">
        <f>IF(P47&gt;0,RANK(P47,(N47:P47,Q47:AE47)),0)</f>
        <v>0</v>
      </c>
      <c r="G47" s="1" t="e">
        <f t="shared" si="9"/>
        <v>#NUM!</v>
      </c>
      <c r="H47" s="2" t="e">
        <f t="shared" si="10"/>
        <v>#NUM!</v>
      </c>
      <c r="I47" s="2"/>
      <c r="J47" s="2">
        <f t="shared" si="13"/>
        <v>0</v>
      </c>
      <c r="K47" s="2">
        <f t="shared" si="14"/>
        <v>0.95531430680280482</v>
      </c>
      <c r="L47" s="2">
        <f t="shared" si="15"/>
        <v>0</v>
      </c>
      <c r="M47" s="2">
        <f t="shared" si="16"/>
        <v>4.4685693197195175E-2</v>
      </c>
      <c r="N47" s="105"/>
      <c r="O47" s="105">
        <v>62126</v>
      </c>
      <c r="P47" s="58"/>
      <c r="Q47" s="58"/>
      <c r="R47" s="58"/>
      <c r="S47" s="58"/>
      <c r="T47" s="58"/>
      <c r="U47" s="58"/>
      <c r="V47" s="58"/>
      <c r="W47" s="58"/>
      <c r="X47" s="105">
        <v>2906</v>
      </c>
      <c r="Y47" s="58"/>
      <c r="Z47" s="58"/>
      <c r="AA47" s="58"/>
      <c r="AB47" s="58"/>
      <c r="AC47" s="58"/>
      <c r="AD47" s="58"/>
      <c r="AE47" s="58"/>
      <c r="AG47" s="7">
        <f>IF(Q47&gt;0,RANK(Q47,(N47:P47,Q47:AE47)),0)</f>
        <v>0</v>
      </c>
      <c r="AH47" s="7">
        <f>IF(R47&gt;0,RANK(R47,(N47:P47,Q47:AE47)),0)</f>
        <v>0</v>
      </c>
      <c r="AI47" s="7">
        <f>IF(T47&gt;0,RANK(T47,(N47:P47,Q47:AE47)),0)</f>
        <v>0</v>
      </c>
      <c r="AJ47" s="7">
        <f>IF(S47&gt;0,RANK(S47,(N47:P47,Q47:AE47)),0)</f>
        <v>0</v>
      </c>
      <c r="AK47" s="2">
        <f t="shared" si="17"/>
        <v>0</v>
      </c>
      <c r="AL47" s="2">
        <f t="shared" si="18"/>
        <v>0</v>
      </c>
      <c r="AM47" s="2">
        <f t="shared" si="19"/>
        <v>0</v>
      </c>
      <c r="AN47" s="2">
        <f t="shared" si="20"/>
        <v>0</v>
      </c>
      <c r="AP47" t="s">
        <v>584</v>
      </c>
      <c r="AQ47" t="s">
        <v>236</v>
      </c>
      <c r="AT47">
        <v>2</v>
      </c>
      <c r="AU47" s="95">
        <v>1</v>
      </c>
      <c r="AV47" s="97">
        <v>89</v>
      </c>
      <c r="AW47" s="100">
        <f t="shared" si="11"/>
        <v>1089</v>
      </c>
      <c r="AY47" s="7" t="s">
        <v>1461</v>
      </c>
    </row>
    <row r="48" spans="1:51" ht="13" hidden="1" customHeight="1" outlineLevel="1">
      <c r="A48" t="s">
        <v>330</v>
      </c>
      <c r="B48" t="s">
        <v>236</v>
      </c>
      <c r="C48" s="1">
        <f t="shared" si="12"/>
        <v>3465</v>
      </c>
      <c r="D48" s="7">
        <f>IF(N48&gt;0, RANK(N48,(N48:P48,Q48:AE48)),0)</f>
        <v>0</v>
      </c>
      <c r="E48" s="7">
        <f>IF(O48&gt;0,RANK(O48,(N48:P48,Q48:AE48)),0)</f>
        <v>1</v>
      </c>
      <c r="F48" s="7">
        <f>IF(P48&gt;0,RANK(P48,(N48:P48,Q48:AE48)),0)</f>
        <v>0</v>
      </c>
      <c r="G48" s="1" t="e">
        <f t="shared" si="9"/>
        <v>#NUM!</v>
      </c>
      <c r="H48" s="2" t="e">
        <f t="shared" si="10"/>
        <v>#NUM!</v>
      </c>
      <c r="I48" s="2"/>
      <c r="J48" s="2">
        <f t="shared" si="13"/>
        <v>0</v>
      </c>
      <c r="K48" s="2">
        <f t="shared" si="14"/>
        <v>0.98354978354978351</v>
      </c>
      <c r="L48" s="2">
        <f t="shared" si="15"/>
        <v>0</v>
      </c>
      <c r="M48" s="2">
        <f t="shared" si="16"/>
        <v>1.6450216450216493E-2</v>
      </c>
      <c r="N48" s="105"/>
      <c r="O48" s="105">
        <v>3408</v>
      </c>
      <c r="P48" s="58"/>
      <c r="Q48" s="58"/>
      <c r="R48" s="58"/>
      <c r="S48" s="58"/>
      <c r="T48" s="58"/>
      <c r="U48" s="58"/>
      <c r="V48" s="58"/>
      <c r="W48" s="58"/>
      <c r="X48" s="105">
        <v>57</v>
      </c>
      <c r="Y48" s="58"/>
      <c r="Z48" s="58"/>
      <c r="AA48" s="58"/>
      <c r="AB48" s="58"/>
      <c r="AC48" s="58"/>
      <c r="AD48" s="58"/>
      <c r="AE48" s="58"/>
      <c r="AG48" s="7">
        <f>IF(Q48&gt;0,RANK(Q48,(N48:P48,Q48:AE48)),0)</f>
        <v>0</v>
      </c>
      <c r="AH48" s="7">
        <f>IF(R48&gt;0,RANK(R48,(N48:P48,Q48:AE48)),0)</f>
        <v>0</v>
      </c>
      <c r="AI48" s="7">
        <f>IF(T48&gt;0,RANK(T48,(N48:P48,Q48:AE48)),0)</f>
        <v>0</v>
      </c>
      <c r="AJ48" s="7">
        <f>IF(S48&gt;0,RANK(S48,(N48:P48,Q48:AE48)),0)</f>
        <v>0</v>
      </c>
      <c r="AK48" s="2">
        <f t="shared" si="17"/>
        <v>0</v>
      </c>
      <c r="AL48" s="2">
        <f t="shared" si="18"/>
        <v>0</v>
      </c>
      <c r="AM48" s="2">
        <f t="shared" si="19"/>
        <v>0</v>
      </c>
      <c r="AN48" s="2">
        <f t="shared" si="20"/>
        <v>0</v>
      </c>
      <c r="AP48" t="s">
        <v>330</v>
      </c>
      <c r="AQ48" t="s">
        <v>236</v>
      </c>
      <c r="AT48">
        <v>2</v>
      </c>
      <c r="AU48" s="95">
        <v>1</v>
      </c>
      <c r="AV48" s="97">
        <v>91</v>
      </c>
      <c r="AW48" s="100">
        <f t="shared" si="11"/>
        <v>1091</v>
      </c>
      <c r="AY48" s="7" t="s">
        <v>1461</v>
      </c>
    </row>
    <row r="49" spans="1:51" ht="13" hidden="1" customHeight="1" outlineLevel="1">
      <c r="A49" t="s">
        <v>2300</v>
      </c>
      <c r="B49" t="s">
        <v>236</v>
      </c>
      <c r="C49" s="1">
        <f t="shared" si="12"/>
        <v>6543</v>
      </c>
      <c r="D49" s="7">
        <f>IF(N49&gt;0, RANK(N49,(N49:P49,Q49:AE49)),0)</f>
        <v>0</v>
      </c>
      <c r="E49" s="7">
        <f>IF(O49&gt;0,RANK(O49,(N49:P49,Q49:AE49)),0)</f>
        <v>1</v>
      </c>
      <c r="F49" s="7">
        <f>IF(P49&gt;0,RANK(P49,(N49:P49,Q49:AE49)),0)</f>
        <v>0</v>
      </c>
      <c r="G49" s="1" t="e">
        <f t="shared" si="9"/>
        <v>#NUM!</v>
      </c>
      <c r="H49" s="2" t="e">
        <f t="shared" si="10"/>
        <v>#NUM!</v>
      </c>
      <c r="I49" s="2"/>
      <c r="J49" s="2">
        <f t="shared" si="13"/>
        <v>0</v>
      </c>
      <c r="K49" s="2">
        <f t="shared" si="14"/>
        <v>0.98838453308879715</v>
      </c>
      <c r="L49" s="2">
        <f t="shared" si="15"/>
        <v>0</v>
      </c>
      <c r="M49" s="2">
        <f t="shared" si="16"/>
        <v>1.1615466911202854E-2</v>
      </c>
      <c r="N49" s="105"/>
      <c r="O49" s="105">
        <v>6467</v>
      </c>
      <c r="P49" s="58"/>
      <c r="Q49" s="58"/>
      <c r="R49" s="58"/>
      <c r="S49" s="58"/>
      <c r="T49" s="58"/>
      <c r="U49" s="58"/>
      <c r="V49" s="58"/>
      <c r="W49" s="58"/>
      <c r="X49" s="105">
        <v>76</v>
      </c>
      <c r="Y49" s="58"/>
      <c r="Z49" s="58"/>
      <c r="AA49" s="58"/>
      <c r="AB49" s="58"/>
      <c r="AC49" s="58"/>
      <c r="AD49" s="58"/>
      <c r="AE49" s="58"/>
      <c r="AG49" s="7">
        <f>IF(Q49&gt;0,RANK(Q49,(N49:P49,Q49:AE49)),0)</f>
        <v>0</v>
      </c>
      <c r="AH49" s="7">
        <f>IF(R49&gt;0,RANK(R49,(N49:P49,Q49:AE49)),0)</f>
        <v>0</v>
      </c>
      <c r="AI49" s="7">
        <f>IF(T49&gt;0,RANK(T49,(N49:P49,Q49:AE49)),0)</f>
        <v>0</v>
      </c>
      <c r="AJ49" s="7">
        <f>IF(S49&gt;0,RANK(S49,(N49:P49,Q49:AE49)),0)</f>
        <v>0</v>
      </c>
      <c r="AK49" s="2">
        <f t="shared" si="17"/>
        <v>0</v>
      </c>
      <c r="AL49" s="2">
        <f t="shared" si="18"/>
        <v>0</v>
      </c>
      <c r="AM49" s="2">
        <f t="shared" si="19"/>
        <v>0</v>
      </c>
      <c r="AN49" s="2">
        <f t="shared" si="20"/>
        <v>0</v>
      </c>
      <c r="AP49" t="s">
        <v>2300</v>
      </c>
      <c r="AQ49" t="s">
        <v>236</v>
      </c>
      <c r="AT49">
        <v>2</v>
      </c>
      <c r="AU49" s="95">
        <v>1</v>
      </c>
      <c r="AV49" s="97">
        <v>93</v>
      </c>
      <c r="AW49" s="100">
        <f t="shared" si="11"/>
        <v>1093</v>
      </c>
      <c r="AY49" s="7" t="s">
        <v>1461</v>
      </c>
    </row>
    <row r="50" spans="1:51" ht="13" hidden="1" customHeight="1" outlineLevel="1">
      <c r="A50" t="s">
        <v>966</v>
      </c>
      <c r="B50" t="s">
        <v>236</v>
      </c>
      <c r="C50" s="1">
        <f t="shared" si="12"/>
        <v>16789</v>
      </c>
      <c r="D50" s="7">
        <f>IF(N50&gt;0, RANK(N50,(N50:P50,Q50:AE50)),0)</f>
        <v>0</v>
      </c>
      <c r="E50" s="7">
        <f>IF(O50&gt;0,RANK(O50,(N50:P50,Q50:AE50)),0)</f>
        <v>1</v>
      </c>
      <c r="F50" s="7">
        <f>IF(P50&gt;0,RANK(P50,(N50:P50,Q50:AE50)),0)</f>
        <v>0</v>
      </c>
      <c r="G50" s="1" t="e">
        <f t="shared" si="9"/>
        <v>#NUM!</v>
      </c>
      <c r="H50" s="2" t="e">
        <f t="shared" si="10"/>
        <v>#NUM!</v>
      </c>
      <c r="I50" s="2"/>
      <c r="J50" s="2">
        <f t="shared" si="13"/>
        <v>0</v>
      </c>
      <c r="K50" s="2">
        <f t="shared" si="14"/>
        <v>0.98808743820358569</v>
      </c>
      <c r="L50" s="2">
        <f t="shared" si="15"/>
        <v>0</v>
      </c>
      <c r="M50" s="2">
        <f t="shared" si="16"/>
        <v>1.1912561796414312E-2</v>
      </c>
      <c r="N50" s="105"/>
      <c r="O50" s="105">
        <v>16589</v>
      </c>
      <c r="P50" s="58"/>
      <c r="Q50" s="58"/>
      <c r="R50" s="58"/>
      <c r="S50" s="58"/>
      <c r="T50" s="58"/>
      <c r="U50" s="58"/>
      <c r="V50" s="58"/>
      <c r="W50" s="58"/>
      <c r="X50" s="105">
        <v>200</v>
      </c>
      <c r="Y50" s="58"/>
      <c r="Z50" s="58"/>
      <c r="AA50" s="58"/>
      <c r="AB50" s="58"/>
      <c r="AC50" s="58"/>
      <c r="AD50" s="58"/>
      <c r="AE50" s="58"/>
      <c r="AG50" s="7">
        <f>IF(Q50&gt;0,RANK(Q50,(N50:P50,Q50:AE50)),0)</f>
        <v>0</v>
      </c>
      <c r="AH50" s="7">
        <f>IF(R50&gt;0,RANK(R50,(N50:P50,Q50:AE50)),0)</f>
        <v>0</v>
      </c>
      <c r="AI50" s="7">
        <f>IF(T50&gt;0,RANK(T50,(N50:P50,Q50:AE50)),0)</f>
        <v>0</v>
      </c>
      <c r="AJ50" s="7">
        <f>IF(S50&gt;0,RANK(S50,(N50:P50,Q50:AE50)),0)</f>
        <v>0</v>
      </c>
      <c r="AK50" s="2">
        <f t="shared" si="17"/>
        <v>0</v>
      </c>
      <c r="AL50" s="2">
        <f t="shared" si="18"/>
        <v>0</v>
      </c>
      <c r="AM50" s="2">
        <f t="shared" si="19"/>
        <v>0</v>
      </c>
      <c r="AN50" s="2">
        <f t="shared" si="20"/>
        <v>0</v>
      </c>
      <c r="AP50" t="s">
        <v>966</v>
      </c>
      <c r="AQ50" t="s">
        <v>236</v>
      </c>
      <c r="AT50">
        <v>2</v>
      </c>
      <c r="AU50" s="95">
        <v>1</v>
      </c>
      <c r="AV50" s="97">
        <v>95</v>
      </c>
      <c r="AW50" s="100">
        <f t="shared" si="11"/>
        <v>1095</v>
      </c>
      <c r="AY50" s="7" t="s">
        <v>1461</v>
      </c>
    </row>
    <row r="51" spans="1:51" ht="13" hidden="1" customHeight="1" outlineLevel="1">
      <c r="A51" t="s">
        <v>1656</v>
      </c>
      <c r="B51" t="s">
        <v>236</v>
      </c>
      <c r="C51" s="1">
        <f t="shared" si="12"/>
        <v>52745</v>
      </c>
      <c r="D51" s="7">
        <f>IF(N51&gt;0, RANK(N51,(N51:P51,Q51:AE51)),0)</f>
        <v>0</v>
      </c>
      <c r="E51" s="7">
        <f>IF(O51&gt;0,RANK(O51,(N51:P51,Q51:AE51)),0)</f>
        <v>1</v>
      </c>
      <c r="F51" s="7">
        <f>IF(P51&gt;0,RANK(P51,(N51:P51,Q51:AE51)),0)</f>
        <v>0</v>
      </c>
      <c r="G51" s="1" t="e">
        <f t="shared" si="9"/>
        <v>#NUM!</v>
      </c>
      <c r="H51" s="2" t="e">
        <f t="shared" si="10"/>
        <v>#NUM!</v>
      </c>
      <c r="I51" s="2"/>
      <c r="J51" s="2">
        <f t="shared" si="13"/>
        <v>0</v>
      </c>
      <c r="K51" s="2">
        <f t="shared" si="14"/>
        <v>0.97192150914778652</v>
      </c>
      <c r="L51" s="2">
        <f t="shared" si="15"/>
        <v>0</v>
      </c>
      <c r="M51" s="2">
        <f t="shared" si="16"/>
        <v>2.8078490852213478E-2</v>
      </c>
      <c r="N51" s="105"/>
      <c r="O51" s="105">
        <v>51264</v>
      </c>
      <c r="P51" s="58"/>
      <c r="Q51" s="58"/>
      <c r="R51" s="58"/>
      <c r="S51" s="58"/>
      <c r="T51" s="58"/>
      <c r="U51" s="58"/>
      <c r="V51" s="58"/>
      <c r="W51" s="58"/>
      <c r="X51" s="105">
        <v>1481</v>
      </c>
      <c r="Y51" s="58"/>
      <c r="Z51" s="58"/>
      <c r="AA51" s="58"/>
      <c r="AB51" s="58"/>
      <c r="AC51" s="58"/>
      <c r="AD51" s="58"/>
      <c r="AE51" s="58"/>
      <c r="AG51" s="7">
        <f>IF(Q51&gt;0,RANK(Q51,(N51:P51,Q51:AE51)),0)</f>
        <v>0</v>
      </c>
      <c r="AH51" s="7">
        <f>IF(R51&gt;0,RANK(R51,(N51:P51,Q51:AE51)),0)</f>
        <v>0</v>
      </c>
      <c r="AI51" s="7">
        <f>IF(T51&gt;0,RANK(T51,(N51:P51,Q51:AE51)),0)</f>
        <v>0</v>
      </c>
      <c r="AJ51" s="7">
        <f>IF(S51&gt;0,RANK(S51,(N51:P51,Q51:AE51)),0)</f>
        <v>0</v>
      </c>
      <c r="AK51" s="2">
        <f t="shared" si="17"/>
        <v>0</v>
      </c>
      <c r="AL51" s="2">
        <f t="shared" si="18"/>
        <v>0</v>
      </c>
      <c r="AM51" s="2">
        <f t="shared" si="19"/>
        <v>0</v>
      </c>
      <c r="AN51" s="2">
        <f t="shared" si="20"/>
        <v>0</v>
      </c>
      <c r="AP51" t="s">
        <v>1656</v>
      </c>
      <c r="AQ51" t="s">
        <v>236</v>
      </c>
      <c r="AT51">
        <v>2</v>
      </c>
      <c r="AU51" s="95">
        <v>1</v>
      </c>
      <c r="AV51" s="97">
        <v>97</v>
      </c>
      <c r="AW51" s="100">
        <f t="shared" si="11"/>
        <v>1097</v>
      </c>
      <c r="AY51" s="7" t="s">
        <v>1461</v>
      </c>
    </row>
    <row r="52" spans="1:51" ht="13" hidden="1" customHeight="1" outlineLevel="1">
      <c r="A52" t="s">
        <v>2564</v>
      </c>
      <c r="B52" t="s">
        <v>236</v>
      </c>
      <c r="C52" s="1">
        <f t="shared" si="12"/>
        <v>3742</v>
      </c>
      <c r="D52" s="7">
        <f>IF(N52&gt;0, RANK(N52,(N52:P52,Q52:AE52)),0)</f>
        <v>0</v>
      </c>
      <c r="E52" s="7">
        <f>IF(O52&gt;0,RANK(O52,(N52:P52,Q52:AE52)),0)</f>
        <v>1</v>
      </c>
      <c r="F52" s="7">
        <f>IF(P52&gt;0,RANK(P52,(N52:P52,Q52:AE52)),0)</f>
        <v>0</v>
      </c>
      <c r="G52" s="1" t="e">
        <f t="shared" si="9"/>
        <v>#NUM!</v>
      </c>
      <c r="H52" s="2" t="e">
        <f t="shared" si="10"/>
        <v>#NUM!</v>
      </c>
      <c r="I52" s="2"/>
      <c r="J52" s="2">
        <f t="shared" si="13"/>
        <v>0</v>
      </c>
      <c r="K52" s="2">
        <f t="shared" si="14"/>
        <v>0.985569214323891</v>
      </c>
      <c r="L52" s="2">
        <f t="shared" si="15"/>
        <v>0</v>
      </c>
      <c r="M52" s="2">
        <f t="shared" si="16"/>
        <v>1.4430785676109004E-2</v>
      </c>
      <c r="N52" s="105"/>
      <c r="O52" s="105">
        <v>3688</v>
      </c>
      <c r="P52" s="58"/>
      <c r="Q52" s="58"/>
      <c r="R52" s="58"/>
      <c r="S52" s="58"/>
      <c r="T52" s="58"/>
      <c r="U52" s="58"/>
      <c r="V52" s="58"/>
      <c r="W52" s="58"/>
      <c r="X52" s="105">
        <v>54</v>
      </c>
      <c r="Y52" s="58"/>
      <c r="Z52" s="58"/>
      <c r="AA52" s="58"/>
      <c r="AB52" s="58"/>
      <c r="AC52" s="58"/>
      <c r="AD52" s="58"/>
      <c r="AE52" s="58"/>
      <c r="AG52" s="7">
        <f>IF(Q52&gt;0,RANK(Q52,(N52:P52,Q52:AE52)),0)</f>
        <v>0</v>
      </c>
      <c r="AH52" s="7">
        <f>IF(R52&gt;0,RANK(R52,(N52:P52,Q52:AE52)),0)</f>
        <v>0</v>
      </c>
      <c r="AI52" s="7">
        <f>IF(T52&gt;0,RANK(T52,(N52:P52,Q52:AE52)),0)</f>
        <v>0</v>
      </c>
      <c r="AJ52" s="7">
        <f>IF(S52&gt;0,RANK(S52,(N52:P52,Q52:AE52)),0)</f>
        <v>0</v>
      </c>
      <c r="AK52" s="2">
        <f t="shared" si="17"/>
        <v>0</v>
      </c>
      <c r="AL52" s="2">
        <f t="shared" si="18"/>
        <v>0</v>
      </c>
      <c r="AM52" s="2">
        <f t="shared" si="19"/>
        <v>0</v>
      </c>
      <c r="AN52" s="2">
        <f t="shared" si="20"/>
        <v>0</v>
      </c>
      <c r="AP52" t="s">
        <v>2564</v>
      </c>
      <c r="AQ52" t="s">
        <v>236</v>
      </c>
      <c r="AT52">
        <v>2</v>
      </c>
      <c r="AU52" s="95">
        <v>1</v>
      </c>
      <c r="AV52" s="97">
        <v>99</v>
      </c>
      <c r="AW52" s="100">
        <f t="shared" si="11"/>
        <v>1099</v>
      </c>
      <c r="AY52" s="7" t="s">
        <v>1461</v>
      </c>
    </row>
    <row r="53" spans="1:51" ht="13" hidden="1" customHeight="1" outlineLevel="1">
      <c r="A53" t="s">
        <v>734</v>
      </c>
      <c r="B53" t="s">
        <v>236</v>
      </c>
      <c r="C53" s="1">
        <f t="shared" si="12"/>
        <v>28819</v>
      </c>
      <c r="D53" s="7">
        <f>IF(N53&gt;0, RANK(N53,(N53:P53,Q53:AE53)),0)</f>
        <v>0</v>
      </c>
      <c r="E53" s="7">
        <f>IF(O53&gt;0,RANK(O53,(N53:P53,Q53:AE53)),0)</f>
        <v>1</v>
      </c>
      <c r="F53" s="7">
        <f>IF(P53&gt;0,RANK(P53,(N53:P53,Q53:AE53)),0)</f>
        <v>0</v>
      </c>
      <c r="G53" s="1" t="e">
        <f t="shared" si="9"/>
        <v>#NUM!</v>
      </c>
      <c r="H53" s="2" t="e">
        <f t="shared" si="10"/>
        <v>#NUM!</v>
      </c>
      <c r="I53" s="2"/>
      <c r="J53" s="2">
        <f t="shared" si="13"/>
        <v>0</v>
      </c>
      <c r="K53" s="2">
        <f t="shared" si="14"/>
        <v>0.94562614941531631</v>
      </c>
      <c r="L53" s="2">
        <f t="shared" si="15"/>
        <v>0</v>
      </c>
      <c r="M53" s="2">
        <f t="shared" si="16"/>
        <v>5.4373850584683692E-2</v>
      </c>
      <c r="N53" s="105"/>
      <c r="O53" s="105">
        <v>27252</v>
      </c>
      <c r="P53" s="58"/>
      <c r="Q53" s="58"/>
      <c r="R53" s="58"/>
      <c r="S53" s="58"/>
      <c r="T53" s="58"/>
      <c r="U53" s="58"/>
      <c r="V53" s="58"/>
      <c r="W53" s="58"/>
      <c r="X53" s="105">
        <v>1567</v>
      </c>
      <c r="Y53" s="58"/>
      <c r="Z53" s="58"/>
      <c r="AA53" s="58"/>
      <c r="AB53" s="58"/>
      <c r="AC53" s="58"/>
      <c r="AD53" s="58"/>
      <c r="AE53" s="58"/>
      <c r="AG53" s="7">
        <f>IF(Q53&gt;0,RANK(Q53,(N53:P53,Q53:AE53)),0)</f>
        <v>0</v>
      </c>
      <c r="AH53" s="7">
        <f>IF(R53&gt;0,RANK(R53,(N53:P53,Q53:AE53)),0)</f>
        <v>0</v>
      </c>
      <c r="AI53" s="7">
        <f>IF(T53&gt;0,RANK(T53,(N53:P53,Q53:AE53)),0)</f>
        <v>0</v>
      </c>
      <c r="AJ53" s="7">
        <f>IF(S53&gt;0,RANK(S53,(N53:P53,Q53:AE53)),0)</f>
        <v>0</v>
      </c>
      <c r="AK53" s="2">
        <f t="shared" si="17"/>
        <v>0</v>
      </c>
      <c r="AL53" s="2">
        <f t="shared" si="18"/>
        <v>0</v>
      </c>
      <c r="AM53" s="2">
        <f t="shared" si="19"/>
        <v>0</v>
      </c>
      <c r="AN53" s="2">
        <f t="shared" si="20"/>
        <v>0</v>
      </c>
      <c r="AP53" t="s">
        <v>734</v>
      </c>
      <c r="AQ53" t="s">
        <v>236</v>
      </c>
      <c r="AT53">
        <v>2</v>
      </c>
      <c r="AU53" s="95">
        <v>1</v>
      </c>
      <c r="AV53" s="97">
        <v>101</v>
      </c>
      <c r="AW53" s="100">
        <f t="shared" si="11"/>
        <v>1101</v>
      </c>
      <c r="AY53" s="7" t="s">
        <v>1461</v>
      </c>
    </row>
    <row r="54" spans="1:51" ht="13" hidden="1" customHeight="1" outlineLevel="1">
      <c r="A54" t="s">
        <v>2193</v>
      </c>
      <c r="B54" t="s">
        <v>236</v>
      </c>
      <c r="C54" s="1">
        <f t="shared" si="12"/>
        <v>23428</v>
      </c>
      <c r="D54" s="7">
        <f>IF(N54&gt;0, RANK(N54,(N54:P54,Q54:AE54)),0)</f>
        <v>0</v>
      </c>
      <c r="E54" s="7">
        <f>IF(O54&gt;0,RANK(O54,(N54:P54,Q54:AE54)),0)</f>
        <v>1</v>
      </c>
      <c r="F54" s="7">
        <f>IF(P54&gt;0,RANK(P54,(N54:P54,Q54:AE54)),0)</f>
        <v>0</v>
      </c>
      <c r="G54" s="1" t="e">
        <f t="shared" si="9"/>
        <v>#NUM!</v>
      </c>
      <c r="H54" s="2" t="e">
        <f t="shared" si="10"/>
        <v>#NUM!</v>
      </c>
      <c r="I54" s="2"/>
      <c r="J54" s="2">
        <f t="shared" si="13"/>
        <v>0</v>
      </c>
      <c r="K54" s="2">
        <f t="shared" si="14"/>
        <v>0.98207273348130442</v>
      </c>
      <c r="L54" s="2">
        <f t="shared" si="15"/>
        <v>0</v>
      </c>
      <c r="M54" s="2">
        <f t="shared" si="16"/>
        <v>1.7927266518695584E-2</v>
      </c>
      <c r="N54" s="105"/>
      <c r="O54" s="105">
        <v>23008</v>
      </c>
      <c r="P54" s="58"/>
      <c r="Q54" s="58"/>
      <c r="R54" s="58"/>
      <c r="S54" s="58"/>
      <c r="T54" s="58"/>
      <c r="U54" s="58"/>
      <c r="V54" s="58"/>
      <c r="W54" s="58"/>
      <c r="X54" s="105">
        <v>420</v>
      </c>
      <c r="Y54" s="58"/>
      <c r="Z54" s="58"/>
      <c r="AA54" s="58"/>
      <c r="AB54" s="58"/>
      <c r="AC54" s="58"/>
      <c r="AD54" s="58"/>
      <c r="AE54" s="58"/>
      <c r="AG54" s="7">
        <f>IF(Q54&gt;0,RANK(Q54,(N54:P54,Q54:AE54)),0)</f>
        <v>0</v>
      </c>
      <c r="AH54" s="7">
        <f>IF(R54&gt;0,RANK(R54,(N54:P54,Q54:AE54)),0)</f>
        <v>0</v>
      </c>
      <c r="AI54" s="7">
        <f>IF(T54&gt;0,RANK(T54,(N54:P54,Q54:AE54)),0)</f>
        <v>0</v>
      </c>
      <c r="AJ54" s="7">
        <f>IF(S54&gt;0,RANK(S54,(N54:P54,Q54:AE54)),0)</f>
        <v>0</v>
      </c>
      <c r="AK54" s="2">
        <f t="shared" si="17"/>
        <v>0</v>
      </c>
      <c r="AL54" s="2">
        <f t="shared" si="18"/>
        <v>0</v>
      </c>
      <c r="AM54" s="2">
        <f t="shared" si="19"/>
        <v>0</v>
      </c>
      <c r="AN54" s="2">
        <f t="shared" si="20"/>
        <v>0</v>
      </c>
      <c r="AP54" t="s">
        <v>2193</v>
      </c>
      <c r="AQ54" t="s">
        <v>236</v>
      </c>
      <c r="AT54">
        <v>2</v>
      </c>
      <c r="AU54" s="95">
        <v>1</v>
      </c>
      <c r="AV54" s="97">
        <v>103</v>
      </c>
      <c r="AW54" s="100">
        <f t="shared" si="11"/>
        <v>1103</v>
      </c>
      <c r="AY54" s="7" t="s">
        <v>1461</v>
      </c>
    </row>
    <row r="55" spans="1:51" ht="13" hidden="1" customHeight="1" outlineLevel="1">
      <c r="A55" t="s">
        <v>952</v>
      </c>
      <c r="B55" t="s">
        <v>236</v>
      </c>
      <c r="C55" s="1">
        <f t="shared" si="12"/>
        <v>1114</v>
      </c>
      <c r="D55" s="7">
        <f>IF(N55&gt;0, RANK(N55,(N55:P55,Q55:AE55)),0)</f>
        <v>0</v>
      </c>
      <c r="E55" s="7">
        <f>IF(O55&gt;0,RANK(O55,(N55:P55,Q55:AE55)),0)</f>
        <v>1</v>
      </c>
      <c r="F55" s="7">
        <f>IF(P55&gt;0,RANK(P55,(N55:P55,Q55:AE55)),0)</f>
        <v>0</v>
      </c>
      <c r="G55" s="1" t="e">
        <f t="shared" si="9"/>
        <v>#NUM!</v>
      </c>
      <c r="H55" s="2" t="e">
        <f t="shared" si="10"/>
        <v>#NUM!</v>
      </c>
      <c r="I55" s="2"/>
      <c r="J55" s="2">
        <f t="shared" si="13"/>
        <v>0</v>
      </c>
      <c r="K55" s="2">
        <f t="shared" si="14"/>
        <v>0.96858168761220831</v>
      </c>
      <c r="L55" s="2">
        <f t="shared" si="15"/>
        <v>0</v>
      </c>
      <c r="M55" s="2">
        <f t="shared" si="16"/>
        <v>3.1418312387791691E-2</v>
      </c>
      <c r="N55" s="105"/>
      <c r="O55" s="105">
        <v>1079</v>
      </c>
      <c r="P55" s="58"/>
      <c r="Q55" s="58"/>
      <c r="R55" s="58"/>
      <c r="S55" s="58"/>
      <c r="T55" s="58"/>
      <c r="U55" s="58"/>
      <c r="V55" s="58"/>
      <c r="W55" s="58"/>
      <c r="X55" s="105">
        <v>35</v>
      </c>
      <c r="Y55" s="58"/>
      <c r="Z55" s="58"/>
      <c r="AA55" s="58"/>
      <c r="AB55" s="58"/>
      <c r="AC55" s="58"/>
      <c r="AD55" s="58"/>
      <c r="AE55" s="58"/>
      <c r="AG55" s="7">
        <f>IF(Q55&gt;0,RANK(Q55,(N55:P55,Q55:AE55)),0)</f>
        <v>0</v>
      </c>
      <c r="AH55" s="7">
        <f>IF(R55&gt;0,RANK(R55,(N55:P55,Q55:AE55)),0)</f>
        <v>0</v>
      </c>
      <c r="AI55" s="7">
        <f>IF(T55&gt;0,RANK(T55,(N55:P55,Q55:AE55)),0)</f>
        <v>0</v>
      </c>
      <c r="AJ55" s="7">
        <f>IF(S55&gt;0,RANK(S55,(N55:P55,Q55:AE55)),0)</f>
        <v>0</v>
      </c>
      <c r="AK55" s="2">
        <f t="shared" si="17"/>
        <v>0</v>
      </c>
      <c r="AL55" s="2">
        <f t="shared" si="18"/>
        <v>0</v>
      </c>
      <c r="AM55" s="2">
        <f t="shared" si="19"/>
        <v>0</v>
      </c>
      <c r="AN55" s="2">
        <f t="shared" si="20"/>
        <v>0</v>
      </c>
      <c r="AP55" t="s">
        <v>952</v>
      </c>
      <c r="AQ55" t="s">
        <v>236</v>
      </c>
      <c r="AT55">
        <v>2</v>
      </c>
      <c r="AU55" s="95">
        <v>1</v>
      </c>
      <c r="AV55" s="97">
        <v>105</v>
      </c>
      <c r="AW55" s="100">
        <f t="shared" si="11"/>
        <v>1105</v>
      </c>
      <c r="AY55" s="7" t="s">
        <v>1461</v>
      </c>
    </row>
    <row r="56" spans="1:51" ht="13" hidden="1" customHeight="1" outlineLevel="1">
      <c r="A56" t="s">
        <v>349</v>
      </c>
      <c r="B56" t="s">
        <v>236</v>
      </c>
      <c r="C56" s="1">
        <f t="shared" si="12"/>
        <v>3736</v>
      </c>
      <c r="D56" s="7">
        <f>IF(N56&gt;0, RANK(N56,(N56:P56,Q56:AE56)),0)</f>
        <v>0</v>
      </c>
      <c r="E56" s="7">
        <f>IF(O56&gt;0,RANK(O56,(N56:P56,Q56:AE56)),0)</f>
        <v>1</v>
      </c>
      <c r="F56" s="7">
        <f>IF(P56&gt;0,RANK(P56,(N56:P56,Q56:AE56)),0)</f>
        <v>0</v>
      </c>
      <c r="G56" s="1" t="e">
        <f t="shared" si="9"/>
        <v>#NUM!</v>
      </c>
      <c r="H56" s="2" t="e">
        <f t="shared" si="10"/>
        <v>#NUM!</v>
      </c>
      <c r="I56" s="2"/>
      <c r="J56" s="2">
        <f t="shared" si="13"/>
        <v>0</v>
      </c>
      <c r="K56" s="2">
        <f t="shared" si="14"/>
        <v>0.9775160599571735</v>
      </c>
      <c r="L56" s="2">
        <f t="shared" si="15"/>
        <v>0</v>
      </c>
      <c r="M56" s="2">
        <f t="shared" si="16"/>
        <v>2.24839400428265E-2</v>
      </c>
      <c r="N56" s="105"/>
      <c r="O56" s="105">
        <v>3652</v>
      </c>
      <c r="P56" s="58"/>
      <c r="Q56" s="58"/>
      <c r="R56" s="58"/>
      <c r="S56" s="58"/>
      <c r="T56" s="58"/>
      <c r="U56" s="58"/>
      <c r="V56" s="58"/>
      <c r="W56" s="58"/>
      <c r="X56" s="105">
        <v>84</v>
      </c>
      <c r="Y56" s="58"/>
      <c r="Z56" s="58"/>
      <c r="AA56" s="58"/>
      <c r="AB56" s="58"/>
      <c r="AC56" s="58"/>
      <c r="AD56" s="58"/>
      <c r="AE56" s="58"/>
      <c r="AG56" s="7">
        <f>IF(Q56&gt;0,RANK(Q56,(N56:P56,Q56:AE56)),0)</f>
        <v>0</v>
      </c>
      <c r="AH56" s="7">
        <f>IF(R56&gt;0,RANK(R56,(N56:P56,Q56:AE56)),0)</f>
        <v>0</v>
      </c>
      <c r="AI56" s="7">
        <f>IF(T56&gt;0,RANK(T56,(N56:P56,Q56:AE56)),0)</f>
        <v>0</v>
      </c>
      <c r="AJ56" s="7">
        <f>IF(S56&gt;0,RANK(S56,(N56:P56,Q56:AE56)),0)</f>
        <v>0</v>
      </c>
      <c r="AK56" s="2">
        <f t="shared" si="17"/>
        <v>0</v>
      </c>
      <c r="AL56" s="2">
        <f t="shared" si="18"/>
        <v>0</v>
      </c>
      <c r="AM56" s="2">
        <f t="shared" si="19"/>
        <v>0</v>
      </c>
      <c r="AN56" s="2">
        <f t="shared" si="20"/>
        <v>0</v>
      </c>
      <c r="AP56" t="s">
        <v>349</v>
      </c>
      <c r="AQ56" t="s">
        <v>236</v>
      </c>
      <c r="AT56">
        <v>2</v>
      </c>
      <c r="AU56" s="95">
        <v>1</v>
      </c>
      <c r="AV56" s="97">
        <v>107</v>
      </c>
      <c r="AW56" s="100">
        <f t="shared" si="11"/>
        <v>1107</v>
      </c>
      <c r="AY56" s="7" t="s">
        <v>1461</v>
      </c>
    </row>
    <row r="57" spans="1:51" ht="13" hidden="1" customHeight="1" outlineLevel="1">
      <c r="A57" t="s">
        <v>350</v>
      </c>
      <c r="B57" t="s">
        <v>236</v>
      </c>
      <c r="C57" s="1">
        <f t="shared" si="12"/>
        <v>6113</v>
      </c>
      <c r="D57" s="7">
        <f>IF(N57&gt;0, RANK(N57,(N57:P57,Q57:AE57)),0)</f>
        <v>0</v>
      </c>
      <c r="E57" s="7">
        <f>IF(O57&gt;0,RANK(O57,(N57:P57,Q57:AE57)),0)</f>
        <v>1</v>
      </c>
      <c r="F57" s="7">
        <f>IF(P57&gt;0,RANK(P57,(N57:P57,Q57:AE57)),0)</f>
        <v>0</v>
      </c>
      <c r="G57" s="1" t="e">
        <f t="shared" si="9"/>
        <v>#NUM!</v>
      </c>
      <c r="H57" s="2" t="e">
        <f t="shared" si="10"/>
        <v>#NUM!</v>
      </c>
      <c r="I57" s="2"/>
      <c r="J57" s="2">
        <f t="shared" si="13"/>
        <v>0</v>
      </c>
      <c r="K57" s="2">
        <f t="shared" si="14"/>
        <v>0.97317192867659086</v>
      </c>
      <c r="L57" s="2">
        <f t="shared" si="15"/>
        <v>0</v>
      </c>
      <c r="M57" s="2">
        <f t="shared" si="16"/>
        <v>2.6828071323409142E-2</v>
      </c>
      <c r="N57" s="105"/>
      <c r="O57" s="105">
        <v>5949</v>
      </c>
      <c r="P57" s="58"/>
      <c r="Q57" s="58"/>
      <c r="R57" s="58"/>
      <c r="S57" s="58"/>
      <c r="T57" s="58"/>
      <c r="U57" s="58"/>
      <c r="V57" s="58"/>
      <c r="W57" s="58"/>
      <c r="X57" s="105">
        <v>164</v>
      </c>
      <c r="Y57" s="58"/>
      <c r="Z57" s="58"/>
      <c r="AA57" s="58"/>
      <c r="AB57" s="58"/>
      <c r="AC57" s="58"/>
      <c r="AD57" s="58"/>
      <c r="AE57" s="58"/>
      <c r="AG57" s="7">
        <f>IF(Q57&gt;0,RANK(Q57,(N57:P57,Q57:AE57)),0)</f>
        <v>0</v>
      </c>
      <c r="AH57" s="7">
        <f>IF(R57&gt;0,RANK(R57,(N57:P57,Q57:AE57)),0)</f>
        <v>0</v>
      </c>
      <c r="AI57" s="7">
        <f>IF(T57&gt;0,RANK(T57,(N57:P57,Q57:AE57)),0)</f>
        <v>0</v>
      </c>
      <c r="AJ57" s="7">
        <f>IF(S57&gt;0,RANK(S57,(N57:P57,Q57:AE57)),0)</f>
        <v>0</v>
      </c>
      <c r="AK57" s="2">
        <f t="shared" si="17"/>
        <v>0</v>
      </c>
      <c r="AL57" s="2">
        <f t="shared" si="18"/>
        <v>0</v>
      </c>
      <c r="AM57" s="2">
        <f t="shared" si="19"/>
        <v>0</v>
      </c>
      <c r="AN57" s="2">
        <f t="shared" si="20"/>
        <v>0</v>
      </c>
      <c r="AP57" t="s">
        <v>350</v>
      </c>
      <c r="AQ57" t="s">
        <v>236</v>
      </c>
      <c r="AT57">
        <v>2</v>
      </c>
      <c r="AU57" s="95">
        <v>1</v>
      </c>
      <c r="AV57" s="97">
        <v>109</v>
      </c>
      <c r="AW57" s="100">
        <f t="shared" si="11"/>
        <v>1109</v>
      </c>
      <c r="AY57" s="7" t="s">
        <v>1461</v>
      </c>
    </row>
    <row r="58" spans="1:51" ht="13" hidden="1" customHeight="1" outlineLevel="1">
      <c r="A58" t="s">
        <v>1166</v>
      </c>
      <c r="B58" t="s">
        <v>236</v>
      </c>
      <c r="C58" s="1">
        <f t="shared" si="12"/>
        <v>4176</v>
      </c>
      <c r="D58" s="7">
        <f>IF(N58&gt;0, RANK(N58,(N58:P58,Q58:AE58)),0)</f>
        <v>0</v>
      </c>
      <c r="E58" s="7">
        <f>IF(O58&gt;0,RANK(O58,(N58:P58,Q58:AE58)),0)</f>
        <v>1</v>
      </c>
      <c r="F58" s="7">
        <f>IF(P58&gt;0,RANK(P58,(N58:P58,Q58:AE58)),0)</f>
        <v>0</v>
      </c>
      <c r="G58" s="1" t="e">
        <f t="shared" si="9"/>
        <v>#NUM!</v>
      </c>
      <c r="H58" s="2" t="e">
        <f t="shared" si="10"/>
        <v>#NUM!</v>
      </c>
      <c r="I58" s="2"/>
      <c r="J58" s="2">
        <f t="shared" si="13"/>
        <v>0</v>
      </c>
      <c r="K58" s="2">
        <f t="shared" si="14"/>
        <v>0.98635057471264365</v>
      </c>
      <c r="L58" s="2">
        <f t="shared" si="15"/>
        <v>0</v>
      </c>
      <c r="M58" s="2">
        <f t="shared" si="16"/>
        <v>1.3649425287356354E-2</v>
      </c>
      <c r="N58" s="105"/>
      <c r="O58" s="105">
        <v>4119</v>
      </c>
      <c r="P58" s="58"/>
      <c r="Q58" s="58"/>
      <c r="R58" s="58"/>
      <c r="S58" s="58"/>
      <c r="T58" s="58"/>
      <c r="U58" s="58"/>
      <c r="V58" s="58"/>
      <c r="W58" s="58"/>
      <c r="X58" s="105">
        <v>57</v>
      </c>
      <c r="Y58" s="58"/>
      <c r="Z58" s="58"/>
      <c r="AA58" s="58"/>
      <c r="AB58" s="58"/>
      <c r="AC58" s="58"/>
      <c r="AD58" s="58"/>
      <c r="AE58" s="58"/>
      <c r="AG58" s="7">
        <f>IF(Q58&gt;0,RANK(Q58,(N58:P58,Q58:AE58)),0)</f>
        <v>0</v>
      </c>
      <c r="AH58" s="7">
        <f>IF(R58&gt;0,RANK(R58,(N58:P58,Q58:AE58)),0)</f>
        <v>0</v>
      </c>
      <c r="AI58" s="7">
        <f>IF(T58&gt;0,RANK(T58,(N58:P58,Q58:AE58)),0)</f>
        <v>0</v>
      </c>
      <c r="AJ58" s="7">
        <f>IF(S58&gt;0,RANK(S58,(N58:P58,Q58:AE58)),0)</f>
        <v>0</v>
      </c>
      <c r="AK58" s="2">
        <f t="shared" si="17"/>
        <v>0</v>
      </c>
      <c r="AL58" s="2">
        <f t="shared" si="18"/>
        <v>0</v>
      </c>
      <c r="AM58" s="2">
        <f t="shared" si="19"/>
        <v>0</v>
      </c>
      <c r="AN58" s="2">
        <f t="shared" si="20"/>
        <v>0</v>
      </c>
      <c r="AP58" t="s">
        <v>1166</v>
      </c>
      <c r="AQ58" t="s">
        <v>236</v>
      </c>
      <c r="AT58">
        <v>2</v>
      </c>
      <c r="AU58" s="95">
        <v>1</v>
      </c>
      <c r="AV58" s="97">
        <v>111</v>
      </c>
      <c r="AW58" s="100">
        <f t="shared" si="11"/>
        <v>1111</v>
      </c>
      <c r="AY58" s="7" t="s">
        <v>1461</v>
      </c>
    </row>
    <row r="59" spans="1:51" ht="13" hidden="1" customHeight="1" outlineLevel="1">
      <c r="A59" t="s">
        <v>1167</v>
      </c>
      <c r="B59" t="s">
        <v>236</v>
      </c>
      <c r="C59" s="1">
        <f t="shared" si="12"/>
        <v>4961</v>
      </c>
      <c r="D59" s="7">
        <f>IF(N59&gt;0, RANK(N59,(N59:P59,Q59:AE59)),0)</f>
        <v>0</v>
      </c>
      <c r="E59" s="7">
        <f>IF(O59&gt;0,RANK(O59,(N59:P59,Q59:AE59)),0)</f>
        <v>1</v>
      </c>
      <c r="F59" s="7">
        <f>IF(P59&gt;0,RANK(P59,(N59:P59,Q59:AE59)),0)</f>
        <v>0</v>
      </c>
      <c r="G59" s="1" t="e">
        <f t="shared" si="9"/>
        <v>#NUM!</v>
      </c>
      <c r="H59" s="2" t="e">
        <f t="shared" si="10"/>
        <v>#NUM!</v>
      </c>
      <c r="I59" s="2"/>
      <c r="J59" s="2">
        <f t="shared" si="13"/>
        <v>0</v>
      </c>
      <c r="K59" s="2">
        <f t="shared" si="14"/>
        <v>0.95867768595041325</v>
      </c>
      <c r="L59" s="2">
        <f t="shared" si="15"/>
        <v>0</v>
      </c>
      <c r="M59" s="2">
        <f t="shared" si="16"/>
        <v>4.132231404958675E-2</v>
      </c>
      <c r="N59" s="105"/>
      <c r="O59" s="105">
        <v>4756</v>
      </c>
      <c r="P59" s="58"/>
      <c r="Q59" s="58"/>
      <c r="R59" s="58"/>
      <c r="S59" s="58"/>
      <c r="T59" s="58"/>
      <c r="U59" s="58"/>
      <c r="V59" s="58"/>
      <c r="W59" s="58"/>
      <c r="X59" s="105">
        <v>205</v>
      </c>
      <c r="Y59" s="58"/>
      <c r="Z59" s="58"/>
      <c r="AA59" s="58"/>
      <c r="AB59" s="58"/>
      <c r="AC59" s="58"/>
      <c r="AD59" s="58"/>
      <c r="AE59" s="58"/>
      <c r="AG59" s="7">
        <f>IF(Q59&gt;0,RANK(Q59,(N59:P59,Q59:AE59)),0)</f>
        <v>0</v>
      </c>
      <c r="AH59" s="7">
        <f>IF(R59&gt;0,RANK(R59,(N59:P59,Q59:AE59)),0)</f>
        <v>0</v>
      </c>
      <c r="AI59" s="7">
        <f>IF(T59&gt;0,RANK(T59,(N59:P59,Q59:AE59)),0)</f>
        <v>0</v>
      </c>
      <c r="AJ59" s="7">
        <f>IF(S59&gt;0,RANK(S59,(N59:P59,Q59:AE59)),0)</f>
        <v>0</v>
      </c>
      <c r="AK59" s="2">
        <f t="shared" si="17"/>
        <v>0</v>
      </c>
      <c r="AL59" s="2">
        <f t="shared" si="18"/>
        <v>0</v>
      </c>
      <c r="AM59" s="2">
        <f t="shared" si="19"/>
        <v>0</v>
      </c>
      <c r="AN59" s="2">
        <f t="shared" si="20"/>
        <v>0</v>
      </c>
      <c r="AP59" t="s">
        <v>1167</v>
      </c>
      <c r="AQ59" t="s">
        <v>236</v>
      </c>
      <c r="AT59">
        <v>2</v>
      </c>
      <c r="AU59" s="95">
        <v>1</v>
      </c>
      <c r="AV59" s="97">
        <v>113</v>
      </c>
      <c r="AW59" s="100">
        <f t="shared" si="11"/>
        <v>1113</v>
      </c>
      <c r="AY59" s="7" t="s">
        <v>1461</v>
      </c>
    </row>
    <row r="60" spans="1:51" ht="13" hidden="1" customHeight="1" outlineLevel="1">
      <c r="A60" t="s">
        <v>331</v>
      </c>
      <c r="B60" t="s">
        <v>236</v>
      </c>
      <c r="C60" s="1">
        <f t="shared" si="12"/>
        <v>16858</v>
      </c>
      <c r="D60" s="7">
        <f>IF(N60&gt;0, RANK(N60,(N60:P60,Q60:AE60)),0)</f>
        <v>0</v>
      </c>
      <c r="E60" s="7">
        <f>IF(O60&gt;0,RANK(O60,(N60:P60,Q60:AE60)),0)</f>
        <v>1</v>
      </c>
      <c r="F60" s="7">
        <f>IF(P60&gt;0,RANK(P60,(N60:P60,Q60:AE60)),0)</f>
        <v>0</v>
      </c>
      <c r="G60" s="1" t="e">
        <f t="shared" si="9"/>
        <v>#NUM!</v>
      </c>
      <c r="H60" s="2" t="e">
        <f t="shared" si="10"/>
        <v>#NUM!</v>
      </c>
      <c r="I60" s="2"/>
      <c r="J60" s="2">
        <f t="shared" si="13"/>
        <v>0</v>
      </c>
      <c r="K60" s="2">
        <f t="shared" si="14"/>
        <v>0.98754300628781588</v>
      </c>
      <c r="L60" s="2">
        <f t="shared" si="15"/>
        <v>0</v>
      </c>
      <c r="M60" s="2">
        <f t="shared" si="16"/>
        <v>1.2456993712184117E-2</v>
      </c>
      <c r="N60" s="105"/>
      <c r="O60" s="105">
        <v>16648</v>
      </c>
      <c r="P60" s="58"/>
      <c r="Q60" s="58"/>
      <c r="R60" s="58"/>
      <c r="S60" s="58"/>
      <c r="T60" s="58"/>
      <c r="U60" s="58"/>
      <c r="V60" s="58"/>
      <c r="W60" s="58"/>
      <c r="X60" s="105">
        <v>210</v>
      </c>
      <c r="Y60" s="58"/>
      <c r="Z60" s="58"/>
      <c r="AA60" s="58"/>
      <c r="AB60" s="58"/>
      <c r="AC60" s="58"/>
      <c r="AD60" s="58"/>
      <c r="AE60" s="58"/>
      <c r="AG60" s="7">
        <f>IF(Q60&gt;0,RANK(Q60,(N60:P60,Q60:AE60)),0)</f>
        <v>0</v>
      </c>
      <c r="AH60" s="7">
        <f>IF(R60&gt;0,RANK(R60,(N60:P60,Q60:AE60)),0)</f>
        <v>0</v>
      </c>
      <c r="AI60" s="7">
        <f>IF(T60&gt;0,RANK(T60,(N60:P60,Q60:AE60)),0)</f>
        <v>0</v>
      </c>
      <c r="AJ60" s="7">
        <f>IF(S60&gt;0,RANK(S60,(N60:P60,Q60:AE60)),0)</f>
        <v>0</v>
      </c>
      <c r="AK60" s="2">
        <f t="shared" si="17"/>
        <v>0</v>
      </c>
      <c r="AL60" s="2">
        <f t="shared" si="18"/>
        <v>0</v>
      </c>
      <c r="AM60" s="2">
        <f t="shared" si="19"/>
        <v>0</v>
      </c>
      <c r="AN60" s="2">
        <f t="shared" si="20"/>
        <v>0</v>
      </c>
      <c r="AP60" t="s">
        <v>331</v>
      </c>
      <c r="AQ60" t="s">
        <v>236</v>
      </c>
      <c r="AT60">
        <v>2</v>
      </c>
      <c r="AU60" s="95">
        <v>1</v>
      </c>
      <c r="AV60" s="97">
        <v>115</v>
      </c>
      <c r="AW60" s="100">
        <f t="shared" si="11"/>
        <v>1115</v>
      </c>
      <c r="AY60" s="7" t="s">
        <v>1461</v>
      </c>
    </row>
    <row r="61" spans="1:51" ht="13" hidden="1" customHeight="1" outlineLevel="1">
      <c r="A61" t="s">
        <v>415</v>
      </c>
      <c r="B61" t="s">
        <v>236</v>
      </c>
      <c r="C61" s="1">
        <f t="shared" si="12"/>
        <v>43181</v>
      </c>
      <c r="D61" s="7">
        <f>IF(N61&gt;0, RANK(N61,(N61:P61,Q61:AE61)),0)</f>
        <v>0</v>
      </c>
      <c r="E61" s="7">
        <f>IF(O61&gt;0,RANK(O61,(N61:P61,Q61:AE61)),0)</f>
        <v>1</v>
      </c>
      <c r="F61" s="7">
        <f>IF(P61&gt;0,RANK(P61,(N61:P61,Q61:AE61)),0)</f>
        <v>0</v>
      </c>
      <c r="G61" s="1" t="e">
        <f t="shared" si="9"/>
        <v>#NUM!</v>
      </c>
      <c r="H61" s="2" t="e">
        <f t="shared" si="10"/>
        <v>#NUM!</v>
      </c>
      <c r="I61" s="2"/>
      <c r="J61" s="2">
        <f t="shared" si="13"/>
        <v>0</v>
      </c>
      <c r="K61" s="2">
        <f t="shared" si="14"/>
        <v>0.97901854982515457</v>
      </c>
      <c r="L61" s="2">
        <f t="shared" si="15"/>
        <v>0</v>
      </c>
      <c r="M61" s="2">
        <f t="shared" si="16"/>
        <v>2.0981450174845429E-2</v>
      </c>
      <c r="N61" s="105"/>
      <c r="O61" s="105">
        <v>42275</v>
      </c>
      <c r="P61" s="58"/>
      <c r="Q61" s="58"/>
      <c r="R61" s="58"/>
      <c r="S61" s="58"/>
      <c r="T61" s="58"/>
      <c r="U61" s="58"/>
      <c r="V61" s="58"/>
      <c r="W61" s="58"/>
      <c r="X61" s="105">
        <v>906</v>
      </c>
      <c r="Y61" s="58"/>
      <c r="Z61" s="58"/>
      <c r="AA61" s="58"/>
      <c r="AB61" s="58"/>
      <c r="AC61" s="58"/>
      <c r="AD61" s="58"/>
      <c r="AE61" s="58"/>
      <c r="AG61" s="7">
        <f>IF(Q61&gt;0,RANK(Q61,(N61:P61,Q61:AE61)),0)</f>
        <v>0</v>
      </c>
      <c r="AH61" s="7">
        <f>IF(R61&gt;0,RANK(R61,(N61:P61,Q61:AE61)),0)</f>
        <v>0</v>
      </c>
      <c r="AI61" s="7">
        <f>IF(T61&gt;0,RANK(T61,(N61:P61,Q61:AE61)),0)</f>
        <v>0</v>
      </c>
      <c r="AJ61" s="7">
        <f>IF(S61&gt;0,RANK(S61,(N61:P61,Q61:AE61)),0)</f>
        <v>0</v>
      </c>
      <c r="AK61" s="2">
        <f t="shared" si="17"/>
        <v>0</v>
      </c>
      <c r="AL61" s="2">
        <f t="shared" si="18"/>
        <v>0</v>
      </c>
      <c r="AM61" s="2">
        <f t="shared" si="19"/>
        <v>0</v>
      </c>
      <c r="AN61" s="2">
        <f t="shared" si="20"/>
        <v>0</v>
      </c>
      <c r="AP61" t="s">
        <v>415</v>
      </c>
      <c r="AQ61" t="s">
        <v>236</v>
      </c>
      <c r="AT61">
        <v>2</v>
      </c>
      <c r="AU61" s="95">
        <v>1</v>
      </c>
      <c r="AV61" s="97">
        <v>117</v>
      </c>
      <c r="AW61" s="100">
        <f t="shared" si="11"/>
        <v>1117</v>
      </c>
      <c r="AY61" s="7" t="s">
        <v>1461</v>
      </c>
    </row>
    <row r="62" spans="1:51" ht="13" hidden="1" customHeight="1" outlineLevel="1">
      <c r="A62" t="s">
        <v>427</v>
      </c>
      <c r="B62" t="s">
        <v>236</v>
      </c>
      <c r="C62" s="1">
        <f t="shared" si="12"/>
        <v>1257</v>
      </c>
      <c r="D62" s="7">
        <f>IF(N62&gt;0, RANK(N62,(N62:P62,Q62:AE62)),0)</f>
        <v>0</v>
      </c>
      <c r="E62" s="7">
        <f>IF(O62&gt;0,RANK(O62,(N62:P62,Q62:AE62)),0)</f>
        <v>1</v>
      </c>
      <c r="F62" s="7">
        <f>IF(P62&gt;0,RANK(P62,(N62:P62,Q62:AE62)),0)</f>
        <v>0</v>
      </c>
      <c r="G62" s="1" t="e">
        <f t="shared" si="9"/>
        <v>#NUM!</v>
      </c>
      <c r="H62" s="2" t="e">
        <f t="shared" si="10"/>
        <v>#NUM!</v>
      </c>
      <c r="I62" s="2"/>
      <c r="J62" s="2">
        <f t="shared" si="13"/>
        <v>0</v>
      </c>
      <c r="K62" s="2">
        <f t="shared" si="14"/>
        <v>0.95942720763723155</v>
      </c>
      <c r="L62" s="2">
        <f t="shared" si="15"/>
        <v>0</v>
      </c>
      <c r="M62" s="2">
        <f t="shared" si="16"/>
        <v>4.0572792362768451E-2</v>
      </c>
      <c r="N62" s="105"/>
      <c r="O62" s="105">
        <v>1206</v>
      </c>
      <c r="P62" s="58"/>
      <c r="Q62" s="58"/>
      <c r="R62" s="58"/>
      <c r="S62" s="58"/>
      <c r="T62" s="58"/>
      <c r="U62" s="58"/>
      <c r="V62" s="58"/>
      <c r="W62" s="58"/>
      <c r="X62" s="105">
        <v>51</v>
      </c>
      <c r="Y62" s="58"/>
      <c r="Z62" s="58"/>
      <c r="AA62" s="58"/>
      <c r="AB62" s="58"/>
      <c r="AC62" s="58"/>
      <c r="AD62" s="58"/>
      <c r="AE62" s="58"/>
      <c r="AG62" s="7">
        <f>IF(Q62&gt;0,RANK(Q62,(N62:P62,Q62:AE62)),0)</f>
        <v>0</v>
      </c>
      <c r="AH62" s="7">
        <f>IF(R62&gt;0,RANK(R62,(N62:P62,Q62:AE62)),0)</f>
        <v>0</v>
      </c>
      <c r="AI62" s="7">
        <f>IF(T62&gt;0,RANK(T62,(N62:P62,Q62:AE62)),0)</f>
        <v>0</v>
      </c>
      <c r="AJ62" s="7">
        <f>IF(S62&gt;0,RANK(S62,(N62:P62,Q62:AE62)),0)</f>
        <v>0</v>
      </c>
      <c r="AK62" s="2">
        <f t="shared" si="17"/>
        <v>0</v>
      </c>
      <c r="AL62" s="2">
        <f t="shared" si="18"/>
        <v>0</v>
      </c>
      <c r="AM62" s="2">
        <f t="shared" si="19"/>
        <v>0</v>
      </c>
      <c r="AN62" s="2">
        <f t="shared" si="20"/>
        <v>0</v>
      </c>
      <c r="AP62" t="s">
        <v>427</v>
      </c>
      <c r="AQ62" t="s">
        <v>236</v>
      </c>
      <c r="AT62">
        <v>2</v>
      </c>
      <c r="AU62" s="95">
        <v>1</v>
      </c>
      <c r="AV62" s="97">
        <v>119</v>
      </c>
      <c r="AW62" s="100">
        <f t="shared" si="11"/>
        <v>1119</v>
      </c>
      <c r="AY62" s="7" t="s">
        <v>1461</v>
      </c>
    </row>
    <row r="63" spans="1:51" ht="13" hidden="1" customHeight="1" outlineLevel="1">
      <c r="A63" t="s">
        <v>1783</v>
      </c>
      <c r="B63" t="s">
        <v>236</v>
      </c>
      <c r="C63" s="1">
        <f t="shared" si="12"/>
        <v>12783</v>
      </c>
      <c r="D63" s="7">
        <f>IF(N63&gt;0, RANK(N63,(N63:P63,Q63:AE63)),0)</f>
        <v>0</v>
      </c>
      <c r="E63" s="7">
        <f>IF(O63&gt;0,RANK(O63,(N63:P63,Q63:AE63)),0)</f>
        <v>1</v>
      </c>
      <c r="F63" s="7">
        <f>IF(P63&gt;0,RANK(P63,(N63:P63,Q63:AE63)),0)</f>
        <v>0</v>
      </c>
      <c r="G63" s="1" t="e">
        <f t="shared" si="9"/>
        <v>#NUM!</v>
      </c>
      <c r="H63" s="2" t="e">
        <f t="shared" si="10"/>
        <v>#NUM!</v>
      </c>
      <c r="I63" s="2"/>
      <c r="J63" s="2">
        <f t="shared" si="13"/>
        <v>0</v>
      </c>
      <c r="K63" s="2">
        <f t="shared" si="14"/>
        <v>0.97512321051396389</v>
      </c>
      <c r="L63" s="2">
        <f t="shared" si="15"/>
        <v>0</v>
      </c>
      <c r="M63" s="2">
        <f t="shared" si="16"/>
        <v>2.4876789486036111E-2</v>
      </c>
      <c r="N63" s="105"/>
      <c r="O63" s="105">
        <v>12465</v>
      </c>
      <c r="P63" s="58"/>
      <c r="Q63" s="58"/>
      <c r="R63" s="58"/>
      <c r="S63" s="58"/>
      <c r="T63" s="58"/>
      <c r="U63" s="58"/>
      <c r="V63" s="58"/>
      <c r="W63" s="58"/>
      <c r="X63" s="105">
        <v>318</v>
      </c>
      <c r="Y63" s="58"/>
      <c r="Z63" s="58"/>
      <c r="AA63" s="58"/>
      <c r="AB63" s="58"/>
      <c r="AC63" s="58"/>
      <c r="AD63" s="58"/>
      <c r="AE63" s="58"/>
      <c r="AG63" s="7">
        <f>IF(Q63&gt;0,RANK(Q63,(N63:P63,Q63:AE63)),0)</f>
        <v>0</v>
      </c>
      <c r="AH63" s="7">
        <f>IF(R63&gt;0,RANK(R63,(N63:P63,Q63:AE63)),0)</f>
        <v>0</v>
      </c>
      <c r="AI63" s="7">
        <f>IF(T63&gt;0,RANK(T63,(N63:P63,Q63:AE63)),0)</f>
        <v>0</v>
      </c>
      <c r="AJ63" s="7">
        <f>IF(S63&gt;0,RANK(S63,(N63:P63,Q63:AE63)),0)</f>
        <v>0</v>
      </c>
      <c r="AK63" s="2">
        <f t="shared" si="17"/>
        <v>0</v>
      </c>
      <c r="AL63" s="2">
        <f t="shared" si="18"/>
        <v>0</v>
      </c>
      <c r="AM63" s="2">
        <f t="shared" si="19"/>
        <v>0</v>
      </c>
      <c r="AN63" s="2">
        <f t="shared" si="20"/>
        <v>0</v>
      </c>
      <c r="AP63" t="s">
        <v>1783</v>
      </c>
      <c r="AQ63" t="s">
        <v>236</v>
      </c>
      <c r="AT63">
        <v>2</v>
      </c>
      <c r="AU63" s="95">
        <v>1</v>
      </c>
      <c r="AV63" s="97">
        <v>121</v>
      </c>
      <c r="AW63" s="100">
        <f t="shared" si="11"/>
        <v>1121</v>
      </c>
      <c r="AY63" s="7" t="s">
        <v>1461</v>
      </c>
    </row>
    <row r="64" spans="1:51" ht="13" hidden="1" customHeight="1" outlineLevel="1">
      <c r="A64" t="s">
        <v>2090</v>
      </c>
      <c r="B64" t="s">
        <v>236</v>
      </c>
      <c r="C64" s="1">
        <f t="shared" si="12"/>
        <v>8666</v>
      </c>
      <c r="D64" s="7">
        <f>IF(N64&gt;0, RANK(N64,(N64:P64,Q64:AE64)),0)</f>
        <v>0</v>
      </c>
      <c r="E64" s="7">
        <f>IF(O64&gt;0,RANK(O64,(N64:P64,Q64:AE64)),0)</f>
        <v>1</v>
      </c>
      <c r="F64" s="7">
        <f>IF(P64&gt;0,RANK(P64,(N64:P64,Q64:AE64)),0)</f>
        <v>0</v>
      </c>
      <c r="G64" s="1" t="e">
        <f t="shared" si="9"/>
        <v>#NUM!</v>
      </c>
      <c r="H64" s="2" t="e">
        <f t="shared" si="10"/>
        <v>#NUM!</v>
      </c>
      <c r="I64" s="2"/>
      <c r="J64" s="2">
        <f t="shared" si="13"/>
        <v>0</v>
      </c>
      <c r="K64" s="2">
        <f t="shared" si="14"/>
        <v>0.98684514193399497</v>
      </c>
      <c r="L64" s="2">
        <f t="shared" si="15"/>
        <v>0</v>
      </c>
      <c r="M64" s="2">
        <f t="shared" si="16"/>
        <v>1.3154858066005026E-2</v>
      </c>
      <c r="N64" s="105"/>
      <c r="O64" s="105">
        <v>8552</v>
      </c>
      <c r="P64" s="58"/>
      <c r="Q64" s="58"/>
      <c r="R64" s="58"/>
      <c r="S64" s="58"/>
      <c r="T64" s="58"/>
      <c r="U64" s="58"/>
      <c r="V64" s="58"/>
      <c r="W64" s="58"/>
      <c r="X64" s="105">
        <v>114</v>
      </c>
      <c r="Y64" s="58"/>
      <c r="Z64" s="58"/>
      <c r="AA64" s="58"/>
      <c r="AB64" s="58"/>
      <c r="AC64" s="58"/>
      <c r="AD64" s="58"/>
      <c r="AE64" s="58"/>
      <c r="AG64" s="7">
        <f>IF(Q64&gt;0,RANK(Q64,(N64:P64,Q64:AE64)),0)</f>
        <v>0</v>
      </c>
      <c r="AH64" s="7">
        <f>IF(R64&gt;0,RANK(R64,(N64:P64,Q64:AE64)),0)</f>
        <v>0</v>
      </c>
      <c r="AI64" s="7">
        <f>IF(T64&gt;0,RANK(T64,(N64:P64,Q64:AE64)),0)</f>
        <v>0</v>
      </c>
      <c r="AJ64" s="7">
        <f>IF(S64&gt;0,RANK(S64,(N64:P64,Q64:AE64)),0)</f>
        <v>0</v>
      </c>
      <c r="AK64" s="2">
        <f t="shared" si="17"/>
        <v>0</v>
      </c>
      <c r="AL64" s="2">
        <f t="shared" si="18"/>
        <v>0</v>
      </c>
      <c r="AM64" s="2">
        <f t="shared" si="19"/>
        <v>0</v>
      </c>
      <c r="AN64" s="2">
        <f t="shared" si="20"/>
        <v>0</v>
      </c>
      <c r="AP64" t="s">
        <v>2090</v>
      </c>
      <c r="AQ64" t="s">
        <v>236</v>
      </c>
      <c r="AT64">
        <v>2</v>
      </c>
      <c r="AU64" s="95">
        <v>1</v>
      </c>
      <c r="AV64" s="97">
        <v>123</v>
      </c>
      <c r="AW64" s="100">
        <f t="shared" si="11"/>
        <v>1123</v>
      </c>
      <c r="AY64" s="7" t="s">
        <v>1461</v>
      </c>
    </row>
    <row r="65" spans="1:51" ht="13" hidden="1" customHeight="1" outlineLevel="1">
      <c r="A65" t="s">
        <v>1591</v>
      </c>
      <c r="B65" t="s">
        <v>236</v>
      </c>
      <c r="C65" s="1">
        <f t="shared" si="12"/>
        <v>28334</v>
      </c>
      <c r="D65" s="7">
        <f>IF(N65&gt;0, RANK(N65,(N65:P65,Q65:AE65)),0)</f>
        <v>0</v>
      </c>
      <c r="E65" s="7">
        <f>IF(O65&gt;0,RANK(O65,(N65:P65,Q65:AE65)),0)</f>
        <v>1</v>
      </c>
      <c r="F65" s="7">
        <f>IF(P65&gt;0,RANK(P65,(N65:P65,Q65:AE65)),0)</f>
        <v>0</v>
      </c>
      <c r="G65" s="1" t="e">
        <f t="shared" si="9"/>
        <v>#NUM!</v>
      </c>
      <c r="H65" s="2" t="e">
        <f t="shared" si="10"/>
        <v>#NUM!</v>
      </c>
      <c r="I65" s="2"/>
      <c r="J65" s="2">
        <f t="shared" si="13"/>
        <v>0</v>
      </c>
      <c r="K65" s="2">
        <f t="shared" si="14"/>
        <v>0.96209500952918758</v>
      </c>
      <c r="L65" s="2">
        <f t="shared" si="15"/>
        <v>0</v>
      </c>
      <c r="M65" s="2">
        <f t="shared" si="16"/>
        <v>3.7904990470812416E-2</v>
      </c>
      <c r="N65" s="105"/>
      <c r="O65" s="105">
        <v>27260</v>
      </c>
      <c r="P65" s="58"/>
      <c r="Q65" s="58"/>
      <c r="R65" s="58"/>
      <c r="S65" s="58"/>
      <c r="T65" s="58"/>
      <c r="U65" s="58"/>
      <c r="V65" s="58"/>
      <c r="W65" s="58"/>
      <c r="X65" s="105">
        <v>1074</v>
      </c>
      <c r="Y65" s="58"/>
      <c r="Z65" s="58"/>
      <c r="AA65" s="58"/>
      <c r="AB65" s="58"/>
      <c r="AC65" s="58"/>
      <c r="AD65" s="58"/>
      <c r="AE65" s="58"/>
      <c r="AG65" s="7">
        <f>IF(Q65&gt;0,RANK(Q65,(N65:P65,Q65:AE65)),0)</f>
        <v>0</v>
      </c>
      <c r="AH65" s="7">
        <f>IF(R65&gt;0,RANK(R65,(N65:P65,Q65:AE65)),0)</f>
        <v>0</v>
      </c>
      <c r="AI65" s="7">
        <f>IF(T65&gt;0,RANK(T65,(N65:P65,Q65:AE65)),0)</f>
        <v>0</v>
      </c>
      <c r="AJ65" s="7">
        <f>IF(S65&gt;0,RANK(S65,(N65:P65,Q65:AE65)),0)</f>
        <v>0</v>
      </c>
      <c r="AK65" s="2">
        <f t="shared" si="17"/>
        <v>0</v>
      </c>
      <c r="AL65" s="2">
        <f t="shared" si="18"/>
        <v>0</v>
      </c>
      <c r="AM65" s="2">
        <f t="shared" si="19"/>
        <v>0</v>
      </c>
      <c r="AN65" s="2">
        <f t="shared" si="20"/>
        <v>0</v>
      </c>
      <c r="AP65" t="s">
        <v>1591</v>
      </c>
      <c r="AQ65" t="s">
        <v>236</v>
      </c>
      <c r="AT65">
        <v>2</v>
      </c>
      <c r="AU65" s="95">
        <v>1</v>
      </c>
      <c r="AV65" s="97">
        <v>125</v>
      </c>
      <c r="AW65" s="100">
        <f t="shared" si="11"/>
        <v>1125</v>
      </c>
      <c r="AY65" s="7" t="s">
        <v>1461</v>
      </c>
    </row>
    <row r="66" spans="1:51" ht="13" hidden="1" customHeight="1" outlineLevel="1">
      <c r="A66" t="s">
        <v>820</v>
      </c>
      <c r="B66" t="s">
        <v>236</v>
      </c>
      <c r="C66" s="1">
        <f t="shared" si="12"/>
        <v>13864</v>
      </c>
      <c r="D66" s="7">
        <f>IF(N66&gt;0, RANK(N66,(N66:P66,Q66:AE66)),0)</f>
        <v>0</v>
      </c>
      <c r="E66" s="7">
        <f>IF(O66&gt;0,RANK(O66,(N66:P66,Q66:AE66)),0)</f>
        <v>1</v>
      </c>
      <c r="F66" s="7">
        <f>IF(P66&gt;0,RANK(P66,(N66:P66,Q66:AE66)),0)</f>
        <v>0</v>
      </c>
      <c r="G66" s="1" t="e">
        <f t="shared" si="9"/>
        <v>#NUM!</v>
      </c>
      <c r="H66" s="2" t="e">
        <f t="shared" si="10"/>
        <v>#NUM!</v>
      </c>
      <c r="I66" s="2"/>
      <c r="J66" s="2">
        <f t="shared" si="13"/>
        <v>0</v>
      </c>
      <c r="K66" s="2">
        <f t="shared" si="14"/>
        <v>0.98095787651471433</v>
      </c>
      <c r="L66" s="2">
        <f t="shared" si="15"/>
        <v>0</v>
      </c>
      <c r="M66" s="2">
        <f t="shared" si="16"/>
        <v>1.9042123485285667E-2</v>
      </c>
      <c r="N66" s="105"/>
      <c r="O66" s="105">
        <v>13600</v>
      </c>
      <c r="P66" s="58"/>
      <c r="Q66" s="58"/>
      <c r="R66" s="58"/>
      <c r="S66" s="58"/>
      <c r="T66" s="58"/>
      <c r="U66" s="58"/>
      <c r="V66" s="58"/>
      <c r="W66" s="58"/>
      <c r="X66" s="105">
        <v>264</v>
      </c>
      <c r="Y66" s="58"/>
      <c r="Z66" s="58"/>
      <c r="AA66" s="58"/>
      <c r="AB66" s="58"/>
      <c r="AC66" s="58"/>
      <c r="AD66" s="58"/>
      <c r="AE66" s="58"/>
      <c r="AG66" s="7">
        <f>IF(Q66&gt;0,RANK(Q66,(N66:P66,Q66:AE66)),0)</f>
        <v>0</v>
      </c>
      <c r="AH66" s="7">
        <f>IF(R66&gt;0,RANK(R66,(N66:P66,Q66:AE66)),0)</f>
        <v>0</v>
      </c>
      <c r="AI66" s="7">
        <f>IF(T66&gt;0,RANK(T66,(N66:P66,Q66:AE66)),0)</f>
        <v>0</v>
      </c>
      <c r="AJ66" s="7">
        <f>IF(S66&gt;0,RANK(S66,(N66:P66,Q66:AE66)),0)</f>
        <v>0</v>
      </c>
      <c r="AK66" s="2">
        <f t="shared" si="17"/>
        <v>0</v>
      </c>
      <c r="AL66" s="2">
        <f t="shared" si="18"/>
        <v>0</v>
      </c>
      <c r="AM66" s="2">
        <f t="shared" si="19"/>
        <v>0</v>
      </c>
      <c r="AN66" s="2">
        <f t="shared" si="20"/>
        <v>0</v>
      </c>
      <c r="AP66" t="s">
        <v>820</v>
      </c>
      <c r="AQ66" t="s">
        <v>236</v>
      </c>
      <c r="AT66">
        <v>2</v>
      </c>
      <c r="AU66" s="95">
        <v>1</v>
      </c>
      <c r="AV66" s="97">
        <v>127</v>
      </c>
      <c r="AW66" s="100">
        <f t="shared" si="11"/>
        <v>1127</v>
      </c>
      <c r="AY66" s="7" t="s">
        <v>1461</v>
      </c>
    </row>
    <row r="67" spans="1:51" ht="13" hidden="1" customHeight="1" outlineLevel="1">
      <c r="A67" t="s">
        <v>1864</v>
      </c>
      <c r="B67" t="s">
        <v>236</v>
      </c>
      <c r="C67" s="1">
        <f t="shared" si="12"/>
        <v>3426</v>
      </c>
      <c r="D67" s="7">
        <f>IF(N67&gt;0, RANK(N67,(N67:P67,Q67:AE67)),0)</f>
        <v>0</v>
      </c>
      <c r="E67" s="7">
        <f>IF(O67&gt;0,RANK(O67,(N67:P67,Q67:AE67)),0)</f>
        <v>1</v>
      </c>
      <c r="F67" s="7">
        <f>IF(P67&gt;0,RANK(P67,(N67:P67,Q67:AE67)),0)</f>
        <v>0</v>
      </c>
      <c r="G67" s="1" t="e">
        <f t="shared" si="9"/>
        <v>#NUM!</v>
      </c>
      <c r="H67" s="2" t="e">
        <f t="shared" si="10"/>
        <v>#NUM!</v>
      </c>
      <c r="I67" s="2"/>
      <c r="J67" s="2">
        <f t="shared" si="13"/>
        <v>0</v>
      </c>
      <c r="K67" s="2">
        <f t="shared" si="14"/>
        <v>0.99036777583187385</v>
      </c>
      <c r="L67" s="2">
        <f t="shared" si="15"/>
        <v>0</v>
      </c>
      <c r="M67" s="2">
        <f>IF(C67=0,"-",(1-J67-K67-L67))</f>
        <v>9.6322241681261467E-3</v>
      </c>
      <c r="N67" s="105"/>
      <c r="O67" s="105">
        <v>3393</v>
      </c>
      <c r="P67" s="58"/>
      <c r="Q67" s="58"/>
      <c r="R67" s="58"/>
      <c r="S67" s="58"/>
      <c r="T67" s="58"/>
      <c r="U67" s="58"/>
      <c r="V67" s="58"/>
      <c r="W67" s="58"/>
      <c r="X67" s="105">
        <v>33</v>
      </c>
      <c r="Y67" s="58"/>
      <c r="Z67" s="58"/>
      <c r="AA67" s="58"/>
      <c r="AB67" s="58"/>
      <c r="AC67" s="58"/>
      <c r="AD67" s="58"/>
      <c r="AE67" s="58"/>
      <c r="AG67" s="7">
        <f>IF(Q67&gt;0,RANK(Q67,(N67:P67,Q67:AE67)),0)</f>
        <v>0</v>
      </c>
      <c r="AH67" s="7">
        <f>IF(R67&gt;0,RANK(R67,(N67:P67,Q67:AE67)),0)</f>
        <v>0</v>
      </c>
      <c r="AI67" s="7">
        <f>IF(T67&gt;0,RANK(T67,(N67:P67,Q67:AE67)),0)</f>
        <v>0</v>
      </c>
      <c r="AJ67" s="7">
        <f>IF(S67&gt;0,RANK(S67,(N67:P67,Q67:AE67)),0)</f>
        <v>0</v>
      </c>
      <c r="AK67" s="2">
        <f t="shared" si="17"/>
        <v>0</v>
      </c>
      <c r="AL67" s="2">
        <f t="shared" si="18"/>
        <v>0</v>
      </c>
      <c r="AM67" s="2">
        <f t="shared" si="19"/>
        <v>0</v>
      </c>
      <c r="AN67" s="2">
        <f t="shared" si="20"/>
        <v>0</v>
      </c>
      <c r="AP67" t="s">
        <v>1864</v>
      </c>
      <c r="AQ67" t="s">
        <v>236</v>
      </c>
      <c r="AT67">
        <v>2</v>
      </c>
      <c r="AU67" s="95">
        <v>1</v>
      </c>
      <c r="AV67" s="97">
        <v>129</v>
      </c>
      <c r="AW67" s="100">
        <f t="shared" si="11"/>
        <v>1129</v>
      </c>
      <c r="AY67" s="7" t="s">
        <v>1461</v>
      </c>
    </row>
    <row r="68" spans="1:51" ht="13" hidden="1" customHeight="1" outlineLevel="1">
      <c r="A68" t="s">
        <v>1865</v>
      </c>
      <c r="B68" t="s">
        <v>236</v>
      </c>
      <c r="C68" s="1">
        <f t="shared" si="12"/>
        <v>1528</v>
      </c>
      <c r="D68" s="7">
        <f>IF(N68&gt;0, RANK(N68,(N68:P68,Q68:AE68)),0)</f>
        <v>0</v>
      </c>
      <c r="E68" s="7">
        <f>IF(O68&gt;0,RANK(O68,(N68:P68,Q68:AE68)),0)</f>
        <v>1</v>
      </c>
      <c r="F68" s="7">
        <f>IF(P68&gt;0,RANK(P68,(N68:P68,Q68:AE68)),0)</f>
        <v>0</v>
      </c>
      <c r="G68" s="1" t="e">
        <f>IF(C68&gt;0,MAX(N68:P68)-LARGE(N68:P68,2),0)</f>
        <v>#NUM!</v>
      </c>
      <c r="H68" s="2" t="e">
        <f>IF(C68&gt;0,G68/C68,0)</f>
        <v>#NUM!</v>
      </c>
      <c r="I68" s="2"/>
      <c r="J68" s="2">
        <f t="shared" si="13"/>
        <v>0</v>
      </c>
      <c r="K68" s="2">
        <f t="shared" si="14"/>
        <v>0.97774869109947649</v>
      </c>
      <c r="L68" s="2">
        <f t="shared" si="15"/>
        <v>0</v>
      </c>
      <c r="M68" s="2">
        <f>IF(C68=0,"-",(1-J68-K68-L68))</f>
        <v>2.2251308900523514E-2</v>
      </c>
      <c r="N68" s="105"/>
      <c r="O68" s="105">
        <v>1494</v>
      </c>
      <c r="P68" s="58"/>
      <c r="Q68" s="58"/>
      <c r="R68" s="58"/>
      <c r="S68" s="58"/>
      <c r="T68" s="58"/>
      <c r="U68" s="58"/>
      <c r="V68" s="58"/>
      <c r="W68" s="58"/>
      <c r="X68" s="105">
        <v>34</v>
      </c>
      <c r="Y68" s="58"/>
      <c r="Z68" s="58"/>
      <c r="AA68" s="58"/>
      <c r="AB68" s="58"/>
      <c r="AC68" s="58"/>
      <c r="AD68" s="58"/>
      <c r="AE68" s="58"/>
      <c r="AG68" s="7">
        <f>IF(Q68&gt;0,RANK(Q68,(N68:P68,Q68:AE68)),0)</f>
        <v>0</v>
      </c>
      <c r="AH68" s="7">
        <f>IF(R68&gt;0,RANK(R68,(N68:P68,Q68:AE68)),0)</f>
        <v>0</v>
      </c>
      <c r="AI68" s="7">
        <f>IF(T68&gt;0,RANK(T68,(N68:P68,Q68:AE68)),0)</f>
        <v>0</v>
      </c>
      <c r="AJ68" s="7">
        <f>IF(S68&gt;0,RANK(S68,(N68:P68,Q68:AE68)),0)</f>
        <v>0</v>
      </c>
      <c r="AK68" s="2">
        <f t="shared" si="17"/>
        <v>0</v>
      </c>
      <c r="AL68" s="2">
        <f t="shared" si="18"/>
        <v>0</v>
      </c>
      <c r="AM68" s="2">
        <f t="shared" si="19"/>
        <v>0</v>
      </c>
      <c r="AN68" s="2">
        <f t="shared" si="20"/>
        <v>0</v>
      </c>
      <c r="AP68" t="s">
        <v>1865</v>
      </c>
      <c r="AQ68" t="s">
        <v>236</v>
      </c>
      <c r="AT68">
        <v>2</v>
      </c>
      <c r="AU68" s="95">
        <v>1</v>
      </c>
      <c r="AV68" s="97">
        <v>131</v>
      </c>
      <c r="AW68" s="100">
        <f>1000*AU68+AV68</f>
        <v>1131</v>
      </c>
      <c r="AY68" s="7" t="s">
        <v>1461</v>
      </c>
    </row>
    <row r="69" spans="1:51" ht="13" hidden="1" customHeight="1" outlineLevel="1">
      <c r="A69" t="s">
        <v>2429</v>
      </c>
      <c r="B69" t="s">
        <v>236</v>
      </c>
      <c r="C69" s="1">
        <f t="shared" si="12"/>
        <v>5624</v>
      </c>
      <c r="D69" s="7">
        <f>IF(N69&gt;0, RANK(N69,(N69:P69,Q69:AE69)),0)</f>
        <v>0</v>
      </c>
      <c r="E69" s="7">
        <f>IF(O69&gt;0,RANK(O69,(N69:P69,Q69:AE69)),0)</f>
        <v>1</v>
      </c>
      <c r="F69" s="7">
        <f>IF(P69&gt;0,RANK(P69,(N69:P69,Q69:AE69)),0)</f>
        <v>0</v>
      </c>
      <c r="G69" s="1" t="e">
        <f>IF(C69&gt;0,MAX(N69:P69)-LARGE(N69:P69,2),0)</f>
        <v>#NUM!</v>
      </c>
      <c r="H69" s="2" t="e">
        <f>IF(C69&gt;0,G69/C69,0)</f>
        <v>#NUM!</v>
      </c>
      <c r="I69" s="2"/>
      <c r="J69" s="2">
        <f t="shared" si="13"/>
        <v>0</v>
      </c>
      <c r="K69" s="2">
        <f t="shared" si="14"/>
        <v>0.99075391180654337</v>
      </c>
      <c r="L69" s="2">
        <f t="shared" si="15"/>
        <v>0</v>
      </c>
      <c r="M69" s="2">
        <f>IF(C69=0,"-",(1-J69-K69-L69))</f>
        <v>9.2460881934566252E-3</v>
      </c>
      <c r="N69" s="105"/>
      <c r="O69" s="105">
        <v>5572</v>
      </c>
      <c r="P69" s="58"/>
      <c r="Q69" s="58"/>
      <c r="R69" s="58"/>
      <c r="S69" s="58"/>
      <c r="T69" s="58"/>
      <c r="U69" s="58"/>
      <c r="V69" s="58"/>
      <c r="W69" s="58"/>
      <c r="X69" s="105">
        <v>52</v>
      </c>
      <c r="Y69" s="58"/>
      <c r="Z69" s="58"/>
      <c r="AA69" s="58"/>
      <c r="AB69" s="58"/>
      <c r="AC69" s="58"/>
      <c r="AD69" s="58"/>
      <c r="AE69" s="58"/>
      <c r="AG69" s="7">
        <f>IF(Q69&gt;0,RANK(Q69,(N69:P69,Q69:AE69)),0)</f>
        <v>0</v>
      </c>
      <c r="AH69" s="7">
        <f>IF(R69&gt;0,RANK(R69,(N69:P69,Q69:AE69)),0)</f>
        <v>0</v>
      </c>
      <c r="AI69" s="7">
        <f>IF(T69&gt;0,RANK(T69,(N69:P69,Q69:AE69)),0)</f>
        <v>0</v>
      </c>
      <c r="AJ69" s="7">
        <f>IF(S69&gt;0,RANK(S69,(N69:P69,Q69:AE69)),0)</f>
        <v>0</v>
      </c>
      <c r="AK69" s="2">
        <f t="shared" si="17"/>
        <v>0</v>
      </c>
      <c r="AL69" s="2">
        <f t="shared" si="18"/>
        <v>0</v>
      </c>
      <c r="AM69" s="2">
        <f t="shared" si="19"/>
        <v>0</v>
      </c>
      <c r="AN69" s="2">
        <f t="shared" si="20"/>
        <v>0</v>
      </c>
      <c r="AP69" t="s">
        <v>2429</v>
      </c>
      <c r="AQ69" t="s">
        <v>236</v>
      </c>
      <c r="AT69">
        <v>2</v>
      </c>
      <c r="AU69" s="95">
        <v>1</v>
      </c>
      <c r="AV69" s="97">
        <v>133</v>
      </c>
      <c r="AW69" s="100">
        <f>1000*AU69+AV69</f>
        <v>1133</v>
      </c>
      <c r="AY69" s="7" t="s">
        <v>1461</v>
      </c>
    </row>
    <row r="70" spans="1:51" ht="13" customHeight="1" collapsed="1">
      <c r="A70" t="s">
        <v>1156</v>
      </c>
      <c r="B70" t="s">
        <v>2430</v>
      </c>
      <c r="C70" s="1">
        <f t="shared" si="12"/>
        <v>818090</v>
      </c>
      <c r="D70" s="7">
        <f>IF(N70&gt;0, RANK(N70,(N70:P70,Q70:AE70)),0)</f>
        <v>0</v>
      </c>
      <c r="E70" s="7">
        <f>IF(O70&gt;0,RANK(O70,(N70:P70,Q70:AE70)),0)</f>
        <v>1</v>
      </c>
      <c r="F70" s="7">
        <f>IF(P70&gt;0,RANK(P70,(N70:P70,Q70:AE70)),0)</f>
        <v>0</v>
      </c>
      <c r="G70" s="1">
        <f>IF(C70&gt;0,MAX(N70:P70)-LARGE(N70:P70,2),0)</f>
        <v>795606</v>
      </c>
      <c r="H70" s="2">
        <f>IF(C70&gt;0,G70/C70,0)</f>
        <v>0.97251647129288954</v>
      </c>
      <c r="I70" s="2"/>
      <c r="J70" s="2">
        <f t="shared" si="13"/>
        <v>0</v>
      </c>
      <c r="K70" s="2">
        <f t="shared" si="14"/>
        <v>0.97251647129288954</v>
      </c>
      <c r="L70" s="2">
        <f t="shared" si="15"/>
        <v>0</v>
      </c>
      <c r="M70" s="2">
        <f>IF(C70=0,"-",(1-J70-K70-L70))</f>
        <v>2.7483528707110461E-2</v>
      </c>
      <c r="N70" s="55">
        <f>SUM(N3:N69)</f>
        <v>0</v>
      </c>
      <c r="O70" s="55">
        <f>SUM(O3:O69)</f>
        <v>795606</v>
      </c>
      <c r="P70" s="58"/>
      <c r="Q70" s="58"/>
      <c r="X70" s="55">
        <f>SUM(X3:X69)</f>
        <v>22484</v>
      </c>
      <c r="AG70" s="7">
        <f>IF(Q70&gt;0,RANK(Q70,(N70:P70,Q70:AE70)),0)</f>
        <v>0</v>
      </c>
      <c r="AH70" s="7">
        <f>IF(R70&gt;0,RANK(R70,(N70:P70,Q70:AE70)),0)</f>
        <v>0</v>
      </c>
      <c r="AI70" s="7">
        <f>IF(T70&gt;0,RANK(T70,(N70:P70,Q70:AE70)),0)</f>
        <v>0</v>
      </c>
      <c r="AJ70" s="7">
        <f>IF(S70&gt;0,RANK(S70,(N70:P70,Q70:AE70)),0)</f>
        <v>0</v>
      </c>
      <c r="AK70" s="2">
        <f t="shared" si="17"/>
        <v>0</v>
      </c>
      <c r="AL70" s="2">
        <f t="shared" si="18"/>
        <v>0</v>
      </c>
      <c r="AM70" s="2">
        <f t="shared" si="19"/>
        <v>0</v>
      </c>
      <c r="AN70" s="2">
        <f t="shared" si="20"/>
        <v>0</v>
      </c>
      <c r="AP70" t="s">
        <v>1156</v>
      </c>
      <c r="AQ70" t="s">
        <v>2430</v>
      </c>
      <c r="AT70">
        <v>2</v>
      </c>
      <c r="AU70" s="95">
        <v>1</v>
      </c>
      <c r="AV70" s="97"/>
      <c r="AW70" s="95">
        <v>1</v>
      </c>
      <c r="AY70" s="7" t="s">
        <v>2180</v>
      </c>
    </row>
    <row r="71" spans="1:51" ht="13" customHeight="1">
      <c r="E71" s="7"/>
      <c r="N71" s="58"/>
      <c r="O71" s="58"/>
      <c r="P71" s="58"/>
      <c r="Q71" s="58"/>
      <c r="AU71" s="95"/>
      <c r="AV71" s="97"/>
      <c r="AW71" s="100"/>
    </row>
    <row r="72" spans="1:51" ht="13" hidden="1" customHeight="1" outlineLevel="1">
      <c r="A72" t="s">
        <v>2528</v>
      </c>
      <c r="B72" t="s">
        <v>613</v>
      </c>
      <c r="C72" s="1">
        <f>SUM(N72:AE72)</f>
        <v>5908</v>
      </c>
      <c r="D72" s="7">
        <f>IF(N72&gt;0, RANK(N72,(N72:P72,Q72:AE72)),0)</f>
        <v>1</v>
      </c>
      <c r="E72" s="7">
        <f>IF(O72&gt;0,RANK(O72,(N72:P72,Q72:AE72)),0)</f>
        <v>2</v>
      </c>
      <c r="F72" s="7">
        <f>IF(P72&gt;0,RANK(P72,(N72:P72,Q72:AE72)),0)</f>
        <v>4</v>
      </c>
      <c r="G72" s="1">
        <f>IF(C72&gt;0,MAX(N72:P72)-LARGE(N72:P72,2),0)</f>
        <v>312</v>
      </c>
      <c r="H72" s="2">
        <f>IF(C72&gt;0,G72/C72,0)</f>
        <v>5.2809749492213946E-2</v>
      </c>
      <c r="I72" s="2"/>
      <c r="J72" s="2">
        <f t="shared" ref="J72:L74" si="21">IF($C72=0,"-",N72/$C72)</f>
        <v>0.49475287745429924</v>
      </c>
      <c r="K72" s="2">
        <f t="shared" si="21"/>
        <v>0.44194312796208529</v>
      </c>
      <c r="L72" s="2">
        <f t="shared" si="21"/>
        <v>2.2342586323628979E-2</v>
      </c>
      <c r="M72" s="2">
        <f>IF(C72=0,"-",(1-J72-K72-L72))</f>
        <v>4.0961408259986426E-2</v>
      </c>
      <c r="N72" s="58">
        <v>2923</v>
      </c>
      <c r="O72" s="58">
        <v>2611</v>
      </c>
      <c r="P72" s="58">
        <v>132</v>
      </c>
      <c r="Q72" s="58">
        <v>213</v>
      </c>
      <c r="X72" s="55">
        <v>29</v>
      </c>
      <c r="AG72" s="7">
        <f>IF(Q72&gt;0,RANK(Q72,(N72:P72,Q72:AE72)),0)</f>
        <v>3</v>
      </c>
      <c r="AH72" s="7">
        <f>IF(R72&gt;0,RANK(R72,(N72:P72,Q72:AE72)),0)</f>
        <v>0</v>
      </c>
      <c r="AI72" s="7">
        <f>IF(T72&gt;0,RANK(T72,(N72:P72,Q72:AE72)),0)</f>
        <v>0</v>
      </c>
      <c r="AJ72" s="7">
        <f>IF(S72&gt;0,RANK(S72,(N72:P72,Q72:AE72)),0)</f>
        <v>0</v>
      </c>
      <c r="AK72" s="2">
        <f t="shared" ref="AK72:AL74" si="22">IF($C72=0,"-",Q72/$C72)</f>
        <v>3.6052809749492216E-2</v>
      </c>
      <c r="AL72" s="2">
        <f t="shared" si="22"/>
        <v>0</v>
      </c>
      <c r="AM72" s="2">
        <f>IF($C72=0,"-",T72/$C72)</f>
        <v>0</v>
      </c>
      <c r="AN72" s="2">
        <f>IF($C72=0,"-",S72/$C72)</f>
        <v>0</v>
      </c>
      <c r="AP72" t="s">
        <v>2528</v>
      </c>
      <c r="AQ72" t="s">
        <v>613</v>
      </c>
      <c r="AS72" s="1"/>
      <c r="AT72">
        <v>2</v>
      </c>
      <c r="AU72" s="95">
        <v>2</v>
      </c>
      <c r="AV72" s="97">
        <v>701</v>
      </c>
      <c r="AW72" s="98">
        <f t="shared" ref="AW72:AW111" si="23">AU72*1000+AV72</f>
        <v>2701</v>
      </c>
      <c r="AY72" s="7" t="s">
        <v>2157</v>
      </c>
    </row>
    <row r="73" spans="1:51" ht="13" hidden="1" customHeight="1" outlineLevel="1">
      <c r="A73" t="s">
        <v>2238</v>
      </c>
      <c r="B73" t="s">
        <v>613</v>
      </c>
      <c r="C73" s="1">
        <f>SUM(N73:AE73)</f>
        <v>3826</v>
      </c>
      <c r="D73" s="7">
        <f>IF(N73&gt;0, RANK(N73,(N73:P73,Q73:AE73)),0)</f>
        <v>2</v>
      </c>
      <c r="E73" s="7">
        <f>IF(O73&gt;0,RANK(O73,(N73:P73,Q73:AE73)),0)</f>
        <v>1</v>
      </c>
      <c r="F73" s="7">
        <f>IF(P73&gt;0,RANK(P73,(N73:P73,Q73:AE73)),0)</f>
        <v>4</v>
      </c>
      <c r="G73" s="1">
        <f>IF(C73&gt;0,MAX(N73:P73)-LARGE(N73:P73,2),0)</f>
        <v>740</v>
      </c>
      <c r="H73" s="2">
        <f>IF(C73&gt;0,G73/C73,0)</f>
        <v>0.1934134866701516</v>
      </c>
      <c r="I73" s="2"/>
      <c r="J73" s="2">
        <f t="shared" si="21"/>
        <v>0.37114479874542605</v>
      </c>
      <c r="K73" s="2">
        <f t="shared" si="21"/>
        <v>0.56455828541557762</v>
      </c>
      <c r="L73" s="2">
        <f t="shared" si="21"/>
        <v>2.5091479351803451E-2</v>
      </c>
      <c r="M73" s="2">
        <f>IF(C73=0,"-",(1-J73-K73-L73))</f>
        <v>3.920543648719288E-2</v>
      </c>
      <c r="N73" s="58">
        <v>1420</v>
      </c>
      <c r="O73" s="58">
        <v>2160</v>
      </c>
      <c r="P73" s="58">
        <v>96</v>
      </c>
      <c r="Q73" s="58">
        <v>138</v>
      </c>
      <c r="X73" s="55">
        <v>12</v>
      </c>
      <c r="AG73" s="7">
        <f>IF(Q73&gt;0,RANK(Q73,(N73:P73,Q73:AE73)),0)</f>
        <v>3</v>
      </c>
      <c r="AH73" s="7">
        <f>IF(R73&gt;0,RANK(R73,(N73:P73,Q73:AE73)),0)</f>
        <v>0</v>
      </c>
      <c r="AI73" s="7">
        <f>IF(T73&gt;0,RANK(T73,(N73:P73,Q73:AE73)),0)</f>
        <v>0</v>
      </c>
      <c r="AJ73" s="7">
        <f>IF(S73&gt;0,RANK(S73,(N73:P73,Q73:AE73)),0)</f>
        <v>0</v>
      </c>
      <c r="AK73" s="2">
        <f t="shared" si="22"/>
        <v>3.6069001568217463E-2</v>
      </c>
      <c r="AL73" s="2">
        <f t="shared" si="22"/>
        <v>0</v>
      </c>
      <c r="AM73" s="2">
        <f>IF($C73=0,"-",T73/$C73)</f>
        <v>0</v>
      </c>
      <c r="AN73" s="2">
        <f>IF($C73=0,"-",S73/$C73)</f>
        <v>0</v>
      </c>
      <c r="AP73" t="s">
        <v>2238</v>
      </c>
      <c r="AQ73" t="s">
        <v>613</v>
      </c>
      <c r="AS73" s="1"/>
      <c r="AT73">
        <v>2</v>
      </c>
      <c r="AU73" s="95">
        <v>2</v>
      </c>
      <c r="AV73" s="97">
        <v>702</v>
      </c>
      <c r="AW73" s="98">
        <f t="shared" si="23"/>
        <v>2702</v>
      </c>
      <c r="AY73" s="7" t="s">
        <v>2157</v>
      </c>
    </row>
    <row r="74" spans="1:51" ht="13" hidden="1" customHeight="1" outlineLevel="1">
      <c r="A74" t="s">
        <v>2239</v>
      </c>
      <c r="B74" t="s">
        <v>613</v>
      </c>
      <c r="C74" s="1">
        <f>SUM(N74:AE74)</f>
        <v>6096</v>
      </c>
      <c r="D74" s="7">
        <f>IF(N74&gt;0, RANK(N74,(N74:P74,Q74:AE74)),0)</f>
        <v>2</v>
      </c>
      <c r="E74" s="7">
        <f>IF(O74&gt;0,RANK(O74,(N74:P74,Q74:AE74)),0)</f>
        <v>1</v>
      </c>
      <c r="F74" s="7">
        <f>IF(P74&gt;0,RANK(P74,(N74:P74,Q74:AE74)),0)</f>
        <v>4</v>
      </c>
      <c r="G74" s="1">
        <f>IF(C74&gt;0,MAX(N74:P74)-LARGE(N74:P74,2),0)</f>
        <v>2477</v>
      </c>
      <c r="H74" s="2">
        <f>IF(C74&gt;0,G74/C74,0)</f>
        <v>0.40633202099737531</v>
      </c>
      <c r="I74" s="2"/>
      <c r="J74" s="2">
        <f t="shared" si="21"/>
        <v>0.26312335958005251</v>
      </c>
      <c r="K74" s="2">
        <f t="shared" si="21"/>
        <v>0.66945538057742782</v>
      </c>
      <c r="L74" s="2">
        <f t="shared" si="21"/>
        <v>2.2965879265091863E-2</v>
      </c>
      <c r="M74" s="2">
        <f>IF(C74=0,"-",(1-J74-K74-L74))</f>
        <v>4.4455380577427817E-2</v>
      </c>
      <c r="N74" s="58">
        <v>1604</v>
      </c>
      <c r="O74" s="58">
        <v>4081</v>
      </c>
      <c r="P74" s="58">
        <v>140</v>
      </c>
      <c r="Q74" s="58">
        <v>248</v>
      </c>
      <c r="X74" s="55">
        <v>23</v>
      </c>
      <c r="AG74" s="7">
        <f>IF(Q74&gt;0,RANK(Q74,(N74:P74,Q74:AE74)),0)</f>
        <v>3</v>
      </c>
      <c r="AH74" s="7">
        <f>IF(R74&gt;0,RANK(R74,(N74:P74,Q74:AE74)),0)</f>
        <v>0</v>
      </c>
      <c r="AI74" s="7">
        <f>IF(T74&gt;0,RANK(T74,(N74:P74,Q74:AE74)),0)</f>
        <v>0</v>
      </c>
      <c r="AJ74" s="7">
        <f>IF(S74&gt;0,RANK(S74,(N74:P74,Q74:AE74)),0)</f>
        <v>0</v>
      </c>
      <c r="AK74" s="2">
        <f t="shared" si="22"/>
        <v>4.0682414698162729E-2</v>
      </c>
      <c r="AL74" s="2">
        <f t="shared" si="22"/>
        <v>0</v>
      </c>
      <c r="AM74" s="2">
        <f>IF($C74=0,"-",T74/$C74)</f>
        <v>0</v>
      </c>
      <c r="AN74" s="2">
        <f>IF($C74=0,"-",S74/$C74)</f>
        <v>0</v>
      </c>
      <c r="AP74" t="s">
        <v>2239</v>
      </c>
      <c r="AQ74" t="s">
        <v>613</v>
      </c>
      <c r="AS74" s="1"/>
      <c r="AT74">
        <v>2</v>
      </c>
      <c r="AU74" s="95">
        <v>2</v>
      </c>
      <c r="AV74" s="97">
        <v>703</v>
      </c>
      <c r="AW74" s="98">
        <f t="shared" si="23"/>
        <v>2703</v>
      </c>
      <c r="AY74" s="7" t="s">
        <v>2157</v>
      </c>
    </row>
    <row r="75" spans="1:51" ht="13" hidden="1" customHeight="1" outlineLevel="1">
      <c r="A75" t="s">
        <v>2083</v>
      </c>
      <c r="B75" t="s">
        <v>613</v>
      </c>
      <c r="C75" s="1">
        <f t="shared" ref="C75:C110" si="24">SUM(N75:AE75)</f>
        <v>8670</v>
      </c>
      <c r="D75" s="7">
        <f>IF(N75&gt;0, RANK(N75,(N75:P75,Q75:AE75)),0)</f>
        <v>1</v>
      </c>
      <c r="E75" s="7">
        <f>IF(O75&gt;0,RANK(O75,(N75:P75,Q75:AE75)),0)</f>
        <v>2</v>
      </c>
      <c r="F75" s="7">
        <f>IF(P75&gt;0,RANK(P75,(N75:P75,Q75:AE75)),0)</f>
        <v>4</v>
      </c>
      <c r="G75" s="1">
        <f t="shared" ref="G75:G110" si="25">IF(C75&gt;0,MAX(N75:P75)-LARGE(N75:P75,2),0)</f>
        <v>973</v>
      </c>
      <c r="H75" s="2">
        <f t="shared" ref="H75:H110" si="26">IF(C75&gt;0,G75/C75,0)</f>
        <v>0.11222606689734717</v>
      </c>
      <c r="I75" s="2"/>
      <c r="J75" s="2">
        <f t="shared" ref="J75:J110" si="27">IF($C75=0,"-",N75/$C75)</f>
        <v>0.52975778546712804</v>
      </c>
      <c r="K75" s="2">
        <f t="shared" ref="K75:K110" si="28">IF($C75=0,"-",O75/$C75)</f>
        <v>0.41753171856978083</v>
      </c>
      <c r="L75" s="2">
        <f t="shared" ref="L75:L110" si="29">IF($C75=0,"-",P75/$C75)</f>
        <v>1.257208765859285E-2</v>
      </c>
      <c r="M75" s="2">
        <f t="shared" ref="M75:M110" si="30">IF(C75=0,"-",(1-J75-K75-L75))</f>
        <v>4.0138408304498281E-2</v>
      </c>
      <c r="N75" s="58">
        <v>4593</v>
      </c>
      <c r="O75" s="58">
        <v>3620</v>
      </c>
      <c r="P75" s="58">
        <v>109</v>
      </c>
      <c r="Q75" s="58">
        <v>304</v>
      </c>
      <c r="X75" s="55">
        <v>44</v>
      </c>
      <c r="AG75" s="7">
        <f>IF(Q75&gt;0,RANK(Q75,(N75:P75,Q75:AE75)),0)</f>
        <v>3</v>
      </c>
      <c r="AH75" s="7">
        <f>IF(R75&gt;0,RANK(R75,(N75:P75,Q75:AE75)),0)</f>
        <v>0</v>
      </c>
      <c r="AI75" s="7">
        <f>IF(T75&gt;0,RANK(T75,(N75:P75,Q75:AE75)),0)</f>
        <v>0</v>
      </c>
      <c r="AJ75" s="7">
        <f>IF(S75&gt;0,RANK(S75,(N75:P75,Q75:AE75)),0)</f>
        <v>0</v>
      </c>
      <c r="AK75" s="2">
        <f t="shared" ref="AK75:AK110" si="31">IF($C75=0,"-",Q75/$C75)</f>
        <v>3.5063437139561705E-2</v>
      </c>
      <c r="AL75" s="2">
        <f t="shared" ref="AL75:AL110" si="32">IF($C75=0,"-",R75/$C75)</f>
        <v>0</v>
      </c>
      <c r="AM75" s="2">
        <f t="shared" ref="AM75:AM110" si="33">IF($C75=0,"-",T75/$C75)</f>
        <v>0</v>
      </c>
      <c r="AN75" s="2">
        <f t="shared" ref="AN75:AN110" si="34">IF($C75=0,"-",S75/$C75)</f>
        <v>0</v>
      </c>
      <c r="AP75" t="s">
        <v>2083</v>
      </c>
      <c r="AQ75" t="s">
        <v>613</v>
      </c>
      <c r="AS75" s="1"/>
      <c r="AT75">
        <v>2</v>
      </c>
      <c r="AU75" s="95">
        <v>2</v>
      </c>
      <c r="AV75" s="97">
        <v>704</v>
      </c>
      <c r="AW75" s="98">
        <f t="shared" si="23"/>
        <v>2704</v>
      </c>
      <c r="AY75" s="7" t="s">
        <v>2157</v>
      </c>
    </row>
    <row r="76" spans="1:51" ht="13" hidden="1" customHeight="1" outlineLevel="1">
      <c r="A76" t="s">
        <v>833</v>
      </c>
      <c r="B76" t="s">
        <v>613</v>
      </c>
      <c r="C76" s="1">
        <f t="shared" si="24"/>
        <v>7011</v>
      </c>
      <c r="D76" s="7">
        <f>IF(N76&gt;0, RANK(N76,(N76:P76,Q76:AE76)),0)</f>
        <v>1</v>
      </c>
      <c r="E76" s="7">
        <f>IF(O76&gt;0,RANK(O76,(N76:P76,Q76:AE76)),0)</f>
        <v>2</v>
      </c>
      <c r="F76" s="7">
        <f>IF(P76&gt;0,RANK(P76,(N76:P76,Q76:AE76)),0)</f>
        <v>4</v>
      </c>
      <c r="G76" s="1">
        <f t="shared" si="25"/>
        <v>419</v>
      </c>
      <c r="H76" s="2">
        <f t="shared" si="26"/>
        <v>5.9763229211239478E-2</v>
      </c>
      <c r="I76" s="2"/>
      <c r="J76" s="2">
        <f t="shared" si="27"/>
        <v>0.50178291256596774</v>
      </c>
      <c r="K76" s="2">
        <f t="shared" si="28"/>
        <v>0.4420196833547283</v>
      </c>
      <c r="L76" s="2">
        <f t="shared" si="29"/>
        <v>1.8827556696619598E-2</v>
      </c>
      <c r="M76" s="2">
        <f t="shared" si="30"/>
        <v>3.7369847382684361E-2</v>
      </c>
      <c r="N76" s="58">
        <v>3518</v>
      </c>
      <c r="O76" s="58">
        <v>3099</v>
      </c>
      <c r="P76" s="58">
        <v>132</v>
      </c>
      <c r="Q76" s="58">
        <v>227</v>
      </c>
      <c r="X76" s="55">
        <v>35</v>
      </c>
      <c r="AG76" s="7">
        <f>IF(Q76&gt;0,RANK(Q76,(N76:P76,Q76:AE76)),0)</f>
        <v>3</v>
      </c>
      <c r="AH76" s="7">
        <f>IF(R76&gt;0,RANK(R76,(N76:P76,Q76:AE76)),0)</f>
        <v>0</v>
      </c>
      <c r="AI76" s="7">
        <f>IF(T76&gt;0,RANK(T76,(N76:P76,Q76:AE76)),0)</f>
        <v>0</v>
      </c>
      <c r="AJ76" s="7">
        <f>IF(S76&gt;0,RANK(S76,(N76:P76,Q76:AE76)),0)</f>
        <v>0</v>
      </c>
      <c r="AK76" s="2">
        <f t="shared" si="31"/>
        <v>3.2377692197974609E-2</v>
      </c>
      <c r="AL76" s="2">
        <f t="shared" si="32"/>
        <v>0</v>
      </c>
      <c r="AM76" s="2">
        <f t="shared" si="33"/>
        <v>0</v>
      </c>
      <c r="AN76" s="2">
        <f t="shared" si="34"/>
        <v>0</v>
      </c>
      <c r="AP76" t="s">
        <v>833</v>
      </c>
      <c r="AQ76" t="s">
        <v>613</v>
      </c>
      <c r="AS76" s="1"/>
      <c r="AT76">
        <v>2</v>
      </c>
      <c r="AU76" s="95">
        <v>2</v>
      </c>
      <c r="AV76" s="97">
        <v>705</v>
      </c>
      <c r="AW76" s="98">
        <f t="shared" si="23"/>
        <v>2705</v>
      </c>
      <c r="AY76" s="7" t="s">
        <v>2157</v>
      </c>
    </row>
    <row r="77" spans="1:51" ht="13" hidden="1" customHeight="1" outlineLevel="1">
      <c r="A77" t="s">
        <v>834</v>
      </c>
      <c r="B77" t="s">
        <v>613</v>
      </c>
      <c r="C77" s="1">
        <f t="shared" si="24"/>
        <v>7092</v>
      </c>
      <c r="D77" s="7">
        <f>IF(N77&gt;0, RANK(N77,(N77:P77,Q77:AE77)),0)</f>
        <v>2</v>
      </c>
      <c r="E77" s="7">
        <f>IF(O77&gt;0,RANK(O77,(N77:P77,Q77:AE77)),0)</f>
        <v>1</v>
      </c>
      <c r="F77" s="7">
        <f>IF(P77&gt;0,RANK(P77,(N77:P77,Q77:AE77)),0)</f>
        <v>4</v>
      </c>
      <c r="G77" s="1">
        <f t="shared" si="25"/>
        <v>718</v>
      </c>
      <c r="H77" s="2">
        <f t="shared" si="26"/>
        <v>0.10124083474337281</v>
      </c>
      <c r="I77" s="2"/>
      <c r="J77" s="2">
        <f t="shared" si="27"/>
        <v>0.41582064297800336</v>
      </c>
      <c r="K77" s="2">
        <f t="shared" si="28"/>
        <v>0.51706147772137623</v>
      </c>
      <c r="L77" s="2">
        <f t="shared" si="29"/>
        <v>2.3688663282571912E-2</v>
      </c>
      <c r="M77" s="2">
        <f t="shared" si="30"/>
        <v>4.34292160180485E-2</v>
      </c>
      <c r="N77" s="58">
        <v>2949</v>
      </c>
      <c r="O77" s="58">
        <v>3667</v>
      </c>
      <c r="P77" s="58">
        <v>168</v>
      </c>
      <c r="Q77" s="58">
        <v>274</v>
      </c>
      <c r="X77" s="55">
        <v>34</v>
      </c>
      <c r="AG77" s="7">
        <f>IF(Q77&gt;0,RANK(Q77,(N77:P77,Q77:AE77)),0)</f>
        <v>3</v>
      </c>
      <c r="AH77" s="7">
        <f>IF(R77&gt;0,RANK(R77,(N77:P77,Q77:AE77)),0)</f>
        <v>0</v>
      </c>
      <c r="AI77" s="7">
        <f>IF(T77&gt;0,RANK(T77,(N77:P77,Q77:AE77)),0)</f>
        <v>0</v>
      </c>
      <c r="AJ77" s="7">
        <f>IF(S77&gt;0,RANK(S77,(N77:P77,Q77:AE77)),0)</f>
        <v>0</v>
      </c>
      <c r="AK77" s="2">
        <f t="shared" si="31"/>
        <v>3.8635081782289901E-2</v>
      </c>
      <c r="AL77" s="2">
        <f t="shared" si="32"/>
        <v>0</v>
      </c>
      <c r="AM77" s="2">
        <f t="shared" si="33"/>
        <v>0</v>
      </c>
      <c r="AN77" s="2">
        <f t="shared" si="34"/>
        <v>0</v>
      </c>
      <c r="AP77" t="s">
        <v>834</v>
      </c>
      <c r="AQ77" t="s">
        <v>613</v>
      </c>
      <c r="AS77" s="1"/>
      <c r="AT77">
        <v>2</v>
      </c>
      <c r="AU77" s="95">
        <v>2</v>
      </c>
      <c r="AV77" s="97">
        <v>706</v>
      </c>
      <c r="AW77" s="98">
        <f t="shared" si="23"/>
        <v>2706</v>
      </c>
      <c r="AY77" s="7" t="s">
        <v>2157</v>
      </c>
    </row>
    <row r="78" spans="1:51" ht="13" hidden="1" customHeight="1" outlineLevel="1">
      <c r="A78" t="s">
        <v>835</v>
      </c>
      <c r="B78" t="s">
        <v>613</v>
      </c>
      <c r="C78" s="1">
        <f t="shared" si="24"/>
        <v>6978</v>
      </c>
      <c r="D78" s="7">
        <f>IF(N78&gt;0, RANK(N78,(N78:P78,Q78:AE78)),0)</f>
        <v>2</v>
      </c>
      <c r="E78" s="7">
        <f>IF(O78&gt;0,RANK(O78,(N78:P78,Q78:AE78)),0)</f>
        <v>1</v>
      </c>
      <c r="F78" s="7">
        <f>IF(P78&gt;0,RANK(P78,(N78:P78,Q78:AE78)),0)</f>
        <v>4</v>
      </c>
      <c r="G78" s="1">
        <f t="shared" si="25"/>
        <v>2658</v>
      </c>
      <c r="H78" s="2">
        <f t="shared" si="26"/>
        <v>0.38091143594153054</v>
      </c>
      <c r="I78" s="2"/>
      <c r="J78" s="2">
        <f t="shared" si="27"/>
        <v>0.26655202063628547</v>
      </c>
      <c r="K78" s="2">
        <f t="shared" si="28"/>
        <v>0.64746345657781601</v>
      </c>
      <c r="L78" s="2">
        <f t="shared" si="29"/>
        <v>3.0811120664946977E-2</v>
      </c>
      <c r="M78" s="2">
        <f t="shared" si="30"/>
        <v>5.5173402120951544E-2</v>
      </c>
      <c r="N78" s="58">
        <v>1860</v>
      </c>
      <c r="O78" s="58">
        <v>4518</v>
      </c>
      <c r="P78" s="58">
        <v>215</v>
      </c>
      <c r="Q78" s="58">
        <v>351</v>
      </c>
      <c r="X78" s="55">
        <v>34</v>
      </c>
      <c r="AG78" s="7">
        <f>IF(Q78&gt;0,RANK(Q78,(N78:P78,Q78:AE78)),0)</f>
        <v>3</v>
      </c>
      <c r="AH78" s="7">
        <f>IF(R78&gt;0,RANK(R78,(N78:P78,Q78:AE78)),0)</f>
        <v>0</v>
      </c>
      <c r="AI78" s="7">
        <f>IF(T78&gt;0,RANK(T78,(N78:P78,Q78:AE78)),0)</f>
        <v>0</v>
      </c>
      <c r="AJ78" s="7">
        <f>IF(S78&gt;0,RANK(S78,(N78:P78,Q78:AE78)),0)</f>
        <v>0</v>
      </c>
      <c r="AK78" s="2">
        <f t="shared" si="31"/>
        <v>5.0300945829750643E-2</v>
      </c>
      <c r="AL78" s="2">
        <f t="shared" si="32"/>
        <v>0</v>
      </c>
      <c r="AM78" s="2">
        <f t="shared" si="33"/>
        <v>0</v>
      </c>
      <c r="AN78" s="2">
        <f t="shared" si="34"/>
        <v>0</v>
      </c>
      <c r="AP78" t="s">
        <v>835</v>
      </c>
      <c r="AQ78" t="s">
        <v>613</v>
      </c>
      <c r="AS78" s="1"/>
      <c r="AT78">
        <v>2</v>
      </c>
      <c r="AU78" s="95">
        <v>2</v>
      </c>
      <c r="AV78" s="97">
        <v>707</v>
      </c>
      <c r="AW78" s="98">
        <f t="shared" si="23"/>
        <v>2707</v>
      </c>
      <c r="AY78" s="7" t="s">
        <v>2157</v>
      </c>
    </row>
    <row r="79" spans="1:51" ht="13" hidden="1" customHeight="1" outlineLevel="1">
      <c r="A79" t="s">
        <v>836</v>
      </c>
      <c r="B79" t="s">
        <v>613</v>
      </c>
      <c r="C79" s="1">
        <f t="shared" si="24"/>
        <v>6483</v>
      </c>
      <c r="D79" s="7">
        <f>IF(N79&gt;0, RANK(N79,(N79:P79,Q79:AE79)),0)</f>
        <v>2</v>
      </c>
      <c r="E79" s="7">
        <f>IF(O79&gt;0,RANK(O79,(N79:P79,Q79:AE79)),0)</f>
        <v>1</v>
      </c>
      <c r="F79" s="7">
        <f>IF(P79&gt;0,RANK(P79,(N79:P79,Q79:AE79)),0)</f>
        <v>4</v>
      </c>
      <c r="G79" s="1">
        <f t="shared" si="25"/>
        <v>2734</v>
      </c>
      <c r="H79" s="2">
        <f t="shared" si="26"/>
        <v>0.42171834027456423</v>
      </c>
      <c r="I79" s="2"/>
      <c r="J79" s="2">
        <f t="shared" si="27"/>
        <v>0.24494832639210243</v>
      </c>
      <c r="K79" s="2">
        <f t="shared" si="28"/>
        <v>0.66666666666666663</v>
      </c>
      <c r="L79" s="2">
        <f t="shared" si="29"/>
        <v>2.4834181706000307E-2</v>
      </c>
      <c r="M79" s="2">
        <f t="shared" si="30"/>
        <v>6.355082523523066E-2</v>
      </c>
      <c r="N79" s="58">
        <v>1588</v>
      </c>
      <c r="O79" s="58">
        <v>4322</v>
      </c>
      <c r="P79" s="58">
        <v>161</v>
      </c>
      <c r="Q79" s="58">
        <v>352</v>
      </c>
      <c r="X79" s="55">
        <v>60</v>
      </c>
      <c r="AG79" s="7">
        <f>IF(Q79&gt;0,RANK(Q79,(N79:P79,Q79:AE79)),0)</f>
        <v>3</v>
      </c>
      <c r="AH79" s="7">
        <f>IF(R79&gt;0,RANK(R79,(N79:P79,Q79:AE79)),0)</f>
        <v>0</v>
      </c>
      <c r="AI79" s="7">
        <f>IF(T79&gt;0,RANK(T79,(N79:P79,Q79:AE79)),0)</f>
        <v>0</v>
      </c>
      <c r="AJ79" s="7">
        <f>IF(S79&gt;0,RANK(S79,(N79:P79,Q79:AE79)),0)</f>
        <v>0</v>
      </c>
      <c r="AK79" s="2">
        <f t="shared" si="31"/>
        <v>5.4295850686410616E-2</v>
      </c>
      <c r="AL79" s="2">
        <f t="shared" si="32"/>
        <v>0</v>
      </c>
      <c r="AM79" s="2">
        <f t="shared" si="33"/>
        <v>0</v>
      </c>
      <c r="AN79" s="2">
        <f t="shared" si="34"/>
        <v>0</v>
      </c>
      <c r="AP79" t="s">
        <v>836</v>
      </c>
      <c r="AQ79" t="s">
        <v>613</v>
      </c>
      <c r="AS79" s="1"/>
      <c r="AT79">
        <v>2</v>
      </c>
      <c r="AU79" s="95">
        <v>2</v>
      </c>
      <c r="AV79" s="97">
        <v>708</v>
      </c>
      <c r="AW79" s="98">
        <f t="shared" si="23"/>
        <v>2708</v>
      </c>
      <c r="AY79" s="7" t="s">
        <v>2157</v>
      </c>
    </row>
    <row r="80" spans="1:51" ht="13" hidden="1" customHeight="1" outlineLevel="1">
      <c r="A80" t="s">
        <v>837</v>
      </c>
      <c r="B80" t="s">
        <v>613</v>
      </c>
      <c r="C80" s="1">
        <f t="shared" si="24"/>
        <v>7531</v>
      </c>
      <c r="D80" s="7">
        <f>IF(N80&gt;0, RANK(N80,(N80:P80,Q80:AE80)),0)</f>
        <v>2</v>
      </c>
      <c r="E80" s="7">
        <f>IF(O80&gt;0,RANK(O80,(N80:P80,Q80:AE80)),0)</f>
        <v>1</v>
      </c>
      <c r="F80" s="7">
        <f>IF(P80&gt;0,RANK(P80,(N80:P80,Q80:AE80)),0)</f>
        <v>4</v>
      </c>
      <c r="G80" s="1">
        <f t="shared" si="25"/>
        <v>2162</v>
      </c>
      <c r="H80" s="2">
        <f t="shared" si="26"/>
        <v>0.2870800690479352</v>
      </c>
      <c r="I80" s="2"/>
      <c r="J80" s="2">
        <f t="shared" si="27"/>
        <v>0.31815163988846101</v>
      </c>
      <c r="K80" s="2">
        <f t="shared" si="28"/>
        <v>0.60523170893639622</v>
      </c>
      <c r="L80" s="2">
        <f t="shared" si="29"/>
        <v>2.828309653432479E-2</v>
      </c>
      <c r="M80" s="2">
        <f t="shared" si="30"/>
        <v>4.8333554640818038E-2</v>
      </c>
      <c r="N80" s="58">
        <v>2396</v>
      </c>
      <c r="O80" s="58">
        <v>4558</v>
      </c>
      <c r="P80" s="58">
        <v>213</v>
      </c>
      <c r="Q80" s="58">
        <v>327</v>
      </c>
      <c r="X80" s="55">
        <v>37</v>
      </c>
      <c r="AG80" s="7">
        <f>IF(Q80&gt;0,RANK(Q80,(N80:P80,Q80:AE80)),0)</f>
        <v>3</v>
      </c>
      <c r="AH80" s="7">
        <f>IF(R80&gt;0,RANK(R80,(N80:P80,Q80:AE80)),0)</f>
        <v>0</v>
      </c>
      <c r="AI80" s="7">
        <f>IF(T80&gt;0,RANK(T80,(N80:P80,Q80:AE80)),0)</f>
        <v>0</v>
      </c>
      <c r="AJ80" s="7">
        <f>IF(S80&gt;0,RANK(S80,(N80:P80,Q80:AE80)),0)</f>
        <v>0</v>
      </c>
      <c r="AK80" s="2">
        <f t="shared" si="31"/>
        <v>4.342052848227327E-2</v>
      </c>
      <c r="AL80" s="2">
        <f t="shared" si="32"/>
        <v>0</v>
      </c>
      <c r="AM80" s="2">
        <f t="shared" si="33"/>
        <v>0</v>
      </c>
      <c r="AN80" s="2">
        <f t="shared" si="34"/>
        <v>0</v>
      </c>
      <c r="AP80" t="s">
        <v>837</v>
      </c>
      <c r="AQ80" t="s">
        <v>613</v>
      </c>
      <c r="AS80" s="1"/>
      <c r="AT80">
        <v>2</v>
      </c>
      <c r="AU80" s="95">
        <v>2</v>
      </c>
      <c r="AV80" s="97">
        <v>709</v>
      </c>
      <c r="AW80" s="98">
        <f t="shared" si="23"/>
        <v>2709</v>
      </c>
      <c r="AY80" s="7" t="s">
        <v>2157</v>
      </c>
    </row>
    <row r="81" spans="1:51" ht="13" hidden="1" customHeight="1" outlineLevel="1">
      <c r="A81" t="s">
        <v>838</v>
      </c>
      <c r="B81" t="s">
        <v>613</v>
      </c>
      <c r="C81" s="1">
        <f t="shared" si="24"/>
        <v>7632</v>
      </c>
      <c r="D81" s="7">
        <f>IF(N81&gt;0, RANK(N81,(N81:P81,Q81:AE81)),0)</f>
        <v>2</v>
      </c>
      <c r="E81" s="7">
        <f>IF(O81&gt;0,RANK(O81,(N81:P81,Q81:AE81)),0)</f>
        <v>1</v>
      </c>
      <c r="F81" s="7">
        <f>IF(P81&gt;0,RANK(P81,(N81:P81,Q81:AE81)),0)</f>
        <v>4</v>
      </c>
      <c r="G81" s="1">
        <f t="shared" si="25"/>
        <v>2350</v>
      </c>
      <c r="H81" s="2">
        <f t="shared" si="26"/>
        <v>0.30791404612159329</v>
      </c>
      <c r="I81" s="2"/>
      <c r="J81" s="2">
        <f t="shared" si="27"/>
        <v>0.30385220125786161</v>
      </c>
      <c r="K81" s="2">
        <f t="shared" si="28"/>
        <v>0.61176624737945495</v>
      </c>
      <c r="L81" s="2">
        <f t="shared" si="29"/>
        <v>3.0267295597484277E-2</v>
      </c>
      <c r="M81" s="2">
        <f t="shared" si="30"/>
        <v>5.4114255765199161E-2</v>
      </c>
      <c r="N81" s="58">
        <v>2319</v>
      </c>
      <c r="O81" s="58">
        <v>4669</v>
      </c>
      <c r="P81" s="58">
        <v>231</v>
      </c>
      <c r="Q81" s="58">
        <v>384</v>
      </c>
      <c r="X81" s="55">
        <v>29</v>
      </c>
      <c r="AG81" s="7">
        <f>IF(Q81&gt;0,RANK(Q81,(N81:P81,Q81:AE81)),0)</f>
        <v>3</v>
      </c>
      <c r="AH81" s="7">
        <f>IF(R81&gt;0,RANK(R81,(N81:P81,Q81:AE81)),0)</f>
        <v>0</v>
      </c>
      <c r="AI81" s="7">
        <f>IF(T81&gt;0,RANK(T81,(N81:P81,Q81:AE81)),0)</f>
        <v>0</v>
      </c>
      <c r="AJ81" s="7">
        <f>IF(S81&gt;0,RANK(S81,(N81:P81,Q81:AE81)),0)</f>
        <v>0</v>
      </c>
      <c r="AK81" s="2">
        <f t="shared" si="31"/>
        <v>5.0314465408805034E-2</v>
      </c>
      <c r="AL81" s="2">
        <f t="shared" si="32"/>
        <v>0</v>
      </c>
      <c r="AM81" s="2">
        <f t="shared" si="33"/>
        <v>0</v>
      </c>
      <c r="AN81" s="2">
        <f t="shared" si="34"/>
        <v>0</v>
      </c>
      <c r="AP81" t="s">
        <v>838</v>
      </c>
      <c r="AQ81" t="s">
        <v>613</v>
      </c>
      <c r="AS81" s="1"/>
      <c r="AT81">
        <v>2</v>
      </c>
      <c r="AU81" s="95">
        <v>2</v>
      </c>
      <c r="AV81" s="97">
        <v>710</v>
      </c>
      <c r="AW81" s="98">
        <f t="shared" si="23"/>
        <v>2710</v>
      </c>
      <c r="AY81" s="7" t="s">
        <v>2157</v>
      </c>
    </row>
    <row r="82" spans="1:51" ht="13" hidden="1" customHeight="1" outlineLevel="1">
      <c r="A82" t="s">
        <v>652</v>
      </c>
      <c r="B82" t="s">
        <v>613</v>
      </c>
      <c r="C82" s="1">
        <f t="shared" si="24"/>
        <v>8242</v>
      </c>
      <c r="D82" s="7">
        <f>IF(N82&gt;0, RANK(N82,(N82:P82,Q82:AE82)),0)</f>
        <v>2</v>
      </c>
      <c r="E82" s="7">
        <f>IF(O82&gt;0,RANK(O82,(N82:P82,Q82:AE82)),0)</f>
        <v>1</v>
      </c>
      <c r="F82" s="7">
        <f>IF(P82&gt;0,RANK(P82,(N82:P82,Q82:AE82)),0)</f>
        <v>4</v>
      </c>
      <c r="G82" s="1">
        <f t="shared" si="25"/>
        <v>2654</v>
      </c>
      <c r="H82" s="2">
        <f t="shared" si="26"/>
        <v>0.32200922106284885</v>
      </c>
      <c r="I82" s="2"/>
      <c r="J82" s="2">
        <f t="shared" si="27"/>
        <v>0.30502305265712204</v>
      </c>
      <c r="K82" s="2">
        <f t="shared" si="28"/>
        <v>0.62703227371997083</v>
      </c>
      <c r="L82" s="2">
        <f t="shared" si="29"/>
        <v>2.1475370055811696E-2</v>
      </c>
      <c r="M82" s="2">
        <f t="shared" si="30"/>
        <v>4.646930356709543E-2</v>
      </c>
      <c r="N82" s="58">
        <v>2514</v>
      </c>
      <c r="O82" s="58">
        <v>5168</v>
      </c>
      <c r="P82" s="58">
        <v>177</v>
      </c>
      <c r="Q82" s="58">
        <v>325</v>
      </c>
      <c r="X82" s="55">
        <v>58</v>
      </c>
      <c r="AG82" s="7">
        <f>IF(Q82&gt;0,RANK(Q82,(N82:P82,Q82:AE82)),0)</f>
        <v>3</v>
      </c>
      <c r="AH82" s="7">
        <f>IF(R82&gt;0,RANK(R82,(N82:P82,Q82:AE82)),0)</f>
        <v>0</v>
      </c>
      <c r="AI82" s="7">
        <f>IF(T82&gt;0,RANK(T82,(N82:P82,Q82:AE82)),0)</f>
        <v>0</v>
      </c>
      <c r="AJ82" s="7">
        <f>IF(S82&gt;0,RANK(S82,(N82:P82,Q82:AE82)),0)</f>
        <v>0</v>
      </c>
      <c r="AK82" s="2">
        <f t="shared" si="31"/>
        <v>3.9432176656151417E-2</v>
      </c>
      <c r="AL82" s="2">
        <f t="shared" si="32"/>
        <v>0</v>
      </c>
      <c r="AM82" s="2">
        <f t="shared" si="33"/>
        <v>0</v>
      </c>
      <c r="AN82" s="2">
        <f t="shared" si="34"/>
        <v>0</v>
      </c>
      <c r="AP82" t="s">
        <v>652</v>
      </c>
      <c r="AQ82" t="s">
        <v>613</v>
      </c>
      <c r="AS82" s="1"/>
      <c r="AT82">
        <v>2</v>
      </c>
      <c r="AU82" s="95">
        <v>2</v>
      </c>
      <c r="AV82" s="97">
        <v>711</v>
      </c>
      <c r="AW82" s="98">
        <f t="shared" si="23"/>
        <v>2711</v>
      </c>
      <c r="AY82" s="7" t="s">
        <v>2157</v>
      </c>
    </row>
    <row r="83" spans="1:51" ht="13" hidden="1" customHeight="1" outlineLevel="1">
      <c r="A83" t="s">
        <v>248</v>
      </c>
      <c r="B83" t="s">
        <v>613</v>
      </c>
      <c r="C83" s="1">
        <f t="shared" si="24"/>
        <v>8265</v>
      </c>
      <c r="D83" s="7">
        <f>IF(N83&gt;0, RANK(N83,(N83:P83,Q83:AE83)),0)</f>
        <v>2</v>
      </c>
      <c r="E83" s="7">
        <f>IF(O83&gt;0,RANK(O83,(N83:P83,Q83:AE83)),0)</f>
        <v>1</v>
      </c>
      <c r="F83" s="7">
        <f>IF(P83&gt;0,RANK(P83,(N83:P83,Q83:AE83)),0)</f>
        <v>4</v>
      </c>
      <c r="G83" s="1">
        <f t="shared" si="25"/>
        <v>2919</v>
      </c>
      <c r="H83" s="2">
        <f t="shared" si="26"/>
        <v>0.35317604355716881</v>
      </c>
      <c r="I83" s="2"/>
      <c r="J83" s="2">
        <f t="shared" si="27"/>
        <v>0.29086509376890501</v>
      </c>
      <c r="K83" s="2">
        <f t="shared" si="28"/>
        <v>0.64404113732607382</v>
      </c>
      <c r="L83" s="2">
        <f t="shared" si="29"/>
        <v>1.8390804597701149E-2</v>
      </c>
      <c r="M83" s="2">
        <f t="shared" si="30"/>
        <v>4.6702964307320016E-2</v>
      </c>
      <c r="N83" s="58">
        <v>2404</v>
      </c>
      <c r="O83" s="58">
        <v>5323</v>
      </c>
      <c r="P83" s="58">
        <v>152</v>
      </c>
      <c r="Q83" s="58">
        <v>334</v>
      </c>
      <c r="X83" s="55">
        <v>52</v>
      </c>
      <c r="AG83" s="7">
        <f>IF(Q83&gt;0,RANK(Q83,(N83:P83,Q83:AE83)),0)</f>
        <v>3</v>
      </c>
      <c r="AH83" s="7">
        <f>IF(R83&gt;0,RANK(R83,(N83:P83,Q83:AE83)),0)</f>
        <v>0</v>
      </c>
      <c r="AI83" s="7">
        <f>IF(T83&gt;0,RANK(T83,(N83:P83,Q83:AE83)),0)</f>
        <v>0</v>
      </c>
      <c r="AJ83" s="7">
        <f>IF(S83&gt;0,RANK(S83,(N83:P83,Q83:AE83)),0)</f>
        <v>0</v>
      </c>
      <c r="AK83" s="2">
        <f t="shared" si="31"/>
        <v>4.041137326073805E-2</v>
      </c>
      <c r="AL83" s="2">
        <f t="shared" si="32"/>
        <v>0</v>
      </c>
      <c r="AM83" s="2">
        <f t="shared" si="33"/>
        <v>0</v>
      </c>
      <c r="AN83" s="2">
        <f t="shared" si="34"/>
        <v>0</v>
      </c>
      <c r="AP83" t="s">
        <v>248</v>
      </c>
      <c r="AQ83" t="s">
        <v>613</v>
      </c>
      <c r="AS83" s="1"/>
      <c r="AT83">
        <v>2</v>
      </c>
      <c r="AU83" s="95">
        <v>2</v>
      </c>
      <c r="AV83" s="97">
        <v>712</v>
      </c>
      <c r="AW83" s="98">
        <f t="shared" si="23"/>
        <v>2712</v>
      </c>
      <c r="AY83" s="7" t="s">
        <v>2157</v>
      </c>
    </row>
    <row r="84" spans="1:51" ht="13" hidden="1" customHeight="1" outlineLevel="1">
      <c r="A84" t="s">
        <v>249</v>
      </c>
      <c r="B84" t="s">
        <v>613</v>
      </c>
      <c r="C84" s="1">
        <f t="shared" si="24"/>
        <v>4824</v>
      </c>
      <c r="D84" s="7">
        <f>IF(N84&gt;0, RANK(N84,(N84:P84,Q84:AE84)),0)</f>
        <v>2</v>
      </c>
      <c r="E84" s="7">
        <f>IF(O84&gt;0,RANK(O84,(N84:P84,Q84:AE84)),0)</f>
        <v>1</v>
      </c>
      <c r="F84" s="7">
        <f>IF(P84&gt;0,RANK(P84,(N84:P84,Q84:AE84)),0)</f>
        <v>4</v>
      </c>
      <c r="G84" s="1">
        <f t="shared" si="25"/>
        <v>1449</v>
      </c>
      <c r="H84" s="2">
        <f t="shared" si="26"/>
        <v>0.30037313432835822</v>
      </c>
      <c r="I84" s="2"/>
      <c r="J84" s="2">
        <f t="shared" si="27"/>
        <v>0.31716417910447764</v>
      </c>
      <c r="K84" s="2">
        <f t="shared" si="28"/>
        <v>0.6175373134328358</v>
      </c>
      <c r="L84" s="2">
        <f t="shared" si="29"/>
        <v>2.3424543946932008E-2</v>
      </c>
      <c r="M84" s="2">
        <f t="shared" si="30"/>
        <v>4.1873963515754495E-2</v>
      </c>
      <c r="N84" s="58">
        <v>1530</v>
      </c>
      <c r="O84" s="58">
        <v>2979</v>
      </c>
      <c r="P84" s="58">
        <v>113</v>
      </c>
      <c r="Q84" s="58">
        <v>168</v>
      </c>
      <c r="X84" s="55">
        <v>34</v>
      </c>
      <c r="AG84" s="7">
        <f>IF(Q84&gt;0,RANK(Q84,(N84:P84,Q84:AE84)),0)</f>
        <v>3</v>
      </c>
      <c r="AH84" s="7">
        <f>IF(R84&gt;0,RANK(R84,(N84:P84,Q84:AE84)),0)</f>
        <v>0</v>
      </c>
      <c r="AI84" s="7">
        <f>IF(T84&gt;0,RANK(T84,(N84:P84,Q84:AE84)),0)</f>
        <v>0</v>
      </c>
      <c r="AJ84" s="7">
        <f>IF(S84&gt;0,RANK(S84,(N84:P84,Q84:AE84)),0)</f>
        <v>0</v>
      </c>
      <c r="AK84" s="2">
        <f t="shared" si="31"/>
        <v>3.482587064676617E-2</v>
      </c>
      <c r="AL84" s="2">
        <f t="shared" si="32"/>
        <v>0</v>
      </c>
      <c r="AM84" s="2">
        <f t="shared" si="33"/>
        <v>0</v>
      </c>
      <c r="AN84" s="2">
        <f t="shared" si="34"/>
        <v>0</v>
      </c>
      <c r="AP84" t="s">
        <v>249</v>
      </c>
      <c r="AQ84" t="s">
        <v>613</v>
      </c>
      <c r="AS84" s="1"/>
      <c r="AT84">
        <v>2</v>
      </c>
      <c r="AU84" s="95">
        <v>2</v>
      </c>
      <c r="AV84" s="97">
        <v>713</v>
      </c>
      <c r="AW84" s="98">
        <f t="shared" si="23"/>
        <v>2713</v>
      </c>
      <c r="AY84" s="7" t="s">
        <v>2157</v>
      </c>
    </row>
    <row r="85" spans="1:51" ht="13" hidden="1" customHeight="1" outlineLevel="1">
      <c r="A85" t="s">
        <v>250</v>
      </c>
      <c r="B85" t="s">
        <v>613</v>
      </c>
      <c r="C85" s="1">
        <f t="shared" si="24"/>
        <v>8907</v>
      </c>
      <c r="D85" s="7">
        <f>IF(N85&gt;0, RANK(N85,(N85:P85,Q85:AE85)),0)</f>
        <v>2</v>
      </c>
      <c r="E85" s="7">
        <f>IF(O85&gt;0,RANK(O85,(N85:P85,Q85:AE85)),0)</f>
        <v>1</v>
      </c>
      <c r="F85" s="7">
        <f>IF(P85&gt;0,RANK(P85,(N85:P85,Q85:AE85)),0)</f>
        <v>4</v>
      </c>
      <c r="G85" s="1">
        <f t="shared" si="25"/>
        <v>2453</v>
      </c>
      <c r="H85" s="2">
        <f t="shared" si="26"/>
        <v>0.27540136970921747</v>
      </c>
      <c r="I85" s="2"/>
      <c r="J85" s="2">
        <f t="shared" si="27"/>
        <v>0.34074323565734815</v>
      </c>
      <c r="K85" s="2">
        <f t="shared" si="28"/>
        <v>0.61614460536656557</v>
      </c>
      <c r="L85" s="2">
        <f t="shared" si="29"/>
        <v>1.4370719658695408E-2</v>
      </c>
      <c r="M85" s="2">
        <f t="shared" si="30"/>
        <v>2.8741439317390927E-2</v>
      </c>
      <c r="N85" s="58">
        <v>3035</v>
      </c>
      <c r="O85" s="58">
        <v>5488</v>
      </c>
      <c r="P85" s="58">
        <v>128</v>
      </c>
      <c r="Q85" s="58">
        <v>222</v>
      </c>
      <c r="X85" s="55">
        <v>34</v>
      </c>
      <c r="AG85" s="7">
        <f>IF(Q85&gt;0,RANK(Q85,(N85:P85,Q85:AE85)),0)</f>
        <v>3</v>
      </c>
      <c r="AH85" s="7">
        <f>IF(R85&gt;0,RANK(R85,(N85:P85,Q85:AE85)),0)</f>
        <v>0</v>
      </c>
      <c r="AI85" s="7">
        <f>IF(T85&gt;0,RANK(T85,(N85:P85,Q85:AE85)),0)</f>
        <v>0</v>
      </c>
      <c r="AJ85" s="7">
        <f>IF(S85&gt;0,RANK(S85,(N85:P85,Q85:AE85)),0)</f>
        <v>0</v>
      </c>
      <c r="AK85" s="2">
        <f t="shared" si="31"/>
        <v>2.492421690804985E-2</v>
      </c>
      <c r="AL85" s="2">
        <f t="shared" si="32"/>
        <v>0</v>
      </c>
      <c r="AM85" s="2">
        <f t="shared" si="33"/>
        <v>0</v>
      </c>
      <c r="AN85" s="2">
        <f t="shared" si="34"/>
        <v>0</v>
      </c>
      <c r="AP85" t="s">
        <v>250</v>
      </c>
      <c r="AQ85" t="s">
        <v>613</v>
      </c>
      <c r="AS85" s="1"/>
      <c r="AT85">
        <v>2</v>
      </c>
      <c r="AU85" s="95">
        <v>2</v>
      </c>
      <c r="AV85" s="97">
        <v>714</v>
      </c>
      <c r="AW85" s="98">
        <f t="shared" si="23"/>
        <v>2714</v>
      </c>
      <c r="AY85" s="7" t="s">
        <v>2157</v>
      </c>
    </row>
    <row r="86" spans="1:51" ht="13" hidden="1" customHeight="1" outlineLevel="1">
      <c r="A86" t="s">
        <v>728</v>
      </c>
      <c r="B86" t="s">
        <v>613</v>
      </c>
      <c r="C86" s="1">
        <f t="shared" si="24"/>
        <v>4115</v>
      </c>
      <c r="D86" s="7">
        <f>IF(N86&gt;0, RANK(N86,(N86:P86,Q86:AE86)),0)</f>
        <v>1</v>
      </c>
      <c r="E86" s="7">
        <f>IF(O86&gt;0,RANK(O86,(N86:P86,Q86:AE86)),0)</f>
        <v>2</v>
      </c>
      <c r="F86" s="7">
        <f>IF(P86&gt;0,RANK(P86,(N86:P86,Q86:AE86)),0)</f>
        <v>4</v>
      </c>
      <c r="G86" s="1">
        <f t="shared" si="25"/>
        <v>142</v>
      </c>
      <c r="H86" s="2">
        <f t="shared" si="26"/>
        <v>3.450789793438639E-2</v>
      </c>
      <c r="I86" s="2"/>
      <c r="J86" s="2">
        <f t="shared" si="27"/>
        <v>0.48748481166464158</v>
      </c>
      <c r="K86" s="2">
        <f t="shared" si="28"/>
        <v>0.45297691373025517</v>
      </c>
      <c r="L86" s="2">
        <f t="shared" si="29"/>
        <v>2.0413122721749697E-2</v>
      </c>
      <c r="M86" s="2">
        <f t="shared" si="30"/>
        <v>3.9125151883353609E-2</v>
      </c>
      <c r="N86" s="58">
        <v>2006</v>
      </c>
      <c r="O86" s="58">
        <v>1864</v>
      </c>
      <c r="P86" s="58">
        <v>84</v>
      </c>
      <c r="Q86" s="58">
        <v>143</v>
      </c>
      <c r="X86" s="55">
        <v>18</v>
      </c>
      <c r="AG86" s="7">
        <f>IF(Q86&gt;0,RANK(Q86,(N86:P86,Q86:AE86)),0)</f>
        <v>3</v>
      </c>
      <c r="AH86" s="7">
        <f>IF(R86&gt;0,RANK(R86,(N86:P86,Q86:AE86)),0)</f>
        <v>0</v>
      </c>
      <c r="AI86" s="7">
        <f>IF(T86&gt;0,RANK(T86,(N86:P86,Q86:AE86)),0)</f>
        <v>0</v>
      </c>
      <c r="AJ86" s="7">
        <f>IF(S86&gt;0,RANK(S86,(N86:P86,Q86:AE86)),0)</f>
        <v>0</v>
      </c>
      <c r="AK86" s="2">
        <f t="shared" si="31"/>
        <v>3.4750911300121506E-2</v>
      </c>
      <c r="AL86" s="2">
        <f t="shared" si="32"/>
        <v>0</v>
      </c>
      <c r="AM86" s="2">
        <f t="shared" si="33"/>
        <v>0</v>
      </c>
      <c r="AN86" s="2">
        <f t="shared" si="34"/>
        <v>0</v>
      </c>
      <c r="AP86" t="s">
        <v>728</v>
      </c>
      <c r="AQ86" t="s">
        <v>613</v>
      </c>
      <c r="AS86" s="1"/>
      <c r="AT86">
        <v>2</v>
      </c>
      <c r="AU86" s="95">
        <v>2</v>
      </c>
      <c r="AV86" s="97">
        <v>715</v>
      </c>
      <c r="AW86" s="98">
        <f t="shared" si="23"/>
        <v>2715</v>
      </c>
      <c r="AY86" s="7" t="s">
        <v>2157</v>
      </c>
    </row>
    <row r="87" spans="1:51" ht="13" hidden="1" customHeight="1" outlineLevel="1">
      <c r="A87" t="s">
        <v>537</v>
      </c>
      <c r="B87" t="s">
        <v>613</v>
      </c>
      <c r="C87" s="1">
        <f t="shared" si="24"/>
        <v>6638</v>
      </c>
      <c r="D87" s="7">
        <f>IF(N87&gt;0, RANK(N87,(N87:P87,Q87:AE87)),0)</f>
        <v>1</v>
      </c>
      <c r="E87" s="7">
        <f>IF(O87&gt;0,RANK(O87,(N87:P87,Q87:AE87)),0)</f>
        <v>2</v>
      </c>
      <c r="F87" s="7">
        <f>IF(P87&gt;0,RANK(P87,(N87:P87,Q87:AE87)),0)</f>
        <v>4</v>
      </c>
      <c r="G87" s="1">
        <f t="shared" si="25"/>
        <v>855</v>
      </c>
      <c r="H87" s="2">
        <f t="shared" si="26"/>
        <v>0.12880385658330823</v>
      </c>
      <c r="I87" s="2"/>
      <c r="J87" s="2">
        <f t="shared" si="27"/>
        <v>0.53660741187104555</v>
      </c>
      <c r="K87" s="2">
        <f t="shared" si="28"/>
        <v>0.40780355528773726</v>
      </c>
      <c r="L87" s="2">
        <f t="shared" si="29"/>
        <v>1.7023199758963544E-2</v>
      </c>
      <c r="M87" s="2">
        <f t="shared" si="30"/>
        <v>3.8565833082253642E-2</v>
      </c>
      <c r="N87" s="58">
        <v>3562</v>
      </c>
      <c r="O87" s="58">
        <v>2707</v>
      </c>
      <c r="P87" s="58">
        <v>113</v>
      </c>
      <c r="Q87" s="58">
        <v>232</v>
      </c>
      <c r="X87" s="55">
        <v>24</v>
      </c>
      <c r="AG87" s="7">
        <f>IF(Q87&gt;0,RANK(Q87,(N87:P87,Q87:AE87)),0)</f>
        <v>3</v>
      </c>
      <c r="AH87" s="7">
        <f>IF(R87&gt;0,RANK(R87,(N87:P87,Q87:AE87)),0)</f>
        <v>0</v>
      </c>
      <c r="AI87" s="7">
        <f>IF(T87&gt;0,RANK(T87,(N87:P87,Q87:AE87)),0)</f>
        <v>0</v>
      </c>
      <c r="AJ87" s="7">
        <f>IF(S87&gt;0,RANK(S87,(N87:P87,Q87:AE87)),0)</f>
        <v>0</v>
      </c>
      <c r="AK87" s="2">
        <f t="shared" si="31"/>
        <v>3.495028623079241E-2</v>
      </c>
      <c r="AL87" s="2">
        <f t="shared" si="32"/>
        <v>0</v>
      </c>
      <c r="AM87" s="2">
        <f t="shared" si="33"/>
        <v>0</v>
      </c>
      <c r="AN87" s="2">
        <f t="shared" si="34"/>
        <v>0</v>
      </c>
      <c r="AP87" t="s">
        <v>537</v>
      </c>
      <c r="AQ87" t="s">
        <v>613</v>
      </c>
      <c r="AS87" s="1"/>
      <c r="AT87">
        <v>2</v>
      </c>
      <c r="AU87" s="95">
        <v>2</v>
      </c>
      <c r="AV87" s="97">
        <v>716</v>
      </c>
      <c r="AW87" s="98">
        <f t="shared" si="23"/>
        <v>2716</v>
      </c>
      <c r="AY87" s="7" t="s">
        <v>2157</v>
      </c>
    </row>
    <row r="88" spans="1:51" ht="13" hidden="1" customHeight="1" outlineLevel="1">
      <c r="A88" t="s">
        <v>538</v>
      </c>
      <c r="B88" t="s">
        <v>613</v>
      </c>
      <c r="C88" s="1">
        <f t="shared" si="24"/>
        <v>6092</v>
      </c>
      <c r="D88" s="7">
        <f>IF(N88&gt;0, RANK(N88,(N88:P88,Q88:AE88)),0)</f>
        <v>1</v>
      </c>
      <c r="E88" s="7">
        <f>IF(O88&gt;0,RANK(O88,(N88:P88,Q88:AE88)),0)</f>
        <v>2</v>
      </c>
      <c r="F88" s="7">
        <f>IF(P88&gt;0,RANK(P88,(N88:P88,Q88:AE88)),0)</f>
        <v>4</v>
      </c>
      <c r="G88" s="1">
        <f t="shared" si="25"/>
        <v>969</v>
      </c>
      <c r="H88" s="2">
        <f t="shared" si="26"/>
        <v>0.15906106369008535</v>
      </c>
      <c r="I88" s="2"/>
      <c r="J88" s="2">
        <f t="shared" si="27"/>
        <v>0.54530531845042673</v>
      </c>
      <c r="K88" s="2">
        <f t="shared" si="28"/>
        <v>0.38624425476034141</v>
      </c>
      <c r="L88" s="2">
        <f t="shared" si="29"/>
        <v>2.1339461588969141E-2</v>
      </c>
      <c r="M88" s="2">
        <f t="shared" si="30"/>
        <v>4.7110965200262714E-2</v>
      </c>
      <c r="N88" s="58">
        <v>3322</v>
      </c>
      <c r="O88" s="58">
        <v>2353</v>
      </c>
      <c r="P88" s="58">
        <v>130</v>
      </c>
      <c r="Q88" s="58">
        <v>249</v>
      </c>
      <c r="X88" s="55">
        <v>38</v>
      </c>
      <c r="AG88" s="7">
        <f>IF(Q88&gt;0,RANK(Q88,(N88:P88,Q88:AE88)),0)</f>
        <v>3</v>
      </c>
      <c r="AH88" s="7">
        <f>IF(R88&gt;0,RANK(R88,(N88:P88,Q88:AE88)),0)</f>
        <v>0</v>
      </c>
      <c r="AI88" s="7">
        <f>IF(T88&gt;0,RANK(T88,(N88:P88,Q88:AE88)),0)</f>
        <v>0</v>
      </c>
      <c r="AJ88" s="7">
        <f>IF(S88&gt;0,RANK(S88,(N88:P88,Q88:AE88)),0)</f>
        <v>0</v>
      </c>
      <c r="AK88" s="2">
        <f t="shared" si="31"/>
        <v>4.0873276428102429E-2</v>
      </c>
      <c r="AL88" s="2">
        <f t="shared" si="32"/>
        <v>0</v>
      </c>
      <c r="AM88" s="2">
        <f t="shared" si="33"/>
        <v>0</v>
      </c>
      <c r="AN88" s="2">
        <f t="shared" si="34"/>
        <v>0</v>
      </c>
      <c r="AP88" t="s">
        <v>538</v>
      </c>
      <c r="AQ88" t="s">
        <v>613</v>
      </c>
      <c r="AS88" s="1"/>
      <c r="AT88">
        <v>2</v>
      </c>
      <c r="AU88" s="95">
        <v>2</v>
      </c>
      <c r="AV88" s="97">
        <v>717</v>
      </c>
      <c r="AW88" s="98">
        <f t="shared" si="23"/>
        <v>2717</v>
      </c>
      <c r="AY88" s="7" t="s">
        <v>2157</v>
      </c>
    </row>
    <row r="89" spans="1:51" ht="13" hidden="1" customHeight="1" outlineLevel="1">
      <c r="A89" t="s">
        <v>539</v>
      </c>
      <c r="B89" t="s">
        <v>613</v>
      </c>
      <c r="C89" s="1">
        <f t="shared" si="24"/>
        <v>7137</v>
      </c>
      <c r="D89" s="7">
        <f>IF(N89&gt;0, RANK(N89,(N89:P89,Q89:AE89)),0)</f>
        <v>1</v>
      </c>
      <c r="E89" s="7">
        <f>IF(O89&gt;0,RANK(O89,(N89:P89,Q89:AE89)),0)</f>
        <v>2</v>
      </c>
      <c r="F89" s="7">
        <f>IF(P89&gt;0,RANK(P89,(N89:P89,Q89:AE89)),0)</f>
        <v>4</v>
      </c>
      <c r="G89" s="1">
        <f t="shared" si="25"/>
        <v>1828</v>
      </c>
      <c r="H89" s="2">
        <f t="shared" si="26"/>
        <v>0.25613002662182988</v>
      </c>
      <c r="I89" s="2"/>
      <c r="J89" s="2">
        <f t="shared" si="27"/>
        <v>0.59829059829059827</v>
      </c>
      <c r="K89" s="2">
        <f t="shared" si="28"/>
        <v>0.3421605716687684</v>
      </c>
      <c r="L89" s="2">
        <f t="shared" si="29"/>
        <v>2.0316659660921957E-2</v>
      </c>
      <c r="M89" s="2">
        <f t="shared" si="30"/>
        <v>3.923217037971137E-2</v>
      </c>
      <c r="N89" s="58">
        <v>4270</v>
      </c>
      <c r="O89" s="58">
        <v>2442</v>
      </c>
      <c r="P89" s="58">
        <v>145</v>
      </c>
      <c r="Q89" s="58">
        <v>229</v>
      </c>
      <c r="X89" s="55">
        <v>51</v>
      </c>
      <c r="AG89" s="7">
        <f>IF(Q89&gt;0,RANK(Q89,(N89:P89,Q89:AE89)),0)</f>
        <v>3</v>
      </c>
      <c r="AH89" s="7">
        <f>IF(R89&gt;0,RANK(R89,(N89:P89,Q89:AE89)),0)</f>
        <v>0</v>
      </c>
      <c r="AI89" s="7">
        <f>IF(T89&gt;0,RANK(T89,(N89:P89,Q89:AE89)),0)</f>
        <v>0</v>
      </c>
      <c r="AJ89" s="7">
        <f>IF(S89&gt;0,RANK(S89,(N89:P89,Q89:AE89)),0)</f>
        <v>0</v>
      </c>
      <c r="AK89" s="2">
        <f t="shared" si="31"/>
        <v>3.2086310774835362E-2</v>
      </c>
      <c r="AL89" s="2">
        <f t="shared" si="32"/>
        <v>0</v>
      </c>
      <c r="AM89" s="2">
        <f t="shared" si="33"/>
        <v>0</v>
      </c>
      <c r="AN89" s="2">
        <f t="shared" si="34"/>
        <v>0</v>
      </c>
      <c r="AP89" t="s">
        <v>539</v>
      </c>
      <c r="AQ89" t="s">
        <v>613</v>
      </c>
      <c r="AS89" s="1"/>
      <c r="AT89">
        <v>2</v>
      </c>
      <c r="AU89" s="95">
        <v>2</v>
      </c>
      <c r="AV89" s="97">
        <v>718</v>
      </c>
      <c r="AW89" s="98">
        <f t="shared" si="23"/>
        <v>2718</v>
      </c>
      <c r="AY89" s="7" t="s">
        <v>2157</v>
      </c>
    </row>
    <row r="90" spans="1:51" ht="13" hidden="1" customHeight="1" outlineLevel="1">
      <c r="A90" t="s">
        <v>540</v>
      </c>
      <c r="B90" t="s">
        <v>613</v>
      </c>
      <c r="C90" s="1">
        <f t="shared" si="24"/>
        <v>4532</v>
      </c>
      <c r="D90" s="7">
        <f>IF(N90&gt;0, RANK(N90,(N90:P90,Q90:AE90)),0)</f>
        <v>1</v>
      </c>
      <c r="E90" s="7">
        <f>IF(O90&gt;0,RANK(O90,(N90:P90,Q90:AE90)),0)</f>
        <v>2</v>
      </c>
      <c r="F90" s="7">
        <f>IF(P90&gt;0,RANK(P90,(N90:P90,Q90:AE90)),0)</f>
        <v>4</v>
      </c>
      <c r="G90" s="1">
        <f t="shared" si="25"/>
        <v>1652</v>
      </c>
      <c r="H90" s="2">
        <f t="shared" si="26"/>
        <v>0.36451897616946161</v>
      </c>
      <c r="I90" s="2"/>
      <c r="J90" s="2">
        <f t="shared" si="27"/>
        <v>0.64982347749338043</v>
      </c>
      <c r="K90" s="2">
        <f t="shared" si="28"/>
        <v>0.28530450132391882</v>
      </c>
      <c r="L90" s="2">
        <f t="shared" si="29"/>
        <v>2.0300088261253312E-2</v>
      </c>
      <c r="M90" s="2">
        <f t="shared" si="30"/>
        <v>4.4571932921447434E-2</v>
      </c>
      <c r="N90" s="58">
        <v>2945</v>
      </c>
      <c r="O90" s="58">
        <v>1293</v>
      </c>
      <c r="P90" s="58">
        <v>92</v>
      </c>
      <c r="Q90" s="58">
        <v>176</v>
      </c>
      <c r="X90" s="55">
        <v>26</v>
      </c>
      <c r="AG90" s="7">
        <f>IF(Q90&gt;0,RANK(Q90,(N90:P90,Q90:AE90)),0)</f>
        <v>3</v>
      </c>
      <c r="AH90" s="7">
        <f>IF(R90&gt;0,RANK(R90,(N90:P90,Q90:AE90)),0)</f>
        <v>0</v>
      </c>
      <c r="AI90" s="7">
        <f>IF(T90&gt;0,RANK(T90,(N90:P90,Q90:AE90)),0)</f>
        <v>0</v>
      </c>
      <c r="AJ90" s="7">
        <f>IF(S90&gt;0,RANK(S90,(N90:P90,Q90:AE90)),0)</f>
        <v>0</v>
      </c>
      <c r="AK90" s="2">
        <f t="shared" si="31"/>
        <v>3.8834951456310676E-2</v>
      </c>
      <c r="AL90" s="2">
        <f t="shared" si="32"/>
        <v>0</v>
      </c>
      <c r="AM90" s="2">
        <f t="shared" si="33"/>
        <v>0</v>
      </c>
      <c r="AN90" s="2">
        <f t="shared" si="34"/>
        <v>0</v>
      </c>
      <c r="AP90" t="s">
        <v>540</v>
      </c>
      <c r="AQ90" t="s">
        <v>613</v>
      </c>
      <c r="AS90" s="1"/>
      <c r="AT90">
        <v>2</v>
      </c>
      <c r="AU90" s="95">
        <v>2</v>
      </c>
      <c r="AV90" s="97">
        <v>719</v>
      </c>
      <c r="AW90" s="98">
        <f t="shared" si="23"/>
        <v>2719</v>
      </c>
      <c r="AY90" s="7" t="s">
        <v>2157</v>
      </c>
    </row>
    <row r="91" spans="1:51" ht="13" hidden="1" customHeight="1" outlineLevel="1">
      <c r="A91" t="s">
        <v>417</v>
      </c>
      <c r="B91" t="s">
        <v>613</v>
      </c>
      <c r="C91" s="1">
        <f t="shared" si="24"/>
        <v>6656</v>
      </c>
      <c r="D91" s="7">
        <f>IF(N91&gt;0, RANK(N91,(N91:P91,Q91:AE91)),0)</f>
        <v>1</v>
      </c>
      <c r="E91" s="7">
        <f>IF(O91&gt;0,RANK(O91,(N91:P91,Q91:AE91)),0)</f>
        <v>2</v>
      </c>
      <c r="F91" s="7">
        <f>IF(P91&gt;0,RANK(P91,(N91:P91,Q91:AE91)),0)</f>
        <v>4</v>
      </c>
      <c r="G91" s="1">
        <f t="shared" si="25"/>
        <v>2317</v>
      </c>
      <c r="H91" s="2">
        <f t="shared" si="26"/>
        <v>0.34810697115384615</v>
      </c>
      <c r="I91" s="2"/>
      <c r="J91" s="2">
        <f t="shared" si="27"/>
        <v>0.64933894230769229</v>
      </c>
      <c r="K91" s="2">
        <f t="shared" si="28"/>
        <v>0.30123197115384615</v>
      </c>
      <c r="L91" s="2">
        <f t="shared" si="29"/>
        <v>1.337139423076923E-2</v>
      </c>
      <c r="M91" s="2">
        <f t="shared" si="30"/>
        <v>3.6057692307692332E-2</v>
      </c>
      <c r="N91" s="58">
        <v>4322</v>
      </c>
      <c r="O91" s="58">
        <v>2005</v>
      </c>
      <c r="P91" s="58">
        <v>89</v>
      </c>
      <c r="Q91" s="58">
        <v>201</v>
      </c>
      <c r="X91" s="55">
        <v>39</v>
      </c>
      <c r="AG91" s="7">
        <f>IF(Q91&gt;0,RANK(Q91,(N91:P91,Q91:AE91)),0)</f>
        <v>3</v>
      </c>
      <c r="AH91" s="7">
        <f>IF(R91&gt;0,RANK(R91,(N91:P91,Q91:AE91)),0)</f>
        <v>0</v>
      </c>
      <c r="AI91" s="7">
        <f>IF(T91&gt;0,RANK(T91,(N91:P91,Q91:AE91)),0)</f>
        <v>0</v>
      </c>
      <c r="AJ91" s="7">
        <f>IF(S91&gt;0,RANK(S91,(N91:P91,Q91:AE91)),0)</f>
        <v>0</v>
      </c>
      <c r="AK91" s="2">
        <f t="shared" si="31"/>
        <v>3.0198317307692308E-2</v>
      </c>
      <c r="AL91" s="2">
        <f t="shared" si="32"/>
        <v>0</v>
      </c>
      <c r="AM91" s="2">
        <f t="shared" si="33"/>
        <v>0</v>
      </c>
      <c r="AN91" s="2">
        <f t="shared" si="34"/>
        <v>0</v>
      </c>
      <c r="AP91" t="s">
        <v>417</v>
      </c>
      <c r="AQ91" t="s">
        <v>613</v>
      </c>
      <c r="AS91" s="1"/>
      <c r="AT91">
        <v>2</v>
      </c>
      <c r="AU91" s="95">
        <v>2</v>
      </c>
      <c r="AV91" s="97">
        <v>720</v>
      </c>
      <c r="AW91" s="98">
        <f t="shared" si="23"/>
        <v>2720</v>
      </c>
      <c r="AY91" s="7" t="s">
        <v>2157</v>
      </c>
    </row>
    <row r="92" spans="1:51" ht="13" hidden="1" customHeight="1" outlineLevel="1">
      <c r="A92" t="s">
        <v>418</v>
      </c>
      <c r="B92" t="s">
        <v>613</v>
      </c>
      <c r="C92" s="1">
        <f t="shared" si="24"/>
        <v>8155</v>
      </c>
      <c r="D92" s="7">
        <f>IF(N92&gt;0, RANK(N92,(N92:P92,Q92:AE92)),0)</f>
        <v>1</v>
      </c>
      <c r="E92" s="7">
        <f>IF(O92&gt;0,RANK(O92,(N92:P92,Q92:AE92)),0)</f>
        <v>2</v>
      </c>
      <c r="F92" s="7">
        <f>IF(P92&gt;0,RANK(P92,(N92:P92,Q92:AE92)),0)</f>
        <v>4</v>
      </c>
      <c r="G92" s="1">
        <f t="shared" si="25"/>
        <v>1101</v>
      </c>
      <c r="H92" s="2">
        <f t="shared" si="26"/>
        <v>0.13500919681177193</v>
      </c>
      <c r="I92" s="2"/>
      <c r="J92" s="2">
        <f t="shared" si="27"/>
        <v>0.54469650521152668</v>
      </c>
      <c r="K92" s="2">
        <f t="shared" si="28"/>
        <v>0.40968730839975476</v>
      </c>
      <c r="L92" s="2">
        <f t="shared" si="29"/>
        <v>1.4960147148988351E-2</v>
      </c>
      <c r="M92" s="2">
        <f t="shared" si="30"/>
        <v>3.0656039239730211E-2</v>
      </c>
      <c r="N92" s="58">
        <v>4442</v>
      </c>
      <c r="O92" s="58">
        <v>3341</v>
      </c>
      <c r="P92" s="58">
        <v>122</v>
      </c>
      <c r="Q92" s="58">
        <v>213</v>
      </c>
      <c r="X92" s="55">
        <v>37</v>
      </c>
      <c r="AG92" s="7">
        <f>IF(Q92&gt;0,RANK(Q92,(N92:P92,Q92:AE92)),0)</f>
        <v>3</v>
      </c>
      <c r="AH92" s="7">
        <f>IF(R92&gt;0,RANK(R92,(N92:P92,Q92:AE92)),0)</f>
        <v>0</v>
      </c>
      <c r="AI92" s="7">
        <f>IF(T92&gt;0,RANK(T92,(N92:P92,Q92:AE92)),0)</f>
        <v>0</v>
      </c>
      <c r="AJ92" s="7">
        <f>IF(S92&gt;0,RANK(S92,(N92:P92,Q92:AE92)),0)</f>
        <v>0</v>
      </c>
      <c r="AK92" s="2">
        <f t="shared" si="31"/>
        <v>2.6118945432250153E-2</v>
      </c>
      <c r="AL92" s="2">
        <f t="shared" si="32"/>
        <v>0</v>
      </c>
      <c r="AM92" s="2">
        <f t="shared" si="33"/>
        <v>0</v>
      </c>
      <c r="AN92" s="2">
        <f t="shared" si="34"/>
        <v>0</v>
      </c>
      <c r="AP92" t="s">
        <v>418</v>
      </c>
      <c r="AQ92" t="s">
        <v>613</v>
      </c>
      <c r="AS92" s="1"/>
      <c r="AT92">
        <v>2</v>
      </c>
      <c r="AU92" s="95">
        <v>2</v>
      </c>
      <c r="AV92" s="97">
        <v>721</v>
      </c>
      <c r="AW92" s="98">
        <f t="shared" si="23"/>
        <v>2721</v>
      </c>
      <c r="AY92" s="7" t="s">
        <v>2157</v>
      </c>
    </row>
    <row r="93" spans="1:51" ht="13" hidden="1" customHeight="1" outlineLevel="1">
      <c r="A93" t="s">
        <v>419</v>
      </c>
      <c r="B93" t="s">
        <v>613</v>
      </c>
      <c r="C93" s="1">
        <f t="shared" si="24"/>
        <v>7835</v>
      </c>
      <c r="D93" s="7">
        <f>IF(N93&gt;0, RANK(N93,(N93:P93,Q93:AE93)),0)</f>
        <v>2</v>
      </c>
      <c r="E93" s="7">
        <f>IF(O93&gt;0,RANK(O93,(N93:P93,Q93:AE93)),0)</f>
        <v>1</v>
      </c>
      <c r="F93" s="7">
        <f>IF(P93&gt;0,RANK(P93,(N93:P93,Q93:AE93)),0)</f>
        <v>4</v>
      </c>
      <c r="G93" s="1">
        <f t="shared" si="25"/>
        <v>439</v>
      </c>
      <c r="H93" s="2">
        <f t="shared" si="26"/>
        <v>5.603063178047224E-2</v>
      </c>
      <c r="I93" s="2"/>
      <c r="J93" s="2">
        <f t="shared" si="27"/>
        <v>0.44416081684747927</v>
      </c>
      <c r="K93" s="2">
        <f t="shared" si="28"/>
        <v>0.50019144862795151</v>
      </c>
      <c r="L93" s="2">
        <f t="shared" si="29"/>
        <v>1.7613273771537971E-2</v>
      </c>
      <c r="M93" s="2">
        <f t="shared" si="30"/>
        <v>3.8034460753031199E-2</v>
      </c>
      <c r="N93" s="58">
        <v>3480</v>
      </c>
      <c r="O93" s="58">
        <v>3919</v>
      </c>
      <c r="P93" s="58">
        <v>138</v>
      </c>
      <c r="Q93" s="58">
        <v>259</v>
      </c>
      <c r="X93" s="55">
        <v>39</v>
      </c>
      <c r="AG93" s="7">
        <f>IF(Q93&gt;0,RANK(Q93,(N93:P93,Q93:AE93)),0)</f>
        <v>3</v>
      </c>
      <c r="AH93" s="7">
        <f>IF(R93&gt;0,RANK(R93,(N93:P93,Q93:AE93)),0)</f>
        <v>0</v>
      </c>
      <c r="AI93" s="7">
        <f>IF(T93&gt;0,RANK(T93,(N93:P93,Q93:AE93)),0)</f>
        <v>0</v>
      </c>
      <c r="AJ93" s="7">
        <f>IF(S93&gt;0,RANK(S93,(N93:P93,Q93:AE93)),0)</f>
        <v>0</v>
      </c>
      <c r="AK93" s="2">
        <f t="shared" si="31"/>
        <v>3.3056796426292279E-2</v>
      </c>
      <c r="AL93" s="2">
        <f t="shared" si="32"/>
        <v>0</v>
      </c>
      <c r="AM93" s="2">
        <f t="shared" si="33"/>
        <v>0</v>
      </c>
      <c r="AN93" s="2">
        <f t="shared" si="34"/>
        <v>0</v>
      </c>
      <c r="AP93" t="s">
        <v>419</v>
      </c>
      <c r="AQ93" t="s">
        <v>613</v>
      </c>
      <c r="AS93" s="1"/>
      <c r="AT93">
        <v>2</v>
      </c>
      <c r="AU93" s="95">
        <v>2</v>
      </c>
      <c r="AV93" s="97">
        <v>722</v>
      </c>
      <c r="AW93" s="98">
        <f t="shared" si="23"/>
        <v>2722</v>
      </c>
      <c r="AY93" s="7" t="s">
        <v>2157</v>
      </c>
    </row>
    <row r="94" spans="1:51" ht="13" hidden="1" customHeight="1" outlineLevel="1">
      <c r="A94" t="s">
        <v>546</v>
      </c>
      <c r="B94" t="s">
        <v>613</v>
      </c>
      <c r="C94" s="1">
        <f t="shared" si="24"/>
        <v>6302</v>
      </c>
      <c r="D94" s="7">
        <f>IF(N94&gt;0, RANK(N94,(N94:P94,Q94:AE94)),0)</f>
        <v>1</v>
      </c>
      <c r="E94" s="7">
        <f>IF(O94&gt;0,RANK(O94,(N94:P94,Q94:AE94)),0)</f>
        <v>2</v>
      </c>
      <c r="F94" s="7">
        <f>IF(P94&gt;0,RANK(P94,(N94:P94,Q94:AE94)),0)</f>
        <v>4</v>
      </c>
      <c r="G94" s="1">
        <f t="shared" si="25"/>
        <v>416</v>
      </c>
      <c r="H94" s="2">
        <f t="shared" si="26"/>
        <v>6.60107902253253E-2</v>
      </c>
      <c r="I94" s="2"/>
      <c r="J94" s="2">
        <f t="shared" si="27"/>
        <v>0.5017454776261504</v>
      </c>
      <c r="K94" s="2">
        <f t="shared" si="28"/>
        <v>0.43573468740082516</v>
      </c>
      <c r="L94" s="2">
        <f t="shared" si="29"/>
        <v>1.9676293240241192E-2</v>
      </c>
      <c r="M94" s="2">
        <f t="shared" si="30"/>
        <v>4.2843541732783243E-2</v>
      </c>
      <c r="N94" s="58">
        <v>3162</v>
      </c>
      <c r="O94" s="58">
        <v>2746</v>
      </c>
      <c r="P94" s="58">
        <v>124</v>
      </c>
      <c r="Q94" s="58">
        <v>232</v>
      </c>
      <c r="X94" s="55">
        <v>38</v>
      </c>
      <c r="AG94" s="7">
        <f>IF(Q94&gt;0,RANK(Q94,(N94:P94,Q94:AE94)),0)</f>
        <v>3</v>
      </c>
      <c r="AH94" s="7">
        <f>IF(R94&gt;0,RANK(R94,(N94:P94,Q94:AE94)),0)</f>
        <v>0</v>
      </c>
      <c r="AI94" s="7">
        <f>IF(T94&gt;0,RANK(T94,(N94:P94,Q94:AE94)),0)</f>
        <v>0</v>
      </c>
      <c r="AJ94" s="7">
        <f>IF(S94&gt;0,RANK(S94,(N94:P94,Q94:AE94)),0)</f>
        <v>0</v>
      </c>
      <c r="AK94" s="2">
        <f t="shared" si="31"/>
        <v>3.6813709933354491E-2</v>
      </c>
      <c r="AL94" s="2">
        <f t="shared" si="32"/>
        <v>0</v>
      </c>
      <c r="AM94" s="2">
        <f t="shared" si="33"/>
        <v>0</v>
      </c>
      <c r="AN94" s="2">
        <f t="shared" si="34"/>
        <v>0</v>
      </c>
      <c r="AP94" t="s">
        <v>546</v>
      </c>
      <c r="AQ94" t="s">
        <v>613</v>
      </c>
      <c r="AS94" s="1"/>
      <c r="AT94">
        <v>2</v>
      </c>
      <c r="AU94" s="95">
        <v>2</v>
      </c>
      <c r="AV94" s="97">
        <v>723</v>
      </c>
      <c r="AW94" s="98">
        <f t="shared" si="23"/>
        <v>2723</v>
      </c>
      <c r="AY94" s="7" t="s">
        <v>2157</v>
      </c>
    </row>
    <row r="95" spans="1:51" ht="13" hidden="1" customHeight="1" outlineLevel="1">
      <c r="A95" t="s">
        <v>547</v>
      </c>
      <c r="B95" t="s">
        <v>613</v>
      </c>
      <c r="C95" s="1">
        <f t="shared" si="24"/>
        <v>8673</v>
      </c>
      <c r="D95" s="7">
        <f>IF(N95&gt;0, RANK(N95,(N95:P95,Q95:AE95)),0)</f>
        <v>2</v>
      </c>
      <c r="E95" s="7">
        <f>IF(O95&gt;0,RANK(O95,(N95:P95,Q95:AE95)),0)</f>
        <v>1</v>
      </c>
      <c r="F95" s="7">
        <f>IF(P95&gt;0,RANK(P95,(N95:P95,Q95:AE95)),0)</f>
        <v>4</v>
      </c>
      <c r="G95" s="1">
        <f t="shared" si="25"/>
        <v>859</v>
      </c>
      <c r="H95" s="2">
        <f t="shared" si="26"/>
        <v>9.9043007033321806E-2</v>
      </c>
      <c r="I95" s="2"/>
      <c r="J95" s="2">
        <f t="shared" si="27"/>
        <v>0.43099273607748184</v>
      </c>
      <c r="K95" s="2">
        <f t="shared" si="28"/>
        <v>0.53003574311080359</v>
      </c>
      <c r="L95" s="2">
        <f t="shared" si="29"/>
        <v>1.0492332526230832E-2</v>
      </c>
      <c r="M95" s="2">
        <f t="shared" si="30"/>
        <v>2.8479188285483681E-2</v>
      </c>
      <c r="N95" s="58">
        <v>3738</v>
      </c>
      <c r="O95" s="58">
        <v>4597</v>
      </c>
      <c r="P95" s="58">
        <v>91</v>
      </c>
      <c r="Q95" s="58">
        <v>205</v>
      </c>
      <c r="X95" s="55">
        <v>42</v>
      </c>
      <c r="AG95" s="7">
        <f>IF(Q95&gt;0,RANK(Q95,(N95:P95,Q95:AE95)),0)</f>
        <v>3</v>
      </c>
      <c r="AH95" s="7">
        <f>IF(R95&gt;0,RANK(R95,(N95:P95,Q95:AE95)),0)</f>
        <v>0</v>
      </c>
      <c r="AI95" s="7">
        <f>IF(T95&gt;0,RANK(T95,(N95:P95,Q95:AE95)),0)</f>
        <v>0</v>
      </c>
      <c r="AJ95" s="7">
        <f>IF(S95&gt;0,RANK(S95,(N95:P95,Q95:AE95)),0)</f>
        <v>0</v>
      </c>
      <c r="AK95" s="2">
        <f t="shared" si="31"/>
        <v>2.3636573273377148E-2</v>
      </c>
      <c r="AL95" s="2">
        <f t="shared" si="32"/>
        <v>0</v>
      </c>
      <c r="AM95" s="2">
        <f t="shared" si="33"/>
        <v>0</v>
      </c>
      <c r="AN95" s="2">
        <f t="shared" si="34"/>
        <v>0</v>
      </c>
      <c r="AP95" t="s">
        <v>547</v>
      </c>
      <c r="AQ95" t="s">
        <v>613</v>
      </c>
      <c r="AS95" s="1"/>
      <c r="AT95">
        <v>2</v>
      </c>
      <c r="AU95" s="95">
        <v>2</v>
      </c>
      <c r="AV95" s="97">
        <v>724</v>
      </c>
      <c r="AW95" s="98">
        <f t="shared" si="23"/>
        <v>2724</v>
      </c>
      <c r="AY95" s="7" t="s">
        <v>2157</v>
      </c>
    </row>
    <row r="96" spans="1:51" ht="13" hidden="1" customHeight="1" outlineLevel="1">
      <c r="A96" t="s">
        <v>548</v>
      </c>
      <c r="B96" t="s">
        <v>613</v>
      </c>
      <c r="C96" s="1">
        <f t="shared" si="24"/>
        <v>7305</v>
      </c>
      <c r="D96" s="7">
        <f>IF(N96&gt;0, RANK(N96,(N96:P96,Q96:AE96)),0)</f>
        <v>1</v>
      </c>
      <c r="E96" s="7">
        <f>IF(O96&gt;0,RANK(O96,(N96:P96,Q96:AE96)),0)</f>
        <v>2</v>
      </c>
      <c r="F96" s="7">
        <f>IF(P96&gt;0,RANK(P96,(N96:P96,Q96:AE96)),0)</f>
        <v>4</v>
      </c>
      <c r="G96" s="1">
        <f t="shared" si="25"/>
        <v>206</v>
      </c>
      <c r="H96" s="2">
        <f t="shared" si="26"/>
        <v>2.8199863107460643E-2</v>
      </c>
      <c r="I96" s="2"/>
      <c r="J96" s="2">
        <f t="shared" si="27"/>
        <v>0.48514715947980835</v>
      </c>
      <c r="K96" s="2">
        <f t="shared" si="28"/>
        <v>0.45694729637234771</v>
      </c>
      <c r="L96" s="2">
        <f t="shared" si="29"/>
        <v>1.9986310746064339E-2</v>
      </c>
      <c r="M96" s="2">
        <f t="shared" si="30"/>
        <v>3.7919233401779592E-2</v>
      </c>
      <c r="N96" s="58">
        <v>3544</v>
      </c>
      <c r="O96" s="58">
        <v>3338</v>
      </c>
      <c r="P96" s="58">
        <v>146</v>
      </c>
      <c r="Q96" s="58">
        <v>238</v>
      </c>
      <c r="X96" s="55">
        <v>39</v>
      </c>
      <c r="AG96" s="7">
        <f>IF(Q96&gt;0,RANK(Q96,(N96:P96,Q96:AE96)),0)</f>
        <v>3</v>
      </c>
      <c r="AH96" s="7">
        <f>IF(R96&gt;0,RANK(R96,(N96:P96,Q96:AE96)),0)</f>
        <v>0</v>
      </c>
      <c r="AI96" s="7">
        <f>IF(T96&gt;0,RANK(T96,(N96:P96,Q96:AE96)),0)</f>
        <v>0</v>
      </c>
      <c r="AJ96" s="7">
        <f>IF(S96&gt;0,RANK(S96,(N96:P96,Q96:AE96)),0)</f>
        <v>0</v>
      </c>
      <c r="AK96" s="2">
        <f t="shared" si="31"/>
        <v>3.2580424366872009E-2</v>
      </c>
      <c r="AL96" s="2">
        <f t="shared" si="32"/>
        <v>0</v>
      </c>
      <c r="AM96" s="2">
        <f t="shared" si="33"/>
        <v>0</v>
      </c>
      <c r="AN96" s="2">
        <f t="shared" si="34"/>
        <v>0</v>
      </c>
      <c r="AP96" t="s">
        <v>548</v>
      </c>
      <c r="AQ96" t="s">
        <v>613</v>
      </c>
      <c r="AS96" s="1"/>
      <c r="AT96">
        <v>2</v>
      </c>
      <c r="AU96" s="95">
        <v>2</v>
      </c>
      <c r="AV96" s="97">
        <v>725</v>
      </c>
      <c r="AW96" s="98">
        <f t="shared" si="23"/>
        <v>2725</v>
      </c>
      <c r="AY96" s="7" t="s">
        <v>2157</v>
      </c>
    </row>
    <row r="97" spans="1:51" ht="13" hidden="1" customHeight="1" outlineLevel="1">
      <c r="A97" t="s">
        <v>406</v>
      </c>
      <c r="B97" t="s">
        <v>613</v>
      </c>
      <c r="C97" s="1">
        <f t="shared" si="24"/>
        <v>8182</v>
      </c>
      <c r="D97" s="7">
        <f>IF(N97&gt;0, RANK(N97,(N97:P97,Q97:AE97)),0)</f>
        <v>2</v>
      </c>
      <c r="E97" s="7">
        <f>IF(O97&gt;0,RANK(O97,(N97:P97,Q97:AE97)),0)</f>
        <v>1</v>
      </c>
      <c r="F97" s="7">
        <f>IF(P97&gt;0,RANK(P97,(N97:P97,Q97:AE97)),0)</f>
        <v>4</v>
      </c>
      <c r="G97" s="1">
        <f t="shared" si="25"/>
        <v>964</v>
      </c>
      <c r="H97" s="2">
        <f t="shared" si="26"/>
        <v>0.1178196040087998</v>
      </c>
      <c r="I97" s="2"/>
      <c r="J97" s="2">
        <f t="shared" si="27"/>
        <v>0.4198240039110242</v>
      </c>
      <c r="K97" s="2">
        <f t="shared" si="28"/>
        <v>0.53764360791982402</v>
      </c>
      <c r="L97" s="2">
        <f t="shared" si="29"/>
        <v>1.3810804204351015E-2</v>
      </c>
      <c r="M97" s="2">
        <f t="shared" si="30"/>
        <v>2.8721583964800821E-2</v>
      </c>
      <c r="N97" s="58">
        <v>3435</v>
      </c>
      <c r="O97" s="58">
        <v>4399</v>
      </c>
      <c r="P97" s="58">
        <v>113</v>
      </c>
      <c r="Q97" s="58">
        <v>200</v>
      </c>
      <c r="X97" s="55">
        <v>35</v>
      </c>
      <c r="AG97" s="7">
        <f>IF(Q97&gt;0,RANK(Q97,(N97:P97,Q97:AE97)),0)</f>
        <v>3</v>
      </c>
      <c r="AH97" s="7">
        <f>IF(R97&gt;0,RANK(R97,(N97:P97,Q97:AE97)),0)</f>
        <v>0</v>
      </c>
      <c r="AI97" s="7">
        <f>IF(T97&gt;0,RANK(T97,(N97:P97,Q97:AE97)),0)</f>
        <v>0</v>
      </c>
      <c r="AJ97" s="7">
        <f>IF(S97&gt;0,RANK(S97,(N97:P97,Q97:AE97)),0)</f>
        <v>0</v>
      </c>
      <c r="AK97" s="2">
        <f t="shared" si="31"/>
        <v>2.4443901246638963E-2</v>
      </c>
      <c r="AL97" s="2">
        <f t="shared" si="32"/>
        <v>0</v>
      </c>
      <c r="AM97" s="2">
        <f t="shared" si="33"/>
        <v>0</v>
      </c>
      <c r="AN97" s="2">
        <f t="shared" si="34"/>
        <v>0</v>
      </c>
      <c r="AP97" t="s">
        <v>406</v>
      </c>
      <c r="AQ97" t="s">
        <v>613</v>
      </c>
      <c r="AS97" s="1"/>
      <c r="AT97">
        <v>2</v>
      </c>
      <c r="AU97" s="95">
        <v>2</v>
      </c>
      <c r="AV97" s="97">
        <v>726</v>
      </c>
      <c r="AW97" s="98">
        <f t="shared" si="23"/>
        <v>2726</v>
      </c>
      <c r="AY97" s="7" t="s">
        <v>2157</v>
      </c>
    </row>
    <row r="98" spans="1:51" ht="13" hidden="1" customHeight="1" outlineLevel="1">
      <c r="A98" t="s">
        <v>134</v>
      </c>
      <c r="B98" t="s">
        <v>613</v>
      </c>
      <c r="C98" s="1">
        <f t="shared" si="24"/>
        <v>8136</v>
      </c>
      <c r="D98" s="7">
        <f>IF(N98&gt;0, RANK(N98,(N98:P98,Q98:AE98)),0)</f>
        <v>1</v>
      </c>
      <c r="E98" s="7">
        <f>IF(O98&gt;0,RANK(O98,(N98:P98,Q98:AE98)),0)</f>
        <v>2</v>
      </c>
      <c r="F98" s="7">
        <f>IF(P98&gt;0,RANK(P98,(N98:P98,Q98:AE98)),0)</f>
        <v>4</v>
      </c>
      <c r="G98" s="1">
        <f t="shared" si="25"/>
        <v>442</v>
      </c>
      <c r="H98" s="2">
        <f t="shared" si="26"/>
        <v>5.4326450344149457E-2</v>
      </c>
      <c r="I98" s="2"/>
      <c r="J98" s="2">
        <f t="shared" si="27"/>
        <v>0.50159783677482794</v>
      </c>
      <c r="K98" s="2">
        <f t="shared" si="28"/>
        <v>0.44727138643067849</v>
      </c>
      <c r="L98" s="2">
        <f t="shared" si="29"/>
        <v>1.4503441494591937E-2</v>
      </c>
      <c r="M98" s="2">
        <f t="shared" si="30"/>
        <v>3.6627335299901635E-2</v>
      </c>
      <c r="N98" s="58">
        <v>4081</v>
      </c>
      <c r="O98" s="58">
        <v>3639</v>
      </c>
      <c r="P98" s="58">
        <v>118</v>
      </c>
      <c r="Q98" s="58">
        <v>265</v>
      </c>
      <c r="X98" s="55">
        <v>33</v>
      </c>
      <c r="AG98" s="7">
        <f>IF(Q98&gt;0,RANK(Q98,(N98:P98,Q98:AE98)),0)</f>
        <v>3</v>
      </c>
      <c r="AH98" s="7">
        <f>IF(R98&gt;0,RANK(R98,(N98:P98,Q98:AE98)),0)</f>
        <v>0</v>
      </c>
      <c r="AI98" s="7">
        <f>IF(T98&gt;0,RANK(T98,(N98:P98,Q98:AE98)),0)</f>
        <v>0</v>
      </c>
      <c r="AJ98" s="7">
        <f>IF(S98&gt;0,RANK(S98,(N98:P98,Q98:AE98)),0)</f>
        <v>0</v>
      </c>
      <c r="AK98" s="2">
        <f t="shared" si="31"/>
        <v>3.257128810226155E-2</v>
      </c>
      <c r="AL98" s="2">
        <f t="shared" si="32"/>
        <v>0</v>
      </c>
      <c r="AM98" s="2">
        <f t="shared" si="33"/>
        <v>0</v>
      </c>
      <c r="AN98" s="2">
        <f t="shared" si="34"/>
        <v>0</v>
      </c>
      <c r="AP98" t="s">
        <v>134</v>
      </c>
      <c r="AQ98" t="s">
        <v>613</v>
      </c>
      <c r="AS98" s="1"/>
      <c r="AT98">
        <v>2</v>
      </c>
      <c r="AU98" s="95">
        <v>2</v>
      </c>
      <c r="AV98" s="97">
        <v>727</v>
      </c>
      <c r="AW98" s="98">
        <f t="shared" si="23"/>
        <v>2727</v>
      </c>
      <c r="AY98" s="7" t="s">
        <v>2157</v>
      </c>
    </row>
    <row r="99" spans="1:51" ht="13" hidden="1" customHeight="1" outlineLevel="1">
      <c r="A99" t="s">
        <v>217</v>
      </c>
      <c r="B99" t="s">
        <v>613</v>
      </c>
      <c r="C99" s="1">
        <f t="shared" si="24"/>
        <v>10519</v>
      </c>
      <c r="D99" s="7">
        <f>IF(N99&gt;0, RANK(N99,(N99:P99,Q99:AE99)),0)</f>
        <v>2</v>
      </c>
      <c r="E99" s="7">
        <f>IF(O99&gt;0,RANK(O99,(N99:P99,Q99:AE99)),0)</f>
        <v>1</v>
      </c>
      <c r="F99" s="7">
        <f>IF(P99&gt;0,RANK(P99,(N99:P99,Q99:AE99)),0)</f>
        <v>4</v>
      </c>
      <c r="G99" s="1">
        <f t="shared" si="25"/>
        <v>728</v>
      </c>
      <c r="H99" s="2">
        <f t="shared" si="26"/>
        <v>6.920809962924232E-2</v>
      </c>
      <c r="I99" s="2"/>
      <c r="J99" s="2">
        <f t="shared" si="27"/>
        <v>0.45032797794467155</v>
      </c>
      <c r="K99" s="2">
        <f t="shared" si="28"/>
        <v>0.51953607757391385</v>
      </c>
      <c r="L99" s="2">
        <f t="shared" si="29"/>
        <v>7.5102196026238235E-3</v>
      </c>
      <c r="M99" s="2">
        <f t="shared" si="30"/>
        <v>2.2625724878790721E-2</v>
      </c>
      <c r="N99" s="58">
        <v>4737</v>
      </c>
      <c r="O99" s="58">
        <v>5465</v>
      </c>
      <c r="P99" s="58">
        <v>79</v>
      </c>
      <c r="Q99" s="58">
        <v>218</v>
      </c>
      <c r="X99" s="55">
        <v>20</v>
      </c>
      <c r="AG99" s="7">
        <f>IF(Q99&gt;0,RANK(Q99,(N99:P99,Q99:AE99)),0)</f>
        <v>3</v>
      </c>
      <c r="AH99" s="7">
        <f>IF(R99&gt;0,RANK(R99,(N99:P99,Q99:AE99)),0)</f>
        <v>0</v>
      </c>
      <c r="AI99" s="7">
        <f>IF(T99&gt;0,RANK(T99,(N99:P99,Q99:AE99)),0)</f>
        <v>0</v>
      </c>
      <c r="AJ99" s="7">
        <f>IF(S99&gt;0,RANK(S99,(N99:P99,Q99:AE99)),0)</f>
        <v>0</v>
      </c>
      <c r="AK99" s="2">
        <f t="shared" si="31"/>
        <v>2.072440346040498E-2</v>
      </c>
      <c r="AL99" s="2">
        <f t="shared" si="32"/>
        <v>0</v>
      </c>
      <c r="AM99" s="2">
        <f t="shared" si="33"/>
        <v>0</v>
      </c>
      <c r="AN99" s="2">
        <f t="shared" si="34"/>
        <v>0</v>
      </c>
      <c r="AP99" t="s">
        <v>217</v>
      </c>
      <c r="AQ99" t="s">
        <v>613</v>
      </c>
      <c r="AS99" s="1"/>
      <c r="AT99">
        <v>2</v>
      </c>
      <c r="AU99" s="95">
        <v>2</v>
      </c>
      <c r="AV99" s="97">
        <v>728</v>
      </c>
      <c r="AW99" s="98">
        <f t="shared" si="23"/>
        <v>2728</v>
      </c>
      <c r="AY99" s="7" t="s">
        <v>2157</v>
      </c>
    </row>
    <row r="100" spans="1:51" ht="13" hidden="1" customHeight="1" outlineLevel="1">
      <c r="A100" t="s">
        <v>218</v>
      </c>
      <c r="B100" t="s">
        <v>613</v>
      </c>
      <c r="C100" s="1">
        <f t="shared" si="24"/>
        <v>8075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>IF(P100&gt;0,RANK(P100,(N100:P100,Q100:AE100)),0)</f>
        <v>4</v>
      </c>
      <c r="G100" s="1">
        <f t="shared" si="25"/>
        <v>2672</v>
      </c>
      <c r="H100" s="2">
        <f t="shared" si="26"/>
        <v>0.33089783281733748</v>
      </c>
      <c r="I100" s="2"/>
      <c r="J100" s="2">
        <f t="shared" si="27"/>
        <v>0.29758513931888547</v>
      </c>
      <c r="K100" s="2">
        <f t="shared" si="28"/>
        <v>0.62848297213622295</v>
      </c>
      <c r="L100" s="2">
        <f t="shared" si="29"/>
        <v>2.4148606811145511E-2</v>
      </c>
      <c r="M100" s="2">
        <f t="shared" si="30"/>
        <v>4.9783281733746007E-2</v>
      </c>
      <c r="N100" s="58">
        <v>2403</v>
      </c>
      <c r="O100" s="58">
        <v>5075</v>
      </c>
      <c r="P100" s="58">
        <v>195</v>
      </c>
      <c r="Q100" s="58">
        <v>362</v>
      </c>
      <c r="X100" s="55">
        <v>40</v>
      </c>
      <c r="AG100" s="7">
        <f>IF(Q100&gt;0,RANK(Q100,(N100:P100,Q100:AE100)),0)</f>
        <v>3</v>
      </c>
      <c r="AH100" s="7">
        <f>IF(R100&gt;0,RANK(R100,(N100:P100,Q100:AE100)),0)</f>
        <v>0</v>
      </c>
      <c r="AI100" s="7">
        <f>IF(T100&gt;0,RANK(T100,(N100:P100,Q100:AE100)),0)</f>
        <v>0</v>
      </c>
      <c r="AJ100" s="7">
        <f>IF(S100&gt;0,RANK(S100,(N100:P100,Q100:AE100)),0)</f>
        <v>0</v>
      </c>
      <c r="AK100" s="2">
        <f t="shared" si="31"/>
        <v>4.4829721362229104E-2</v>
      </c>
      <c r="AL100" s="2">
        <f t="shared" si="32"/>
        <v>0</v>
      </c>
      <c r="AM100" s="2">
        <f t="shared" si="33"/>
        <v>0</v>
      </c>
      <c r="AN100" s="2">
        <f t="shared" si="34"/>
        <v>0</v>
      </c>
      <c r="AP100" t="s">
        <v>218</v>
      </c>
      <c r="AQ100" t="s">
        <v>613</v>
      </c>
      <c r="AS100" s="1"/>
      <c r="AT100">
        <v>2</v>
      </c>
      <c r="AU100" s="95">
        <v>2</v>
      </c>
      <c r="AV100" s="97">
        <v>729</v>
      </c>
      <c r="AW100" s="98">
        <f t="shared" si="23"/>
        <v>2729</v>
      </c>
      <c r="AY100" s="7" t="s">
        <v>2157</v>
      </c>
    </row>
    <row r="101" spans="1:51" ht="13" hidden="1" customHeight="1" outlineLevel="1">
      <c r="A101" t="s">
        <v>219</v>
      </c>
      <c r="B101" t="s">
        <v>613</v>
      </c>
      <c r="C101" s="1">
        <f t="shared" si="24"/>
        <v>7772</v>
      </c>
      <c r="D101" s="7">
        <f>IF(N101&gt;0, RANK(N101,(N101:P101,Q101:AE101)),0)</f>
        <v>2</v>
      </c>
      <c r="E101" s="7">
        <f>IF(O101&gt;0,RANK(O101,(N101:P101,Q101:AE101)),0)</f>
        <v>1</v>
      </c>
      <c r="F101" s="7">
        <f>IF(P101&gt;0,RANK(P101,(N101:P101,Q101:AE101)),0)</f>
        <v>4</v>
      </c>
      <c r="G101" s="1">
        <f t="shared" si="25"/>
        <v>2792</v>
      </c>
      <c r="H101" s="2">
        <f t="shared" si="26"/>
        <v>0.35923829130211016</v>
      </c>
      <c r="I101" s="2"/>
      <c r="J101" s="2">
        <f t="shared" si="27"/>
        <v>0.28718476582604219</v>
      </c>
      <c r="K101" s="2">
        <f t="shared" si="28"/>
        <v>0.64642305712815229</v>
      </c>
      <c r="L101" s="2">
        <f t="shared" si="29"/>
        <v>1.9557385486361299E-2</v>
      </c>
      <c r="M101" s="2">
        <f t="shared" si="30"/>
        <v>4.6834791559444172E-2</v>
      </c>
      <c r="N101" s="58">
        <v>2232</v>
      </c>
      <c r="O101" s="58">
        <v>5024</v>
      </c>
      <c r="P101" s="58">
        <v>152</v>
      </c>
      <c r="Q101" s="58">
        <v>323</v>
      </c>
      <c r="X101" s="55">
        <v>41</v>
      </c>
      <c r="AG101" s="7">
        <f>IF(Q101&gt;0,RANK(Q101,(N101:P101,Q101:AE101)),0)</f>
        <v>3</v>
      </c>
      <c r="AH101" s="7">
        <f>IF(R101&gt;0,RANK(R101,(N101:P101,Q101:AE101)),0)</f>
        <v>0</v>
      </c>
      <c r="AI101" s="7">
        <f>IF(T101&gt;0,RANK(T101,(N101:P101,Q101:AE101)),0)</f>
        <v>0</v>
      </c>
      <c r="AJ101" s="7">
        <f>IF(S101&gt;0,RANK(S101,(N101:P101,Q101:AE101)),0)</f>
        <v>0</v>
      </c>
      <c r="AK101" s="2">
        <f t="shared" si="31"/>
        <v>4.1559444158517755E-2</v>
      </c>
      <c r="AL101" s="2">
        <f t="shared" si="32"/>
        <v>0</v>
      </c>
      <c r="AM101" s="2">
        <f t="shared" si="33"/>
        <v>0</v>
      </c>
      <c r="AN101" s="2">
        <f t="shared" si="34"/>
        <v>0</v>
      </c>
      <c r="AP101" t="s">
        <v>219</v>
      </c>
      <c r="AQ101" t="s">
        <v>613</v>
      </c>
      <c r="AS101" s="1"/>
      <c r="AT101">
        <v>2</v>
      </c>
      <c r="AU101" s="95">
        <v>2</v>
      </c>
      <c r="AV101" s="97">
        <v>730</v>
      </c>
      <c r="AW101" s="98">
        <f t="shared" si="23"/>
        <v>2730</v>
      </c>
      <c r="AY101" s="7" t="s">
        <v>2157</v>
      </c>
    </row>
    <row r="102" spans="1:51" ht="13" hidden="1" customHeight="1" outlineLevel="1">
      <c r="A102" t="s">
        <v>220</v>
      </c>
      <c r="B102" t="s">
        <v>613</v>
      </c>
      <c r="C102" s="1">
        <f t="shared" si="24"/>
        <v>8631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>IF(P102&gt;0,RANK(P102,(N102:P102,Q102:AE102)),0)</f>
        <v>4</v>
      </c>
      <c r="G102" s="1">
        <f t="shared" si="25"/>
        <v>524</v>
      </c>
      <c r="H102" s="2">
        <f t="shared" si="26"/>
        <v>6.0711389178542463E-2</v>
      </c>
      <c r="I102" s="2"/>
      <c r="J102" s="2">
        <f t="shared" si="27"/>
        <v>0.4370293129417217</v>
      </c>
      <c r="K102" s="2">
        <f t="shared" si="28"/>
        <v>0.49774070212026417</v>
      </c>
      <c r="L102" s="2">
        <f t="shared" si="29"/>
        <v>1.6568184451396128E-2</v>
      </c>
      <c r="M102" s="2">
        <f t="shared" si="30"/>
        <v>4.8661800486617945E-2</v>
      </c>
      <c r="N102" s="58">
        <v>3772</v>
      </c>
      <c r="O102" s="58">
        <v>4296</v>
      </c>
      <c r="P102" s="58">
        <v>143</v>
      </c>
      <c r="Q102" s="58">
        <v>398</v>
      </c>
      <c r="X102" s="55">
        <v>22</v>
      </c>
      <c r="AG102" s="7">
        <f>IF(Q102&gt;0,RANK(Q102,(N102:P102,Q102:AE102)),0)</f>
        <v>3</v>
      </c>
      <c r="AH102" s="7">
        <f>IF(R102&gt;0,RANK(R102,(N102:P102,Q102:AE102)),0)</f>
        <v>0</v>
      </c>
      <c r="AI102" s="7">
        <f>IF(T102&gt;0,RANK(T102,(N102:P102,Q102:AE102)),0)</f>
        <v>0</v>
      </c>
      <c r="AJ102" s="7">
        <f>IF(S102&gt;0,RANK(S102,(N102:P102,Q102:AE102)),0)</f>
        <v>0</v>
      </c>
      <c r="AK102" s="2">
        <f t="shared" si="31"/>
        <v>4.6112849032557059E-2</v>
      </c>
      <c r="AL102" s="2">
        <f t="shared" si="32"/>
        <v>0</v>
      </c>
      <c r="AM102" s="2">
        <f t="shared" si="33"/>
        <v>0</v>
      </c>
      <c r="AN102" s="2">
        <f t="shared" si="34"/>
        <v>0</v>
      </c>
      <c r="AP102" t="s">
        <v>220</v>
      </c>
      <c r="AQ102" t="s">
        <v>613</v>
      </c>
      <c r="AS102" s="1"/>
      <c r="AT102">
        <v>2</v>
      </c>
      <c r="AU102" s="95">
        <v>2</v>
      </c>
      <c r="AV102" s="97">
        <v>731</v>
      </c>
      <c r="AW102" s="98">
        <f t="shared" si="23"/>
        <v>2731</v>
      </c>
      <c r="AY102" s="7" t="s">
        <v>2157</v>
      </c>
    </row>
    <row r="103" spans="1:51" ht="13" hidden="1" customHeight="1" outlineLevel="1">
      <c r="A103" t="s">
        <v>221</v>
      </c>
      <c r="B103" t="s">
        <v>613</v>
      </c>
      <c r="C103" s="1">
        <f t="shared" si="24"/>
        <v>6204</v>
      </c>
      <c r="D103" s="7">
        <f>IF(N103&gt;0, RANK(N103,(N103:P103,Q103:AE103)),0)</f>
        <v>1</v>
      </c>
      <c r="E103" s="7">
        <f>IF(O103&gt;0,RANK(O103,(N103:P103,Q103:AE103)),0)</f>
        <v>2</v>
      </c>
      <c r="F103" s="7">
        <f>IF(P103&gt;0,RANK(P103,(N103:P103,Q103:AE103)),0)</f>
        <v>4</v>
      </c>
      <c r="G103" s="1">
        <f t="shared" si="25"/>
        <v>323</v>
      </c>
      <c r="H103" s="2">
        <f t="shared" si="26"/>
        <v>5.2063185041908447E-2</v>
      </c>
      <c r="I103" s="2"/>
      <c r="J103" s="2">
        <f t="shared" si="27"/>
        <v>0.49081237911025144</v>
      </c>
      <c r="K103" s="2">
        <f t="shared" si="28"/>
        <v>0.43874919406834301</v>
      </c>
      <c r="L103" s="2">
        <f t="shared" si="29"/>
        <v>2.1276595744680851E-2</v>
      </c>
      <c r="M103" s="2">
        <f t="shared" si="30"/>
        <v>4.9161831076724699E-2</v>
      </c>
      <c r="N103" s="58">
        <v>3045</v>
      </c>
      <c r="O103" s="58">
        <v>2722</v>
      </c>
      <c r="P103" s="58">
        <v>132</v>
      </c>
      <c r="Q103" s="58">
        <v>283</v>
      </c>
      <c r="X103" s="55">
        <v>22</v>
      </c>
      <c r="AG103" s="7">
        <f>IF(Q103&gt;0,RANK(Q103,(N103:P103,Q103:AE103)),0)</f>
        <v>3</v>
      </c>
      <c r="AH103" s="7">
        <f>IF(R103&gt;0,RANK(R103,(N103:P103,Q103:AE103)),0)</f>
        <v>0</v>
      </c>
      <c r="AI103" s="7">
        <f>IF(T103&gt;0,RANK(T103,(N103:P103,Q103:AE103)),0)</f>
        <v>0</v>
      </c>
      <c r="AJ103" s="7">
        <f>IF(S103&gt;0,RANK(S103,(N103:P103,Q103:AE103)),0)</f>
        <v>0</v>
      </c>
      <c r="AK103" s="2">
        <f t="shared" si="31"/>
        <v>4.5615731785944552E-2</v>
      </c>
      <c r="AL103" s="2">
        <f t="shared" si="32"/>
        <v>0</v>
      </c>
      <c r="AM103" s="2">
        <f t="shared" si="33"/>
        <v>0</v>
      </c>
      <c r="AN103" s="2">
        <f t="shared" si="34"/>
        <v>0</v>
      </c>
      <c r="AP103" t="s">
        <v>221</v>
      </c>
      <c r="AQ103" t="s">
        <v>613</v>
      </c>
      <c r="AS103" s="1"/>
      <c r="AT103">
        <v>2</v>
      </c>
      <c r="AU103" s="95">
        <v>2</v>
      </c>
      <c r="AV103" s="97">
        <v>732</v>
      </c>
      <c r="AW103" s="98">
        <f t="shared" si="23"/>
        <v>2732</v>
      </c>
      <c r="AY103" s="7" t="s">
        <v>2157</v>
      </c>
    </row>
    <row r="104" spans="1:51" ht="13" hidden="1" customHeight="1" outlineLevel="1">
      <c r="A104" t="s">
        <v>222</v>
      </c>
      <c r="B104" t="s">
        <v>613</v>
      </c>
      <c r="C104" s="1">
        <f t="shared" si="24"/>
        <v>9265</v>
      </c>
      <c r="D104" s="7">
        <f>IF(N104&gt;0, RANK(N104,(N104:P104,Q104:AE104)),0)</f>
        <v>1</v>
      </c>
      <c r="E104" s="7">
        <f>IF(O104&gt;0,RANK(O104,(N104:P104,Q104:AE104)),0)</f>
        <v>2</v>
      </c>
      <c r="F104" s="7">
        <f>IF(P104&gt;0,RANK(P104,(N104:P104,Q104:AE104)),0)</f>
        <v>4</v>
      </c>
      <c r="G104" s="1">
        <f t="shared" si="25"/>
        <v>3589</v>
      </c>
      <c r="H104" s="2">
        <f t="shared" si="26"/>
        <v>0.38737182946573123</v>
      </c>
      <c r="I104" s="2"/>
      <c r="J104" s="2">
        <f t="shared" si="27"/>
        <v>0.66961683756071233</v>
      </c>
      <c r="K104" s="2">
        <f t="shared" si="28"/>
        <v>0.2822450080949811</v>
      </c>
      <c r="L104" s="2">
        <f t="shared" si="29"/>
        <v>1.8132757690232055E-2</v>
      </c>
      <c r="M104" s="2">
        <f t="shared" si="30"/>
        <v>3.0005396654074517E-2</v>
      </c>
      <c r="N104" s="58">
        <v>6204</v>
      </c>
      <c r="O104" s="58">
        <v>2615</v>
      </c>
      <c r="P104" s="58">
        <v>168</v>
      </c>
      <c r="Q104" s="58">
        <v>245</v>
      </c>
      <c r="X104" s="55">
        <v>33</v>
      </c>
      <c r="AG104" s="7">
        <f>IF(Q104&gt;0,RANK(Q104,(N104:P104,Q104:AE104)),0)</f>
        <v>3</v>
      </c>
      <c r="AH104" s="7">
        <f>IF(R104&gt;0,RANK(R104,(N104:P104,Q104:AE104)),0)</f>
        <v>0</v>
      </c>
      <c r="AI104" s="7">
        <f>IF(T104&gt;0,RANK(T104,(N104:P104,Q104:AE104)),0)</f>
        <v>0</v>
      </c>
      <c r="AJ104" s="7">
        <f>IF(S104&gt;0,RANK(S104,(N104:P104,Q104:AE104)),0)</f>
        <v>0</v>
      </c>
      <c r="AK104" s="2">
        <f t="shared" si="31"/>
        <v>2.6443604964921749E-2</v>
      </c>
      <c r="AL104" s="2">
        <f t="shared" si="32"/>
        <v>0</v>
      </c>
      <c r="AM104" s="2">
        <f t="shared" si="33"/>
        <v>0</v>
      </c>
      <c r="AN104" s="2">
        <f t="shared" si="34"/>
        <v>0</v>
      </c>
      <c r="AP104" t="s">
        <v>222</v>
      </c>
      <c r="AQ104" t="s">
        <v>613</v>
      </c>
      <c r="AS104" s="1"/>
      <c r="AT104">
        <v>2</v>
      </c>
      <c r="AU104" s="95">
        <v>2</v>
      </c>
      <c r="AV104" s="97">
        <v>733</v>
      </c>
      <c r="AW104" s="98">
        <f t="shared" si="23"/>
        <v>2733</v>
      </c>
      <c r="AY104" s="7" t="s">
        <v>2157</v>
      </c>
    </row>
    <row r="105" spans="1:51" ht="13" hidden="1" customHeight="1" outlineLevel="1">
      <c r="A105" t="s">
        <v>292</v>
      </c>
      <c r="B105" t="s">
        <v>613</v>
      </c>
      <c r="C105" s="1">
        <f t="shared" si="24"/>
        <v>8650</v>
      </c>
      <c r="D105" s="7">
        <f>IF(N105&gt;0, RANK(N105,(N105:P105,Q105:AE105)),0)</f>
        <v>1</v>
      </c>
      <c r="E105" s="7">
        <f>IF(O105&gt;0,RANK(O105,(N105:P105,Q105:AE105)),0)</f>
        <v>2</v>
      </c>
      <c r="F105" s="7">
        <f>IF(P105&gt;0,RANK(P105,(N105:P105,Q105:AE105)),0)</f>
        <v>4</v>
      </c>
      <c r="G105" s="1">
        <f t="shared" si="25"/>
        <v>834</v>
      </c>
      <c r="H105" s="2">
        <f t="shared" si="26"/>
        <v>9.6416184971098259E-2</v>
      </c>
      <c r="I105" s="2"/>
      <c r="J105" s="2">
        <f t="shared" si="27"/>
        <v>0.51803468208092485</v>
      </c>
      <c r="K105" s="2">
        <f t="shared" si="28"/>
        <v>0.42161849710982657</v>
      </c>
      <c r="L105" s="2">
        <f t="shared" si="29"/>
        <v>1.9421965317919076E-2</v>
      </c>
      <c r="M105" s="2">
        <f t="shared" si="30"/>
        <v>4.0924855491329501E-2</v>
      </c>
      <c r="N105" s="58">
        <v>4481</v>
      </c>
      <c r="O105" s="58">
        <v>3647</v>
      </c>
      <c r="P105" s="58">
        <v>168</v>
      </c>
      <c r="Q105" s="58">
        <v>301</v>
      </c>
      <c r="X105" s="55">
        <v>53</v>
      </c>
      <c r="AG105" s="7">
        <f>IF(Q105&gt;0,RANK(Q105,(N105:P105,Q105:AE105)),0)</f>
        <v>3</v>
      </c>
      <c r="AH105" s="7">
        <f>IF(R105&gt;0,RANK(R105,(N105:P105,Q105:AE105)),0)</f>
        <v>0</v>
      </c>
      <c r="AI105" s="7">
        <f>IF(T105&gt;0,RANK(T105,(N105:P105,Q105:AE105)),0)</f>
        <v>0</v>
      </c>
      <c r="AJ105" s="7">
        <f>IF(S105&gt;0,RANK(S105,(N105:P105,Q105:AE105)),0)</f>
        <v>0</v>
      </c>
      <c r="AK105" s="2">
        <f t="shared" si="31"/>
        <v>3.479768786127168E-2</v>
      </c>
      <c r="AL105" s="2">
        <f t="shared" si="32"/>
        <v>0</v>
      </c>
      <c r="AM105" s="2">
        <f t="shared" si="33"/>
        <v>0</v>
      </c>
      <c r="AN105" s="2">
        <f t="shared" si="34"/>
        <v>0</v>
      </c>
      <c r="AP105" t="s">
        <v>292</v>
      </c>
      <c r="AQ105" t="s">
        <v>613</v>
      </c>
      <c r="AS105" s="1"/>
      <c r="AT105">
        <v>2</v>
      </c>
      <c r="AU105" s="95">
        <v>2</v>
      </c>
      <c r="AV105" s="97">
        <v>734</v>
      </c>
      <c r="AW105" s="98">
        <f t="shared" si="23"/>
        <v>2734</v>
      </c>
      <c r="AY105" s="7" t="s">
        <v>2157</v>
      </c>
    </row>
    <row r="106" spans="1:51" ht="13" hidden="1" customHeight="1" outlineLevel="1">
      <c r="A106" t="s">
        <v>293</v>
      </c>
      <c r="B106" t="s">
        <v>613</v>
      </c>
      <c r="C106" s="1">
        <f t="shared" si="24"/>
        <v>8068</v>
      </c>
      <c r="D106" s="7">
        <f>IF(N106&gt;0, RANK(N106,(N106:P106,Q106:AE106)),0)</f>
        <v>1</v>
      </c>
      <c r="E106" s="7">
        <f>IF(O106&gt;0,RANK(O106,(N106:P106,Q106:AE106)),0)</f>
        <v>2</v>
      </c>
      <c r="F106" s="7">
        <f>IF(P106&gt;0,RANK(P106,(N106:P106,Q106:AE106)),0)</f>
        <v>4</v>
      </c>
      <c r="G106" s="1">
        <f t="shared" si="25"/>
        <v>1127</v>
      </c>
      <c r="H106" s="2">
        <f t="shared" si="26"/>
        <v>0.13968765493306892</v>
      </c>
      <c r="I106" s="2"/>
      <c r="J106" s="2">
        <f t="shared" si="27"/>
        <v>0.53185423896876549</v>
      </c>
      <c r="K106" s="2">
        <f t="shared" si="28"/>
        <v>0.3921665840356966</v>
      </c>
      <c r="L106" s="2">
        <f t="shared" si="29"/>
        <v>2.4169558750619734E-2</v>
      </c>
      <c r="M106" s="2">
        <f t="shared" si="30"/>
        <v>5.1809618244918178E-2</v>
      </c>
      <c r="N106" s="58">
        <v>4291</v>
      </c>
      <c r="O106" s="58">
        <v>3164</v>
      </c>
      <c r="P106" s="58">
        <v>195</v>
      </c>
      <c r="Q106" s="58">
        <v>382</v>
      </c>
      <c r="X106" s="55">
        <v>36</v>
      </c>
      <c r="AG106" s="7">
        <f>IF(Q106&gt;0,RANK(Q106,(N106:P106,Q106:AE106)),0)</f>
        <v>3</v>
      </c>
      <c r="AH106" s="7">
        <f>IF(R106&gt;0,RANK(R106,(N106:P106,Q106:AE106)),0)</f>
        <v>0</v>
      </c>
      <c r="AI106" s="7">
        <f>IF(T106&gt;0,RANK(T106,(N106:P106,Q106:AE106)),0)</f>
        <v>0</v>
      </c>
      <c r="AJ106" s="7">
        <f>IF(S106&gt;0,RANK(S106,(N106:P106,Q106:AE106)),0)</f>
        <v>0</v>
      </c>
      <c r="AK106" s="2">
        <f t="shared" si="31"/>
        <v>4.7347545860188398E-2</v>
      </c>
      <c r="AL106" s="2">
        <f t="shared" si="32"/>
        <v>0</v>
      </c>
      <c r="AM106" s="2">
        <f t="shared" si="33"/>
        <v>0</v>
      </c>
      <c r="AN106" s="2">
        <f t="shared" si="34"/>
        <v>0</v>
      </c>
      <c r="AP106" t="s">
        <v>293</v>
      </c>
      <c r="AQ106" t="s">
        <v>613</v>
      </c>
      <c r="AS106" s="1"/>
      <c r="AT106">
        <v>2</v>
      </c>
      <c r="AU106" s="95">
        <v>2</v>
      </c>
      <c r="AV106" s="97">
        <v>735</v>
      </c>
      <c r="AW106" s="98">
        <f t="shared" si="23"/>
        <v>2735</v>
      </c>
      <c r="AY106" s="7" t="s">
        <v>2157</v>
      </c>
    </row>
    <row r="107" spans="1:51" ht="13" hidden="1" customHeight="1" outlineLevel="1">
      <c r="A107" t="s">
        <v>294</v>
      </c>
      <c r="B107" t="s">
        <v>613</v>
      </c>
      <c r="C107" s="1">
        <f t="shared" si="24"/>
        <v>7143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>IF(P107&gt;0,RANK(P107,(N107:P107,Q107:AE107)),0)</f>
        <v>4</v>
      </c>
      <c r="G107" s="1">
        <f t="shared" si="25"/>
        <v>724</v>
      </c>
      <c r="H107" s="2">
        <f t="shared" si="26"/>
        <v>0.1013579728405432</v>
      </c>
      <c r="I107" s="2"/>
      <c r="J107" s="2">
        <f t="shared" si="27"/>
        <v>0.41271174576508468</v>
      </c>
      <c r="K107" s="2">
        <f t="shared" si="28"/>
        <v>0.51406971860562789</v>
      </c>
      <c r="L107" s="2">
        <f t="shared" si="29"/>
        <v>2.4779504409911803E-2</v>
      </c>
      <c r="M107" s="2">
        <f t="shared" si="30"/>
        <v>4.8439031219375678E-2</v>
      </c>
      <c r="N107" s="58">
        <v>2948</v>
      </c>
      <c r="O107" s="58">
        <v>3672</v>
      </c>
      <c r="P107" s="58">
        <v>177</v>
      </c>
      <c r="Q107" s="58">
        <v>327</v>
      </c>
      <c r="X107" s="55">
        <v>19</v>
      </c>
      <c r="AG107" s="7">
        <f>IF(Q107&gt;0,RANK(Q107,(N107:P107,Q107:AE107)),0)</f>
        <v>3</v>
      </c>
      <c r="AH107" s="7">
        <f>IF(R107&gt;0,RANK(R107,(N107:P107,Q107:AE107)),0)</f>
        <v>0</v>
      </c>
      <c r="AI107" s="7">
        <f>IF(T107&gt;0,RANK(T107,(N107:P107,Q107:AE107)),0)</f>
        <v>0</v>
      </c>
      <c r="AJ107" s="7">
        <f>IF(S107&gt;0,RANK(S107,(N107:P107,Q107:AE107)),0)</f>
        <v>0</v>
      </c>
      <c r="AK107" s="2">
        <f t="shared" si="31"/>
        <v>4.5779084418311633E-2</v>
      </c>
      <c r="AL107" s="2">
        <f t="shared" si="32"/>
        <v>0</v>
      </c>
      <c r="AM107" s="2">
        <f t="shared" si="33"/>
        <v>0</v>
      </c>
      <c r="AN107" s="2">
        <f t="shared" si="34"/>
        <v>0</v>
      </c>
      <c r="AP107" t="s">
        <v>294</v>
      </c>
      <c r="AQ107" t="s">
        <v>613</v>
      </c>
      <c r="AS107" s="1"/>
      <c r="AT107">
        <v>2</v>
      </c>
      <c r="AU107" s="95">
        <v>2</v>
      </c>
      <c r="AV107" s="97">
        <v>736</v>
      </c>
      <c r="AW107" s="98">
        <f t="shared" si="23"/>
        <v>2736</v>
      </c>
      <c r="AY107" s="7" t="s">
        <v>2157</v>
      </c>
    </row>
    <row r="108" spans="1:51" ht="13" hidden="1" customHeight="1" outlineLevel="1">
      <c r="A108" t="s">
        <v>492</v>
      </c>
      <c r="B108" t="s">
        <v>613</v>
      </c>
      <c r="C108" s="1">
        <f t="shared" si="24"/>
        <v>5133</v>
      </c>
      <c r="D108" s="7">
        <f>IF(N108&gt;0, RANK(N108,(N108:P108,Q108:AE108)),0)</f>
        <v>1</v>
      </c>
      <c r="E108" s="7">
        <f>IF(O108&gt;0,RANK(O108,(N108:P108,Q108:AE108)),0)</f>
        <v>2</v>
      </c>
      <c r="F108" s="7">
        <f>IF(P108&gt;0,RANK(P108,(N108:P108,Q108:AE108)),0)</f>
        <v>4</v>
      </c>
      <c r="G108" s="1">
        <f t="shared" si="25"/>
        <v>1861</v>
      </c>
      <c r="H108" s="2">
        <f t="shared" si="26"/>
        <v>0.36255601013052796</v>
      </c>
      <c r="I108" s="2"/>
      <c r="J108" s="2">
        <f t="shared" si="27"/>
        <v>0.6466004285992597</v>
      </c>
      <c r="K108" s="2">
        <f t="shared" si="28"/>
        <v>0.28404441846873174</v>
      </c>
      <c r="L108" s="2">
        <f t="shared" si="29"/>
        <v>3.1365673095655563E-2</v>
      </c>
      <c r="M108" s="2">
        <f t="shared" si="30"/>
        <v>3.7989479836352993E-2</v>
      </c>
      <c r="N108" s="58">
        <v>3319</v>
      </c>
      <c r="O108" s="58">
        <v>1458</v>
      </c>
      <c r="P108" s="58">
        <v>161</v>
      </c>
      <c r="Q108" s="58">
        <v>181</v>
      </c>
      <c r="X108" s="55">
        <v>14</v>
      </c>
      <c r="AG108" s="7">
        <f>IF(Q108&gt;0,RANK(Q108,(N108:P108,Q108:AE108)),0)</f>
        <v>3</v>
      </c>
      <c r="AH108" s="7">
        <f>IF(R108&gt;0,RANK(R108,(N108:P108,Q108:AE108)),0)</f>
        <v>0</v>
      </c>
      <c r="AI108" s="7">
        <f>IF(T108&gt;0,RANK(T108,(N108:P108,Q108:AE108)),0)</f>
        <v>0</v>
      </c>
      <c r="AJ108" s="7">
        <f>IF(S108&gt;0,RANK(S108,(N108:P108,Q108:AE108)),0)</f>
        <v>0</v>
      </c>
      <c r="AK108" s="2">
        <f t="shared" si="31"/>
        <v>3.5262030001948177E-2</v>
      </c>
      <c r="AL108" s="2">
        <f t="shared" si="32"/>
        <v>0</v>
      </c>
      <c r="AM108" s="2">
        <f t="shared" si="33"/>
        <v>0</v>
      </c>
      <c r="AN108" s="2">
        <f t="shared" si="34"/>
        <v>0</v>
      </c>
      <c r="AP108" t="s">
        <v>492</v>
      </c>
      <c r="AQ108" t="s">
        <v>613</v>
      </c>
      <c r="AS108" s="1"/>
      <c r="AT108">
        <v>2</v>
      </c>
      <c r="AU108" s="95">
        <v>2</v>
      </c>
      <c r="AV108" s="97">
        <v>737</v>
      </c>
      <c r="AW108" s="98">
        <f t="shared" si="23"/>
        <v>2737</v>
      </c>
      <c r="AY108" s="7" t="s">
        <v>2157</v>
      </c>
    </row>
    <row r="109" spans="1:51" ht="13" hidden="1" customHeight="1" outlineLevel="1">
      <c r="A109" t="s">
        <v>493</v>
      </c>
      <c r="B109" t="s">
        <v>613</v>
      </c>
      <c r="C109" s="1">
        <f t="shared" si="24"/>
        <v>5287</v>
      </c>
      <c r="D109" s="7">
        <f>IF(N109&gt;0, RANK(N109,(N109:P109,Q109:AE109)),0)</f>
        <v>1</v>
      </c>
      <c r="E109" s="7">
        <f>IF(O109&gt;0,RANK(O109,(N109:P109,Q109:AE109)),0)</f>
        <v>2</v>
      </c>
      <c r="F109" s="7">
        <f>IF(P109&gt;0,RANK(P109,(N109:P109,Q109:AE109)),0)</f>
        <v>4</v>
      </c>
      <c r="G109" s="1">
        <f t="shared" si="25"/>
        <v>3222</v>
      </c>
      <c r="H109" s="2">
        <f t="shared" si="26"/>
        <v>0.6094193304331379</v>
      </c>
      <c r="I109" s="2"/>
      <c r="J109" s="2">
        <f t="shared" si="27"/>
        <v>0.77246075278986193</v>
      </c>
      <c r="K109" s="2">
        <f t="shared" si="28"/>
        <v>0.16304142235672403</v>
      </c>
      <c r="L109" s="2">
        <f t="shared" si="29"/>
        <v>1.9860034045772648E-2</v>
      </c>
      <c r="M109" s="2">
        <f t="shared" si="30"/>
        <v>4.4637790807641395E-2</v>
      </c>
      <c r="N109" s="58">
        <v>4084</v>
      </c>
      <c r="O109" s="58">
        <v>862</v>
      </c>
      <c r="P109" s="58">
        <v>105</v>
      </c>
      <c r="Q109" s="58">
        <v>209</v>
      </c>
      <c r="X109" s="55">
        <v>27</v>
      </c>
      <c r="AG109" s="7">
        <f>IF(Q109&gt;0,RANK(Q109,(N109:P109,Q109:AE109)),0)</f>
        <v>3</v>
      </c>
      <c r="AH109" s="7">
        <f>IF(R109&gt;0,RANK(R109,(N109:P109,Q109:AE109)),0)</f>
        <v>0</v>
      </c>
      <c r="AI109" s="7">
        <f>IF(T109&gt;0,RANK(T109,(N109:P109,Q109:AE109)),0)</f>
        <v>0</v>
      </c>
      <c r="AJ109" s="7">
        <f>IF(S109&gt;0,RANK(S109,(N109:P109,Q109:AE109)),0)</f>
        <v>0</v>
      </c>
      <c r="AK109" s="2">
        <f t="shared" si="31"/>
        <v>3.9530924910156987E-2</v>
      </c>
      <c r="AL109" s="2">
        <f t="shared" si="32"/>
        <v>0</v>
      </c>
      <c r="AM109" s="2">
        <f t="shared" si="33"/>
        <v>0</v>
      </c>
      <c r="AN109" s="2">
        <f t="shared" si="34"/>
        <v>0</v>
      </c>
      <c r="AP109" t="s">
        <v>493</v>
      </c>
      <c r="AQ109" t="s">
        <v>613</v>
      </c>
      <c r="AS109" s="1"/>
      <c r="AT109">
        <v>2</v>
      </c>
      <c r="AU109" s="95">
        <v>2</v>
      </c>
      <c r="AV109" s="97">
        <v>738</v>
      </c>
      <c r="AW109" s="98">
        <f t="shared" si="23"/>
        <v>2738</v>
      </c>
      <c r="AY109" s="7" t="s">
        <v>2157</v>
      </c>
    </row>
    <row r="110" spans="1:51" ht="13" hidden="1" customHeight="1" outlineLevel="1">
      <c r="A110" t="s">
        <v>494</v>
      </c>
      <c r="B110" t="s">
        <v>613</v>
      </c>
      <c r="C110" s="1">
        <f t="shared" si="24"/>
        <v>5911</v>
      </c>
      <c r="D110" s="7">
        <f>IF(N110&gt;0, RANK(N110,(N110:P110,Q110:AE110)),0)</f>
        <v>1</v>
      </c>
      <c r="E110" s="7">
        <f>IF(O110&gt;0,RANK(O110,(N110:P110,Q110:AE110)),0)</f>
        <v>2</v>
      </c>
      <c r="F110" s="7">
        <f>IF(P110&gt;0,RANK(P110,(N110:P110,Q110:AE110)),0)</f>
        <v>4</v>
      </c>
      <c r="G110" s="1">
        <f t="shared" si="25"/>
        <v>2879</v>
      </c>
      <c r="H110" s="2">
        <f t="shared" si="26"/>
        <v>0.4870580274065302</v>
      </c>
      <c r="I110" s="2"/>
      <c r="J110" s="2">
        <f t="shared" si="27"/>
        <v>0.70106580950769748</v>
      </c>
      <c r="K110" s="2">
        <f t="shared" si="28"/>
        <v>0.2140077821011673</v>
      </c>
      <c r="L110" s="2">
        <f t="shared" si="29"/>
        <v>2.503806462527491E-2</v>
      </c>
      <c r="M110" s="2">
        <f t="shared" si="30"/>
        <v>5.9888343765860302E-2</v>
      </c>
      <c r="N110" s="58">
        <v>4144</v>
      </c>
      <c r="O110" s="58">
        <v>1265</v>
      </c>
      <c r="P110" s="58">
        <v>148</v>
      </c>
      <c r="Q110" s="58">
        <v>321</v>
      </c>
      <c r="X110" s="55">
        <v>33</v>
      </c>
      <c r="AG110" s="7">
        <f>IF(Q110&gt;0,RANK(Q110,(N110:P110,Q110:AE110)),0)</f>
        <v>3</v>
      </c>
      <c r="AH110" s="7">
        <f>IF(R110&gt;0,RANK(R110,(N110:P110,Q110:AE110)),0)</f>
        <v>0</v>
      </c>
      <c r="AI110" s="7">
        <f>IF(T110&gt;0,RANK(T110,(N110:P110,Q110:AE110)),0)</f>
        <v>0</v>
      </c>
      <c r="AJ110" s="7">
        <f>IF(S110&gt;0,RANK(S110,(N110:P110,Q110:AE110)),0)</f>
        <v>0</v>
      </c>
      <c r="AK110" s="2">
        <f t="shared" si="31"/>
        <v>5.4305532058873285E-2</v>
      </c>
      <c r="AL110" s="2">
        <f t="shared" si="32"/>
        <v>0</v>
      </c>
      <c r="AM110" s="2">
        <f t="shared" si="33"/>
        <v>0</v>
      </c>
      <c r="AN110" s="2">
        <f t="shared" si="34"/>
        <v>0</v>
      </c>
      <c r="AP110" t="s">
        <v>494</v>
      </c>
      <c r="AQ110" t="s">
        <v>613</v>
      </c>
      <c r="AS110" s="1"/>
      <c r="AT110">
        <v>2</v>
      </c>
      <c r="AU110" s="95">
        <v>2</v>
      </c>
      <c r="AV110" s="97">
        <v>739</v>
      </c>
      <c r="AW110" s="98">
        <f t="shared" si="23"/>
        <v>2739</v>
      </c>
      <c r="AY110" s="7" t="s">
        <v>2157</v>
      </c>
    </row>
    <row r="111" spans="1:51" ht="13" hidden="1" customHeight="1" outlineLevel="1">
      <c r="A111" t="s">
        <v>495</v>
      </c>
      <c r="B111" t="s">
        <v>613</v>
      </c>
      <c r="C111" s="1">
        <f>SUM(N111:AE111)</f>
        <v>4519</v>
      </c>
      <c r="D111" s="7">
        <f>IF(N111&gt;0, RANK(N111,(N111:P111,Q111:AE111)),0)</f>
        <v>1</v>
      </c>
      <c r="E111" s="7">
        <f>IF(O111&gt;0,RANK(O111,(N111:P111,Q111:AE111)),0)</f>
        <v>2</v>
      </c>
      <c r="F111" s="7">
        <f>IF(P111&gt;0,RANK(P111,(N111:P111,Q111:AE111)),0)</f>
        <v>4</v>
      </c>
      <c r="G111" s="1">
        <f>IF(C111&gt;0,MAX(N111:P111)-LARGE(N111:P111,2),0)</f>
        <v>1535</v>
      </c>
      <c r="H111" s="2">
        <f>IF(C111&gt;0,G111/C111,0)</f>
        <v>0.33967691967249392</v>
      </c>
      <c r="I111" s="2"/>
      <c r="J111" s="2">
        <f t="shared" ref="J111:L112" si="35">IF($C111=0,"-",N111/$C111)</f>
        <v>0.62159769860588621</v>
      </c>
      <c r="K111" s="2">
        <f t="shared" si="35"/>
        <v>0.28192077893339235</v>
      </c>
      <c r="L111" s="2">
        <f t="shared" si="35"/>
        <v>3.1201593272847977E-2</v>
      </c>
      <c r="M111" s="2">
        <f>IF(C111=0,"-",(1-J111-K111-L111))</f>
        <v>6.5279929187873467E-2</v>
      </c>
      <c r="N111" s="58">
        <v>2809</v>
      </c>
      <c r="O111" s="58">
        <v>1274</v>
      </c>
      <c r="P111" s="58">
        <v>141</v>
      </c>
      <c r="Q111" s="58">
        <v>253</v>
      </c>
      <c r="X111" s="55">
        <v>42</v>
      </c>
      <c r="AG111" s="7">
        <f>IF(Q111&gt;0,RANK(Q111,(N111:P111,Q111:AE111)),0)</f>
        <v>3</v>
      </c>
      <c r="AH111" s="7">
        <f>IF(R111&gt;0,RANK(R111,(N111:P111,Q111:AE111)),0)</f>
        <v>0</v>
      </c>
      <c r="AI111" s="7">
        <f>IF(T111&gt;0,RANK(T111,(N111:P111,Q111:AE111)),0)</f>
        <v>0</v>
      </c>
      <c r="AJ111" s="7">
        <f>IF(S111&gt;0,RANK(S111,(N111:P111,Q111:AE111)),0)</f>
        <v>0</v>
      </c>
      <c r="AK111" s="2">
        <f>IF($C111=0,"-",Q111/$C111)</f>
        <v>5.5985837574684665E-2</v>
      </c>
      <c r="AL111" s="2">
        <f>IF($C111=0,"-",R111/$C111)</f>
        <v>0</v>
      </c>
      <c r="AM111" s="2">
        <f>IF($C111=0,"-",T111/$C111)</f>
        <v>0</v>
      </c>
      <c r="AN111" s="2">
        <f>IF($C111=0,"-",S111/$C111)</f>
        <v>0</v>
      </c>
      <c r="AP111" t="s">
        <v>495</v>
      </c>
      <c r="AQ111" t="s">
        <v>613</v>
      </c>
      <c r="AS111" s="1"/>
      <c r="AT111">
        <v>2</v>
      </c>
      <c r="AU111" s="95">
        <v>2</v>
      </c>
      <c r="AV111" s="97">
        <v>740</v>
      </c>
      <c r="AW111" s="98">
        <f t="shared" si="23"/>
        <v>2740</v>
      </c>
      <c r="AY111" s="7" t="s">
        <v>2157</v>
      </c>
    </row>
    <row r="112" spans="1:51" ht="13" customHeight="1" collapsed="1">
      <c r="A112" t="s">
        <v>1287</v>
      </c>
      <c r="B112" t="s">
        <v>2430</v>
      </c>
      <c r="C112" s="1">
        <f>SUM(N112:AE112)</f>
        <v>282400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>IF(P112&gt;0,RANK(P112,(N112:P112,Q112:AE112)),0)</f>
        <v>4</v>
      </c>
      <c r="G112" s="1">
        <f>IF(C112&gt;0,MAX(N112:P112)-LARGE(N112:P112,2),0)</f>
        <v>6014</v>
      </c>
      <c r="H112" s="2">
        <f>IF(C112&gt;0,G112/C112,0)</f>
        <v>2.1296033994334277E-2</v>
      </c>
      <c r="I112" s="2"/>
      <c r="J112" s="2">
        <f t="shared" si="35"/>
        <v>0.45832507082152973</v>
      </c>
      <c r="K112" s="2">
        <f t="shared" si="35"/>
        <v>0.47962110481586401</v>
      </c>
      <c r="L112" s="2">
        <f t="shared" si="35"/>
        <v>1.9957507082152975E-2</v>
      </c>
      <c r="M112" s="2">
        <f>IF(C112=0,"-",(1-J112-K112-L112))</f>
        <v>4.209631728045328E-2</v>
      </c>
      <c r="N112" s="55">
        <f>SUM(N72:N111)</f>
        <v>129431</v>
      </c>
      <c r="O112" s="55">
        <f>SUM(O72:O111)</f>
        <v>135445</v>
      </c>
      <c r="P112" s="55">
        <f>SUM(P72:P111)</f>
        <v>5636</v>
      </c>
      <c r="Q112" s="55">
        <f>SUM(Q72:Q111)</f>
        <v>10512</v>
      </c>
      <c r="X112" s="55">
        <f>SUM(X72:X111)</f>
        <v>1376</v>
      </c>
      <c r="AG112" s="7">
        <f>IF(Q112&gt;0,RANK(Q112,(N112:P112,Q112:AE112)),0)</f>
        <v>3</v>
      </c>
      <c r="AH112" s="7">
        <f>IF(R112&gt;0,RANK(R112,(N112:P112,Q112:AE112)),0)</f>
        <v>0</v>
      </c>
      <c r="AI112" s="7">
        <f>IF(T112&gt;0,RANK(T112,(N112:P112,Q112:AE112)),0)</f>
        <v>0</v>
      </c>
      <c r="AJ112" s="7">
        <f>IF(S112&gt;0,RANK(S112,(N112:P112,Q112:AE112)),0)</f>
        <v>0</v>
      </c>
      <c r="AK112" s="2">
        <f>IF($C112=0,"-",Q112/$C112)</f>
        <v>3.7223796033994332E-2</v>
      </c>
      <c r="AL112" s="2">
        <f>IF($C112=0,"-",R112/$C112)</f>
        <v>0</v>
      </c>
      <c r="AM112" s="2">
        <f>IF($C112=0,"-",T112/$C112)</f>
        <v>0</v>
      </c>
      <c r="AN112" s="2">
        <f>IF($C112=0,"-",S112/$C112)</f>
        <v>0</v>
      </c>
      <c r="AP112" t="s">
        <v>1287</v>
      </c>
      <c r="AQ112" t="s">
        <v>2430</v>
      </c>
      <c r="AT112">
        <v>2</v>
      </c>
      <c r="AU112" s="95">
        <v>2</v>
      </c>
      <c r="AV112" s="97"/>
      <c r="AW112" s="95">
        <v>2</v>
      </c>
      <c r="AY112" s="7" t="s">
        <v>2180</v>
      </c>
    </row>
    <row r="113" spans="1:51" ht="13" customHeight="1">
      <c r="E113" s="7"/>
      <c r="I113" s="2"/>
      <c r="N113" s="58"/>
      <c r="O113" s="58"/>
      <c r="P113" s="58"/>
      <c r="Q113" s="58"/>
      <c r="AG113" s="7"/>
      <c r="AH113" s="7"/>
      <c r="AI113" s="7"/>
      <c r="AJ113" s="7"/>
      <c r="AU113" s="95"/>
      <c r="AV113" s="97"/>
      <c r="AW113" s="100"/>
    </row>
    <row r="114" spans="1:51" ht="13" hidden="1" customHeight="1" outlineLevel="1">
      <c r="A114" s="5" t="s">
        <v>2324</v>
      </c>
      <c r="B114" s="5" t="s">
        <v>2409</v>
      </c>
      <c r="C114" s="1">
        <f t="shared" ref="C114:C145" si="36">SUM(N114:AE114)</f>
        <v>5087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>IF(P114&gt;0,RANK(P114,(N114:P114,Q114:AE114)),0)</f>
        <v>0</v>
      </c>
      <c r="G114" s="1">
        <f>IF(R114&gt;0,MAX(N114:R114)-LARGE(N114:R114,2),0)</f>
        <v>232</v>
      </c>
      <c r="H114" s="2">
        <f>IF(C114&gt;0,G114/C114,0)</f>
        <v>4.5606447808138391E-2</v>
      </c>
      <c r="I114" s="2"/>
      <c r="J114" s="2">
        <f t="shared" ref="J114:J145" si="37">IF($C114=0,"-",N114/$C114)</f>
        <v>0.46353449970513072</v>
      </c>
      <c r="K114" s="2">
        <f t="shared" ref="K114:K145" si="38">IF($C114=0,"-",O114/$C114)</f>
        <v>0.5091409475132691</v>
      </c>
      <c r="L114" s="2">
        <f t="shared" ref="L114:L145" si="39">IF($C114=0,"-",P114/$C114)</f>
        <v>0</v>
      </c>
      <c r="M114" s="2">
        <f t="shared" ref="M114:M145" si="40">IF(C114=0,"-",(1-J114-K114-L114))</f>
        <v>2.7324552781600175E-2</v>
      </c>
      <c r="N114" s="58">
        <v>2358</v>
      </c>
      <c r="O114" s="58">
        <v>2590</v>
      </c>
      <c r="P114" s="58"/>
      <c r="Q114" s="58">
        <v>57</v>
      </c>
      <c r="R114" s="55">
        <v>82</v>
      </c>
      <c r="X114" s="55">
        <v>0</v>
      </c>
      <c r="AG114" s="7">
        <f>IF(Q114&gt;0,RANK(Q114,(N114:P114,Q114:AE114)),0)</f>
        <v>4</v>
      </c>
      <c r="AH114" s="7">
        <f>IF(R114&gt;0,RANK(R114,(N114:P114,Q114:AE114)),0)</f>
        <v>3</v>
      </c>
      <c r="AI114" s="7">
        <f>IF(T114&gt;0,RANK(T114,(N114:P114,Q114:AE114)),0)</f>
        <v>0</v>
      </c>
      <c r="AJ114" s="7">
        <f>IF(S114&gt;0,RANK(S114,(N114:P114,Q114:AE114)),0)</f>
        <v>0</v>
      </c>
      <c r="AK114" s="2">
        <f t="shared" ref="AK114:AK145" si="41">IF($C114=0,"-",Q114/$C114)</f>
        <v>1.1205032435620208E-2</v>
      </c>
      <c r="AL114" s="2">
        <f t="shared" ref="AL114:AL145" si="42">IF($C114=0,"-",R114/$C114)</f>
        <v>1.6119520345979948E-2</v>
      </c>
      <c r="AM114" s="2">
        <f t="shared" ref="AM114:AM145" si="43">IF($C114=0,"-",T114/$C114)</f>
        <v>0</v>
      </c>
      <c r="AN114" s="2">
        <f t="shared" ref="AN114:AN145" si="44">IF($C114=0,"-",S114/$C114)</f>
        <v>0</v>
      </c>
      <c r="AP114" s="5" t="s">
        <v>2324</v>
      </c>
      <c r="AQ114" s="5" t="s">
        <v>2409</v>
      </c>
      <c r="AT114">
        <v>2</v>
      </c>
      <c r="AU114" s="95">
        <v>5</v>
      </c>
      <c r="AV114" s="97">
        <v>1</v>
      </c>
      <c r="AW114" s="100">
        <f t="shared" ref="AW114:AW150" si="45">1000*AU114+AV114</f>
        <v>5001</v>
      </c>
      <c r="AY114" s="7" t="s">
        <v>1461</v>
      </c>
    </row>
    <row r="115" spans="1:51" ht="13" hidden="1" customHeight="1" outlineLevel="1">
      <c r="A115" s="5" t="s">
        <v>1684</v>
      </c>
      <c r="B115" s="5" t="s">
        <v>2409</v>
      </c>
      <c r="C115" s="1">
        <f t="shared" si="36"/>
        <v>6221</v>
      </c>
      <c r="D115" s="7">
        <f>IF(N115&gt;0, RANK(N115,(N115:P115,Q115:AE115)),0)</f>
        <v>2</v>
      </c>
      <c r="E115" s="7">
        <f>IF(O115&gt;0,RANK(O115,(N115:P115,Q115:AE115)),0)</f>
        <v>1</v>
      </c>
      <c r="F115" s="7">
        <f>IF(P115&gt;0,RANK(P115,(N115:P115,Q115:AE115)),0)</f>
        <v>0</v>
      </c>
      <c r="G115" s="1">
        <f>IF(R115&gt;0,MAX(N115:R115)-LARGE(N115:R115,2),0)</f>
        <v>492</v>
      </c>
      <c r="H115" s="2">
        <f>IF(C115&gt;0,G115/C115,0)</f>
        <v>7.9086963510689598E-2</v>
      </c>
      <c r="I115" s="2"/>
      <c r="J115" s="2">
        <f t="shared" si="37"/>
        <v>0.44606976370358464</v>
      </c>
      <c r="K115" s="2">
        <f t="shared" si="38"/>
        <v>0.5251567272142742</v>
      </c>
      <c r="L115" s="2">
        <f t="shared" si="39"/>
        <v>0</v>
      </c>
      <c r="M115" s="2">
        <f t="shared" si="40"/>
        <v>2.8773509082141158E-2</v>
      </c>
      <c r="N115" s="58">
        <v>2775</v>
      </c>
      <c r="O115" s="58">
        <v>3267</v>
      </c>
      <c r="P115" s="58"/>
      <c r="Q115" s="58">
        <v>66</v>
      </c>
      <c r="R115" s="55">
        <v>111</v>
      </c>
      <c r="X115" s="55">
        <v>2</v>
      </c>
      <c r="AG115" s="7">
        <f>IF(Q115&gt;0,RANK(Q115,(N115:P115,Q115:AE115)),0)</f>
        <v>4</v>
      </c>
      <c r="AH115" s="7">
        <f>IF(R115&gt;0,RANK(R115,(N115:P115,Q115:AE115)),0)</f>
        <v>3</v>
      </c>
      <c r="AI115" s="7">
        <f>IF(T115&gt;0,RANK(T115,(N115:P115,Q115:AE115)),0)</f>
        <v>0</v>
      </c>
      <c r="AJ115" s="7">
        <f>IF(S115&gt;0,RANK(S115,(N115:P115,Q115:AE115)),0)</f>
        <v>0</v>
      </c>
      <c r="AK115" s="2">
        <f t="shared" si="41"/>
        <v>1.060922681240958E-2</v>
      </c>
      <c r="AL115" s="2">
        <f t="shared" si="42"/>
        <v>1.7842790548143386E-2</v>
      </c>
      <c r="AM115" s="2">
        <f t="shared" si="43"/>
        <v>0</v>
      </c>
      <c r="AN115" s="2">
        <f t="shared" si="44"/>
        <v>0</v>
      </c>
      <c r="AP115" s="5" t="s">
        <v>1684</v>
      </c>
      <c r="AQ115" s="5" t="s">
        <v>2409</v>
      </c>
      <c r="AT115">
        <v>2</v>
      </c>
      <c r="AU115" s="95">
        <v>5</v>
      </c>
      <c r="AV115" s="97">
        <v>3</v>
      </c>
      <c r="AW115" s="100">
        <f t="shared" si="45"/>
        <v>5003</v>
      </c>
      <c r="AY115" s="7" t="s">
        <v>1461</v>
      </c>
    </row>
    <row r="116" spans="1:51" ht="13" hidden="1" customHeight="1" outlineLevel="1">
      <c r="A116" s="5" t="s">
        <v>1240</v>
      </c>
      <c r="B116" s="5" t="s">
        <v>2409</v>
      </c>
      <c r="C116" s="1">
        <f t="shared" si="36"/>
        <v>14968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>IF(P116&gt;0,RANK(P116,(N116:P116,Q116:AE116)),0)</f>
        <v>0</v>
      </c>
      <c r="G116" s="1">
        <f t="shared" ref="G116:G179" si="46">IF(R116&gt;0,MAX(N116:R116)-LARGE(N116:R116,2),0)</f>
        <v>5586</v>
      </c>
      <c r="H116" s="2">
        <f>IF(C116&gt;0,G116/C116,0)</f>
        <v>0.37319615179048637</v>
      </c>
      <c r="I116" s="2"/>
      <c r="J116" s="2">
        <f t="shared" si="37"/>
        <v>0.29155531801175844</v>
      </c>
      <c r="K116" s="2">
        <f t="shared" si="38"/>
        <v>0.66475146980224475</v>
      </c>
      <c r="L116" s="2">
        <f t="shared" si="39"/>
        <v>0</v>
      </c>
      <c r="M116" s="2">
        <f t="shared" si="40"/>
        <v>4.3693212185996755E-2</v>
      </c>
      <c r="N116" s="58">
        <v>4364</v>
      </c>
      <c r="O116" s="58">
        <v>9950</v>
      </c>
      <c r="P116" s="58"/>
      <c r="Q116" s="58">
        <v>344</v>
      </c>
      <c r="R116" s="55">
        <v>304</v>
      </c>
      <c r="X116" s="55">
        <v>6</v>
      </c>
      <c r="AG116" s="7">
        <f>IF(Q116&gt;0,RANK(Q116,(N116:P116,Q116:AE116)),0)</f>
        <v>3</v>
      </c>
      <c r="AH116" s="7">
        <f>IF(R116&gt;0,RANK(R116,(N116:P116,Q116:AE116)),0)</f>
        <v>4</v>
      </c>
      <c r="AI116" s="7">
        <f>IF(T116&gt;0,RANK(T116,(N116:P116,Q116:AE116)),0)</f>
        <v>0</v>
      </c>
      <c r="AJ116" s="7">
        <f>IF(S116&gt;0,RANK(S116,(N116:P116,Q116:AE116)),0)</f>
        <v>0</v>
      </c>
      <c r="AK116" s="2">
        <f t="shared" si="41"/>
        <v>2.2982362373062535E-2</v>
      </c>
      <c r="AL116" s="2">
        <f t="shared" si="42"/>
        <v>2.0309994655264563E-2</v>
      </c>
      <c r="AM116" s="2">
        <f t="shared" si="43"/>
        <v>0</v>
      </c>
      <c r="AN116" s="2">
        <f t="shared" si="44"/>
        <v>0</v>
      </c>
      <c r="AP116" s="5" t="s">
        <v>1240</v>
      </c>
      <c r="AQ116" s="5" t="s">
        <v>2409</v>
      </c>
      <c r="AT116">
        <v>2</v>
      </c>
      <c r="AU116" s="95">
        <v>5</v>
      </c>
      <c r="AV116" s="97">
        <v>5</v>
      </c>
      <c r="AW116" s="100">
        <f t="shared" si="45"/>
        <v>5005</v>
      </c>
      <c r="AY116" s="7" t="s">
        <v>1461</v>
      </c>
    </row>
    <row r="117" spans="1:51" ht="13" hidden="1" customHeight="1" outlineLevel="1">
      <c r="A117" s="5" t="s">
        <v>781</v>
      </c>
      <c r="B117" s="5" t="s">
        <v>2409</v>
      </c>
      <c r="C117" s="1">
        <f t="shared" si="36"/>
        <v>62925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>IF(P117&gt;0,RANK(P117,(N117:P117,Q117:AE117)),0)</f>
        <v>0</v>
      </c>
      <c r="G117" s="1">
        <f t="shared" si="46"/>
        <v>24847</v>
      </c>
      <c r="H117" s="2">
        <f>IF(C117&gt;0,G117/C117,0)</f>
        <v>0.39486690504568933</v>
      </c>
      <c r="I117" s="2"/>
      <c r="J117" s="2">
        <f t="shared" si="37"/>
        <v>0.27828367103694873</v>
      </c>
      <c r="K117" s="2">
        <f t="shared" si="38"/>
        <v>0.67315057608263806</v>
      </c>
      <c r="L117" s="2">
        <f t="shared" si="39"/>
        <v>0</v>
      </c>
      <c r="M117" s="2">
        <f t="shared" si="40"/>
        <v>4.8565752880413204E-2</v>
      </c>
      <c r="N117" s="58">
        <v>17511</v>
      </c>
      <c r="O117" s="58">
        <v>42358</v>
      </c>
      <c r="P117" s="58"/>
      <c r="Q117" s="58">
        <v>1665</v>
      </c>
      <c r="R117" s="55">
        <v>1336</v>
      </c>
      <c r="X117" s="55">
        <v>55</v>
      </c>
      <c r="AG117" s="7">
        <f>IF(Q117&gt;0,RANK(Q117,(N117:P117,Q117:AE117)),0)</f>
        <v>3</v>
      </c>
      <c r="AH117" s="7">
        <f>IF(R117&gt;0,RANK(R117,(N117:P117,Q117:AE117)),0)</f>
        <v>4</v>
      </c>
      <c r="AI117" s="7">
        <f>IF(T117&gt;0,RANK(T117,(N117:P117,Q117:AE117)),0)</f>
        <v>0</v>
      </c>
      <c r="AJ117" s="7">
        <f>IF(S117&gt;0,RANK(S117,(N117:P117,Q117:AE117)),0)</f>
        <v>0</v>
      </c>
      <c r="AK117" s="2">
        <f t="shared" si="41"/>
        <v>2.6460071513706794E-2</v>
      </c>
      <c r="AL117" s="2">
        <f t="shared" si="42"/>
        <v>2.1231624950337702E-2</v>
      </c>
      <c r="AM117" s="2">
        <f t="shared" si="43"/>
        <v>0</v>
      </c>
      <c r="AN117" s="2">
        <f t="shared" si="44"/>
        <v>0</v>
      </c>
      <c r="AP117" s="5" t="s">
        <v>781</v>
      </c>
      <c r="AQ117" s="5" t="s">
        <v>2409</v>
      </c>
      <c r="AT117">
        <v>2</v>
      </c>
      <c r="AU117" s="95">
        <v>5</v>
      </c>
      <c r="AV117" s="97">
        <v>7</v>
      </c>
      <c r="AW117" s="100">
        <f t="shared" si="45"/>
        <v>5007</v>
      </c>
      <c r="AY117" s="7" t="s">
        <v>1461</v>
      </c>
    </row>
    <row r="118" spans="1:51" ht="13" hidden="1" customHeight="1" outlineLevel="1">
      <c r="A118" s="6" t="s">
        <v>1318</v>
      </c>
      <c r="B118" s="5" t="s">
        <v>2409</v>
      </c>
      <c r="C118" s="1">
        <f t="shared" si="36"/>
        <v>11002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>IF(P118&gt;0,RANK(P118,(N118:P118,Q118:AE118)),0)</f>
        <v>0</v>
      </c>
      <c r="G118" s="1">
        <f t="shared" si="46"/>
        <v>4694</v>
      </c>
      <c r="H118" s="2">
        <f t="shared" ref="H118:H181" si="47">IF(C118&gt;0,G118/C118,0)</f>
        <v>0.42664970005453556</v>
      </c>
      <c r="I118" s="2"/>
      <c r="J118" s="2">
        <f t="shared" si="37"/>
        <v>0.26213415742592255</v>
      </c>
      <c r="K118" s="2">
        <f t="shared" si="38"/>
        <v>0.68878385748045812</v>
      </c>
      <c r="L118" s="2">
        <f t="shared" si="39"/>
        <v>0</v>
      </c>
      <c r="M118" s="2">
        <f t="shared" si="40"/>
        <v>4.9081985093619274E-2</v>
      </c>
      <c r="N118" s="58">
        <v>2884</v>
      </c>
      <c r="O118" s="58">
        <v>7578</v>
      </c>
      <c r="P118" s="58"/>
      <c r="Q118" s="58">
        <v>272</v>
      </c>
      <c r="R118" s="55">
        <v>262</v>
      </c>
      <c r="X118" s="55">
        <v>6</v>
      </c>
      <c r="AG118" s="7">
        <f>IF(Q118&gt;0,RANK(Q118,(N118:P118,Q118:AE118)),0)</f>
        <v>3</v>
      </c>
      <c r="AH118" s="7">
        <f>IF(R118&gt;0,RANK(R118,(N118:P118,Q118:AE118)),0)</f>
        <v>4</v>
      </c>
      <c r="AI118" s="7">
        <f>IF(T118&gt;0,RANK(T118,(N118:P118,Q118:AE118)),0)</f>
        <v>0</v>
      </c>
      <c r="AJ118" s="7">
        <f>IF(S118&gt;0,RANK(S118,(N118:P118,Q118:AE118)),0)</f>
        <v>0</v>
      </c>
      <c r="AK118" s="2">
        <f t="shared" si="41"/>
        <v>2.4722777676786038E-2</v>
      </c>
      <c r="AL118" s="2">
        <f t="shared" si="42"/>
        <v>2.3813852026904198E-2</v>
      </c>
      <c r="AM118" s="2">
        <f t="shared" si="43"/>
        <v>0</v>
      </c>
      <c r="AN118" s="2">
        <f t="shared" si="44"/>
        <v>0</v>
      </c>
      <c r="AP118" s="6" t="s">
        <v>1318</v>
      </c>
      <c r="AQ118" s="5" t="s">
        <v>2409</v>
      </c>
      <c r="AT118">
        <v>2</v>
      </c>
      <c r="AU118" s="95">
        <v>5</v>
      </c>
      <c r="AV118" s="97">
        <v>9</v>
      </c>
      <c r="AW118" s="100">
        <f t="shared" si="45"/>
        <v>5009</v>
      </c>
      <c r="AY118" s="7" t="s">
        <v>1461</v>
      </c>
    </row>
    <row r="119" spans="1:51" ht="13" hidden="1" customHeight="1" outlineLevel="1">
      <c r="A119" s="6" t="s">
        <v>2112</v>
      </c>
      <c r="B119" s="5" t="s">
        <v>2409</v>
      </c>
      <c r="C119" s="1">
        <f t="shared" si="36"/>
        <v>2889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>IF(P119&gt;0,RANK(P119,(N119:P119,Q119:AE119)),0)</f>
        <v>0</v>
      </c>
      <c r="G119" s="1">
        <f t="shared" si="46"/>
        <v>146</v>
      </c>
      <c r="H119" s="2">
        <f t="shared" si="47"/>
        <v>5.053651782623745E-2</v>
      </c>
      <c r="I119" s="2"/>
      <c r="J119" s="2">
        <f t="shared" si="37"/>
        <v>0.45794392523364486</v>
      </c>
      <c r="K119" s="2">
        <f t="shared" si="38"/>
        <v>0.50848044305988227</v>
      </c>
      <c r="L119" s="2">
        <f t="shared" si="39"/>
        <v>0</v>
      </c>
      <c r="M119" s="2">
        <f t="shared" si="40"/>
        <v>3.357563170647293E-2</v>
      </c>
      <c r="N119" s="58">
        <v>1323</v>
      </c>
      <c r="O119" s="58">
        <v>1469</v>
      </c>
      <c r="P119" s="58"/>
      <c r="Q119" s="58">
        <v>39</v>
      </c>
      <c r="R119" s="55">
        <v>58</v>
      </c>
      <c r="X119" s="55">
        <v>0</v>
      </c>
      <c r="AG119" s="7">
        <f>IF(Q119&gt;0,RANK(Q119,(N119:P119,Q119:AE119)),0)</f>
        <v>4</v>
      </c>
      <c r="AH119" s="7">
        <f>IF(R119&gt;0,RANK(R119,(N119:P119,Q119:AE119)),0)</f>
        <v>3</v>
      </c>
      <c r="AI119" s="7">
        <f>IF(T119&gt;0,RANK(T119,(N119:P119,Q119:AE119)),0)</f>
        <v>0</v>
      </c>
      <c r="AJ119" s="7">
        <f>IF(S119&gt;0,RANK(S119,(N119:P119,Q119:AE119)),0)</f>
        <v>0</v>
      </c>
      <c r="AK119" s="2">
        <f t="shared" si="41"/>
        <v>1.3499480789200415E-2</v>
      </c>
      <c r="AL119" s="2">
        <f t="shared" si="42"/>
        <v>2.0076150917272412E-2</v>
      </c>
      <c r="AM119" s="2">
        <f t="shared" si="43"/>
        <v>0</v>
      </c>
      <c r="AN119" s="2">
        <f t="shared" si="44"/>
        <v>0</v>
      </c>
      <c r="AP119" s="6" t="s">
        <v>2112</v>
      </c>
      <c r="AQ119" s="5" t="s">
        <v>2409</v>
      </c>
      <c r="AT119">
        <v>2</v>
      </c>
      <c r="AU119" s="95">
        <v>5</v>
      </c>
      <c r="AV119" s="97">
        <v>11</v>
      </c>
      <c r="AW119" s="100">
        <f t="shared" si="45"/>
        <v>5011</v>
      </c>
      <c r="AY119" s="7" t="s">
        <v>1461</v>
      </c>
    </row>
    <row r="120" spans="1:51" ht="13" hidden="1" customHeight="1" outlineLevel="1">
      <c r="A120" s="6" t="s">
        <v>1148</v>
      </c>
      <c r="B120" s="5" t="s">
        <v>2409</v>
      </c>
      <c r="C120" s="1">
        <f t="shared" si="36"/>
        <v>1634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>IF(P120&gt;0,RANK(P120,(N120:P120,Q120:AE120)),0)</f>
        <v>0</v>
      </c>
      <c r="G120" s="1">
        <f t="shared" si="46"/>
        <v>234</v>
      </c>
      <c r="H120" s="2">
        <f t="shared" si="47"/>
        <v>0.14320685434516525</v>
      </c>
      <c r="I120" s="2"/>
      <c r="J120" s="2">
        <f t="shared" si="37"/>
        <v>0.40636474908200737</v>
      </c>
      <c r="K120" s="2">
        <f t="shared" si="38"/>
        <v>0.54957160342717259</v>
      </c>
      <c r="L120" s="2">
        <f t="shared" si="39"/>
        <v>0</v>
      </c>
      <c r="M120" s="2">
        <f t="shared" si="40"/>
        <v>4.4063647490820035E-2</v>
      </c>
      <c r="N120" s="58">
        <v>664</v>
      </c>
      <c r="O120" s="58">
        <v>898</v>
      </c>
      <c r="P120" s="58"/>
      <c r="Q120" s="58">
        <v>31</v>
      </c>
      <c r="R120" s="55">
        <v>38</v>
      </c>
      <c r="X120" s="55">
        <v>3</v>
      </c>
      <c r="AG120" s="7">
        <f>IF(Q120&gt;0,RANK(Q120,(N120:P120,Q120:AE120)),0)</f>
        <v>4</v>
      </c>
      <c r="AH120" s="7">
        <f>IF(R120&gt;0,RANK(R120,(N120:P120,Q120:AE120)),0)</f>
        <v>3</v>
      </c>
      <c r="AI120" s="7">
        <f>IF(T120&gt;0,RANK(T120,(N120:P120,Q120:AE120)),0)</f>
        <v>0</v>
      </c>
      <c r="AJ120" s="7">
        <f>IF(S120&gt;0,RANK(S120,(N120:P120,Q120:AE120)),0)</f>
        <v>0</v>
      </c>
      <c r="AK120" s="2">
        <f t="shared" si="41"/>
        <v>1.8971848225214197E-2</v>
      </c>
      <c r="AL120" s="2">
        <f t="shared" si="42"/>
        <v>2.3255813953488372E-2</v>
      </c>
      <c r="AM120" s="2">
        <f t="shared" si="43"/>
        <v>0</v>
      </c>
      <c r="AN120" s="2">
        <f t="shared" si="44"/>
        <v>0</v>
      </c>
      <c r="AP120" s="6" t="s">
        <v>1148</v>
      </c>
      <c r="AQ120" s="5" t="s">
        <v>2409</v>
      </c>
      <c r="AT120">
        <v>2</v>
      </c>
      <c r="AU120" s="95">
        <v>5</v>
      </c>
      <c r="AV120" s="97">
        <v>13</v>
      </c>
      <c r="AW120" s="100">
        <f t="shared" si="45"/>
        <v>5013</v>
      </c>
      <c r="AY120" s="7" t="s">
        <v>1461</v>
      </c>
    </row>
    <row r="121" spans="1:51" ht="13" hidden="1" customHeight="1" outlineLevel="1">
      <c r="A121" s="6" t="s">
        <v>203</v>
      </c>
      <c r="B121" s="5" t="s">
        <v>2409</v>
      </c>
      <c r="C121" s="1">
        <f t="shared" si="36"/>
        <v>8078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>IF(P121&gt;0,RANK(P121,(N121:P121,Q121:AE121)),0)</f>
        <v>0</v>
      </c>
      <c r="G121" s="1">
        <f t="shared" si="46"/>
        <v>1713</v>
      </c>
      <c r="H121" s="2">
        <f t="shared" si="47"/>
        <v>0.21205743996038623</v>
      </c>
      <c r="I121" s="2"/>
      <c r="J121" s="2">
        <f t="shared" si="37"/>
        <v>0.36952215895023521</v>
      </c>
      <c r="K121" s="2">
        <f t="shared" si="38"/>
        <v>0.58157959891062139</v>
      </c>
      <c r="L121" s="2">
        <f t="shared" si="39"/>
        <v>0</v>
      </c>
      <c r="M121" s="2">
        <f t="shared" si="40"/>
        <v>4.88982421391434E-2</v>
      </c>
      <c r="N121" s="58">
        <v>2985</v>
      </c>
      <c r="O121" s="58">
        <v>4698</v>
      </c>
      <c r="P121" s="58"/>
      <c r="Q121" s="58">
        <v>171</v>
      </c>
      <c r="R121" s="55">
        <v>221</v>
      </c>
      <c r="X121" s="55">
        <v>3</v>
      </c>
      <c r="AG121" s="7">
        <f>IF(Q121&gt;0,RANK(Q121,(N121:P121,Q121:AE121)),0)</f>
        <v>4</v>
      </c>
      <c r="AH121" s="7">
        <f>IF(R121&gt;0,RANK(R121,(N121:P121,Q121:AE121)),0)</f>
        <v>3</v>
      </c>
      <c r="AI121" s="7">
        <f>IF(T121&gt;0,RANK(T121,(N121:P121,Q121:AE121)),0)</f>
        <v>0</v>
      </c>
      <c r="AJ121" s="7">
        <f>IF(S121&gt;0,RANK(S121,(N121:P121,Q121:AE121)),0)</f>
        <v>0</v>
      </c>
      <c r="AK121" s="2">
        <f t="shared" si="41"/>
        <v>2.116860609061649E-2</v>
      </c>
      <c r="AL121" s="2">
        <f t="shared" si="42"/>
        <v>2.7358256994305521E-2</v>
      </c>
      <c r="AM121" s="2">
        <f t="shared" si="43"/>
        <v>0</v>
      </c>
      <c r="AN121" s="2">
        <f t="shared" si="44"/>
        <v>0</v>
      </c>
      <c r="AP121" s="6" t="s">
        <v>203</v>
      </c>
      <c r="AQ121" s="5" t="s">
        <v>2409</v>
      </c>
      <c r="AT121">
        <v>2</v>
      </c>
      <c r="AU121" s="95">
        <v>5</v>
      </c>
      <c r="AV121" s="97">
        <v>15</v>
      </c>
      <c r="AW121" s="100">
        <f t="shared" si="45"/>
        <v>5015</v>
      </c>
      <c r="AY121" s="7" t="s">
        <v>1461</v>
      </c>
    </row>
    <row r="122" spans="1:51" ht="13" hidden="1" customHeight="1" outlineLevel="1">
      <c r="A122" s="6" t="s">
        <v>176</v>
      </c>
      <c r="B122" s="5" t="s">
        <v>2409</v>
      </c>
      <c r="C122" s="1">
        <f t="shared" si="36"/>
        <v>3500</v>
      </c>
      <c r="D122" s="7">
        <f>IF(N122&gt;0, RANK(N122,(N122:P122,Q122:AE122)),0)</f>
        <v>1</v>
      </c>
      <c r="E122" s="7">
        <f>IF(O122&gt;0,RANK(O122,(N122:P122,Q122:AE122)),0)</f>
        <v>2</v>
      </c>
      <c r="F122" s="7">
        <f>IF(P122&gt;0,RANK(P122,(N122:P122,Q122:AE122)),0)</f>
        <v>0</v>
      </c>
      <c r="G122" s="1">
        <f t="shared" si="46"/>
        <v>1135</v>
      </c>
      <c r="H122" s="2">
        <f t="shared" si="47"/>
        <v>0.32428571428571429</v>
      </c>
      <c r="I122" s="2"/>
      <c r="J122" s="2">
        <f t="shared" si="37"/>
        <v>0.65257142857142858</v>
      </c>
      <c r="K122" s="2">
        <f t="shared" si="38"/>
        <v>0.32828571428571429</v>
      </c>
      <c r="L122" s="2">
        <f t="shared" si="39"/>
        <v>0</v>
      </c>
      <c r="M122" s="2">
        <f t="shared" si="40"/>
        <v>1.9142857142857128E-2</v>
      </c>
      <c r="N122" s="58">
        <v>2284</v>
      </c>
      <c r="O122" s="58">
        <v>1149</v>
      </c>
      <c r="P122" s="58"/>
      <c r="Q122" s="58">
        <v>33</v>
      </c>
      <c r="R122" s="55">
        <v>32</v>
      </c>
      <c r="X122" s="55">
        <v>2</v>
      </c>
      <c r="AG122" s="7">
        <f>IF(Q122&gt;0,RANK(Q122,(N122:P122,Q122:AE122)),0)</f>
        <v>3</v>
      </c>
      <c r="AH122" s="7">
        <f>IF(R122&gt;0,RANK(R122,(N122:P122,Q122:AE122)),0)</f>
        <v>4</v>
      </c>
      <c r="AI122" s="7">
        <f>IF(T122&gt;0,RANK(T122,(N122:P122,Q122:AE122)),0)</f>
        <v>0</v>
      </c>
      <c r="AJ122" s="7">
        <f>IF(S122&gt;0,RANK(S122,(N122:P122,Q122:AE122)),0)</f>
        <v>0</v>
      </c>
      <c r="AK122" s="2">
        <f t="shared" si="41"/>
        <v>9.4285714285714285E-3</v>
      </c>
      <c r="AL122" s="2">
        <f t="shared" si="42"/>
        <v>9.1428571428571435E-3</v>
      </c>
      <c r="AM122" s="2">
        <f t="shared" si="43"/>
        <v>0</v>
      </c>
      <c r="AN122" s="2">
        <f t="shared" si="44"/>
        <v>0</v>
      </c>
      <c r="AP122" s="6" t="s">
        <v>176</v>
      </c>
      <c r="AQ122" s="5" t="s">
        <v>2409</v>
      </c>
      <c r="AT122">
        <v>2</v>
      </c>
      <c r="AU122" s="95">
        <v>5</v>
      </c>
      <c r="AV122" s="97">
        <v>17</v>
      </c>
      <c r="AW122" s="100">
        <f t="shared" si="45"/>
        <v>5017</v>
      </c>
      <c r="AY122" s="7" t="s">
        <v>1461</v>
      </c>
    </row>
    <row r="123" spans="1:51" ht="13" hidden="1" customHeight="1" outlineLevel="1">
      <c r="A123" s="6" t="s">
        <v>726</v>
      </c>
      <c r="B123" s="5" t="s">
        <v>2409</v>
      </c>
      <c r="C123" s="1">
        <f t="shared" si="36"/>
        <v>6959</v>
      </c>
      <c r="D123" s="7">
        <f>IF(N123&gt;0, RANK(N123,(N123:P123,Q123:AE123)),0)</f>
        <v>1</v>
      </c>
      <c r="E123" s="7">
        <f>IF(O123&gt;0,RANK(O123,(N123:P123,Q123:AE123)),0)</f>
        <v>2</v>
      </c>
      <c r="F123" s="7">
        <f>IF(P123&gt;0,RANK(P123,(N123:P123,Q123:AE123)),0)</f>
        <v>0</v>
      </c>
      <c r="G123" s="1">
        <f t="shared" si="46"/>
        <v>503</v>
      </c>
      <c r="H123" s="2">
        <f t="shared" si="47"/>
        <v>7.2280500071849399E-2</v>
      </c>
      <c r="I123" s="2"/>
      <c r="J123" s="2">
        <f t="shared" si="37"/>
        <v>0.52090817646213539</v>
      </c>
      <c r="K123" s="2">
        <f t="shared" si="38"/>
        <v>0.44862767639028595</v>
      </c>
      <c r="L123" s="2">
        <f t="shared" si="39"/>
        <v>0</v>
      </c>
      <c r="M123" s="2">
        <f t="shared" si="40"/>
        <v>3.0464147147578668E-2</v>
      </c>
      <c r="N123" s="58">
        <v>3625</v>
      </c>
      <c r="O123" s="58">
        <v>3122</v>
      </c>
      <c r="P123" s="58"/>
      <c r="Q123" s="58">
        <v>102</v>
      </c>
      <c r="R123" s="55">
        <v>105</v>
      </c>
      <c r="X123" s="55">
        <v>5</v>
      </c>
      <c r="AG123" s="7">
        <f>IF(Q123&gt;0,RANK(Q123,(N123:P123,Q123:AE123)),0)</f>
        <v>4</v>
      </c>
      <c r="AH123" s="7">
        <f>IF(R123&gt;0,RANK(R123,(N123:P123,Q123:AE123)),0)</f>
        <v>3</v>
      </c>
      <c r="AI123" s="7">
        <f>IF(T123&gt;0,RANK(T123,(N123:P123,Q123:AE123)),0)</f>
        <v>0</v>
      </c>
      <c r="AJ123" s="7">
        <f>IF(S123&gt;0,RANK(S123,(N123:P123,Q123:AE123)),0)</f>
        <v>0</v>
      </c>
      <c r="AK123" s="2">
        <f t="shared" si="41"/>
        <v>1.465727834458974E-2</v>
      </c>
      <c r="AL123" s="2">
        <f t="shared" si="42"/>
        <v>1.5088374766489438E-2</v>
      </c>
      <c r="AM123" s="2">
        <f t="shared" si="43"/>
        <v>0</v>
      </c>
      <c r="AN123" s="2">
        <f t="shared" si="44"/>
        <v>0</v>
      </c>
      <c r="AP123" s="6" t="s">
        <v>726</v>
      </c>
      <c r="AQ123" s="5" t="s">
        <v>2409</v>
      </c>
      <c r="AT123">
        <v>2</v>
      </c>
      <c r="AU123" s="95">
        <v>5</v>
      </c>
      <c r="AV123" s="97">
        <v>19</v>
      </c>
      <c r="AW123" s="100">
        <f t="shared" si="45"/>
        <v>5019</v>
      </c>
      <c r="AY123" s="7" t="s">
        <v>1461</v>
      </c>
    </row>
    <row r="124" spans="1:51" ht="13" hidden="1" customHeight="1" outlineLevel="1">
      <c r="A124" s="6" t="s">
        <v>1282</v>
      </c>
      <c r="B124" s="5" t="s">
        <v>2409</v>
      </c>
      <c r="C124" s="1">
        <f t="shared" si="36"/>
        <v>3998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>IF(P124&gt;0,RANK(P124,(N124:P124,Q124:AE124)),0)</f>
        <v>0</v>
      </c>
      <c r="G124" s="1">
        <f t="shared" si="46"/>
        <v>680</v>
      </c>
      <c r="H124" s="2">
        <f t="shared" si="47"/>
        <v>0.17008504252126064</v>
      </c>
      <c r="I124" s="2"/>
      <c r="J124" s="2">
        <f t="shared" si="37"/>
        <v>0.39344672336168085</v>
      </c>
      <c r="K124" s="2">
        <f t="shared" si="38"/>
        <v>0.56353176588294152</v>
      </c>
      <c r="L124" s="2">
        <f t="shared" si="39"/>
        <v>0</v>
      </c>
      <c r="M124" s="2">
        <f t="shared" si="40"/>
        <v>4.3021510755377634E-2</v>
      </c>
      <c r="N124" s="58">
        <v>1573</v>
      </c>
      <c r="O124" s="58">
        <v>2253</v>
      </c>
      <c r="P124" s="58"/>
      <c r="Q124" s="58">
        <v>69</v>
      </c>
      <c r="R124" s="55">
        <v>103</v>
      </c>
      <c r="X124" s="55">
        <v>0</v>
      </c>
      <c r="AG124" s="7">
        <f>IF(Q124&gt;0,RANK(Q124,(N124:P124,Q124:AE124)),0)</f>
        <v>4</v>
      </c>
      <c r="AH124" s="7">
        <f>IF(R124&gt;0,RANK(R124,(N124:P124,Q124:AE124)),0)</f>
        <v>3</v>
      </c>
      <c r="AI124" s="7">
        <f>IF(T124&gt;0,RANK(T124,(N124:P124,Q124:AE124)),0)</f>
        <v>0</v>
      </c>
      <c r="AJ124" s="7">
        <f>IF(S124&gt;0,RANK(S124,(N124:P124,Q124:AE124)),0)</f>
        <v>0</v>
      </c>
      <c r="AK124" s="2">
        <f t="shared" si="41"/>
        <v>1.7258629314657329E-2</v>
      </c>
      <c r="AL124" s="2">
        <f t="shared" si="42"/>
        <v>2.5762881440720361E-2</v>
      </c>
      <c r="AM124" s="2">
        <f t="shared" si="43"/>
        <v>0</v>
      </c>
      <c r="AN124" s="2">
        <f t="shared" si="44"/>
        <v>0</v>
      </c>
      <c r="AP124" s="6" t="s">
        <v>1282</v>
      </c>
      <c r="AQ124" s="5" t="s">
        <v>2409</v>
      </c>
      <c r="AT124">
        <v>2</v>
      </c>
      <c r="AU124" s="95">
        <v>5</v>
      </c>
      <c r="AV124" s="97">
        <v>21</v>
      </c>
      <c r="AW124" s="100">
        <f t="shared" si="45"/>
        <v>5021</v>
      </c>
      <c r="AY124" s="7" t="s">
        <v>1461</v>
      </c>
    </row>
    <row r="125" spans="1:51" ht="13" hidden="1" customHeight="1" outlineLevel="1">
      <c r="A125" s="6" t="s">
        <v>2294</v>
      </c>
      <c r="B125" s="5" t="s">
        <v>2409</v>
      </c>
      <c r="C125" s="1">
        <f t="shared" si="36"/>
        <v>9874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>IF(P125&gt;0,RANK(P125,(N125:P125,Q125:AE125)),0)</f>
        <v>0</v>
      </c>
      <c r="G125" s="1">
        <f t="shared" si="46"/>
        <v>3950</v>
      </c>
      <c r="H125" s="2">
        <f t="shared" si="47"/>
        <v>0.40004051043143607</v>
      </c>
      <c r="I125" s="2"/>
      <c r="J125" s="2">
        <f t="shared" si="37"/>
        <v>0.27202754709337656</v>
      </c>
      <c r="K125" s="2">
        <f t="shared" si="38"/>
        <v>0.67206805752481269</v>
      </c>
      <c r="L125" s="2">
        <f t="shared" si="39"/>
        <v>0</v>
      </c>
      <c r="M125" s="2">
        <f t="shared" si="40"/>
        <v>5.590439538181069E-2</v>
      </c>
      <c r="N125" s="58">
        <v>2686</v>
      </c>
      <c r="O125" s="58">
        <v>6636</v>
      </c>
      <c r="P125" s="58"/>
      <c r="Q125" s="58">
        <v>278</v>
      </c>
      <c r="R125" s="55">
        <v>269</v>
      </c>
      <c r="X125" s="55">
        <v>5</v>
      </c>
      <c r="AG125" s="7">
        <f>IF(Q125&gt;0,RANK(Q125,(N125:P125,Q125:AE125)),0)</f>
        <v>3</v>
      </c>
      <c r="AH125" s="7">
        <f>IF(R125&gt;0,RANK(R125,(N125:P125,Q125:AE125)),0)</f>
        <v>4</v>
      </c>
      <c r="AI125" s="7">
        <f>IF(T125&gt;0,RANK(T125,(N125:P125,Q125:AE125)),0)</f>
        <v>0</v>
      </c>
      <c r="AJ125" s="7">
        <f>IF(S125&gt;0,RANK(S125,(N125:P125,Q125:AE125)),0)</f>
        <v>0</v>
      </c>
      <c r="AK125" s="2">
        <f t="shared" si="41"/>
        <v>2.8154749848085883E-2</v>
      </c>
      <c r="AL125" s="2">
        <f t="shared" si="42"/>
        <v>2.7243265140773749E-2</v>
      </c>
      <c r="AM125" s="2">
        <f t="shared" si="43"/>
        <v>0</v>
      </c>
      <c r="AN125" s="2">
        <f t="shared" si="44"/>
        <v>0</v>
      </c>
      <c r="AP125" s="6" t="s">
        <v>2294</v>
      </c>
      <c r="AQ125" s="5" t="s">
        <v>2409</v>
      </c>
      <c r="AT125">
        <v>2</v>
      </c>
      <c r="AU125" s="95">
        <v>5</v>
      </c>
      <c r="AV125" s="97">
        <v>23</v>
      </c>
      <c r="AW125" s="100">
        <f t="shared" si="45"/>
        <v>5023</v>
      </c>
      <c r="AY125" s="7" t="s">
        <v>1461</v>
      </c>
    </row>
    <row r="126" spans="1:51" ht="13" hidden="1" customHeight="1" outlineLevel="1">
      <c r="A126" s="6" t="s">
        <v>1144</v>
      </c>
      <c r="B126" s="5" t="s">
        <v>2409</v>
      </c>
      <c r="C126" s="1">
        <f t="shared" si="36"/>
        <v>2724</v>
      </c>
      <c r="D126" s="7">
        <f>IF(N126&gt;0, RANK(N126,(N126:P126,Q126:AE126)),0)</f>
        <v>2</v>
      </c>
      <c r="E126" s="7">
        <f>IF(O126&gt;0,RANK(O126,(N126:P126,Q126:AE126)),0)</f>
        <v>1</v>
      </c>
      <c r="F126" s="7">
        <f>IF(P126&gt;0,RANK(P126,(N126:P126,Q126:AE126)),0)</f>
        <v>0</v>
      </c>
      <c r="G126" s="1">
        <f t="shared" si="46"/>
        <v>729</v>
      </c>
      <c r="H126" s="2">
        <f t="shared" si="47"/>
        <v>0.26762114537444937</v>
      </c>
      <c r="I126" s="2"/>
      <c r="J126" s="2">
        <f t="shared" si="37"/>
        <v>0.34471365638766521</v>
      </c>
      <c r="K126" s="2">
        <f t="shared" si="38"/>
        <v>0.61233480176211452</v>
      </c>
      <c r="L126" s="2">
        <f t="shared" si="39"/>
        <v>0</v>
      </c>
      <c r="M126" s="2">
        <f t="shared" si="40"/>
        <v>4.2951541850220321E-2</v>
      </c>
      <c r="N126" s="58">
        <v>939</v>
      </c>
      <c r="O126" s="58">
        <v>1668</v>
      </c>
      <c r="P126" s="58"/>
      <c r="Q126" s="58">
        <v>51</v>
      </c>
      <c r="R126" s="55">
        <v>66</v>
      </c>
      <c r="X126" s="55">
        <v>0</v>
      </c>
      <c r="AG126" s="7">
        <f>IF(Q126&gt;0,RANK(Q126,(N126:P126,Q126:AE126)),0)</f>
        <v>4</v>
      </c>
      <c r="AH126" s="7">
        <f>IF(R126&gt;0,RANK(R126,(N126:P126,Q126:AE126)),0)</f>
        <v>3</v>
      </c>
      <c r="AI126" s="7">
        <f>IF(T126&gt;0,RANK(T126,(N126:P126,Q126:AE126)),0)</f>
        <v>0</v>
      </c>
      <c r="AJ126" s="7">
        <f>IF(S126&gt;0,RANK(S126,(N126:P126,Q126:AE126)),0)</f>
        <v>0</v>
      </c>
      <c r="AK126" s="2">
        <f t="shared" si="41"/>
        <v>1.8722466960352423E-2</v>
      </c>
      <c r="AL126" s="2">
        <f t="shared" si="42"/>
        <v>2.4229074889867842E-2</v>
      </c>
      <c r="AM126" s="2">
        <f t="shared" si="43"/>
        <v>0</v>
      </c>
      <c r="AN126" s="2">
        <f t="shared" si="44"/>
        <v>0</v>
      </c>
      <c r="AP126" s="6" t="s">
        <v>1144</v>
      </c>
      <c r="AQ126" s="5" t="s">
        <v>2409</v>
      </c>
      <c r="AT126">
        <v>2</v>
      </c>
      <c r="AU126" s="95">
        <v>5</v>
      </c>
      <c r="AV126" s="97">
        <v>25</v>
      </c>
      <c r="AW126" s="100">
        <f t="shared" si="45"/>
        <v>5025</v>
      </c>
      <c r="AY126" s="7" t="s">
        <v>1461</v>
      </c>
    </row>
    <row r="127" spans="1:51" ht="13" hidden="1" customHeight="1" outlineLevel="1">
      <c r="A127" s="6" t="s">
        <v>654</v>
      </c>
      <c r="B127" s="5" t="s">
        <v>2409</v>
      </c>
      <c r="C127" s="1">
        <f t="shared" si="36"/>
        <v>7928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>IF(P127&gt;0,RANK(P127,(N127:P127,Q127:AE127)),0)</f>
        <v>0</v>
      </c>
      <c r="G127" s="1">
        <f t="shared" si="46"/>
        <v>1516</v>
      </c>
      <c r="H127" s="2">
        <f t="shared" si="47"/>
        <v>0.19122098890010092</v>
      </c>
      <c r="I127" s="2"/>
      <c r="J127" s="2">
        <f t="shared" si="37"/>
        <v>0.39026236125126135</v>
      </c>
      <c r="K127" s="2">
        <f t="shared" si="38"/>
        <v>0.58148335015136221</v>
      </c>
      <c r="L127" s="2">
        <f t="shared" si="39"/>
        <v>0</v>
      </c>
      <c r="M127" s="2">
        <f t="shared" si="40"/>
        <v>2.8254288597376442E-2</v>
      </c>
      <c r="N127" s="58">
        <v>3094</v>
      </c>
      <c r="O127" s="58">
        <v>4610</v>
      </c>
      <c r="P127" s="58"/>
      <c r="Q127" s="58">
        <v>105</v>
      </c>
      <c r="R127" s="55">
        <v>119</v>
      </c>
      <c r="X127" s="55">
        <v>0</v>
      </c>
      <c r="AG127" s="7">
        <f>IF(Q127&gt;0,RANK(Q127,(N127:P127,Q127:AE127)),0)</f>
        <v>4</v>
      </c>
      <c r="AH127" s="7">
        <f>IF(R127&gt;0,RANK(R127,(N127:P127,Q127:AE127)),0)</f>
        <v>3</v>
      </c>
      <c r="AI127" s="7">
        <f>IF(T127&gt;0,RANK(T127,(N127:P127,Q127:AE127)),0)</f>
        <v>0</v>
      </c>
      <c r="AJ127" s="7">
        <f>IF(S127&gt;0,RANK(S127,(N127:P127,Q127:AE127)),0)</f>
        <v>0</v>
      </c>
      <c r="AK127" s="2">
        <f t="shared" si="41"/>
        <v>1.3244197780020181E-2</v>
      </c>
      <c r="AL127" s="2">
        <f t="shared" si="42"/>
        <v>1.5010090817356206E-2</v>
      </c>
      <c r="AM127" s="2">
        <f t="shared" si="43"/>
        <v>0</v>
      </c>
      <c r="AN127" s="2">
        <f t="shared" si="44"/>
        <v>0</v>
      </c>
      <c r="AP127" s="6" t="s">
        <v>654</v>
      </c>
      <c r="AQ127" s="5" t="s">
        <v>2409</v>
      </c>
      <c r="AT127">
        <v>2</v>
      </c>
      <c r="AU127" s="95">
        <v>5</v>
      </c>
      <c r="AV127" s="97">
        <v>27</v>
      </c>
      <c r="AW127" s="100">
        <f t="shared" si="45"/>
        <v>5027</v>
      </c>
      <c r="AY127" s="7" t="s">
        <v>1461</v>
      </c>
    </row>
    <row r="128" spans="1:51" ht="13" hidden="1" customHeight="1" outlineLevel="1">
      <c r="A128" s="6" t="s">
        <v>909</v>
      </c>
      <c r="B128" s="5" t="s">
        <v>2409</v>
      </c>
      <c r="C128" s="1">
        <f t="shared" si="36"/>
        <v>6345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>IF(P128&gt;0,RANK(P128,(N128:P128,Q128:AE128)),0)</f>
        <v>0</v>
      </c>
      <c r="G128" s="1">
        <f t="shared" si="46"/>
        <v>690</v>
      </c>
      <c r="H128" s="2">
        <f t="shared" si="47"/>
        <v>0.10874704491725769</v>
      </c>
      <c r="I128" s="2"/>
      <c r="J128" s="2">
        <f t="shared" si="37"/>
        <v>0.42600472813238771</v>
      </c>
      <c r="K128" s="2">
        <f t="shared" si="38"/>
        <v>0.53475177304964538</v>
      </c>
      <c r="L128" s="2">
        <f t="shared" si="39"/>
        <v>0</v>
      </c>
      <c r="M128" s="2">
        <f t="shared" si="40"/>
        <v>3.9243498817966849E-2</v>
      </c>
      <c r="N128" s="58">
        <v>2703</v>
      </c>
      <c r="O128" s="58">
        <v>3393</v>
      </c>
      <c r="P128" s="58"/>
      <c r="Q128" s="58">
        <v>110</v>
      </c>
      <c r="R128" s="55">
        <v>134</v>
      </c>
      <c r="X128" s="55">
        <v>5</v>
      </c>
      <c r="AG128" s="7">
        <f>IF(Q128&gt;0,RANK(Q128,(N128:P128,Q128:AE128)),0)</f>
        <v>4</v>
      </c>
      <c r="AH128" s="7">
        <f>IF(R128&gt;0,RANK(R128,(N128:P128,Q128:AE128)),0)</f>
        <v>3</v>
      </c>
      <c r="AI128" s="7">
        <f>IF(T128&gt;0,RANK(T128,(N128:P128,Q128:AE128)),0)</f>
        <v>0</v>
      </c>
      <c r="AJ128" s="7">
        <f>IF(S128&gt;0,RANK(S128,(N128:P128,Q128:AE128)),0)</f>
        <v>0</v>
      </c>
      <c r="AK128" s="2">
        <f t="shared" si="41"/>
        <v>1.7336485421591805E-2</v>
      </c>
      <c r="AL128" s="2">
        <f t="shared" si="42"/>
        <v>2.1118991331757288E-2</v>
      </c>
      <c r="AM128" s="2">
        <f t="shared" si="43"/>
        <v>0</v>
      </c>
      <c r="AN128" s="2">
        <f t="shared" si="44"/>
        <v>0</v>
      </c>
      <c r="AP128" s="6" t="s">
        <v>909</v>
      </c>
      <c r="AQ128" s="5" t="s">
        <v>2409</v>
      </c>
      <c r="AT128">
        <v>2</v>
      </c>
      <c r="AU128" s="95">
        <v>5</v>
      </c>
      <c r="AV128" s="97">
        <v>29</v>
      </c>
      <c r="AW128" s="100">
        <f t="shared" si="45"/>
        <v>5029</v>
      </c>
      <c r="AY128" s="7" t="s">
        <v>1461</v>
      </c>
    </row>
    <row r="129" spans="1:51" ht="13" hidden="1" customHeight="1" outlineLevel="1">
      <c r="A129" s="6" t="s">
        <v>684</v>
      </c>
      <c r="B129" s="5" t="s">
        <v>2409</v>
      </c>
      <c r="C129" s="1">
        <f t="shared" si="36"/>
        <v>25311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>IF(P129&gt;0,RANK(P129,(N129:P129,Q129:AE129)),0)</f>
        <v>0</v>
      </c>
      <c r="G129" s="1">
        <f t="shared" si="46"/>
        <v>6192</v>
      </c>
      <c r="H129" s="2">
        <f t="shared" si="47"/>
        <v>0.24463671921299041</v>
      </c>
      <c r="I129" s="2"/>
      <c r="J129" s="2">
        <f t="shared" si="37"/>
        <v>0.35774959503773063</v>
      </c>
      <c r="K129" s="2">
        <f t="shared" si="38"/>
        <v>0.60238631425072098</v>
      </c>
      <c r="L129" s="2">
        <f t="shared" si="39"/>
        <v>0</v>
      </c>
      <c r="M129" s="2">
        <f t="shared" si="40"/>
        <v>3.9864090711548394E-2</v>
      </c>
      <c r="N129" s="58">
        <v>9055</v>
      </c>
      <c r="O129" s="58">
        <v>15247</v>
      </c>
      <c r="P129" s="58"/>
      <c r="Q129" s="58">
        <v>428</v>
      </c>
      <c r="R129" s="55">
        <v>562</v>
      </c>
      <c r="X129" s="55">
        <v>19</v>
      </c>
      <c r="AG129" s="7">
        <f>IF(Q129&gt;0,RANK(Q129,(N129:P129,Q129:AE129)),0)</f>
        <v>4</v>
      </c>
      <c r="AH129" s="7">
        <f>IF(R129&gt;0,RANK(R129,(N129:P129,Q129:AE129)),0)</f>
        <v>3</v>
      </c>
      <c r="AI129" s="7">
        <f>IF(T129&gt;0,RANK(T129,(N129:P129,Q129:AE129)),0)</f>
        <v>0</v>
      </c>
      <c r="AJ129" s="7">
        <f>IF(S129&gt;0,RANK(S129,(N129:P129,Q129:AE129)),0)</f>
        <v>0</v>
      </c>
      <c r="AK129" s="2">
        <f t="shared" si="41"/>
        <v>1.6909644028288096E-2</v>
      </c>
      <c r="AL129" s="2">
        <f t="shared" si="42"/>
        <v>2.2203784915649321E-2</v>
      </c>
      <c r="AM129" s="2">
        <f t="shared" si="43"/>
        <v>0</v>
      </c>
      <c r="AN129" s="2">
        <f t="shared" si="44"/>
        <v>0</v>
      </c>
      <c r="AP129" s="6" t="s">
        <v>684</v>
      </c>
      <c r="AQ129" s="5" t="s">
        <v>2409</v>
      </c>
      <c r="AT129">
        <v>2</v>
      </c>
      <c r="AU129" s="95">
        <v>5</v>
      </c>
      <c r="AV129" s="97">
        <v>31</v>
      </c>
      <c r="AW129" s="100">
        <f t="shared" si="45"/>
        <v>5031</v>
      </c>
      <c r="AY129" s="7" t="s">
        <v>1461</v>
      </c>
    </row>
    <row r="130" spans="1:51" ht="13" hidden="1" customHeight="1" outlineLevel="1">
      <c r="A130" s="6" t="s">
        <v>164</v>
      </c>
      <c r="B130" s="5" t="s">
        <v>2409</v>
      </c>
      <c r="C130" s="1">
        <f t="shared" si="36"/>
        <v>16207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>IF(P130&gt;0,RANK(P130,(N130:P130,Q130:AE130)),0)</f>
        <v>0</v>
      </c>
      <c r="G130" s="1">
        <f t="shared" si="46"/>
        <v>6892</v>
      </c>
      <c r="H130" s="2">
        <f t="shared" si="47"/>
        <v>0.42524834947862034</v>
      </c>
      <c r="I130" s="2"/>
      <c r="J130" s="2">
        <f t="shared" si="37"/>
        <v>0.26173875485901155</v>
      </c>
      <c r="K130" s="2">
        <f t="shared" si="38"/>
        <v>0.68698710433763188</v>
      </c>
      <c r="L130" s="2">
        <f t="shared" si="39"/>
        <v>0</v>
      </c>
      <c r="M130" s="2">
        <f t="shared" si="40"/>
        <v>5.1274140803356572E-2</v>
      </c>
      <c r="N130" s="58">
        <v>4242</v>
      </c>
      <c r="O130" s="58">
        <v>11134</v>
      </c>
      <c r="P130" s="58"/>
      <c r="Q130" s="58">
        <v>404</v>
      </c>
      <c r="R130" s="55">
        <v>415</v>
      </c>
      <c r="X130" s="55">
        <v>12</v>
      </c>
      <c r="AG130" s="7">
        <f>IF(Q130&gt;0,RANK(Q130,(N130:P130,Q130:AE130)),0)</f>
        <v>4</v>
      </c>
      <c r="AH130" s="7">
        <f>IF(R130&gt;0,RANK(R130,(N130:P130,Q130:AE130)),0)</f>
        <v>3</v>
      </c>
      <c r="AI130" s="7">
        <f>IF(T130&gt;0,RANK(T130,(N130:P130,Q130:AE130)),0)</f>
        <v>0</v>
      </c>
      <c r="AJ130" s="7">
        <f>IF(S130&gt;0,RANK(S130,(N130:P130,Q130:AE130)),0)</f>
        <v>0</v>
      </c>
      <c r="AK130" s="2">
        <f t="shared" si="41"/>
        <v>2.4927500462763003E-2</v>
      </c>
      <c r="AL130" s="2">
        <f t="shared" si="42"/>
        <v>2.5606219534768927E-2</v>
      </c>
      <c r="AM130" s="2">
        <f t="shared" si="43"/>
        <v>0</v>
      </c>
      <c r="AN130" s="2">
        <f t="shared" si="44"/>
        <v>0</v>
      </c>
      <c r="AP130" s="6" t="s">
        <v>164</v>
      </c>
      <c r="AQ130" s="5" t="s">
        <v>2409</v>
      </c>
      <c r="AT130">
        <v>2</v>
      </c>
      <c r="AU130" s="95">
        <v>5</v>
      </c>
      <c r="AV130" s="97">
        <v>33</v>
      </c>
      <c r="AW130" s="100">
        <f t="shared" si="45"/>
        <v>5033</v>
      </c>
      <c r="AY130" s="7" t="s">
        <v>1461</v>
      </c>
    </row>
    <row r="131" spans="1:51" ht="13" hidden="1" customHeight="1" outlineLevel="1">
      <c r="A131" s="6" t="s">
        <v>2278</v>
      </c>
      <c r="B131" s="5" t="s">
        <v>2409</v>
      </c>
      <c r="C131" s="1">
        <f t="shared" si="36"/>
        <v>10681</v>
      </c>
      <c r="D131" s="7">
        <f>IF(N131&gt;0, RANK(N131,(N131:P131,Q131:AE131)),0)</f>
        <v>1</v>
      </c>
      <c r="E131" s="7">
        <f>IF(O131&gt;0,RANK(O131,(N131:P131,Q131:AE131)),0)</f>
        <v>2</v>
      </c>
      <c r="F131" s="7">
        <f>IF(P131&gt;0,RANK(P131,(N131:P131,Q131:AE131)),0)</f>
        <v>0</v>
      </c>
      <c r="G131" s="1">
        <f t="shared" si="46"/>
        <v>1374</v>
      </c>
      <c r="H131" s="2">
        <f t="shared" si="47"/>
        <v>0.12863964048310084</v>
      </c>
      <c r="I131" s="2"/>
      <c r="J131" s="2">
        <f t="shared" si="37"/>
        <v>0.55247635989139599</v>
      </c>
      <c r="K131" s="2">
        <f t="shared" si="38"/>
        <v>0.42383671940829509</v>
      </c>
      <c r="L131" s="2">
        <f t="shared" si="39"/>
        <v>0</v>
      </c>
      <c r="M131" s="2">
        <f t="shared" si="40"/>
        <v>2.3686920700308922E-2</v>
      </c>
      <c r="N131" s="58">
        <v>5901</v>
      </c>
      <c r="O131" s="58">
        <v>4527</v>
      </c>
      <c r="P131" s="58"/>
      <c r="Q131" s="58">
        <v>141</v>
      </c>
      <c r="R131" s="55">
        <v>108</v>
      </c>
      <c r="X131" s="55">
        <v>4</v>
      </c>
      <c r="AG131" s="7">
        <f>IF(Q131&gt;0,RANK(Q131,(N131:P131,Q131:AE131)),0)</f>
        <v>3</v>
      </c>
      <c r="AH131" s="7">
        <f>IF(R131&gt;0,RANK(R131,(N131:P131,Q131:AE131)),0)</f>
        <v>4</v>
      </c>
      <c r="AI131" s="7">
        <f>IF(T131&gt;0,RANK(T131,(N131:P131,Q131:AE131)),0)</f>
        <v>0</v>
      </c>
      <c r="AJ131" s="7">
        <f>IF(S131&gt;0,RANK(S131,(N131:P131,Q131:AE131)),0)</f>
        <v>0</v>
      </c>
      <c r="AK131" s="2">
        <f t="shared" si="41"/>
        <v>1.3201011141278907E-2</v>
      </c>
      <c r="AL131" s="2">
        <f t="shared" si="42"/>
        <v>1.0111412789064694E-2</v>
      </c>
      <c r="AM131" s="2">
        <f t="shared" si="43"/>
        <v>0</v>
      </c>
      <c r="AN131" s="2">
        <f t="shared" si="44"/>
        <v>0</v>
      </c>
      <c r="AP131" s="6" t="s">
        <v>2278</v>
      </c>
      <c r="AQ131" s="5" t="s">
        <v>2409</v>
      </c>
      <c r="AT131">
        <v>2</v>
      </c>
      <c r="AU131" s="95">
        <v>5</v>
      </c>
      <c r="AV131" s="97">
        <v>35</v>
      </c>
      <c r="AW131" s="100">
        <f t="shared" si="45"/>
        <v>5035</v>
      </c>
      <c r="AY131" s="7" t="s">
        <v>1461</v>
      </c>
    </row>
    <row r="132" spans="1:51" ht="13" hidden="1" customHeight="1" outlineLevel="1">
      <c r="A132" s="6" t="s">
        <v>719</v>
      </c>
      <c r="B132" s="5" t="s">
        <v>2409</v>
      </c>
      <c r="C132" s="1">
        <f t="shared" si="36"/>
        <v>5272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>IF(P132&gt;0,RANK(P132,(N132:P132,Q132:AE132)),0)</f>
        <v>0</v>
      </c>
      <c r="G132" s="1">
        <f t="shared" si="46"/>
        <v>839</v>
      </c>
      <c r="H132" s="2">
        <f t="shared" si="47"/>
        <v>0.15914264036418815</v>
      </c>
      <c r="I132" s="2"/>
      <c r="J132" s="2">
        <f t="shared" si="37"/>
        <v>0.40648710166919577</v>
      </c>
      <c r="K132" s="2">
        <f t="shared" si="38"/>
        <v>0.5656297420333839</v>
      </c>
      <c r="L132" s="2">
        <f t="shared" si="39"/>
        <v>0</v>
      </c>
      <c r="M132" s="2">
        <f t="shared" si="40"/>
        <v>2.7883156297420331E-2</v>
      </c>
      <c r="N132" s="58">
        <v>2143</v>
      </c>
      <c r="O132" s="58">
        <v>2982</v>
      </c>
      <c r="P132" s="58"/>
      <c r="Q132" s="58">
        <v>64</v>
      </c>
      <c r="R132" s="55">
        <v>80</v>
      </c>
      <c r="X132" s="55">
        <v>3</v>
      </c>
      <c r="AG132" s="7">
        <f>IF(Q132&gt;0,RANK(Q132,(N132:P132,Q132:AE132)),0)</f>
        <v>4</v>
      </c>
      <c r="AH132" s="7">
        <f>IF(R132&gt;0,RANK(R132,(N132:P132,Q132:AE132)),0)</f>
        <v>3</v>
      </c>
      <c r="AI132" s="7">
        <f>IF(T132&gt;0,RANK(T132,(N132:P132,Q132:AE132)),0)</f>
        <v>0</v>
      </c>
      <c r="AJ132" s="7">
        <f>IF(S132&gt;0,RANK(S132,(N132:P132,Q132:AE132)),0)</f>
        <v>0</v>
      </c>
      <c r="AK132" s="2">
        <f t="shared" si="41"/>
        <v>1.2139605462822459E-2</v>
      </c>
      <c r="AL132" s="2">
        <f t="shared" si="42"/>
        <v>1.5174506828528073E-2</v>
      </c>
      <c r="AM132" s="2">
        <f t="shared" si="43"/>
        <v>0</v>
      </c>
      <c r="AN132" s="2">
        <f t="shared" si="44"/>
        <v>0</v>
      </c>
      <c r="AP132" s="6" t="s">
        <v>719</v>
      </c>
      <c r="AQ132" s="5" t="s">
        <v>2409</v>
      </c>
      <c r="AT132">
        <v>2</v>
      </c>
      <c r="AU132" s="95">
        <v>5</v>
      </c>
      <c r="AV132" s="97">
        <v>37</v>
      </c>
      <c r="AW132" s="100">
        <f t="shared" si="45"/>
        <v>5037</v>
      </c>
      <c r="AY132" s="7" t="s">
        <v>1461</v>
      </c>
    </row>
    <row r="133" spans="1:51" ht="13" hidden="1" customHeight="1" outlineLevel="1">
      <c r="A133" s="6" t="s">
        <v>2038</v>
      </c>
      <c r="B133" s="5" t="s">
        <v>2409</v>
      </c>
      <c r="C133" s="1">
        <f t="shared" si="36"/>
        <v>2368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>IF(P133&gt;0,RANK(P133,(N133:P133,Q133:AE133)),0)</f>
        <v>0</v>
      </c>
      <c r="G133" s="1">
        <f t="shared" si="46"/>
        <v>32</v>
      </c>
      <c r="H133" s="2">
        <f t="shared" si="47"/>
        <v>1.3513513513513514E-2</v>
      </c>
      <c r="I133" s="2"/>
      <c r="J133" s="2">
        <f t="shared" si="37"/>
        <v>0.47888513513513514</v>
      </c>
      <c r="K133" s="2">
        <f t="shared" si="38"/>
        <v>0.49239864864864863</v>
      </c>
      <c r="L133" s="2">
        <f t="shared" si="39"/>
        <v>0</v>
      </c>
      <c r="M133" s="2">
        <f t="shared" si="40"/>
        <v>2.8716216216216284E-2</v>
      </c>
      <c r="N133" s="58">
        <v>1134</v>
      </c>
      <c r="O133" s="58">
        <v>1166</v>
      </c>
      <c r="P133" s="58"/>
      <c r="Q133" s="58">
        <v>27</v>
      </c>
      <c r="R133" s="55">
        <v>40</v>
      </c>
      <c r="X133" s="55">
        <v>1</v>
      </c>
      <c r="AG133" s="7">
        <f>IF(Q133&gt;0,RANK(Q133,(N133:P133,Q133:AE133)),0)</f>
        <v>4</v>
      </c>
      <c r="AH133" s="7">
        <f>IF(R133&gt;0,RANK(R133,(N133:P133,Q133:AE133)),0)</f>
        <v>3</v>
      </c>
      <c r="AI133" s="7">
        <f>IF(T133&gt;0,RANK(T133,(N133:P133,Q133:AE133)),0)</f>
        <v>0</v>
      </c>
      <c r="AJ133" s="7">
        <f>IF(S133&gt;0,RANK(S133,(N133:P133,Q133:AE133)),0)</f>
        <v>0</v>
      </c>
      <c r="AK133" s="2">
        <f t="shared" si="41"/>
        <v>1.1402027027027027E-2</v>
      </c>
      <c r="AL133" s="2">
        <f t="shared" si="42"/>
        <v>1.6891891891891893E-2</v>
      </c>
      <c r="AM133" s="2">
        <f t="shared" si="43"/>
        <v>0</v>
      </c>
      <c r="AN133" s="2">
        <f t="shared" si="44"/>
        <v>0</v>
      </c>
      <c r="AP133" s="6" t="s">
        <v>2038</v>
      </c>
      <c r="AQ133" s="5" t="s">
        <v>2409</v>
      </c>
      <c r="AT133">
        <v>2</v>
      </c>
      <c r="AU133" s="95">
        <v>5</v>
      </c>
      <c r="AV133" s="97">
        <v>39</v>
      </c>
      <c r="AW133" s="100">
        <f t="shared" si="45"/>
        <v>5039</v>
      </c>
      <c r="AY133" s="7" t="s">
        <v>1461</v>
      </c>
    </row>
    <row r="134" spans="1:51" ht="13" hidden="1" customHeight="1" outlineLevel="1">
      <c r="A134" s="6" t="s">
        <v>313</v>
      </c>
      <c r="B134" s="5" t="s">
        <v>2409</v>
      </c>
      <c r="C134" s="1">
        <f t="shared" si="36"/>
        <v>3398</v>
      </c>
      <c r="D134" s="7">
        <f>IF(N134&gt;0, RANK(N134,(N134:P134,Q134:AE134)),0)</f>
        <v>1</v>
      </c>
      <c r="E134" s="7">
        <f>IF(O134&gt;0,RANK(O134,(N134:P134,Q134:AE134)),0)</f>
        <v>2</v>
      </c>
      <c r="F134" s="7">
        <f>IF(P134&gt;0,RANK(P134,(N134:P134,Q134:AE134)),0)</f>
        <v>0</v>
      </c>
      <c r="G134" s="1">
        <f t="shared" si="46"/>
        <v>871</v>
      </c>
      <c r="H134" s="2">
        <f t="shared" si="47"/>
        <v>0.25632725132430839</v>
      </c>
      <c r="I134" s="2"/>
      <c r="J134" s="2">
        <f t="shared" si="37"/>
        <v>0.6127133608004709</v>
      </c>
      <c r="K134" s="2">
        <f t="shared" si="38"/>
        <v>0.35638610947616245</v>
      </c>
      <c r="L134" s="2">
        <f t="shared" si="39"/>
        <v>0</v>
      </c>
      <c r="M134" s="2">
        <f t="shared" si="40"/>
        <v>3.0900529723366654E-2</v>
      </c>
      <c r="N134" s="58">
        <v>2082</v>
      </c>
      <c r="O134" s="58">
        <v>1211</v>
      </c>
      <c r="P134" s="58"/>
      <c r="Q134" s="58">
        <v>52</v>
      </c>
      <c r="R134" s="55">
        <v>51</v>
      </c>
      <c r="X134" s="55">
        <v>2</v>
      </c>
      <c r="AG134" s="7">
        <f>IF(Q134&gt;0,RANK(Q134,(N134:P134,Q134:AE134)),0)</f>
        <v>3</v>
      </c>
      <c r="AH134" s="7">
        <f>IF(R134&gt;0,RANK(R134,(N134:P134,Q134:AE134)),0)</f>
        <v>4</v>
      </c>
      <c r="AI134" s="7">
        <f>IF(T134&gt;0,RANK(T134,(N134:P134,Q134:AE134)),0)</f>
        <v>0</v>
      </c>
      <c r="AJ134" s="7">
        <f>IF(S134&gt;0,RANK(S134,(N134:P134,Q134:AE134)),0)</f>
        <v>0</v>
      </c>
      <c r="AK134" s="2">
        <f t="shared" si="41"/>
        <v>1.5303119482048263E-2</v>
      </c>
      <c r="AL134" s="2">
        <f t="shared" si="42"/>
        <v>1.5008828722778105E-2</v>
      </c>
      <c r="AM134" s="2">
        <f t="shared" si="43"/>
        <v>0</v>
      </c>
      <c r="AN134" s="2">
        <f t="shared" si="44"/>
        <v>0</v>
      </c>
      <c r="AP134" s="6" t="s">
        <v>313</v>
      </c>
      <c r="AQ134" s="5" t="s">
        <v>2409</v>
      </c>
      <c r="AT134">
        <v>2</v>
      </c>
      <c r="AU134" s="95">
        <v>5</v>
      </c>
      <c r="AV134" s="97">
        <v>41</v>
      </c>
      <c r="AW134" s="100">
        <f t="shared" si="45"/>
        <v>5041</v>
      </c>
      <c r="AY134" s="7" t="s">
        <v>1461</v>
      </c>
    </row>
    <row r="135" spans="1:51" ht="13" hidden="1" customHeight="1" outlineLevel="1">
      <c r="A135" s="6" t="s">
        <v>325</v>
      </c>
      <c r="B135" s="5" t="s">
        <v>2409</v>
      </c>
      <c r="C135" s="1">
        <f t="shared" si="36"/>
        <v>5222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>IF(P135&gt;0,RANK(P135,(N135:P135,Q135:AE135)),0)</f>
        <v>0</v>
      </c>
      <c r="G135" s="1">
        <f t="shared" si="46"/>
        <v>297</v>
      </c>
      <c r="H135" s="2">
        <f t="shared" si="47"/>
        <v>5.6874760628111837E-2</v>
      </c>
      <c r="I135" s="2"/>
      <c r="J135" s="2">
        <f t="shared" si="37"/>
        <v>0.4553810800459594</v>
      </c>
      <c r="K135" s="2">
        <f t="shared" si="38"/>
        <v>0.51225584067407126</v>
      </c>
      <c r="L135" s="2">
        <f t="shared" si="39"/>
        <v>0</v>
      </c>
      <c r="M135" s="2">
        <f t="shared" si="40"/>
        <v>3.2363079279969287E-2</v>
      </c>
      <c r="N135" s="58">
        <v>2378</v>
      </c>
      <c r="O135" s="58">
        <v>2675</v>
      </c>
      <c r="P135" s="58"/>
      <c r="Q135" s="58">
        <v>87</v>
      </c>
      <c r="R135" s="55">
        <v>82</v>
      </c>
      <c r="X135" s="55">
        <v>0</v>
      </c>
      <c r="AG135" s="7">
        <f>IF(Q135&gt;0,RANK(Q135,(N135:P135,Q135:AE135)),0)</f>
        <v>3</v>
      </c>
      <c r="AH135" s="7">
        <f>IF(R135&gt;0,RANK(R135,(N135:P135,Q135:AE135)),0)</f>
        <v>4</v>
      </c>
      <c r="AI135" s="7">
        <f>IF(T135&gt;0,RANK(T135,(N135:P135,Q135:AE135)),0)</f>
        <v>0</v>
      </c>
      <c r="AJ135" s="7">
        <f>IF(S135&gt;0,RANK(S135,(N135:P135,Q135:AE135)),0)</f>
        <v>0</v>
      </c>
      <c r="AK135" s="2">
        <f t="shared" si="41"/>
        <v>1.6660283416315588E-2</v>
      </c>
      <c r="AL135" s="2">
        <f t="shared" si="42"/>
        <v>1.5702795863653772E-2</v>
      </c>
      <c r="AM135" s="2">
        <f t="shared" si="43"/>
        <v>0</v>
      </c>
      <c r="AN135" s="2">
        <f t="shared" si="44"/>
        <v>0</v>
      </c>
      <c r="AP135" s="6" t="s">
        <v>325</v>
      </c>
      <c r="AQ135" s="5" t="s">
        <v>2409</v>
      </c>
      <c r="AT135">
        <v>2</v>
      </c>
      <c r="AU135" s="95">
        <v>5</v>
      </c>
      <c r="AV135" s="97">
        <v>43</v>
      </c>
      <c r="AW135" s="100">
        <f t="shared" si="45"/>
        <v>5043</v>
      </c>
      <c r="AY135" s="7" t="s">
        <v>1461</v>
      </c>
    </row>
    <row r="136" spans="1:51" ht="13" hidden="1" customHeight="1" outlineLevel="1">
      <c r="A136" s="6" t="s">
        <v>635</v>
      </c>
      <c r="B136" s="5" t="s">
        <v>2409</v>
      </c>
      <c r="C136" s="1">
        <f t="shared" si="36"/>
        <v>33893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>IF(P136&gt;0,RANK(P136,(N136:P136,Q136:AE136)),0)</f>
        <v>0</v>
      </c>
      <c r="G136" s="1">
        <f t="shared" si="46"/>
        <v>8703</v>
      </c>
      <c r="H136" s="2">
        <f t="shared" si="47"/>
        <v>0.25677868586433777</v>
      </c>
      <c r="I136" s="2"/>
      <c r="J136" s="2">
        <f t="shared" si="37"/>
        <v>0.35066237866226063</v>
      </c>
      <c r="K136" s="2">
        <f t="shared" si="38"/>
        <v>0.60744106452659841</v>
      </c>
      <c r="L136" s="2">
        <f t="shared" si="39"/>
        <v>0</v>
      </c>
      <c r="M136" s="2">
        <f t="shared" si="40"/>
        <v>4.1896556811140906E-2</v>
      </c>
      <c r="N136" s="58">
        <v>11885</v>
      </c>
      <c r="O136" s="58">
        <v>20588</v>
      </c>
      <c r="P136" s="58"/>
      <c r="Q136" s="58">
        <v>773</v>
      </c>
      <c r="R136" s="55">
        <v>612</v>
      </c>
      <c r="X136" s="55">
        <v>35</v>
      </c>
      <c r="AG136" s="7">
        <f>IF(Q136&gt;0,RANK(Q136,(N136:P136,Q136:AE136)),0)</f>
        <v>3</v>
      </c>
      <c r="AH136" s="7">
        <f>IF(R136&gt;0,RANK(R136,(N136:P136,Q136:AE136)),0)</f>
        <v>4</v>
      </c>
      <c r="AI136" s="7">
        <f>IF(T136&gt;0,RANK(T136,(N136:P136,Q136:AE136)),0)</f>
        <v>0</v>
      </c>
      <c r="AJ136" s="7">
        <f>IF(S136&gt;0,RANK(S136,(N136:P136,Q136:AE136)),0)</f>
        <v>0</v>
      </c>
      <c r="AK136" s="2">
        <f t="shared" si="41"/>
        <v>2.2807069306346444E-2</v>
      </c>
      <c r="AL136" s="2">
        <f t="shared" si="42"/>
        <v>1.8056825893252294E-2</v>
      </c>
      <c r="AM136" s="2">
        <f t="shared" si="43"/>
        <v>0</v>
      </c>
      <c r="AN136" s="2">
        <f t="shared" si="44"/>
        <v>0</v>
      </c>
      <c r="AP136" s="6" t="s">
        <v>635</v>
      </c>
      <c r="AQ136" s="5" t="s">
        <v>2409</v>
      </c>
      <c r="AT136">
        <v>2</v>
      </c>
      <c r="AU136" s="95">
        <v>5</v>
      </c>
      <c r="AV136" s="97">
        <v>45</v>
      </c>
      <c r="AW136" s="100">
        <f t="shared" si="45"/>
        <v>5045</v>
      </c>
      <c r="AY136" s="7" t="s">
        <v>1461</v>
      </c>
    </row>
    <row r="137" spans="1:51" ht="13" hidden="1" customHeight="1" outlineLevel="1">
      <c r="A137" s="6" t="s">
        <v>2389</v>
      </c>
      <c r="B137" s="5" t="s">
        <v>2409</v>
      </c>
      <c r="C137" s="1">
        <f t="shared" si="36"/>
        <v>5477</v>
      </c>
      <c r="D137" s="7">
        <f>IF(N137&gt;0, RANK(N137,(N137:P137,Q137:AE137)),0)</f>
        <v>2</v>
      </c>
      <c r="E137" s="7">
        <f>IF(O137&gt;0,RANK(O137,(N137:P137,Q137:AE137)),0)</f>
        <v>1</v>
      </c>
      <c r="F137" s="7">
        <f>IF(P137&gt;0,RANK(P137,(N137:P137,Q137:AE137)),0)</f>
        <v>0</v>
      </c>
      <c r="G137" s="1">
        <f t="shared" si="46"/>
        <v>1503</v>
      </c>
      <c r="H137" s="2">
        <f t="shared" si="47"/>
        <v>0.27442030308563081</v>
      </c>
      <c r="I137" s="2"/>
      <c r="J137" s="2">
        <f t="shared" si="37"/>
        <v>0.33850648165053859</v>
      </c>
      <c r="K137" s="2">
        <f t="shared" si="38"/>
        <v>0.61292678473616946</v>
      </c>
      <c r="L137" s="2">
        <f t="shared" si="39"/>
        <v>0</v>
      </c>
      <c r="M137" s="2">
        <f t="shared" si="40"/>
        <v>4.8566733613292001E-2</v>
      </c>
      <c r="N137" s="58">
        <v>1854</v>
      </c>
      <c r="O137" s="58">
        <v>3357</v>
      </c>
      <c r="P137" s="58"/>
      <c r="Q137" s="58">
        <v>123</v>
      </c>
      <c r="R137" s="55">
        <v>138</v>
      </c>
      <c r="X137" s="55">
        <v>5</v>
      </c>
      <c r="AG137" s="7">
        <f>IF(Q137&gt;0,RANK(Q137,(N137:P137,Q137:AE137)),0)</f>
        <v>4</v>
      </c>
      <c r="AH137" s="7">
        <f>IF(R137&gt;0,RANK(R137,(N137:P137,Q137:AE137)),0)</f>
        <v>3</v>
      </c>
      <c r="AI137" s="7">
        <f>IF(T137&gt;0,RANK(T137,(N137:P137,Q137:AE137)),0)</f>
        <v>0</v>
      </c>
      <c r="AJ137" s="7">
        <f>IF(S137&gt;0,RANK(S137,(N137:P137,Q137:AE137)),0)</f>
        <v>0</v>
      </c>
      <c r="AK137" s="2">
        <f t="shared" si="41"/>
        <v>2.2457549753514699E-2</v>
      </c>
      <c r="AL137" s="2">
        <f t="shared" si="42"/>
        <v>2.5196275333211612E-2</v>
      </c>
      <c r="AM137" s="2">
        <f t="shared" si="43"/>
        <v>0</v>
      </c>
      <c r="AN137" s="2">
        <f t="shared" si="44"/>
        <v>0</v>
      </c>
      <c r="AP137" s="6" t="s">
        <v>2389</v>
      </c>
      <c r="AQ137" s="5" t="s">
        <v>2409</v>
      </c>
      <c r="AT137">
        <v>2</v>
      </c>
      <c r="AU137" s="95">
        <v>5</v>
      </c>
      <c r="AV137" s="97">
        <v>47</v>
      </c>
      <c r="AW137" s="100">
        <f t="shared" si="45"/>
        <v>5047</v>
      </c>
      <c r="AY137" s="7" t="s">
        <v>1461</v>
      </c>
    </row>
    <row r="138" spans="1:51" ht="13" hidden="1" customHeight="1" outlineLevel="1">
      <c r="A138" s="6" t="s">
        <v>874</v>
      </c>
      <c r="B138" s="5" t="s">
        <v>2409</v>
      </c>
      <c r="C138" s="1">
        <f t="shared" si="36"/>
        <v>3383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>IF(P138&gt;0,RANK(P138,(N138:P138,Q138:AE138)),0)</f>
        <v>0</v>
      </c>
      <c r="G138" s="1">
        <f t="shared" si="46"/>
        <v>771</v>
      </c>
      <c r="H138" s="2">
        <f t="shared" si="47"/>
        <v>0.22790422701744015</v>
      </c>
      <c r="I138" s="2"/>
      <c r="J138" s="2">
        <f t="shared" si="37"/>
        <v>0.36476500147797813</v>
      </c>
      <c r="K138" s="2">
        <f t="shared" si="38"/>
        <v>0.59266922849541825</v>
      </c>
      <c r="L138" s="2">
        <f t="shared" si="39"/>
        <v>0</v>
      </c>
      <c r="M138" s="2">
        <f t="shared" si="40"/>
        <v>4.2565770026603555E-2</v>
      </c>
      <c r="N138" s="58">
        <v>1234</v>
      </c>
      <c r="O138" s="58">
        <v>2005</v>
      </c>
      <c r="P138" s="58"/>
      <c r="Q138" s="58">
        <v>79</v>
      </c>
      <c r="R138" s="55">
        <v>63</v>
      </c>
      <c r="X138" s="55">
        <v>2</v>
      </c>
      <c r="AG138" s="7">
        <f>IF(Q138&gt;0,RANK(Q138,(N138:P138,Q138:AE138)),0)</f>
        <v>3</v>
      </c>
      <c r="AH138" s="7">
        <f>IF(R138&gt;0,RANK(R138,(N138:P138,Q138:AE138)),0)</f>
        <v>4</v>
      </c>
      <c r="AI138" s="7">
        <f>IF(T138&gt;0,RANK(T138,(N138:P138,Q138:AE138)),0)</f>
        <v>0</v>
      </c>
      <c r="AJ138" s="7">
        <f>IF(S138&gt;0,RANK(S138,(N138:P138,Q138:AE138)),0)</f>
        <v>0</v>
      </c>
      <c r="AK138" s="2">
        <f t="shared" si="41"/>
        <v>2.3352054389595034E-2</v>
      </c>
      <c r="AL138" s="2">
        <f t="shared" si="42"/>
        <v>1.8622524386639076E-2</v>
      </c>
      <c r="AM138" s="2">
        <f t="shared" si="43"/>
        <v>0</v>
      </c>
      <c r="AN138" s="2">
        <f t="shared" si="44"/>
        <v>0</v>
      </c>
      <c r="AP138" s="6" t="s">
        <v>874</v>
      </c>
      <c r="AQ138" s="5" t="s">
        <v>2409</v>
      </c>
      <c r="AT138">
        <v>2</v>
      </c>
      <c r="AU138" s="95">
        <v>5</v>
      </c>
      <c r="AV138" s="97">
        <v>49</v>
      </c>
      <c r="AW138" s="100">
        <f t="shared" si="45"/>
        <v>5049</v>
      </c>
      <c r="AY138" s="7" t="s">
        <v>1461</v>
      </c>
    </row>
    <row r="139" spans="1:51" ht="13" hidden="1" customHeight="1" outlineLevel="1">
      <c r="A139" s="6" t="s">
        <v>2566</v>
      </c>
      <c r="B139" s="5" t="s">
        <v>2409</v>
      </c>
      <c r="C139" s="1">
        <f t="shared" si="36"/>
        <v>30866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>IF(P139&gt;0,RANK(P139,(N139:P139,Q139:AE139)),0)</f>
        <v>0</v>
      </c>
      <c r="G139" s="1">
        <f t="shared" si="46"/>
        <v>7441</v>
      </c>
      <c r="H139" s="2">
        <f t="shared" si="47"/>
        <v>0.24107432125963843</v>
      </c>
      <c r="I139" s="2"/>
      <c r="J139" s="2">
        <f t="shared" si="37"/>
        <v>0.36046134905721505</v>
      </c>
      <c r="K139" s="2">
        <f t="shared" si="38"/>
        <v>0.60153567031685351</v>
      </c>
      <c r="L139" s="2">
        <f t="shared" si="39"/>
        <v>0</v>
      </c>
      <c r="M139" s="2">
        <f t="shared" si="40"/>
        <v>3.8002980625931437E-2</v>
      </c>
      <c r="N139" s="58">
        <v>11126</v>
      </c>
      <c r="O139" s="58">
        <v>18567</v>
      </c>
      <c r="P139" s="58"/>
      <c r="Q139" s="58">
        <v>619</v>
      </c>
      <c r="R139" s="55">
        <v>538</v>
      </c>
      <c r="X139" s="55">
        <v>16</v>
      </c>
      <c r="AG139" s="7">
        <f>IF(Q139&gt;0,RANK(Q139,(N139:P139,Q139:AE139)),0)</f>
        <v>3</v>
      </c>
      <c r="AH139" s="7">
        <f>IF(R139&gt;0,RANK(R139,(N139:P139,Q139:AE139)),0)</f>
        <v>4</v>
      </c>
      <c r="AI139" s="7">
        <f>IF(T139&gt;0,RANK(T139,(N139:P139,Q139:AE139)),0)</f>
        <v>0</v>
      </c>
      <c r="AJ139" s="7">
        <f>IF(S139&gt;0,RANK(S139,(N139:P139,Q139:AE139)),0)</f>
        <v>0</v>
      </c>
      <c r="AK139" s="2">
        <f t="shared" si="41"/>
        <v>2.0054428821356832E-2</v>
      </c>
      <c r="AL139" s="2">
        <f t="shared" si="42"/>
        <v>1.7430182077366681E-2</v>
      </c>
      <c r="AM139" s="2">
        <f t="shared" si="43"/>
        <v>0</v>
      </c>
      <c r="AN139" s="2">
        <f t="shared" si="44"/>
        <v>0</v>
      </c>
      <c r="AP139" s="6" t="s">
        <v>2566</v>
      </c>
      <c r="AQ139" s="5" t="s">
        <v>2409</v>
      </c>
      <c r="AT139">
        <v>2</v>
      </c>
      <c r="AU139" s="95">
        <v>5</v>
      </c>
      <c r="AV139" s="97">
        <v>51</v>
      </c>
      <c r="AW139" s="100">
        <f t="shared" si="45"/>
        <v>5051</v>
      </c>
      <c r="AY139" s="7" t="s">
        <v>1461</v>
      </c>
    </row>
    <row r="140" spans="1:51" ht="13" hidden="1" customHeight="1" outlineLevel="1">
      <c r="A140" s="6" t="s">
        <v>1377</v>
      </c>
      <c r="B140" s="5" t="s">
        <v>2409</v>
      </c>
      <c r="C140" s="1">
        <f t="shared" si="36"/>
        <v>5343</v>
      </c>
      <c r="D140" s="7">
        <f>IF(N140&gt;0, RANK(N140,(N140:P140,Q140:AE140)),0)</f>
        <v>2</v>
      </c>
      <c r="E140" s="7">
        <f>IF(O140&gt;0,RANK(O140,(N140:P140,Q140:AE140)),0)</f>
        <v>1</v>
      </c>
      <c r="F140" s="7">
        <f>IF(P140&gt;0,RANK(P140,(N140:P140,Q140:AE140)),0)</f>
        <v>0</v>
      </c>
      <c r="G140" s="1">
        <f t="shared" si="46"/>
        <v>1875</v>
      </c>
      <c r="H140" s="2">
        <f t="shared" si="47"/>
        <v>0.35092644581695676</v>
      </c>
      <c r="I140" s="2"/>
      <c r="J140" s="2">
        <f t="shared" si="37"/>
        <v>0.30226464533033875</v>
      </c>
      <c r="K140" s="2">
        <f t="shared" si="38"/>
        <v>0.65319109114729557</v>
      </c>
      <c r="L140" s="2">
        <f t="shared" si="39"/>
        <v>0</v>
      </c>
      <c r="M140" s="2">
        <f t="shared" si="40"/>
        <v>4.4544263522365624E-2</v>
      </c>
      <c r="N140" s="58">
        <v>1615</v>
      </c>
      <c r="O140" s="58">
        <v>3490</v>
      </c>
      <c r="P140" s="58"/>
      <c r="Q140" s="58">
        <v>104</v>
      </c>
      <c r="R140" s="55">
        <v>129</v>
      </c>
      <c r="X140" s="55">
        <v>5</v>
      </c>
      <c r="AG140" s="7">
        <f>IF(Q140&gt;0,RANK(Q140,(N140:P140,Q140:AE140)),0)</f>
        <v>4</v>
      </c>
      <c r="AH140" s="7">
        <f>IF(R140&gt;0,RANK(R140,(N140:P140,Q140:AE140)),0)</f>
        <v>3</v>
      </c>
      <c r="AI140" s="7">
        <f>IF(T140&gt;0,RANK(T140,(N140:P140,Q140:AE140)),0)</f>
        <v>0</v>
      </c>
      <c r="AJ140" s="7">
        <f>IF(S140&gt;0,RANK(S140,(N140:P140,Q140:AE140)),0)</f>
        <v>0</v>
      </c>
      <c r="AK140" s="2">
        <f t="shared" si="41"/>
        <v>1.9464720194647202E-2</v>
      </c>
      <c r="AL140" s="2">
        <f t="shared" si="42"/>
        <v>2.4143739472206625E-2</v>
      </c>
      <c r="AM140" s="2">
        <f t="shared" si="43"/>
        <v>0</v>
      </c>
      <c r="AN140" s="2">
        <f t="shared" si="44"/>
        <v>0</v>
      </c>
      <c r="AP140" s="6" t="s">
        <v>1377</v>
      </c>
      <c r="AQ140" s="5" t="s">
        <v>2409</v>
      </c>
      <c r="AT140">
        <v>2</v>
      </c>
      <c r="AU140" s="95">
        <v>5</v>
      </c>
      <c r="AV140" s="97">
        <v>53</v>
      </c>
      <c r="AW140" s="100">
        <f t="shared" si="45"/>
        <v>5053</v>
      </c>
      <c r="AY140" s="7" t="s">
        <v>1461</v>
      </c>
    </row>
    <row r="141" spans="1:51" ht="13" hidden="1" customHeight="1" outlineLevel="1">
      <c r="A141" s="6" t="s">
        <v>2195</v>
      </c>
      <c r="B141" s="5" t="s">
        <v>2409</v>
      </c>
      <c r="C141" s="1">
        <f t="shared" si="36"/>
        <v>11099</v>
      </c>
      <c r="D141" s="7">
        <f>IF(N141&gt;0, RANK(N141,(N141:P141,Q141:AE141)),0)</f>
        <v>2</v>
      </c>
      <c r="E141" s="7">
        <f>IF(O141&gt;0,RANK(O141,(N141:P141,Q141:AE141)),0)</f>
        <v>1</v>
      </c>
      <c r="F141" s="7">
        <f>IF(P141&gt;0,RANK(P141,(N141:P141,Q141:AE141)),0)</f>
        <v>0</v>
      </c>
      <c r="G141" s="1">
        <f t="shared" si="46"/>
        <v>3190</v>
      </c>
      <c r="H141" s="2">
        <f t="shared" si="47"/>
        <v>0.28741328047571851</v>
      </c>
      <c r="I141" s="2"/>
      <c r="J141" s="2">
        <f t="shared" si="37"/>
        <v>0.33111091089287326</v>
      </c>
      <c r="K141" s="2">
        <f t="shared" si="38"/>
        <v>0.61852419136859171</v>
      </c>
      <c r="L141" s="2">
        <f t="shared" si="39"/>
        <v>0</v>
      </c>
      <c r="M141" s="2">
        <f t="shared" si="40"/>
        <v>5.036489773853503E-2</v>
      </c>
      <c r="N141" s="58">
        <v>3675</v>
      </c>
      <c r="O141" s="58">
        <v>6865</v>
      </c>
      <c r="P141" s="58"/>
      <c r="Q141" s="58">
        <v>275</v>
      </c>
      <c r="R141" s="55">
        <v>279</v>
      </c>
      <c r="X141" s="55">
        <v>5</v>
      </c>
      <c r="AG141" s="7">
        <f>IF(Q141&gt;0,RANK(Q141,(N141:P141,Q141:AE141)),0)</f>
        <v>4</v>
      </c>
      <c r="AH141" s="7">
        <f>IF(R141&gt;0,RANK(R141,(N141:P141,Q141:AE141)),0)</f>
        <v>3</v>
      </c>
      <c r="AI141" s="7">
        <f>IF(T141&gt;0,RANK(T141,(N141:P141,Q141:AE141)),0)</f>
        <v>0</v>
      </c>
      <c r="AJ141" s="7">
        <f>IF(S141&gt;0,RANK(S141,(N141:P141,Q141:AE141)),0)</f>
        <v>0</v>
      </c>
      <c r="AK141" s="2">
        <f t="shared" si="41"/>
        <v>2.4777006937561942E-2</v>
      </c>
      <c r="AL141" s="2">
        <f t="shared" si="42"/>
        <v>2.5137399765744663E-2</v>
      </c>
      <c r="AM141" s="2">
        <f t="shared" si="43"/>
        <v>0</v>
      </c>
      <c r="AN141" s="2">
        <f t="shared" si="44"/>
        <v>0</v>
      </c>
      <c r="AP141" s="6" t="s">
        <v>2195</v>
      </c>
      <c r="AQ141" s="5" t="s">
        <v>2409</v>
      </c>
      <c r="AT141">
        <v>2</v>
      </c>
      <c r="AU141" s="95">
        <v>5</v>
      </c>
      <c r="AV141" s="97">
        <v>55</v>
      </c>
      <c r="AW141" s="100">
        <f t="shared" si="45"/>
        <v>5055</v>
      </c>
      <c r="AY141" s="7" t="s">
        <v>1461</v>
      </c>
    </row>
    <row r="142" spans="1:51" ht="13" hidden="1" customHeight="1" outlineLevel="1">
      <c r="A142" s="6" t="s">
        <v>1368</v>
      </c>
      <c r="B142" s="5" t="s">
        <v>2409</v>
      </c>
      <c r="C142" s="1">
        <f t="shared" si="36"/>
        <v>5375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>IF(P142&gt;0,RANK(P142,(N142:P142,Q142:AE142)),0)</f>
        <v>0</v>
      </c>
      <c r="G142" s="1">
        <f t="shared" si="46"/>
        <v>940</v>
      </c>
      <c r="H142" s="2">
        <f t="shared" si="47"/>
        <v>0.17488372093023255</v>
      </c>
      <c r="I142" s="2"/>
      <c r="J142" s="2">
        <f t="shared" si="37"/>
        <v>0.39813953488372095</v>
      </c>
      <c r="K142" s="2">
        <f t="shared" si="38"/>
        <v>0.57302325581395352</v>
      </c>
      <c r="L142" s="2">
        <f t="shared" si="39"/>
        <v>0</v>
      </c>
      <c r="M142" s="2">
        <f t="shared" si="40"/>
        <v>2.8837209302325584E-2</v>
      </c>
      <c r="N142" s="58">
        <v>2140</v>
      </c>
      <c r="O142" s="58">
        <v>3080</v>
      </c>
      <c r="P142" s="58"/>
      <c r="Q142" s="58">
        <v>73</v>
      </c>
      <c r="R142" s="55">
        <v>81</v>
      </c>
      <c r="X142" s="55">
        <v>1</v>
      </c>
      <c r="AG142" s="7">
        <f>IF(Q142&gt;0,RANK(Q142,(N142:P142,Q142:AE142)),0)</f>
        <v>4</v>
      </c>
      <c r="AH142" s="7">
        <f>IF(R142&gt;0,RANK(R142,(N142:P142,Q142:AE142)),0)</f>
        <v>3</v>
      </c>
      <c r="AI142" s="7">
        <f>IF(T142&gt;0,RANK(T142,(N142:P142,Q142:AE142)),0)</f>
        <v>0</v>
      </c>
      <c r="AJ142" s="7">
        <f>IF(S142&gt;0,RANK(S142,(N142:P142,Q142:AE142)),0)</f>
        <v>0</v>
      </c>
      <c r="AK142" s="2">
        <f t="shared" si="41"/>
        <v>1.3581395348837209E-2</v>
      </c>
      <c r="AL142" s="2">
        <f t="shared" si="42"/>
        <v>1.5069767441860464E-2</v>
      </c>
      <c r="AM142" s="2">
        <f t="shared" si="43"/>
        <v>0</v>
      </c>
      <c r="AN142" s="2">
        <f t="shared" si="44"/>
        <v>0</v>
      </c>
      <c r="AP142" s="6" t="s">
        <v>1368</v>
      </c>
      <c r="AQ142" s="5" t="s">
        <v>2409</v>
      </c>
      <c r="AT142">
        <v>2</v>
      </c>
      <c r="AU142" s="95">
        <v>5</v>
      </c>
      <c r="AV142" s="97">
        <v>57</v>
      </c>
      <c r="AW142" s="100">
        <f t="shared" si="45"/>
        <v>5057</v>
      </c>
      <c r="AY142" s="7" t="s">
        <v>1461</v>
      </c>
    </row>
    <row r="143" spans="1:51" ht="13" hidden="1" customHeight="1" outlineLevel="1">
      <c r="A143" s="6" t="s">
        <v>1135</v>
      </c>
      <c r="B143" s="5" t="s">
        <v>2409</v>
      </c>
      <c r="C143" s="1">
        <f t="shared" si="36"/>
        <v>9394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>IF(P143&gt;0,RANK(P143,(N143:P143,Q143:AE143)),0)</f>
        <v>0</v>
      </c>
      <c r="G143" s="1">
        <f t="shared" si="46"/>
        <v>1599</v>
      </c>
      <c r="H143" s="2">
        <f t="shared" si="47"/>
        <v>0.17021503087076859</v>
      </c>
      <c r="I143" s="2"/>
      <c r="J143" s="2">
        <f t="shared" si="37"/>
        <v>0.38971684053651268</v>
      </c>
      <c r="K143" s="2">
        <f t="shared" si="38"/>
        <v>0.55993187140728129</v>
      </c>
      <c r="L143" s="2">
        <f t="shared" si="39"/>
        <v>0</v>
      </c>
      <c r="M143" s="2">
        <f t="shared" si="40"/>
        <v>5.0351288056206034E-2</v>
      </c>
      <c r="N143" s="58">
        <v>3661</v>
      </c>
      <c r="O143" s="58">
        <v>5260</v>
      </c>
      <c r="P143" s="58"/>
      <c r="Q143" s="58">
        <v>207</v>
      </c>
      <c r="R143" s="55">
        <v>261</v>
      </c>
      <c r="X143" s="55">
        <v>5</v>
      </c>
      <c r="AG143" s="7">
        <f>IF(Q143&gt;0,RANK(Q143,(N143:P143,Q143:AE143)),0)</f>
        <v>4</v>
      </c>
      <c r="AH143" s="7">
        <f>IF(R143&gt;0,RANK(R143,(N143:P143,Q143:AE143)),0)</f>
        <v>3</v>
      </c>
      <c r="AI143" s="7">
        <f>IF(T143&gt;0,RANK(T143,(N143:P143,Q143:AE143)),0)</f>
        <v>0</v>
      </c>
      <c r="AJ143" s="7">
        <f>IF(S143&gt;0,RANK(S143,(N143:P143,Q143:AE143)),0)</f>
        <v>0</v>
      </c>
      <c r="AK143" s="2">
        <f t="shared" si="41"/>
        <v>2.2035341707472855E-2</v>
      </c>
      <c r="AL143" s="2">
        <f t="shared" si="42"/>
        <v>2.7783691718117946E-2</v>
      </c>
      <c r="AM143" s="2">
        <f t="shared" si="43"/>
        <v>0</v>
      </c>
      <c r="AN143" s="2">
        <f t="shared" si="44"/>
        <v>0</v>
      </c>
      <c r="AP143" s="6" t="s">
        <v>1135</v>
      </c>
      <c r="AQ143" s="5" t="s">
        <v>2409</v>
      </c>
      <c r="AT143">
        <v>2</v>
      </c>
      <c r="AU143" s="95">
        <v>5</v>
      </c>
      <c r="AV143" s="97">
        <v>59</v>
      </c>
      <c r="AW143" s="100">
        <f t="shared" si="45"/>
        <v>5059</v>
      </c>
      <c r="AY143" s="7" t="s">
        <v>1461</v>
      </c>
    </row>
    <row r="144" spans="1:51" ht="13" hidden="1" customHeight="1" outlineLevel="1">
      <c r="A144" s="6" t="s">
        <v>1259</v>
      </c>
      <c r="B144" s="5" t="s">
        <v>2409</v>
      </c>
      <c r="C144" s="1">
        <f t="shared" si="36"/>
        <v>3660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>IF(P144&gt;0,RANK(P144,(N144:P144,Q144:AE144)),0)</f>
        <v>0</v>
      </c>
      <c r="G144" s="1">
        <f t="shared" si="46"/>
        <v>597</v>
      </c>
      <c r="H144" s="2">
        <f t="shared" si="47"/>
        <v>0.16311475409836065</v>
      </c>
      <c r="I144" s="2"/>
      <c r="J144" s="2">
        <f t="shared" si="37"/>
        <v>0.40573770491803279</v>
      </c>
      <c r="K144" s="2">
        <f t="shared" si="38"/>
        <v>0.56885245901639347</v>
      </c>
      <c r="L144" s="2">
        <f t="shared" si="39"/>
        <v>0</v>
      </c>
      <c r="M144" s="2">
        <f t="shared" si="40"/>
        <v>2.5409836065573677E-2</v>
      </c>
      <c r="N144" s="58">
        <v>1485</v>
      </c>
      <c r="O144" s="58">
        <v>2082</v>
      </c>
      <c r="P144" s="58"/>
      <c r="Q144" s="58">
        <v>53</v>
      </c>
      <c r="R144" s="55">
        <v>40</v>
      </c>
      <c r="X144" s="55">
        <v>0</v>
      </c>
      <c r="AG144" s="7">
        <f>IF(Q144&gt;0,RANK(Q144,(N144:P144,Q144:AE144)),0)</f>
        <v>3</v>
      </c>
      <c r="AH144" s="7">
        <f>IF(R144&gt;0,RANK(R144,(N144:P144,Q144:AE144)),0)</f>
        <v>4</v>
      </c>
      <c r="AI144" s="7">
        <f>IF(T144&gt;0,RANK(T144,(N144:P144,Q144:AE144)),0)</f>
        <v>0</v>
      </c>
      <c r="AJ144" s="7">
        <f>IF(S144&gt;0,RANK(S144,(N144:P144,Q144:AE144)),0)</f>
        <v>0</v>
      </c>
      <c r="AK144" s="2">
        <f t="shared" si="41"/>
        <v>1.448087431693989E-2</v>
      </c>
      <c r="AL144" s="2">
        <f t="shared" si="42"/>
        <v>1.092896174863388E-2</v>
      </c>
      <c r="AM144" s="2">
        <f t="shared" si="43"/>
        <v>0</v>
      </c>
      <c r="AN144" s="2">
        <f t="shared" si="44"/>
        <v>0</v>
      </c>
      <c r="AP144" s="6" t="s">
        <v>1259</v>
      </c>
      <c r="AQ144" s="5" t="s">
        <v>2409</v>
      </c>
      <c r="AT144">
        <v>2</v>
      </c>
      <c r="AU144" s="95">
        <v>5</v>
      </c>
      <c r="AV144" s="97">
        <v>61</v>
      </c>
      <c r="AW144" s="100">
        <f t="shared" si="45"/>
        <v>5061</v>
      </c>
      <c r="AY144" s="7" t="s">
        <v>1461</v>
      </c>
    </row>
    <row r="145" spans="1:51" ht="13" hidden="1" customHeight="1" outlineLevel="1">
      <c r="A145" s="6" t="s">
        <v>623</v>
      </c>
      <c r="B145" s="5" t="s">
        <v>2409</v>
      </c>
      <c r="C145" s="1">
        <f t="shared" si="36"/>
        <v>10618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>IF(P145&gt;0,RANK(P145,(N145:P145,Q145:AE145)),0)</f>
        <v>0</v>
      </c>
      <c r="G145" s="1">
        <f t="shared" si="46"/>
        <v>3208</v>
      </c>
      <c r="H145" s="2">
        <f t="shared" si="47"/>
        <v>0.30212846110378605</v>
      </c>
      <c r="I145" s="2"/>
      <c r="J145" s="2">
        <f t="shared" si="37"/>
        <v>0.32087022038048596</v>
      </c>
      <c r="K145" s="2">
        <f t="shared" si="38"/>
        <v>0.62299868148427195</v>
      </c>
      <c r="L145" s="2">
        <f t="shared" si="39"/>
        <v>0</v>
      </c>
      <c r="M145" s="2">
        <f t="shared" si="40"/>
        <v>5.6131098135242086E-2</v>
      </c>
      <c r="N145" s="58">
        <v>3407</v>
      </c>
      <c r="O145" s="58">
        <v>6615</v>
      </c>
      <c r="P145" s="58"/>
      <c r="Q145" s="58">
        <v>312</v>
      </c>
      <c r="R145" s="55">
        <v>272</v>
      </c>
      <c r="X145" s="55">
        <v>12</v>
      </c>
      <c r="AG145" s="7">
        <f>IF(Q145&gt;0,RANK(Q145,(N145:P145,Q145:AE145)),0)</f>
        <v>3</v>
      </c>
      <c r="AH145" s="7">
        <f>IF(R145&gt;0,RANK(R145,(N145:P145,Q145:AE145)),0)</f>
        <v>4</v>
      </c>
      <c r="AI145" s="7">
        <f>IF(T145&gt;0,RANK(T145,(N145:P145,Q145:AE145)),0)</f>
        <v>0</v>
      </c>
      <c r="AJ145" s="7">
        <f>IF(S145&gt;0,RANK(S145,(N145:P145,Q145:AE145)),0)</f>
        <v>0</v>
      </c>
      <c r="AK145" s="2">
        <f t="shared" si="41"/>
        <v>2.9384064795630063E-2</v>
      </c>
      <c r="AL145" s="2">
        <f t="shared" si="42"/>
        <v>2.5616877001318514E-2</v>
      </c>
      <c r="AM145" s="2">
        <f t="shared" si="43"/>
        <v>0</v>
      </c>
      <c r="AN145" s="2">
        <f t="shared" si="44"/>
        <v>0</v>
      </c>
      <c r="AP145" s="6" t="s">
        <v>623</v>
      </c>
      <c r="AQ145" s="5" t="s">
        <v>2409</v>
      </c>
      <c r="AT145">
        <v>2</v>
      </c>
      <c r="AU145" s="95">
        <v>5</v>
      </c>
      <c r="AV145" s="97">
        <v>63</v>
      </c>
      <c r="AW145" s="100">
        <f t="shared" si="45"/>
        <v>5063</v>
      </c>
      <c r="AY145" s="7" t="s">
        <v>1461</v>
      </c>
    </row>
    <row r="146" spans="1:51" ht="13" hidden="1" customHeight="1" outlineLevel="1">
      <c r="A146" s="6" t="s">
        <v>482</v>
      </c>
      <c r="B146" s="5" t="s">
        <v>2409</v>
      </c>
      <c r="C146" s="1">
        <f t="shared" ref="C146:C177" si="48">SUM(N146:AE146)</f>
        <v>4351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>IF(P146&gt;0,RANK(P146,(N146:P146,Q146:AE146)),0)</f>
        <v>0</v>
      </c>
      <c r="G146" s="1">
        <f t="shared" si="46"/>
        <v>1045</v>
      </c>
      <c r="H146" s="2">
        <f t="shared" si="47"/>
        <v>0.24017467248908297</v>
      </c>
      <c r="I146" s="2"/>
      <c r="J146" s="2">
        <f t="shared" ref="J146:J177" si="49">IF($C146=0,"-",N146/$C146)</f>
        <v>0.35623994484026661</v>
      </c>
      <c r="K146" s="2">
        <f t="shared" ref="K146:K177" si="50">IF($C146=0,"-",O146/$C146)</f>
        <v>0.59641461732934953</v>
      </c>
      <c r="L146" s="2">
        <f t="shared" ref="L146:L177" si="51">IF($C146=0,"-",P146/$C146)</f>
        <v>0</v>
      </c>
      <c r="M146" s="2">
        <f t="shared" ref="M146:M177" si="52">IF(C146=0,"-",(1-J146-K146-L146))</f>
        <v>4.7345437830383807E-2</v>
      </c>
      <c r="N146" s="58">
        <v>1550</v>
      </c>
      <c r="O146" s="58">
        <v>2595</v>
      </c>
      <c r="P146" s="58"/>
      <c r="Q146" s="58">
        <v>96</v>
      </c>
      <c r="R146" s="55">
        <v>109</v>
      </c>
      <c r="X146" s="55">
        <v>1</v>
      </c>
      <c r="AG146" s="7">
        <f>IF(Q146&gt;0,RANK(Q146,(N146:P146,Q146:AE146)),0)</f>
        <v>4</v>
      </c>
      <c r="AH146" s="7">
        <f>IF(R146&gt;0,RANK(R146,(N146:P146,Q146:AE146)),0)</f>
        <v>3</v>
      </c>
      <c r="AI146" s="7">
        <f>IF(T146&gt;0,RANK(T146,(N146:P146,Q146:AE146)),0)</f>
        <v>0</v>
      </c>
      <c r="AJ146" s="7">
        <f>IF(S146&gt;0,RANK(S146,(N146:P146,Q146:AE146)),0)</f>
        <v>0</v>
      </c>
      <c r="AK146" s="2">
        <f t="shared" ref="AK146:AK177" si="53">IF($C146=0,"-",Q146/$C146)</f>
        <v>2.2063893357848769E-2</v>
      </c>
      <c r="AL146" s="2">
        <f t="shared" ref="AL146:AL177" si="54">IF($C146=0,"-",R146/$C146)</f>
        <v>2.5051712250057458E-2</v>
      </c>
      <c r="AM146" s="2">
        <f t="shared" ref="AM146:AM177" si="55">IF($C146=0,"-",T146/$C146)</f>
        <v>0</v>
      </c>
      <c r="AN146" s="2">
        <f t="shared" ref="AN146:AN177" si="56">IF($C146=0,"-",S146/$C146)</f>
        <v>0</v>
      </c>
      <c r="AP146" s="6" t="s">
        <v>482</v>
      </c>
      <c r="AQ146" s="5" t="s">
        <v>2409</v>
      </c>
      <c r="AT146">
        <v>2</v>
      </c>
      <c r="AU146" s="95">
        <v>5</v>
      </c>
      <c r="AV146" s="97">
        <v>65</v>
      </c>
      <c r="AW146" s="100">
        <f t="shared" si="45"/>
        <v>5065</v>
      </c>
      <c r="AY146" s="7" t="s">
        <v>1461</v>
      </c>
    </row>
    <row r="147" spans="1:51" ht="13" hidden="1" customHeight="1" outlineLevel="1">
      <c r="A147" s="6" t="s">
        <v>2196</v>
      </c>
      <c r="B147" s="5" t="s">
        <v>2409</v>
      </c>
      <c r="C147" s="1">
        <f t="shared" si="48"/>
        <v>4144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>IF(P147&gt;0,RANK(P147,(N147:P147,Q147:AE147)),0)</f>
        <v>0</v>
      </c>
      <c r="G147" s="1">
        <f t="shared" si="46"/>
        <v>295</v>
      </c>
      <c r="H147" s="2">
        <f t="shared" si="47"/>
        <v>7.1187258687258684E-2</v>
      </c>
      <c r="I147" s="2"/>
      <c r="J147" s="2">
        <f t="shared" si="49"/>
        <v>0.43629343629343631</v>
      </c>
      <c r="K147" s="2">
        <f t="shared" si="50"/>
        <v>0.50748069498069504</v>
      </c>
      <c r="L147" s="2">
        <f t="shared" si="51"/>
        <v>0</v>
      </c>
      <c r="M147" s="2">
        <f t="shared" si="52"/>
        <v>5.6225868725868655E-2</v>
      </c>
      <c r="N147" s="58">
        <v>1808</v>
      </c>
      <c r="O147" s="58">
        <v>2103</v>
      </c>
      <c r="P147" s="58"/>
      <c r="Q147" s="58">
        <v>101</v>
      </c>
      <c r="R147" s="55">
        <v>129</v>
      </c>
      <c r="X147" s="55">
        <v>3</v>
      </c>
      <c r="AG147" s="7">
        <f>IF(Q147&gt;0,RANK(Q147,(N147:P147,Q147:AE147)),0)</f>
        <v>4</v>
      </c>
      <c r="AH147" s="7">
        <f>IF(R147&gt;0,RANK(R147,(N147:P147,Q147:AE147)),0)</f>
        <v>3</v>
      </c>
      <c r="AI147" s="7">
        <f>IF(T147&gt;0,RANK(T147,(N147:P147,Q147:AE147)),0)</f>
        <v>0</v>
      </c>
      <c r="AJ147" s="7">
        <f>IF(S147&gt;0,RANK(S147,(N147:P147,Q147:AE147)),0)</f>
        <v>0</v>
      </c>
      <c r="AK147" s="2">
        <f t="shared" si="53"/>
        <v>2.4372586872586872E-2</v>
      </c>
      <c r="AL147" s="2">
        <f t="shared" si="54"/>
        <v>3.112934362934363E-2</v>
      </c>
      <c r="AM147" s="2">
        <f t="shared" si="55"/>
        <v>0</v>
      </c>
      <c r="AN147" s="2">
        <f t="shared" si="56"/>
        <v>0</v>
      </c>
      <c r="AP147" s="6" t="s">
        <v>2196</v>
      </c>
      <c r="AQ147" s="5" t="s">
        <v>2409</v>
      </c>
      <c r="AT147">
        <v>2</v>
      </c>
      <c r="AU147" s="95">
        <v>5</v>
      </c>
      <c r="AV147" s="97">
        <v>67</v>
      </c>
      <c r="AW147" s="100">
        <f t="shared" si="45"/>
        <v>5067</v>
      </c>
      <c r="AY147" s="7" t="s">
        <v>1461</v>
      </c>
    </row>
    <row r="148" spans="1:51" ht="13" hidden="1" customHeight="1" outlineLevel="1">
      <c r="A148" s="6" t="s">
        <v>1268</v>
      </c>
      <c r="B148" s="5" t="s">
        <v>2409</v>
      </c>
      <c r="C148" s="1">
        <f t="shared" si="48"/>
        <v>20144</v>
      </c>
      <c r="D148" s="7">
        <f>IF(N148&gt;0, RANK(N148,(N148:P148,Q148:AE148)),0)</f>
        <v>1</v>
      </c>
      <c r="E148" s="7">
        <f>IF(O148&gt;0,RANK(O148,(N148:P148,Q148:AE148)),0)</f>
        <v>2</v>
      </c>
      <c r="F148" s="7">
        <f>IF(P148&gt;0,RANK(P148,(N148:P148,Q148:AE148)),0)</f>
        <v>0</v>
      </c>
      <c r="G148" s="1">
        <f t="shared" si="46"/>
        <v>6577</v>
      </c>
      <c r="H148" s="2">
        <f t="shared" si="47"/>
        <v>0.32649920571882446</v>
      </c>
      <c r="I148" s="2"/>
      <c r="J148" s="2">
        <f t="shared" si="49"/>
        <v>0.65255162827640989</v>
      </c>
      <c r="K148" s="2">
        <f t="shared" si="50"/>
        <v>0.32605242255758538</v>
      </c>
      <c r="L148" s="2">
        <f t="shared" si="51"/>
        <v>0</v>
      </c>
      <c r="M148" s="2">
        <f t="shared" si="52"/>
        <v>2.1395949166004735E-2</v>
      </c>
      <c r="N148" s="58">
        <v>13145</v>
      </c>
      <c r="O148" s="58">
        <v>6568</v>
      </c>
      <c r="P148" s="58"/>
      <c r="Q148" s="58">
        <v>251</v>
      </c>
      <c r="R148" s="55">
        <v>171</v>
      </c>
      <c r="X148" s="55">
        <v>9</v>
      </c>
      <c r="AG148" s="7">
        <f>IF(Q148&gt;0,RANK(Q148,(N148:P148,Q148:AE148)),0)</f>
        <v>3</v>
      </c>
      <c r="AH148" s="7">
        <f>IF(R148&gt;0,RANK(R148,(N148:P148,Q148:AE148)),0)</f>
        <v>4</v>
      </c>
      <c r="AI148" s="7">
        <f>IF(T148&gt;0,RANK(T148,(N148:P148,Q148:AE148)),0)</f>
        <v>0</v>
      </c>
      <c r="AJ148" s="7">
        <f>IF(S148&gt;0,RANK(S148,(N148:P148,Q148:AE148)),0)</f>
        <v>0</v>
      </c>
      <c r="AK148" s="2">
        <f t="shared" si="53"/>
        <v>1.2460285941223193E-2</v>
      </c>
      <c r="AL148" s="2">
        <f t="shared" si="54"/>
        <v>8.4888800635424932E-3</v>
      </c>
      <c r="AM148" s="2">
        <f t="shared" si="55"/>
        <v>0</v>
      </c>
      <c r="AN148" s="2">
        <f t="shared" si="56"/>
        <v>0</v>
      </c>
      <c r="AP148" s="6" t="s">
        <v>1268</v>
      </c>
      <c r="AQ148" s="5" t="s">
        <v>2409</v>
      </c>
      <c r="AT148">
        <v>2</v>
      </c>
      <c r="AU148" s="95">
        <v>5</v>
      </c>
      <c r="AV148" s="97">
        <v>69</v>
      </c>
      <c r="AW148" s="100">
        <f t="shared" si="45"/>
        <v>5069</v>
      </c>
      <c r="AY148" s="7" t="s">
        <v>1461</v>
      </c>
    </row>
    <row r="149" spans="1:51" ht="13" hidden="1" customHeight="1" outlineLevel="1">
      <c r="A149" s="6" t="s">
        <v>2426</v>
      </c>
      <c r="B149" s="5" t="s">
        <v>2409</v>
      </c>
      <c r="C149" s="1">
        <f t="shared" si="48"/>
        <v>6539</v>
      </c>
      <c r="D149" s="7">
        <f>IF(N149&gt;0, RANK(N149,(N149:P149,Q149:AE149)),0)</f>
        <v>2</v>
      </c>
      <c r="E149" s="7">
        <f>IF(O149&gt;0,RANK(O149,(N149:P149,Q149:AE149)),0)</f>
        <v>1</v>
      </c>
      <c r="F149" s="7">
        <f>IF(P149&gt;0,RANK(P149,(N149:P149,Q149:AE149)),0)</f>
        <v>0</v>
      </c>
      <c r="G149" s="1">
        <f t="shared" si="46"/>
        <v>1150</v>
      </c>
      <c r="H149" s="2">
        <f t="shared" si="47"/>
        <v>0.17586786970484783</v>
      </c>
      <c r="I149" s="2"/>
      <c r="J149" s="2">
        <f t="shared" si="49"/>
        <v>0.38048631289187951</v>
      </c>
      <c r="K149" s="2">
        <f t="shared" si="50"/>
        <v>0.55635418259672731</v>
      </c>
      <c r="L149" s="2">
        <f t="shared" si="51"/>
        <v>0</v>
      </c>
      <c r="M149" s="2">
        <f t="shared" si="52"/>
        <v>6.3159504511393183E-2</v>
      </c>
      <c r="N149" s="58">
        <v>2488</v>
      </c>
      <c r="O149" s="58">
        <v>3638</v>
      </c>
      <c r="P149" s="58"/>
      <c r="Q149" s="58">
        <v>174</v>
      </c>
      <c r="R149" s="55">
        <v>230</v>
      </c>
      <c r="X149" s="55">
        <v>9</v>
      </c>
      <c r="AG149" s="7">
        <f>IF(Q149&gt;0,RANK(Q149,(N149:P149,Q149:AE149)),0)</f>
        <v>4</v>
      </c>
      <c r="AH149" s="7">
        <f>IF(R149&gt;0,RANK(R149,(N149:P149,Q149:AE149)),0)</f>
        <v>3</v>
      </c>
      <c r="AI149" s="7">
        <f>IF(T149&gt;0,RANK(T149,(N149:P149,Q149:AE149)),0)</f>
        <v>0</v>
      </c>
      <c r="AJ149" s="7">
        <f>IF(S149&gt;0,RANK(S149,(N149:P149,Q149:AE149)),0)</f>
        <v>0</v>
      </c>
      <c r="AK149" s="2">
        <f t="shared" si="53"/>
        <v>2.6609573329255239E-2</v>
      </c>
      <c r="AL149" s="2">
        <f t="shared" si="54"/>
        <v>3.5173573940969566E-2</v>
      </c>
      <c r="AM149" s="2">
        <f t="shared" si="55"/>
        <v>0</v>
      </c>
      <c r="AN149" s="2">
        <f t="shared" si="56"/>
        <v>0</v>
      </c>
      <c r="AP149" s="6" t="s">
        <v>2426</v>
      </c>
      <c r="AQ149" s="5" t="s">
        <v>2409</v>
      </c>
      <c r="AT149">
        <v>2</v>
      </c>
      <c r="AU149" s="95">
        <v>5</v>
      </c>
      <c r="AV149" s="97">
        <v>71</v>
      </c>
      <c r="AW149" s="100">
        <f t="shared" si="45"/>
        <v>5071</v>
      </c>
      <c r="AY149" s="7" t="s">
        <v>1461</v>
      </c>
    </row>
    <row r="150" spans="1:51" ht="13" hidden="1" customHeight="1" outlineLevel="1">
      <c r="A150" s="6" t="s">
        <v>755</v>
      </c>
      <c r="B150" s="5" t="s">
        <v>2409</v>
      </c>
      <c r="C150" s="1">
        <f t="shared" si="48"/>
        <v>2405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>IF(P150&gt;0,RANK(P150,(N150:P150,Q150:AE150)),0)</f>
        <v>0</v>
      </c>
      <c r="G150" s="1">
        <f t="shared" si="46"/>
        <v>394</v>
      </c>
      <c r="H150" s="2">
        <f t="shared" si="47"/>
        <v>0.16382536382536383</v>
      </c>
      <c r="I150" s="2"/>
      <c r="J150" s="2">
        <f t="shared" si="49"/>
        <v>0.4045738045738046</v>
      </c>
      <c r="K150" s="2">
        <f t="shared" si="50"/>
        <v>0.56839916839916838</v>
      </c>
      <c r="L150" s="2">
        <f t="shared" si="51"/>
        <v>0</v>
      </c>
      <c r="M150" s="2">
        <f t="shared" si="52"/>
        <v>2.7027027027027084E-2</v>
      </c>
      <c r="N150" s="58">
        <v>973</v>
      </c>
      <c r="O150" s="58">
        <v>1367</v>
      </c>
      <c r="P150" s="58"/>
      <c r="Q150" s="58">
        <v>35</v>
      </c>
      <c r="R150" s="55">
        <v>30</v>
      </c>
      <c r="X150" s="55">
        <v>0</v>
      </c>
      <c r="AG150" s="7">
        <f>IF(Q150&gt;0,RANK(Q150,(N150:P150,Q150:AE150)),0)</f>
        <v>3</v>
      </c>
      <c r="AH150" s="7">
        <f>IF(R150&gt;0,RANK(R150,(N150:P150,Q150:AE150)),0)</f>
        <v>4</v>
      </c>
      <c r="AI150" s="7">
        <f>IF(T150&gt;0,RANK(T150,(N150:P150,Q150:AE150)),0)</f>
        <v>0</v>
      </c>
      <c r="AJ150" s="7">
        <f>IF(S150&gt;0,RANK(S150,(N150:P150,Q150:AE150)),0)</f>
        <v>0</v>
      </c>
      <c r="AK150" s="2">
        <f t="shared" si="53"/>
        <v>1.4553014553014554E-2</v>
      </c>
      <c r="AL150" s="2">
        <f t="shared" si="54"/>
        <v>1.2474012474012475E-2</v>
      </c>
      <c r="AM150" s="2">
        <f t="shared" si="55"/>
        <v>0</v>
      </c>
      <c r="AN150" s="2">
        <f t="shared" si="56"/>
        <v>0</v>
      </c>
      <c r="AP150" s="6" t="s">
        <v>755</v>
      </c>
      <c r="AQ150" s="5" t="s">
        <v>2409</v>
      </c>
      <c r="AT150">
        <v>2</v>
      </c>
      <c r="AU150" s="95">
        <v>5</v>
      </c>
      <c r="AV150" s="97">
        <v>73</v>
      </c>
      <c r="AW150" s="100">
        <f t="shared" si="45"/>
        <v>5073</v>
      </c>
      <c r="AY150" s="7" t="s">
        <v>1461</v>
      </c>
    </row>
    <row r="151" spans="1:51" ht="13" hidden="1" customHeight="1" outlineLevel="1">
      <c r="A151" s="6" t="s">
        <v>516</v>
      </c>
      <c r="B151" s="5" t="s">
        <v>2409</v>
      </c>
      <c r="C151" s="1">
        <f t="shared" si="48"/>
        <v>4578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>IF(P151&gt;0,RANK(P151,(N151:P151,Q151:AE151)),0)</f>
        <v>0</v>
      </c>
      <c r="G151" s="1">
        <f t="shared" si="46"/>
        <v>862</v>
      </c>
      <c r="H151" s="2">
        <f t="shared" si="47"/>
        <v>0.18829183049366535</v>
      </c>
      <c r="I151" s="2"/>
      <c r="J151" s="2">
        <f t="shared" si="49"/>
        <v>0.3781127129750983</v>
      </c>
      <c r="K151" s="2">
        <f t="shared" si="50"/>
        <v>0.56640454346876368</v>
      </c>
      <c r="L151" s="2">
        <f t="shared" si="51"/>
        <v>0</v>
      </c>
      <c r="M151" s="2">
        <f t="shared" si="52"/>
        <v>5.5482743556138026E-2</v>
      </c>
      <c r="N151" s="58">
        <v>1731</v>
      </c>
      <c r="O151" s="58">
        <v>2593</v>
      </c>
      <c r="P151" s="58"/>
      <c r="Q151" s="58">
        <v>99</v>
      </c>
      <c r="R151" s="55">
        <v>143</v>
      </c>
      <c r="X151" s="55">
        <v>12</v>
      </c>
      <c r="AG151" s="7">
        <f>IF(Q151&gt;0,RANK(Q151,(N151:P151,Q151:AE151)),0)</f>
        <v>4</v>
      </c>
      <c r="AH151" s="7">
        <f>IF(R151&gt;0,RANK(R151,(N151:P151,Q151:AE151)),0)</f>
        <v>3</v>
      </c>
      <c r="AI151" s="7">
        <f>IF(T151&gt;0,RANK(T151,(N151:P151,Q151:AE151)),0)</f>
        <v>0</v>
      </c>
      <c r="AJ151" s="7">
        <f>IF(S151&gt;0,RANK(S151,(N151:P151,Q151:AE151)),0)</f>
        <v>0</v>
      </c>
      <c r="AK151" s="2">
        <f t="shared" si="53"/>
        <v>2.1625163826998691E-2</v>
      </c>
      <c r="AL151" s="2">
        <f t="shared" si="54"/>
        <v>3.1236347750109219E-2</v>
      </c>
      <c r="AM151" s="2">
        <f t="shared" si="55"/>
        <v>0</v>
      </c>
      <c r="AN151" s="2">
        <f t="shared" si="56"/>
        <v>0</v>
      </c>
      <c r="AP151" s="6" t="s">
        <v>516</v>
      </c>
      <c r="AQ151" s="5" t="s">
        <v>2409</v>
      </c>
      <c r="AT151">
        <v>2</v>
      </c>
      <c r="AU151" s="95">
        <v>5</v>
      </c>
      <c r="AV151" s="97">
        <v>75</v>
      </c>
      <c r="AW151" s="100">
        <f t="shared" ref="AW151:AW188" si="57">1000*AU151+AV151</f>
        <v>5075</v>
      </c>
      <c r="AY151" s="7" t="s">
        <v>1461</v>
      </c>
    </row>
    <row r="152" spans="1:51" ht="13" hidden="1" customHeight="1" outlineLevel="1">
      <c r="A152" s="6" t="s">
        <v>1579</v>
      </c>
      <c r="B152" s="5" t="s">
        <v>2409</v>
      </c>
      <c r="C152" s="1">
        <f t="shared" si="48"/>
        <v>2665</v>
      </c>
      <c r="D152" s="7">
        <f>IF(N152&gt;0, RANK(N152,(N152:P152,Q152:AE152)),0)</f>
        <v>1</v>
      </c>
      <c r="E152" s="7">
        <f>IF(O152&gt;0,RANK(O152,(N152:P152,Q152:AE152)),0)</f>
        <v>2</v>
      </c>
      <c r="F152" s="7">
        <f>IF(P152&gt;0,RANK(P152,(N152:P152,Q152:AE152)),0)</f>
        <v>0</v>
      </c>
      <c r="G152" s="1">
        <f t="shared" si="46"/>
        <v>866</v>
      </c>
      <c r="H152" s="2">
        <f t="shared" si="47"/>
        <v>0.32495309568480302</v>
      </c>
      <c r="I152" s="2"/>
      <c r="J152" s="2">
        <f t="shared" si="49"/>
        <v>0.6517823639774859</v>
      </c>
      <c r="K152" s="2">
        <f t="shared" si="50"/>
        <v>0.32682926829268294</v>
      </c>
      <c r="L152" s="2">
        <f t="shared" si="51"/>
        <v>0</v>
      </c>
      <c r="M152" s="2">
        <f t="shared" si="52"/>
        <v>2.1388367729831159E-2</v>
      </c>
      <c r="N152" s="58">
        <v>1737</v>
      </c>
      <c r="O152" s="58">
        <v>871</v>
      </c>
      <c r="P152" s="58"/>
      <c r="Q152" s="58">
        <v>27</v>
      </c>
      <c r="R152" s="55">
        <v>30</v>
      </c>
      <c r="X152" s="55">
        <v>0</v>
      </c>
      <c r="AG152" s="7">
        <f>IF(Q152&gt;0,RANK(Q152,(N152:P152,Q152:AE152)),0)</f>
        <v>4</v>
      </c>
      <c r="AH152" s="7">
        <f>IF(R152&gt;0,RANK(R152,(N152:P152,Q152:AE152)),0)</f>
        <v>3</v>
      </c>
      <c r="AI152" s="7">
        <f>IF(T152&gt;0,RANK(T152,(N152:P152,Q152:AE152)),0)</f>
        <v>0</v>
      </c>
      <c r="AJ152" s="7">
        <f>IF(S152&gt;0,RANK(S152,(N152:P152,Q152:AE152)),0)</f>
        <v>0</v>
      </c>
      <c r="AK152" s="2">
        <f t="shared" si="53"/>
        <v>1.0131332082551596E-2</v>
      </c>
      <c r="AL152" s="2">
        <f t="shared" si="54"/>
        <v>1.125703564727955E-2</v>
      </c>
      <c r="AM152" s="2">
        <f t="shared" si="55"/>
        <v>0</v>
      </c>
      <c r="AN152" s="2">
        <f t="shared" si="56"/>
        <v>0</v>
      </c>
      <c r="AP152" s="6" t="s">
        <v>1579</v>
      </c>
      <c r="AQ152" s="5" t="s">
        <v>2409</v>
      </c>
      <c r="AT152">
        <v>2</v>
      </c>
      <c r="AU152" s="95">
        <v>5</v>
      </c>
      <c r="AV152" s="97">
        <v>77</v>
      </c>
      <c r="AW152" s="100">
        <f t="shared" si="57"/>
        <v>5077</v>
      </c>
      <c r="AY152" s="7" t="s">
        <v>1461</v>
      </c>
    </row>
    <row r="153" spans="1:51" ht="13" hidden="1" customHeight="1" outlineLevel="1">
      <c r="A153" s="6" t="s">
        <v>181</v>
      </c>
      <c r="B153" s="5" t="s">
        <v>2409</v>
      </c>
      <c r="C153" s="1">
        <f t="shared" si="48"/>
        <v>3079</v>
      </c>
      <c r="D153" s="7">
        <f>IF(N153&gt;0, RANK(N153,(N153:P153,Q153:AE153)),0)</f>
        <v>2</v>
      </c>
      <c r="E153" s="7">
        <f>IF(O153&gt;0,RANK(O153,(N153:P153,Q153:AE153)),0)</f>
        <v>1</v>
      </c>
      <c r="F153" s="7">
        <f>IF(P153&gt;0,RANK(P153,(N153:P153,Q153:AE153)),0)</f>
        <v>0</v>
      </c>
      <c r="G153" s="1">
        <f t="shared" si="46"/>
        <v>111</v>
      </c>
      <c r="H153" s="2">
        <f t="shared" si="47"/>
        <v>3.6050665800584608E-2</v>
      </c>
      <c r="I153" s="2"/>
      <c r="J153" s="2">
        <f t="shared" si="49"/>
        <v>0.46346216303994803</v>
      </c>
      <c r="K153" s="2">
        <f t="shared" si="50"/>
        <v>0.49951282884053266</v>
      </c>
      <c r="L153" s="2">
        <f t="shared" si="51"/>
        <v>0</v>
      </c>
      <c r="M153" s="2">
        <f t="shared" si="52"/>
        <v>3.7025008119519309E-2</v>
      </c>
      <c r="N153" s="58">
        <v>1427</v>
      </c>
      <c r="O153" s="58">
        <v>1538</v>
      </c>
      <c r="P153" s="58"/>
      <c r="Q153" s="58">
        <v>57</v>
      </c>
      <c r="R153" s="55">
        <v>55</v>
      </c>
      <c r="X153" s="55">
        <v>2</v>
      </c>
      <c r="AG153" s="7">
        <f>IF(Q153&gt;0,RANK(Q153,(N153:P153,Q153:AE153)),0)</f>
        <v>3</v>
      </c>
      <c r="AH153" s="7">
        <f>IF(R153&gt;0,RANK(R153,(N153:P153,Q153:AE153)),0)</f>
        <v>4</v>
      </c>
      <c r="AI153" s="7">
        <f>IF(T153&gt;0,RANK(T153,(N153:P153,Q153:AE153)),0)</f>
        <v>0</v>
      </c>
      <c r="AJ153" s="7">
        <f>IF(S153&gt;0,RANK(S153,(N153:P153,Q153:AE153)),0)</f>
        <v>0</v>
      </c>
      <c r="AK153" s="2">
        <f t="shared" si="53"/>
        <v>1.8512504059759662E-2</v>
      </c>
      <c r="AL153" s="2">
        <f t="shared" si="54"/>
        <v>1.7862942513803184E-2</v>
      </c>
      <c r="AM153" s="2">
        <f t="shared" si="55"/>
        <v>0</v>
      </c>
      <c r="AN153" s="2">
        <f t="shared" si="56"/>
        <v>0</v>
      </c>
      <c r="AP153" s="6" t="s">
        <v>181</v>
      </c>
      <c r="AQ153" s="5" t="s">
        <v>2409</v>
      </c>
      <c r="AT153">
        <v>2</v>
      </c>
      <c r="AU153" s="95">
        <v>5</v>
      </c>
      <c r="AV153" s="97">
        <v>79</v>
      </c>
      <c r="AW153" s="100">
        <f t="shared" si="57"/>
        <v>5079</v>
      </c>
      <c r="AY153" s="7" t="s">
        <v>1461</v>
      </c>
    </row>
    <row r="154" spans="1:51" ht="13" hidden="1" customHeight="1" outlineLevel="1">
      <c r="A154" s="6" t="s">
        <v>88</v>
      </c>
      <c r="B154" s="5" t="s">
        <v>2409</v>
      </c>
      <c r="C154" s="1">
        <f t="shared" si="48"/>
        <v>4070</v>
      </c>
      <c r="D154" s="7">
        <f>IF(N154&gt;0, RANK(N154,(N154:P154,Q154:AE154)),0)</f>
        <v>2</v>
      </c>
      <c r="E154" s="7">
        <f>IF(O154&gt;0,RANK(O154,(N154:P154,Q154:AE154)),0)</f>
        <v>1</v>
      </c>
      <c r="F154" s="7">
        <f>IF(P154&gt;0,RANK(P154,(N154:P154,Q154:AE154)),0)</f>
        <v>0</v>
      </c>
      <c r="G154" s="1">
        <f t="shared" si="46"/>
        <v>675</v>
      </c>
      <c r="H154" s="2">
        <f t="shared" si="47"/>
        <v>0.16584766584766586</v>
      </c>
      <c r="I154" s="2"/>
      <c r="J154" s="2">
        <f t="shared" si="49"/>
        <v>0.39803439803439805</v>
      </c>
      <c r="K154" s="2">
        <f t="shared" si="50"/>
        <v>0.56388206388206386</v>
      </c>
      <c r="L154" s="2">
        <f t="shared" si="51"/>
        <v>0</v>
      </c>
      <c r="M154" s="2">
        <f t="shared" si="52"/>
        <v>3.8083538083538038E-2</v>
      </c>
      <c r="N154" s="58">
        <v>1620</v>
      </c>
      <c r="O154" s="58">
        <v>2295</v>
      </c>
      <c r="P154" s="58"/>
      <c r="Q154" s="58">
        <v>62</v>
      </c>
      <c r="R154" s="55">
        <v>91</v>
      </c>
      <c r="X154" s="55">
        <v>2</v>
      </c>
      <c r="AG154" s="7">
        <f>IF(Q154&gt;0,RANK(Q154,(N154:P154,Q154:AE154)),0)</f>
        <v>4</v>
      </c>
      <c r="AH154" s="7">
        <f>IF(R154&gt;0,RANK(R154,(N154:P154,Q154:AE154)),0)</f>
        <v>3</v>
      </c>
      <c r="AI154" s="7">
        <f>IF(T154&gt;0,RANK(T154,(N154:P154,Q154:AE154)),0)</f>
        <v>0</v>
      </c>
      <c r="AJ154" s="7">
        <f>IF(S154&gt;0,RANK(S154,(N154:P154,Q154:AE154)),0)</f>
        <v>0</v>
      </c>
      <c r="AK154" s="2">
        <f t="shared" si="53"/>
        <v>1.5233415233415233E-2</v>
      </c>
      <c r="AL154" s="2">
        <f t="shared" si="54"/>
        <v>2.2358722358722358E-2</v>
      </c>
      <c r="AM154" s="2">
        <f t="shared" si="55"/>
        <v>0</v>
      </c>
      <c r="AN154" s="2">
        <f t="shared" si="56"/>
        <v>0</v>
      </c>
      <c r="AP154" s="6" t="s">
        <v>88</v>
      </c>
      <c r="AQ154" s="5" t="s">
        <v>2409</v>
      </c>
      <c r="AT154">
        <v>2</v>
      </c>
      <c r="AU154" s="95">
        <v>5</v>
      </c>
      <c r="AV154" s="97">
        <v>81</v>
      </c>
      <c r="AW154" s="100">
        <f t="shared" si="57"/>
        <v>5081</v>
      </c>
      <c r="AY154" s="7" t="s">
        <v>1461</v>
      </c>
    </row>
    <row r="155" spans="1:51" ht="13" hidden="1" customHeight="1" outlineLevel="1">
      <c r="A155" s="6" t="s">
        <v>1936</v>
      </c>
      <c r="B155" s="5" t="s">
        <v>2409</v>
      </c>
      <c r="C155" s="1">
        <f t="shared" si="48"/>
        <v>6468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>IF(P155&gt;0,RANK(P155,(N155:P155,Q155:AE155)),0)</f>
        <v>0</v>
      </c>
      <c r="G155" s="1">
        <f t="shared" si="46"/>
        <v>1800</v>
      </c>
      <c r="H155" s="2">
        <f t="shared" si="47"/>
        <v>0.2782931354359926</v>
      </c>
      <c r="I155" s="2"/>
      <c r="J155" s="2">
        <f t="shared" si="49"/>
        <v>0.32962275819418674</v>
      </c>
      <c r="K155" s="2">
        <f t="shared" si="50"/>
        <v>0.60791589363017939</v>
      </c>
      <c r="L155" s="2">
        <f t="shared" si="51"/>
        <v>0</v>
      </c>
      <c r="M155" s="2">
        <f t="shared" si="52"/>
        <v>6.2461348175633868E-2</v>
      </c>
      <c r="N155" s="58">
        <v>2132</v>
      </c>
      <c r="O155" s="58">
        <v>3932</v>
      </c>
      <c r="P155" s="58"/>
      <c r="Q155" s="58">
        <v>188</v>
      </c>
      <c r="R155" s="55">
        <v>212</v>
      </c>
      <c r="X155" s="55">
        <v>4</v>
      </c>
      <c r="AG155" s="7">
        <f>IF(Q155&gt;0,RANK(Q155,(N155:P155,Q155:AE155)),0)</f>
        <v>4</v>
      </c>
      <c r="AH155" s="7">
        <f>IF(R155&gt;0,RANK(R155,(N155:P155,Q155:AE155)),0)</f>
        <v>3</v>
      </c>
      <c r="AI155" s="7">
        <f>IF(T155&gt;0,RANK(T155,(N155:P155,Q155:AE155)),0)</f>
        <v>0</v>
      </c>
      <c r="AJ155" s="7">
        <f>IF(S155&gt;0,RANK(S155,(N155:P155,Q155:AE155)),0)</f>
        <v>0</v>
      </c>
      <c r="AK155" s="2">
        <f t="shared" si="53"/>
        <v>2.9066171923314781E-2</v>
      </c>
      <c r="AL155" s="2">
        <f t="shared" si="54"/>
        <v>3.2776747062461351E-2</v>
      </c>
      <c r="AM155" s="2">
        <f t="shared" si="55"/>
        <v>0</v>
      </c>
      <c r="AN155" s="2">
        <f t="shared" si="56"/>
        <v>0</v>
      </c>
      <c r="AP155" s="6" t="s">
        <v>1936</v>
      </c>
      <c r="AQ155" s="5" t="s">
        <v>2409</v>
      </c>
      <c r="AT155">
        <v>2</v>
      </c>
      <c r="AU155" s="95">
        <v>5</v>
      </c>
      <c r="AV155" s="97">
        <v>83</v>
      </c>
      <c r="AW155" s="100">
        <f t="shared" si="57"/>
        <v>5083</v>
      </c>
      <c r="AY155" s="7" t="s">
        <v>1461</v>
      </c>
    </row>
    <row r="156" spans="1:51" ht="13" hidden="1" customHeight="1" outlineLevel="1">
      <c r="A156" s="6" t="s">
        <v>1717</v>
      </c>
      <c r="B156" s="5" t="s">
        <v>2409</v>
      </c>
      <c r="C156" s="1">
        <f t="shared" si="48"/>
        <v>19507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>IF(P156&gt;0,RANK(P156,(N156:P156,Q156:AE156)),0)</f>
        <v>0</v>
      </c>
      <c r="G156" s="1">
        <f t="shared" si="46"/>
        <v>7962</v>
      </c>
      <c r="H156" s="2">
        <f t="shared" si="47"/>
        <v>0.40816117291228787</v>
      </c>
      <c r="I156" s="2"/>
      <c r="J156" s="2">
        <f t="shared" si="49"/>
        <v>0.27518326754498385</v>
      </c>
      <c r="K156" s="2">
        <f t="shared" si="50"/>
        <v>0.68334444045727172</v>
      </c>
      <c r="L156" s="2">
        <f t="shared" si="51"/>
        <v>0</v>
      </c>
      <c r="M156" s="2">
        <f t="shared" si="52"/>
        <v>4.1472291997744382E-2</v>
      </c>
      <c r="N156" s="58">
        <v>5368</v>
      </c>
      <c r="O156" s="58">
        <v>13330</v>
      </c>
      <c r="P156" s="58"/>
      <c r="Q156" s="58">
        <v>463</v>
      </c>
      <c r="R156" s="55">
        <v>336</v>
      </c>
      <c r="X156" s="55">
        <v>10</v>
      </c>
      <c r="AG156" s="7">
        <f>IF(Q156&gt;0,RANK(Q156,(N156:P156,Q156:AE156)),0)</f>
        <v>3</v>
      </c>
      <c r="AH156" s="7">
        <f>IF(R156&gt;0,RANK(R156,(N156:P156,Q156:AE156)),0)</f>
        <v>4</v>
      </c>
      <c r="AI156" s="7">
        <f>IF(T156&gt;0,RANK(T156,(N156:P156,Q156:AE156)),0)</f>
        <v>0</v>
      </c>
      <c r="AJ156" s="7">
        <f>IF(S156&gt;0,RANK(S156,(N156:P156,Q156:AE156)),0)</f>
        <v>0</v>
      </c>
      <c r="AK156" s="2">
        <f t="shared" si="53"/>
        <v>2.3735069462244324E-2</v>
      </c>
      <c r="AL156" s="2">
        <f t="shared" si="54"/>
        <v>1.7224586046034756E-2</v>
      </c>
      <c r="AM156" s="2">
        <f t="shared" si="55"/>
        <v>0</v>
      </c>
      <c r="AN156" s="2">
        <f t="shared" si="56"/>
        <v>0</v>
      </c>
      <c r="AP156" s="6" t="s">
        <v>1717</v>
      </c>
      <c r="AQ156" s="5" t="s">
        <v>2409</v>
      </c>
      <c r="AT156">
        <v>2</v>
      </c>
      <c r="AU156" s="95">
        <v>5</v>
      </c>
      <c r="AV156" s="97">
        <v>85</v>
      </c>
      <c r="AW156" s="100">
        <f t="shared" si="57"/>
        <v>5085</v>
      </c>
      <c r="AY156" s="7" t="s">
        <v>1461</v>
      </c>
    </row>
    <row r="157" spans="1:51" ht="13" hidden="1" customHeight="1" outlineLevel="1">
      <c r="A157" s="6" t="s">
        <v>584</v>
      </c>
      <c r="B157" s="5" t="s">
        <v>2409</v>
      </c>
      <c r="C157" s="1">
        <f t="shared" si="48"/>
        <v>5159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>IF(P157&gt;0,RANK(P157,(N157:P157,Q157:AE157)),0)</f>
        <v>0</v>
      </c>
      <c r="G157" s="1">
        <f t="shared" si="46"/>
        <v>1347</v>
      </c>
      <c r="H157" s="2">
        <f t="shared" si="47"/>
        <v>0.26109711184338052</v>
      </c>
      <c r="I157" s="2"/>
      <c r="J157" s="2">
        <f t="shared" si="49"/>
        <v>0.34018220585384762</v>
      </c>
      <c r="K157" s="2">
        <f t="shared" si="50"/>
        <v>0.6012793176972282</v>
      </c>
      <c r="L157" s="2">
        <f t="shared" si="51"/>
        <v>0</v>
      </c>
      <c r="M157" s="2">
        <f t="shared" si="52"/>
        <v>5.8538476448924182E-2</v>
      </c>
      <c r="N157" s="58">
        <v>1755</v>
      </c>
      <c r="O157" s="58">
        <v>3102</v>
      </c>
      <c r="P157" s="58"/>
      <c r="Q157" s="58">
        <v>114</v>
      </c>
      <c r="R157" s="55">
        <v>176</v>
      </c>
      <c r="X157" s="55">
        <v>12</v>
      </c>
      <c r="AG157" s="7">
        <f>IF(Q157&gt;0,RANK(Q157,(N157:P157,Q157:AE157)),0)</f>
        <v>4</v>
      </c>
      <c r="AH157" s="7">
        <f>IF(R157&gt;0,RANK(R157,(N157:P157,Q157:AE157)),0)</f>
        <v>3</v>
      </c>
      <c r="AI157" s="7">
        <f>IF(T157&gt;0,RANK(T157,(N157:P157,Q157:AE157)),0)</f>
        <v>0</v>
      </c>
      <c r="AJ157" s="7">
        <f>IF(S157&gt;0,RANK(S157,(N157:P157,Q157:AE157)),0)</f>
        <v>0</v>
      </c>
      <c r="AK157" s="2">
        <f t="shared" si="53"/>
        <v>2.2097305679395232E-2</v>
      </c>
      <c r="AL157" s="2">
        <f t="shared" si="54"/>
        <v>3.4115138592750532E-2</v>
      </c>
      <c r="AM157" s="2">
        <f t="shared" si="55"/>
        <v>0</v>
      </c>
      <c r="AN157" s="2">
        <f t="shared" si="56"/>
        <v>0</v>
      </c>
      <c r="AP157" s="6" t="s">
        <v>584</v>
      </c>
      <c r="AQ157" s="5" t="s">
        <v>2409</v>
      </c>
      <c r="AT157">
        <v>2</v>
      </c>
      <c r="AU157" s="95">
        <v>5</v>
      </c>
      <c r="AV157" s="97">
        <v>87</v>
      </c>
      <c r="AW157" s="100">
        <f t="shared" si="57"/>
        <v>5087</v>
      </c>
      <c r="AY157" s="7" t="s">
        <v>1461</v>
      </c>
    </row>
    <row r="158" spans="1:51" ht="13" hidden="1" customHeight="1" outlineLevel="1">
      <c r="A158" s="6" t="s">
        <v>2300</v>
      </c>
      <c r="B158" s="5" t="s">
        <v>2409</v>
      </c>
      <c r="C158" s="1">
        <f t="shared" si="48"/>
        <v>5027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>IF(P158&gt;0,RANK(P158,(N158:P158,Q158:AE158)),0)</f>
        <v>0</v>
      </c>
      <c r="G158" s="1">
        <f t="shared" si="46"/>
        <v>1900</v>
      </c>
      <c r="H158" s="2">
        <f t="shared" si="47"/>
        <v>0.37795902128506065</v>
      </c>
      <c r="I158" s="2"/>
      <c r="J158" s="2">
        <f t="shared" si="49"/>
        <v>0.28406604336582453</v>
      </c>
      <c r="K158" s="2">
        <f t="shared" si="50"/>
        <v>0.66202506465088518</v>
      </c>
      <c r="L158" s="2">
        <f t="shared" si="51"/>
        <v>0</v>
      </c>
      <c r="M158" s="2">
        <f t="shared" si="52"/>
        <v>5.3908891983290297E-2</v>
      </c>
      <c r="N158" s="58">
        <v>1428</v>
      </c>
      <c r="O158" s="58">
        <v>3328</v>
      </c>
      <c r="P158" s="58"/>
      <c r="Q158" s="58">
        <v>148</v>
      </c>
      <c r="R158" s="55">
        <v>122</v>
      </c>
      <c r="X158" s="55">
        <v>1</v>
      </c>
      <c r="AG158" s="7">
        <f>IF(Q158&gt;0,RANK(Q158,(N158:P158,Q158:AE158)),0)</f>
        <v>3</v>
      </c>
      <c r="AH158" s="7">
        <f>IF(R158&gt;0,RANK(R158,(N158:P158,Q158:AE158)),0)</f>
        <v>4</v>
      </c>
      <c r="AI158" s="7">
        <f>IF(T158&gt;0,RANK(T158,(N158:P158,Q158:AE158)),0)</f>
        <v>0</v>
      </c>
      <c r="AJ158" s="7">
        <f>IF(S158&gt;0,RANK(S158,(N158:P158,Q158:AE158)),0)</f>
        <v>0</v>
      </c>
      <c r="AK158" s="2">
        <f t="shared" si="53"/>
        <v>2.9441018500099461E-2</v>
      </c>
      <c r="AL158" s="2">
        <f t="shared" si="54"/>
        <v>2.4268947682514422E-2</v>
      </c>
      <c r="AM158" s="2">
        <f t="shared" si="55"/>
        <v>0</v>
      </c>
      <c r="AN158" s="2">
        <f t="shared" si="56"/>
        <v>0</v>
      </c>
      <c r="AP158" s="6" t="s">
        <v>2300</v>
      </c>
      <c r="AQ158" s="5" t="s">
        <v>2409</v>
      </c>
      <c r="AT158">
        <v>2</v>
      </c>
      <c r="AU158" s="95">
        <v>5</v>
      </c>
      <c r="AV158" s="97">
        <v>89</v>
      </c>
      <c r="AW158" s="100">
        <f t="shared" si="57"/>
        <v>5089</v>
      </c>
      <c r="AY158" s="7" t="s">
        <v>1461</v>
      </c>
    </row>
    <row r="159" spans="1:51" ht="13" hidden="1" customHeight="1" outlineLevel="1">
      <c r="A159" s="6" t="s">
        <v>1323</v>
      </c>
      <c r="B159" s="5" t="s">
        <v>2409</v>
      </c>
      <c r="C159" s="1">
        <f t="shared" si="48"/>
        <v>11454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>IF(P159&gt;0,RANK(P159,(N159:P159,Q159:AE159)),0)</f>
        <v>0</v>
      </c>
      <c r="G159" s="1">
        <f t="shared" si="46"/>
        <v>3945</v>
      </c>
      <c r="H159" s="2">
        <f t="shared" si="47"/>
        <v>0.34442116291251962</v>
      </c>
      <c r="I159" s="2"/>
      <c r="J159" s="2">
        <f t="shared" si="49"/>
        <v>0.31744368779465687</v>
      </c>
      <c r="K159" s="2">
        <f t="shared" si="50"/>
        <v>0.66186485070717649</v>
      </c>
      <c r="L159" s="2">
        <f t="shared" si="51"/>
        <v>0</v>
      </c>
      <c r="M159" s="2">
        <f t="shared" si="52"/>
        <v>2.0691461498166586E-2</v>
      </c>
      <c r="N159" s="58">
        <v>3636</v>
      </c>
      <c r="O159" s="58">
        <v>7581</v>
      </c>
      <c r="P159" s="58"/>
      <c r="Q159" s="58">
        <v>112</v>
      </c>
      <c r="R159" s="55">
        <v>124</v>
      </c>
      <c r="X159" s="55">
        <v>1</v>
      </c>
      <c r="AG159" s="7">
        <f>IF(Q159&gt;0,RANK(Q159,(N159:P159,Q159:AE159)),0)</f>
        <v>4</v>
      </c>
      <c r="AH159" s="7">
        <f>IF(R159&gt;0,RANK(R159,(N159:P159,Q159:AE159)),0)</f>
        <v>3</v>
      </c>
      <c r="AI159" s="7">
        <f>IF(T159&gt;0,RANK(T159,(N159:P159,Q159:AE159)),0)</f>
        <v>0</v>
      </c>
      <c r="AJ159" s="7">
        <f>IF(S159&gt;0,RANK(S159,(N159:P159,Q159:AE159)),0)</f>
        <v>0</v>
      </c>
      <c r="AK159" s="2">
        <f t="shared" si="53"/>
        <v>9.7782434084162737E-3</v>
      </c>
      <c r="AL159" s="2">
        <f t="shared" si="54"/>
        <v>1.0825912345032303E-2</v>
      </c>
      <c r="AM159" s="2">
        <f t="shared" si="55"/>
        <v>0</v>
      </c>
      <c r="AN159" s="2">
        <f t="shared" si="56"/>
        <v>0</v>
      </c>
      <c r="AP159" s="6" t="s">
        <v>1323</v>
      </c>
      <c r="AQ159" s="5" t="s">
        <v>2409</v>
      </c>
      <c r="AT159">
        <v>2</v>
      </c>
      <c r="AU159" s="95">
        <v>5</v>
      </c>
      <c r="AV159" s="97">
        <v>91</v>
      </c>
      <c r="AW159" s="100">
        <f t="shared" si="57"/>
        <v>5091</v>
      </c>
      <c r="AY159" s="7" t="s">
        <v>1461</v>
      </c>
    </row>
    <row r="160" spans="1:51" ht="13" hidden="1" customHeight="1" outlineLevel="1">
      <c r="A160" s="6" t="s">
        <v>907</v>
      </c>
      <c r="B160" s="5" t="s">
        <v>2409</v>
      </c>
      <c r="C160" s="1">
        <f t="shared" si="48"/>
        <v>10318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>IF(P160&gt;0,RANK(P160,(N160:P160,Q160:AE160)),0)</f>
        <v>0</v>
      </c>
      <c r="G160" s="1">
        <f t="shared" si="46"/>
        <v>826</v>
      </c>
      <c r="H160" s="2">
        <f t="shared" si="47"/>
        <v>8.0054274084124827E-2</v>
      </c>
      <c r="I160" s="2"/>
      <c r="J160" s="2">
        <f t="shared" si="49"/>
        <v>0.51841442139949601</v>
      </c>
      <c r="K160" s="2">
        <f t="shared" si="50"/>
        <v>0.43836014731537121</v>
      </c>
      <c r="L160" s="2">
        <f t="shared" si="51"/>
        <v>0</v>
      </c>
      <c r="M160" s="2">
        <f t="shared" si="52"/>
        <v>4.3225431285132787E-2</v>
      </c>
      <c r="N160" s="58">
        <v>5349</v>
      </c>
      <c r="O160" s="58">
        <v>4523</v>
      </c>
      <c r="P160" s="58"/>
      <c r="Q160" s="58">
        <v>195</v>
      </c>
      <c r="R160" s="55">
        <v>245</v>
      </c>
      <c r="X160" s="55">
        <v>6</v>
      </c>
      <c r="AG160" s="7">
        <f>IF(Q160&gt;0,RANK(Q160,(N160:P160,Q160:AE160)),0)</f>
        <v>4</v>
      </c>
      <c r="AH160" s="7">
        <f>IF(R160&gt;0,RANK(R160,(N160:P160,Q160:AE160)),0)</f>
        <v>3</v>
      </c>
      <c r="AI160" s="7">
        <f>IF(T160&gt;0,RANK(T160,(N160:P160,Q160:AE160)),0)</f>
        <v>0</v>
      </c>
      <c r="AJ160" s="7">
        <f>IF(S160&gt;0,RANK(S160,(N160:P160,Q160:AE160)),0)</f>
        <v>0</v>
      </c>
      <c r="AK160" s="2">
        <f t="shared" si="53"/>
        <v>1.8899011436324869E-2</v>
      </c>
      <c r="AL160" s="2">
        <f t="shared" si="54"/>
        <v>2.3744911804613297E-2</v>
      </c>
      <c r="AM160" s="2">
        <f t="shared" si="55"/>
        <v>0</v>
      </c>
      <c r="AN160" s="2">
        <f t="shared" si="56"/>
        <v>0</v>
      </c>
      <c r="AP160" s="6" t="s">
        <v>907</v>
      </c>
      <c r="AQ160" s="5" t="s">
        <v>2409</v>
      </c>
      <c r="AT160">
        <v>2</v>
      </c>
      <c r="AU160" s="95">
        <v>5</v>
      </c>
      <c r="AV160" s="97">
        <v>93</v>
      </c>
      <c r="AW160" s="100">
        <f t="shared" si="57"/>
        <v>5093</v>
      </c>
      <c r="AY160" s="7" t="s">
        <v>1461</v>
      </c>
    </row>
    <row r="161" spans="1:51" ht="13" hidden="1" customHeight="1" outlineLevel="1">
      <c r="A161" s="6" t="s">
        <v>2564</v>
      </c>
      <c r="B161" s="5" t="s">
        <v>2409</v>
      </c>
      <c r="C161" s="1">
        <f t="shared" si="48"/>
        <v>2401</v>
      </c>
      <c r="D161" s="7">
        <f>IF(N161&gt;0, RANK(N161,(N161:P161,Q161:AE161)),0)</f>
        <v>1</v>
      </c>
      <c r="E161" s="7">
        <f>IF(O161&gt;0,RANK(O161,(N161:P161,Q161:AE161)),0)</f>
        <v>2</v>
      </c>
      <c r="F161" s="7">
        <f>IF(P161&gt;0,RANK(P161,(N161:P161,Q161:AE161)),0)</f>
        <v>0</v>
      </c>
      <c r="G161" s="1">
        <f t="shared" si="46"/>
        <v>267</v>
      </c>
      <c r="H161" s="2">
        <f t="shared" si="47"/>
        <v>0.1112036651395252</v>
      </c>
      <c r="I161" s="2"/>
      <c r="J161" s="2">
        <f t="shared" si="49"/>
        <v>0.53810912119950016</v>
      </c>
      <c r="K161" s="2">
        <f t="shared" si="50"/>
        <v>0.42690545605997499</v>
      </c>
      <c r="L161" s="2">
        <f t="shared" si="51"/>
        <v>0</v>
      </c>
      <c r="M161" s="2">
        <f t="shared" si="52"/>
        <v>3.4985422740524852E-2</v>
      </c>
      <c r="N161" s="58">
        <v>1292</v>
      </c>
      <c r="O161" s="58">
        <v>1025</v>
      </c>
      <c r="P161" s="58"/>
      <c r="Q161" s="58">
        <v>41</v>
      </c>
      <c r="R161" s="55">
        <v>42</v>
      </c>
      <c r="X161" s="55">
        <v>1</v>
      </c>
      <c r="AG161" s="7">
        <f>IF(Q161&gt;0,RANK(Q161,(N161:P161,Q161:AE161)),0)</f>
        <v>4</v>
      </c>
      <c r="AH161" s="7">
        <f>IF(R161&gt;0,RANK(R161,(N161:P161,Q161:AE161)),0)</f>
        <v>3</v>
      </c>
      <c r="AI161" s="7">
        <f>IF(T161&gt;0,RANK(T161,(N161:P161,Q161:AE161)),0)</f>
        <v>0</v>
      </c>
      <c r="AJ161" s="7">
        <f>IF(S161&gt;0,RANK(S161,(N161:P161,Q161:AE161)),0)</f>
        <v>0</v>
      </c>
      <c r="AK161" s="2">
        <f t="shared" si="53"/>
        <v>1.7076218242399001E-2</v>
      </c>
      <c r="AL161" s="2">
        <f t="shared" si="54"/>
        <v>1.7492711370262391E-2</v>
      </c>
      <c r="AM161" s="2">
        <f t="shared" si="55"/>
        <v>0</v>
      </c>
      <c r="AN161" s="2">
        <f t="shared" si="56"/>
        <v>0</v>
      </c>
      <c r="AP161" s="6" t="s">
        <v>2564</v>
      </c>
      <c r="AQ161" s="5" t="s">
        <v>2409</v>
      </c>
      <c r="AT161">
        <v>2</v>
      </c>
      <c r="AU161" s="95">
        <v>5</v>
      </c>
      <c r="AV161" s="97">
        <v>95</v>
      </c>
      <c r="AW161" s="100">
        <f t="shared" si="57"/>
        <v>5095</v>
      </c>
      <c r="AY161" s="7" t="s">
        <v>1461</v>
      </c>
    </row>
    <row r="162" spans="1:51" ht="13" hidden="1" customHeight="1" outlineLevel="1">
      <c r="A162" s="6" t="s">
        <v>734</v>
      </c>
      <c r="B162" s="5" t="s">
        <v>2409</v>
      </c>
      <c r="C162" s="1">
        <f t="shared" si="48"/>
        <v>2900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>IF(P162&gt;0,RANK(P162,(N162:P162,Q162:AE162)),0)</f>
        <v>0</v>
      </c>
      <c r="G162" s="1">
        <f t="shared" si="46"/>
        <v>894</v>
      </c>
      <c r="H162" s="2">
        <f t="shared" si="47"/>
        <v>0.30827586206896551</v>
      </c>
      <c r="I162" s="2"/>
      <c r="J162" s="2">
        <f t="shared" si="49"/>
        <v>0.32413793103448274</v>
      </c>
      <c r="K162" s="2">
        <f t="shared" si="50"/>
        <v>0.63241379310344825</v>
      </c>
      <c r="L162" s="2">
        <f t="shared" si="51"/>
        <v>0</v>
      </c>
      <c r="M162" s="2">
        <f t="shared" si="52"/>
        <v>4.3448275862069008E-2</v>
      </c>
      <c r="N162" s="58">
        <v>940</v>
      </c>
      <c r="O162" s="58">
        <v>1834</v>
      </c>
      <c r="P162" s="58"/>
      <c r="Q162" s="58">
        <v>67</v>
      </c>
      <c r="R162" s="55">
        <v>59</v>
      </c>
      <c r="X162" s="55">
        <v>0</v>
      </c>
      <c r="AG162" s="7">
        <f>IF(Q162&gt;0,RANK(Q162,(N162:P162,Q162:AE162)),0)</f>
        <v>3</v>
      </c>
      <c r="AH162" s="7">
        <f>IF(R162&gt;0,RANK(R162,(N162:P162,Q162:AE162)),0)</f>
        <v>4</v>
      </c>
      <c r="AI162" s="7">
        <f>IF(T162&gt;0,RANK(T162,(N162:P162,Q162:AE162)),0)</f>
        <v>0</v>
      </c>
      <c r="AJ162" s="7">
        <f>IF(S162&gt;0,RANK(S162,(N162:P162,Q162:AE162)),0)</f>
        <v>0</v>
      </c>
      <c r="AK162" s="2">
        <f t="shared" si="53"/>
        <v>2.3103448275862068E-2</v>
      </c>
      <c r="AL162" s="2">
        <f t="shared" si="54"/>
        <v>2.0344827586206895E-2</v>
      </c>
      <c r="AM162" s="2">
        <f t="shared" si="55"/>
        <v>0</v>
      </c>
      <c r="AN162" s="2">
        <f t="shared" si="56"/>
        <v>0</v>
      </c>
      <c r="AP162" s="6" t="s">
        <v>734</v>
      </c>
      <c r="AQ162" s="5" t="s">
        <v>2409</v>
      </c>
      <c r="AT162">
        <v>2</v>
      </c>
      <c r="AU162" s="95">
        <v>5</v>
      </c>
      <c r="AV162" s="97">
        <v>97</v>
      </c>
      <c r="AW162" s="100">
        <f t="shared" si="57"/>
        <v>5097</v>
      </c>
      <c r="AY162" s="7" t="s">
        <v>1461</v>
      </c>
    </row>
    <row r="163" spans="1:51" ht="13" hidden="1" customHeight="1" outlineLevel="1">
      <c r="A163" s="6" t="s">
        <v>2583</v>
      </c>
      <c r="B163" s="5" t="s">
        <v>2409</v>
      </c>
      <c r="C163" s="1">
        <f t="shared" si="48"/>
        <v>2754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>IF(P163&gt;0,RANK(P163,(N163:P163,Q163:AE163)),0)</f>
        <v>0</v>
      </c>
      <c r="G163" s="1">
        <f t="shared" si="46"/>
        <v>125</v>
      </c>
      <c r="H163" s="2">
        <f t="shared" si="47"/>
        <v>4.5388525780682643E-2</v>
      </c>
      <c r="I163" s="2"/>
      <c r="J163" s="2">
        <f t="shared" si="49"/>
        <v>0.4647785039941903</v>
      </c>
      <c r="K163" s="2">
        <f t="shared" si="50"/>
        <v>0.51016702977487294</v>
      </c>
      <c r="L163" s="2">
        <f t="shared" si="51"/>
        <v>0</v>
      </c>
      <c r="M163" s="2">
        <f t="shared" si="52"/>
        <v>2.5054466230936767E-2</v>
      </c>
      <c r="N163" s="58">
        <v>1280</v>
      </c>
      <c r="O163" s="58">
        <v>1405</v>
      </c>
      <c r="P163" s="58"/>
      <c r="Q163" s="58">
        <v>32</v>
      </c>
      <c r="R163" s="55">
        <v>36</v>
      </c>
      <c r="X163" s="55">
        <v>1</v>
      </c>
      <c r="AG163" s="7">
        <f>IF(Q163&gt;0,RANK(Q163,(N163:P163,Q163:AE163)),0)</f>
        <v>4</v>
      </c>
      <c r="AH163" s="7">
        <f>IF(R163&gt;0,RANK(R163,(N163:P163,Q163:AE163)),0)</f>
        <v>3</v>
      </c>
      <c r="AI163" s="7">
        <f>IF(T163&gt;0,RANK(T163,(N163:P163,Q163:AE163)),0)</f>
        <v>0</v>
      </c>
      <c r="AJ163" s="7">
        <f>IF(S163&gt;0,RANK(S163,(N163:P163,Q163:AE163)),0)</f>
        <v>0</v>
      </c>
      <c r="AK163" s="2">
        <f t="shared" si="53"/>
        <v>1.1619462599854757E-2</v>
      </c>
      <c r="AL163" s="2">
        <f t="shared" si="54"/>
        <v>1.3071895424836602E-2</v>
      </c>
      <c r="AM163" s="2">
        <f t="shared" si="55"/>
        <v>0</v>
      </c>
      <c r="AN163" s="2">
        <f t="shared" si="56"/>
        <v>0</v>
      </c>
      <c r="AP163" s="6" t="s">
        <v>2583</v>
      </c>
      <c r="AQ163" s="5" t="s">
        <v>2409</v>
      </c>
      <c r="AT163">
        <v>2</v>
      </c>
      <c r="AU163" s="95">
        <v>5</v>
      </c>
      <c r="AV163" s="97">
        <v>99</v>
      </c>
      <c r="AW163" s="100">
        <f t="shared" si="57"/>
        <v>5099</v>
      </c>
      <c r="AY163" s="7" t="s">
        <v>1461</v>
      </c>
    </row>
    <row r="164" spans="1:51" ht="13" hidden="1" customHeight="1" outlineLevel="1">
      <c r="A164" s="6" t="s">
        <v>1733</v>
      </c>
      <c r="B164" s="5" t="s">
        <v>2409</v>
      </c>
      <c r="C164" s="1">
        <f t="shared" si="48"/>
        <v>2974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>IF(P164&gt;0,RANK(P164,(N164:P164,Q164:AE164)),0)</f>
        <v>0</v>
      </c>
      <c r="G164" s="1">
        <f t="shared" si="46"/>
        <v>1015</v>
      </c>
      <c r="H164" s="2">
        <f t="shared" si="47"/>
        <v>0.34129119031607263</v>
      </c>
      <c r="I164" s="2"/>
      <c r="J164" s="2">
        <f t="shared" si="49"/>
        <v>0.30531271015467382</v>
      </c>
      <c r="K164" s="2">
        <f t="shared" si="50"/>
        <v>0.64660390047074645</v>
      </c>
      <c r="L164" s="2">
        <f t="shared" si="51"/>
        <v>0</v>
      </c>
      <c r="M164" s="2">
        <f t="shared" si="52"/>
        <v>4.8083389374579788E-2</v>
      </c>
      <c r="N164" s="58">
        <v>908</v>
      </c>
      <c r="O164" s="58">
        <v>1923</v>
      </c>
      <c r="P164" s="58"/>
      <c r="Q164" s="58">
        <v>67</v>
      </c>
      <c r="R164" s="55">
        <v>76</v>
      </c>
      <c r="X164" s="55">
        <v>0</v>
      </c>
      <c r="AG164" s="7">
        <f>IF(Q164&gt;0,RANK(Q164,(N164:P164,Q164:AE164)),0)</f>
        <v>4</v>
      </c>
      <c r="AH164" s="7">
        <f>IF(R164&gt;0,RANK(R164,(N164:P164,Q164:AE164)),0)</f>
        <v>3</v>
      </c>
      <c r="AI164" s="7">
        <f>IF(T164&gt;0,RANK(T164,(N164:P164,Q164:AE164)),0)</f>
        <v>0</v>
      </c>
      <c r="AJ164" s="7">
        <f>IF(S164&gt;0,RANK(S164,(N164:P164,Q164:AE164)),0)</f>
        <v>0</v>
      </c>
      <c r="AK164" s="2">
        <f t="shared" si="53"/>
        <v>2.2528581035642231E-2</v>
      </c>
      <c r="AL164" s="2">
        <f t="shared" si="54"/>
        <v>2.5554808338937456E-2</v>
      </c>
      <c r="AM164" s="2">
        <f t="shared" si="55"/>
        <v>0</v>
      </c>
      <c r="AN164" s="2">
        <f t="shared" si="56"/>
        <v>0</v>
      </c>
      <c r="AP164" s="6" t="s">
        <v>1733</v>
      </c>
      <c r="AQ164" s="5" t="s">
        <v>2409</v>
      </c>
      <c r="AT164">
        <v>2</v>
      </c>
      <c r="AU164" s="95">
        <v>5</v>
      </c>
      <c r="AV164" s="97">
        <v>101</v>
      </c>
      <c r="AW164" s="100">
        <f t="shared" si="57"/>
        <v>5101</v>
      </c>
      <c r="AY164" s="7" t="s">
        <v>1461</v>
      </c>
    </row>
    <row r="165" spans="1:51" ht="13" hidden="1" customHeight="1" outlineLevel="1">
      <c r="A165" s="6" t="s">
        <v>1182</v>
      </c>
      <c r="B165" s="5" t="s">
        <v>2409</v>
      </c>
      <c r="C165" s="1">
        <f t="shared" si="48"/>
        <v>7951</v>
      </c>
      <c r="D165" s="7">
        <f>IF(N165&gt;0, RANK(N165,(N165:P165,Q165:AE165)),0)</f>
        <v>1</v>
      </c>
      <c r="E165" s="7">
        <f>IF(O165&gt;0,RANK(O165,(N165:P165,Q165:AE165)),0)</f>
        <v>2</v>
      </c>
      <c r="F165" s="7">
        <f>IF(P165&gt;0,RANK(P165,(N165:P165,Q165:AE165)),0)</f>
        <v>0</v>
      </c>
      <c r="G165" s="1">
        <f t="shared" si="46"/>
        <v>251</v>
      </c>
      <c r="H165" s="2">
        <f t="shared" si="47"/>
        <v>3.1568356181612377E-2</v>
      </c>
      <c r="I165" s="2"/>
      <c r="J165" s="2">
        <f t="shared" si="49"/>
        <v>0.50295560306879639</v>
      </c>
      <c r="K165" s="2">
        <f t="shared" si="50"/>
        <v>0.47138724688718397</v>
      </c>
      <c r="L165" s="2">
        <f t="shared" si="51"/>
        <v>0</v>
      </c>
      <c r="M165" s="2">
        <f t="shared" si="52"/>
        <v>2.5657150044019639E-2</v>
      </c>
      <c r="N165" s="58">
        <v>3999</v>
      </c>
      <c r="O165" s="58">
        <v>3748</v>
      </c>
      <c r="P165" s="58"/>
      <c r="Q165" s="58">
        <v>96</v>
      </c>
      <c r="R165" s="55">
        <v>108</v>
      </c>
      <c r="X165" s="55">
        <v>0</v>
      </c>
      <c r="AG165" s="7">
        <f>IF(Q165&gt;0,RANK(Q165,(N165:P165,Q165:AE165)),0)</f>
        <v>4</v>
      </c>
      <c r="AH165" s="7">
        <f>IF(R165&gt;0,RANK(R165,(N165:P165,Q165:AE165)),0)</f>
        <v>3</v>
      </c>
      <c r="AI165" s="7">
        <f>IF(T165&gt;0,RANK(T165,(N165:P165,Q165:AE165)),0)</f>
        <v>0</v>
      </c>
      <c r="AJ165" s="7">
        <f>IF(S165&gt;0,RANK(S165,(N165:P165,Q165:AE165)),0)</f>
        <v>0</v>
      </c>
      <c r="AK165" s="2">
        <f t="shared" si="53"/>
        <v>1.2073952961891586E-2</v>
      </c>
      <c r="AL165" s="2">
        <f t="shared" si="54"/>
        <v>1.3583197082128034E-2</v>
      </c>
      <c r="AM165" s="2">
        <f t="shared" si="55"/>
        <v>0</v>
      </c>
      <c r="AN165" s="2">
        <f t="shared" si="56"/>
        <v>0</v>
      </c>
      <c r="AP165" s="6" t="s">
        <v>1182</v>
      </c>
      <c r="AQ165" s="5" t="s">
        <v>2409</v>
      </c>
      <c r="AT165">
        <v>2</v>
      </c>
      <c r="AU165" s="95">
        <v>5</v>
      </c>
      <c r="AV165" s="97">
        <v>103</v>
      </c>
      <c r="AW165" s="100">
        <f t="shared" si="57"/>
        <v>5103</v>
      </c>
      <c r="AY165" s="7" t="s">
        <v>1461</v>
      </c>
    </row>
    <row r="166" spans="1:51" ht="13" hidden="1" customHeight="1" outlineLevel="1">
      <c r="A166" s="6" t="s">
        <v>952</v>
      </c>
      <c r="B166" s="5" t="s">
        <v>2409</v>
      </c>
      <c r="C166" s="1">
        <f t="shared" si="48"/>
        <v>3587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>IF(P166&gt;0,RANK(P166,(N166:P166,Q166:AE166)),0)</f>
        <v>0</v>
      </c>
      <c r="G166" s="1">
        <f t="shared" si="46"/>
        <v>850</v>
      </c>
      <c r="H166" s="2">
        <f t="shared" si="47"/>
        <v>0.23696682464454977</v>
      </c>
      <c r="I166" s="2"/>
      <c r="J166" s="2">
        <f t="shared" si="49"/>
        <v>0.35071090047393366</v>
      </c>
      <c r="K166" s="2">
        <f t="shared" si="50"/>
        <v>0.58767772511848337</v>
      </c>
      <c r="L166" s="2">
        <f t="shared" si="51"/>
        <v>0</v>
      </c>
      <c r="M166" s="2">
        <f t="shared" si="52"/>
        <v>6.1611374407582908E-2</v>
      </c>
      <c r="N166" s="58">
        <v>1258</v>
      </c>
      <c r="O166" s="58">
        <v>2108</v>
      </c>
      <c r="P166" s="58"/>
      <c r="Q166" s="58">
        <v>127</v>
      </c>
      <c r="R166" s="55">
        <v>91</v>
      </c>
      <c r="X166" s="55">
        <v>3</v>
      </c>
      <c r="AG166" s="7">
        <f>IF(Q166&gt;0,RANK(Q166,(N166:P166,Q166:AE166)),0)</f>
        <v>3</v>
      </c>
      <c r="AH166" s="7">
        <f>IF(R166&gt;0,RANK(R166,(N166:P166,Q166:AE166)),0)</f>
        <v>4</v>
      </c>
      <c r="AI166" s="7">
        <f>IF(T166&gt;0,RANK(T166,(N166:P166,Q166:AE166)),0)</f>
        <v>0</v>
      </c>
      <c r="AJ166" s="7">
        <f>IF(S166&gt;0,RANK(S166,(N166:P166,Q166:AE166)),0)</f>
        <v>0</v>
      </c>
      <c r="AK166" s="2">
        <f t="shared" si="53"/>
        <v>3.5405631446891551E-2</v>
      </c>
      <c r="AL166" s="2">
        <f t="shared" si="54"/>
        <v>2.5369389461945915E-2</v>
      </c>
      <c r="AM166" s="2">
        <f t="shared" si="55"/>
        <v>0</v>
      </c>
      <c r="AN166" s="2">
        <f t="shared" si="56"/>
        <v>0</v>
      </c>
      <c r="AP166" s="6" t="s">
        <v>952</v>
      </c>
      <c r="AQ166" s="5" t="s">
        <v>2409</v>
      </c>
      <c r="AT166">
        <v>2</v>
      </c>
      <c r="AU166" s="95">
        <v>5</v>
      </c>
      <c r="AV166" s="97">
        <v>105</v>
      </c>
      <c r="AW166" s="100">
        <f t="shared" si="57"/>
        <v>5105</v>
      </c>
      <c r="AY166" s="7" t="s">
        <v>1461</v>
      </c>
    </row>
    <row r="167" spans="1:51" ht="13" hidden="1" customHeight="1" outlineLevel="1">
      <c r="A167" s="6" t="s">
        <v>1001</v>
      </c>
      <c r="B167" s="5" t="s">
        <v>2409</v>
      </c>
      <c r="C167" s="1">
        <f t="shared" si="48"/>
        <v>5771</v>
      </c>
      <c r="D167" s="7">
        <f>IF(N167&gt;0, RANK(N167,(N167:P167,Q167:AE167)),0)</f>
        <v>1</v>
      </c>
      <c r="E167" s="7">
        <f>IF(O167&gt;0,RANK(O167,(N167:P167,Q167:AE167)),0)</f>
        <v>2</v>
      </c>
      <c r="F167" s="7">
        <f>IF(P167&gt;0,RANK(P167,(N167:P167,Q167:AE167)),0)</f>
        <v>0</v>
      </c>
      <c r="G167" s="1">
        <f t="shared" si="46"/>
        <v>2018</v>
      </c>
      <c r="H167" s="2">
        <f t="shared" si="47"/>
        <v>0.34967943164096343</v>
      </c>
      <c r="I167" s="2"/>
      <c r="J167" s="2">
        <f t="shared" si="49"/>
        <v>0.65707849592791545</v>
      </c>
      <c r="K167" s="2">
        <f t="shared" si="50"/>
        <v>0.30739906428695202</v>
      </c>
      <c r="L167" s="2">
        <f t="shared" si="51"/>
        <v>0</v>
      </c>
      <c r="M167" s="2">
        <f t="shared" si="52"/>
        <v>3.5522439785132531E-2</v>
      </c>
      <c r="N167" s="58">
        <v>3792</v>
      </c>
      <c r="O167" s="58">
        <v>1774</v>
      </c>
      <c r="P167" s="58"/>
      <c r="Q167" s="58">
        <v>98</v>
      </c>
      <c r="R167" s="55">
        <v>105</v>
      </c>
      <c r="X167" s="55">
        <v>2</v>
      </c>
      <c r="AG167" s="7">
        <f>IF(Q167&gt;0,RANK(Q167,(N167:P167,Q167:AE167)),0)</f>
        <v>4</v>
      </c>
      <c r="AH167" s="7">
        <f>IF(R167&gt;0,RANK(R167,(N167:P167,Q167:AE167)),0)</f>
        <v>3</v>
      </c>
      <c r="AI167" s="7">
        <f>IF(T167&gt;0,RANK(T167,(N167:P167,Q167:AE167)),0)</f>
        <v>0</v>
      </c>
      <c r="AJ167" s="7">
        <f>IF(S167&gt;0,RANK(S167,(N167:P167,Q167:AE167)),0)</f>
        <v>0</v>
      </c>
      <c r="AK167" s="2">
        <f t="shared" si="53"/>
        <v>1.6981459019234101E-2</v>
      </c>
      <c r="AL167" s="2">
        <f t="shared" si="54"/>
        <v>1.8194420377750823E-2</v>
      </c>
      <c r="AM167" s="2">
        <f t="shared" si="55"/>
        <v>0</v>
      </c>
      <c r="AN167" s="2">
        <f t="shared" si="56"/>
        <v>0</v>
      </c>
      <c r="AP167" s="6" t="s">
        <v>1001</v>
      </c>
      <c r="AQ167" s="5" t="s">
        <v>2409</v>
      </c>
      <c r="AT167">
        <v>2</v>
      </c>
      <c r="AU167" s="95">
        <v>5</v>
      </c>
      <c r="AV167" s="97">
        <v>107</v>
      </c>
      <c r="AW167" s="100">
        <f t="shared" si="57"/>
        <v>5107</v>
      </c>
      <c r="AY167" s="7" t="s">
        <v>1461</v>
      </c>
    </row>
    <row r="168" spans="1:51" ht="13" hidden="1" customHeight="1" outlineLevel="1">
      <c r="A168" s="6" t="s">
        <v>350</v>
      </c>
      <c r="B168" s="5" t="s">
        <v>2409</v>
      </c>
      <c r="C168" s="1">
        <f t="shared" si="48"/>
        <v>3102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>IF(P168&gt;0,RANK(P168,(N168:P168,Q168:AE168)),0)</f>
        <v>0</v>
      </c>
      <c r="G168" s="1">
        <f t="shared" si="46"/>
        <v>1044</v>
      </c>
      <c r="H168" s="2">
        <f t="shared" si="47"/>
        <v>0.3365570599613153</v>
      </c>
      <c r="I168" s="2"/>
      <c r="J168" s="2">
        <f t="shared" si="49"/>
        <v>0.31302385557704704</v>
      </c>
      <c r="K168" s="2">
        <f t="shared" si="50"/>
        <v>0.64958091553836239</v>
      </c>
      <c r="L168" s="2">
        <f t="shared" si="51"/>
        <v>0</v>
      </c>
      <c r="M168" s="2">
        <f t="shared" si="52"/>
        <v>3.739522888459057E-2</v>
      </c>
      <c r="N168" s="58">
        <v>971</v>
      </c>
      <c r="O168" s="58">
        <v>2015</v>
      </c>
      <c r="P168" s="58"/>
      <c r="Q168" s="58">
        <v>66</v>
      </c>
      <c r="R168" s="55">
        <v>50</v>
      </c>
      <c r="X168" s="55">
        <v>0</v>
      </c>
      <c r="AG168" s="7">
        <f>IF(Q168&gt;0,RANK(Q168,(N168:P168,Q168:AE168)),0)</f>
        <v>3</v>
      </c>
      <c r="AH168" s="7">
        <f>IF(R168&gt;0,RANK(R168,(N168:P168,Q168:AE168)),0)</f>
        <v>4</v>
      </c>
      <c r="AI168" s="7">
        <f>IF(T168&gt;0,RANK(T168,(N168:P168,Q168:AE168)),0)</f>
        <v>0</v>
      </c>
      <c r="AJ168" s="7">
        <f>IF(S168&gt;0,RANK(S168,(N168:P168,Q168:AE168)),0)</f>
        <v>0</v>
      </c>
      <c r="AK168" s="2">
        <f t="shared" si="53"/>
        <v>2.1276595744680851E-2</v>
      </c>
      <c r="AL168" s="2">
        <f t="shared" si="54"/>
        <v>1.6118633139909737E-2</v>
      </c>
      <c r="AM168" s="2">
        <f t="shared" si="55"/>
        <v>0</v>
      </c>
      <c r="AN168" s="2">
        <f t="shared" si="56"/>
        <v>0</v>
      </c>
      <c r="AP168" s="6" t="s">
        <v>350</v>
      </c>
      <c r="AQ168" s="5" t="s">
        <v>2409</v>
      </c>
      <c r="AT168">
        <v>2</v>
      </c>
      <c r="AU168" s="95">
        <v>5</v>
      </c>
      <c r="AV168" s="97">
        <v>109</v>
      </c>
      <c r="AW168" s="100">
        <f t="shared" si="57"/>
        <v>5109</v>
      </c>
      <c r="AY168" s="7" t="s">
        <v>1461</v>
      </c>
    </row>
    <row r="169" spans="1:51" ht="13" hidden="1" customHeight="1" outlineLevel="1">
      <c r="A169" s="6" t="s">
        <v>213</v>
      </c>
      <c r="B169" s="5" t="s">
        <v>2409</v>
      </c>
      <c r="C169" s="1">
        <f t="shared" si="48"/>
        <v>6352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>IF(P169&gt;0,RANK(P169,(N169:P169,Q169:AE169)),0)</f>
        <v>0</v>
      </c>
      <c r="G169" s="1">
        <f t="shared" si="46"/>
        <v>1353</v>
      </c>
      <c r="H169" s="2">
        <f t="shared" si="47"/>
        <v>0.21300377833753148</v>
      </c>
      <c r="I169" s="2"/>
      <c r="J169" s="2">
        <f t="shared" si="49"/>
        <v>0.36775818639798491</v>
      </c>
      <c r="K169" s="2">
        <f t="shared" si="50"/>
        <v>0.58076196473551633</v>
      </c>
      <c r="L169" s="2">
        <f t="shared" si="51"/>
        <v>0</v>
      </c>
      <c r="M169" s="2">
        <f t="shared" si="52"/>
        <v>5.1479848866498812E-2</v>
      </c>
      <c r="N169" s="58">
        <v>2336</v>
      </c>
      <c r="O169" s="58">
        <v>3689</v>
      </c>
      <c r="P169" s="58"/>
      <c r="Q169" s="58">
        <v>160</v>
      </c>
      <c r="R169" s="55">
        <v>161</v>
      </c>
      <c r="X169" s="55">
        <v>6</v>
      </c>
      <c r="AG169" s="7">
        <f>IF(Q169&gt;0,RANK(Q169,(N169:P169,Q169:AE169)),0)</f>
        <v>4</v>
      </c>
      <c r="AH169" s="7">
        <f>IF(R169&gt;0,RANK(R169,(N169:P169,Q169:AE169)),0)</f>
        <v>3</v>
      </c>
      <c r="AI169" s="7">
        <f>IF(T169&gt;0,RANK(T169,(N169:P169,Q169:AE169)),0)</f>
        <v>0</v>
      </c>
      <c r="AJ169" s="7">
        <f>IF(S169&gt;0,RANK(S169,(N169:P169,Q169:AE169)),0)</f>
        <v>0</v>
      </c>
      <c r="AK169" s="2">
        <f t="shared" si="53"/>
        <v>2.5188916876574308E-2</v>
      </c>
      <c r="AL169" s="2">
        <f t="shared" si="54"/>
        <v>2.5346347607052896E-2</v>
      </c>
      <c r="AM169" s="2">
        <f t="shared" si="55"/>
        <v>0</v>
      </c>
      <c r="AN169" s="2">
        <f t="shared" si="56"/>
        <v>0</v>
      </c>
      <c r="AP169" s="6" t="s">
        <v>213</v>
      </c>
      <c r="AQ169" s="5" t="s">
        <v>2409</v>
      </c>
      <c r="AT169">
        <v>2</v>
      </c>
      <c r="AU169" s="95">
        <v>5</v>
      </c>
      <c r="AV169" s="97">
        <v>111</v>
      </c>
      <c r="AW169" s="100">
        <f t="shared" si="57"/>
        <v>5111</v>
      </c>
      <c r="AY169" s="7" t="s">
        <v>1461</v>
      </c>
    </row>
    <row r="170" spans="1:51" ht="13" hidden="1" customHeight="1" outlineLevel="1">
      <c r="A170" s="6" t="s">
        <v>1394</v>
      </c>
      <c r="B170" s="5" t="s">
        <v>2409</v>
      </c>
      <c r="C170" s="1">
        <f t="shared" si="48"/>
        <v>6344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>IF(P170&gt;0,RANK(P170,(N170:P170,Q170:AE170)),0)</f>
        <v>0</v>
      </c>
      <c r="G170" s="1">
        <f t="shared" si="46"/>
        <v>2935</v>
      </c>
      <c r="H170" s="2">
        <f t="shared" si="47"/>
        <v>0.46264186633039089</v>
      </c>
      <c r="I170" s="2"/>
      <c r="J170" s="2">
        <f t="shared" si="49"/>
        <v>0.23817780580075662</v>
      </c>
      <c r="K170" s="2">
        <f t="shared" si="50"/>
        <v>0.70081967213114749</v>
      </c>
      <c r="L170" s="2">
        <f t="shared" si="51"/>
        <v>0</v>
      </c>
      <c r="M170" s="2">
        <f t="shared" si="52"/>
        <v>6.1002522068095866E-2</v>
      </c>
      <c r="N170" s="58">
        <v>1511</v>
      </c>
      <c r="O170" s="58">
        <v>4446</v>
      </c>
      <c r="P170" s="58"/>
      <c r="Q170" s="58">
        <v>207</v>
      </c>
      <c r="R170" s="55">
        <v>178</v>
      </c>
      <c r="X170" s="55">
        <v>2</v>
      </c>
      <c r="AG170" s="7">
        <f>IF(Q170&gt;0,RANK(Q170,(N170:P170,Q170:AE170)),0)</f>
        <v>3</v>
      </c>
      <c r="AH170" s="7">
        <f>IF(R170&gt;0,RANK(R170,(N170:P170,Q170:AE170)),0)</f>
        <v>4</v>
      </c>
      <c r="AI170" s="7">
        <f>IF(T170&gt;0,RANK(T170,(N170:P170,Q170:AE170)),0)</f>
        <v>0</v>
      </c>
      <c r="AJ170" s="7">
        <f>IF(S170&gt;0,RANK(S170,(N170:P170,Q170:AE170)),0)</f>
        <v>0</v>
      </c>
      <c r="AK170" s="2">
        <f t="shared" si="53"/>
        <v>3.2629255989911725E-2</v>
      </c>
      <c r="AL170" s="2">
        <f t="shared" si="54"/>
        <v>2.8058007566204288E-2</v>
      </c>
      <c r="AM170" s="2">
        <f t="shared" si="55"/>
        <v>0</v>
      </c>
      <c r="AN170" s="2">
        <f t="shared" si="56"/>
        <v>0</v>
      </c>
      <c r="AP170" s="6" t="s">
        <v>1394</v>
      </c>
      <c r="AQ170" s="5" t="s">
        <v>2409</v>
      </c>
      <c r="AT170">
        <v>2</v>
      </c>
      <c r="AU170" s="95">
        <v>5</v>
      </c>
      <c r="AV170" s="97">
        <v>113</v>
      </c>
      <c r="AW170" s="100">
        <f t="shared" si="57"/>
        <v>5113</v>
      </c>
      <c r="AY170" s="7" t="s">
        <v>1461</v>
      </c>
    </row>
    <row r="171" spans="1:51" ht="13" hidden="1" customHeight="1" outlineLevel="1">
      <c r="A171" s="6" t="s">
        <v>357</v>
      </c>
      <c r="B171" s="5" t="s">
        <v>2409</v>
      </c>
      <c r="C171" s="1">
        <f t="shared" si="48"/>
        <v>17092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>IF(P171&gt;0,RANK(P171,(N171:P171,Q171:AE171)),0)</f>
        <v>0</v>
      </c>
      <c r="G171" s="1">
        <f t="shared" si="46"/>
        <v>6924</v>
      </c>
      <c r="H171" s="2">
        <f t="shared" si="47"/>
        <v>0.40510180201263751</v>
      </c>
      <c r="I171" s="2"/>
      <c r="J171" s="2">
        <f t="shared" si="49"/>
        <v>0.27422185817926514</v>
      </c>
      <c r="K171" s="2">
        <f t="shared" si="50"/>
        <v>0.6793236601919026</v>
      </c>
      <c r="L171" s="2">
        <f t="shared" si="51"/>
        <v>0</v>
      </c>
      <c r="M171" s="2">
        <f t="shared" si="52"/>
        <v>4.6454481628832256E-2</v>
      </c>
      <c r="N171" s="58">
        <v>4687</v>
      </c>
      <c r="O171" s="58">
        <v>11611</v>
      </c>
      <c r="P171" s="58"/>
      <c r="Q171" s="58">
        <v>390</v>
      </c>
      <c r="R171" s="55">
        <v>387</v>
      </c>
      <c r="X171" s="55">
        <v>17</v>
      </c>
      <c r="AG171" s="7">
        <f>IF(Q171&gt;0,RANK(Q171,(N171:P171,Q171:AE171)),0)</f>
        <v>3</v>
      </c>
      <c r="AH171" s="7">
        <f>IF(R171&gt;0,RANK(R171,(N171:P171,Q171:AE171)),0)</f>
        <v>4</v>
      </c>
      <c r="AI171" s="7">
        <f>IF(T171&gt;0,RANK(T171,(N171:P171,Q171:AE171)),0)</f>
        <v>0</v>
      </c>
      <c r="AJ171" s="7">
        <f>IF(S171&gt;0,RANK(S171,(N171:P171,Q171:AE171)),0)</f>
        <v>0</v>
      </c>
      <c r="AK171" s="2">
        <f t="shared" si="53"/>
        <v>2.2817692487713551E-2</v>
      </c>
      <c r="AL171" s="2">
        <f t="shared" si="54"/>
        <v>2.26421717762696E-2</v>
      </c>
      <c r="AM171" s="2">
        <f t="shared" si="55"/>
        <v>0</v>
      </c>
      <c r="AN171" s="2">
        <f t="shared" si="56"/>
        <v>0</v>
      </c>
      <c r="AP171" s="6" t="s">
        <v>357</v>
      </c>
      <c r="AQ171" s="5" t="s">
        <v>2409</v>
      </c>
      <c r="AT171">
        <v>2</v>
      </c>
      <c r="AU171" s="95">
        <v>5</v>
      </c>
      <c r="AV171" s="97">
        <v>115</v>
      </c>
      <c r="AW171" s="100">
        <f t="shared" si="57"/>
        <v>5115</v>
      </c>
      <c r="AY171" s="7" t="s">
        <v>1461</v>
      </c>
    </row>
    <row r="172" spans="1:51" ht="13" hidden="1" customHeight="1" outlineLevel="1">
      <c r="A172" s="6" t="s">
        <v>1262</v>
      </c>
      <c r="B172" s="5" t="s">
        <v>2409</v>
      </c>
      <c r="C172" s="1">
        <f t="shared" si="48"/>
        <v>2658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>IF(P172&gt;0,RANK(P172,(N172:P172,Q172:AE172)),0)</f>
        <v>0</v>
      </c>
      <c r="G172" s="1">
        <f t="shared" si="46"/>
        <v>541</v>
      </c>
      <c r="H172" s="2">
        <f t="shared" si="47"/>
        <v>0.20353649360421369</v>
      </c>
      <c r="I172" s="2"/>
      <c r="J172" s="2">
        <f t="shared" si="49"/>
        <v>0.37547027840481567</v>
      </c>
      <c r="K172" s="2">
        <f t="shared" si="50"/>
        <v>0.57900677200902939</v>
      </c>
      <c r="L172" s="2">
        <f t="shared" si="51"/>
        <v>0</v>
      </c>
      <c r="M172" s="2">
        <f t="shared" si="52"/>
        <v>4.5522949586154993E-2</v>
      </c>
      <c r="N172" s="58">
        <v>998</v>
      </c>
      <c r="O172" s="58">
        <v>1539</v>
      </c>
      <c r="P172" s="58"/>
      <c r="Q172" s="58">
        <v>54</v>
      </c>
      <c r="R172" s="55">
        <v>63</v>
      </c>
      <c r="X172" s="55">
        <v>4</v>
      </c>
      <c r="AG172" s="7">
        <f>IF(Q172&gt;0,RANK(Q172,(N172:P172,Q172:AE172)),0)</f>
        <v>4</v>
      </c>
      <c r="AH172" s="7">
        <f>IF(R172&gt;0,RANK(R172,(N172:P172,Q172:AE172)),0)</f>
        <v>3</v>
      </c>
      <c r="AI172" s="7">
        <f>IF(T172&gt;0,RANK(T172,(N172:P172,Q172:AE172)),0)</f>
        <v>0</v>
      </c>
      <c r="AJ172" s="7">
        <f>IF(S172&gt;0,RANK(S172,(N172:P172,Q172:AE172)),0)</f>
        <v>0</v>
      </c>
      <c r="AK172" s="2">
        <f t="shared" si="53"/>
        <v>2.0316027088036117E-2</v>
      </c>
      <c r="AL172" s="2">
        <f t="shared" si="54"/>
        <v>2.3702031602708805E-2</v>
      </c>
      <c r="AM172" s="2">
        <f t="shared" si="55"/>
        <v>0</v>
      </c>
      <c r="AN172" s="2">
        <f t="shared" si="56"/>
        <v>0</v>
      </c>
      <c r="AP172" s="6" t="s">
        <v>1262</v>
      </c>
      <c r="AQ172" s="5" t="s">
        <v>2409</v>
      </c>
      <c r="AT172">
        <v>2</v>
      </c>
      <c r="AU172" s="95">
        <v>5</v>
      </c>
      <c r="AV172" s="97">
        <v>117</v>
      </c>
      <c r="AW172" s="100">
        <f t="shared" si="57"/>
        <v>5117</v>
      </c>
      <c r="AY172" s="7" t="s">
        <v>1461</v>
      </c>
    </row>
    <row r="173" spans="1:51" ht="13" hidden="1" customHeight="1" outlineLevel="1">
      <c r="A173" s="6" t="s">
        <v>992</v>
      </c>
      <c r="B173" s="5" t="s">
        <v>2409</v>
      </c>
      <c r="C173" s="1">
        <f t="shared" si="48"/>
        <v>127607</v>
      </c>
      <c r="D173" s="7">
        <f>IF(N173&gt;0, RANK(N173,(N173:P173,Q173:AE173)),0)</f>
        <v>1</v>
      </c>
      <c r="E173" s="7">
        <f>IF(O173&gt;0,RANK(O173,(N173:P173,Q173:AE173)),0)</f>
        <v>2</v>
      </c>
      <c r="F173" s="7">
        <f>IF(P173&gt;0,RANK(P173,(N173:P173,Q173:AE173)),0)</f>
        <v>0</v>
      </c>
      <c r="G173" s="1">
        <f t="shared" si="46"/>
        <v>19763</v>
      </c>
      <c r="H173" s="2">
        <f t="shared" si="47"/>
        <v>0.15487394892129741</v>
      </c>
      <c r="I173" s="2"/>
      <c r="J173" s="2">
        <f t="shared" si="49"/>
        <v>0.56348789643201391</v>
      </c>
      <c r="K173" s="2">
        <f t="shared" si="50"/>
        <v>0.4086139475107165</v>
      </c>
      <c r="L173" s="2">
        <f t="shared" si="51"/>
        <v>0</v>
      </c>
      <c r="M173" s="2">
        <f t="shared" si="52"/>
        <v>2.7898156057269585E-2</v>
      </c>
      <c r="N173" s="58">
        <v>71905</v>
      </c>
      <c r="O173" s="58">
        <v>52142</v>
      </c>
      <c r="P173" s="58"/>
      <c r="Q173" s="58">
        <v>1918</v>
      </c>
      <c r="R173" s="55">
        <v>1642</v>
      </c>
      <c r="X173" s="55">
        <v>0</v>
      </c>
      <c r="AG173" s="7">
        <f>IF(Q173&gt;0,RANK(Q173,(N173:P173,Q173:AE173)),0)</f>
        <v>3</v>
      </c>
      <c r="AH173" s="7">
        <f>IF(R173&gt;0,RANK(R173,(N173:P173,Q173:AE173)),0)</f>
        <v>4</v>
      </c>
      <c r="AI173" s="7">
        <f>IF(T173&gt;0,RANK(T173,(N173:P173,Q173:AE173)),0)</f>
        <v>0</v>
      </c>
      <c r="AJ173" s="7">
        <f>IF(S173&gt;0,RANK(S173,(N173:P173,Q173:AE173)),0)</f>
        <v>0</v>
      </c>
      <c r="AK173" s="2">
        <f t="shared" si="53"/>
        <v>1.5030523403888501E-2</v>
      </c>
      <c r="AL173" s="2">
        <f t="shared" si="54"/>
        <v>1.2867632653381084E-2</v>
      </c>
      <c r="AM173" s="2">
        <f t="shared" si="55"/>
        <v>0</v>
      </c>
      <c r="AN173" s="2">
        <f t="shared" si="56"/>
        <v>0</v>
      </c>
      <c r="AP173" s="6" t="s">
        <v>992</v>
      </c>
      <c r="AQ173" s="5" t="s">
        <v>2409</v>
      </c>
      <c r="AT173">
        <v>2</v>
      </c>
      <c r="AU173" s="95">
        <v>5</v>
      </c>
      <c r="AV173" s="97">
        <v>119</v>
      </c>
      <c r="AW173" s="100">
        <f t="shared" si="57"/>
        <v>5119</v>
      </c>
      <c r="AY173" s="7" t="s">
        <v>1461</v>
      </c>
    </row>
    <row r="174" spans="1:51" ht="13" hidden="1" customHeight="1" outlineLevel="1">
      <c r="A174" s="6" t="s">
        <v>1166</v>
      </c>
      <c r="B174" s="5" t="s">
        <v>2409</v>
      </c>
      <c r="C174" s="1">
        <f t="shared" si="48"/>
        <v>5059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>IF(P174&gt;0,RANK(P174,(N174:P174,Q174:AE174)),0)</f>
        <v>0</v>
      </c>
      <c r="G174" s="1">
        <f t="shared" si="46"/>
        <v>1109</v>
      </c>
      <c r="H174" s="2">
        <f t="shared" si="47"/>
        <v>0.21921328325756079</v>
      </c>
      <c r="I174" s="2"/>
      <c r="J174" s="2">
        <f t="shared" si="49"/>
        <v>0.3641035777821704</v>
      </c>
      <c r="K174" s="2">
        <f t="shared" si="50"/>
        <v>0.58331686103973113</v>
      </c>
      <c r="L174" s="2">
        <f t="shared" si="51"/>
        <v>0</v>
      </c>
      <c r="M174" s="2">
        <f t="shared" si="52"/>
        <v>5.2579561178098477E-2</v>
      </c>
      <c r="N174" s="58">
        <v>1842</v>
      </c>
      <c r="O174" s="58">
        <v>2951</v>
      </c>
      <c r="P174" s="58"/>
      <c r="Q174" s="58">
        <v>133</v>
      </c>
      <c r="R174" s="55">
        <v>125</v>
      </c>
      <c r="X174" s="55">
        <v>8</v>
      </c>
      <c r="AG174" s="7">
        <f>IF(Q174&gt;0,RANK(Q174,(N174:P174,Q174:AE174)),0)</f>
        <v>3</v>
      </c>
      <c r="AH174" s="7">
        <f>IF(R174&gt;0,RANK(R174,(N174:P174,Q174:AE174)),0)</f>
        <v>4</v>
      </c>
      <c r="AI174" s="7">
        <f>IF(T174&gt;0,RANK(T174,(N174:P174,Q174:AE174)),0)</f>
        <v>0</v>
      </c>
      <c r="AJ174" s="7">
        <f>IF(S174&gt;0,RANK(S174,(N174:P174,Q174:AE174)),0)</f>
        <v>0</v>
      </c>
      <c r="AK174" s="2">
        <f t="shared" si="53"/>
        <v>2.6289780589049218E-2</v>
      </c>
      <c r="AL174" s="2">
        <f t="shared" si="54"/>
        <v>2.4708440403241747E-2</v>
      </c>
      <c r="AM174" s="2">
        <f t="shared" si="55"/>
        <v>0</v>
      </c>
      <c r="AN174" s="2">
        <f t="shared" si="56"/>
        <v>0</v>
      </c>
      <c r="AP174" s="6" t="s">
        <v>1166</v>
      </c>
      <c r="AQ174" s="5" t="s">
        <v>2409</v>
      </c>
      <c r="AT174">
        <v>2</v>
      </c>
      <c r="AU174" s="95">
        <v>5</v>
      </c>
      <c r="AV174" s="97">
        <v>121</v>
      </c>
      <c r="AW174" s="100">
        <f t="shared" si="57"/>
        <v>5121</v>
      </c>
      <c r="AY174" s="7" t="s">
        <v>1461</v>
      </c>
    </row>
    <row r="175" spans="1:51" ht="13" hidden="1" customHeight="1" outlineLevel="1">
      <c r="A175" s="6" t="s">
        <v>1598</v>
      </c>
      <c r="B175" s="5" t="s">
        <v>2409</v>
      </c>
      <c r="C175" s="1">
        <f t="shared" si="48"/>
        <v>6047</v>
      </c>
      <c r="D175" s="7">
        <f>IF(N175&gt;0, RANK(N175,(N175:P175,Q175:AE175)),0)</f>
        <v>1</v>
      </c>
      <c r="E175" s="7">
        <f>IF(O175&gt;0,RANK(O175,(N175:P175,Q175:AE175)),0)</f>
        <v>2</v>
      </c>
      <c r="F175" s="7">
        <f>IF(P175&gt;0,RANK(P175,(N175:P175,Q175:AE175)),0)</f>
        <v>0</v>
      </c>
      <c r="G175" s="1">
        <f t="shared" si="46"/>
        <v>1554</v>
      </c>
      <c r="H175" s="2">
        <f t="shared" si="47"/>
        <v>0.25698693567058045</v>
      </c>
      <c r="I175" s="2"/>
      <c r="J175" s="2">
        <f t="shared" si="49"/>
        <v>0.62047296179923928</v>
      </c>
      <c r="K175" s="2">
        <f t="shared" si="50"/>
        <v>0.36348602612865882</v>
      </c>
      <c r="L175" s="2">
        <f t="shared" si="51"/>
        <v>0</v>
      </c>
      <c r="M175" s="2">
        <f t="shared" si="52"/>
        <v>1.6041012072101901E-2</v>
      </c>
      <c r="N175" s="58">
        <v>3752</v>
      </c>
      <c r="O175" s="58">
        <v>2198</v>
      </c>
      <c r="P175" s="58"/>
      <c r="Q175" s="58">
        <v>42</v>
      </c>
      <c r="R175" s="55">
        <v>55</v>
      </c>
      <c r="X175" s="55">
        <v>0</v>
      </c>
      <c r="AG175" s="7">
        <f>IF(Q175&gt;0,RANK(Q175,(N175:P175,Q175:AE175)),0)</f>
        <v>4</v>
      </c>
      <c r="AH175" s="7">
        <f>IF(R175&gt;0,RANK(R175,(N175:P175,Q175:AE175)),0)</f>
        <v>3</v>
      </c>
      <c r="AI175" s="7">
        <f>IF(T175&gt;0,RANK(T175,(N175:P175,Q175:AE175)),0)</f>
        <v>0</v>
      </c>
      <c r="AJ175" s="7">
        <f>IF(S175&gt;0,RANK(S175,(N175:P175,Q175:AE175)),0)</f>
        <v>0</v>
      </c>
      <c r="AK175" s="2">
        <f t="shared" si="53"/>
        <v>6.9455928559616336E-3</v>
      </c>
      <c r="AL175" s="2">
        <f t="shared" si="54"/>
        <v>9.0954192161402346E-3</v>
      </c>
      <c r="AM175" s="2">
        <f t="shared" si="55"/>
        <v>0</v>
      </c>
      <c r="AN175" s="2">
        <f t="shared" si="56"/>
        <v>0</v>
      </c>
      <c r="AP175" s="6" t="s">
        <v>1598</v>
      </c>
      <c r="AQ175" s="5" t="s">
        <v>2409</v>
      </c>
      <c r="AT175">
        <v>2</v>
      </c>
      <c r="AU175" s="95">
        <v>5</v>
      </c>
      <c r="AV175" s="97">
        <v>123</v>
      </c>
      <c r="AW175" s="100">
        <f t="shared" si="57"/>
        <v>5123</v>
      </c>
      <c r="AY175" s="7" t="s">
        <v>1461</v>
      </c>
    </row>
    <row r="176" spans="1:51" ht="13" hidden="1" customHeight="1" outlineLevel="1">
      <c r="A176" s="6" t="s">
        <v>1064</v>
      </c>
      <c r="B176" s="5" t="s">
        <v>2409</v>
      </c>
      <c r="C176" s="1">
        <f t="shared" si="48"/>
        <v>39647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>IF(P176&gt;0,RANK(P176,(N176:P176,Q176:AE176)),0)</f>
        <v>0</v>
      </c>
      <c r="G176" s="1">
        <f t="shared" si="46"/>
        <v>13603</v>
      </c>
      <c r="H176" s="2">
        <f t="shared" si="47"/>
        <v>0.34310288294196284</v>
      </c>
      <c r="I176" s="2"/>
      <c r="J176" s="2">
        <f t="shared" si="49"/>
        <v>0.30653012838297977</v>
      </c>
      <c r="K176" s="2">
        <f t="shared" si="50"/>
        <v>0.64963301132494267</v>
      </c>
      <c r="L176" s="2">
        <f t="shared" si="51"/>
        <v>0</v>
      </c>
      <c r="M176" s="2">
        <f t="shared" si="52"/>
        <v>4.3836860292077562E-2</v>
      </c>
      <c r="N176" s="58">
        <v>12153</v>
      </c>
      <c r="O176" s="58">
        <v>25756</v>
      </c>
      <c r="P176" s="58"/>
      <c r="Q176" s="58">
        <v>867</v>
      </c>
      <c r="R176" s="55">
        <v>839</v>
      </c>
      <c r="X176" s="55">
        <v>32</v>
      </c>
      <c r="AG176" s="7">
        <f>IF(Q176&gt;0,RANK(Q176,(N176:P176,Q176:AE176)),0)</f>
        <v>3</v>
      </c>
      <c r="AH176" s="7">
        <f>IF(R176&gt;0,RANK(R176,(N176:P176,Q176:AE176)),0)</f>
        <v>4</v>
      </c>
      <c r="AI176" s="7">
        <f>IF(T176&gt;0,RANK(T176,(N176:P176,Q176:AE176)),0)</f>
        <v>0</v>
      </c>
      <c r="AJ176" s="7">
        <f>IF(S176&gt;0,RANK(S176,(N176:P176,Q176:AE176)),0)</f>
        <v>0</v>
      </c>
      <c r="AK176" s="2">
        <f t="shared" si="53"/>
        <v>2.1867984967336745E-2</v>
      </c>
      <c r="AL176" s="2">
        <f t="shared" si="54"/>
        <v>2.116175246550811E-2</v>
      </c>
      <c r="AM176" s="2">
        <f t="shared" si="55"/>
        <v>0</v>
      </c>
      <c r="AN176" s="2">
        <f t="shared" si="56"/>
        <v>0</v>
      </c>
      <c r="AP176" s="6" t="s">
        <v>1064</v>
      </c>
      <c r="AQ176" s="5" t="s">
        <v>2409</v>
      </c>
      <c r="AT176">
        <v>2</v>
      </c>
      <c r="AU176" s="95">
        <v>5</v>
      </c>
      <c r="AV176" s="97">
        <v>125</v>
      </c>
      <c r="AW176" s="100">
        <f t="shared" si="57"/>
        <v>5125</v>
      </c>
      <c r="AY176" s="7" t="s">
        <v>1461</v>
      </c>
    </row>
    <row r="177" spans="1:61" ht="13" hidden="1" customHeight="1" outlineLevel="1">
      <c r="A177" s="6" t="s">
        <v>1937</v>
      </c>
      <c r="B177" s="5" t="s">
        <v>2409</v>
      </c>
      <c r="C177" s="1">
        <f t="shared" si="48"/>
        <v>3083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>IF(P177&gt;0,RANK(P177,(N177:P177,Q177:AE177)),0)</f>
        <v>0</v>
      </c>
      <c r="G177" s="1">
        <f t="shared" si="46"/>
        <v>1039</v>
      </c>
      <c r="H177" s="2">
        <f t="shared" si="47"/>
        <v>0.33700940642231592</v>
      </c>
      <c r="I177" s="2"/>
      <c r="J177" s="2">
        <f t="shared" si="49"/>
        <v>0.30003243593902046</v>
      </c>
      <c r="K177" s="2">
        <f t="shared" si="50"/>
        <v>0.63704184236133632</v>
      </c>
      <c r="L177" s="2">
        <f t="shared" si="51"/>
        <v>0</v>
      </c>
      <c r="M177" s="2">
        <f t="shared" si="52"/>
        <v>6.2925721699643167E-2</v>
      </c>
      <c r="N177" s="58">
        <v>925</v>
      </c>
      <c r="O177" s="58">
        <v>1964</v>
      </c>
      <c r="P177" s="58"/>
      <c r="Q177" s="58">
        <v>82</v>
      </c>
      <c r="R177" s="55">
        <v>110</v>
      </c>
      <c r="X177" s="55">
        <v>2</v>
      </c>
      <c r="AG177" s="7">
        <f>IF(Q177&gt;0,RANK(Q177,(N177:P177,Q177:AE177)),0)</f>
        <v>4</v>
      </c>
      <c r="AH177" s="7">
        <f>IF(R177&gt;0,RANK(R177,(N177:P177,Q177:AE177)),0)</f>
        <v>3</v>
      </c>
      <c r="AI177" s="7">
        <f>IF(T177&gt;0,RANK(T177,(N177:P177,Q177:AE177)),0)</f>
        <v>0</v>
      </c>
      <c r="AJ177" s="7">
        <f>IF(S177&gt;0,RANK(S177,(N177:P177,Q177:AE177)),0)</f>
        <v>0</v>
      </c>
      <c r="AK177" s="2">
        <f t="shared" si="53"/>
        <v>2.6597469996756405E-2</v>
      </c>
      <c r="AL177" s="2">
        <f t="shared" si="54"/>
        <v>3.5679532922478108E-2</v>
      </c>
      <c r="AM177" s="2">
        <f t="shared" si="55"/>
        <v>0</v>
      </c>
      <c r="AN177" s="2">
        <f t="shared" si="56"/>
        <v>0</v>
      </c>
      <c r="AP177" s="6" t="s">
        <v>1937</v>
      </c>
      <c r="AQ177" s="5" t="s">
        <v>2409</v>
      </c>
      <c r="AT177">
        <v>2</v>
      </c>
      <c r="AU177" s="95">
        <v>5</v>
      </c>
      <c r="AV177" s="97">
        <v>127</v>
      </c>
      <c r="AW177" s="100">
        <f t="shared" si="57"/>
        <v>5127</v>
      </c>
      <c r="AY177" s="7" t="s">
        <v>1461</v>
      </c>
    </row>
    <row r="178" spans="1:61" ht="13" hidden="1" customHeight="1" outlineLevel="1">
      <c r="A178" s="6" t="s">
        <v>369</v>
      </c>
      <c r="B178" s="5" t="s">
        <v>2409</v>
      </c>
      <c r="C178" s="1">
        <f t="shared" ref="C178:C189" si="58">SUM(N178:AE178)</f>
        <v>3055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>IF(P178&gt;0,RANK(P178,(N178:P178,Q178:AE178)),0)</f>
        <v>0</v>
      </c>
      <c r="G178" s="1">
        <f t="shared" si="46"/>
        <v>1389</v>
      </c>
      <c r="H178" s="2">
        <f t="shared" si="47"/>
        <v>0.45466448445171848</v>
      </c>
      <c r="I178" s="2"/>
      <c r="J178" s="2">
        <f t="shared" ref="J178:J189" si="59">IF($C178=0,"-",N178/$C178)</f>
        <v>0.24713584288052373</v>
      </c>
      <c r="K178" s="2">
        <f t="shared" ref="K178:K189" si="60">IF($C178=0,"-",O178/$C178)</f>
        <v>0.70180032733224218</v>
      </c>
      <c r="L178" s="2">
        <f t="shared" ref="L178:L189" si="61">IF($C178=0,"-",P178/$C178)</f>
        <v>0</v>
      </c>
      <c r="M178" s="2">
        <f t="shared" ref="M178:M189" si="62">IF(C178=0,"-",(1-J178-K178-L178))</f>
        <v>5.1063829787234116E-2</v>
      </c>
      <c r="N178" s="58">
        <v>755</v>
      </c>
      <c r="O178" s="58">
        <v>2144</v>
      </c>
      <c r="P178" s="58"/>
      <c r="Q178" s="58">
        <v>73</v>
      </c>
      <c r="R178" s="55">
        <v>82</v>
      </c>
      <c r="X178" s="55">
        <v>1</v>
      </c>
      <c r="AG178" s="7">
        <f>IF(Q178&gt;0,RANK(Q178,(N178:P178,Q178:AE178)),0)</f>
        <v>4</v>
      </c>
      <c r="AH178" s="7">
        <f>IF(R178&gt;0,RANK(R178,(N178:P178,Q178:AE178)),0)</f>
        <v>3</v>
      </c>
      <c r="AI178" s="7">
        <f>IF(T178&gt;0,RANK(T178,(N178:P178,Q178:AE178)),0)</f>
        <v>0</v>
      </c>
      <c r="AJ178" s="7">
        <f>IF(S178&gt;0,RANK(S178,(N178:P178,Q178:AE178)),0)</f>
        <v>0</v>
      </c>
      <c r="AK178" s="2">
        <f t="shared" ref="AK178:AK189" si="63">IF($C178=0,"-",Q178/$C178)</f>
        <v>2.3895253682487724E-2</v>
      </c>
      <c r="AL178" s="2">
        <f t="shared" ref="AL178:AL189" si="64">IF($C178=0,"-",R178/$C178)</f>
        <v>2.6841243862520459E-2</v>
      </c>
      <c r="AM178" s="2">
        <f t="shared" ref="AM178:AM189" si="65">IF($C178=0,"-",T178/$C178)</f>
        <v>0</v>
      </c>
      <c r="AN178" s="2">
        <f t="shared" ref="AN178:AN189" si="66">IF($C178=0,"-",S178/$C178)</f>
        <v>0</v>
      </c>
      <c r="AP178" s="6" t="s">
        <v>369</v>
      </c>
      <c r="AQ178" s="5" t="s">
        <v>2409</v>
      </c>
      <c r="AT178">
        <v>2</v>
      </c>
      <c r="AU178" s="95">
        <v>5</v>
      </c>
      <c r="AV178" s="97">
        <v>129</v>
      </c>
      <c r="AW178" s="100">
        <f t="shared" si="57"/>
        <v>5129</v>
      </c>
      <c r="AY178" s="7" t="s">
        <v>1461</v>
      </c>
    </row>
    <row r="179" spans="1:61" ht="13" hidden="1" customHeight="1" outlineLevel="1">
      <c r="A179" s="6" t="s">
        <v>1405</v>
      </c>
      <c r="B179" s="5" t="s">
        <v>2409</v>
      </c>
      <c r="C179" s="1">
        <f t="shared" si="58"/>
        <v>31856</v>
      </c>
      <c r="D179" s="7">
        <f>IF(N179&gt;0, RANK(N179,(N179:P179,Q179:AE179)),0)</f>
        <v>2</v>
      </c>
      <c r="E179" s="7">
        <f>IF(O179&gt;0,RANK(O179,(N179:P179,Q179:AE179)),0)</f>
        <v>1</v>
      </c>
      <c r="F179" s="7">
        <f>IF(P179&gt;0,RANK(P179,(N179:P179,Q179:AE179)),0)</f>
        <v>0</v>
      </c>
      <c r="G179" s="1">
        <f t="shared" si="46"/>
        <v>10703</v>
      </c>
      <c r="H179" s="2">
        <f t="shared" si="47"/>
        <v>0.33598066298342544</v>
      </c>
      <c r="I179" s="2"/>
      <c r="J179" s="2">
        <f t="shared" si="59"/>
        <v>0.30983174284279258</v>
      </c>
      <c r="K179" s="2">
        <f t="shared" si="60"/>
        <v>0.64581240582621802</v>
      </c>
      <c r="L179" s="2">
        <f t="shared" si="61"/>
        <v>0</v>
      </c>
      <c r="M179" s="2">
        <f t="shared" si="62"/>
        <v>4.4355851330989404E-2</v>
      </c>
      <c r="N179" s="58">
        <v>9870</v>
      </c>
      <c r="O179" s="58">
        <v>20573</v>
      </c>
      <c r="P179" s="58"/>
      <c r="Q179" s="58">
        <v>730</v>
      </c>
      <c r="R179" s="55">
        <v>634</v>
      </c>
      <c r="X179" s="55">
        <v>49</v>
      </c>
      <c r="AG179" s="7">
        <f>IF(Q179&gt;0,RANK(Q179,(N179:P179,Q179:AE179)),0)</f>
        <v>3</v>
      </c>
      <c r="AH179" s="7">
        <f>IF(R179&gt;0,RANK(R179,(N179:P179,Q179:AE179)),0)</f>
        <v>4</v>
      </c>
      <c r="AI179" s="7">
        <f>IF(T179&gt;0,RANK(T179,(N179:P179,Q179:AE179)),0)</f>
        <v>0</v>
      </c>
      <c r="AJ179" s="7">
        <f>IF(S179&gt;0,RANK(S179,(N179:P179,Q179:AE179)),0)</f>
        <v>0</v>
      </c>
      <c r="AK179" s="2">
        <f t="shared" si="63"/>
        <v>2.29156202913109E-2</v>
      </c>
      <c r="AL179" s="2">
        <f t="shared" si="64"/>
        <v>1.9902059266700151E-2</v>
      </c>
      <c r="AM179" s="2">
        <f t="shared" si="65"/>
        <v>0</v>
      </c>
      <c r="AN179" s="2">
        <f t="shared" si="66"/>
        <v>0</v>
      </c>
      <c r="AP179" s="6" t="s">
        <v>1405</v>
      </c>
      <c r="AQ179" s="5" t="s">
        <v>2409</v>
      </c>
      <c r="AT179">
        <v>2</v>
      </c>
      <c r="AU179" s="95">
        <v>5</v>
      </c>
      <c r="AV179" s="97">
        <v>131</v>
      </c>
      <c r="AW179" s="100">
        <f t="shared" si="57"/>
        <v>5131</v>
      </c>
      <c r="AY179" s="7" t="s">
        <v>1461</v>
      </c>
    </row>
    <row r="180" spans="1:61" ht="13" hidden="1" customHeight="1" outlineLevel="1">
      <c r="A180" s="6" t="s">
        <v>1763</v>
      </c>
      <c r="B180" s="5" t="s">
        <v>2409</v>
      </c>
      <c r="C180" s="1">
        <f t="shared" si="58"/>
        <v>3546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>IF(P180&gt;0,RANK(P180,(N180:P180,Q180:AE180)),0)</f>
        <v>0</v>
      </c>
      <c r="G180" s="1">
        <f t="shared" ref="G180:G189" si="67">IF(R180&gt;0,MAX(N180:R180)-LARGE(N180:R180,2),0)</f>
        <v>1067</v>
      </c>
      <c r="H180" s="2">
        <f t="shared" si="47"/>
        <v>0.3009024252679075</v>
      </c>
      <c r="I180" s="2"/>
      <c r="J180" s="2">
        <f t="shared" si="59"/>
        <v>0.33164128595600678</v>
      </c>
      <c r="K180" s="2">
        <f t="shared" si="60"/>
        <v>0.63254371122391428</v>
      </c>
      <c r="L180" s="2">
        <f t="shared" si="61"/>
        <v>0</v>
      </c>
      <c r="M180" s="2">
        <f t="shared" si="62"/>
        <v>3.5815002820078989E-2</v>
      </c>
      <c r="N180" s="58">
        <v>1176</v>
      </c>
      <c r="O180" s="58">
        <v>2243</v>
      </c>
      <c r="P180" s="58"/>
      <c r="Q180" s="58">
        <v>65</v>
      </c>
      <c r="R180" s="55">
        <v>62</v>
      </c>
      <c r="X180" s="55">
        <v>0</v>
      </c>
      <c r="AG180" s="7">
        <f>IF(Q180&gt;0,RANK(Q180,(N180:P180,Q180:AE180)),0)</f>
        <v>3</v>
      </c>
      <c r="AH180" s="7">
        <f>IF(R180&gt;0,RANK(R180,(N180:P180,Q180:AE180)),0)</f>
        <v>4</v>
      </c>
      <c r="AI180" s="7">
        <f>IF(T180&gt;0,RANK(T180,(N180:P180,Q180:AE180)),0)</f>
        <v>0</v>
      </c>
      <c r="AJ180" s="7">
        <f>IF(S180&gt;0,RANK(S180,(N180:P180,Q180:AE180)),0)</f>
        <v>0</v>
      </c>
      <c r="AK180" s="2">
        <f t="shared" si="63"/>
        <v>1.8330513254371121E-2</v>
      </c>
      <c r="AL180" s="2">
        <f t="shared" si="64"/>
        <v>1.7484489565707841E-2</v>
      </c>
      <c r="AM180" s="2">
        <f t="shared" si="65"/>
        <v>0</v>
      </c>
      <c r="AN180" s="2">
        <f t="shared" si="66"/>
        <v>0</v>
      </c>
      <c r="AP180" s="6" t="s">
        <v>1763</v>
      </c>
      <c r="AQ180" s="5" t="s">
        <v>2409</v>
      </c>
      <c r="AT180">
        <v>2</v>
      </c>
      <c r="AU180" s="95">
        <v>5</v>
      </c>
      <c r="AV180" s="97">
        <v>133</v>
      </c>
      <c r="AW180" s="100">
        <f t="shared" si="57"/>
        <v>5133</v>
      </c>
      <c r="AY180" s="7" t="s">
        <v>1461</v>
      </c>
    </row>
    <row r="181" spans="1:61" ht="13" hidden="1" customHeight="1" outlineLevel="1">
      <c r="A181" s="6" t="s">
        <v>1406</v>
      </c>
      <c r="B181" s="5" t="s">
        <v>2409</v>
      </c>
      <c r="C181" s="1">
        <f t="shared" si="58"/>
        <v>5643</v>
      </c>
      <c r="D181" s="7">
        <f>IF(N181&gt;0, RANK(N181,(N181:P181,Q181:AE181)),0)</f>
        <v>2</v>
      </c>
      <c r="E181" s="7">
        <f>IF(O181&gt;0,RANK(O181,(N181:P181,Q181:AE181)),0)</f>
        <v>1</v>
      </c>
      <c r="F181" s="7">
        <f>IF(P181&gt;0,RANK(P181,(N181:P181,Q181:AE181)),0)</f>
        <v>0</v>
      </c>
      <c r="G181" s="1">
        <f t="shared" si="67"/>
        <v>1746</v>
      </c>
      <c r="H181" s="2">
        <f t="shared" si="47"/>
        <v>0.3094098883572568</v>
      </c>
      <c r="I181" s="2"/>
      <c r="J181" s="2">
        <f t="shared" si="59"/>
        <v>0.3168527379053695</v>
      </c>
      <c r="K181" s="2">
        <f t="shared" si="60"/>
        <v>0.6262626262626263</v>
      </c>
      <c r="L181" s="2">
        <f t="shared" si="61"/>
        <v>0</v>
      </c>
      <c r="M181" s="2">
        <f t="shared" si="62"/>
        <v>5.6884635832004204E-2</v>
      </c>
      <c r="N181" s="58">
        <v>1788</v>
      </c>
      <c r="O181" s="58">
        <v>3534</v>
      </c>
      <c r="P181" s="58"/>
      <c r="Q181" s="58">
        <v>139</v>
      </c>
      <c r="R181" s="55">
        <v>175</v>
      </c>
      <c r="X181" s="55">
        <v>7</v>
      </c>
      <c r="AG181" s="7">
        <f>IF(Q181&gt;0,RANK(Q181,(N181:P181,Q181:AE181)),0)</f>
        <v>4</v>
      </c>
      <c r="AH181" s="7">
        <f>IF(R181&gt;0,RANK(R181,(N181:P181,Q181:AE181)),0)</f>
        <v>3</v>
      </c>
      <c r="AI181" s="7">
        <f>IF(T181&gt;0,RANK(T181,(N181:P181,Q181:AE181)),0)</f>
        <v>0</v>
      </c>
      <c r="AJ181" s="7">
        <f>IF(S181&gt;0,RANK(S181,(N181:P181,Q181:AE181)),0)</f>
        <v>0</v>
      </c>
      <c r="AK181" s="2">
        <f t="shared" si="63"/>
        <v>2.4632287790182526E-2</v>
      </c>
      <c r="AL181" s="2">
        <f t="shared" si="64"/>
        <v>3.1011873117136275E-2</v>
      </c>
      <c r="AM181" s="2">
        <f t="shared" si="65"/>
        <v>0</v>
      </c>
      <c r="AN181" s="2">
        <f t="shared" si="66"/>
        <v>0</v>
      </c>
      <c r="AP181" s="6" t="s">
        <v>1406</v>
      </c>
      <c r="AQ181" s="5" t="s">
        <v>2409</v>
      </c>
      <c r="AT181">
        <v>2</v>
      </c>
      <c r="AU181" s="95">
        <v>5</v>
      </c>
      <c r="AV181" s="97">
        <v>135</v>
      </c>
      <c r="AW181" s="100">
        <f t="shared" si="57"/>
        <v>5135</v>
      </c>
      <c r="AY181" s="7" t="s">
        <v>1461</v>
      </c>
    </row>
    <row r="182" spans="1:61" ht="13" hidden="1" customHeight="1" outlineLevel="1">
      <c r="A182" s="6" t="s">
        <v>2146</v>
      </c>
      <c r="B182" s="5" t="s">
        <v>2409</v>
      </c>
      <c r="C182" s="1">
        <f t="shared" si="58"/>
        <v>4513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>IF(P182&gt;0,RANK(P182,(N182:P182,Q182:AE182)),0)</f>
        <v>0</v>
      </c>
      <c r="G182" s="1">
        <f t="shared" si="67"/>
        <v>1327</v>
      </c>
      <c r="H182" s="2">
        <f t="shared" ref="H182:H189" si="68">IF(C182&gt;0,G182/C182,0)</f>
        <v>0.29403944161311768</v>
      </c>
      <c r="I182" s="2"/>
      <c r="J182" s="2">
        <f t="shared" si="59"/>
        <v>0.32749833813427875</v>
      </c>
      <c r="K182" s="2">
        <f t="shared" si="60"/>
        <v>0.62153777974739643</v>
      </c>
      <c r="L182" s="2">
        <f t="shared" si="61"/>
        <v>0</v>
      </c>
      <c r="M182" s="2">
        <f t="shared" si="62"/>
        <v>5.096388211832481E-2</v>
      </c>
      <c r="N182" s="58">
        <v>1478</v>
      </c>
      <c r="O182" s="58">
        <v>2805</v>
      </c>
      <c r="P182" s="58"/>
      <c r="Q182" s="58">
        <v>103</v>
      </c>
      <c r="R182" s="55">
        <v>123</v>
      </c>
      <c r="X182" s="55">
        <v>4</v>
      </c>
      <c r="AG182" s="7">
        <f>IF(Q182&gt;0,RANK(Q182,(N182:P182,Q182:AE182)),0)</f>
        <v>4</v>
      </c>
      <c r="AH182" s="7">
        <f>IF(R182&gt;0,RANK(R182,(N182:P182,Q182:AE182)),0)</f>
        <v>3</v>
      </c>
      <c r="AI182" s="7">
        <f>IF(T182&gt;0,RANK(T182,(N182:P182,Q182:AE182)),0)</f>
        <v>0</v>
      </c>
      <c r="AJ182" s="7">
        <f>IF(S182&gt;0,RANK(S182,(N182:P182,Q182:AE182)),0)</f>
        <v>0</v>
      </c>
      <c r="AK182" s="2">
        <f t="shared" si="63"/>
        <v>2.2822955905162864E-2</v>
      </c>
      <c r="AL182" s="2">
        <f t="shared" si="64"/>
        <v>2.7254597828495458E-2</v>
      </c>
      <c r="AM182" s="2">
        <f t="shared" si="65"/>
        <v>0</v>
      </c>
      <c r="AN182" s="2">
        <f t="shared" si="66"/>
        <v>0</v>
      </c>
      <c r="AP182" s="6" t="s">
        <v>2146</v>
      </c>
      <c r="AQ182" s="5" t="s">
        <v>2409</v>
      </c>
      <c r="AT182">
        <v>2</v>
      </c>
      <c r="AU182" s="95">
        <v>5</v>
      </c>
      <c r="AV182" s="97">
        <v>137</v>
      </c>
      <c r="AW182" s="100">
        <f t="shared" si="57"/>
        <v>5137</v>
      </c>
      <c r="AY182" s="7" t="s">
        <v>1461</v>
      </c>
    </row>
    <row r="183" spans="1:61" ht="13" hidden="1" customHeight="1" outlineLevel="1">
      <c r="A183" s="6" t="s">
        <v>532</v>
      </c>
      <c r="B183" s="5" t="s">
        <v>2409</v>
      </c>
      <c r="C183" s="1">
        <f t="shared" si="58"/>
        <v>12381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>IF(P183&gt;0,RANK(P183,(N183:P183,Q183:AE183)),0)</f>
        <v>0</v>
      </c>
      <c r="G183" s="1">
        <f t="shared" si="67"/>
        <v>2435</v>
      </c>
      <c r="H183" s="2">
        <f t="shared" si="68"/>
        <v>0.19667232049107503</v>
      </c>
      <c r="I183" s="2"/>
      <c r="J183" s="2">
        <f t="shared" si="59"/>
        <v>0.3891446571359341</v>
      </c>
      <c r="K183" s="2">
        <f t="shared" si="60"/>
        <v>0.58581697762700913</v>
      </c>
      <c r="L183" s="2">
        <f t="shared" si="61"/>
        <v>0</v>
      </c>
      <c r="M183" s="2">
        <f t="shared" si="62"/>
        <v>2.5038365237056825E-2</v>
      </c>
      <c r="N183" s="58">
        <v>4818</v>
      </c>
      <c r="O183" s="58">
        <v>7253</v>
      </c>
      <c r="P183" s="58"/>
      <c r="Q183" s="58">
        <v>158</v>
      </c>
      <c r="R183" s="55">
        <v>152</v>
      </c>
      <c r="X183" s="55">
        <v>0</v>
      </c>
      <c r="AG183" s="7">
        <f>IF(Q183&gt;0,RANK(Q183,(N183:P183,Q183:AE183)),0)</f>
        <v>3</v>
      </c>
      <c r="AH183" s="7">
        <f>IF(R183&gt;0,RANK(R183,(N183:P183,Q183:AE183)),0)</f>
        <v>4</v>
      </c>
      <c r="AI183" s="7">
        <f>IF(T183&gt;0,RANK(T183,(N183:P183,Q183:AE183)),0)</f>
        <v>0</v>
      </c>
      <c r="AJ183" s="7">
        <f>IF(S183&gt;0,RANK(S183,(N183:P183,Q183:AE183)),0)</f>
        <v>0</v>
      </c>
      <c r="AK183" s="2">
        <f t="shared" si="63"/>
        <v>1.2761489378887004E-2</v>
      </c>
      <c r="AL183" s="2">
        <f t="shared" si="64"/>
        <v>1.2276875858169776E-2</v>
      </c>
      <c r="AM183" s="2">
        <f t="shared" si="65"/>
        <v>0</v>
      </c>
      <c r="AN183" s="2">
        <f t="shared" si="66"/>
        <v>0</v>
      </c>
      <c r="AP183" s="6" t="s">
        <v>532</v>
      </c>
      <c r="AQ183" s="5" t="s">
        <v>2409</v>
      </c>
      <c r="AT183">
        <v>2</v>
      </c>
      <c r="AU183" s="95">
        <v>5</v>
      </c>
      <c r="AV183" s="97">
        <v>139</v>
      </c>
      <c r="AW183" s="100">
        <f t="shared" si="57"/>
        <v>5139</v>
      </c>
      <c r="AY183" s="7" t="s">
        <v>1461</v>
      </c>
    </row>
    <row r="184" spans="1:61" ht="13" hidden="1" customHeight="1" outlineLevel="1">
      <c r="A184" s="6" t="s">
        <v>1139</v>
      </c>
      <c r="B184" s="5" t="s">
        <v>2409</v>
      </c>
      <c r="C184" s="1">
        <f t="shared" si="58"/>
        <v>5905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>IF(P184&gt;0,RANK(P184,(N184:P184,Q184:AE184)),0)</f>
        <v>0</v>
      </c>
      <c r="G184" s="1">
        <f t="shared" si="67"/>
        <v>1691</v>
      </c>
      <c r="H184" s="2">
        <f t="shared" si="68"/>
        <v>0.28636748518204913</v>
      </c>
      <c r="I184" s="2"/>
      <c r="J184" s="2">
        <f t="shared" si="59"/>
        <v>0.33141405588484335</v>
      </c>
      <c r="K184" s="2">
        <f t="shared" si="60"/>
        <v>0.61778154106689243</v>
      </c>
      <c r="L184" s="2">
        <f t="shared" si="61"/>
        <v>0</v>
      </c>
      <c r="M184" s="2">
        <f t="shared" si="62"/>
        <v>5.0804403048264279E-2</v>
      </c>
      <c r="N184" s="58">
        <v>1957</v>
      </c>
      <c r="O184" s="58">
        <v>3648</v>
      </c>
      <c r="P184" s="58"/>
      <c r="Q184" s="58">
        <v>131</v>
      </c>
      <c r="R184" s="55">
        <v>166</v>
      </c>
      <c r="X184" s="55">
        <v>3</v>
      </c>
      <c r="AG184" s="7">
        <f>IF(Q184&gt;0,RANK(Q184,(N184:P184,Q184:AE184)),0)</f>
        <v>4</v>
      </c>
      <c r="AH184" s="7">
        <f>IF(R184&gt;0,RANK(R184,(N184:P184,Q184:AE184)),0)</f>
        <v>3</v>
      </c>
      <c r="AI184" s="7">
        <f>IF(T184&gt;0,RANK(T184,(N184:P184,Q184:AE184)),0)</f>
        <v>0</v>
      </c>
      <c r="AJ184" s="7">
        <f>IF(S184&gt;0,RANK(S184,(N184:P184,Q184:AE184)),0)</f>
        <v>0</v>
      </c>
      <c r="AK184" s="2">
        <f t="shared" si="63"/>
        <v>2.2184589331075359E-2</v>
      </c>
      <c r="AL184" s="2">
        <f t="shared" si="64"/>
        <v>2.811176968670618E-2</v>
      </c>
      <c r="AM184" s="2">
        <f t="shared" si="65"/>
        <v>0</v>
      </c>
      <c r="AN184" s="2">
        <f t="shared" si="66"/>
        <v>0</v>
      </c>
      <c r="AP184" s="6" t="s">
        <v>1139</v>
      </c>
      <c r="AQ184" s="5" t="s">
        <v>2409</v>
      </c>
      <c r="AT184">
        <v>2</v>
      </c>
      <c r="AU184" s="95">
        <v>5</v>
      </c>
      <c r="AV184" s="97">
        <v>141</v>
      </c>
      <c r="AW184" s="100">
        <f t="shared" si="57"/>
        <v>5141</v>
      </c>
      <c r="AY184" s="7" t="s">
        <v>1461</v>
      </c>
    </row>
    <row r="185" spans="1:61" ht="13" hidden="1" customHeight="1" outlineLevel="1">
      <c r="A185" s="6" t="s">
        <v>1864</v>
      </c>
      <c r="B185" s="5" t="s">
        <v>2409</v>
      </c>
      <c r="C185" s="1">
        <f t="shared" si="58"/>
        <v>54463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>IF(P185&gt;0,RANK(P185,(N185:P185,Q185:AE185)),0)</f>
        <v>0</v>
      </c>
      <c r="G185" s="1">
        <f t="shared" si="67"/>
        <v>7169</v>
      </c>
      <c r="H185" s="2">
        <f t="shared" si="68"/>
        <v>0.13163064833005894</v>
      </c>
      <c r="I185" s="2"/>
      <c r="J185" s="2">
        <f t="shared" si="59"/>
        <v>0.40917687237206912</v>
      </c>
      <c r="K185" s="2">
        <f t="shared" si="60"/>
        <v>0.54080752070212801</v>
      </c>
      <c r="L185" s="2">
        <f t="shared" si="61"/>
        <v>0</v>
      </c>
      <c r="M185" s="2">
        <f t="shared" si="62"/>
        <v>5.0015606925802869E-2</v>
      </c>
      <c r="N185" s="58">
        <v>22285</v>
      </c>
      <c r="O185" s="58">
        <v>29454</v>
      </c>
      <c r="P185" s="58"/>
      <c r="Q185" s="58">
        <v>1282</v>
      </c>
      <c r="R185" s="55">
        <v>1386</v>
      </c>
      <c r="X185" s="55">
        <v>56</v>
      </c>
      <c r="AG185" s="7">
        <f>IF(Q185&gt;0,RANK(Q185,(N185:P185,Q185:AE185)),0)</f>
        <v>4</v>
      </c>
      <c r="AH185" s="7">
        <f>IF(R185&gt;0,RANK(R185,(N185:P185,Q185:AE185)),0)</f>
        <v>3</v>
      </c>
      <c r="AI185" s="7">
        <f>IF(T185&gt;0,RANK(T185,(N185:P185,Q185:AE185)),0)</f>
        <v>0</v>
      </c>
      <c r="AJ185" s="7">
        <f>IF(S185&gt;0,RANK(S185,(N185:P185,Q185:AE185)),0)</f>
        <v>0</v>
      </c>
      <c r="AK185" s="2">
        <f t="shared" si="63"/>
        <v>2.3538916328516606E-2</v>
      </c>
      <c r="AL185" s="2">
        <f t="shared" si="64"/>
        <v>2.5448469603216863E-2</v>
      </c>
      <c r="AM185" s="2">
        <f t="shared" si="65"/>
        <v>0</v>
      </c>
      <c r="AN185" s="2">
        <f t="shared" si="66"/>
        <v>0</v>
      </c>
      <c r="AP185" s="6" t="s">
        <v>1864</v>
      </c>
      <c r="AQ185" s="5" t="s">
        <v>2409</v>
      </c>
      <c r="AT185">
        <v>2</v>
      </c>
      <c r="AU185" s="95">
        <v>5</v>
      </c>
      <c r="AV185" s="97">
        <v>143</v>
      </c>
      <c r="AW185" s="100">
        <f t="shared" si="57"/>
        <v>5143</v>
      </c>
      <c r="AY185" s="7" t="s">
        <v>1461</v>
      </c>
    </row>
    <row r="186" spans="1:61" ht="13" hidden="1" customHeight="1" outlineLevel="1">
      <c r="A186" s="6" t="s">
        <v>799</v>
      </c>
      <c r="B186" s="5" t="s">
        <v>2409</v>
      </c>
      <c r="C186" s="1">
        <f t="shared" si="58"/>
        <v>21846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>IF(P186&gt;0,RANK(P186,(N186:P186,Q186:AE186)),0)</f>
        <v>0</v>
      </c>
      <c r="G186" s="1">
        <f t="shared" si="67"/>
        <v>9789</v>
      </c>
      <c r="H186" s="2">
        <f t="shared" si="68"/>
        <v>0.44809118374073059</v>
      </c>
      <c r="I186" s="2"/>
      <c r="J186" s="2">
        <f t="shared" si="59"/>
        <v>0.25208276114620526</v>
      </c>
      <c r="K186" s="2">
        <f t="shared" si="60"/>
        <v>0.70017394488693585</v>
      </c>
      <c r="L186" s="2">
        <f t="shared" si="61"/>
        <v>0</v>
      </c>
      <c r="M186" s="2">
        <f t="shared" si="62"/>
        <v>4.7743293966858835E-2</v>
      </c>
      <c r="N186" s="58">
        <v>5507</v>
      </c>
      <c r="O186" s="58">
        <v>15296</v>
      </c>
      <c r="P186" s="58"/>
      <c r="Q186" s="58">
        <v>562</v>
      </c>
      <c r="R186" s="55">
        <v>466</v>
      </c>
      <c r="X186" s="55">
        <v>15</v>
      </c>
      <c r="AG186" s="7">
        <f>IF(Q186&gt;0,RANK(Q186,(N186:P186,Q186:AE186)),0)</f>
        <v>3</v>
      </c>
      <c r="AH186" s="7">
        <f>IF(R186&gt;0,RANK(R186,(N186:P186,Q186:AE186)),0)</f>
        <v>4</v>
      </c>
      <c r="AI186" s="7">
        <f>IF(T186&gt;0,RANK(T186,(N186:P186,Q186:AE186)),0)</f>
        <v>0</v>
      </c>
      <c r="AJ186" s="7">
        <f>IF(S186&gt;0,RANK(S186,(N186:P186,Q186:AE186)),0)</f>
        <v>0</v>
      </c>
      <c r="AK186" s="2">
        <f t="shared" si="63"/>
        <v>2.5725533278403368E-2</v>
      </c>
      <c r="AL186" s="2">
        <f t="shared" si="64"/>
        <v>2.1331136134761512E-2</v>
      </c>
      <c r="AM186" s="2">
        <f t="shared" si="65"/>
        <v>0</v>
      </c>
      <c r="AN186" s="2">
        <f t="shared" si="66"/>
        <v>0</v>
      </c>
      <c r="AP186" s="6" t="s">
        <v>799</v>
      </c>
      <c r="AQ186" s="5" t="s">
        <v>2409</v>
      </c>
      <c r="AT186">
        <v>2</v>
      </c>
      <c r="AU186" s="95">
        <v>5</v>
      </c>
      <c r="AV186" s="97">
        <v>145</v>
      </c>
      <c r="AW186" s="100">
        <f t="shared" si="57"/>
        <v>5145</v>
      </c>
      <c r="AY186" s="7" t="s">
        <v>1461</v>
      </c>
    </row>
    <row r="187" spans="1:61" ht="13" hidden="1" customHeight="1" outlineLevel="1">
      <c r="A187" s="6" t="s">
        <v>410</v>
      </c>
      <c r="B187" s="5" t="s">
        <v>2409</v>
      </c>
      <c r="C187" s="1">
        <f t="shared" si="58"/>
        <v>2151</v>
      </c>
      <c r="D187" s="7">
        <f>IF(N187&gt;0, RANK(N187,(N187:P187,Q187:AE187)),0)</f>
        <v>1</v>
      </c>
      <c r="E187" s="7">
        <f>IF(O187&gt;0,RANK(O187,(N187:P187,Q187:AE187)),0)</f>
        <v>2</v>
      </c>
      <c r="F187" s="7">
        <f>IF(P187&gt;0,RANK(P187,(N187:P187,Q187:AE187)),0)</f>
        <v>0</v>
      </c>
      <c r="G187" s="1">
        <f t="shared" si="67"/>
        <v>550</v>
      </c>
      <c r="H187" s="2">
        <f t="shared" si="68"/>
        <v>0.25569502556950258</v>
      </c>
      <c r="I187" s="2"/>
      <c r="J187" s="2">
        <f t="shared" si="59"/>
        <v>0.603905160390516</v>
      </c>
      <c r="K187" s="2">
        <f t="shared" si="60"/>
        <v>0.34821013482101348</v>
      </c>
      <c r="L187" s="2">
        <f t="shared" si="61"/>
        <v>0</v>
      </c>
      <c r="M187" s="2">
        <f t="shared" si="62"/>
        <v>4.7884704788470511E-2</v>
      </c>
      <c r="N187" s="58">
        <v>1299</v>
      </c>
      <c r="O187" s="58">
        <v>749</v>
      </c>
      <c r="P187" s="58"/>
      <c r="Q187" s="58">
        <v>48</v>
      </c>
      <c r="R187" s="55">
        <v>54</v>
      </c>
      <c r="X187" s="55">
        <v>1</v>
      </c>
      <c r="AG187" s="7">
        <f>IF(Q187&gt;0,RANK(Q187,(N187:P187,Q187:AE187)),0)</f>
        <v>4</v>
      </c>
      <c r="AH187" s="7">
        <f>IF(R187&gt;0,RANK(R187,(N187:P187,Q187:AE187)),0)</f>
        <v>3</v>
      </c>
      <c r="AI187" s="7">
        <f>IF(T187&gt;0,RANK(T187,(N187:P187,Q187:AE187)),0)</f>
        <v>0</v>
      </c>
      <c r="AJ187" s="7">
        <f>IF(S187&gt;0,RANK(S187,(N187:P187,Q187:AE187)),0)</f>
        <v>0</v>
      </c>
      <c r="AK187" s="2">
        <f t="shared" si="63"/>
        <v>2.2315202231520222E-2</v>
      </c>
      <c r="AL187" s="2">
        <f t="shared" si="64"/>
        <v>2.5104602510460251E-2</v>
      </c>
      <c r="AM187" s="2">
        <f t="shared" si="65"/>
        <v>0</v>
      </c>
      <c r="AN187" s="2">
        <f t="shared" si="66"/>
        <v>0</v>
      </c>
      <c r="AP187" s="6" t="s">
        <v>410</v>
      </c>
      <c r="AQ187" s="5" t="s">
        <v>2409</v>
      </c>
      <c r="AT187">
        <v>2</v>
      </c>
      <c r="AU187" s="95">
        <v>5</v>
      </c>
      <c r="AV187" s="97">
        <v>147</v>
      </c>
      <c r="AW187" s="100">
        <f t="shared" si="57"/>
        <v>5147</v>
      </c>
      <c r="AY187" s="7" t="s">
        <v>1461</v>
      </c>
    </row>
    <row r="188" spans="1:61" ht="13" hidden="1" customHeight="1" outlineLevel="1">
      <c r="A188" s="6" t="s">
        <v>1099</v>
      </c>
      <c r="B188" s="5" t="s">
        <v>2409</v>
      </c>
      <c r="C188" s="1">
        <f t="shared" si="58"/>
        <v>5210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>IF(P188&gt;0,RANK(P188,(N188:P188,Q188:AE188)),0)</f>
        <v>0</v>
      </c>
      <c r="G188" s="1">
        <f t="shared" si="67"/>
        <v>1378</v>
      </c>
      <c r="H188" s="2">
        <f t="shared" si="68"/>
        <v>0.26449136276391555</v>
      </c>
      <c r="I188" s="2"/>
      <c r="J188" s="2">
        <f t="shared" si="59"/>
        <v>0.33781190019193857</v>
      </c>
      <c r="K188" s="2">
        <f t="shared" si="60"/>
        <v>0.60230326295585412</v>
      </c>
      <c r="L188" s="2">
        <f t="shared" si="61"/>
        <v>0</v>
      </c>
      <c r="M188" s="2">
        <f t="shared" si="62"/>
        <v>5.9884836852207246E-2</v>
      </c>
      <c r="N188" s="58">
        <v>1760</v>
      </c>
      <c r="O188" s="58">
        <v>3138</v>
      </c>
      <c r="P188" s="58"/>
      <c r="Q188" s="58">
        <v>136</v>
      </c>
      <c r="R188" s="55">
        <v>176</v>
      </c>
      <c r="X188" s="55">
        <v>0</v>
      </c>
      <c r="AG188" s="7">
        <f>IF(Q188&gt;0,RANK(Q188,(N188:P188,Q188:AE188)),0)</f>
        <v>4</v>
      </c>
      <c r="AH188" s="7">
        <f>IF(R188&gt;0,RANK(R188,(N188:P188,Q188:AE188)),0)</f>
        <v>3</v>
      </c>
      <c r="AI188" s="7">
        <f>IF(T188&gt;0,RANK(T188,(N188:P188,Q188:AE188)),0)</f>
        <v>0</v>
      </c>
      <c r="AJ188" s="7">
        <f>IF(S188&gt;0,RANK(S188,(N188:P188,Q188:AE188)),0)</f>
        <v>0</v>
      </c>
      <c r="AK188" s="2">
        <f t="shared" si="63"/>
        <v>2.6103646833013437E-2</v>
      </c>
      <c r="AL188" s="2">
        <f t="shared" si="64"/>
        <v>3.3781190019193857E-2</v>
      </c>
      <c r="AM188" s="2">
        <f t="shared" si="65"/>
        <v>0</v>
      </c>
      <c r="AN188" s="2">
        <f t="shared" si="66"/>
        <v>0</v>
      </c>
      <c r="AP188" s="6" t="s">
        <v>1099</v>
      </c>
      <c r="AQ188" s="5" t="s">
        <v>2409</v>
      </c>
      <c r="AT188">
        <v>2</v>
      </c>
      <c r="AU188" s="95">
        <v>5</v>
      </c>
      <c r="AV188" s="97">
        <v>149</v>
      </c>
      <c r="AW188" s="100">
        <f t="shared" si="57"/>
        <v>5149</v>
      </c>
      <c r="AY188" s="7" t="s">
        <v>1461</v>
      </c>
    </row>
    <row r="189" spans="1:61" ht="13" customHeight="1" collapsed="1">
      <c r="A189" s="6" t="s">
        <v>2324</v>
      </c>
      <c r="B189" s="5" t="s">
        <v>2430</v>
      </c>
      <c r="C189" s="1">
        <f t="shared" si="58"/>
        <v>847505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>IF(P189&gt;0,RANK(P189,(N189:P189,Q189:AE189)),0)</f>
        <v>0</v>
      </c>
      <c r="G189" s="1">
        <f t="shared" si="67"/>
        <v>144645</v>
      </c>
      <c r="H189" s="2">
        <f t="shared" si="68"/>
        <v>0.17067155945982621</v>
      </c>
      <c r="I189" s="2"/>
      <c r="J189" s="2">
        <f t="shared" si="59"/>
        <v>0.39430327844673485</v>
      </c>
      <c r="K189" s="2">
        <f t="shared" si="60"/>
        <v>0.564974837906561</v>
      </c>
      <c r="L189" s="2">
        <f t="shared" si="61"/>
        <v>0</v>
      </c>
      <c r="M189" s="2">
        <f t="shared" si="62"/>
        <v>4.0721883646704149E-2</v>
      </c>
      <c r="N189" s="58">
        <f>SUM(N114:N188)</f>
        <v>334174</v>
      </c>
      <c r="O189" s="58">
        <f>SUM(O114:O188)</f>
        <v>478819</v>
      </c>
      <c r="P189" s="58"/>
      <c r="Q189" s="58">
        <f>SUM(Q114:Q188)</f>
        <v>17210</v>
      </c>
      <c r="R189" s="58">
        <f>SUM(R114:R188)</f>
        <v>16797</v>
      </c>
      <c r="X189" s="58">
        <f>SUM(X114:X188)</f>
        <v>505</v>
      </c>
      <c r="AG189" s="7">
        <f>IF(Q189&gt;0,RANK(Q189,(N189:P189,Q189:AE189)),0)</f>
        <v>3</v>
      </c>
      <c r="AH189" s="7">
        <f>IF(R189&gt;0,RANK(R189,(N189:P189,Q189:AE189)),0)</f>
        <v>4</v>
      </c>
      <c r="AI189" s="7">
        <f>IF(T189&gt;0,RANK(T189,(N189:P189,Q189:AE189)),0)</f>
        <v>0</v>
      </c>
      <c r="AJ189" s="7">
        <f>IF(S189&gt;0,RANK(S189,(N189:P189,Q189:AE189)),0)</f>
        <v>0</v>
      </c>
      <c r="AK189" s="2">
        <f t="shared" si="63"/>
        <v>2.0306664857434469E-2</v>
      </c>
      <c r="AL189" s="2">
        <f t="shared" si="64"/>
        <v>1.981935209821771E-2</v>
      </c>
      <c r="AM189" s="2">
        <f t="shared" si="65"/>
        <v>0</v>
      </c>
      <c r="AN189" s="2">
        <f t="shared" si="66"/>
        <v>0</v>
      </c>
      <c r="AP189" s="6" t="s">
        <v>2324</v>
      </c>
      <c r="AQ189" s="5" t="s">
        <v>2430</v>
      </c>
      <c r="AT189">
        <v>2</v>
      </c>
      <c r="AU189" s="95">
        <v>5</v>
      </c>
      <c r="AV189" s="97"/>
      <c r="AW189" s="95">
        <v>5</v>
      </c>
      <c r="AY189" s="7" t="s">
        <v>2180</v>
      </c>
    </row>
    <row r="190" spans="1:61" ht="13" customHeight="1">
      <c r="A190" s="6"/>
      <c r="B190" s="6"/>
      <c r="C190" s="1"/>
      <c r="E190" s="7"/>
      <c r="F190" s="7"/>
      <c r="I190" s="2"/>
      <c r="N190" s="58"/>
      <c r="O190" s="58"/>
      <c r="P190" s="58"/>
      <c r="Q190" s="58"/>
      <c r="AG190" s="7"/>
      <c r="AH190" s="7"/>
      <c r="AI190" s="7"/>
      <c r="AJ190" s="7"/>
      <c r="AP190" s="6"/>
      <c r="AQ190" s="6"/>
      <c r="AU190" s="95"/>
      <c r="AV190" s="97"/>
      <c r="AW190" s="100"/>
      <c r="BG190" t="s">
        <v>25</v>
      </c>
      <c r="BH190" t="s">
        <v>1050</v>
      </c>
      <c r="BI190" t="s">
        <v>1241</v>
      </c>
    </row>
    <row r="191" spans="1:61" ht="13" hidden="1" customHeight="1" outlineLevel="1">
      <c r="A191" t="s">
        <v>1149</v>
      </c>
      <c r="B191" t="s">
        <v>1147</v>
      </c>
      <c r="C191" s="1">
        <f t="shared" ref="C191:C223" si="69">SUM(N191:AE191)</f>
        <v>130613</v>
      </c>
      <c r="D191" s="7">
        <f>IF(N191&gt;0, RANK(N191,(N191:P191,Q191:AE191)),0)</f>
        <v>1</v>
      </c>
      <c r="E191" s="7">
        <f>IF(O191&gt;0,RANK(O191,(N191:P191,Q191:AE191)),0)</f>
        <v>2</v>
      </c>
      <c r="F191" s="7">
        <f>IF(P191&gt;0,RANK(P191,(N191:P191,Q191:AE191)),0)</f>
        <v>4</v>
      </c>
      <c r="G191" s="1">
        <f t="shared" ref="G191:G249" si="70">IF(C191&gt;0,MAX(N191:P191)-LARGE(N191:P191,2),0)</f>
        <v>3682</v>
      </c>
      <c r="H191" s="2">
        <f t="shared" ref="H191:H249" si="71">IF(C191&gt;0,G191/C191,0)</f>
        <v>2.8190149525698056E-2</v>
      </c>
      <c r="I191" s="2"/>
      <c r="J191" s="2">
        <f t="shared" ref="J191:J223" si="72">IF($C191=0,"-",N191/$C191)</f>
        <v>0.47695099262707386</v>
      </c>
      <c r="K191" s="2">
        <f t="shared" ref="K191:K223" si="73">IF($C191=0,"-",O191/$C191)</f>
        <v>0.44876084310137582</v>
      </c>
      <c r="L191" s="2">
        <f t="shared" ref="L191:L223" si="74">IF($C191=0,"-",P191/$C191)</f>
        <v>2.3144709944645632E-2</v>
      </c>
      <c r="M191" s="2">
        <f t="shared" ref="M191:M223" si="75">IF(C191=0,"-",(1-J191-K191-L191))</f>
        <v>5.1143454326904696E-2</v>
      </c>
      <c r="N191" s="58">
        <v>62296</v>
      </c>
      <c r="O191" s="58">
        <v>58614</v>
      </c>
      <c r="P191" s="58">
        <v>3023</v>
      </c>
      <c r="Q191" s="58">
        <v>3979</v>
      </c>
      <c r="X191" s="55">
        <f>BG191+BH191+BI191</f>
        <v>0</v>
      </c>
      <c r="Y191" s="55">
        <v>532</v>
      </c>
      <c r="Z191" s="55">
        <v>2168</v>
      </c>
      <c r="AA191" s="55">
        <v>0</v>
      </c>
      <c r="AB191" s="55">
        <v>1</v>
      </c>
      <c r="AG191" s="7">
        <f>IF(Q191&gt;0,RANK(Q191,(N191:P191,Q191:AE191)),0)</f>
        <v>3</v>
      </c>
      <c r="AH191" s="7">
        <f>IF(R191&gt;0,RANK(R191,(N191:P191,Q191:AE191)),0)</f>
        <v>0</v>
      </c>
      <c r="AI191" s="7">
        <f>IF(T191&gt;0,RANK(T191,(N191:P191,Q191:AE191)),0)</f>
        <v>0</v>
      </c>
      <c r="AJ191" s="7">
        <f>IF(S191&gt;0,RANK(S191,(N191:P191,Q191:AE191)),0)</f>
        <v>0</v>
      </c>
      <c r="AK191" s="2">
        <f t="shared" ref="AK191:AK223" si="76">IF($C191=0,"-",Q191/$C191)</f>
        <v>3.0464042629753548E-2</v>
      </c>
      <c r="AL191" s="2">
        <f t="shared" ref="AL191:AL223" si="77">IF($C191=0,"-",R191/$C191)</f>
        <v>0</v>
      </c>
      <c r="AM191" s="2">
        <f t="shared" ref="AM191:AM223" si="78">IF($C191=0,"-",T191/$C191)</f>
        <v>0</v>
      </c>
      <c r="AN191" s="2">
        <f t="shared" ref="AN191:AN223" si="79">IF($C191=0,"-",S191/$C191)</f>
        <v>0</v>
      </c>
      <c r="AP191" t="s">
        <v>1149</v>
      </c>
      <c r="AQ191" t="s">
        <v>1147</v>
      </c>
      <c r="AR191" s="1"/>
      <c r="AS191" s="1"/>
      <c r="AT191">
        <v>2</v>
      </c>
      <c r="AU191" s="95">
        <v>8</v>
      </c>
      <c r="AV191" s="97">
        <v>1</v>
      </c>
      <c r="AW191" s="100">
        <f t="shared" ref="AW191:AW218" si="80">1000*AU191+AV191</f>
        <v>8001</v>
      </c>
      <c r="AX191" s="1"/>
      <c r="AY191" s="7" t="s">
        <v>1461</v>
      </c>
    </row>
    <row r="192" spans="1:61" ht="13" hidden="1" customHeight="1" outlineLevel="1">
      <c r="A192" t="s">
        <v>901</v>
      </c>
      <c r="B192" t="s">
        <v>1147</v>
      </c>
      <c r="C192" s="1">
        <f t="shared" si="69"/>
        <v>5146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>IF(P192&gt;0,RANK(P192,(N192:P192,Q192:AE192)),0)</f>
        <v>5</v>
      </c>
      <c r="G192" s="1">
        <f t="shared" si="70"/>
        <v>90</v>
      </c>
      <c r="H192" s="2">
        <f t="shared" si="71"/>
        <v>1.7489312087057909E-2</v>
      </c>
      <c r="I192" s="2"/>
      <c r="J192" s="2">
        <f t="shared" si="72"/>
        <v>0.47415468324912552</v>
      </c>
      <c r="K192" s="2">
        <f t="shared" si="73"/>
        <v>0.45666537116206762</v>
      </c>
      <c r="L192" s="2">
        <f t="shared" si="74"/>
        <v>1.2436844150796735E-2</v>
      </c>
      <c r="M192" s="2">
        <f t="shared" si="75"/>
        <v>5.6743101438010174E-2</v>
      </c>
      <c r="N192" s="58">
        <v>2440</v>
      </c>
      <c r="O192" s="58">
        <v>2350</v>
      </c>
      <c r="P192" s="58">
        <v>64</v>
      </c>
      <c r="Q192" s="58">
        <v>109</v>
      </c>
      <c r="X192" s="55">
        <f t="shared" ref="X192:X254" si="81">BG192+BH192+BI192</f>
        <v>0</v>
      </c>
      <c r="Y192" s="55">
        <v>27</v>
      </c>
      <c r="Z192" s="55">
        <v>153</v>
      </c>
      <c r="AA192" s="55">
        <v>2</v>
      </c>
      <c r="AB192" s="55">
        <v>1</v>
      </c>
      <c r="AG192" s="7">
        <f>IF(Q192&gt;0,RANK(Q192,(N192:P192,Q192:AE192)),0)</f>
        <v>4</v>
      </c>
      <c r="AH192" s="7">
        <f>IF(R192&gt;0,RANK(R192,(N192:P192,Q192:AE192)),0)</f>
        <v>0</v>
      </c>
      <c r="AI192" s="7">
        <f>IF(T192&gt;0,RANK(T192,(N192:P192,Q192:AE192)),0)</f>
        <v>0</v>
      </c>
      <c r="AJ192" s="7">
        <f>IF(S192&gt;0,RANK(S192,(N192:P192,Q192:AE192)),0)</f>
        <v>0</v>
      </c>
      <c r="AK192" s="2">
        <f t="shared" si="76"/>
        <v>2.118150019432569E-2</v>
      </c>
      <c r="AL192" s="2">
        <f t="shared" si="77"/>
        <v>0</v>
      </c>
      <c r="AM192" s="2">
        <f t="shared" si="78"/>
        <v>0</v>
      </c>
      <c r="AN192" s="2">
        <f t="shared" si="79"/>
        <v>0</v>
      </c>
      <c r="AP192" t="s">
        <v>901</v>
      </c>
      <c r="AQ192" t="s">
        <v>1147</v>
      </c>
      <c r="AR192" s="1"/>
      <c r="AS192" s="1"/>
      <c r="AT192">
        <v>2</v>
      </c>
      <c r="AU192" s="95">
        <v>8</v>
      </c>
      <c r="AV192" s="97">
        <v>3</v>
      </c>
      <c r="AW192" s="100">
        <f t="shared" si="80"/>
        <v>8003</v>
      </c>
      <c r="AX192" s="1"/>
      <c r="AY192" s="7" t="s">
        <v>1461</v>
      </c>
    </row>
    <row r="193" spans="1:51" ht="13" hidden="1" customHeight="1" outlineLevel="1">
      <c r="A193" t="s">
        <v>902</v>
      </c>
      <c r="B193" t="s">
        <v>1147</v>
      </c>
      <c r="C193" s="1">
        <f t="shared" si="69"/>
        <v>223546</v>
      </c>
      <c r="D193" s="7">
        <f>IF(N193&gt;0, RANK(N193,(N193:P193,Q193:AE193)),0)</f>
        <v>1</v>
      </c>
      <c r="E193" s="7">
        <f>IF(O193&gt;0,RANK(O193,(N193:P193,Q193:AE193)),0)</f>
        <v>2</v>
      </c>
      <c r="F193" s="7">
        <f>IF(P193&gt;0,RANK(P193,(N193:P193,Q193:AE193)),0)</f>
        <v>4</v>
      </c>
      <c r="G193" s="1">
        <f t="shared" si="70"/>
        <v>3432</v>
      </c>
      <c r="H193" s="2">
        <f t="shared" si="71"/>
        <v>1.5352544890089736E-2</v>
      </c>
      <c r="I193" s="2"/>
      <c r="J193" s="2">
        <f t="shared" si="72"/>
        <v>0.48020094298265231</v>
      </c>
      <c r="K193" s="2">
        <f t="shared" si="73"/>
        <v>0.46484839809256262</v>
      </c>
      <c r="L193" s="2">
        <f t="shared" si="74"/>
        <v>1.6139854884453311E-2</v>
      </c>
      <c r="M193" s="2">
        <f t="shared" si="75"/>
        <v>3.8810804040331701E-2</v>
      </c>
      <c r="N193" s="58">
        <v>107347</v>
      </c>
      <c r="O193" s="58">
        <v>103915</v>
      </c>
      <c r="P193" s="58">
        <v>3608</v>
      </c>
      <c r="Q193" s="58">
        <v>5836</v>
      </c>
      <c r="X193" s="55">
        <f t="shared" si="81"/>
        <v>0</v>
      </c>
      <c r="Y193" s="55">
        <v>573</v>
      </c>
      <c r="Z193" s="55">
        <v>2267</v>
      </c>
      <c r="AA193" s="55">
        <v>0</v>
      </c>
      <c r="AB193" s="55">
        <v>0</v>
      </c>
      <c r="AG193" s="7">
        <f>IF(Q193&gt;0,RANK(Q193,(N193:P193,Q193:AE193)),0)</f>
        <v>3</v>
      </c>
      <c r="AH193" s="7">
        <f>IF(R193&gt;0,RANK(R193,(N193:P193,Q193:AE193)),0)</f>
        <v>0</v>
      </c>
      <c r="AI193" s="7">
        <f>IF(T193&gt;0,RANK(T193,(N193:P193,Q193:AE193)),0)</f>
        <v>0</v>
      </c>
      <c r="AJ193" s="7">
        <f>IF(S193&gt;0,RANK(S193,(N193:P193,Q193:AE193)),0)</f>
        <v>0</v>
      </c>
      <c r="AK193" s="2">
        <f t="shared" si="76"/>
        <v>2.6106483676737673E-2</v>
      </c>
      <c r="AL193" s="2">
        <f t="shared" si="77"/>
        <v>0</v>
      </c>
      <c r="AM193" s="2">
        <f t="shared" si="78"/>
        <v>0</v>
      </c>
      <c r="AN193" s="2">
        <f t="shared" si="79"/>
        <v>0</v>
      </c>
      <c r="AP193" t="s">
        <v>902</v>
      </c>
      <c r="AQ193" t="s">
        <v>1147</v>
      </c>
      <c r="AR193" s="1"/>
      <c r="AS193" s="1"/>
      <c r="AT193">
        <v>2</v>
      </c>
      <c r="AU193" s="95">
        <v>8</v>
      </c>
      <c r="AV193" s="97">
        <v>5</v>
      </c>
      <c r="AW193" s="100">
        <f t="shared" si="80"/>
        <v>8005</v>
      </c>
      <c r="AX193" s="1"/>
      <c r="AY193" s="7" t="s">
        <v>1461</v>
      </c>
    </row>
    <row r="194" spans="1:51" ht="13" hidden="1" customHeight="1" outlineLevel="1">
      <c r="A194" t="s">
        <v>1364</v>
      </c>
      <c r="B194" t="s">
        <v>1147</v>
      </c>
      <c r="C194" s="1">
        <f t="shared" si="69"/>
        <v>5453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>IF(P194&gt;0,RANK(P194,(N194:P194,Q194:AE194)),0)</f>
        <v>5</v>
      </c>
      <c r="G194" s="1">
        <f t="shared" si="70"/>
        <v>1073</v>
      </c>
      <c r="H194" s="2">
        <f t="shared" si="71"/>
        <v>0.19677241885200808</v>
      </c>
      <c r="I194" s="2"/>
      <c r="J194" s="2">
        <f t="shared" si="72"/>
        <v>0.37227214377406931</v>
      </c>
      <c r="K194" s="2">
        <f t="shared" si="73"/>
        <v>0.56904456262607739</v>
      </c>
      <c r="L194" s="2">
        <f t="shared" si="74"/>
        <v>1.6321291032459197E-2</v>
      </c>
      <c r="M194" s="2">
        <f t="shared" si="75"/>
        <v>4.2362002567394162E-2</v>
      </c>
      <c r="N194" s="58">
        <v>2030</v>
      </c>
      <c r="O194" s="58">
        <v>3103</v>
      </c>
      <c r="P194" s="58">
        <v>89</v>
      </c>
      <c r="Q194" s="58">
        <v>128</v>
      </c>
      <c r="X194" s="55">
        <f t="shared" si="81"/>
        <v>0</v>
      </c>
      <c r="Y194" s="55">
        <v>9</v>
      </c>
      <c r="Z194" s="55">
        <v>94</v>
      </c>
      <c r="AA194" s="55">
        <v>0</v>
      </c>
      <c r="AB194" s="55">
        <v>0</v>
      </c>
      <c r="AG194" s="7">
        <f>IF(Q194&gt;0,RANK(Q194,(N194:P194,Q194:AE194)),0)</f>
        <v>3</v>
      </c>
      <c r="AH194" s="7">
        <f>IF(R194&gt;0,RANK(R194,(N194:P194,Q194:AE194)),0)</f>
        <v>0</v>
      </c>
      <c r="AI194" s="7">
        <f>IF(T194&gt;0,RANK(T194,(N194:P194,Q194:AE194)),0)</f>
        <v>0</v>
      </c>
      <c r="AJ194" s="7">
        <f>IF(S194&gt;0,RANK(S194,(N194:P194,Q194:AE194)),0)</f>
        <v>0</v>
      </c>
      <c r="AK194" s="2">
        <f t="shared" si="76"/>
        <v>2.3473317439941317E-2</v>
      </c>
      <c r="AL194" s="2">
        <f t="shared" si="77"/>
        <v>0</v>
      </c>
      <c r="AM194" s="2">
        <f t="shared" si="78"/>
        <v>0</v>
      </c>
      <c r="AN194" s="2">
        <f t="shared" si="79"/>
        <v>0</v>
      </c>
      <c r="AP194" t="s">
        <v>1364</v>
      </c>
      <c r="AQ194" t="s">
        <v>1147</v>
      </c>
      <c r="AR194" s="1"/>
      <c r="AS194" s="1"/>
      <c r="AT194">
        <v>2</v>
      </c>
      <c r="AU194" s="95">
        <v>8</v>
      </c>
      <c r="AV194" s="97">
        <v>7</v>
      </c>
      <c r="AW194" s="100">
        <f t="shared" si="80"/>
        <v>8007</v>
      </c>
      <c r="AX194" s="1"/>
      <c r="AY194" s="7" t="s">
        <v>1461</v>
      </c>
    </row>
    <row r="195" spans="1:51" ht="13" hidden="1" customHeight="1" outlineLevel="1">
      <c r="A195" t="s">
        <v>988</v>
      </c>
      <c r="B195" t="s">
        <v>1147</v>
      </c>
      <c r="C195" s="1">
        <f t="shared" si="69"/>
        <v>1859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>IF(P195&gt;0,RANK(P195,(N195:P195,Q195:AE195)),0)</f>
        <v>4</v>
      </c>
      <c r="G195" s="1">
        <f t="shared" si="70"/>
        <v>1021</v>
      </c>
      <c r="H195" s="2">
        <f t="shared" si="71"/>
        <v>0.54922001075847227</v>
      </c>
      <c r="I195" s="2"/>
      <c r="J195" s="2">
        <f t="shared" si="72"/>
        <v>0.1898870360408822</v>
      </c>
      <c r="K195" s="2">
        <f t="shared" si="73"/>
        <v>0.73910704679935446</v>
      </c>
      <c r="L195" s="2">
        <f t="shared" si="74"/>
        <v>1.8827326519634213E-2</v>
      </c>
      <c r="M195" s="2">
        <f t="shared" si="75"/>
        <v>5.2178590640129127E-2</v>
      </c>
      <c r="N195" s="58">
        <v>353</v>
      </c>
      <c r="O195" s="58">
        <v>1374</v>
      </c>
      <c r="P195" s="58">
        <v>35</v>
      </c>
      <c r="Q195" s="58">
        <v>64</v>
      </c>
      <c r="X195" s="55">
        <f t="shared" si="81"/>
        <v>0</v>
      </c>
      <c r="Y195" s="55">
        <v>10</v>
      </c>
      <c r="Z195" s="55">
        <v>23</v>
      </c>
      <c r="AA195" s="55">
        <v>0</v>
      </c>
      <c r="AB195" s="55">
        <v>0</v>
      </c>
      <c r="AG195" s="7">
        <f>IF(Q195&gt;0,RANK(Q195,(N195:P195,Q195:AE195)),0)</f>
        <v>3</v>
      </c>
      <c r="AH195" s="7">
        <f>IF(R195&gt;0,RANK(R195,(N195:P195,Q195:AE195)),0)</f>
        <v>0</v>
      </c>
      <c r="AI195" s="7">
        <f>IF(T195&gt;0,RANK(T195,(N195:P195,Q195:AE195)),0)</f>
        <v>0</v>
      </c>
      <c r="AJ195" s="7">
        <f>IF(S195&gt;0,RANK(S195,(N195:P195,Q195:AE195)),0)</f>
        <v>0</v>
      </c>
      <c r="AK195" s="2">
        <f t="shared" si="76"/>
        <v>3.4427111350188271E-2</v>
      </c>
      <c r="AL195" s="2">
        <f t="shared" si="77"/>
        <v>0</v>
      </c>
      <c r="AM195" s="2">
        <f t="shared" si="78"/>
        <v>0</v>
      </c>
      <c r="AN195" s="2">
        <f t="shared" si="79"/>
        <v>0</v>
      </c>
      <c r="AP195" t="s">
        <v>988</v>
      </c>
      <c r="AQ195" t="s">
        <v>1147</v>
      </c>
      <c r="AR195" s="1"/>
      <c r="AS195" s="1"/>
      <c r="AT195">
        <v>2</v>
      </c>
      <c r="AU195" s="95">
        <v>8</v>
      </c>
      <c r="AV195" s="97">
        <v>9</v>
      </c>
      <c r="AW195" s="100">
        <f t="shared" si="80"/>
        <v>8009</v>
      </c>
      <c r="AX195" s="1"/>
      <c r="AY195" s="7" t="s">
        <v>1461</v>
      </c>
    </row>
    <row r="196" spans="1:51" ht="13" hidden="1" customHeight="1" outlineLevel="1">
      <c r="A196" t="s">
        <v>1806</v>
      </c>
      <c r="B196" t="s">
        <v>1147</v>
      </c>
      <c r="C196" s="1">
        <f t="shared" si="69"/>
        <v>1565</v>
      </c>
      <c r="D196" s="7">
        <f>IF(N196&gt;0, RANK(N196,(N196:P196,Q196:AE196)),0)</f>
        <v>2</v>
      </c>
      <c r="E196" s="7">
        <f>IF(O196&gt;0,RANK(O196,(N196:P196,Q196:AE196)),0)</f>
        <v>1</v>
      </c>
      <c r="F196" s="7">
        <f>IF(P196&gt;0,RANK(P196,(N196:P196,Q196:AE196)),0)</f>
        <v>5</v>
      </c>
      <c r="G196" s="1">
        <f t="shared" si="70"/>
        <v>446</v>
      </c>
      <c r="H196" s="2">
        <f t="shared" si="71"/>
        <v>0.28498402555910546</v>
      </c>
      <c r="I196" s="2"/>
      <c r="J196" s="2">
        <f t="shared" si="72"/>
        <v>0.32140575079872202</v>
      </c>
      <c r="K196" s="2">
        <f t="shared" si="73"/>
        <v>0.60638977635782743</v>
      </c>
      <c r="L196" s="2">
        <f t="shared" si="74"/>
        <v>1.9169329073482427E-2</v>
      </c>
      <c r="M196" s="2">
        <f t="shared" si="75"/>
        <v>5.3035143769968124E-2</v>
      </c>
      <c r="N196" s="58">
        <v>503</v>
      </c>
      <c r="O196" s="58">
        <v>949</v>
      </c>
      <c r="P196" s="58">
        <v>30</v>
      </c>
      <c r="Q196" s="58">
        <v>42</v>
      </c>
      <c r="X196" s="55">
        <f t="shared" si="81"/>
        <v>0</v>
      </c>
      <c r="Y196" s="55">
        <v>5</v>
      </c>
      <c r="Z196" s="55">
        <v>36</v>
      </c>
      <c r="AA196" s="55">
        <v>0</v>
      </c>
      <c r="AB196" s="55">
        <v>0</v>
      </c>
      <c r="AG196" s="7">
        <f>IF(Q196&gt;0,RANK(Q196,(N196:P196,Q196:AE196)),0)</f>
        <v>3</v>
      </c>
      <c r="AH196" s="7">
        <f>IF(R196&gt;0,RANK(R196,(N196:P196,Q196:AE196)),0)</f>
        <v>0</v>
      </c>
      <c r="AI196" s="7">
        <f>IF(T196&gt;0,RANK(T196,(N196:P196,Q196:AE196)),0)</f>
        <v>0</v>
      </c>
      <c r="AJ196" s="7">
        <f>IF(S196&gt;0,RANK(S196,(N196:P196,Q196:AE196)),0)</f>
        <v>0</v>
      </c>
      <c r="AK196" s="2">
        <f t="shared" si="76"/>
        <v>2.68370607028754E-2</v>
      </c>
      <c r="AL196" s="2">
        <f t="shared" si="77"/>
        <v>0</v>
      </c>
      <c r="AM196" s="2">
        <f t="shared" si="78"/>
        <v>0</v>
      </c>
      <c r="AN196" s="2">
        <f t="shared" si="79"/>
        <v>0</v>
      </c>
      <c r="AP196" t="s">
        <v>1806</v>
      </c>
      <c r="AQ196" t="s">
        <v>1147</v>
      </c>
      <c r="AR196" s="1"/>
      <c r="AS196" s="1"/>
      <c r="AT196">
        <v>2</v>
      </c>
      <c r="AU196" s="95">
        <v>8</v>
      </c>
      <c r="AV196" s="97">
        <v>11</v>
      </c>
      <c r="AW196" s="100">
        <f t="shared" si="80"/>
        <v>8011</v>
      </c>
      <c r="AX196" s="1"/>
      <c r="AY196" s="7" t="s">
        <v>1461</v>
      </c>
    </row>
    <row r="197" spans="1:51" ht="13" hidden="1" customHeight="1" outlineLevel="1">
      <c r="A197" t="s">
        <v>1803</v>
      </c>
      <c r="B197" t="s">
        <v>1147</v>
      </c>
      <c r="C197" s="1">
        <f t="shared" si="69"/>
        <v>142321</v>
      </c>
      <c r="D197" s="7">
        <f>IF(N197&gt;0, RANK(N197,(N197:P197,Q197:AE197)),0)</f>
        <v>1</v>
      </c>
      <c r="E197" s="7">
        <f>IF(O197&gt;0,RANK(O197,(N197:P197,Q197:AE197)),0)</f>
        <v>2</v>
      </c>
      <c r="F197" s="7">
        <f>IF(P197&gt;0,RANK(P197,(N197:P197,Q197:AE197)),0)</f>
        <v>4</v>
      </c>
      <c r="G197" s="1">
        <f t="shared" si="70"/>
        <v>58681</v>
      </c>
      <c r="H197" s="2">
        <f t="shared" si="71"/>
        <v>0.41231441600326024</v>
      </c>
      <c r="I197" s="2"/>
      <c r="J197" s="2">
        <f t="shared" si="72"/>
        <v>0.68585802516845717</v>
      </c>
      <c r="K197" s="2">
        <f t="shared" si="73"/>
        <v>0.27354360916519699</v>
      </c>
      <c r="L197" s="2">
        <f t="shared" si="74"/>
        <v>8.073299091490363E-3</v>
      </c>
      <c r="M197" s="2">
        <f t="shared" si="75"/>
        <v>3.2525066574855474E-2</v>
      </c>
      <c r="N197" s="58">
        <v>97612</v>
      </c>
      <c r="O197" s="58">
        <v>38931</v>
      </c>
      <c r="P197" s="58">
        <v>1149</v>
      </c>
      <c r="Q197" s="58">
        <v>3150</v>
      </c>
      <c r="X197" s="55">
        <f t="shared" si="81"/>
        <v>0</v>
      </c>
      <c r="Y197" s="55">
        <v>377</v>
      </c>
      <c r="Z197" s="55">
        <v>1098</v>
      </c>
      <c r="AA197" s="55">
        <v>3</v>
      </c>
      <c r="AB197" s="55">
        <v>1</v>
      </c>
      <c r="AG197" s="7">
        <f>IF(Q197&gt;0,RANK(Q197,(N197:P197,Q197:AE197)),0)</f>
        <v>3</v>
      </c>
      <c r="AH197" s="7">
        <f>IF(R197&gt;0,RANK(R197,(N197:P197,Q197:AE197)),0)</f>
        <v>0</v>
      </c>
      <c r="AI197" s="7">
        <f>IF(T197&gt;0,RANK(T197,(N197:P197,Q197:AE197)),0)</f>
        <v>0</v>
      </c>
      <c r="AJ197" s="7">
        <f>IF(S197&gt;0,RANK(S197,(N197:P197,Q197:AE197)),0)</f>
        <v>0</v>
      </c>
      <c r="AK197" s="2">
        <f t="shared" si="76"/>
        <v>2.2133065394425278E-2</v>
      </c>
      <c r="AL197" s="2">
        <f t="shared" si="77"/>
        <v>0</v>
      </c>
      <c r="AM197" s="2">
        <f t="shared" si="78"/>
        <v>0</v>
      </c>
      <c r="AN197" s="2">
        <f t="shared" si="79"/>
        <v>0</v>
      </c>
      <c r="AP197" t="s">
        <v>1803</v>
      </c>
      <c r="AQ197" t="s">
        <v>1147</v>
      </c>
      <c r="AT197">
        <v>2</v>
      </c>
      <c r="AU197" s="95">
        <v>8</v>
      </c>
      <c r="AV197" s="97">
        <v>13</v>
      </c>
      <c r="AW197" s="100">
        <f t="shared" si="80"/>
        <v>8013</v>
      </c>
      <c r="AY197" s="7" t="s">
        <v>1461</v>
      </c>
    </row>
    <row r="198" spans="1:51" ht="13" hidden="1" customHeight="1" outlineLevel="1">
      <c r="A198" t="s">
        <v>1254</v>
      </c>
      <c r="B198" t="s">
        <v>1147</v>
      </c>
      <c r="C198" s="1">
        <f>SUM(N198:AE198)</f>
        <v>27611</v>
      </c>
      <c r="D198" s="7">
        <f>IF(N198&gt;0, RANK(N198,(N198:P198,Q198:AE198)),0)</f>
        <v>1</v>
      </c>
      <c r="E198" s="7">
        <f>IF(O198&gt;0,RANK(O198,(N198:P198,Q198:AE198)),0)</f>
        <v>2</v>
      </c>
      <c r="F198" s="7">
        <f>IF(P198&gt;0,RANK(P198,(N198:P198,Q198:AE198)),0)</f>
        <v>4</v>
      </c>
      <c r="G198" s="1">
        <f t="shared" si="70"/>
        <v>476</v>
      </c>
      <c r="H198" s="2">
        <f t="shared" si="71"/>
        <v>1.7239505993987905E-2</v>
      </c>
      <c r="I198" s="2"/>
      <c r="J198" s="2">
        <f>IF($C198=0,"-",N198/$C198)</f>
        <v>0.48201803628988449</v>
      </c>
      <c r="K198" s="2">
        <f>IF($C198=0,"-",O198/$C198)</f>
        <v>0.46477853029589655</v>
      </c>
      <c r="L198" s="2">
        <f>IF($C198=0,"-",P198/$C198)</f>
        <v>1.4088587881641374E-2</v>
      </c>
      <c r="M198" s="2">
        <f>IF(C198=0,"-",(1-J198-K198-L198))</f>
        <v>3.9114845532577588E-2</v>
      </c>
      <c r="N198" s="58">
        <v>13309</v>
      </c>
      <c r="O198" s="58">
        <v>12833</v>
      </c>
      <c r="P198" s="58">
        <v>389</v>
      </c>
      <c r="Q198" s="58">
        <v>747</v>
      </c>
      <c r="X198" s="55">
        <f t="shared" si="81"/>
        <v>0</v>
      </c>
      <c r="Y198" s="55">
        <v>87</v>
      </c>
      <c r="Z198" s="55">
        <v>246</v>
      </c>
      <c r="AA198" s="55">
        <v>0</v>
      </c>
      <c r="AB198" s="55">
        <v>0</v>
      </c>
      <c r="AG198" s="7">
        <f>IF(Q198&gt;0,RANK(Q198,(N198:P198,Q198:AE198)),0)</f>
        <v>3</v>
      </c>
      <c r="AH198" s="7">
        <f>IF(R198&gt;0,RANK(R198,(N198:P198,Q198:AE198)),0)</f>
        <v>0</v>
      </c>
      <c r="AI198" s="7">
        <f>IF(T198&gt;0,RANK(T198,(N198:P198,Q198:AE198)),0)</f>
        <v>0</v>
      </c>
      <c r="AJ198" s="7">
        <f>IF(S198&gt;0,RANK(S198,(N198:P198,Q198:AE198)),0)</f>
        <v>0</v>
      </c>
      <c r="AK198" s="2">
        <f>IF($C198=0,"-",Q198/$C198)</f>
        <v>2.7054434826699503E-2</v>
      </c>
      <c r="AL198" s="2">
        <f>IF($C198=0,"-",R198/$C198)</f>
        <v>0</v>
      </c>
      <c r="AM198" s="2">
        <f>IF($C198=0,"-",T198/$C198)</f>
        <v>0</v>
      </c>
      <c r="AN198" s="2">
        <f>IF($C198=0,"-",S198/$C198)</f>
        <v>0</v>
      </c>
      <c r="AP198" t="s">
        <v>1254</v>
      </c>
      <c r="AQ198" t="s">
        <v>1147</v>
      </c>
      <c r="AR198" s="1"/>
      <c r="AS198" s="1"/>
      <c r="AT198">
        <v>2</v>
      </c>
      <c r="AU198" s="95">
        <v>8</v>
      </c>
      <c r="AV198" s="97">
        <v>14</v>
      </c>
      <c r="AW198" s="100">
        <f t="shared" si="80"/>
        <v>8014</v>
      </c>
      <c r="AX198" s="1"/>
      <c r="AY198" s="7" t="s">
        <v>1461</v>
      </c>
    </row>
    <row r="199" spans="1:51" ht="13" hidden="1" customHeight="1" outlineLevel="1">
      <c r="A199" t="s">
        <v>1955</v>
      </c>
      <c r="B199" t="s">
        <v>1147</v>
      </c>
      <c r="C199" s="1">
        <f t="shared" si="69"/>
        <v>8902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>IF(P199&gt;0,RANK(P199,(N199:P199,Q199:AE199)),0)</f>
        <v>5</v>
      </c>
      <c r="G199" s="1">
        <f t="shared" si="70"/>
        <v>368</v>
      </c>
      <c r="H199" s="2">
        <f t="shared" si="71"/>
        <v>4.1339024938216132E-2</v>
      </c>
      <c r="I199" s="2"/>
      <c r="J199" s="2">
        <f t="shared" si="72"/>
        <v>0.45214558526173892</v>
      </c>
      <c r="K199" s="2">
        <f t="shared" si="73"/>
        <v>0.49348461019995504</v>
      </c>
      <c r="L199" s="2">
        <f t="shared" si="74"/>
        <v>1.1570433610424624E-2</v>
      </c>
      <c r="M199" s="2">
        <f t="shared" si="75"/>
        <v>4.2799370927881462E-2</v>
      </c>
      <c r="N199" s="58">
        <v>4025</v>
      </c>
      <c r="O199" s="58">
        <v>4393</v>
      </c>
      <c r="P199" s="58">
        <v>103</v>
      </c>
      <c r="Q199" s="58">
        <v>233</v>
      </c>
      <c r="X199" s="55">
        <f t="shared" si="81"/>
        <v>0</v>
      </c>
      <c r="Y199" s="55">
        <v>29</v>
      </c>
      <c r="Z199" s="55">
        <v>118</v>
      </c>
      <c r="AA199" s="55">
        <v>0</v>
      </c>
      <c r="AB199" s="55">
        <v>1</v>
      </c>
      <c r="AG199" s="7">
        <f>IF(Q199&gt;0,RANK(Q199,(N199:P199,Q199:AE199)),0)</f>
        <v>3</v>
      </c>
      <c r="AH199" s="7">
        <f>IF(R199&gt;0,RANK(R199,(N199:P199,Q199:AE199)),0)</f>
        <v>0</v>
      </c>
      <c r="AI199" s="7">
        <f>IF(T199&gt;0,RANK(T199,(N199:P199,Q199:AE199)),0)</f>
        <v>0</v>
      </c>
      <c r="AJ199" s="7">
        <f>IF(S199&gt;0,RANK(S199,(N199:P199,Q199:AE199)),0)</f>
        <v>0</v>
      </c>
      <c r="AK199" s="2">
        <f t="shared" si="76"/>
        <v>2.6173893507077061E-2</v>
      </c>
      <c r="AL199" s="2">
        <f t="shared" si="77"/>
        <v>0</v>
      </c>
      <c r="AM199" s="2">
        <f t="shared" si="78"/>
        <v>0</v>
      </c>
      <c r="AN199" s="2">
        <f t="shared" si="79"/>
        <v>0</v>
      </c>
      <c r="AP199" t="s">
        <v>1955</v>
      </c>
      <c r="AQ199" t="s">
        <v>1147</v>
      </c>
      <c r="AT199">
        <v>2</v>
      </c>
      <c r="AU199" s="95">
        <v>8</v>
      </c>
      <c r="AV199" s="97">
        <v>15</v>
      </c>
      <c r="AW199" s="100">
        <f t="shared" si="80"/>
        <v>8015</v>
      </c>
      <c r="AY199" s="7" t="s">
        <v>1461</v>
      </c>
    </row>
    <row r="200" spans="1:51" ht="13" hidden="1" customHeight="1" outlineLevel="1">
      <c r="A200" t="s">
        <v>1101</v>
      </c>
      <c r="B200" t="s">
        <v>1147</v>
      </c>
      <c r="C200" s="1">
        <f t="shared" si="69"/>
        <v>1038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>IF(P200&gt;0,RANK(P200,(N200:P200,Q200:AE200)),0)</f>
        <v>4</v>
      </c>
      <c r="G200" s="1">
        <f t="shared" si="70"/>
        <v>726</v>
      </c>
      <c r="H200" s="2">
        <f t="shared" si="71"/>
        <v>0.69942196531791911</v>
      </c>
      <c r="I200" s="2"/>
      <c r="J200" s="2">
        <f t="shared" si="72"/>
        <v>0.11753371868978806</v>
      </c>
      <c r="K200" s="2">
        <f t="shared" si="73"/>
        <v>0.81695568400770713</v>
      </c>
      <c r="L200" s="2">
        <f t="shared" si="74"/>
        <v>2.119460500963391E-2</v>
      </c>
      <c r="M200" s="2">
        <f t="shared" si="75"/>
        <v>4.4315992292870948E-2</v>
      </c>
      <c r="N200" s="58">
        <v>122</v>
      </c>
      <c r="O200" s="58">
        <v>848</v>
      </c>
      <c r="P200" s="58">
        <v>22</v>
      </c>
      <c r="Q200" s="58">
        <v>25</v>
      </c>
      <c r="X200" s="55">
        <f t="shared" si="81"/>
        <v>0</v>
      </c>
      <c r="Y200" s="55">
        <v>5</v>
      </c>
      <c r="Z200" s="55">
        <v>14</v>
      </c>
      <c r="AA200" s="55">
        <v>0</v>
      </c>
      <c r="AB200" s="55">
        <v>2</v>
      </c>
      <c r="AG200" s="7">
        <f>IF(Q200&gt;0,RANK(Q200,(N200:P200,Q200:AE200)),0)</f>
        <v>3</v>
      </c>
      <c r="AH200" s="7">
        <f>IF(R200&gt;0,RANK(R200,(N200:P200,Q200:AE200)),0)</f>
        <v>0</v>
      </c>
      <c r="AI200" s="7">
        <f>IF(T200&gt;0,RANK(T200,(N200:P200,Q200:AE200)),0)</f>
        <v>0</v>
      </c>
      <c r="AJ200" s="7">
        <f>IF(S200&gt;0,RANK(S200,(N200:P200,Q200:AE200)),0)</f>
        <v>0</v>
      </c>
      <c r="AK200" s="2">
        <f t="shared" si="76"/>
        <v>2.4084778420038536E-2</v>
      </c>
      <c r="AL200" s="2">
        <f t="shared" si="77"/>
        <v>0</v>
      </c>
      <c r="AM200" s="2">
        <f t="shared" si="78"/>
        <v>0</v>
      </c>
      <c r="AN200" s="2">
        <f t="shared" si="79"/>
        <v>0</v>
      </c>
      <c r="AP200" t="s">
        <v>1101</v>
      </c>
      <c r="AQ200" t="s">
        <v>1147</v>
      </c>
      <c r="AR200" s="1"/>
      <c r="AT200">
        <v>2</v>
      </c>
      <c r="AU200" s="95">
        <v>8</v>
      </c>
      <c r="AV200" s="97">
        <v>17</v>
      </c>
      <c r="AW200" s="100">
        <f t="shared" si="80"/>
        <v>8017</v>
      </c>
      <c r="AY200" s="7" t="s">
        <v>1461</v>
      </c>
    </row>
    <row r="201" spans="1:51" ht="13" hidden="1" customHeight="1" outlineLevel="1">
      <c r="A201" t="s">
        <v>2531</v>
      </c>
      <c r="B201" t="s">
        <v>1147</v>
      </c>
      <c r="C201" s="1">
        <f t="shared" si="69"/>
        <v>4650</v>
      </c>
      <c r="D201" s="7">
        <f>IF(N201&gt;0, RANK(N201,(N201:P201,Q201:AE201)),0)</f>
        <v>1</v>
      </c>
      <c r="E201" s="7">
        <f>IF(O201&gt;0,RANK(O201,(N201:P201,Q201:AE201)),0)</f>
        <v>2</v>
      </c>
      <c r="F201" s="7">
        <f>IF(P201&gt;0,RANK(P201,(N201:P201,Q201:AE201)),0)</f>
        <v>4</v>
      </c>
      <c r="G201" s="1">
        <f t="shared" si="70"/>
        <v>357</v>
      </c>
      <c r="H201" s="2">
        <f t="shared" si="71"/>
        <v>7.677419354838709E-2</v>
      </c>
      <c r="I201" s="2"/>
      <c r="J201" s="2">
        <f t="shared" si="72"/>
        <v>0.50408602150537629</v>
      </c>
      <c r="K201" s="2">
        <f t="shared" si="73"/>
        <v>0.42731182795698924</v>
      </c>
      <c r="L201" s="2">
        <f t="shared" si="74"/>
        <v>1.5913978494623657E-2</v>
      </c>
      <c r="M201" s="2">
        <f t="shared" si="75"/>
        <v>5.2688172043010809E-2</v>
      </c>
      <c r="N201" s="58">
        <v>2344</v>
      </c>
      <c r="O201" s="58">
        <v>1987</v>
      </c>
      <c r="P201" s="58">
        <v>74</v>
      </c>
      <c r="Q201" s="58">
        <v>182</v>
      </c>
      <c r="X201" s="55">
        <f t="shared" si="81"/>
        <v>0</v>
      </c>
      <c r="Y201" s="55">
        <v>9</v>
      </c>
      <c r="Z201" s="55">
        <v>54</v>
      </c>
      <c r="AA201" s="55">
        <v>0</v>
      </c>
      <c r="AB201" s="55">
        <v>0</v>
      </c>
      <c r="AG201" s="7">
        <f>IF(Q201&gt;0,RANK(Q201,(N201:P201,Q201:AE201)),0)</f>
        <v>3</v>
      </c>
      <c r="AH201" s="7">
        <f>IF(R201&gt;0,RANK(R201,(N201:P201,Q201:AE201)),0)</f>
        <v>0</v>
      </c>
      <c r="AI201" s="7">
        <f>IF(T201&gt;0,RANK(T201,(N201:P201,Q201:AE201)),0)</f>
        <v>0</v>
      </c>
      <c r="AJ201" s="7">
        <f>IF(S201&gt;0,RANK(S201,(N201:P201,Q201:AE201)),0)</f>
        <v>0</v>
      </c>
      <c r="AK201" s="2">
        <f t="shared" si="76"/>
        <v>3.9139784946236558E-2</v>
      </c>
      <c r="AL201" s="2">
        <f t="shared" si="77"/>
        <v>0</v>
      </c>
      <c r="AM201" s="2">
        <f t="shared" si="78"/>
        <v>0</v>
      </c>
      <c r="AN201" s="2">
        <f t="shared" si="79"/>
        <v>0</v>
      </c>
      <c r="AP201" t="s">
        <v>2531</v>
      </c>
      <c r="AQ201" t="s">
        <v>1147</v>
      </c>
      <c r="AT201">
        <v>2</v>
      </c>
      <c r="AU201" s="95">
        <v>8</v>
      </c>
      <c r="AV201" s="97">
        <v>19</v>
      </c>
      <c r="AW201" s="100">
        <f t="shared" si="80"/>
        <v>8019</v>
      </c>
      <c r="AY201" s="7" t="s">
        <v>1461</v>
      </c>
    </row>
    <row r="202" spans="1:51" ht="13" hidden="1" customHeight="1" outlineLevel="1">
      <c r="A202" t="s">
        <v>511</v>
      </c>
      <c r="B202" t="s">
        <v>1147</v>
      </c>
      <c r="C202" s="1">
        <f t="shared" si="69"/>
        <v>3465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>IF(P202&gt;0,RANK(P202,(N202:P202,Q202:AE202)),0)</f>
        <v>5</v>
      </c>
      <c r="G202" s="1">
        <f t="shared" si="70"/>
        <v>38</v>
      </c>
      <c r="H202" s="2">
        <f t="shared" si="71"/>
        <v>1.0966810966810967E-2</v>
      </c>
      <c r="I202" s="2"/>
      <c r="J202" s="2">
        <f t="shared" si="72"/>
        <v>0.4678210678210678</v>
      </c>
      <c r="K202" s="2">
        <f t="shared" si="73"/>
        <v>0.47878787878787876</v>
      </c>
      <c r="L202" s="2">
        <f t="shared" si="74"/>
        <v>8.9466089466089475E-3</v>
      </c>
      <c r="M202" s="2">
        <f t="shared" si="75"/>
        <v>4.4444444444444488E-2</v>
      </c>
      <c r="N202" s="58">
        <v>1621</v>
      </c>
      <c r="O202" s="58">
        <v>1659</v>
      </c>
      <c r="P202" s="58">
        <v>31</v>
      </c>
      <c r="Q202" s="58">
        <v>65</v>
      </c>
      <c r="X202" s="55">
        <f t="shared" si="81"/>
        <v>0</v>
      </c>
      <c r="Y202" s="55">
        <v>10</v>
      </c>
      <c r="Z202" s="55">
        <v>79</v>
      </c>
      <c r="AA202" s="55">
        <v>0</v>
      </c>
      <c r="AB202" s="55">
        <v>0</v>
      </c>
      <c r="AG202" s="7">
        <f>IF(Q202&gt;0,RANK(Q202,(N202:P202,Q202:AE202)),0)</f>
        <v>4</v>
      </c>
      <c r="AH202" s="7">
        <f>IF(R202&gt;0,RANK(R202,(N202:P202,Q202:AE202)),0)</f>
        <v>0</v>
      </c>
      <c r="AI202" s="7">
        <f>IF(T202&gt;0,RANK(T202,(N202:P202,Q202:AE202)),0)</f>
        <v>0</v>
      </c>
      <c r="AJ202" s="7">
        <f>IF(S202&gt;0,RANK(S202,(N202:P202,Q202:AE202)),0)</f>
        <v>0</v>
      </c>
      <c r="AK202" s="2">
        <f t="shared" si="76"/>
        <v>1.875901875901876E-2</v>
      </c>
      <c r="AL202" s="2">
        <f t="shared" si="77"/>
        <v>0</v>
      </c>
      <c r="AM202" s="2">
        <f t="shared" si="78"/>
        <v>0</v>
      </c>
      <c r="AN202" s="2">
        <f t="shared" si="79"/>
        <v>0</v>
      </c>
      <c r="AP202" t="s">
        <v>511</v>
      </c>
      <c r="AQ202" t="s">
        <v>1147</v>
      </c>
      <c r="AT202">
        <v>2</v>
      </c>
      <c r="AU202" s="95">
        <v>8</v>
      </c>
      <c r="AV202" s="97">
        <v>21</v>
      </c>
      <c r="AW202" s="100">
        <f t="shared" si="80"/>
        <v>8021</v>
      </c>
      <c r="AY202" s="7" t="s">
        <v>1461</v>
      </c>
    </row>
    <row r="203" spans="1:51" ht="13" hidden="1" customHeight="1" outlineLevel="1">
      <c r="A203" t="s">
        <v>676</v>
      </c>
      <c r="B203" t="s">
        <v>1147</v>
      </c>
      <c r="C203" s="1">
        <f t="shared" si="69"/>
        <v>1401</v>
      </c>
      <c r="D203" s="7">
        <f>IF(N203&gt;0, RANK(N203,(N203:P203,Q203:AE203)),0)</f>
        <v>1</v>
      </c>
      <c r="E203" s="7">
        <f>IF(O203&gt;0,RANK(O203,(N203:P203,Q203:AE203)),0)</f>
        <v>2</v>
      </c>
      <c r="F203" s="7">
        <f>IF(P203&gt;0,RANK(P203,(N203:P203,Q203:AE203)),0)</f>
        <v>5</v>
      </c>
      <c r="G203" s="1">
        <f t="shared" si="70"/>
        <v>516</v>
      </c>
      <c r="H203" s="2">
        <f t="shared" si="71"/>
        <v>0.3683083511777302</v>
      </c>
      <c r="I203" s="2"/>
      <c r="J203" s="2">
        <f t="shared" si="72"/>
        <v>0.65096359743040688</v>
      </c>
      <c r="K203" s="2">
        <f t="shared" si="73"/>
        <v>0.28265524625267668</v>
      </c>
      <c r="L203" s="2">
        <f t="shared" si="74"/>
        <v>6.4239828693790149E-3</v>
      </c>
      <c r="M203" s="2">
        <f t="shared" si="75"/>
        <v>5.9957173447537419E-2</v>
      </c>
      <c r="N203" s="58">
        <v>912</v>
      </c>
      <c r="O203" s="58">
        <v>396</v>
      </c>
      <c r="P203" s="58">
        <v>9</v>
      </c>
      <c r="Q203" s="58">
        <v>34</v>
      </c>
      <c r="X203" s="55">
        <f t="shared" si="81"/>
        <v>0</v>
      </c>
      <c r="Y203" s="55">
        <v>7</v>
      </c>
      <c r="Z203" s="55">
        <v>43</v>
      </c>
      <c r="AA203" s="55">
        <v>0</v>
      </c>
      <c r="AB203" s="55">
        <v>0</v>
      </c>
      <c r="AG203" s="7">
        <f>IF(Q203&gt;0,RANK(Q203,(N203:P203,Q203:AE203)),0)</f>
        <v>4</v>
      </c>
      <c r="AH203" s="7">
        <f>IF(R203&gt;0,RANK(R203,(N203:P203,Q203:AE203)),0)</f>
        <v>0</v>
      </c>
      <c r="AI203" s="7">
        <f>IF(T203&gt;0,RANK(T203,(N203:P203,Q203:AE203)),0)</f>
        <v>0</v>
      </c>
      <c r="AJ203" s="7">
        <f>IF(S203&gt;0,RANK(S203,(N203:P203,Q203:AE203)),0)</f>
        <v>0</v>
      </c>
      <c r="AK203" s="2">
        <f t="shared" si="76"/>
        <v>2.4268379728765169E-2</v>
      </c>
      <c r="AL203" s="2">
        <f t="shared" si="77"/>
        <v>0</v>
      </c>
      <c r="AM203" s="2">
        <f t="shared" si="78"/>
        <v>0</v>
      </c>
      <c r="AN203" s="2">
        <f t="shared" si="79"/>
        <v>0</v>
      </c>
      <c r="AP203" t="s">
        <v>676</v>
      </c>
      <c r="AQ203" t="s">
        <v>1147</v>
      </c>
      <c r="AT203">
        <v>2</v>
      </c>
      <c r="AU203" s="95">
        <v>8</v>
      </c>
      <c r="AV203" s="97">
        <v>23</v>
      </c>
      <c r="AW203" s="100">
        <f t="shared" si="80"/>
        <v>8023</v>
      </c>
      <c r="AY203" s="7" t="s">
        <v>1461</v>
      </c>
    </row>
    <row r="204" spans="1:51" ht="13" hidden="1" customHeight="1" outlineLevel="1">
      <c r="A204" t="s">
        <v>2577</v>
      </c>
      <c r="B204" t="s">
        <v>1147</v>
      </c>
      <c r="C204" s="1">
        <f t="shared" si="69"/>
        <v>1340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>IF(P204&gt;0,RANK(P204,(N204:P204,Q204:AE204)),0)</f>
        <v>5</v>
      </c>
      <c r="G204" s="1">
        <f t="shared" si="70"/>
        <v>534</v>
      </c>
      <c r="H204" s="2">
        <f t="shared" si="71"/>
        <v>0.39850746268656717</v>
      </c>
      <c r="I204" s="2"/>
      <c r="J204" s="2">
        <f t="shared" si="72"/>
        <v>0.25671641791044775</v>
      </c>
      <c r="K204" s="2">
        <f t="shared" si="73"/>
        <v>0.65522388059701497</v>
      </c>
      <c r="L204" s="2">
        <f t="shared" si="74"/>
        <v>2.2388059701492536E-2</v>
      </c>
      <c r="M204" s="2">
        <f t="shared" si="75"/>
        <v>6.5671641791044746E-2</v>
      </c>
      <c r="N204" s="58">
        <v>344</v>
      </c>
      <c r="O204" s="58">
        <v>878</v>
      </c>
      <c r="P204" s="58">
        <v>30</v>
      </c>
      <c r="Q204" s="58">
        <v>41</v>
      </c>
      <c r="X204" s="55">
        <f t="shared" si="81"/>
        <v>0</v>
      </c>
      <c r="Y204" s="55">
        <v>11</v>
      </c>
      <c r="Z204" s="55">
        <v>36</v>
      </c>
      <c r="AA204" s="55">
        <v>0</v>
      </c>
      <c r="AB204" s="55">
        <v>0</v>
      </c>
      <c r="AG204" s="7">
        <f>IF(Q204&gt;0,RANK(Q204,(N204:P204,Q204:AE204)),0)</f>
        <v>3</v>
      </c>
      <c r="AH204" s="7">
        <f>IF(R204&gt;0,RANK(R204,(N204:P204,Q204:AE204)),0)</f>
        <v>0</v>
      </c>
      <c r="AI204" s="7">
        <f>IF(T204&gt;0,RANK(T204,(N204:P204,Q204:AE204)),0)</f>
        <v>0</v>
      </c>
      <c r="AJ204" s="7">
        <f>IF(S204&gt;0,RANK(S204,(N204:P204,Q204:AE204)),0)</f>
        <v>0</v>
      </c>
      <c r="AK204" s="2">
        <f t="shared" si="76"/>
        <v>3.0597014925373135E-2</v>
      </c>
      <c r="AL204" s="2">
        <f t="shared" si="77"/>
        <v>0</v>
      </c>
      <c r="AM204" s="2">
        <f t="shared" si="78"/>
        <v>0</v>
      </c>
      <c r="AN204" s="2">
        <f t="shared" si="79"/>
        <v>0</v>
      </c>
      <c r="AP204" t="s">
        <v>2577</v>
      </c>
      <c r="AQ204" t="s">
        <v>1147</v>
      </c>
      <c r="AT204">
        <v>2</v>
      </c>
      <c r="AU204" s="95">
        <v>8</v>
      </c>
      <c r="AV204" s="97">
        <v>25</v>
      </c>
      <c r="AW204" s="100">
        <f t="shared" si="80"/>
        <v>8025</v>
      </c>
      <c r="AY204" s="7" t="s">
        <v>1461</v>
      </c>
    </row>
    <row r="205" spans="1:51" ht="13" hidden="1" customHeight="1" outlineLevel="1">
      <c r="A205" t="s">
        <v>679</v>
      </c>
      <c r="B205" t="s">
        <v>1147</v>
      </c>
      <c r="C205" s="1">
        <f t="shared" si="69"/>
        <v>2516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>IF(P205&gt;0,RANK(P205,(N205:P205,Q205:AE205)),0)</f>
        <v>5</v>
      </c>
      <c r="G205" s="1">
        <f t="shared" si="70"/>
        <v>919</v>
      </c>
      <c r="H205" s="2">
        <f t="shared" si="71"/>
        <v>0.36526232114467411</v>
      </c>
      <c r="I205" s="2"/>
      <c r="J205" s="2">
        <f t="shared" si="72"/>
        <v>0.29411764705882354</v>
      </c>
      <c r="K205" s="2">
        <f t="shared" si="73"/>
        <v>0.65937996820349765</v>
      </c>
      <c r="L205" s="2">
        <f t="shared" si="74"/>
        <v>9.538950715421303E-3</v>
      </c>
      <c r="M205" s="2">
        <f t="shared" si="75"/>
        <v>3.6963434022257456E-2</v>
      </c>
      <c r="N205" s="58">
        <v>740</v>
      </c>
      <c r="O205" s="58">
        <v>1659</v>
      </c>
      <c r="P205" s="58">
        <v>24</v>
      </c>
      <c r="Q205" s="58">
        <v>51</v>
      </c>
      <c r="X205" s="55">
        <f t="shared" si="81"/>
        <v>0</v>
      </c>
      <c r="Y205" s="55">
        <v>7</v>
      </c>
      <c r="Z205" s="55">
        <v>35</v>
      </c>
      <c r="AA205" s="55">
        <v>0</v>
      </c>
      <c r="AB205" s="55">
        <v>0</v>
      </c>
      <c r="AG205" s="7">
        <f>IF(Q205&gt;0,RANK(Q205,(N205:P205,Q205:AE205)),0)</f>
        <v>3</v>
      </c>
      <c r="AH205" s="7">
        <f>IF(R205&gt;0,RANK(R205,(N205:P205,Q205:AE205)),0)</f>
        <v>0</v>
      </c>
      <c r="AI205" s="7">
        <f>IF(T205&gt;0,RANK(T205,(N205:P205,Q205:AE205)),0)</f>
        <v>0</v>
      </c>
      <c r="AJ205" s="7">
        <f>IF(S205&gt;0,RANK(S205,(N205:P205,Q205:AE205)),0)</f>
        <v>0</v>
      </c>
      <c r="AK205" s="2">
        <f t="shared" si="76"/>
        <v>2.0270270270270271E-2</v>
      </c>
      <c r="AL205" s="2">
        <f t="shared" si="77"/>
        <v>0</v>
      </c>
      <c r="AM205" s="2">
        <f t="shared" si="78"/>
        <v>0</v>
      </c>
      <c r="AN205" s="2">
        <f t="shared" si="79"/>
        <v>0</v>
      </c>
      <c r="AP205" t="s">
        <v>679</v>
      </c>
      <c r="AQ205" t="s">
        <v>1147</v>
      </c>
      <c r="AT205">
        <v>2</v>
      </c>
      <c r="AU205" s="95">
        <v>8</v>
      </c>
      <c r="AV205" s="97">
        <v>27</v>
      </c>
      <c r="AW205" s="100">
        <f t="shared" si="80"/>
        <v>8027</v>
      </c>
      <c r="AY205" s="7" t="s">
        <v>1461</v>
      </c>
    </row>
    <row r="206" spans="1:51" ht="13" hidden="1" customHeight="1" outlineLevel="1">
      <c r="A206" t="s">
        <v>680</v>
      </c>
      <c r="B206" t="s">
        <v>1147</v>
      </c>
      <c r="C206" s="1">
        <f t="shared" si="69"/>
        <v>13440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>IF(P206&gt;0,RANK(P206,(N206:P206,Q206:AE206)),0)</f>
        <v>5</v>
      </c>
      <c r="G206" s="1">
        <f t="shared" si="70"/>
        <v>5695</v>
      </c>
      <c r="H206" s="2">
        <f t="shared" si="71"/>
        <v>0.42373511904761907</v>
      </c>
      <c r="I206" s="2"/>
      <c r="J206" s="2">
        <f t="shared" si="72"/>
        <v>0.26071428571428573</v>
      </c>
      <c r="K206" s="2">
        <f t="shared" si="73"/>
        <v>0.68444940476190474</v>
      </c>
      <c r="L206" s="2">
        <f t="shared" si="74"/>
        <v>1.2574404761904762E-2</v>
      </c>
      <c r="M206" s="2">
        <f t="shared" si="75"/>
        <v>4.226190476190482E-2</v>
      </c>
      <c r="N206" s="58">
        <v>3504</v>
      </c>
      <c r="O206" s="58">
        <v>9199</v>
      </c>
      <c r="P206" s="58">
        <v>169</v>
      </c>
      <c r="Q206" s="58">
        <v>349</v>
      </c>
      <c r="X206" s="55">
        <f t="shared" si="81"/>
        <v>0</v>
      </c>
      <c r="Y206" s="55">
        <v>36</v>
      </c>
      <c r="Z206" s="55">
        <v>183</v>
      </c>
      <c r="AA206" s="55">
        <v>0</v>
      </c>
      <c r="AB206" s="55">
        <v>0</v>
      </c>
      <c r="AG206" s="7">
        <f>IF(Q206&gt;0,RANK(Q206,(N206:P206,Q206:AE206)),0)</f>
        <v>3</v>
      </c>
      <c r="AH206" s="7">
        <f>IF(R206&gt;0,RANK(R206,(N206:P206,Q206:AE206)),0)</f>
        <v>0</v>
      </c>
      <c r="AI206" s="7">
        <f>IF(T206&gt;0,RANK(T206,(N206:P206,Q206:AE206)),0)</f>
        <v>0</v>
      </c>
      <c r="AJ206" s="7">
        <f>IF(S206&gt;0,RANK(S206,(N206:P206,Q206:AE206)),0)</f>
        <v>0</v>
      </c>
      <c r="AK206" s="2">
        <f t="shared" si="76"/>
        <v>2.5967261904761906E-2</v>
      </c>
      <c r="AL206" s="2">
        <f t="shared" si="77"/>
        <v>0</v>
      </c>
      <c r="AM206" s="2">
        <f t="shared" si="78"/>
        <v>0</v>
      </c>
      <c r="AN206" s="2">
        <f t="shared" si="79"/>
        <v>0</v>
      </c>
      <c r="AP206" t="s">
        <v>680</v>
      </c>
      <c r="AQ206" t="s">
        <v>1147</v>
      </c>
      <c r="AT206">
        <v>2</v>
      </c>
      <c r="AU206" s="95">
        <v>8</v>
      </c>
      <c r="AV206" s="97">
        <v>29</v>
      </c>
      <c r="AW206" s="100">
        <f t="shared" si="80"/>
        <v>8029</v>
      </c>
      <c r="AY206" s="7" t="s">
        <v>1461</v>
      </c>
    </row>
    <row r="207" spans="1:51" ht="13" hidden="1" customHeight="1" outlineLevel="1">
      <c r="A207" t="s">
        <v>2580</v>
      </c>
      <c r="B207" t="s">
        <v>1147</v>
      </c>
      <c r="C207" s="1">
        <f t="shared" si="69"/>
        <v>231553</v>
      </c>
      <c r="D207" s="7">
        <f>IF(N207&gt;0, RANK(N207,(N207:P207,Q207:AE207)),0)</f>
        <v>1</v>
      </c>
      <c r="E207" s="7">
        <f>IF(O207&gt;0,RANK(O207,(N207:P207,Q207:AE207)),0)</f>
        <v>2</v>
      </c>
      <c r="F207" s="7">
        <f>IF(P207&gt;0,RANK(P207,(N207:P207,Q207:AE207)),0)</f>
        <v>4</v>
      </c>
      <c r="G207" s="1">
        <f t="shared" si="70"/>
        <v>106994</v>
      </c>
      <c r="H207" s="2">
        <f t="shared" si="71"/>
        <v>0.46207131844545307</v>
      </c>
      <c r="I207" s="2"/>
      <c r="J207" s="2">
        <f t="shared" si="72"/>
        <v>0.70732402516918369</v>
      </c>
      <c r="K207" s="2">
        <f t="shared" si="73"/>
        <v>0.24525270672373065</v>
      </c>
      <c r="L207" s="2">
        <f t="shared" si="74"/>
        <v>1.2744382495584164E-2</v>
      </c>
      <c r="M207" s="2">
        <f t="shared" si="75"/>
        <v>3.4678885611501502E-2</v>
      </c>
      <c r="N207" s="58">
        <v>163783</v>
      </c>
      <c r="O207" s="58">
        <v>56789</v>
      </c>
      <c r="P207" s="58">
        <v>2951</v>
      </c>
      <c r="Q207" s="58">
        <v>5206</v>
      </c>
      <c r="X207" s="55">
        <f t="shared" si="81"/>
        <v>0</v>
      </c>
      <c r="Y207" s="55">
        <v>690</v>
      </c>
      <c r="Z207" s="55">
        <v>2127</v>
      </c>
      <c r="AA207" s="55">
        <v>3</v>
      </c>
      <c r="AB207" s="55">
        <v>4</v>
      </c>
      <c r="AG207" s="7">
        <f>IF(Q207&gt;0,RANK(Q207,(N207:P207,Q207:AE207)),0)</f>
        <v>3</v>
      </c>
      <c r="AH207" s="7">
        <f>IF(R207&gt;0,RANK(R207,(N207:P207,Q207:AE207)),0)</f>
        <v>0</v>
      </c>
      <c r="AI207" s="7">
        <f>IF(T207&gt;0,RANK(T207,(N207:P207,Q207:AE207)),0)</f>
        <v>0</v>
      </c>
      <c r="AJ207" s="7">
        <f>IF(S207&gt;0,RANK(S207,(N207:P207,Q207:AE207)),0)</f>
        <v>0</v>
      </c>
      <c r="AK207" s="2">
        <f t="shared" si="76"/>
        <v>2.2482973660457865E-2</v>
      </c>
      <c r="AL207" s="2">
        <f t="shared" si="77"/>
        <v>0</v>
      </c>
      <c r="AM207" s="2">
        <f t="shared" si="78"/>
        <v>0</v>
      </c>
      <c r="AN207" s="2">
        <f t="shared" si="79"/>
        <v>0</v>
      </c>
      <c r="AP207" t="s">
        <v>2580</v>
      </c>
      <c r="AQ207" t="s">
        <v>1147</v>
      </c>
      <c r="AT207">
        <v>2</v>
      </c>
      <c r="AU207" s="95">
        <v>8</v>
      </c>
      <c r="AV207" s="97">
        <v>31</v>
      </c>
      <c r="AW207" s="100">
        <f t="shared" si="80"/>
        <v>8031</v>
      </c>
      <c r="AY207" s="7" t="s">
        <v>1461</v>
      </c>
    </row>
    <row r="208" spans="1:51" ht="13" hidden="1" customHeight="1" outlineLevel="1">
      <c r="A208" t="s">
        <v>2103</v>
      </c>
      <c r="B208" t="s">
        <v>1147</v>
      </c>
      <c r="C208" s="1">
        <f t="shared" si="69"/>
        <v>966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>IF(P208&gt;0,RANK(P208,(N208:P208,Q208:AE208)),0)</f>
        <v>5</v>
      </c>
      <c r="G208" s="1">
        <f t="shared" si="70"/>
        <v>407</v>
      </c>
      <c r="H208" s="2">
        <f t="shared" si="71"/>
        <v>0.42132505175983437</v>
      </c>
      <c r="I208" s="2"/>
      <c r="J208" s="2">
        <f t="shared" si="72"/>
        <v>0.25465838509316768</v>
      </c>
      <c r="K208" s="2">
        <f t="shared" si="73"/>
        <v>0.67598343685300211</v>
      </c>
      <c r="L208" s="2">
        <f t="shared" si="74"/>
        <v>1.7598343685300208E-2</v>
      </c>
      <c r="M208" s="2">
        <f t="shared" si="75"/>
        <v>5.1759834368530058E-2</v>
      </c>
      <c r="N208" s="58">
        <v>246</v>
      </c>
      <c r="O208" s="58">
        <v>653</v>
      </c>
      <c r="P208" s="58">
        <v>17</v>
      </c>
      <c r="Q208" s="58">
        <v>26</v>
      </c>
      <c r="X208" s="55">
        <f t="shared" si="81"/>
        <v>0</v>
      </c>
      <c r="Y208" s="55">
        <v>3</v>
      </c>
      <c r="Z208" s="55">
        <v>21</v>
      </c>
      <c r="AA208" s="55">
        <v>0</v>
      </c>
      <c r="AB208" s="55">
        <v>0</v>
      </c>
      <c r="AG208" s="7">
        <f>IF(Q208&gt;0,RANK(Q208,(N208:P208,Q208:AE208)),0)</f>
        <v>3</v>
      </c>
      <c r="AH208" s="7">
        <f>IF(R208&gt;0,RANK(R208,(N208:P208,Q208:AE208)),0)</f>
        <v>0</v>
      </c>
      <c r="AI208" s="7">
        <f>IF(T208&gt;0,RANK(T208,(N208:P208,Q208:AE208)),0)</f>
        <v>0</v>
      </c>
      <c r="AJ208" s="7">
        <f>IF(S208&gt;0,RANK(S208,(N208:P208,Q208:AE208)),0)</f>
        <v>0</v>
      </c>
      <c r="AK208" s="2">
        <f t="shared" si="76"/>
        <v>2.6915113871635612E-2</v>
      </c>
      <c r="AL208" s="2">
        <f t="shared" si="77"/>
        <v>0</v>
      </c>
      <c r="AM208" s="2">
        <f t="shared" si="78"/>
        <v>0</v>
      </c>
      <c r="AN208" s="2">
        <f t="shared" si="79"/>
        <v>0</v>
      </c>
      <c r="AP208" t="s">
        <v>2103</v>
      </c>
      <c r="AQ208" t="s">
        <v>1147</v>
      </c>
      <c r="AT208">
        <v>2</v>
      </c>
      <c r="AU208" s="95">
        <v>8</v>
      </c>
      <c r="AV208" s="97">
        <v>33</v>
      </c>
      <c r="AW208" s="100">
        <f t="shared" si="80"/>
        <v>8033</v>
      </c>
      <c r="AY208" s="7" t="s">
        <v>1461</v>
      </c>
    </row>
    <row r="209" spans="1:51" ht="13" hidden="1" customHeight="1" outlineLevel="1">
      <c r="A209" t="s">
        <v>1840</v>
      </c>
      <c r="B209" t="s">
        <v>1147</v>
      </c>
      <c r="C209" s="1">
        <f t="shared" si="69"/>
        <v>137809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>IF(P209&gt;0,RANK(P209,(N209:P209,Q209:AE209)),0)</f>
        <v>5</v>
      </c>
      <c r="G209" s="1">
        <f t="shared" si="70"/>
        <v>41463</v>
      </c>
      <c r="H209" s="2">
        <f t="shared" si="71"/>
        <v>0.30087294734015918</v>
      </c>
      <c r="I209" s="2"/>
      <c r="J209" s="2">
        <f t="shared" si="72"/>
        <v>0.32772170177564602</v>
      </c>
      <c r="K209" s="2">
        <f t="shared" si="73"/>
        <v>0.6285946491158052</v>
      </c>
      <c r="L209" s="2">
        <f t="shared" si="74"/>
        <v>8.9036274844168373E-3</v>
      </c>
      <c r="M209" s="2">
        <f t="shared" si="75"/>
        <v>3.478002162413199E-2</v>
      </c>
      <c r="N209" s="58">
        <v>45163</v>
      </c>
      <c r="O209" s="58">
        <v>86626</v>
      </c>
      <c r="P209" s="58">
        <v>1227</v>
      </c>
      <c r="Q209" s="58">
        <v>3096</v>
      </c>
      <c r="X209" s="55">
        <f t="shared" si="81"/>
        <v>0</v>
      </c>
      <c r="Y209" s="55">
        <v>250</v>
      </c>
      <c r="Z209" s="55">
        <v>1445</v>
      </c>
      <c r="AA209" s="55">
        <v>1</v>
      </c>
      <c r="AB209" s="55">
        <v>1</v>
      </c>
      <c r="AG209" s="7">
        <f>IF(Q209&gt;0,RANK(Q209,(N209:P209,Q209:AE209)),0)</f>
        <v>3</v>
      </c>
      <c r="AH209" s="7">
        <f>IF(R209&gt;0,RANK(R209,(N209:P209,Q209:AE209)),0)</f>
        <v>0</v>
      </c>
      <c r="AI209" s="7">
        <f>IF(T209&gt;0,RANK(T209,(N209:P209,Q209:AE209)),0)</f>
        <v>0</v>
      </c>
      <c r="AJ209" s="7">
        <f>IF(S209&gt;0,RANK(S209,(N209:P209,Q209:AE209)),0)</f>
        <v>0</v>
      </c>
      <c r="AK209" s="2">
        <f t="shared" si="76"/>
        <v>2.2465876684396521E-2</v>
      </c>
      <c r="AL209" s="2">
        <f t="shared" si="77"/>
        <v>0</v>
      </c>
      <c r="AM209" s="2">
        <f t="shared" si="78"/>
        <v>0</v>
      </c>
      <c r="AN209" s="2">
        <f t="shared" si="79"/>
        <v>0</v>
      </c>
      <c r="AP209" t="s">
        <v>1840</v>
      </c>
      <c r="AQ209" t="s">
        <v>1147</v>
      </c>
      <c r="AT209">
        <v>2</v>
      </c>
      <c r="AU209" s="95">
        <v>8</v>
      </c>
      <c r="AV209" s="97">
        <v>35</v>
      </c>
      <c r="AW209" s="100">
        <f t="shared" si="80"/>
        <v>8035</v>
      </c>
      <c r="AY209" s="7" t="s">
        <v>1461</v>
      </c>
    </row>
    <row r="210" spans="1:51" ht="13" hidden="1" customHeight="1" outlineLevel="1">
      <c r="A210" t="s">
        <v>1841</v>
      </c>
      <c r="B210" t="s">
        <v>1147</v>
      </c>
      <c r="C210" s="1">
        <f t="shared" si="69"/>
        <v>17347</v>
      </c>
      <c r="D210" s="7">
        <f>IF(N210&gt;0, RANK(N210,(N210:P210,Q210:AE210)),0)</f>
        <v>1</v>
      </c>
      <c r="E210" s="7">
        <f>IF(O210&gt;0,RANK(O210,(N210:P210,Q210:AE210)),0)</f>
        <v>2</v>
      </c>
      <c r="F210" s="7">
        <f>IF(P210&gt;0,RANK(P210,(N210:P210,Q210:AE210)),0)</f>
        <v>5</v>
      </c>
      <c r="G210" s="1">
        <f t="shared" si="70"/>
        <v>2336</v>
      </c>
      <c r="H210" s="2">
        <f t="shared" si="71"/>
        <v>0.1346630541303972</v>
      </c>
      <c r="I210" s="2"/>
      <c r="J210" s="2">
        <f t="shared" si="72"/>
        <v>0.5440710209258085</v>
      </c>
      <c r="K210" s="2">
        <f t="shared" si="73"/>
        <v>0.4094079667954113</v>
      </c>
      <c r="L210" s="2">
        <f t="shared" si="74"/>
        <v>6.8023289329567074E-3</v>
      </c>
      <c r="M210" s="2">
        <f t="shared" si="75"/>
        <v>3.9718683345823486E-2</v>
      </c>
      <c r="N210" s="58">
        <v>9438</v>
      </c>
      <c r="O210" s="58">
        <v>7102</v>
      </c>
      <c r="P210" s="58">
        <v>118</v>
      </c>
      <c r="Q210" s="58">
        <v>444</v>
      </c>
      <c r="X210" s="55">
        <f t="shared" si="81"/>
        <v>0</v>
      </c>
      <c r="Y210" s="55">
        <v>33</v>
      </c>
      <c r="Z210" s="55">
        <v>212</v>
      </c>
      <c r="AA210" s="55">
        <v>0</v>
      </c>
      <c r="AB210" s="55">
        <v>0</v>
      </c>
      <c r="AG210" s="7">
        <f>IF(Q210&gt;0,RANK(Q210,(N210:P210,Q210:AE210)),0)</f>
        <v>3</v>
      </c>
      <c r="AH210" s="7">
        <f>IF(R210&gt;0,RANK(R210,(N210:P210,Q210:AE210)),0)</f>
        <v>0</v>
      </c>
      <c r="AI210" s="7">
        <f>IF(T210&gt;0,RANK(T210,(N210:P210,Q210:AE210)),0)</f>
        <v>0</v>
      </c>
      <c r="AJ210" s="7">
        <f>IF(S210&gt;0,RANK(S210,(N210:P210,Q210:AE210)),0)</f>
        <v>0</v>
      </c>
      <c r="AK210" s="2">
        <f t="shared" si="76"/>
        <v>2.5595203781633713E-2</v>
      </c>
      <c r="AL210" s="2">
        <f t="shared" si="77"/>
        <v>0</v>
      </c>
      <c r="AM210" s="2">
        <f t="shared" si="78"/>
        <v>0</v>
      </c>
      <c r="AN210" s="2">
        <f t="shared" si="79"/>
        <v>0</v>
      </c>
      <c r="AP210" t="s">
        <v>1841</v>
      </c>
      <c r="AQ210" t="s">
        <v>1147</v>
      </c>
      <c r="AT210">
        <v>2</v>
      </c>
      <c r="AU210" s="95">
        <v>8</v>
      </c>
      <c r="AV210" s="97">
        <v>37</v>
      </c>
      <c r="AW210" s="100">
        <f t="shared" si="80"/>
        <v>8037</v>
      </c>
      <c r="AY210" s="7" t="s">
        <v>1461</v>
      </c>
    </row>
    <row r="211" spans="1:51" ht="13" hidden="1" customHeight="1" outlineLevel="1">
      <c r="A211" t="s">
        <v>2578</v>
      </c>
      <c r="B211" t="s">
        <v>1147</v>
      </c>
      <c r="C211" s="1">
        <f t="shared" si="69"/>
        <v>12459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>IF(P211&gt;0,RANK(P211,(N211:P211,Q211:AE211)),0)</f>
        <v>4</v>
      </c>
      <c r="G211" s="1">
        <f t="shared" si="70"/>
        <v>6581</v>
      </c>
      <c r="H211" s="2">
        <f t="shared" si="71"/>
        <v>0.52821253712175942</v>
      </c>
      <c r="I211" s="2"/>
      <c r="J211" s="2">
        <f t="shared" si="72"/>
        <v>0.20515290151697568</v>
      </c>
      <c r="K211" s="2">
        <f t="shared" si="73"/>
        <v>0.73336543863873505</v>
      </c>
      <c r="L211" s="2">
        <f t="shared" si="74"/>
        <v>2.0146079139577815E-2</v>
      </c>
      <c r="M211" s="2">
        <f t="shared" si="75"/>
        <v>4.1335580704711397E-2</v>
      </c>
      <c r="N211" s="58">
        <v>2556</v>
      </c>
      <c r="O211" s="58">
        <v>9137</v>
      </c>
      <c r="P211" s="58">
        <v>251</v>
      </c>
      <c r="Q211" s="58">
        <v>349</v>
      </c>
      <c r="X211" s="55">
        <f t="shared" si="81"/>
        <v>0</v>
      </c>
      <c r="Y211" s="55">
        <v>37</v>
      </c>
      <c r="Z211" s="55">
        <v>129</v>
      </c>
      <c r="AA211" s="55">
        <v>0</v>
      </c>
      <c r="AB211" s="55">
        <v>0</v>
      </c>
      <c r="AG211" s="7">
        <f>IF(Q211&gt;0,RANK(Q211,(N211:P211,Q211:AE211)),0)</f>
        <v>3</v>
      </c>
      <c r="AH211" s="7">
        <f>IF(R211&gt;0,RANK(R211,(N211:P211,Q211:AE211)),0)</f>
        <v>0</v>
      </c>
      <c r="AI211" s="7">
        <f>IF(T211&gt;0,RANK(T211,(N211:P211,Q211:AE211)),0)</f>
        <v>0</v>
      </c>
      <c r="AJ211" s="7">
        <f>IF(S211&gt;0,RANK(S211,(N211:P211,Q211:AE211)),0)</f>
        <v>0</v>
      </c>
      <c r="AK211" s="2">
        <f t="shared" si="76"/>
        <v>2.8011878962998636E-2</v>
      </c>
      <c r="AL211" s="2">
        <f t="shared" si="77"/>
        <v>0</v>
      </c>
      <c r="AM211" s="2">
        <f t="shared" si="78"/>
        <v>0</v>
      </c>
      <c r="AN211" s="2">
        <f t="shared" si="79"/>
        <v>0</v>
      </c>
      <c r="AP211" t="s">
        <v>2578</v>
      </c>
      <c r="AQ211" t="s">
        <v>1147</v>
      </c>
      <c r="AT211">
        <v>2</v>
      </c>
      <c r="AU211" s="95">
        <v>8</v>
      </c>
      <c r="AV211" s="97">
        <v>39</v>
      </c>
      <c r="AW211" s="100">
        <f t="shared" si="80"/>
        <v>8039</v>
      </c>
      <c r="AY211" s="7" t="s">
        <v>1461</v>
      </c>
    </row>
    <row r="212" spans="1:51" ht="13" hidden="1" customHeight="1" outlineLevel="1">
      <c r="A212" t="s">
        <v>592</v>
      </c>
      <c r="B212" t="s">
        <v>1147</v>
      </c>
      <c r="C212" s="1">
        <f t="shared" si="69"/>
        <v>228154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>IF(P212&gt;0,RANK(P212,(N212:P212,Q212:AE212)),0)</f>
        <v>4</v>
      </c>
      <c r="G212" s="1">
        <f t="shared" si="70"/>
        <v>68267</v>
      </c>
      <c r="H212" s="2">
        <f t="shared" si="71"/>
        <v>0.29921456560042781</v>
      </c>
      <c r="I212" s="2"/>
      <c r="J212" s="2">
        <f t="shared" si="72"/>
        <v>0.32087099064666846</v>
      </c>
      <c r="K212" s="2">
        <f t="shared" si="73"/>
        <v>0.62008555624709627</v>
      </c>
      <c r="L212" s="2">
        <f t="shared" si="74"/>
        <v>1.5625410906668302E-2</v>
      </c>
      <c r="M212" s="2">
        <f t="shared" si="75"/>
        <v>4.3418042199566964E-2</v>
      </c>
      <c r="N212" s="58">
        <v>73208</v>
      </c>
      <c r="O212" s="58">
        <v>141475</v>
      </c>
      <c r="P212" s="58">
        <v>3565</v>
      </c>
      <c r="Q212" s="58">
        <v>6305</v>
      </c>
      <c r="X212" s="55">
        <f t="shared" si="81"/>
        <v>0</v>
      </c>
      <c r="Y212" s="55">
        <v>998</v>
      </c>
      <c r="Z212" s="55">
        <v>2601</v>
      </c>
      <c r="AA212" s="55">
        <v>1</v>
      </c>
      <c r="AB212" s="55">
        <v>1</v>
      </c>
      <c r="AG212" s="7">
        <f>IF(Q212&gt;0,RANK(Q212,(N212:P212,Q212:AE212)),0)</f>
        <v>3</v>
      </c>
      <c r="AH212" s="7">
        <f>IF(R212&gt;0,RANK(R212,(N212:P212,Q212:AE212)),0)</f>
        <v>0</v>
      </c>
      <c r="AI212" s="7">
        <f>IF(T212&gt;0,RANK(T212,(N212:P212,Q212:AE212)),0)</f>
        <v>0</v>
      </c>
      <c r="AJ212" s="7">
        <f>IF(S212&gt;0,RANK(S212,(N212:P212,Q212:AE212)),0)</f>
        <v>0</v>
      </c>
      <c r="AK212" s="2">
        <f t="shared" si="76"/>
        <v>2.7634843132270309E-2</v>
      </c>
      <c r="AL212" s="2">
        <f t="shared" si="77"/>
        <v>0</v>
      </c>
      <c r="AM212" s="2">
        <f t="shared" si="78"/>
        <v>0</v>
      </c>
      <c r="AN212" s="2">
        <f t="shared" si="79"/>
        <v>0</v>
      </c>
      <c r="AP212" t="s">
        <v>592</v>
      </c>
      <c r="AQ212" t="s">
        <v>1147</v>
      </c>
      <c r="AT212">
        <v>2</v>
      </c>
      <c r="AU212" s="95">
        <v>8</v>
      </c>
      <c r="AV212" s="97">
        <v>41</v>
      </c>
      <c r="AW212" s="100">
        <f t="shared" si="80"/>
        <v>8041</v>
      </c>
      <c r="AY212" s="7" t="s">
        <v>1461</v>
      </c>
    </row>
    <row r="213" spans="1:51" ht="13" hidden="1" customHeight="1" outlineLevel="1">
      <c r="A213" t="s">
        <v>1261</v>
      </c>
      <c r="B213" t="s">
        <v>1147</v>
      </c>
      <c r="C213" s="1">
        <f t="shared" si="69"/>
        <v>17221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>IF(P213&gt;0,RANK(P213,(N213:P213,Q213:AE213)),0)</f>
        <v>4</v>
      </c>
      <c r="G213" s="1">
        <f t="shared" si="70"/>
        <v>6312</v>
      </c>
      <c r="H213" s="2">
        <f t="shared" si="71"/>
        <v>0.36652923755879452</v>
      </c>
      <c r="I213" s="2"/>
      <c r="J213" s="2">
        <f t="shared" si="72"/>
        <v>0.27716160501713027</v>
      </c>
      <c r="K213" s="2">
        <f t="shared" si="73"/>
        <v>0.64369084257592479</v>
      </c>
      <c r="L213" s="2">
        <f t="shared" si="74"/>
        <v>1.9511062075373092E-2</v>
      </c>
      <c r="M213" s="2">
        <f t="shared" si="75"/>
        <v>5.963649033157184E-2</v>
      </c>
      <c r="N213" s="58">
        <v>4773</v>
      </c>
      <c r="O213" s="58">
        <v>11085</v>
      </c>
      <c r="P213" s="58">
        <v>336</v>
      </c>
      <c r="Q213" s="58">
        <v>625</v>
      </c>
      <c r="X213" s="55">
        <f t="shared" si="81"/>
        <v>0</v>
      </c>
      <c r="Y213" s="55">
        <v>82</v>
      </c>
      <c r="Z213" s="55">
        <v>318</v>
      </c>
      <c r="AA213" s="55">
        <v>2</v>
      </c>
      <c r="AB213" s="55">
        <v>0</v>
      </c>
      <c r="AG213" s="7">
        <f>IF(Q213&gt;0,RANK(Q213,(N213:P213,Q213:AE213)),0)</f>
        <v>3</v>
      </c>
      <c r="AH213" s="7">
        <f>IF(R213&gt;0,RANK(R213,(N213:P213,Q213:AE213)),0)</f>
        <v>0</v>
      </c>
      <c r="AI213" s="7">
        <f>IF(T213&gt;0,RANK(T213,(N213:P213,Q213:AE213)),0)</f>
        <v>0</v>
      </c>
      <c r="AJ213" s="7">
        <f>IF(S213&gt;0,RANK(S213,(N213:P213,Q213:AE213)),0)</f>
        <v>0</v>
      </c>
      <c r="AK213" s="2">
        <f t="shared" si="76"/>
        <v>3.629289820567911E-2</v>
      </c>
      <c r="AL213" s="2">
        <f t="shared" si="77"/>
        <v>0</v>
      </c>
      <c r="AM213" s="2">
        <f t="shared" si="78"/>
        <v>0</v>
      </c>
      <c r="AN213" s="2">
        <f t="shared" si="79"/>
        <v>0</v>
      </c>
      <c r="AP213" t="s">
        <v>1261</v>
      </c>
      <c r="AQ213" t="s">
        <v>1147</v>
      </c>
      <c r="AT213">
        <v>2</v>
      </c>
      <c r="AU213" s="95">
        <v>8</v>
      </c>
      <c r="AV213" s="97">
        <v>43</v>
      </c>
      <c r="AW213" s="100">
        <f t="shared" si="80"/>
        <v>8043</v>
      </c>
      <c r="AY213" s="7" t="s">
        <v>1461</v>
      </c>
    </row>
    <row r="214" spans="1:51" ht="13" hidden="1" customHeight="1" outlineLevel="1">
      <c r="A214" t="s">
        <v>558</v>
      </c>
      <c r="B214" t="s">
        <v>1147</v>
      </c>
      <c r="C214" s="1">
        <f t="shared" si="69"/>
        <v>19309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>IF(P214&gt;0,RANK(P214,(N214:P214,Q214:AE214)),0)</f>
        <v>4</v>
      </c>
      <c r="G214" s="1">
        <f t="shared" si="70"/>
        <v>1507</v>
      </c>
      <c r="H214" s="2">
        <f t="shared" si="71"/>
        <v>7.8046506810295721E-2</v>
      </c>
      <c r="I214" s="2"/>
      <c r="J214" s="2">
        <f t="shared" si="72"/>
        <v>0.43435703557926353</v>
      </c>
      <c r="K214" s="2">
        <f t="shared" si="73"/>
        <v>0.51240354238955932</v>
      </c>
      <c r="L214" s="2">
        <f t="shared" si="74"/>
        <v>1.3154487544668289E-2</v>
      </c>
      <c r="M214" s="2">
        <f t="shared" si="75"/>
        <v>4.0084934486508864E-2</v>
      </c>
      <c r="N214" s="58">
        <v>8387</v>
      </c>
      <c r="O214" s="58">
        <v>9894</v>
      </c>
      <c r="P214" s="58">
        <v>254</v>
      </c>
      <c r="Q214" s="58">
        <v>491</v>
      </c>
      <c r="X214" s="55">
        <f t="shared" si="81"/>
        <v>0</v>
      </c>
      <c r="Y214" s="55">
        <v>54</v>
      </c>
      <c r="Z214" s="55">
        <v>229</v>
      </c>
      <c r="AA214" s="55">
        <v>0</v>
      </c>
      <c r="AB214" s="55">
        <v>0</v>
      </c>
      <c r="AG214" s="7">
        <f>IF(Q214&gt;0,RANK(Q214,(N214:P214,Q214:AE214)),0)</f>
        <v>3</v>
      </c>
      <c r="AH214" s="7">
        <f>IF(R214&gt;0,RANK(R214,(N214:P214,Q214:AE214)),0)</f>
        <v>0</v>
      </c>
      <c r="AI214" s="7">
        <f>IF(T214&gt;0,RANK(T214,(N214:P214,Q214:AE214)),0)</f>
        <v>0</v>
      </c>
      <c r="AJ214" s="7">
        <f>IF(S214&gt;0,RANK(S214,(N214:P214,Q214:AE214)),0)</f>
        <v>0</v>
      </c>
      <c r="AK214" s="2">
        <f t="shared" si="76"/>
        <v>2.5428556631622558E-2</v>
      </c>
      <c r="AL214" s="2">
        <f t="shared" si="77"/>
        <v>0</v>
      </c>
      <c r="AM214" s="2">
        <f t="shared" si="78"/>
        <v>0</v>
      </c>
      <c r="AN214" s="2">
        <f t="shared" si="79"/>
        <v>0</v>
      </c>
      <c r="AP214" t="s">
        <v>558</v>
      </c>
      <c r="AQ214" t="s">
        <v>1147</v>
      </c>
      <c r="AT214">
        <v>2</v>
      </c>
      <c r="AU214" s="95">
        <v>8</v>
      </c>
      <c r="AV214" s="97">
        <v>45</v>
      </c>
      <c r="AW214" s="100">
        <f t="shared" si="80"/>
        <v>8045</v>
      </c>
      <c r="AY214" s="7" t="s">
        <v>1461</v>
      </c>
    </row>
    <row r="215" spans="1:51" ht="13" hidden="1" customHeight="1" outlineLevel="1">
      <c r="A215" t="s">
        <v>192</v>
      </c>
      <c r="B215" t="s">
        <v>1147</v>
      </c>
      <c r="C215" s="1">
        <f t="shared" si="69"/>
        <v>2875</v>
      </c>
      <c r="D215" s="7">
        <f>IF(N215&gt;0, RANK(N215,(N215:P215,Q215:AE215)),0)</f>
        <v>1</v>
      </c>
      <c r="E215" s="7">
        <f>IF(O215&gt;0,RANK(O215,(N215:P215,Q215:AE215)),0)</f>
        <v>2</v>
      </c>
      <c r="F215" s="7">
        <f>IF(P215&gt;0,RANK(P215,(N215:P215,Q215:AE215)),0)</f>
        <v>4</v>
      </c>
      <c r="G215" s="1">
        <f t="shared" si="70"/>
        <v>281</v>
      </c>
      <c r="H215" s="2">
        <f t="shared" si="71"/>
        <v>9.7739130434782606E-2</v>
      </c>
      <c r="I215" s="2"/>
      <c r="J215" s="2">
        <f t="shared" si="72"/>
        <v>0.5043478260869565</v>
      </c>
      <c r="K215" s="2">
        <f t="shared" si="73"/>
        <v>0.40660869565217389</v>
      </c>
      <c r="L215" s="2">
        <f t="shared" si="74"/>
        <v>2.365217391304348E-2</v>
      </c>
      <c r="M215" s="2">
        <f t="shared" si="75"/>
        <v>6.539130434782614E-2</v>
      </c>
      <c r="N215" s="58">
        <v>1450</v>
      </c>
      <c r="O215" s="58">
        <v>1169</v>
      </c>
      <c r="P215" s="58">
        <v>68</v>
      </c>
      <c r="Q215" s="58">
        <v>124</v>
      </c>
      <c r="X215" s="55">
        <f t="shared" si="81"/>
        <v>0</v>
      </c>
      <c r="Y215" s="55">
        <v>8</v>
      </c>
      <c r="Z215" s="55">
        <v>56</v>
      </c>
      <c r="AA215" s="55">
        <v>0</v>
      </c>
      <c r="AB215" s="55">
        <v>0</v>
      </c>
      <c r="AG215" s="7">
        <f>IF(Q215&gt;0,RANK(Q215,(N215:P215,Q215:AE215)),0)</f>
        <v>3</v>
      </c>
      <c r="AH215" s="7">
        <f>IF(R215&gt;0,RANK(R215,(N215:P215,Q215:AE215)),0)</f>
        <v>0</v>
      </c>
      <c r="AI215" s="7">
        <f>IF(T215&gt;0,RANK(T215,(N215:P215,Q215:AE215)),0)</f>
        <v>0</v>
      </c>
      <c r="AJ215" s="7">
        <f>IF(S215&gt;0,RANK(S215,(N215:P215,Q215:AE215)),0)</f>
        <v>0</v>
      </c>
      <c r="AK215" s="2">
        <f t="shared" si="76"/>
        <v>4.3130434782608695E-2</v>
      </c>
      <c r="AL215" s="2">
        <f t="shared" si="77"/>
        <v>0</v>
      </c>
      <c r="AM215" s="2">
        <f t="shared" si="78"/>
        <v>0</v>
      </c>
      <c r="AN215" s="2">
        <f t="shared" si="79"/>
        <v>0</v>
      </c>
      <c r="AP215" t="s">
        <v>192</v>
      </c>
      <c r="AQ215" t="s">
        <v>1147</v>
      </c>
      <c r="AT215">
        <v>2</v>
      </c>
      <c r="AU215" s="95">
        <v>8</v>
      </c>
      <c r="AV215" s="97">
        <v>47</v>
      </c>
      <c r="AW215" s="100">
        <f t="shared" si="80"/>
        <v>8047</v>
      </c>
      <c r="AY215" s="7" t="s">
        <v>1461</v>
      </c>
    </row>
    <row r="216" spans="1:51" ht="13" hidden="1" customHeight="1" outlineLevel="1">
      <c r="A216" t="s">
        <v>1541</v>
      </c>
      <c r="B216" t="s">
        <v>1147</v>
      </c>
      <c r="C216" s="1">
        <f t="shared" si="69"/>
        <v>6799</v>
      </c>
      <c r="D216" s="7">
        <f>IF(N216&gt;0, RANK(N216,(N216:P216,Q216:AE216)),0)</f>
        <v>2</v>
      </c>
      <c r="E216" s="7">
        <f>IF(O216&gt;0,RANK(O216,(N216:P216,Q216:AE216)),0)</f>
        <v>1</v>
      </c>
      <c r="F216" s="7">
        <f>IF(P216&gt;0,RANK(P216,(N216:P216,Q216:AE216)),0)</f>
        <v>4</v>
      </c>
      <c r="G216" s="1">
        <f t="shared" si="70"/>
        <v>843</v>
      </c>
      <c r="H216" s="2">
        <f t="shared" si="71"/>
        <v>0.12398882188557141</v>
      </c>
      <c r="I216" s="2"/>
      <c r="J216" s="2">
        <f t="shared" si="72"/>
        <v>0.41108986615678778</v>
      </c>
      <c r="K216" s="2">
        <f t="shared" si="73"/>
        <v>0.53507868804235914</v>
      </c>
      <c r="L216" s="2">
        <f t="shared" si="74"/>
        <v>1.0736873069569055E-2</v>
      </c>
      <c r="M216" s="2">
        <f t="shared" si="75"/>
        <v>4.3094572731284031E-2</v>
      </c>
      <c r="N216" s="58">
        <v>2795</v>
      </c>
      <c r="O216" s="58">
        <v>3638</v>
      </c>
      <c r="P216" s="58">
        <v>73</v>
      </c>
      <c r="Q216" s="58">
        <v>203</v>
      </c>
      <c r="X216" s="55">
        <f t="shared" si="81"/>
        <v>0</v>
      </c>
      <c r="Y216" s="55">
        <v>24</v>
      </c>
      <c r="Z216" s="55">
        <v>66</v>
      </c>
      <c r="AA216" s="55">
        <v>0</v>
      </c>
      <c r="AB216" s="55">
        <v>0</v>
      </c>
      <c r="AG216" s="7">
        <f>IF(Q216&gt;0,RANK(Q216,(N216:P216,Q216:AE216)),0)</f>
        <v>3</v>
      </c>
      <c r="AH216" s="7">
        <f>IF(R216&gt;0,RANK(R216,(N216:P216,Q216:AE216)),0)</f>
        <v>0</v>
      </c>
      <c r="AI216" s="7">
        <f>IF(T216&gt;0,RANK(T216,(N216:P216,Q216:AE216)),0)</f>
        <v>0</v>
      </c>
      <c r="AJ216" s="7">
        <f>IF(S216&gt;0,RANK(S216,(N216:P216,Q216:AE216)),0)</f>
        <v>0</v>
      </c>
      <c r="AK216" s="2">
        <f t="shared" si="76"/>
        <v>2.9857331960582437E-2</v>
      </c>
      <c r="AL216" s="2">
        <f t="shared" si="77"/>
        <v>0</v>
      </c>
      <c r="AM216" s="2">
        <f t="shared" si="78"/>
        <v>0</v>
      </c>
      <c r="AN216" s="2">
        <f t="shared" si="79"/>
        <v>0</v>
      </c>
      <c r="AP216" t="s">
        <v>1541</v>
      </c>
      <c r="AQ216" t="s">
        <v>1147</v>
      </c>
      <c r="AT216">
        <v>2</v>
      </c>
      <c r="AU216" s="95">
        <v>8</v>
      </c>
      <c r="AV216" s="97">
        <v>49</v>
      </c>
      <c r="AW216" s="100">
        <f t="shared" si="80"/>
        <v>8049</v>
      </c>
      <c r="AY216" s="7" t="s">
        <v>1461</v>
      </c>
    </row>
    <row r="217" spans="1:51" ht="13" hidden="1" customHeight="1" outlineLevel="1">
      <c r="A217" t="s">
        <v>886</v>
      </c>
      <c r="B217" t="s">
        <v>1147</v>
      </c>
      <c r="C217" s="1">
        <f t="shared" si="69"/>
        <v>6933</v>
      </c>
      <c r="D217" s="7">
        <f>IF(N217&gt;0, RANK(N217,(N217:P217,Q217:AE217)),0)</f>
        <v>1</v>
      </c>
      <c r="E217" s="7">
        <f>IF(O217&gt;0,RANK(O217,(N217:P217,Q217:AE217)),0)</f>
        <v>2</v>
      </c>
      <c r="F217" s="7">
        <f>IF(P217&gt;0,RANK(P217,(N217:P217,Q217:AE217)),0)</f>
        <v>4</v>
      </c>
      <c r="G217" s="1">
        <f t="shared" si="70"/>
        <v>1169</v>
      </c>
      <c r="H217" s="2">
        <f t="shared" si="71"/>
        <v>0.16861387566709937</v>
      </c>
      <c r="I217" s="2"/>
      <c r="J217" s="2">
        <f t="shared" si="72"/>
        <v>0.55387278234530501</v>
      </c>
      <c r="K217" s="2">
        <f t="shared" si="73"/>
        <v>0.38525890667820567</v>
      </c>
      <c r="L217" s="2">
        <f t="shared" si="74"/>
        <v>1.5289196595990193E-2</v>
      </c>
      <c r="M217" s="2">
        <f t="shared" si="75"/>
        <v>4.5579114380499122E-2</v>
      </c>
      <c r="N217" s="58">
        <v>3840</v>
      </c>
      <c r="O217" s="58">
        <v>2671</v>
      </c>
      <c r="P217" s="58">
        <v>106</v>
      </c>
      <c r="Q217" s="58">
        <v>208</v>
      </c>
      <c r="X217" s="55">
        <f t="shared" si="81"/>
        <v>0</v>
      </c>
      <c r="Y217" s="55">
        <v>19</v>
      </c>
      <c r="Z217" s="55">
        <v>89</v>
      </c>
      <c r="AA217" s="55">
        <v>0</v>
      </c>
      <c r="AB217" s="55">
        <v>0</v>
      </c>
      <c r="AG217" s="7">
        <f>IF(Q217&gt;0,RANK(Q217,(N217:P217,Q217:AE217)),0)</f>
        <v>3</v>
      </c>
      <c r="AH217" s="7">
        <f>IF(R217&gt;0,RANK(R217,(N217:P217,Q217:AE217)),0)</f>
        <v>0</v>
      </c>
      <c r="AI217" s="7">
        <f>IF(T217&gt;0,RANK(T217,(N217:P217,Q217:AE217)),0)</f>
        <v>0</v>
      </c>
      <c r="AJ217" s="7">
        <f>IF(S217&gt;0,RANK(S217,(N217:P217,Q217:AE217)),0)</f>
        <v>0</v>
      </c>
      <c r="AK217" s="2">
        <f t="shared" si="76"/>
        <v>3.0001442377037356E-2</v>
      </c>
      <c r="AL217" s="2">
        <f t="shared" si="77"/>
        <v>0</v>
      </c>
      <c r="AM217" s="2">
        <f t="shared" si="78"/>
        <v>0</v>
      </c>
      <c r="AN217" s="2">
        <f t="shared" si="79"/>
        <v>0</v>
      </c>
      <c r="AP217" t="s">
        <v>886</v>
      </c>
      <c r="AQ217" t="s">
        <v>1147</v>
      </c>
      <c r="AT217">
        <v>2</v>
      </c>
      <c r="AU217" s="95">
        <v>8</v>
      </c>
      <c r="AV217" s="97">
        <v>51</v>
      </c>
      <c r="AW217" s="100">
        <f t="shared" si="80"/>
        <v>8051</v>
      </c>
      <c r="AY217" s="7" t="s">
        <v>1461</v>
      </c>
    </row>
    <row r="218" spans="1:51" ht="13" hidden="1" customHeight="1" outlineLevel="1">
      <c r="A218" t="s">
        <v>1404</v>
      </c>
      <c r="B218" t="s">
        <v>1147</v>
      </c>
      <c r="C218" s="1">
        <f t="shared" si="69"/>
        <v>523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>IF(P218&gt;0,RANK(P218,(N218:P218,Q218:AE218)),0)</f>
        <v>4</v>
      </c>
      <c r="G218" s="1">
        <f t="shared" si="70"/>
        <v>116</v>
      </c>
      <c r="H218" s="2">
        <f t="shared" si="71"/>
        <v>0.22179732313575526</v>
      </c>
      <c r="I218" s="2"/>
      <c r="J218" s="2">
        <f t="shared" si="72"/>
        <v>0.36520076481835562</v>
      </c>
      <c r="K218" s="2">
        <f t="shared" si="73"/>
        <v>0.5869980879541109</v>
      </c>
      <c r="L218" s="2">
        <f t="shared" si="74"/>
        <v>1.338432122370937E-2</v>
      </c>
      <c r="M218" s="2">
        <f t="shared" si="75"/>
        <v>3.4416826003824112E-2</v>
      </c>
      <c r="N218" s="58">
        <v>191</v>
      </c>
      <c r="O218" s="58">
        <v>307</v>
      </c>
      <c r="P218" s="58">
        <v>7</v>
      </c>
      <c r="Q218" s="58">
        <v>11</v>
      </c>
      <c r="X218" s="55">
        <f t="shared" si="81"/>
        <v>0</v>
      </c>
      <c r="Y218" s="55">
        <v>4</v>
      </c>
      <c r="Z218" s="55">
        <v>3</v>
      </c>
      <c r="AA218" s="55">
        <v>0</v>
      </c>
      <c r="AB218" s="55">
        <v>0</v>
      </c>
      <c r="AG218" s="7">
        <f>IF(Q218&gt;0,RANK(Q218,(N218:P218,Q218:AE218)),0)</f>
        <v>3</v>
      </c>
      <c r="AH218" s="7">
        <f>IF(R218&gt;0,RANK(R218,(N218:P218,Q218:AE218)),0)</f>
        <v>0</v>
      </c>
      <c r="AI218" s="7">
        <f>IF(T218&gt;0,RANK(T218,(N218:P218,Q218:AE218)),0)</f>
        <v>0</v>
      </c>
      <c r="AJ218" s="7">
        <f>IF(S218&gt;0,RANK(S218,(N218:P218,Q218:AE218)),0)</f>
        <v>0</v>
      </c>
      <c r="AK218" s="2">
        <f t="shared" si="76"/>
        <v>2.1032504780114723E-2</v>
      </c>
      <c r="AL218" s="2">
        <f t="shared" si="77"/>
        <v>0</v>
      </c>
      <c r="AM218" s="2">
        <f t="shared" si="78"/>
        <v>0</v>
      </c>
      <c r="AN218" s="2">
        <f t="shared" si="79"/>
        <v>0</v>
      </c>
      <c r="AP218" t="s">
        <v>1404</v>
      </c>
      <c r="AQ218" t="s">
        <v>1147</v>
      </c>
      <c r="AT218">
        <v>2</v>
      </c>
      <c r="AU218" s="95">
        <v>8</v>
      </c>
      <c r="AV218" s="97">
        <v>53</v>
      </c>
      <c r="AW218" s="100">
        <f t="shared" si="80"/>
        <v>8053</v>
      </c>
      <c r="AY218" s="7" t="s">
        <v>1461</v>
      </c>
    </row>
    <row r="219" spans="1:51" ht="13" hidden="1" customHeight="1" outlineLevel="1">
      <c r="A219" t="s">
        <v>469</v>
      </c>
      <c r="B219" t="s">
        <v>1147</v>
      </c>
      <c r="C219" s="1">
        <f t="shared" si="69"/>
        <v>3197</v>
      </c>
      <c r="D219" s="7">
        <f>IF(N219&gt;0, RANK(N219,(N219:P219,Q219:AE219)),0)</f>
        <v>1</v>
      </c>
      <c r="E219" s="7">
        <f>IF(O219&gt;0,RANK(O219,(N219:P219,Q219:AE219)),0)</f>
        <v>2</v>
      </c>
      <c r="F219" s="7">
        <f>IF(P219&gt;0,RANK(P219,(N219:P219,Q219:AE219)),0)</f>
        <v>5</v>
      </c>
      <c r="G219" s="1">
        <f t="shared" si="70"/>
        <v>55</v>
      </c>
      <c r="H219" s="2">
        <f t="shared" si="71"/>
        <v>1.7203628401626526E-2</v>
      </c>
      <c r="I219" s="2"/>
      <c r="J219" s="2">
        <f t="shared" si="72"/>
        <v>0.470441038473569</v>
      </c>
      <c r="K219" s="2">
        <f t="shared" si="73"/>
        <v>0.45323741007194246</v>
      </c>
      <c r="L219" s="2">
        <f t="shared" si="74"/>
        <v>1.7203628401626526E-2</v>
      </c>
      <c r="M219" s="2">
        <f t="shared" si="75"/>
        <v>5.9117923052862023E-2</v>
      </c>
      <c r="N219" s="58">
        <v>1504</v>
      </c>
      <c r="O219" s="58">
        <v>1449</v>
      </c>
      <c r="P219" s="58">
        <v>55</v>
      </c>
      <c r="Q219" s="58">
        <v>88</v>
      </c>
      <c r="X219" s="55">
        <f t="shared" si="81"/>
        <v>0</v>
      </c>
      <c r="Y219" s="55">
        <v>16</v>
      </c>
      <c r="Z219" s="55">
        <v>85</v>
      </c>
      <c r="AA219" s="55">
        <v>0</v>
      </c>
      <c r="AB219" s="55">
        <v>0</v>
      </c>
      <c r="AG219" s="7">
        <f>IF(Q219&gt;0,RANK(Q219,(N219:P219,Q219:AE219)),0)</f>
        <v>3</v>
      </c>
      <c r="AH219" s="7">
        <f>IF(R219&gt;0,RANK(R219,(N219:P219,Q219:AE219)),0)</f>
        <v>0</v>
      </c>
      <c r="AI219" s="7">
        <f>IF(T219&gt;0,RANK(T219,(N219:P219,Q219:AE219)),0)</f>
        <v>0</v>
      </c>
      <c r="AJ219" s="7">
        <f>IF(S219&gt;0,RANK(S219,(N219:P219,Q219:AE219)),0)</f>
        <v>0</v>
      </c>
      <c r="AK219" s="2">
        <f t="shared" si="76"/>
        <v>2.7525805442602441E-2</v>
      </c>
      <c r="AL219" s="2">
        <f t="shared" si="77"/>
        <v>0</v>
      </c>
      <c r="AM219" s="2">
        <f t="shared" si="78"/>
        <v>0</v>
      </c>
      <c r="AN219" s="2">
        <f t="shared" si="79"/>
        <v>0</v>
      </c>
      <c r="AP219" t="s">
        <v>469</v>
      </c>
      <c r="AQ219" t="s">
        <v>1147</v>
      </c>
      <c r="AT219">
        <v>2</v>
      </c>
      <c r="AU219" s="95">
        <v>8</v>
      </c>
      <c r="AV219" s="97">
        <v>55</v>
      </c>
      <c r="AW219" s="100">
        <f t="shared" ref="AW219:AW259" si="82">1000*AU219+AV219</f>
        <v>8055</v>
      </c>
      <c r="AY219" s="7" t="s">
        <v>1461</v>
      </c>
    </row>
    <row r="220" spans="1:51" ht="13" hidden="1" customHeight="1" outlineLevel="1">
      <c r="A220" t="s">
        <v>2196</v>
      </c>
      <c r="B220" t="s">
        <v>1147</v>
      </c>
      <c r="C220" s="1">
        <f t="shared" si="69"/>
        <v>735</v>
      </c>
      <c r="D220" s="7">
        <f>IF(N220&gt;0, RANK(N220,(N220:P220,Q220:AE220)),0)</f>
        <v>2</v>
      </c>
      <c r="E220" s="7">
        <f>IF(O220&gt;0,RANK(O220,(N220:P220,Q220:AE220)),0)</f>
        <v>1</v>
      </c>
      <c r="F220" s="7">
        <f>IF(P220&gt;0,RANK(P220,(N220:P220,Q220:AE220)),0)</f>
        <v>4</v>
      </c>
      <c r="G220" s="1">
        <f t="shared" si="70"/>
        <v>368</v>
      </c>
      <c r="H220" s="2">
        <f t="shared" si="71"/>
        <v>0.50068027210884358</v>
      </c>
      <c r="I220" s="2"/>
      <c r="J220" s="2">
        <f t="shared" si="72"/>
        <v>0.22176870748299321</v>
      </c>
      <c r="K220" s="2">
        <f t="shared" si="73"/>
        <v>0.72244897959183674</v>
      </c>
      <c r="L220" s="2">
        <f t="shared" si="74"/>
        <v>2.1768707482993196E-2</v>
      </c>
      <c r="M220" s="2">
        <f t="shared" si="75"/>
        <v>3.4013605442176797E-2</v>
      </c>
      <c r="N220" s="58">
        <v>163</v>
      </c>
      <c r="O220" s="58">
        <v>531</v>
      </c>
      <c r="P220" s="58">
        <v>16</v>
      </c>
      <c r="Q220" s="58">
        <v>17</v>
      </c>
      <c r="X220" s="55">
        <f t="shared" si="81"/>
        <v>0</v>
      </c>
      <c r="Y220" s="55">
        <v>0</v>
      </c>
      <c r="Z220" s="55">
        <v>8</v>
      </c>
      <c r="AA220" s="55">
        <v>0</v>
      </c>
      <c r="AB220" s="55">
        <v>0</v>
      </c>
      <c r="AG220" s="7">
        <f>IF(Q220&gt;0,RANK(Q220,(N220:P220,Q220:AE220)),0)</f>
        <v>3</v>
      </c>
      <c r="AH220" s="7">
        <f>IF(R220&gt;0,RANK(R220,(N220:P220,Q220:AE220)),0)</f>
        <v>0</v>
      </c>
      <c r="AI220" s="7">
        <f>IF(T220&gt;0,RANK(T220,(N220:P220,Q220:AE220)),0)</f>
        <v>0</v>
      </c>
      <c r="AJ220" s="7">
        <f>IF(S220&gt;0,RANK(S220,(N220:P220,Q220:AE220)),0)</f>
        <v>0</v>
      </c>
      <c r="AK220" s="2">
        <f t="shared" si="76"/>
        <v>2.3129251700680271E-2</v>
      </c>
      <c r="AL220" s="2">
        <f t="shared" si="77"/>
        <v>0</v>
      </c>
      <c r="AM220" s="2">
        <f t="shared" si="78"/>
        <v>0</v>
      </c>
      <c r="AN220" s="2">
        <f t="shared" si="79"/>
        <v>0</v>
      </c>
      <c r="AP220" t="s">
        <v>2196</v>
      </c>
      <c r="AQ220" t="s">
        <v>1147</v>
      </c>
      <c r="AT220">
        <v>2</v>
      </c>
      <c r="AU220" s="95">
        <v>8</v>
      </c>
      <c r="AV220" s="97">
        <v>57</v>
      </c>
      <c r="AW220" s="100">
        <f t="shared" si="82"/>
        <v>8057</v>
      </c>
      <c r="AY220" s="7" t="s">
        <v>1461</v>
      </c>
    </row>
    <row r="221" spans="1:51" ht="13" hidden="1" customHeight="1" outlineLevel="1">
      <c r="A221" t="s">
        <v>1268</v>
      </c>
      <c r="B221" t="s">
        <v>1147</v>
      </c>
      <c r="C221" s="1">
        <f t="shared" si="69"/>
        <v>256144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>IF(P221&gt;0,RANK(P221,(N221:P221,Q221:AE221)),0)</f>
        <v>4</v>
      </c>
      <c r="G221" s="1">
        <f t="shared" si="70"/>
        <v>869</v>
      </c>
      <c r="H221" s="2">
        <f t="shared" si="71"/>
        <v>3.3926228996189645E-3</v>
      </c>
      <c r="I221" s="2"/>
      <c r="J221" s="2">
        <f t="shared" si="72"/>
        <v>0.47281607220938221</v>
      </c>
      <c r="K221" s="2">
        <f t="shared" si="73"/>
        <v>0.46942344930976326</v>
      </c>
      <c r="L221" s="2">
        <f t="shared" si="74"/>
        <v>1.7138796926728716E-2</v>
      </c>
      <c r="M221" s="2">
        <f t="shared" si="75"/>
        <v>4.0621681554125863E-2</v>
      </c>
      <c r="N221" s="58">
        <v>121109</v>
      </c>
      <c r="O221" s="58">
        <v>120240</v>
      </c>
      <c r="P221" s="58">
        <v>4390</v>
      </c>
      <c r="Q221" s="58">
        <v>7094</v>
      </c>
      <c r="X221" s="55">
        <f t="shared" si="81"/>
        <v>0</v>
      </c>
      <c r="Y221" s="55">
        <v>738</v>
      </c>
      <c r="Z221" s="55">
        <v>2572</v>
      </c>
      <c r="AA221" s="55">
        <v>0</v>
      </c>
      <c r="AB221" s="55">
        <v>1</v>
      </c>
      <c r="AG221" s="7">
        <f>IF(Q221&gt;0,RANK(Q221,(N221:P221,Q221:AE221)),0)</f>
        <v>3</v>
      </c>
      <c r="AH221" s="7">
        <f>IF(R221&gt;0,RANK(R221,(N221:P221,Q221:AE221)),0)</f>
        <v>0</v>
      </c>
      <c r="AI221" s="7">
        <f>IF(T221&gt;0,RANK(T221,(N221:P221,Q221:AE221)),0)</f>
        <v>0</v>
      </c>
      <c r="AJ221" s="7">
        <f>IF(S221&gt;0,RANK(S221,(N221:P221,Q221:AE221)),0)</f>
        <v>0</v>
      </c>
      <c r="AK221" s="2">
        <f t="shared" si="76"/>
        <v>2.7695358860640888E-2</v>
      </c>
      <c r="AL221" s="2">
        <f t="shared" si="77"/>
        <v>0</v>
      </c>
      <c r="AM221" s="2">
        <f t="shared" si="78"/>
        <v>0</v>
      </c>
      <c r="AN221" s="2">
        <f t="shared" si="79"/>
        <v>0</v>
      </c>
      <c r="AP221" t="s">
        <v>1268</v>
      </c>
      <c r="AQ221" t="s">
        <v>1147</v>
      </c>
      <c r="AT221">
        <v>2</v>
      </c>
      <c r="AU221" s="95">
        <v>8</v>
      </c>
      <c r="AV221" s="97">
        <v>59</v>
      </c>
      <c r="AW221" s="100">
        <f t="shared" si="82"/>
        <v>8059</v>
      </c>
      <c r="AY221" s="7" t="s">
        <v>1461</v>
      </c>
    </row>
    <row r="222" spans="1:51" ht="13" hidden="1" customHeight="1" outlineLevel="1">
      <c r="A222" t="s">
        <v>2236</v>
      </c>
      <c r="B222" t="s">
        <v>1147</v>
      </c>
      <c r="C222" s="1">
        <f t="shared" si="69"/>
        <v>761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>IF(P222&gt;0,RANK(P222,(N222:P222,Q222:AE222)),0)</f>
        <v>4</v>
      </c>
      <c r="G222" s="1">
        <f t="shared" si="70"/>
        <v>509</v>
      </c>
      <c r="H222" s="2">
        <f t="shared" si="71"/>
        <v>0.66885676741130096</v>
      </c>
      <c r="I222" s="2"/>
      <c r="J222" s="2">
        <f t="shared" si="72"/>
        <v>0.14060446780551905</v>
      </c>
      <c r="K222" s="2">
        <f t="shared" si="73"/>
        <v>0.80946123521682001</v>
      </c>
      <c r="L222" s="2">
        <f t="shared" si="74"/>
        <v>1.4454664914586071E-2</v>
      </c>
      <c r="M222" s="2">
        <f t="shared" si="75"/>
        <v>3.5479632063074869E-2</v>
      </c>
      <c r="N222" s="58">
        <v>107</v>
      </c>
      <c r="O222" s="58">
        <v>616</v>
      </c>
      <c r="P222" s="58">
        <v>11</v>
      </c>
      <c r="Q222" s="58">
        <v>16</v>
      </c>
      <c r="X222" s="55">
        <f t="shared" si="81"/>
        <v>0</v>
      </c>
      <c r="Y222" s="55">
        <v>3</v>
      </c>
      <c r="Z222" s="55">
        <v>8</v>
      </c>
      <c r="AA222" s="55">
        <v>0</v>
      </c>
      <c r="AB222" s="55">
        <v>0</v>
      </c>
      <c r="AG222" s="7">
        <f>IF(Q222&gt;0,RANK(Q222,(N222:P222,Q222:AE222)),0)</f>
        <v>3</v>
      </c>
      <c r="AH222" s="7">
        <f>IF(R222&gt;0,RANK(R222,(N222:P222,Q222:AE222)),0)</f>
        <v>0</v>
      </c>
      <c r="AI222" s="7">
        <f>IF(T222&gt;0,RANK(T222,(N222:P222,Q222:AE222)),0)</f>
        <v>0</v>
      </c>
      <c r="AJ222" s="7">
        <f>IF(S222&gt;0,RANK(S222,(N222:P222,Q222:AE222)),0)</f>
        <v>0</v>
      </c>
      <c r="AK222" s="2">
        <f t="shared" si="76"/>
        <v>2.1024967148488831E-2</v>
      </c>
      <c r="AL222" s="2">
        <f t="shared" si="77"/>
        <v>0</v>
      </c>
      <c r="AM222" s="2">
        <f t="shared" si="78"/>
        <v>0</v>
      </c>
      <c r="AN222" s="2">
        <f t="shared" si="79"/>
        <v>0</v>
      </c>
      <c r="AP222" t="s">
        <v>2236</v>
      </c>
      <c r="AQ222" t="s">
        <v>1147</v>
      </c>
      <c r="AT222">
        <v>2</v>
      </c>
      <c r="AU222" s="95">
        <v>8</v>
      </c>
      <c r="AV222" s="97">
        <v>61</v>
      </c>
      <c r="AW222" s="100">
        <f t="shared" si="82"/>
        <v>8061</v>
      </c>
      <c r="AY222" s="7" t="s">
        <v>1461</v>
      </c>
    </row>
    <row r="223" spans="1:51" ht="13" hidden="1" customHeight="1" outlineLevel="1">
      <c r="A223" t="s">
        <v>1427</v>
      </c>
      <c r="B223" t="s">
        <v>1147</v>
      </c>
      <c r="C223" s="1">
        <f t="shared" si="69"/>
        <v>3100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>IF(P223&gt;0,RANK(P223,(N223:P223,Q223:AE223)),0)</f>
        <v>3</v>
      </c>
      <c r="G223" s="1">
        <f t="shared" si="70"/>
        <v>1961</v>
      </c>
      <c r="H223" s="2">
        <f t="shared" si="71"/>
        <v>0.63258064516129031</v>
      </c>
      <c r="I223" s="2"/>
      <c r="J223" s="2">
        <f t="shared" si="72"/>
        <v>0.15709677419354839</v>
      </c>
      <c r="K223" s="2">
        <f t="shared" si="73"/>
        <v>0.78967741935483871</v>
      </c>
      <c r="L223" s="2">
        <f t="shared" si="74"/>
        <v>2.0645161290322581E-2</v>
      </c>
      <c r="M223" s="2">
        <f t="shared" si="75"/>
        <v>3.258064516129032E-2</v>
      </c>
      <c r="N223" s="58">
        <v>487</v>
      </c>
      <c r="O223" s="58">
        <v>2448</v>
      </c>
      <c r="P223" s="58">
        <v>64</v>
      </c>
      <c r="Q223" s="58">
        <v>63</v>
      </c>
      <c r="X223" s="55">
        <f t="shared" si="81"/>
        <v>0</v>
      </c>
      <c r="Y223" s="55">
        <v>13</v>
      </c>
      <c r="Z223" s="55">
        <v>25</v>
      </c>
      <c r="AA223" s="55">
        <v>0</v>
      </c>
      <c r="AB223" s="55">
        <v>0</v>
      </c>
      <c r="AG223" s="7">
        <f>IF(Q223&gt;0,RANK(Q223,(N223:P223,Q223:AE223)),0)</f>
        <v>4</v>
      </c>
      <c r="AH223" s="7">
        <f>IF(R223&gt;0,RANK(R223,(N223:P223,Q223:AE223)),0)</f>
        <v>0</v>
      </c>
      <c r="AI223" s="7">
        <f>IF(T223&gt;0,RANK(T223,(N223:P223,Q223:AE223)),0)</f>
        <v>0</v>
      </c>
      <c r="AJ223" s="7">
        <f>IF(S223&gt;0,RANK(S223,(N223:P223,Q223:AE223)),0)</f>
        <v>0</v>
      </c>
      <c r="AK223" s="2">
        <f t="shared" si="76"/>
        <v>2.0322580645161289E-2</v>
      </c>
      <c r="AL223" s="2">
        <f t="shared" si="77"/>
        <v>0</v>
      </c>
      <c r="AM223" s="2">
        <f t="shared" si="78"/>
        <v>0</v>
      </c>
      <c r="AN223" s="2">
        <f t="shared" si="79"/>
        <v>0</v>
      </c>
      <c r="AP223" t="s">
        <v>1427</v>
      </c>
      <c r="AQ223" t="s">
        <v>1147</v>
      </c>
      <c r="AT223">
        <v>2</v>
      </c>
      <c r="AU223" s="95">
        <v>8</v>
      </c>
      <c r="AV223" s="97">
        <v>63</v>
      </c>
      <c r="AW223" s="100">
        <f t="shared" si="82"/>
        <v>8063</v>
      </c>
      <c r="AY223" s="7" t="s">
        <v>1461</v>
      </c>
    </row>
    <row r="224" spans="1:51" ht="13" hidden="1" customHeight="1" outlineLevel="1">
      <c r="A224" t="s">
        <v>30</v>
      </c>
      <c r="B224" t="s">
        <v>1147</v>
      </c>
      <c r="C224" s="1">
        <f t="shared" ref="C224:C255" si="83">SUM(N224:AE224)</f>
        <v>2442</v>
      </c>
      <c r="D224" s="7">
        <f>IF(N224&gt;0, RANK(N224,(N224:P224,Q224:AE224)),0)</f>
        <v>1</v>
      </c>
      <c r="E224" s="7">
        <f>IF(O224&gt;0,RANK(O224,(N224:P224,Q224:AE224)),0)</f>
        <v>2</v>
      </c>
      <c r="F224" s="7">
        <f>IF(P224&gt;0,RANK(P224,(N224:P224,Q224:AE224)),0)</f>
        <v>5</v>
      </c>
      <c r="G224" s="1">
        <f t="shared" si="70"/>
        <v>405</v>
      </c>
      <c r="H224" s="2">
        <f t="shared" si="71"/>
        <v>0.16584766584766586</v>
      </c>
      <c r="I224" s="2"/>
      <c r="J224" s="2">
        <f t="shared" ref="J224:J255" si="84">IF($C224=0,"-",N224/$C224)</f>
        <v>0.53685503685503688</v>
      </c>
      <c r="K224" s="2">
        <f t="shared" ref="K224:K255" si="85">IF($C224=0,"-",O224/$C224)</f>
        <v>0.37100737100737102</v>
      </c>
      <c r="L224" s="2">
        <f t="shared" ref="L224:L255" si="86">IF($C224=0,"-",P224/$C224)</f>
        <v>1.8837018837018837E-2</v>
      </c>
      <c r="M224" s="2">
        <f t="shared" ref="M224:M255" si="87">IF(C224=0,"-",(1-J224-K224-L224))</f>
        <v>7.3300573300573255E-2</v>
      </c>
      <c r="N224" s="58">
        <v>1311</v>
      </c>
      <c r="O224" s="58">
        <v>906</v>
      </c>
      <c r="P224" s="58">
        <v>46</v>
      </c>
      <c r="Q224" s="58">
        <v>105</v>
      </c>
      <c r="X224" s="55">
        <f t="shared" si="81"/>
        <v>0</v>
      </c>
      <c r="Y224" s="55">
        <v>16</v>
      </c>
      <c r="Z224" s="55">
        <v>58</v>
      </c>
      <c r="AA224" s="55">
        <v>0</v>
      </c>
      <c r="AB224" s="55">
        <v>0</v>
      </c>
      <c r="AG224" s="7">
        <f>IF(Q224&gt;0,RANK(Q224,(N224:P224,Q224:AE224)),0)</f>
        <v>3</v>
      </c>
      <c r="AH224" s="7">
        <f>IF(R224&gt;0,RANK(R224,(N224:P224,Q224:AE224)),0)</f>
        <v>0</v>
      </c>
      <c r="AI224" s="7">
        <f>IF(T224&gt;0,RANK(T224,(N224:P224,Q224:AE224)),0)</f>
        <v>0</v>
      </c>
      <c r="AJ224" s="7">
        <f>IF(S224&gt;0,RANK(S224,(N224:P224,Q224:AE224)),0)</f>
        <v>0</v>
      </c>
      <c r="AK224" s="2">
        <f t="shared" ref="AK224:AK255" si="88">IF($C224=0,"-",Q224/$C224)</f>
        <v>4.2997542997542999E-2</v>
      </c>
      <c r="AL224" s="2">
        <f t="shared" ref="AL224:AL255" si="89">IF($C224=0,"-",R224/$C224)</f>
        <v>0</v>
      </c>
      <c r="AM224" s="2">
        <f t="shared" ref="AM224:AM255" si="90">IF($C224=0,"-",T224/$C224)</f>
        <v>0</v>
      </c>
      <c r="AN224" s="2">
        <f t="shared" ref="AN224:AN255" si="91">IF($C224=0,"-",S224/$C224)</f>
        <v>0</v>
      </c>
      <c r="AP224" t="s">
        <v>30</v>
      </c>
      <c r="AQ224" t="s">
        <v>1147</v>
      </c>
      <c r="AT224">
        <v>2</v>
      </c>
      <c r="AU224" s="95">
        <v>8</v>
      </c>
      <c r="AV224" s="97">
        <v>65</v>
      </c>
      <c r="AW224" s="100">
        <f t="shared" si="82"/>
        <v>8065</v>
      </c>
      <c r="AY224" s="7" t="s">
        <v>1461</v>
      </c>
    </row>
    <row r="225" spans="1:51" ht="13" hidden="1" customHeight="1" outlineLevel="1">
      <c r="A225" t="s">
        <v>99</v>
      </c>
      <c r="B225" t="s">
        <v>1147</v>
      </c>
      <c r="C225" s="1">
        <f t="shared" si="83"/>
        <v>22879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>IF(P225&gt;0,RANK(P225,(N225:P225,Q225:AE225)),0)</f>
        <v>5</v>
      </c>
      <c r="G225" s="1">
        <f t="shared" si="70"/>
        <v>1678</v>
      </c>
      <c r="H225" s="2">
        <f t="shared" si="71"/>
        <v>7.3342366362166178E-2</v>
      </c>
      <c r="I225" s="2"/>
      <c r="J225" s="2">
        <f t="shared" si="84"/>
        <v>0.51802963416233228</v>
      </c>
      <c r="K225" s="2">
        <f t="shared" si="85"/>
        <v>0.4446872678001661</v>
      </c>
      <c r="L225" s="2">
        <f t="shared" si="86"/>
        <v>6.3376895843349794E-3</v>
      </c>
      <c r="M225" s="2">
        <f t="shared" si="87"/>
        <v>3.0945408453166647E-2</v>
      </c>
      <c r="N225" s="58">
        <v>11852</v>
      </c>
      <c r="O225" s="58">
        <v>10174</v>
      </c>
      <c r="P225" s="58">
        <v>145</v>
      </c>
      <c r="Q225" s="58">
        <v>457</v>
      </c>
      <c r="X225" s="55">
        <f t="shared" si="81"/>
        <v>0</v>
      </c>
      <c r="Y225" s="55">
        <v>38</v>
      </c>
      <c r="Z225" s="55">
        <v>213</v>
      </c>
      <c r="AA225" s="55">
        <v>0</v>
      </c>
      <c r="AB225" s="55">
        <v>0</v>
      </c>
      <c r="AG225" s="7">
        <f>IF(Q225&gt;0,RANK(Q225,(N225:P225,Q225:AE225)),0)</f>
        <v>3</v>
      </c>
      <c r="AH225" s="7">
        <f>IF(R225&gt;0,RANK(R225,(N225:P225,Q225:AE225)),0)</f>
        <v>0</v>
      </c>
      <c r="AI225" s="7">
        <f>IF(T225&gt;0,RANK(T225,(N225:P225,Q225:AE225)),0)</f>
        <v>0</v>
      </c>
      <c r="AJ225" s="7">
        <f>IF(S225&gt;0,RANK(S225,(N225:P225,Q225:AE225)),0)</f>
        <v>0</v>
      </c>
      <c r="AK225" s="2">
        <f t="shared" si="88"/>
        <v>1.9974649241662659E-2</v>
      </c>
      <c r="AL225" s="2">
        <f t="shared" si="89"/>
        <v>0</v>
      </c>
      <c r="AM225" s="2">
        <f t="shared" si="90"/>
        <v>0</v>
      </c>
      <c r="AN225" s="2">
        <f t="shared" si="91"/>
        <v>0</v>
      </c>
      <c r="AP225" t="s">
        <v>99</v>
      </c>
      <c r="AQ225" t="s">
        <v>1147</v>
      </c>
      <c r="AT225">
        <v>2</v>
      </c>
      <c r="AU225" s="95">
        <v>8</v>
      </c>
      <c r="AV225" s="97">
        <v>67</v>
      </c>
      <c r="AW225" s="100">
        <f t="shared" si="82"/>
        <v>8067</v>
      </c>
      <c r="AY225" s="7" t="s">
        <v>1461</v>
      </c>
    </row>
    <row r="226" spans="1:51" ht="13" hidden="1" customHeight="1" outlineLevel="1">
      <c r="A226" t="s">
        <v>62</v>
      </c>
      <c r="B226" t="s">
        <v>1147</v>
      </c>
      <c r="C226" s="1">
        <f t="shared" si="83"/>
        <v>145672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>IF(P226&gt;0,RANK(P226,(N226:P226,Q226:AE226)),0)</f>
        <v>5</v>
      </c>
      <c r="G226" s="1">
        <f t="shared" si="70"/>
        <v>539</v>
      </c>
      <c r="H226" s="2">
        <f t="shared" si="71"/>
        <v>3.7000933604261631E-3</v>
      </c>
      <c r="I226" s="2"/>
      <c r="J226" s="2">
        <f t="shared" si="84"/>
        <v>0.47132599264100172</v>
      </c>
      <c r="K226" s="2">
        <f t="shared" si="85"/>
        <v>0.47502608600142787</v>
      </c>
      <c r="L226" s="2">
        <f t="shared" si="86"/>
        <v>1.0866879015871272E-2</v>
      </c>
      <c r="M226" s="2">
        <f t="shared" si="87"/>
        <v>4.2781042341699133E-2</v>
      </c>
      <c r="N226" s="58">
        <v>68659</v>
      </c>
      <c r="O226" s="58">
        <v>69198</v>
      </c>
      <c r="P226" s="58">
        <v>1583</v>
      </c>
      <c r="Q226" s="58">
        <v>3780</v>
      </c>
      <c r="X226" s="55">
        <f t="shared" si="81"/>
        <v>0</v>
      </c>
      <c r="Y226" s="55">
        <v>498</v>
      </c>
      <c r="Z226" s="55">
        <v>1952</v>
      </c>
      <c r="AA226" s="55">
        <v>0</v>
      </c>
      <c r="AB226" s="55">
        <v>2</v>
      </c>
      <c r="AG226" s="7">
        <f>IF(Q226&gt;0,RANK(Q226,(N226:P226,Q226:AE226)),0)</f>
        <v>3</v>
      </c>
      <c r="AH226" s="7">
        <f>IF(R226&gt;0,RANK(R226,(N226:P226,Q226:AE226)),0)</f>
        <v>0</v>
      </c>
      <c r="AI226" s="7">
        <f>IF(T226&gt;0,RANK(T226,(N226:P226,Q226:AE226)),0)</f>
        <v>0</v>
      </c>
      <c r="AJ226" s="7">
        <f>IF(S226&gt;0,RANK(S226,(N226:P226,Q226:AE226)),0)</f>
        <v>0</v>
      </c>
      <c r="AK226" s="2">
        <f t="shared" si="88"/>
        <v>2.5948706683508155E-2</v>
      </c>
      <c r="AL226" s="2">
        <f t="shared" si="89"/>
        <v>0</v>
      </c>
      <c r="AM226" s="2">
        <f t="shared" si="90"/>
        <v>0</v>
      </c>
      <c r="AN226" s="2">
        <f t="shared" si="91"/>
        <v>0</v>
      </c>
      <c r="AP226" t="s">
        <v>62</v>
      </c>
      <c r="AQ226" t="s">
        <v>1147</v>
      </c>
      <c r="AT226">
        <v>2</v>
      </c>
      <c r="AU226" s="95">
        <v>8</v>
      </c>
      <c r="AV226" s="97">
        <v>69</v>
      </c>
      <c r="AW226" s="100">
        <f t="shared" si="82"/>
        <v>8069</v>
      </c>
      <c r="AY226" s="7" t="s">
        <v>1461</v>
      </c>
    </row>
    <row r="227" spans="1:51" ht="13" hidden="1" customHeight="1" outlineLevel="1">
      <c r="A227" t="s">
        <v>1608</v>
      </c>
      <c r="B227" t="s">
        <v>1147</v>
      </c>
      <c r="C227" s="1">
        <f t="shared" si="83"/>
        <v>5564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>IF(P227&gt;0,RANK(P227,(N227:P227,Q227:AE227)),0)</f>
        <v>5</v>
      </c>
      <c r="G227" s="1">
        <f t="shared" si="70"/>
        <v>423</v>
      </c>
      <c r="H227" s="2">
        <f t="shared" si="71"/>
        <v>7.602444284687275E-2</v>
      </c>
      <c r="I227" s="2"/>
      <c r="J227" s="2">
        <f t="shared" si="84"/>
        <v>0.42774982027318476</v>
      </c>
      <c r="K227" s="2">
        <f t="shared" si="85"/>
        <v>0.50377426312005746</v>
      </c>
      <c r="L227" s="2">
        <f t="shared" si="86"/>
        <v>1.4557872034507549E-2</v>
      </c>
      <c r="M227" s="2">
        <f t="shared" si="87"/>
        <v>5.3918044572250232E-2</v>
      </c>
      <c r="N227" s="58">
        <v>2380</v>
      </c>
      <c r="O227" s="58">
        <v>2803</v>
      </c>
      <c r="P227" s="58">
        <v>81</v>
      </c>
      <c r="Q227" s="58">
        <v>163</v>
      </c>
      <c r="X227" s="55">
        <f t="shared" si="81"/>
        <v>0</v>
      </c>
      <c r="Y227" s="55">
        <v>14</v>
      </c>
      <c r="Z227" s="55">
        <v>123</v>
      </c>
      <c r="AA227" s="55">
        <v>0</v>
      </c>
      <c r="AB227" s="55">
        <v>0</v>
      </c>
      <c r="AG227" s="7">
        <f>IF(Q227&gt;0,RANK(Q227,(N227:P227,Q227:AE227)),0)</f>
        <v>3</v>
      </c>
      <c r="AH227" s="7">
        <f>IF(R227&gt;0,RANK(R227,(N227:P227,Q227:AE227)),0)</f>
        <v>0</v>
      </c>
      <c r="AI227" s="7">
        <f>IF(T227&gt;0,RANK(T227,(N227:P227,Q227:AE227)),0)</f>
        <v>0</v>
      </c>
      <c r="AJ227" s="7">
        <f>IF(S227&gt;0,RANK(S227,(N227:P227,Q227:AE227)),0)</f>
        <v>0</v>
      </c>
      <c r="AK227" s="2">
        <f t="shared" si="88"/>
        <v>2.9295470884255929E-2</v>
      </c>
      <c r="AL227" s="2">
        <f t="shared" si="89"/>
        <v>0</v>
      </c>
      <c r="AM227" s="2">
        <f t="shared" si="90"/>
        <v>0</v>
      </c>
      <c r="AN227" s="2">
        <f t="shared" si="91"/>
        <v>0</v>
      </c>
      <c r="AP227" t="s">
        <v>1608</v>
      </c>
      <c r="AQ227" t="s">
        <v>1147</v>
      </c>
      <c r="AT227">
        <v>2</v>
      </c>
      <c r="AU227" s="95">
        <v>8</v>
      </c>
      <c r="AV227" s="97">
        <v>71</v>
      </c>
      <c r="AW227" s="100">
        <f t="shared" si="82"/>
        <v>8071</v>
      </c>
      <c r="AY227" s="7" t="s">
        <v>1461</v>
      </c>
    </row>
    <row r="228" spans="1:51" ht="13" hidden="1" customHeight="1" outlineLevel="1">
      <c r="A228" t="s">
        <v>181</v>
      </c>
      <c r="B228" t="s">
        <v>1147</v>
      </c>
      <c r="C228" s="1">
        <f t="shared" si="83"/>
        <v>1998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>IF(P228&gt;0,RANK(P228,(N228:P228,Q228:AE228)),0)</f>
        <v>4</v>
      </c>
      <c r="G228" s="1">
        <f t="shared" si="70"/>
        <v>1236</v>
      </c>
      <c r="H228" s="2">
        <f t="shared" si="71"/>
        <v>0.61861861861861867</v>
      </c>
      <c r="I228" s="2"/>
      <c r="J228" s="2">
        <f t="shared" si="84"/>
        <v>0.16066066066066065</v>
      </c>
      <c r="K228" s="2">
        <f t="shared" si="85"/>
        <v>0.77927927927927931</v>
      </c>
      <c r="L228" s="2">
        <f t="shared" si="86"/>
        <v>2.0520520520520519E-2</v>
      </c>
      <c r="M228" s="2">
        <f t="shared" si="87"/>
        <v>3.9539539539539523E-2</v>
      </c>
      <c r="N228" s="58">
        <v>321</v>
      </c>
      <c r="O228" s="58">
        <v>1557</v>
      </c>
      <c r="P228" s="58">
        <v>41</v>
      </c>
      <c r="Q228" s="58">
        <v>45</v>
      </c>
      <c r="X228" s="55">
        <f t="shared" si="81"/>
        <v>0</v>
      </c>
      <c r="Y228" s="55">
        <v>7</v>
      </c>
      <c r="Z228" s="55">
        <v>27</v>
      </c>
      <c r="AA228" s="55">
        <v>0</v>
      </c>
      <c r="AB228" s="55">
        <v>0</v>
      </c>
      <c r="AG228" s="7">
        <f>IF(Q228&gt;0,RANK(Q228,(N228:P228,Q228:AE228)),0)</f>
        <v>3</v>
      </c>
      <c r="AH228" s="7">
        <f>IF(R228&gt;0,RANK(R228,(N228:P228,Q228:AE228)),0)</f>
        <v>0</v>
      </c>
      <c r="AI228" s="7">
        <f>IF(T228&gt;0,RANK(T228,(N228:P228,Q228:AE228)),0)</f>
        <v>0</v>
      </c>
      <c r="AJ228" s="7">
        <f>IF(S228&gt;0,RANK(S228,(N228:P228,Q228:AE228)),0)</f>
        <v>0</v>
      </c>
      <c r="AK228" s="2">
        <f t="shared" si="88"/>
        <v>2.2522522522522521E-2</v>
      </c>
      <c r="AL228" s="2">
        <f t="shared" si="89"/>
        <v>0</v>
      </c>
      <c r="AM228" s="2">
        <f t="shared" si="90"/>
        <v>0</v>
      </c>
      <c r="AN228" s="2">
        <f t="shared" si="91"/>
        <v>0</v>
      </c>
      <c r="AP228" t="s">
        <v>181</v>
      </c>
      <c r="AQ228" t="s">
        <v>1147</v>
      </c>
      <c r="AT228">
        <v>2</v>
      </c>
      <c r="AU228" s="95">
        <v>8</v>
      </c>
      <c r="AV228" s="97">
        <v>73</v>
      </c>
      <c r="AW228" s="100">
        <f t="shared" si="82"/>
        <v>8073</v>
      </c>
      <c r="AY228" s="7" t="s">
        <v>1461</v>
      </c>
    </row>
    <row r="229" spans="1:51" ht="13" hidden="1" customHeight="1" outlineLevel="1">
      <c r="A229" t="s">
        <v>1936</v>
      </c>
      <c r="B229" t="s">
        <v>1147</v>
      </c>
      <c r="C229" s="1">
        <f t="shared" si="83"/>
        <v>7720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>IF(P229&gt;0,RANK(P229,(N229:P229,Q229:AE229)),0)</f>
        <v>4</v>
      </c>
      <c r="G229" s="1">
        <f t="shared" si="70"/>
        <v>4071</v>
      </c>
      <c r="H229" s="2">
        <f t="shared" si="71"/>
        <v>0.52733160621761654</v>
      </c>
      <c r="I229" s="2"/>
      <c r="J229" s="2">
        <f t="shared" si="84"/>
        <v>0.20608808290155439</v>
      </c>
      <c r="K229" s="2">
        <f t="shared" si="85"/>
        <v>0.73341968911917099</v>
      </c>
      <c r="L229" s="2">
        <f t="shared" si="86"/>
        <v>1.8652849740932641E-2</v>
      </c>
      <c r="M229" s="2">
        <f t="shared" si="87"/>
        <v>4.183937823834203E-2</v>
      </c>
      <c r="N229" s="58">
        <v>1591</v>
      </c>
      <c r="O229" s="58">
        <v>5662</v>
      </c>
      <c r="P229" s="58">
        <v>144</v>
      </c>
      <c r="Q229" s="58">
        <v>201</v>
      </c>
      <c r="X229" s="55">
        <f t="shared" si="81"/>
        <v>0</v>
      </c>
      <c r="Y229" s="55">
        <v>21</v>
      </c>
      <c r="Z229" s="55">
        <v>100</v>
      </c>
      <c r="AA229" s="55">
        <v>1</v>
      </c>
      <c r="AB229" s="55">
        <v>0</v>
      </c>
      <c r="AG229" s="7">
        <f>IF(Q229&gt;0,RANK(Q229,(N229:P229,Q229:AE229)),0)</f>
        <v>3</v>
      </c>
      <c r="AH229" s="7">
        <f>IF(R229&gt;0,RANK(R229,(N229:P229,Q229:AE229)),0)</f>
        <v>0</v>
      </c>
      <c r="AI229" s="7">
        <f>IF(T229&gt;0,RANK(T229,(N229:P229,Q229:AE229)),0)</f>
        <v>0</v>
      </c>
      <c r="AJ229" s="7">
        <f>IF(S229&gt;0,RANK(S229,(N229:P229,Q229:AE229)),0)</f>
        <v>0</v>
      </c>
      <c r="AK229" s="2">
        <f t="shared" si="88"/>
        <v>2.6036269430051814E-2</v>
      </c>
      <c r="AL229" s="2">
        <f t="shared" si="89"/>
        <v>0</v>
      </c>
      <c r="AM229" s="2">
        <f t="shared" si="90"/>
        <v>0</v>
      </c>
      <c r="AN229" s="2">
        <f t="shared" si="91"/>
        <v>0</v>
      </c>
      <c r="AP229" t="s">
        <v>1936</v>
      </c>
      <c r="AQ229" t="s">
        <v>1147</v>
      </c>
      <c r="AT229">
        <v>2</v>
      </c>
      <c r="AU229" s="95">
        <v>8</v>
      </c>
      <c r="AV229" s="97">
        <v>75</v>
      </c>
      <c r="AW229" s="100">
        <f t="shared" si="82"/>
        <v>8075</v>
      </c>
      <c r="AY229" s="7" t="s">
        <v>1461</v>
      </c>
    </row>
    <row r="230" spans="1:51" ht="13" hidden="1" customHeight="1" outlineLevel="1">
      <c r="A230" t="s">
        <v>1236</v>
      </c>
      <c r="B230" t="s">
        <v>1147</v>
      </c>
      <c r="C230" s="1">
        <f t="shared" si="83"/>
        <v>57491</v>
      </c>
      <c r="D230" s="7">
        <f>IF(N230&gt;0, RANK(N230,(N230:P230,Q230:AE230)),0)</f>
        <v>2</v>
      </c>
      <c r="E230" s="7">
        <f>IF(O230&gt;0,RANK(O230,(N230:P230,Q230:AE230)),0)</f>
        <v>1</v>
      </c>
      <c r="F230" s="7">
        <f>IF(P230&gt;0,RANK(P230,(N230:P230,Q230:AE230)),0)</f>
        <v>5</v>
      </c>
      <c r="G230" s="1">
        <f t="shared" si="70"/>
        <v>23903</v>
      </c>
      <c r="H230" s="2">
        <f t="shared" si="71"/>
        <v>0.41576942477953072</v>
      </c>
      <c r="I230" s="2"/>
      <c r="J230" s="2">
        <f t="shared" si="84"/>
        <v>0.26804195439286149</v>
      </c>
      <c r="K230" s="2">
        <f t="shared" si="85"/>
        <v>0.68381137917239221</v>
      </c>
      <c r="L230" s="2">
        <f t="shared" si="86"/>
        <v>1.2436729227183385E-2</v>
      </c>
      <c r="M230" s="2">
        <f t="shared" si="87"/>
        <v>3.5709937207562915E-2</v>
      </c>
      <c r="N230" s="58">
        <v>15410</v>
      </c>
      <c r="O230" s="58">
        <v>39313</v>
      </c>
      <c r="P230" s="58">
        <v>715</v>
      </c>
      <c r="Q230" s="58">
        <v>1220</v>
      </c>
      <c r="X230" s="55">
        <f t="shared" si="81"/>
        <v>0</v>
      </c>
      <c r="Y230" s="55">
        <v>113</v>
      </c>
      <c r="Z230" s="55">
        <v>718</v>
      </c>
      <c r="AA230" s="55">
        <v>2</v>
      </c>
      <c r="AB230" s="55">
        <v>0</v>
      </c>
      <c r="AG230" s="7">
        <f>IF(Q230&gt;0,RANK(Q230,(N230:P230,Q230:AE230)),0)</f>
        <v>3</v>
      </c>
      <c r="AH230" s="7">
        <f>IF(R230&gt;0,RANK(R230,(N230:P230,Q230:AE230)),0)</f>
        <v>0</v>
      </c>
      <c r="AI230" s="7">
        <f>IF(T230&gt;0,RANK(T230,(N230:P230,Q230:AE230)),0)</f>
        <v>0</v>
      </c>
      <c r="AJ230" s="7">
        <f>IF(S230&gt;0,RANK(S230,(N230:P230,Q230:AE230)),0)</f>
        <v>0</v>
      </c>
      <c r="AK230" s="2">
        <f t="shared" si="88"/>
        <v>2.1220712807222E-2</v>
      </c>
      <c r="AL230" s="2">
        <f t="shared" si="89"/>
        <v>0</v>
      </c>
      <c r="AM230" s="2">
        <f t="shared" si="90"/>
        <v>0</v>
      </c>
      <c r="AN230" s="2">
        <f t="shared" si="91"/>
        <v>0</v>
      </c>
      <c r="AP230" t="s">
        <v>1236</v>
      </c>
      <c r="AQ230" t="s">
        <v>1147</v>
      </c>
      <c r="AT230">
        <v>2</v>
      </c>
      <c r="AU230" s="95">
        <v>8</v>
      </c>
      <c r="AV230" s="97">
        <v>77</v>
      </c>
      <c r="AW230" s="100">
        <f t="shared" si="82"/>
        <v>8077</v>
      </c>
      <c r="AY230" s="7" t="s">
        <v>1461</v>
      </c>
    </row>
    <row r="231" spans="1:51" ht="13" hidden="1" customHeight="1" outlineLevel="1">
      <c r="A231" t="s">
        <v>707</v>
      </c>
      <c r="B231" t="s">
        <v>1147</v>
      </c>
      <c r="C231" s="1">
        <f t="shared" si="83"/>
        <v>601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>IF(P231&gt;0,RANK(P231,(N231:P231,Q231:AE231)),0)</f>
        <v>5</v>
      </c>
      <c r="G231" s="1">
        <f t="shared" si="70"/>
        <v>50</v>
      </c>
      <c r="H231" s="2">
        <f t="shared" si="71"/>
        <v>8.3194675540765387E-2</v>
      </c>
      <c r="I231" s="2"/>
      <c r="J231" s="2">
        <f t="shared" si="84"/>
        <v>0.4226289517470882</v>
      </c>
      <c r="K231" s="2">
        <f t="shared" si="85"/>
        <v>0.50582362728785357</v>
      </c>
      <c r="L231" s="2">
        <f t="shared" si="86"/>
        <v>1.1647254575707155E-2</v>
      </c>
      <c r="M231" s="2">
        <f t="shared" si="87"/>
        <v>5.9900166389351014E-2</v>
      </c>
      <c r="N231" s="58">
        <v>254</v>
      </c>
      <c r="O231" s="58">
        <v>304</v>
      </c>
      <c r="P231" s="58">
        <v>7</v>
      </c>
      <c r="Q231" s="58">
        <v>20</v>
      </c>
      <c r="X231" s="55">
        <f t="shared" si="81"/>
        <v>0</v>
      </c>
      <c r="Y231" s="55">
        <v>1</v>
      </c>
      <c r="Z231" s="55">
        <v>15</v>
      </c>
      <c r="AA231" s="55">
        <v>0</v>
      </c>
      <c r="AB231" s="55">
        <v>0</v>
      </c>
      <c r="AG231" s="7">
        <f>IF(Q231&gt;0,RANK(Q231,(N231:P231,Q231:AE231)),0)</f>
        <v>3</v>
      </c>
      <c r="AH231" s="7">
        <f>IF(R231&gt;0,RANK(R231,(N231:P231,Q231:AE231)),0)</f>
        <v>0</v>
      </c>
      <c r="AI231" s="7">
        <f>IF(T231&gt;0,RANK(T231,(N231:P231,Q231:AE231)),0)</f>
        <v>0</v>
      </c>
      <c r="AJ231" s="7">
        <f>IF(S231&gt;0,RANK(S231,(N231:P231,Q231:AE231)),0)</f>
        <v>0</v>
      </c>
      <c r="AK231" s="2">
        <f t="shared" si="88"/>
        <v>3.3277870216306155E-2</v>
      </c>
      <c r="AL231" s="2">
        <f t="shared" si="89"/>
        <v>0</v>
      </c>
      <c r="AM231" s="2">
        <f t="shared" si="90"/>
        <v>0</v>
      </c>
      <c r="AN231" s="2">
        <f t="shared" si="91"/>
        <v>0</v>
      </c>
      <c r="AP231" t="s">
        <v>707</v>
      </c>
      <c r="AQ231" t="s">
        <v>1147</v>
      </c>
      <c r="AT231">
        <v>2</v>
      </c>
      <c r="AU231" s="95">
        <v>8</v>
      </c>
      <c r="AV231" s="97">
        <v>79</v>
      </c>
      <c r="AW231" s="100">
        <f t="shared" si="82"/>
        <v>8079</v>
      </c>
      <c r="AY231" s="7" t="s">
        <v>1461</v>
      </c>
    </row>
    <row r="232" spans="1:51" ht="13" hidden="1" customHeight="1" outlineLevel="1">
      <c r="A232" t="s">
        <v>708</v>
      </c>
      <c r="B232" t="s">
        <v>1147</v>
      </c>
      <c r="C232" s="1">
        <f t="shared" si="83"/>
        <v>4874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>IF(P232&gt;0,RANK(P232,(N232:P232,Q232:AE232)),0)</f>
        <v>4</v>
      </c>
      <c r="G232" s="1">
        <f t="shared" si="70"/>
        <v>2901</v>
      </c>
      <c r="H232" s="2">
        <f t="shared" si="71"/>
        <v>0.59519901518260154</v>
      </c>
      <c r="I232" s="2"/>
      <c r="J232" s="2">
        <f t="shared" si="84"/>
        <v>0.16947066064833813</v>
      </c>
      <c r="K232" s="2">
        <f t="shared" si="85"/>
        <v>0.7646696758309397</v>
      </c>
      <c r="L232" s="2">
        <f t="shared" si="86"/>
        <v>1.2925728354534264E-2</v>
      </c>
      <c r="M232" s="2">
        <f t="shared" si="87"/>
        <v>5.2933935166187884E-2</v>
      </c>
      <c r="N232" s="58">
        <v>826</v>
      </c>
      <c r="O232" s="58">
        <v>3727</v>
      </c>
      <c r="P232" s="58">
        <v>63</v>
      </c>
      <c r="Q232" s="58">
        <v>176</v>
      </c>
      <c r="X232" s="55">
        <f t="shared" si="81"/>
        <v>0</v>
      </c>
      <c r="Y232" s="55">
        <v>19</v>
      </c>
      <c r="Z232" s="55">
        <v>63</v>
      </c>
      <c r="AA232" s="55">
        <v>0</v>
      </c>
      <c r="AB232" s="55">
        <v>0</v>
      </c>
      <c r="AG232" s="7">
        <f>IF(Q232&gt;0,RANK(Q232,(N232:P232,Q232:AE232)),0)</f>
        <v>3</v>
      </c>
      <c r="AH232" s="7">
        <f>IF(R232&gt;0,RANK(R232,(N232:P232,Q232:AE232)),0)</f>
        <v>0</v>
      </c>
      <c r="AI232" s="7">
        <f>IF(T232&gt;0,RANK(T232,(N232:P232,Q232:AE232)),0)</f>
        <v>0</v>
      </c>
      <c r="AJ232" s="7">
        <f>IF(S232&gt;0,RANK(S232,(N232:P232,Q232:AE232)),0)</f>
        <v>0</v>
      </c>
      <c r="AK232" s="2">
        <f t="shared" si="88"/>
        <v>3.6109971276159211E-2</v>
      </c>
      <c r="AL232" s="2">
        <f t="shared" si="89"/>
        <v>0</v>
      </c>
      <c r="AM232" s="2">
        <f t="shared" si="90"/>
        <v>0</v>
      </c>
      <c r="AN232" s="2">
        <f t="shared" si="91"/>
        <v>0</v>
      </c>
      <c r="AP232" t="s">
        <v>708</v>
      </c>
      <c r="AQ232" t="s">
        <v>1147</v>
      </c>
      <c r="AT232">
        <v>2</v>
      </c>
      <c r="AU232" s="95">
        <v>8</v>
      </c>
      <c r="AV232" s="97">
        <v>81</v>
      </c>
      <c r="AW232" s="100">
        <f t="shared" si="82"/>
        <v>8081</v>
      </c>
      <c r="AY232" s="7" t="s">
        <v>1461</v>
      </c>
    </row>
    <row r="233" spans="1:51" ht="13" hidden="1" customHeight="1" outlineLevel="1">
      <c r="A233" t="s">
        <v>159</v>
      </c>
      <c r="B233" t="s">
        <v>1147</v>
      </c>
      <c r="C233" s="1">
        <f t="shared" si="83"/>
        <v>9697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>IF(P233&gt;0,RANK(P233,(N233:P233,Q233:AE233)),0)</f>
        <v>5</v>
      </c>
      <c r="G233" s="1">
        <f t="shared" si="70"/>
        <v>2431</v>
      </c>
      <c r="H233" s="2">
        <f t="shared" si="71"/>
        <v>0.25069609157471384</v>
      </c>
      <c r="I233" s="2"/>
      <c r="J233" s="2">
        <f t="shared" si="84"/>
        <v>0.34577704444673613</v>
      </c>
      <c r="K233" s="2">
        <f t="shared" si="85"/>
        <v>0.59647313602144991</v>
      </c>
      <c r="L233" s="2">
        <f t="shared" si="86"/>
        <v>1.4024956172011962E-2</v>
      </c>
      <c r="M233" s="2">
        <f t="shared" si="87"/>
        <v>4.3724863359802052E-2</v>
      </c>
      <c r="N233" s="58">
        <v>3353</v>
      </c>
      <c r="O233" s="58">
        <v>5784</v>
      </c>
      <c r="P233" s="58">
        <v>136</v>
      </c>
      <c r="Q233" s="58">
        <v>250</v>
      </c>
      <c r="X233" s="55">
        <f t="shared" si="81"/>
        <v>0</v>
      </c>
      <c r="Y233" s="55">
        <v>23</v>
      </c>
      <c r="Z233" s="55">
        <v>151</v>
      </c>
      <c r="AA233" s="55">
        <v>0</v>
      </c>
      <c r="AB233" s="55">
        <v>0</v>
      </c>
      <c r="AG233" s="7">
        <f>IF(Q233&gt;0,RANK(Q233,(N233:P233,Q233:AE233)),0)</f>
        <v>3</v>
      </c>
      <c r="AH233" s="7">
        <f>IF(R233&gt;0,RANK(R233,(N233:P233,Q233:AE233)),0)</f>
        <v>0</v>
      </c>
      <c r="AI233" s="7">
        <f>IF(T233&gt;0,RANK(T233,(N233:P233,Q233:AE233)),0)</f>
        <v>0</v>
      </c>
      <c r="AJ233" s="7">
        <f>IF(S233&gt;0,RANK(S233,(N233:P233,Q233:AE233)),0)</f>
        <v>0</v>
      </c>
      <c r="AK233" s="2">
        <f t="shared" si="88"/>
        <v>2.5781169433845518E-2</v>
      </c>
      <c r="AL233" s="2">
        <f t="shared" si="89"/>
        <v>0</v>
      </c>
      <c r="AM233" s="2">
        <f t="shared" si="90"/>
        <v>0</v>
      </c>
      <c r="AN233" s="2">
        <f t="shared" si="91"/>
        <v>0</v>
      </c>
      <c r="AP233" t="s">
        <v>159</v>
      </c>
      <c r="AQ233" t="s">
        <v>1147</v>
      </c>
      <c r="AT233">
        <v>2</v>
      </c>
      <c r="AU233" s="95">
        <v>8</v>
      </c>
      <c r="AV233" s="97">
        <v>83</v>
      </c>
      <c r="AW233" s="100">
        <f t="shared" si="82"/>
        <v>8083</v>
      </c>
      <c r="AY233" s="7" t="s">
        <v>1461</v>
      </c>
    </row>
    <row r="234" spans="1:51" ht="13" hidden="1" customHeight="1" outlineLevel="1">
      <c r="A234" t="s">
        <v>191</v>
      </c>
      <c r="B234" t="s">
        <v>1147</v>
      </c>
      <c r="C234" s="1">
        <f t="shared" si="83"/>
        <v>16649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>IF(P234&gt;0,RANK(P234,(N234:P234,Q234:AE234)),0)</f>
        <v>5</v>
      </c>
      <c r="G234" s="1">
        <f t="shared" si="70"/>
        <v>7836</v>
      </c>
      <c r="H234" s="2">
        <f t="shared" si="71"/>
        <v>0.47065889843233827</v>
      </c>
      <c r="I234" s="2"/>
      <c r="J234" s="2">
        <f t="shared" si="84"/>
        <v>0.24451919034176225</v>
      </c>
      <c r="K234" s="2">
        <f t="shared" si="85"/>
        <v>0.7151780887741005</v>
      </c>
      <c r="L234" s="2">
        <f t="shared" si="86"/>
        <v>9.0095501231305178E-3</v>
      </c>
      <c r="M234" s="2">
        <f t="shared" si="87"/>
        <v>3.1293170761006704E-2</v>
      </c>
      <c r="N234" s="58">
        <v>4071</v>
      </c>
      <c r="O234" s="58">
        <v>11907</v>
      </c>
      <c r="P234" s="58">
        <v>150</v>
      </c>
      <c r="Q234" s="58">
        <v>333</v>
      </c>
      <c r="X234" s="55">
        <f t="shared" si="81"/>
        <v>0</v>
      </c>
      <c r="Y234" s="55">
        <v>23</v>
      </c>
      <c r="Z234" s="55">
        <v>165</v>
      </c>
      <c r="AA234" s="55">
        <v>0</v>
      </c>
      <c r="AB234" s="55">
        <v>0</v>
      </c>
      <c r="AG234" s="7">
        <f>IF(Q234&gt;0,RANK(Q234,(N234:P234,Q234:AE234)),0)</f>
        <v>3</v>
      </c>
      <c r="AH234" s="7">
        <f>IF(R234&gt;0,RANK(R234,(N234:P234,Q234:AE234)),0)</f>
        <v>0</v>
      </c>
      <c r="AI234" s="7">
        <f>IF(T234&gt;0,RANK(T234,(N234:P234,Q234:AE234)),0)</f>
        <v>0</v>
      </c>
      <c r="AJ234" s="7">
        <f>IF(S234&gt;0,RANK(S234,(N234:P234,Q234:AE234)),0)</f>
        <v>0</v>
      </c>
      <c r="AK234" s="2">
        <f t="shared" si="88"/>
        <v>2.0001201273349752E-2</v>
      </c>
      <c r="AL234" s="2">
        <f t="shared" si="89"/>
        <v>0</v>
      </c>
      <c r="AM234" s="2">
        <f t="shared" si="90"/>
        <v>0</v>
      </c>
      <c r="AN234" s="2">
        <f t="shared" si="91"/>
        <v>0</v>
      </c>
      <c r="AP234" t="s">
        <v>191</v>
      </c>
      <c r="AQ234" t="s">
        <v>1147</v>
      </c>
      <c r="AT234">
        <v>2</v>
      </c>
      <c r="AU234" s="95">
        <v>8</v>
      </c>
      <c r="AV234" s="97">
        <v>85</v>
      </c>
      <c r="AW234" s="100">
        <f t="shared" si="82"/>
        <v>8085</v>
      </c>
      <c r="AY234" s="7" t="s">
        <v>1461</v>
      </c>
    </row>
    <row r="235" spans="1:51" ht="13" hidden="1" customHeight="1" outlineLevel="1">
      <c r="A235" t="s">
        <v>2193</v>
      </c>
      <c r="B235" t="s">
        <v>1147</v>
      </c>
      <c r="C235" s="1">
        <f t="shared" si="83"/>
        <v>8812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>IF(P235&gt;0,RANK(P235,(N235:P235,Q235:AE235)),0)</f>
        <v>5</v>
      </c>
      <c r="G235" s="1">
        <f t="shared" si="70"/>
        <v>3955</v>
      </c>
      <c r="H235" s="2">
        <f t="shared" si="71"/>
        <v>0.44881979119382659</v>
      </c>
      <c r="I235" s="2"/>
      <c r="J235" s="2">
        <f t="shared" si="84"/>
        <v>0.24557421697684975</v>
      </c>
      <c r="K235" s="2">
        <f t="shared" si="85"/>
        <v>0.69439400817067631</v>
      </c>
      <c r="L235" s="2">
        <f t="shared" si="86"/>
        <v>1.5320018157058557E-2</v>
      </c>
      <c r="M235" s="2">
        <f t="shared" si="87"/>
        <v>4.4711756695415349E-2</v>
      </c>
      <c r="N235" s="58">
        <v>2164</v>
      </c>
      <c r="O235" s="58">
        <v>6119</v>
      </c>
      <c r="P235" s="58">
        <v>135</v>
      </c>
      <c r="Q235" s="58">
        <v>195</v>
      </c>
      <c r="X235" s="55">
        <f t="shared" si="81"/>
        <v>0</v>
      </c>
      <c r="Y235" s="55">
        <v>30</v>
      </c>
      <c r="Z235" s="55">
        <v>169</v>
      </c>
      <c r="AA235" s="55">
        <v>0</v>
      </c>
      <c r="AB235" s="55">
        <v>0</v>
      </c>
      <c r="AG235" s="7">
        <f>IF(Q235&gt;0,RANK(Q235,(N235:P235,Q235:AE235)),0)</f>
        <v>3</v>
      </c>
      <c r="AH235" s="7">
        <f>IF(R235&gt;0,RANK(R235,(N235:P235,Q235:AE235)),0)</f>
        <v>0</v>
      </c>
      <c r="AI235" s="7">
        <f>IF(T235&gt;0,RANK(T235,(N235:P235,Q235:AE235)),0)</f>
        <v>0</v>
      </c>
      <c r="AJ235" s="7">
        <f>IF(S235&gt;0,RANK(S235,(N235:P235,Q235:AE235)),0)</f>
        <v>0</v>
      </c>
      <c r="AK235" s="2">
        <f t="shared" si="88"/>
        <v>2.2128915115751248E-2</v>
      </c>
      <c r="AL235" s="2">
        <f t="shared" si="89"/>
        <v>0</v>
      </c>
      <c r="AM235" s="2">
        <f t="shared" si="90"/>
        <v>0</v>
      </c>
      <c r="AN235" s="2">
        <f t="shared" si="91"/>
        <v>0</v>
      </c>
      <c r="AP235" t="s">
        <v>2193</v>
      </c>
      <c r="AQ235" t="s">
        <v>1147</v>
      </c>
      <c r="AT235">
        <v>2</v>
      </c>
      <c r="AU235" s="95">
        <v>8</v>
      </c>
      <c r="AV235" s="97">
        <v>87</v>
      </c>
      <c r="AW235" s="100">
        <f t="shared" si="82"/>
        <v>8087</v>
      </c>
      <c r="AY235" s="7" t="s">
        <v>1461</v>
      </c>
    </row>
    <row r="236" spans="1:51" ht="13" hidden="1" customHeight="1" outlineLevel="1">
      <c r="A236" t="s">
        <v>2073</v>
      </c>
      <c r="B236" t="s">
        <v>1147</v>
      </c>
      <c r="C236" s="1">
        <f t="shared" si="83"/>
        <v>6641</v>
      </c>
      <c r="D236" s="7">
        <f>IF(N236&gt;0, RANK(N236,(N236:P236,Q236:AE236)),0)</f>
        <v>2</v>
      </c>
      <c r="E236" s="7">
        <f>IF(O236&gt;0,RANK(O236,(N236:P236,Q236:AE236)),0)</f>
        <v>1</v>
      </c>
      <c r="F236" s="7">
        <f>IF(P236&gt;0,RANK(P236,(N236:P236,Q236:AE236)),0)</f>
        <v>5</v>
      </c>
      <c r="G236" s="1">
        <f t="shared" si="70"/>
        <v>1482</v>
      </c>
      <c r="H236" s="2">
        <f t="shared" si="71"/>
        <v>0.22315916277669026</v>
      </c>
      <c r="I236" s="2"/>
      <c r="J236" s="2">
        <f t="shared" si="84"/>
        <v>0.35115193494955577</v>
      </c>
      <c r="K236" s="2">
        <f t="shared" si="85"/>
        <v>0.574311097726246</v>
      </c>
      <c r="L236" s="2">
        <f t="shared" si="86"/>
        <v>1.5208552928775787E-2</v>
      </c>
      <c r="M236" s="2">
        <f t="shared" si="87"/>
        <v>5.9328414395422448E-2</v>
      </c>
      <c r="N236" s="58">
        <v>2332</v>
      </c>
      <c r="O236" s="58">
        <v>3814</v>
      </c>
      <c r="P236" s="58">
        <v>101</v>
      </c>
      <c r="Q236" s="58">
        <v>212</v>
      </c>
      <c r="X236" s="55">
        <f t="shared" si="81"/>
        <v>0</v>
      </c>
      <c r="Y236" s="55">
        <v>35</v>
      </c>
      <c r="Z236" s="55">
        <v>147</v>
      </c>
      <c r="AA236" s="55">
        <v>0</v>
      </c>
      <c r="AB236" s="55">
        <v>0</v>
      </c>
      <c r="AG236" s="7">
        <f>IF(Q236&gt;0,RANK(Q236,(N236:P236,Q236:AE236)),0)</f>
        <v>3</v>
      </c>
      <c r="AH236" s="7">
        <f>IF(R236&gt;0,RANK(R236,(N236:P236,Q236:AE236)),0)</f>
        <v>0</v>
      </c>
      <c r="AI236" s="7">
        <f>IF(T236&gt;0,RANK(T236,(N236:P236,Q236:AE236)),0)</f>
        <v>0</v>
      </c>
      <c r="AJ236" s="7">
        <f>IF(S236&gt;0,RANK(S236,(N236:P236,Q236:AE236)),0)</f>
        <v>0</v>
      </c>
      <c r="AK236" s="2">
        <f t="shared" si="88"/>
        <v>3.1922903177232342E-2</v>
      </c>
      <c r="AL236" s="2">
        <f t="shared" si="89"/>
        <v>0</v>
      </c>
      <c r="AM236" s="2">
        <f t="shared" si="90"/>
        <v>0</v>
      </c>
      <c r="AN236" s="2">
        <f t="shared" si="91"/>
        <v>0</v>
      </c>
      <c r="AP236" t="s">
        <v>2073</v>
      </c>
      <c r="AQ236" t="s">
        <v>1147</v>
      </c>
      <c r="AT236">
        <v>2</v>
      </c>
      <c r="AU236" s="95">
        <v>8</v>
      </c>
      <c r="AV236" s="97">
        <v>89</v>
      </c>
      <c r="AW236" s="100">
        <f t="shared" si="82"/>
        <v>8089</v>
      </c>
      <c r="AY236" s="7" t="s">
        <v>1461</v>
      </c>
    </row>
    <row r="237" spans="1:51" ht="13" hidden="1" customHeight="1" outlineLevel="1">
      <c r="A237" t="s">
        <v>1152</v>
      </c>
      <c r="B237" t="s">
        <v>1147</v>
      </c>
      <c r="C237" s="1">
        <f t="shared" si="83"/>
        <v>2689</v>
      </c>
      <c r="D237" s="7">
        <f>IF(N237&gt;0, RANK(N237,(N237:P237,Q237:AE237)),0)</f>
        <v>1</v>
      </c>
      <c r="E237" s="7">
        <f>IF(O237&gt;0,RANK(O237,(N237:P237,Q237:AE237)),0)</f>
        <v>2</v>
      </c>
      <c r="F237" s="7">
        <f>IF(P237&gt;0,RANK(P237,(N237:P237,Q237:AE237)),0)</f>
        <v>5</v>
      </c>
      <c r="G237" s="1">
        <f t="shared" si="70"/>
        <v>121</v>
      </c>
      <c r="H237" s="2">
        <f t="shared" si="71"/>
        <v>4.4998140572703606E-2</v>
      </c>
      <c r="I237" s="2"/>
      <c r="J237" s="2">
        <f t="shared" si="84"/>
        <v>0.50390479732242466</v>
      </c>
      <c r="K237" s="2">
        <f t="shared" si="85"/>
        <v>0.45890665674972109</v>
      </c>
      <c r="L237" s="2">
        <f t="shared" si="86"/>
        <v>5.5782818891781331E-3</v>
      </c>
      <c r="M237" s="2">
        <f t="shared" si="87"/>
        <v>3.1610264038676124E-2</v>
      </c>
      <c r="N237" s="58">
        <v>1355</v>
      </c>
      <c r="O237" s="58">
        <v>1234</v>
      </c>
      <c r="P237" s="58">
        <v>15</v>
      </c>
      <c r="Q237" s="58">
        <v>52</v>
      </c>
      <c r="X237" s="55">
        <f t="shared" si="81"/>
        <v>0</v>
      </c>
      <c r="Y237" s="55">
        <v>2</v>
      </c>
      <c r="Z237" s="55">
        <v>31</v>
      </c>
      <c r="AA237" s="55">
        <v>0</v>
      </c>
      <c r="AB237" s="55">
        <v>0</v>
      </c>
      <c r="AG237" s="7">
        <f>IF(Q237&gt;0,RANK(Q237,(N237:P237,Q237:AE237)),0)</f>
        <v>3</v>
      </c>
      <c r="AH237" s="7">
        <f>IF(R237&gt;0,RANK(R237,(N237:P237,Q237:AE237)),0)</f>
        <v>0</v>
      </c>
      <c r="AI237" s="7">
        <f>IF(T237&gt;0,RANK(T237,(N237:P237,Q237:AE237)),0)</f>
        <v>0</v>
      </c>
      <c r="AJ237" s="7">
        <f>IF(S237&gt;0,RANK(S237,(N237:P237,Q237:AE237)),0)</f>
        <v>0</v>
      </c>
      <c r="AK237" s="2">
        <f t="shared" si="88"/>
        <v>1.9338043882484196E-2</v>
      </c>
      <c r="AL237" s="2">
        <f t="shared" si="89"/>
        <v>0</v>
      </c>
      <c r="AM237" s="2">
        <f t="shared" si="90"/>
        <v>0</v>
      </c>
      <c r="AN237" s="2">
        <f t="shared" si="91"/>
        <v>0</v>
      </c>
      <c r="AP237" t="s">
        <v>1152</v>
      </c>
      <c r="AQ237" t="s">
        <v>1147</v>
      </c>
      <c r="AT237">
        <v>2</v>
      </c>
      <c r="AU237" s="95">
        <v>8</v>
      </c>
      <c r="AV237" s="97">
        <v>91</v>
      </c>
      <c r="AW237" s="100">
        <f t="shared" si="82"/>
        <v>8091</v>
      </c>
      <c r="AY237" s="7" t="s">
        <v>1461</v>
      </c>
    </row>
    <row r="238" spans="1:51" ht="13" hidden="1" customHeight="1" outlineLevel="1">
      <c r="A238" t="s">
        <v>473</v>
      </c>
      <c r="B238" t="s">
        <v>1147</v>
      </c>
      <c r="C238" s="1">
        <f t="shared" si="83"/>
        <v>8035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>IF(P238&gt;0,RANK(P238,(N238:P238,Q238:AE238)),0)</f>
        <v>5</v>
      </c>
      <c r="G238" s="1">
        <f t="shared" si="70"/>
        <v>1846</v>
      </c>
      <c r="H238" s="2">
        <f t="shared" si="71"/>
        <v>0.2297448662103298</v>
      </c>
      <c r="I238" s="2"/>
      <c r="J238" s="2">
        <f t="shared" si="84"/>
        <v>0.3518357187305538</v>
      </c>
      <c r="K238" s="2">
        <f t="shared" si="85"/>
        <v>0.5815805849408836</v>
      </c>
      <c r="L238" s="2">
        <f t="shared" si="86"/>
        <v>1.4685749844430615E-2</v>
      </c>
      <c r="M238" s="2">
        <f t="shared" si="87"/>
        <v>5.1897946484131922E-2</v>
      </c>
      <c r="N238" s="58">
        <v>2827</v>
      </c>
      <c r="O238" s="58">
        <v>4673</v>
      </c>
      <c r="P238" s="58">
        <v>118</v>
      </c>
      <c r="Q238" s="58">
        <v>265</v>
      </c>
      <c r="X238" s="55">
        <f t="shared" si="81"/>
        <v>0</v>
      </c>
      <c r="Y238" s="55">
        <v>27</v>
      </c>
      <c r="Z238" s="55">
        <v>125</v>
      </c>
      <c r="AA238" s="55">
        <v>0</v>
      </c>
      <c r="AB238" s="55">
        <v>0</v>
      </c>
      <c r="AG238" s="7">
        <f>IF(Q238&gt;0,RANK(Q238,(N238:P238,Q238:AE238)),0)</f>
        <v>3</v>
      </c>
      <c r="AH238" s="7">
        <f>IF(R238&gt;0,RANK(R238,(N238:P238,Q238:AE238)),0)</f>
        <v>0</v>
      </c>
      <c r="AI238" s="7">
        <f>IF(T238&gt;0,RANK(T238,(N238:P238,Q238:AE238)),0)</f>
        <v>0</v>
      </c>
      <c r="AJ238" s="7">
        <f>IF(S238&gt;0,RANK(S238,(N238:P238,Q238:AE238)),0)</f>
        <v>0</v>
      </c>
      <c r="AK238" s="2">
        <f t="shared" si="88"/>
        <v>3.2980709396390792E-2</v>
      </c>
      <c r="AL238" s="2">
        <f t="shared" si="89"/>
        <v>0</v>
      </c>
      <c r="AM238" s="2">
        <f t="shared" si="90"/>
        <v>0</v>
      </c>
      <c r="AN238" s="2">
        <f t="shared" si="91"/>
        <v>0</v>
      </c>
      <c r="AP238" t="s">
        <v>473</v>
      </c>
      <c r="AQ238" t="s">
        <v>1147</v>
      </c>
      <c r="AT238">
        <v>2</v>
      </c>
      <c r="AU238" s="95">
        <v>8</v>
      </c>
      <c r="AV238" s="97">
        <v>93</v>
      </c>
      <c r="AW238" s="100">
        <f t="shared" si="82"/>
        <v>8093</v>
      </c>
      <c r="AY238" s="7" t="s">
        <v>1461</v>
      </c>
    </row>
    <row r="239" spans="1:51" ht="13" hidden="1" customHeight="1" outlineLevel="1">
      <c r="A239" t="s">
        <v>1001</v>
      </c>
      <c r="B239" t="s">
        <v>1147</v>
      </c>
      <c r="C239" s="1">
        <f t="shared" si="83"/>
        <v>1977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>IF(P239&gt;0,RANK(P239,(N239:P239,Q239:AE239)),0)</f>
        <v>4</v>
      </c>
      <c r="G239" s="1">
        <f t="shared" si="70"/>
        <v>1159</v>
      </c>
      <c r="H239" s="2">
        <f t="shared" si="71"/>
        <v>0.58624178047546793</v>
      </c>
      <c r="I239" s="2"/>
      <c r="J239" s="2">
        <f t="shared" si="84"/>
        <v>0.18057663125948406</v>
      </c>
      <c r="K239" s="2">
        <f t="shared" si="85"/>
        <v>0.76681841173495191</v>
      </c>
      <c r="L239" s="2">
        <f t="shared" si="86"/>
        <v>1.5174506828528073E-2</v>
      </c>
      <c r="M239" s="2">
        <f t="shared" si="87"/>
        <v>3.7430450177035932E-2</v>
      </c>
      <c r="N239" s="58">
        <v>357</v>
      </c>
      <c r="O239" s="58">
        <v>1516</v>
      </c>
      <c r="P239" s="58">
        <v>30</v>
      </c>
      <c r="Q239" s="58">
        <v>51</v>
      </c>
      <c r="X239" s="55">
        <f t="shared" si="81"/>
        <v>0</v>
      </c>
      <c r="Y239" s="55">
        <v>4</v>
      </c>
      <c r="Z239" s="55">
        <v>19</v>
      </c>
      <c r="AA239" s="55">
        <v>0</v>
      </c>
      <c r="AB239" s="55">
        <v>0</v>
      </c>
      <c r="AG239" s="7">
        <f>IF(Q239&gt;0,RANK(Q239,(N239:P239,Q239:AE239)),0)</f>
        <v>3</v>
      </c>
      <c r="AH239" s="7">
        <f>IF(R239&gt;0,RANK(R239,(N239:P239,Q239:AE239)),0)</f>
        <v>0</v>
      </c>
      <c r="AI239" s="7">
        <f>IF(T239&gt;0,RANK(T239,(N239:P239,Q239:AE239)),0)</f>
        <v>0</v>
      </c>
      <c r="AJ239" s="7">
        <f>IF(S239&gt;0,RANK(S239,(N239:P239,Q239:AE239)),0)</f>
        <v>0</v>
      </c>
      <c r="AK239" s="2">
        <f t="shared" si="88"/>
        <v>2.5796661608497723E-2</v>
      </c>
      <c r="AL239" s="2">
        <f t="shared" si="89"/>
        <v>0</v>
      </c>
      <c r="AM239" s="2">
        <f t="shared" si="90"/>
        <v>0</v>
      </c>
      <c r="AN239" s="2">
        <f t="shared" si="91"/>
        <v>0</v>
      </c>
      <c r="AP239" t="s">
        <v>1001</v>
      </c>
      <c r="AQ239" t="s">
        <v>1147</v>
      </c>
      <c r="AT239">
        <v>2</v>
      </c>
      <c r="AU239" s="95">
        <v>8</v>
      </c>
      <c r="AV239" s="97">
        <v>95</v>
      </c>
      <c r="AW239" s="100">
        <f t="shared" si="82"/>
        <v>8095</v>
      </c>
      <c r="AY239" s="7" t="s">
        <v>1461</v>
      </c>
    </row>
    <row r="240" spans="1:51" ht="13" hidden="1" customHeight="1" outlineLevel="1">
      <c r="A240" t="s">
        <v>1918</v>
      </c>
      <c r="B240" t="s">
        <v>1147</v>
      </c>
      <c r="C240" s="1">
        <f t="shared" si="83"/>
        <v>7749</v>
      </c>
      <c r="D240" s="7">
        <f>IF(N240&gt;0, RANK(N240,(N240:P240,Q240:AE240)),0)</f>
        <v>1</v>
      </c>
      <c r="E240" s="7">
        <f>IF(O240&gt;0,RANK(O240,(N240:P240,Q240:AE240)),0)</f>
        <v>2</v>
      </c>
      <c r="F240" s="7">
        <f>IF(P240&gt;0,RANK(P240,(N240:P240,Q240:AE240)),0)</f>
        <v>5</v>
      </c>
      <c r="G240" s="1">
        <f t="shared" si="70"/>
        <v>3303</v>
      </c>
      <c r="H240" s="2">
        <f t="shared" si="71"/>
        <v>0.42624854819976771</v>
      </c>
      <c r="I240" s="2"/>
      <c r="J240" s="2">
        <f t="shared" si="84"/>
        <v>0.69802555168408831</v>
      </c>
      <c r="K240" s="2">
        <f t="shared" si="85"/>
        <v>0.27177700348432055</v>
      </c>
      <c r="L240" s="2">
        <f t="shared" si="86"/>
        <v>4.3876629242482904E-3</v>
      </c>
      <c r="M240" s="2">
        <f t="shared" si="87"/>
        <v>2.5809781907342857E-2</v>
      </c>
      <c r="N240" s="58">
        <v>5409</v>
      </c>
      <c r="O240" s="58">
        <v>2106</v>
      </c>
      <c r="P240" s="58">
        <v>34</v>
      </c>
      <c r="Q240" s="58">
        <v>143</v>
      </c>
      <c r="X240" s="55">
        <f t="shared" si="81"/>
        <v>0</v>
      </c>
      <c r="Y240" s="55">
        <v>12</v>
      </c>
      <c r="Z240" s="55">
        <v>45</v>
      </c>
      <c r="AA240" s="55">
        <v>0</v>
      </c>
      <c r="AB240" s="55">
        <v>0</v>
      </c>
      <c r="AG240" s="7">
        <f>IF(Q240&gt;0,RANK(Q240,(N240:P240,Q240:AE240)),0)</f>
        <v>3</v>
      </c>
      <c r="AH240" s="7">
        <f>IF(R240&gt;0,RANK(R240,(N240:P240,Q240:AE240)),0)</f>
        <v>0</v>
      </c>
      <c r="AI240" s="7">
        <f>IF(T240&gt;0,RANK(T240,(N240:P240,Q240:AE240)),0)</f>
        <v>0</v>
      </c>
      <c r="AJ240" s="7">
        <f>IF(S240&gt;0,RANK(S240,(N240:P240,Q240:AE240)),0)</f>
        <v>0</v>
      </c>
      <c r="AK240" s="2">
        <f t="shared" si="88"/>
        <v>1.8453994063750163E-2</v>
      </c>
      <c r="AL240" s="2">
        <f t="shared" si="89"/>
        <v>0</v>
      </c>
      <c r="AM240" s="2">
        <f t="shared" si="90"/>
        <v>0</v>
      </c>
      <c r="AN240" s="2">
        <f t="shared" si="91"/>
        <v>0</v>
      </c>
      <c r="AP240" t="s">
        <v>1918</v>
      </c>
      <c r="AQ240" t="s">
        <v>1147</v>
      </c>
      <c r="AT240">
        <v>2</v>
      </c>
      <c r="AU240" s="95">
        <v>8</v>
      </c>
      <c r="AV240" s="97">
        <v>97</v>
      </c>
      <c r="AW240" s="100">
        <f t="shared" si="82"/>
        <v>8097</v>
      </c>
      <c r="AY240" s="7" t="s">
        <v>1461</v>
      </c>
    </row>
    <row r="241" spans="1:61" ht="13" hidden="1" customHeight="1" outlineLevel="1">
      <c r="A241" t="s">
        <v>2123</v>
      </c>
      <c r="B241" t="s">
        <v>1147</v>
      </c>
      <c r="C241" s="1">
        <f t="shared" si="83"/>
        <v>3981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>IF(P241&gt;0,RANK(P241,(N241:P241,Q241:AE241)),0)</f>
        <v>5</v>
      </c>
      <c r="G241" s="1">
        <f t="shared" si="70"/>
        <v>1987</v>
      </c>
      <c r="H241" s="2">
        <f t="shared" si="71"/>
        <v>0.49912082391358953</v>
      </c>
      <c r="I241" s="2"/>
      <c r="J241" s="2">
        <f t="shared" si="84"/>
        <v>0.22280833961316251</v>
      </c>
      <c r="K241" s="2">
        <f t="shared" si="85"/>
        <v>0.72192916352675207</v>
      </c>
      <c r="L241" s="2">
        <f t="shared" si="86"/>
        <v>1.3313237879929666E-2</v>
      </c>
      <c r="M241" s="2">
        <f t="shared" si="87"/>
        <v>4.1949258980155779E-2</v>
      </c>
      <c r="N241" s="58">
        <v>887</v>
      </c>
      <c r="O241" s="58">
        <v>2874</v>
      </c>
      <c r="P241" s="58">
        <v>53</v>
      </c>
      <c r="Q241" s="58">
        <v>84</v>
      </c>
      <c r="X241" s="55">
        <f t="shared" si="81"/>
        <v>0</v>
      </c>
      <c r="Y241" s="55">
        <v>11</v>
      </c>
      <c r="Z241" s="55">
        <v>72</v>
      </c>
      <c r="AA241" s="55">
        <v>0</v>
      </c>
      <c r="AB241" s="55">
        <v>0</v>
      </c>
      <c r="AG241" s="7">
        <f>IF(Q241&gt;0,RANK(Q241,(N241:P241,Q241:AE241)),0)</f>
        <v>3</v>
      </c>
      <c r="AH241" s="7">
        <f>IF(R241&gt;0,RANK(R241,(N241:P241,Q241:AE241)),0)</f>
        <v>0</v>
      </c>
      <c r="AI241" s="7">
        <f>IF(T241&gt;0,RANK(T241,(N241:P241,Q241:AE241)),0)</f>
        <v>0</v>
      </c>
      <c r="AJ241" s="7">
        <f>IF(S241&gt;0,RANK(S241,(N241:P241,Q241:AE241)),0)</f>
        <v>0</v>
      </c>
      <c r="AK241" s="2">
        <f t="shared" si="88"/>
        <v>2.110022607385079E-2</v>
      </c>
      <c r="AL241" s="2">
        <f t="shared" si="89"/>
        <v>0</v>
      </c>
      <c r="AM241" s="2">
        <f t="shared" si="90"/>
        <v>0</v>
      </c>
      <c r="AN241" s="2">
        <f t="shared" si="91"/>
        <v>0</v>
      </c>
      <c r="AP241" t="s">
        <v>2123</v>
      </c>
      <c r="AQ241" t="s">
        <v>1147</v>
      </c>
      <c r="AT241">
        <v>2</v>
      </c>
      <c r="AU241" s="95">
        <v>8</v>
      </c>
      <c r="AV241" s="97">
        <v>99</v>
      </c>
      <c r="AW241" s="100">
        <f t="shared" si="82"/>
        <v>8099</v>
      </c>
      <c r="AY241" s="7" t="s">
        <v>1461</v>
      </c>
    </row>
    <row r="242" spans="1:61" ht="13" hidden="1" customHeight="1" outlineLevel="1">
      <c r="A242" t="s">
        <v>989</v>
      </c>
      <c r="B242" t="s">
        <v>1147</v>
      </c>
      <c r="C242" s="1">
        <f t="shared" si="83"/>
        <v>59657</v>
      </c>
      <c r="D242" s="7">
        <f>IF(N242&gt;0, RANK(N242,(N242:P242,Q242:AE242)),0)</f>
        <v>1</v>
      </c>
      <c r="E242" s="7">
        <f>IF(O242&gt;0,RANK(O242,(N242:P242,Q242:AE242)),0)</f>
        <v>2</v>
      </c>
      <c r="F242" s="7">
        <f>IF(P242&gt;0,RANK(P242,(N242:P242,Q242:AE242)),0)</f>
        <v>5</v>
      </c>
      <c r="G242" s="1">
        <f t="shared" si="70"/>
        <v>306</v>
      </c>
      <c r="H242" s="2">
        <f t="shared" si="71"/>
        <v>5.1293226276882846E-3</v>
      </c>
      <c r="I242" s="2"/>
      <c r="J242" s="2">
        <f t="shared" si="84"/>
        <v>0.46728799637930168</v>
      </c>
      <c r="K242" s="2">
        <f t="shared" si="85"/>
        <v>0.4621586737516134</v>
      </c>
      <c r="L242" s="2">
        <f t="shared" si="86"/>
        <v>1.8170541596124513E-2</v>
      </c>
      <c r="M242" s="2">
        <f t="shared" si="87"/>
        <v>5.2382788272960348E-2</v>
      </c>
      <c r="N242" s="58">
        <v>27877</v>
      </c>
      <c r="O242" s="58">
        <v>27571</v>
      </c>
      <c r="P242" s="58">
        <v>1084</v>
      </c>
      <c r="Q242" s="58">
        <v>1515</v>
      </c>
      <c r="X242" s="55">
        <f t="shared" si="81"/>
        <v>0</v>
      </c>
      <c r="Y242" s="55">
        <v>351</v>
      </c>
      <c r="Z242" s="55">
        <v>1256</v>
      </c>
      <c r="AA242" s="55">
        <v>2</v>
      </c>
      <c r="AB242" s="55">
        <v>1</v>
      </c>
      <c r="AG242" s="7">
        <f>IF(Q242&gt;0,RANK(Q242,(N242:P242,Q242:AE242)),0)</f>
        <v>3</v>
      </c>
      <c r="AH242" s="7">
        <f>IF(R242&gt;0,RANK(R242,(N242:P242,Q242:AE242)),0)</f>
        <v>0</v>
      </c>
      <c r="AI242" s="7">
        <f>IF(T242&gt;0,RANK(T242,(N242:P242,Q242:AE242)),0)</f>
        <v>0</v>
      </c>
      <c r="AJ242" s="7">
        <f>IF(S242&gt;0,RANK(S242,(N242:P242,Q242:AE242)),0)</f>
        <v>0</v>
      </c>
      <c r="AK242" s="2">
        <f t="shared" si="88"/>
        <v>2.5395175754731214E-2</v>
      </c>
      <c r="AL242" s="2">
        <f t="shared" si="89"/>
        <v>0</v>
      </c>
      <c r="AM242" s="2">
        <f t="shared" si="90"/>
        <v>0</v>
      </c>
      <c r="AN242" s="2">
        <f t="shared" si="91"/>
        <v>0</v>
      </c>
      <c r="AP242" t="s">
        <v>989</v>
      </c>
      <c r="AQ242" t="s">
        <v>1147</v>
      </c>
      <c r="AT242">
        <v>2</v>
      </c>
      <c r="AU242" s="95">
        <v>8</v>
      </c>
      <c r="AV242" s="97">
        <v>101</v>
      </c>
      <c r="AW242" s="100">
        <f t="shared" si="82"/>
        <v>8101</v>
      </c>
      <c r="AY242" s="7" t="s">
        <v>1461</v>
      </c>
    </row>
    <row r="243" spans="1:61" ht="13" hidden="1" customHeight="1" outlineLevel="1">
      <c r="A243" t="s">
        <v>1136</v>
      </c>
      <c r="B243" t="s">
        <v>1147</v>
      </c>
      <c r="C243" s="1">
        <f t="shared" si="83"/>
        <v>2721</v>
      </c>
      <c r="D243" s="7">
        <f>IF(N243&gt;0, RANK(N243,(N243:P243,Q243:AE243)),0)</f>
        <v>2</v>
      </c>
      <c r="E243" s="7">
        <f>IF(O243&gt;0,RANK(O243,(N243:P243,Q243:AE243)),0)</f>
        <v>1</v>
      </c>
      <c r="F243" s="7">
        <f>IF(P243&gt;0,RANK(P243,(N243:P243,Q243:AE243)),0)</f>
        <v>4</v>
      </c>
      <c r="G243" s="1">
        <f t="shared" si="70"/>
        <v>1853</v>
      </c>
      <c r="H243" s="2">
        <f t="shared" si="71"/>
        <v>0.68099963248805584</v>
      </c>
      <c r="I243" s="2"/>
      <c r="J243" s="2">
        <f t="shared" si="84"/>
        <v>0.1326718118338846</v>
      </c>
      <c r="K243" s="2">
        <f t="shared" si="85"/>
        <v>0.8136714443219405</v>
      </c>
      <c r="L243" s="2">
        <f t="shared" si="86"/>
        <v>1.3230429988974642E-2</v>
      </c>
      <c r="M243" s="2">
        <f t="shared" si="87"/>
        <v>4.0426313855200319E-2</v>
      </c>
      <c r="N243" s="58">
        <v>361</v>
      </c>
      <c r="O243" s="58">
        <v>2214</v>
      </c>
      <c r="P243" s="58">
        <v>36</v>
      </c>
      <c r="Q243" s="58">
        <v>75</v>
      </c>
      <c r="X243" s="55">
        <f t="shared" si="81"/>
        <v>0</v>
      </c>
      <c r="Y243" s="55">
        <v>10</v>
      </c>
      <c r="Z243" s="55">
        <v>25</v>
      </c>
      <c r="AA243" s="55">
        <v>0</v>
      </c>
      <c r="AB243" s="55">
        <v>0</v>
      </c>
      <c r="AG243" s="7">
        <f>IF(Q243&gt;0,RANK(Q243,(N243:P243,Q243:AE243)),0)</f>
        <v>3</v>
      </c>
      <c r="AH243" s="7">
        <f>IF(R243&gt;0,RANK(R243,(N243:P243,Q243:AE243)),0)</f>
        <v>0</v>
      </c>
      <c r="AI243" s="7">
        <f>IF(T243&gt;0,RANK(T243,(N243:P243,Q243:AE243)),0)</f>
        <v>0</v>
      </c>
      <c r="AJ243" s="7">
        <f>IF(S243&gt;0,RANK(S243,(N243:P243,Q243:AE243)),0)</f>
        <v>0</v>
      </c>
      <c r="AK243" s="2">
        <f t="shared" si="88"/>
        <v>2.7563395810363836E-2</v>
      </c>
      <c r="AL243" s="2">
        <f t="shared" si="89"/>
        <v>0</v>
      </c>
      <c r="AM243" s="2">
        <f t="shared" si="90"/>
        <v>0</v>
      </c>
      <c r="AN243" s="2">
        <f t="shared" si="91"/>
        <v>0</v>
      </c>
      <c r="AP243" t="s">
        <v>1136</v>
      </c>
      <c r="AQ243" t="s">
        <v>1147</v>
      </c>
      <c r="AT243">
        <v>2</v>
      </c>
      <c r="AU243" s="95">
        <v>8</v>
      </c>
      <c r="AV243" s="97">
        <v>103</v>
      </c>
      <c r="AW243" s="100">
        <f t="shared" si="82"/>
        <v>8103</v>
      </c>
      <c r="AY243" s="7" t="s">
        <v>1461</v>
      </c>
    </row>
    <row r="244" spans="1:61" ht="13" hidden="1" customHeight="1" outlineLevel="1">
      <c r="A244" t="s">
        <v>1749</v>
      </c>
      <c r="B244" t="s">
        <v>1147</v>
      </c>
      <c r="C244" s="1">
        <f t="shared" si="83"/>
        <v>4442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>IF(P244&gt;0,RANK(P244,(N244:P244,Q244:AE244)),0)</f>
        <v>5</v>
      </c>
      <c r="G244" s="1">
        <f t="shared" si="70"/>
        <v>968</v>
      </c>
      <c r="H244" s="2">
        <f t="shared" si="71"/>
        <v>0.21791985592075641</v>
      </c>
      <c r="I244" s="2"/>
      <c r="J244" s="2">
        <f t="shared" si="84"/>
        <v>0.35254389914452949</v>
      </c>
      <c r="K244" s="2">
        <f t="shared" si="85"/>
        <v>0.5704637550652859</v>
      </c>
      <c r="L244" s="2">
        <f t="shared" si="86"/>
        <v>1.4182800540297164E-2</v>
      </c>
      <c r="M244" s="2">
        <f t="shared" si="87"/>
        <v>6.2809545249887383E-2</v>
      </c>
      <c r="N244" s="58">
        <v>1566</v>
      </c>
      <c r="O244" s="58">
        <v>2534</v>
      </c>
      <c r="P244" s="58">
        <v>63</v>
      </c>
      <c r="Q244" s="58">
        <v>123</v>
      </c>
      <c r="X244" s="55">
        <f t="shared" si="81"/>
        <v>0</v>
      </c>
      <c r="Y244" s="55">
        <v>15</v>
      </c>
      <c r="Z244" s="55">
        <v>141</v>
      </c>
      <c r="AA244" s="55">
        <v>0</v>
      </c>
      <c r="AB244" s="55">
        <v>0</v>
      </c>
      <c r="AG244" s="7">
        <f>IF(Q244&gt;0,RANK(Q244,(N244:P244,Q244:AE244)),0)</f>
        <v>4</v>
      </c>
      <c r="AH244" s="7">
        <f>IF(R244&gt;0,RANK(R244,(N244:P244,Q244:AE244)),0)</f>
        <v>0</v>
      </c>
      <c r="AI244" s="7">
        <f>IF(T244&gt;0,RANK(T244,(N244:P244,Q244:AE244)),0)</f>
        <v>0</v>
      </c>
      <c r="AJ244" s="7">
        <f>IF(S244&gt;0,RANK(S244,(N244:P244,Q244:AE244)),0)</f>
        <v>0</v>
      </c>
      <c r="AK244" s="2">
        <f t="shared" si="88"/>
        <v>2.7690229626294461E-2</v>
      </c>
      <c r="AL244" s="2">
        <f t="shared" si="89"/>
        <v>0</v>
      </c>
      <c r="AM244" s="2">
        <f t="shared" si="90"/>
        <v>0</v>
      </c>
      <c r="AN244" s="2">
        <f t="shared" si="91"/>
        <v>0</v>
      </c>
      <c r="AP244" t="s">
        <v>1749</v>
      </c>
      <c r="AQ244" t="s">
        <v>1147</v>
      </c>
      <c r="AT244">
        <v>2</v>
      </c>
      <c r="AU244" s="95">
        <v>8</v>
      </c>
      <c r="AV244" s="97">
        <v>105</v>
      </c>
      <c r="AW244" s="100">
        <f t="shared" si="82"/>
        <v>8105</v>
      </c>
      <c r="AY244" s="7" t="s">
        <v>1461</v>
      </c>
    </row>
    <row r="245" spans="1:61" ht="13" hidden="1" customHeight="1" outlineLevel="1">
      <c r="A245" t="s">
        <v>864</v>
      </c>
      <c r="B245" t="s">
        <v>1147</v>
      </c>
      <c r="C245" s="1">
        <f t="shared" si="83"/>
        <v>10452</v>
      </c>
      <c r="D245" s="7">
        <f>IF(N245&gt;0, RANK(N245,(N245:P245,Q245:AE245)),0)</f>
        <v>1</v>
      </c>
      <c r="E245" s="7">
        <f>IF(O245&gt;0,RANK(O245,(N245:P245,Q245:AE245)),0)</f>
        <v>2</v>
      </c>
      <c r="F245" s="7">
        <f>IF(P245&gt;0,RANK(P245,(N245:P245,Q245:AE245)),0)</f>
        <v>5</v>
      </c>
      <c r="G245" s="1">
        <f t="shared" si="70"/>
        <v>1361</v>
      </c>
      <c r="H245" s="2">
        <f t="shared" si="71"/>
        <v>0.13021431305013395</v>
      </c>
      <c r="I245" s="2"/>
      <c r="J245" s="2">
        <f t="shared" si="84"/>
        <v>0.53951396861844625</v>
      </c>
      <c r="K245" s="2">
        <f t="shared" si="85"/>
        <v>0.40929965556831227</v>
      </c>
      <c r="L245" s="2">
        <f t="shared" si="86"/>
        <v>9.0891695369307302E-3</v>
      </c>
      <c r="M245" s="2">
        <f t="shared" si="87"/>
        <v>4.209720627631075E-2</v>
      </c>
      <c r="N245" s="58">
        <v>5639</v>
      </c>
      <c r="O245" s="58">
        <v>4278</v>
      </c>
      <c r="P245" s="58">
        <v>95</v>
      </c>
      <c r="Q245" s="58">
        <v>301</v>
      </c>
      <c r="X245" s="55">
        <f t="shared" si="81"/>
        <v>0</v>
      </c>
      <c r="Y245" s="55">
        <v>27</v>
      </c>
      <c r="Z245" s="55">
        <v>112</v>
      </c>
      <c r="AA245" s="55">
        <v>0</v>
      </c>
      <c r="AB245" s="55">
        <v>0</v>
      </c>
      <c r="AG245" s="7">
        <f>IF(Q245&gt;0,RANK(Q245,(N245:P245,Q245:AE245)),0)</f>
        <v>3</v>
      </c>
      <c r="AH245" s="7">
        <f>IF(R245&gt;0,RANK(R245,(N245:P245,Q245:AE245)),0)</f>
        <v>0</v>
      </c>
      <c r="AI245" s="7">
        <f>IF(T245&gt;0,RANK(T245,(N245:P245,Q245:AE245)),0)</f>
        <v>0</v>
      </c>
      <c r="AJ245" s="7">
        <f>IF(S245&gt;0,RANK(S245,(N245:P245,Q245:AE245)),0)</f>
        <v>0</v>
      </c>
      <c r="AK245" s="2">
        <f t="shared" si="88"/>
        <v>2.8798316111748948E-2</v>
      </c>
      <c r="AL245" s="2">
        <f t="shared" si="89"/>
        <v>0</v>
      </c>
      <c r="AM245" s="2">
        <f t="shared" si="90"/>
        <v>0</v>
      </c>
      <c r="AN245" s="2">
        <f t="shared" si="91"/>
        <v>0</v>
      </c>
      <c r="AP245" t="s">
        <v>864</v>
      </c>
      <c r="AQ245" t="s">
        <v>1147</v>
      </c>
      <c r="AT245">
        <v>2</v>
      </c>
      <c r="AU245" s="95">
        <v>8</v>
      </c>
      <c r="AV245" s="97">
        <v>107</v>
      </c>
      <c r="AW245" s="100">
        <f t="shared" si="82"/>
        <v>8107</v>
      </c>
      <c r="AY245" s="7" t="s">
        <v>1461</v>
      </c>
    </row>
    <row r="246" spans="1:61" ht="13" hidden="1" customHeight="1" outlineLevel="1">
      <c r="A246" t="s">
        <v>673</v>
      </c>
      <c r="B246" t="s">
        <v>1147</v>
      </c>
      <c r="C246" s="1">
        <f t="shared" si="83"/>
        <v>2377</v>
      </c>
      <c r="D246" s="7">
        <f>IF(N246&gt;0, RANK(N246,(N246:P246,Q246:AE246)),0)</f>
        <v>1</v>
      </c>
      <c r="E246" s="7">
        <f>IF(O246&gt;0,RANK(O246,(N246:P246,Q246:AE246)),0)</f>
        <v>2</v>
      </c>
      <c r="F246" s="7">
        <f>IF(P246&gt;0,RANK(P246,(N246:P246,Q246:AE246)),0)</f>
        <v>5</v>
      </c>
      <c r="G246" s="1">
        <f t="shared" si="70"/>
        <v>446</v>
      </c>
      <c r="H246" s="2">
        <f t="shared" si="71"/>
        <v>0.18763146823727386</v>
      </c>
      <c r="I246" s="2"/>
      <c r="J246" s="2">
        <f t="shared" si="84"/>
        <v>0.54985275557425328</v>
      </c>
      <c r="K246" s="2">
        <f t="shared" si="85"/>
        <v>0.36222128733697939</v>
      </c>
      <c r="L246" s="2">
        <f t="shared" si="86"/>
        <v>1.9772822885990745E-2</v>
      </c>
      <c r="M246" s="2">
        <f t="shared" si="87"/>
        <v>6.8153134202776577E-2</v>
      </c>
      <c r="N246" s="58">
        <v>1307</v>
      </c>
      <c r="O246" s="58">
        <v>861</v>
      </c>
      <c r="P246" s="58">
        <v>47</v>
      </c>
      <c r="Q246" s="58">
        <v>98</v>
      </c>
      <c r="X246" s="55">
        <f t="shared" si="81"/>
        <v>0</v>
      </c>
      <c r="Y246" s="55">
        <v>11</v>
      </c>
      <c r="Z246" s="55">
        <v>53</v>
      </c>
      <c r="AA246" s="55">
        <v>0</v>
      </c>
      <c r="AB246" s="55">
        <v>0</v>
      </c>
      <c r="AG246" s="7">
        <f>IF(Q246&gt;0,RANK(Q246,(N246:P246,Q246:AE246)),0)</f>
        <v>3</v>
      </c>
      <c r="AH246" s="7">
        <f>IF(R246&gt;0,RANK(R246,(N246:P246,Q246:AE246)),0)</f>
        <v>0</v>
      </c>
      <c r="AI246" s="7">
        <f>IF(T246&gt;0,RANK(T246,(N246:P246,Q246:AE246)),0)</f>
        <v>0</v>
      </c>
      <c r="AJ246" s="7">
        <f>IF(S246&gt;0,RANK(S246,(N246:P246,Q246:AE246)),0)</f>
        <v>0</v>
      </c>
      <c r="AK246" s="2">
        <f t="shared" si="88"/>
        <v>4.1228439209087087E-2</v>
      </c>
      <c r="AL246" s="2">
        <f t="shared" si="89"/>
        <v>0</v>
      </c>
      <c r="AM246" s="2">
        <f t="shared" si="90"/>
        <v>0</v>
      </c>
      <c r="AN246" s="2">
        <f t="shared" si="91"/>
        <v>0</v>
      </c>
      <c r="AP246" t="s">
        <v>673</v>
      </c>
      <c r="AQ246" t="s">
        <v>1147</v>
      </c>
      <c r="AT246">
        <v>2</v>
      </c>
      <c r="AU246" s="95">
        <v>8</v>
      </c>
      <c r="AV246" s="97">
        <v>109</v>
      </c>
      <c r="AW246" s="100">
        <f t="shared" si="82"/>
        <v>8109</v>
      </c>
      <c r="AY246" s="7" t="s">
        <v>1461</v>
      </c>
    </row>
    <row r="247" spans="1:61" ht="13" hidden="1" customHeight="1" outlineLevel="1">
      <c r="A247" t="s">
        <v>1893</v>
      </c>
      <c r="B247" t="s">
        <v>1147</v>
      </c>
      <c r="C247" s="1">
        <f t="shared" si="83"/>
        <v>462</v>
      </c>
      <c r="D247" s="7">
        <f>IF(N247&gt;0, RANK(N247,(N247:P247,Q247:AE247)),0)</f>
        <v>1</v>
      </c>
      <c r="E247" s="7">
        <f>IF(O247&gt;0,RANK(O247,(N247:P247,Q247:AE247)),0)</f>
        <v>2</v>
      </c>
      <c r="F247" s="7">
        <f>IF(P247&gt;0,RANK(P247,(N247:P247,Q247:AE247)),0)</f>
        <v>5</v>
      </c>
      <c r="G247" s="1">
        <f t="shared" si="70"/>
        <v>73</v>
      </c>
      <c r="H247" s="2">
        <f t="shared" si="71"/>
        <v>0.15800865800865802</v>
      </c>
      <c r="I247" s="2"/>
      <c r="J247" s="2">
        <f t="shared" si="84"/>
        <v>0.55194805194805197</v>
      </c>
      <c r="K247" s="2">
        <f t="shared" si="85"/>
        <v>0.39393939393939392</v>
      </c>
      <c r="L247" s="2">
        <f t="shared" si="86"/>
        <v>1.2987012987012988E-2</v>
      </c>
      <c r="M247" s="2">
        <f t="shared" si="87"/>
        <v>4.1125541125541121E-2</v>
      </c>
      <c r="N247" s="58">
        <v>255</v>
      </c>
      <c r="O247" s="58">
        <v>182</v>
      </c>
      <c r="P247" s="58">
        <v>6</v>
      </c>
      <c r="Q247" s="58">
        <v>8</v>
      </c>
      <c r="X247" s="55">
        <f t="shared" si="81"/>
        <v>0</v>
      </c>
      <c r="Y247" s="55">
        <v>1</v>
      </c>
      <c r="Z247" s="55">
        <v>10</v>
      </c>
      <c r="AA247" s="55">
        <v>0</v>
      </c>
      <c r="AB247" s="55">
        <v>0</v>
      </c>
      <c r="AG247" s="7">
        <f>IF(Q247&gt;0,RANK(Q247,(N247:P247,Q247:AE247)),0)</f>
        <v>4</v>
      </c>
      <c r="AH247" s="7">
        <f>IF(R247&gt;0,RANK(R247,(N247:P247,Q247:AE247)),0)</f>
        <v>0</v>
      </c>
      <c r="AI247" s="7">
        <f>IF(T247&gt;0,RANK(T247,(N247:P247,Q247:AE247)),0)</f>
        <v>0</v>
      </c>
      <c r="AJ247" s="7">
        <f>IF(S247&gt;0,RANK(S247,(N247:P247,Q247:AE247)),0)</f>
        <v>0</v>
      </c>
      <c r="AK247" s="2">
        <f t="shared" si="88"/>
        <v>1.7316017316017316E-2</v>
      </c>
      <c r="AL247" s="2">
        <f t="shared" si="89"/>
        <v>0</v>
      </c>
      <c r="AM247" s="2">
        <f t="shared" si="90"/>
        <v>0</v>
      </c>
      <c r="AN247" s="2">
        <f t="shared" si="91"/>
        <v>0</v>
      </c>
      <c r="AP247" t="s">
        <v>1893</v>
      </c>
      <c r="AQ247" t="s">
        <v>1147</v>
      </c>
      <c r="AT247">
        <v>2</v>
      </c>
      <c r="AU247" s="95">
        <v>8</v>
      </c>
      <c r="AV247" s="97">
        <v>111</v>
      </c>
      <c r="AW247" s="100">
        <f t="shared" si="82"/>
        <v>8111</v>
      </c>
      <c r="AY247" s="7" t="s">
        <v>1461</v>
      </c>
    </row>
    <row r="248" spans="1:61" ht="13" hidden="1" customHeight="1" outlineLevel="1">
      <c r="A248" t="s">
        <v>1154</v>
      </c>
      <c r="B248" t="s">
        <v>1147</v>
      </c>
      <c r="C248" s="1">
        <f t="shared" si="83"/>
        <v>3257</v>
      </c>
      <c r="D248" s="7">
        <f>IF(N248&gt;0, RANK(N248,(N248:P248,Q248:AE248)),0)</f>
        <v>1</v>
      </c>
      <c r="E248" s="7">
        <f>IF(O248&gt;0,RANK(O248,(N248:P248,Q248:AE248)),0)</f>
        <v>2</v>
      </c>
      <c r="F248" s="7">
        <f>IF(P248&gt;0,RANK(P248,(N248:P248,Q248:AE248)),0)</f>
        <v>5</v>
      </c>
      <c r="G248" s="1">
        <f t="shared" si="70"/>
        <v>1356</v>
      </c>
      <c r="H248" s="2">
        <f t="shared" si="71"/>
        <v>0.41633404973902366</v>
      </c>
      <c r="I248" s="2"/>
      <c r="J248" s="2">
        <f t="shared" si="84"/>
        <v>0.68345102855388395</v>
      </c>
      <c r="K248" s="2">
        <f t="shared" si="85"/>
        <v>0.2671169788148603</v>
      </c>
      <c r="L248" s="2">
        <f t="shared" si="86"/>
        <v>4.6054651519803497E-3</v>
      </c>
      <c r="M248" s="2">
        <f t="shared" si="87"/>
        <v>4.4826527479275402E-2</v>
      </c>
      <c r="N248" s="58">
        <v>2226</v>
      </c>
      <c r="O248" s="58">
        <v>870</v>
      </c>
      <c r="P248" s="58">
        <v>15</v>
      </c>
      <c r="Q248" s="58">
        <v>109</v>
      </c>
      <c r="X248" s="55">
        <f t="shared" si="81"/>
        <v>0</v>
      </c>
      <c r="Y248" s="55">
        <v>7</v>
      </c>
      <c r="Z248" s="55">
        <v>30</v>
      </c>
      <c r="AA248" s="55">
        <v>0</v>
      </c>
      <c r="AB248" s="55">
        <v>0</v>
      </c>
      <c r="AG248" s="7">
        <f>IF(Q248&gt;0,RANK(Q248,(N248:P248,Q248:AE248)),0)</f>
        <v>3</v>
      </c>
      <c r="AH248" s="7">
        <f>IF(R248&gt;0,RANK(R248,(N248:P248,Q248:AE248)),0)</f>
        <v>0</v>
      </c>
      <c r="AI248" s="7">
        <f>IF(T248&gt;0,RANK(T248,(N248:P248,Q248:AE248)),0)</f>
        <v>0</v>
      </c>
      <c r="AJ248" s="7">
        <f>IF(S248&gt;0,RANK(S248,(N248:P248,Q248:AE248)),0)</f>
        <v>0</v>
      </c>
      <c r="AK248" s="2">
        <f t="shared" si="88"/>
        <v>3.3466380104390542E-2</v>
      </c>
      <c r="AL248" s="2">
        <f t="shared" si="89"/>
        <v>0</v>
      </c>
      <c r="AM248" s="2">
        <f t="shared" si="90"/>
        <v>0</v>
      </c>
      <c r="AN248" s="2">
        <f t="shared" si="91"/>
        <v>0</v>
      </c>
      <c r="AP248" t="s">
        <v>1154</v>
      </c>
      <c r="AQ248" t="s">
        <v>1147</v>
      </c>
      <c r="AT248">
        <v>2</v>
      </c>
      <c r="AU248" s="95">
        <v>8</v>
      </c>
      <c r="AV248" s="97">
        <v>113</v>
      </c>
      <c r="AW248" s="100">
        <f t="shared" si="82"/>
        <v>8113</v>
      </c>
      <c r="AY248" s="7" t="s">
        <v>1461</v>
      </c>
    </row>
    <row r="249" spans="1:61" ht="13" hidden="1" customHeight="1" outlineLevel="1">
      <c r="A249" t="s">
        <v>1412</v>
      </c>
      <c r="B249" t="s">
        <v>1147</v>
      </c>
      <c r="C249" s="1">
        <f t="shared" si="83"/>
        <v>1206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>IF(P249&gt;0,RANK(P249,(N249:P249,Q249:AE249)),0)</f>
        <v>5</v>
      </c>
      <c r="G249" s="1">
        <f t="shared" si="70"/>
        <v>591</v>
      </c>
      <c r="H249" s="2">
        <f t="shared" si="71"/>
        <v>0.49004975124378108</v>
      </c>
      <c r="I249" s="2"/>
      <c r="J249" s="2">
        <f t="shared" si="84"/>
        <v>0.21724709784411278</v>
      </c>
      <c r="K249" s="2">
        <f t="shared" si="85"/>
        <v>0.70729684908789381</v>
      </c>
      <c r="L249" s="2">
        <f t="shared" si="86"/>
        <v>1.824212271973466E-2</v>
      </c>
      <c r="M249" s="2">
        <f t="shared" si="87"/>
        <v>5.7213930348258751E-2</v>
      </c>
      <c r="N249" s="58">
        <v>262</v>
      </c>
      <c r="O249" s="58">
        <v>853</v>
      </c>
      <c r="P249" s="58">
        <v>22</v>
      </c>
      <c r="Q249" s="58">
        <v>36</v>
      </c>
      <c r="X249" s="55">
        <f t="shared" si="81"/>
        <v>0</v>
      </c>
      <c r="Y249" s="55">
        <v>6</v>
      </c>
      <c r="Z249" s="55">
        <v>27</v>
      </c>
      <c r="AA249" s="55">
        <v>0</v>
      </c>
      <c r="AB249" s="55">
        <v>0</v>
      </c>
      <c r="AG249" s="7">
        <f>IF(Q249&gt;0,RANK(Q249,(N249:P249,Q249:AE249)),0)</f>
        <v>3</v>
      </c>
      <c r="AH249" s="7">
        <f>IF(R249&gt;0,RANK(R249,(N249:P249,Q249:AE249)),0)</f>
        <v>0</v>
      </c>
      <c r="AI249" s="7">
        <f>IF(T249&gt;0,RANK(T249,(N249:P249,Q249:AE249)),0)</f>
        <v>0</v>
      </c>
      <c r="AJ249" s="7">
        <f>IF(S249&gt;0,RANK(S249,(N249:P249,Q249:AE249)),0)</f>
        <v>0</v>
      </c>
      <c r="AK249" s="2">
        <f t="shared" si="88"/>
        <v>2.9850746268656716E-2</v>
      </c>
      <c r="AL249" s="2">
        <f t="shared" si="89"/>
        <v>0</v>
      </c>
      <c r="AM249" s="2">
        <f t="shared" si="90"/>
        <v>0</v>
      </c>
      <c r="AN249" s="2">
        <f t="shared" si="91"/>
        <v>0</v>
      </c>
      <c r="AP249" t="s">
        <v>1412</v>
      </c>
      <c r="AQ249" t="s">
        <v>1147</v>
      </c>
      <c r="AT249">
        <v>2</v>
      </c>
      <c r="AU249" s="95">
        <v>8</v>
      </c>
      <c r="AV249" s="97">
        <v>115</v>
      </c>
      <c r="AW249" s="100">
        <f t="shared" si="82"/>
        <v>8115</v>
      </c>
      <c r="AY249" s="7" t="s">
        <v>1461</v>
      </c>
    </row>
    <row r="250" spans="1:61" ht="13" hidden="1" customHeight="1" outlineLevel="1">
      <c r="A250" t="s">
        <v>1883</v>
      </c>
      <c r="B250" t="s">
        <v>1147</v>
      </c>
      <c r="C250" s="1">
        <f t="shared" si="83"/>
        <v>11532</v>
      </c>
      <c r="D250" s="7">
        <f>IF(N250&gt;0, RANK(N250,(N250:P250,Q250:AE250)),0)</f>
        <v>1</v>
      </c>
      <c r="E250" s="7">
        <f>IF(O250&gt;0,RANK(O250,(N250:P250,Q250:AE250)),0)</f>
        <v>2</v>
      </c>
      <c r="F250" s="7">
        <f>IF(P250&gt;0,RANK(P250,(N250:P250,Q250:AE250)),0)</f>
        <v>4</v>
      </c>
      <c r="G250" s="1">
        <f t="shared" ref="G250:G255" si="92">IF(C250&gt;0,MAX(N250:P250)-LARGE(N250:P250,2),0)</f>
        <v>2911</v>
      </c>
      <c r="H250" s="2">
        <f t="shared" ref="H250:H255" si="93">IF(C250&gt;0,G250/C250,0)</f>
        <v>0.25242802636142908</v>
      </c>
      <c r="I250" s="2"/>
      <c r="J250" s="2">
        <f t="shared" si="84"/>
        <v>0.60327783558792925</v>
      </c>
      <c r="K250" s="2">
        <f t="shared" si="85"/>
        <v>0.35084980922650016</v>
      </c>
      <c r="L250" s="2">
        <f t="shared" si="86"/>
        <v>8.6715227193895246E-3</v>
      </c>
      <c r="M250" s="2">
        <f t="shared" si="87"/>
        <v>3.7200832466181069E-2</v>
      </c>
      <c r="N250" s="58">
        <v>6957</v>
      </c>
      <c r="O250" s="58">
        <v>4046</v>
      </c>
      <c r="P250" s="58">
        <v>100</v>
      </c>
      <c r="Q250" s="58">
        <v>312</v>
      </c>
      <c r="X250" s="55">
        <f t="shared" si="81"/>
        <v>0</v>
      </c>
      <c r="Y250" s="55">
        <v>33</v>
      </c>
      <c r="Z250" s="55">
        <v>83</v>
      </c>
      <c r="AA250" s="55">
        <v>1</v>
      </c>
      <c r="AB250" s="55">
        <v>0</v>
      </c>
      <c r="AG250" s="7">
        <f>IF(Q250&gt;0,RANK(Q250,(N250:P250,Q250:AE250)),0)</f>
        <v>3</v>
      </c>
      <c r="AH250" s="7">
        <f>IF(R250&gt;0,RANK(R250,(N250:P250,Q250:AE250)),0)</f>
        <v>0</v>
      </c>
      <c r="AI250" s="7">
        <f>IF(T250&gt;0,RANK(T250,(N250:P250,Q250:AE250)),0)</f>
        <v>0</v>
      </c>
      <c r="AJ250" s="7">
        <f>IF(S250&gt;0,RANK(S250,(N250:P250,Q250:AE250)),0)</f>
        <v>0</v>
      </c>
      <c r="AK250" s="2">
        <f t="shared" si="88"/>
        <v>2.7055150884495317E-2</v>
      </c>
      <c r="AL250" s="2">
        <f t="shared" si="89"/>
        <v>0</v>
      </c>
      <c r="AM250" s="2">
        <f t="shared" si="90"/>
        <v>0</v>
      </c>
      <c r="AN250" s="2">
        <f t="shared" si="91"/>
        <v>0</v>
      </c>
      <c r="AP250" t="s">
        <v>1883</v>
      </c>
      <c r="AQ250" t="s">
        <v>1147</v>
      </c>
      <c r="AT250">
        <v>2</v>
      </c>
      <c r="AU250" s="95">
        <v>8</v>
      </c>
      <c r="AV250" s="97">
        <v>117</v>
      </c>
      <c r="AW250" s="100">
        <f t="shared" si="82"/>
        <v>8117</v>
      </c>
      <c r="AY250" s="7" t="s">
        <v>1461</v>
      </c>
    </row>
    <row r="251" spans="1:61" ht="13" hidden="1" customHeight="1" outlineLevel="1">
      <c r="A251" t="s">
        <v>1884</v>
      </c>
      <c r="B251" t="s">
        <v>1147</v>
      </c>
      <c r="C251" s="1">
        <f t="shared" si="83"/>
        <v>11267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>IF(P251&gt;0,RANK(P251,(N251:P251,Q251:AE251)),0)</f>
        <v>4</v>
      </c>
      <c r="G251" s="1">
        <f t="shared" si="92"/>
        <v>4179</v>
      </c>
      <c r="H251" s="2">
        <f t="shared" si="93"/>
        <v>0.37090618620750865</v>
      </c>
      <c r="I251" s="2"/>
      <c r="J251" s="2">
        <f t="shared" si="84"/>
        <v>0.2802875654566433</v>
      </c>
      <c r="K251" s="2">
        <f t="shared" si="85"/>
        <v>0.65119375166415194</v>
      </c>
      <c r="L251" s="2">
        <f t="shared" si="86"/>
        <v>1.6508387325818764E-2</v>
      </c>
      <c r="M251" s="2">
        <f t="shared" si="87"/>
        <v>5.2010295553386057E-2</v>
      </c>
      <c r="N251" s="58">
        <v>3158</v>
      </c>
      <c r="O251" s="58">
        <v>7337</v>
      </c>
      <c r="P251" s="58">
        <v>186</v>
      </c>
      <c r="Q251" s="58">
        <v>436</v>
      </c>
      <c r="X251" s="55">
        <f t="shared" si="81"/>
        <v>0</v>
      </c>
      <c r="Y251" s="55">
        <v>33</v>
      </c>
      <c r="Z251" s="55">
        <v>113</v>
      </c>
      <c r="AA251" s="55">
        <v>3</v>
      </c>
      <c r="AB251" s="55">
        <v>1</v>
      </c>
      <c r="AG251" s="7">
        <f>IF(Q251&gt;0,RANK(Q251,(N251:P251,Q251:AE251)),0)</f>
        <v>3</v>
      </c>
      <c r="AH251" s="7">
        <f>IF(R251&gt;0,RANK(R251,(N251:P251,Q251:AE251)),0)</f>
        <v>0</v>
      </c>
      <c r="AI251" s="7">
        <f>IF(T251&gt;0,RANK(T251,(N251:P251,Q251:AE251)),0)</f>
        <v>0</v>
      </c>
      <c r="AJ251" s="7">
        <f>IF(S251&gt;0,RANK(S251,(N251:P251,Q251:AE251)),0)</f>
        <v>0</v>
      </c>
      <c r="AK251" s="2">
        <f t="shared" si="88"/>
        <v>3.8697079968048283E-2</v>
      </c>
      <c r="AL251" s="2">
        <f t="shared" si="89"/>
        <v>0</v>
      </c>
      <c r="AM251" s="2">
        <f t="shared" si="90"/>
        <v>0</v>
      </c>
      <c r="AN251" s="2">
        <f t="shared" si="91"/>
        <v>0</v>
      </c>
      <c r="AP251" t="s">
        <v>1884</v>
      </c>
      <c r="AQ251" t="s">
        <v>1147</v>
      </c>
      <c r="AT251">
        <v>2</v>
      </c>
      <c r="AU251" s="95">
        <v>8</v>
      </c>
      <c r="AV251" s="97">
        <v>119</v>
      </c>
      <c r="AW251" s="100">
        <f t="shared" si="82"/>
        <v>8119</v>
      </c>
      <c r="AY251" s="7" t="s">
        <v>1461</v>
      </c>
    </row>
    <row r="252" spans="1:61" ht="13" hidden="1" customHeight="1" outlineLevel="1">
      <c r="A252" t="s">
        <v>1864</v>
      </c>
      <c r="B252" t="s">
        <v>1147</v>
      </c>
      <c r="C252" s="1">
        <f t="shared" si="83"/>
        <v>2358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>IF(P252&gt;0,RANK(P252,(N252:P252,Q252:AE252)),0)</f>
        <v>5</v>
      </c>
      <c r="G252" s="1">
        <f t="shared" si="92"/>
        <v>1818</v>
      </c>
      <c r="H252" s="2">
        <f t="shared" si="93"/>
        <v>0.77099236641221369</v>
      </c>
      <c r="I252" s="2"/>
      <c r="J252" s="2">
        <f t="shared" si="84"/>
        <v>0.1005089058524173</v>
      </c>
      <c r="K252" s="2">
        <f t="shared" si="85"/>
        <v>0.87150127226463103</v>
      </c>
      <c r="L252" s="2">
        <f t="shared" si="86"/>
        <v>5.0890585241730284E-3</v>
      </c>
      <c r="M252" s="2">
        <f t="shared" si="87"/>
        <v>2.2900763358778598E-2</v>
      </c>
      <c r="N252" s="58">
        <v>237</v>
      </c>
      <c r="O252" s="58">
        <v>2055</v>
      </c>
      <c r="P252" s="58">
        <v>12</v>
      </c>
      <c r="Q252" s="58">
        <v>38</v>
      </c>
      <c r="X252" s="55">
        <f t="shared" si="81"/>
        <v>0</v>
      </c>
      <c r="Y252" s="55">
        <v>3</v>
      </c>
      <c r="Z252" s="55">
        <v>13</v>
      </c>
      <c r="AA252" s="55">
        <v>0</v>
      </c>
      <c r="AB252" s="55">
        <v>0</v>
      </c>
      <c r="AG252" s="7">
        <f>IF(Q252&gt;0,RANK(Q252,(N252:P252,Q252:AE252)),0)</f>
        <v>3</v>
      </c>
      <c r="AH252" s="7">
        <f>IF(R252&gt;0,RANK(R252,(N252:P252,Q252:AE252)),0)</f>
        <v>0</v>
      </c>
      <c r="AI252" s="7">
        <f>IF(T252&gt;0,RANK(T252,(N252:P252,Q252:AE252)),0)</f>
        <v>0</v>
      </c>
      <c r="AJ252" s="7">
        <f>IF(S252&gt;0,RANK(S252,(N252:P252,Q252:AE252)),0)</f>
        <v>0</v>
      </c>
      <c r="AK252" s="2">
        <f t="shared" si="88"/>
        <v>1.6115351993214587E-2</v>
      </c>
      <c r="AL252" s="2">
        <f t="shared" si="89"/>
        <v>0</v>
      </c>
      <c r="AM252" s="2">
        <f t="shared" si="90"/>
        <v>0</v>
      </c>
      <c r="AN252" s="2">
        <f t="shared" si="91"/>
        <v>0</v>
      </c>
      <c r="AP252" t="s">
        <v>1864</v>
      </c>
      <c r="AQ252" t="s">
        <v>1147</v>
      </c>
      <c r="AT252">
        <v>2</v>
      </c>
      <c r="AU252" s="95">
        <v>8</v>
      </c>
      <c r="AV252" s="97">
        <v>121</v>
      </c>
      <c r="AW252" s="100">
        <f t="shared" si="82"/>
        <v>8121</v>
      </c>
      <c r="AY252" s="7" t="s">
        <v>1461</v>
      </c>
    </row>
    <row r="253" spans="1:61" ht="13" hidden="1" customHeight="1" outlineLevel="1">
      <c r="A253" t="s">
        <v>284</v>
      </c>
      <c r="B253" t="s">
        <v>1147</v>
      </c>
      <c r="C253" s="1">
        <f t="shared" si="83"/>
        <v>90811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>IF(P253&gt;0,RANK(P253,(N253:P253,Q253:AE253)),0)</f>
        <v>4</v>
      </c>
      <c r="G253" s="1">
        <f t="shared" si="92"/>
        <v>25038</v>
      </c>
      <c r="H253" s="2">
        <f t="shared" si="93"/>
        <v>0.27571549702128595</v>
      </c>
      <c r="I253" s="2"/>
      <c r="J253" s="2">
        <f t="shared" si="84"/>
        <v>0.32798890002312497</v>
      </c>
      <c r="K253" s="2">
        <f t="shared" si="85"/>
        <v>0.60370439704441092</v>
      </c>
      <c r="L253" s="2">
        <f t="shared" si="86"/>
        <v>2.00636486769224E-2</v>
      </c>
      <c r="M253" s="2">
        <f t="shared" si="87"/>
        <v>4.8243054255541706E-2</v>
      </c>
      <c r="N253" s="58">
        <v>29785</v>
      </c>
      <c r="O253" s="58">
        <v>54823</v>
      </c>
      <c r="P253" s="58">
        <v>1822</v>
      </c>
      <c r="Q253" s="58">
        <v>2624</v>
      </c>
      <c r="X253" s="55">
        <f t="shared" si="81"/>
        <v>0</v>
      </c>
      <c r="Y253" s="55">
        <v>325</v>
      </c>
      <c r="Z253" s="55">
        <v>1432</v>
      </c>
      <c r="AA253" s="55">
        <v>0</v>
      </c>
      <c r="AB253" s="55">
        <v>0</v>
      </c>
      <c r="AG253" s="7">
        <f>IF(Q253&gt;0,RANK(Q253,(N253:P253,Q253:AE253)),0)</f>
        <v>3</v>
      </c>
      <c r="AH253" s="7">
        <f>IF(R253&gt;0,RANK(R253,(N253:P253,Q253:AE253)),0)</f>
        <v>0</v>
      </c>
      <c r="AI253" s="7">
        <f>IF(T253&gt;0,RANK(T253,(N253:P253,Q253:AE253)),0)</f>
        <v>0</v>
      </c>
      <c r="AJ253" s="7">
        <f>IF(S253&gt;0,RANK(S253,(N253:P253,Q253:AE253)),0)</f>
        <v>0</v>
      </c>
      <c r="AK253" s="2">
        <f t="shared" si="88"/>
        <v>2.889517789695081E-2</v>
      </c>
      <c r="AL253" s="2">
        <f t="shared" si="89"/>
        <v>0</v>
      </c>
      <c r="AM253" s="2">
        <f t="shared" si="90"/>
        <v>0</v>
      </c>
      <c r="AN253" s="2">
        <f t="shared" si="91"/>
        <v>0</v>
      </c>
      <c r="AP253" t="s">
        <v>284</v>
      </c>
      <c r="AQ253" t="s">
        <v>1147</v>
      </c>
      <c r="AT253">
        <v>2</v>
      </c>
      <c r="AU253" s="95">
        <v>8</v>
      </c>
      <c r="AV253" s="97">
        <v>123</v>
      </c>
      <c r="AW253" s="100">
        <f t="shared" si="82"/>
        <v>8123</v>
      </c>
      <c r="AY253" s="7" t="s">
        <v>1461</v>
      </c>
    </row>
    <row r="254" spans="1:61" ht="13" hidden="1" customHeight="1" outlineLevel="1">
      <c r="A254" t="s">
        <v>2071</v>
      </c>
      <c r="B254" t="s">
        <v>1147</v>
      </c>
      <c r="C254" s="1">
        <f t="shared" si="83"/>
        <v>4294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>IF(P254&gt;0,RANK(P254,(N254:P254,Q254:AE254)),0)</f>
        <v>4</v>
      </c>
      <c r="G254" s="1">
        <f t="shared" si="92"/>
        <v>3166</v>
      </c>
      <c r="H254" s="2">
        <f t="shared" si="93"/>
        <v>0.73730787144853283</v>
      </c>
      <c r="I254" s="2"/>
      <c r="J254" s="2">
        <f t="shared" si="84"/>
        <v>0.1192361434559851</v>
      </c>
      <c r="K254" s="2">
        <f t="shared" si="85"/>
        <v>0.85654401490451793</v>
      </c>
      <c r="L254" s="2">
        <f t="shared" si="86"/>
        <v>6.7536096879366554E-3</v>
      </c>
      <c r="M254" s="2">
        <f t="shared" si="87"/>
        <v>1.7466231951560319E-2</v>
      </c>
      <c r="N254" s="58">
        <v>512</v>
      </c>
      <c r="O254" s="58">
        <v>3678</v>
      </c>
      <c r="P254" s="58">
        <v>29</v>
      </c>
      <c r="Q254" s="58">
        <v>48</v>
      </c>
      <c r="X254" s="55">
        <f t="shared" si="81"/>
        <v>0</v>
      </c>
      <c r="Y254" s="55">
        <v>5</v>
      </c>
      <c r="Z254" s="55">
        <v>22</v>
      </c>
      <c r="AA254" s="55">
        <v>0</v>
      </c>
      <c r="AB254" s="55">
        <v>0</v>
      </c>
      <c r="AG254" s="7">
        <f>IF(Q254&gt;0,RANK(Q254,(N254:P254,Q254:AE254)),0)</f>
        <v>3</v>
      </c>
      <c r="AH254" s="7">
        <f>IF(R254&gt;0,RANK(R254,(N254:P254,Q254:AE254)),0)</f>
        <v>0</v>
      </c>
      <c r="AI254" s="7">
        <f>IF(T254&gt;0,RANK(T254,(N254:P254,Q254:AE254)),0)</f>
        <v>0</v>
      </c>
      <c r="AJ254" s="7">
        <f>IF(S254&gt;0,RANK(S254,(N254:P254,Q254:AE254)),0)</f>
        <v>0</v>
      </c>
      <c r="AK254" s="2">
        <f t="shared" si="88"/>
        <v>1.1178388448998603E-2</v>
      </c>
      <c r="AL254" s="2">
        <f t="shared" si="89"/>
        <v>0</v>
      </c>
      <c r="AM254" s="2">
        <f t="shared" si="90"/>
        <v>0</v>
      </c>
      <c r="AN254" s="2">
        <f t="shared" si="91"/>
        <v>0</v>
      </c>
      <c r="AP254" t="s">
        <v>2071</v>
      </c>
      <c r="AQ254" t="s">
        <v>1147</v>
      </c>
      <c r="AT254">
        <v>2</v>
      </c>
      <c r="AU254" s="95">
        <v>8</v>
      </c>
      <c r="AV254" s="97">
        <v>125</v>
      </c>
      <c r="AW254" s="100">
        <f t="shared" si="82"/>
        <v>8125</v>
      </c>
      <c r="AY254" s="7" t="s">
        <v>1461</v>
      </c>
    </row>
    <row r="255" spans="1:61" ht="13" customHeight="1" collapsed="1">
      <c r="A255" t="s">
        <v>2118</v>
      </c>
      <c r="B255" t="s">
        <v>2430</v>
      </c>
      <c r="C255" s="1">
        <f t="shared" si="83"/>
        <v>2041058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>IF(P255&gt;0,RANK(P255,(N255:P255,Q255:AE255)),0)</f>
        <v>4</v>
      </c>
      <c r="G255" s="1">
        <f t="shared" si="92"/>
        <v>39688</v>
      </c>
      <c r="H255" s="2">
        <f t="shared" si="93"/>
        <v>1.9444817344730036E-2</v>
      </c>
      <c r="I255" s="2"/>
      <c r="J255" s="2">
        <f t="shared" si="84"/>
        <v>0.46260468835280527</v>
      </c>
      <c r="K255" s="2">
        <f t="shared" si="85"/>
        <v>0.4820495056975353</v>
      </c>
      <c r="L255" s="2">
        <f t="shared" si="86"/>
        <v>1.443957006611277E-2</v>
      </c>
      <c r="M255" s="2">
        <f t="shared" si="87"/>
        <v>4.0906235883546721E-2</v>
      </c>
      <c r="N255" s="58">
        <f>SUM(N191:N254)</f>
        <v>944203</v>
      </c>
      <c r="O255" s="58">
        <f>SUM(O191:O254)</f>
        <v>983891</v>
      </c>
      <c r="P255" s="55">
        <f t="shared" ref="P255:Q255" si="94">SUM(P191:P254)</f>
        <v>29472</v>
      </c>
      <c r="Q255" s="55">
        <f t="shared" si="94"/>
        <v>52876</v>
      </c>
      <c r="R255" s="58"/>
      <c r="S255" s="58"/>
      <c r="X255" s="55">
        <f>SUM(X191:X254)</f>
        <v>0</v>
      </c>
      <c r="Y255" s="55">
        <f>SUM(Y191:Y254)</f>
        <v>6427</v>
      </c>
      <c r="Z255" s="55">
        <f>SUM(Z191:Z254)</f>
        <v>24151</v>
      </c>
      <c r="AA255" s="55">
        <f t="shared" ref="AA255:AB255" si="95">SUM(AA191:AA254)</f>
        <v>21</v>
      </c>
      <c r="AB255" s="55">
        <f t="shared" si="95"/>
        <v>17</v>
      </c>
      <c r="AG255" s="7">
        <f>IF(Q255&gt;0,RANK(Q255,(N255:P255,Q255:AE255)),0)</f>
        <v>3</v>
      </c>
      <c r="AH255" s="7">
        <f>IF(R255&gt;0,RANK(R255,(N255:P255,Q255:AE255)),0)</f>
        <v>0</v>
      </c>
      <c r="AI255" s="7">
        <f>IF(T255&gt;0,RANK(T255,(N255:P255,Q255:AE255)),0)</f>
        <v>0</v>
      </c>
      <c r="AJ255" s="7">
        <f>IF(S255&gt;0,RANK(S255,(N255:P255,Q255:AE255)),0)</f>
        <v>0</v>
      </c>
      <c r="AK255" s="2">
        <f t="shared" si="88"/>
        <v>2.5906172191089132E-2</v>
      </c>
      <c r="AL255" s="2">
        <f t="shared" si="89"/>
        <v>0</v>
      </c>
      <c r="AM255" s="2">
        <f t="shared" si="90"/>
        <v>0</v>
      </c>
      <c r="AN255" s="2">
        <f t="shared" si="91"/>
        <v>0</v>
      </c>
      <c r="AP255" t="s">
        <v>2118</v>
      </c>
      <c r="AQ255" t="s">
        <v>2430</v>
      </c>
      <c r="AT255">
        <v>2</v>
      </c>
      <c r="AU255" s="95">
        <v>8</v>
      </c>
      <c r="AV255" s="97"/>
      <c r="AW255" s="95">
        <v>8</v>
      </c>
      <c r="AY255" s="7" t="s">
        <v>2180</v>
      </c>
      <c r="BG255">
        <f>SUM(BG191:BG254)</f>
        <v>0</v>
      </c>
      <c r="BH255">
        <f>SUM(BH191:BH254)</f>
        <v>0</v>
      </c>
      <c r="BI255">
        <f>SUM(BI191:BI254)</f>
        <v>0</v>
      </c>
    </row>
    <row r="256" spans="1:61" ht="13" customHeight="1">
      <c r="C256" s="1"/>
      <c r="E256" s="7"/>
      <c r="F256" s="7"/>
      <c r="I256" s="2"/>
      <c r="N256" s="58"/>
      <c r="O256" s="58"/>
      <c r="P256" s="58"/>
      <c r="Q256" s="58"/>
      <c r="AG256" s="7"/>
      <c r="AH256" s="7"/>
      <c r="AI256" s="7"/>
      <c r="AJ256" s="7"/>
      <c r="AU256" s="95"/>
      <c r="AV256" s="97"/>
      <c r="AW256" s="100"/>
    </row>
    <row r="257" spans="1:51" ht="13" hidden="1" customHeight="1" outlineLevel="1">
      <c r="A257" t="s">
        <v>2184</v>
      </c>
      <c r="B257" t="s">
        <v>1471</v>
      </c>
      <c r="C257" s="1">
        <f>SUM(N257:AE257)</f>
        <v>39426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>IF(P257&gt;0,RANK(P257,(N257:P257,Q257:AE257)),0)</f>
        <v>0</v>
      </c>
      <c r="G257" s="1">
        <f>IF(C257&gt;0,MAX(N257:P257)-LARGE(N257:P257,2),0)</f>
        <v>309</v>
      </c>
      <c r="H257" s="2">
        <f>IF(C257&gt;0,G257/C257,0)</f>
        <v>7.8374676609344086E-3</v>
      </c>
      <c r="I257" s="2"/>
      <c r="J257" s="2">
        <f t="shared" ref="J257:L260" si="96">IF($C257=0,"-",N257/$C257)</f>
        <v>0.48744483335869732</v>
      </c>
      <c r="K257" s="2">
        <f t="shared" si="96"/>
        <v>0.49528230101963172</v>
      </c>
      <c r="L257" s="2">
        <f t="shared" si="96"/>
        <v>0</v>
      </c>
      <c r="M257" s="2">
        <f>IF(C257=0,"-",(1-J257-K257-L257))</f>
        <v>1.7272865621670908E-2</v>
      </c>
      <c r="N257" s="58">
        <v>19218</v>
      </c>
      <c r="O257" s="58">
        <v>19527</v>
      </c>
      <c r="P257" s="58"/>
      <c r="Q257" s="58"/>
      <c r="R257" s="55">
        <v>681</v>
      </c>
      <c r="AG257" s="7">
        <f>IF(Q257&gt;0,RANK(Q257,(N257:P257,Q257:AE257)),0)</f>
        <v>0</v>
      </c>
      <c r="AH257" s="7">
        <f>IF(R257&gt;0,RANK(R257,(N257:P257,Q257:AE257)),0)</f>
        <v>3</v>
      </c>
      <c r="AI257" s="7">
        <f>IF(T257&gt;0,RANK(T257,(N257:P257,Q257:AE257)),0)</f>
        <v>0</v>
      </c>
      <c r="AJ257" s="7">
        <f>IF(S257&gt;0,RANK(S257,(N257:P257,Q257:AE257)),0)</f>
        <v>0</v>
      </c>
      <c r="AK257" s="2">
        <f t="shared" ref="AK257:AL260" si="97">IF($C257=0,"-",Q257/$C257)</f>
        <v>0</v>
      </c>
      <c r="AL257" s="2">
        <f t="shared" si="97"/>
        <v>1.7272865621670977E-2</v>
      </c>
      <c r="AM257" s="2">
        <f>IF($C257=0,"-",T257/$C257)</f>
        <v>0</v>
      </c>
      <c r="AN257" s="2">
        <f>IF($C257=0,"-",S257/$C257)</f>
        <v>0</v>
      </c>
      <c r="AP257" t="s">
        <v>2184</v>
      </c>
      <c r="AQ257" t="s">
        <v>1471</v>
      </c>
      <c r="AT257">
        <v>2</v>
      </c>
      <c r="AU257" s="95">
        <v>10</v>
      </c>
      <c r="AV257" s="97">
        <v>1</v>
      </c>
      <c r="AW257" s="100">
        <f t="shared" si="82"/>
        <v>10001</v>
      </c>
      <c r="AY257" s="7" t="s">
        <v>1461</v>
      </c>
    </row>
    <row r="258" spans="1:51" ht="13" hidden="1" customHeight="1" outlineLevel="1">
      <c r="A258" t="s">
        <v>82</v>
      </c>
      <c r="B258" t="s">
        <v>1471</v>
      </c>
      <c r="C258" s="1">
        <f>SUM(N258:AE258)</f>
        <v>133162</v>
      </c>
      <c r="D258" s="7">
        <f>IF(N258&gt;0, RANK(N258,(N258:P258,Q258:AE258)),0)</f>
        <v>1</v>
      </c>
      <c r="E258" s="7">
        <f>IF(O258&gt;0,RANK(O258,(N258:P258,Q258:AE258)),0)</f>
        <v>2</v>
      </c>
      <c r="F258" s="7">
        <f>IF(P258&gt;0,RANK(P258,(N258:P258,Q258:AE258)),0)</f>
        <v>0</v>
      </c>
      <c r="G258" s="1">
        <f>IF(C258&gt;0,MAX(N258:P258)-LARGE(N258:P258,2),0)</f>
        <v>39756</v>
      </c>
      <c r="H258" s="2">
        <f>IF(C258&gt;0,G258/C258,0)</f>
        <v>0.29855364142923657</v>
      </c>
      <c r="I258" s="2"/>
      <c r="J258" s="2">
        <f t="shared" si="96"/>
        <v>0.63820759676183891</v>
      </c>
      <c r="K258" s="2">
        <f t="shared" si="96"/>
        <v>0.3396539553326024</v>
      </c>
      <c r="L258" s="2">
        <f t="shared" si="96"/>
        <v>0</v>
      </c>
      <c r="M258" s="2">
        <f>IF(C258=0,"-",(1-J258-K258-L258))</f>
        <v>2.2138447905558689E-2</v>
      </c>
      <c r="N258" s="58">
        <v>84985</v>
      </c>
      <c r="O258" s="58">
        <v>45229</v>
      </c>
      <c r="P258" s="58"/>
      <c r="Q258" s="58"/>
      <c r="R258" s="55">
        <v>2948</v>
      </c>
      <c r="AG258" s="7">
        <f>IF(Q258&gt;0,RANK(Q258,(N258:P258,Q258:AE258)),0)</f>
        <v>0</v>
      </c>
      <c r="AH258" s="7">
        <f>IF(R258&gt;0,RANK(R258,(N258:P258,Q258:AE258)),0)</f>
        <v>3</v>
      </c>
      <c r="AI258" s="7">
        <f>IF(T258&gt;0,RANK(T258,(N258:P258,Q258:AE258)),0)</f>
        <v>0</v>
      </c>
      <c r="AJ258" s="7">
        <f>IF(S258&gt;0,RANK(S258,(N258:P258,Q258:AE258)),0)</f>
        <v>0</v>
      </c>
      <c r="AK258" s="2">
        <f t="shared" si="97"/>
        <v>0</v>
      </c>
      <c r="AL258" s="2">
        <f t="shared" si="97"/>
        <v>2.2138447905558644E-2</v>
      </c>
      <c r="AM258" s="2">
        <f>IF($C258=0,"-",T258/$C258)</f>
        <v>0</v>
      </c>
      <c r="AN258" s="2">
        <f>IF($C258=0,"-",S258/$C258)</f>
        <v>0</v>
      </c>
      <c r="AP258" t="s">
        <v>82</v>
      </c>
      <c r="AQ258" t="s">
        <v>1471</v>
      </c>
      <c r="AT258">
        <v>2</v>
      </c>
      <c r="AU258" s="95">
        <v>10</v>
      </c>
      <c r="AV258" s="97">
        <v>3</v>
      </c>
      <c r="AW258" s="100">
        <f t="shared" si="82"/>
        <v>10003</v>
      </c>
      <c r="AY258" s="7" t="s">
        <v>1461</v>
      </c>
    </row>
    <row r="259" spans="1:51" ht="13" hidden="1" customHeight="1" outlineLevel="1">
      <c r="A259" t="s">
        <v>2363</v>
      </c>
      <c r="B259" t="s">
        <v>1471</v>
      </c>
      <c r="C259" s="1">
        <f>SUM(N259:AE259)</f>
        <v>61450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>IF(P259&gt;0,RANK(P259,(N259:P259,Q259:AE259)),0)</f>
        <v>0</v>
      </c>
      <c r="G259" s="1">
        <f>IF(C259&gt;0,MAX(N259:P259)-LARGE(N259:P259,2),0)</f>
        <v>7615</v>
      </c>
      <c r="H259" s="2">
        <f>IF(C259&gt;0,G259/C259,0)</f>
        <v>0.12392188771358828</v>
      </c>
      <c r="I259" s="2"/>
      <c r="J259" s="2">
        <f t="shared" si="96"/>
        <v>0.43046379170056959</v>
      </c>
      <c r="K259" s="2">
        <f t="shared" si="96"/>
        <v>0.55438567941415784</v>
      </c>
      <c r="L259" s="2">
        <f t="shared" si="96"/>
        <v>0</v>
      </c>
      <c r="M259" s="2">
        <f>IF(C259=0,"-",(1-J259-K259-L259))</f>
        <v>1.5150528885272574E-2</v>
      </c>
      <c r="N259" s="58">
        <v>26452</v>
      </c>
      <c r="O259" s="58">
        <v>34067</v>
      </c>
      <c r="P259" s="58"/>
      <c r="Q259" s="58"/>
      <c r="R259" s="55">
        <v>931</v>
      </c>
      <c r="AG259" s="7">
        <f>IF(Q259&gt;0,RANK(Q259,(N259:P259,Q259:AE259)),0)</f>
        <v>0</v>
      </c>
      <c r="AH259" s="7">
        <f>IF(R259&gt;0,RANK(R259,(N259:P259,Q259:AE259)),0)</f>
        <v>3</v>
      </c>
      <c r="AI259" s="7">
        <f>IF(T259&gt;0,RANK(T259,(N259:P259,Q259:AE259)),0)</f>
        <v>0</v>
      </c>
      <c r="AJ259" s="7">
        <f>IF(S259&gt;0,RANK(S259,(N259:P259,Q259:AE259)),0)</f>
        <v>0</v>
      </c>
      <c r="AK259" s="2">
        <f t="shared" si="97"/>
        <v>0</v>
      </c>
      <c r="AL259" s="2">
        <f t="shared" si="97"/>
        <v>1.5150528885272579E-2</v>
      </c>
      <c r="AM259" s="2">
        <f>IF($C259=0,"-",T259/$C259)</f>
        <v>0</v>
      </c>
      <c r="AN259" s="2">
        <f>IF($C259=0,"-",S259/$C259)</f>
        <v>0</v>
      </c>
      <c r="AP259" t="s">
        <v>2363</v>
      </c>
      <c r="AQ259" t="s">
        <v>1471</v>
      </c>
      <c r="AT259">
        <v>2</v>
      </c>
      <c r="AU259" s="95">
        <v>10</v>
      </c>
      <c r="AV259" s="97">
        <v>5</v>
      </c>
      <c r="AW259" s="100">
        <f t="shared" si="82"/>
        <v>10005</v>
      </c>
      <c r="AY259" s="7" t="s">
        <v>1461</v>
      </c>
    </row>
    <row r="260" spans="1:51" ht="13" customHeight="1" collapsed="1">
      <c r="A260" t="s">
        <v>1470</v>
      </c>
      <c r="B260" t="s">
        <v>2430</v>
      </c>
      <c r="C260" s="1">
        <f>SUM(N260:AE260)</f>
        <v>234038</v>
      </c>
      <c r="D260" s="7">
        <f>IF(N260&gt;0, RANK(N260,(N260:P260,Q260:AE260)),0)</f>
        <v>1</v>
      </c>
      <c r="E260" s="7">
        <f>IF(O260&gt;0,RANK(O260,(N260:P260,Q260:AE260)),0)</f>
        <v>2</v>
      </c>
      <c r="F260" s="7">
        <f>IF(P260&gt;0,RANK(P260,(N260:P260,Q260:AE260)),0)</f>
        <v>0</v>
      </c>
      <c r="G260" s="1">
        <f>IF(C260&gt;0,MAX(N260:P260)-LARGE(N260:P260,2),0)</f>
        <v>31832</v>
      </c>
      <c r="H260" s="2">
        <f>IF(C260&gt;0,G260/C260,0)</f>
        <v>0.13601210059904803</v>
      </c>
      <c r="I260" s="2"/>
      <c r="J260" s="2">
        <f t="shared" si="96"/>
        <v>0.55826404259137408</v>
      </c>
      <c r="K260" s="2">
        <f t="shared" si="96"/>
        <v>0.42225194199232602</v>
      </c>
      <c r="L260" s="2">
        <f t="shared" si="96"/>
        <v>0</v>
      </c>
      <c r="M260" s="2">
        <f>IF(C260=0,"-",(1-J260-K260-L260))</f>
        <v>1.9484015416299905E-2</v>
      </c>
      <c r="N260" s="58">
        <f>SUM(N257:N259)</f>
        <v>130655</v>
      </c>
      <c r="O260" s="58">
        <f>SUM(O257:O259)</f>
        <v>98823</v>
      </c>
      <c r="P260" s="58"/>
      <c r="Q260" s="58"/>
      <c r="R260" s="58">
        <f>SUM(R257:R259)</f>
        <v>4560</v>
      </c>
      <c r="AG260" s="7">
        <f>IF(Q260&gt;0,RANK(Q260,(N260:P260,Q260:AE260)),0)</f>
        <v>0</v>
      </c>
      <c r="AH260" s="7">
        <f>IF(R260&gt;0,RANK(R260,(N260:P260,Q260:AE260)),0)</f>
        <v>3</v>
      </c>
      <c r="AI260" s="7">
        <f>IF(T260&gt;0,RANK(T260,(N260:P260,Q260:AE260)),0)</f>
        <v>0</v>
      </c>
      <c r="AJ260" s="7">
        <f>IF(S260&gt;0,RANK(S260,(N260:P260,Q260:AE260)),0)</f>
        <v>0</v>
      </c>
      <c r="AK260" s="2">
        <f t="shared" si="97"/>
        <v>0</v>
      </c>
      <c r="AL260" s="2">
        <f t="shared" si="97"/>
        <v>1.9484015416299919E-2</v>
      </c>
      <c r="AM260" s="2">
        <f>IF($C260=0,"-",T260/$C260)</f>
        <v>0</v>
      </c>
      <c r="AN260" s="2">
        <f>IF($C260=0,"-",S260/$C260)</f>
        <v>0</v>
      </c>
      <c r="AP260" t="s">
        <v>1470</v>
      </c>
      <c r="AQ260" t="s">
        <v>2430</v>
      </c>
      <c r="AT260">
        <v>2</v>
      </c>
      <c r="AU260" s="95">
        <v>10</v>
      </c>
      <c r="AV260" s="97"/>
      <c r="AW260" s="95">
        <v>10</v>
      </c>
      <c r="AY260" s="7" t="s">
        <v>2180</v>
      </c>
    </row>
    <row r="261" spans="1:51" ht="13" customHeight="1">
      <c r="C261" s="1"/>
      <c r="E261" s="7"/>
      <c r="F261" s="7"/>
      <c r="I261" s="2"/>
      <c r="N261" s="106"/>
      <c r="O261" s="106"/>
      <c r="P261" s="106"/>
      <c r="Q261" s="106"/>
      <c r="AG261" s="7"/>
      <c r="AH261" s="7"/>
      <c r="AI261" s="7"/>
      <c r="AJ261" s="7"/>
      <c r="AU261" s="95"/>
      <c r="AV261" s="97"/>
      <c r="AW261" s="100"/>
    </row>
    <row r="262" spans="1:51" ht="13" hidden="1" customHeight="1" outlineLevel="1">
      <c r="A262" t="s">
        <v>1196</v>
      </c>
      <c r="B262" t="s">
        <v>1195</v>
      </c>
      <c r="C262" s="1">
        <f t="shared" ref="C262:C293" si="98">SUM(N262:AE262)</f>
        <v>4442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>IF(P262&gt;0,RANK(P262,(N262:P262,Q262:AE262)),0)</f>
        <v>0</v>
      </c>
      <c r="G262" s="1">
        <f t="shared" ref="G262:G293" si="99">IF(C262&gt;0,MAX(N262:P262)-LARGE(N262:P262,2),0)</f>
        <v>2239</v>
      </c>
      <c r="H262" s="2">
        <f t="shared" ref="H262:H293" si="100">IF(C262&gt;0,G262/C262,0)</f>
        <v>0.50405222872579913</v>
      </c>
      <c r="I262" s="2"/>
      <c r="J262" s="2">
        <f t="shared" ref="J262:J293" si="101">IF($C262=0,"-",N262/$C262)</f>
        <v>0.23840612336785233</v>
      </c>
      <c r="K262" s="2">
        <f t="shared" ref="K262:K293" si="102">IF($C262=0,"-",O262/$C262)</f>
        <v>0.74245835209365152</v>
      </c>
      <c r="L262" s="2">
        <f t="shared" ref="L262:L293" si="103">IF($C262=0,"-",P262/$C262)</f>
        <v>0</v>
      </c>
      <c r="M262" s="2">
        <f t="shared" ref="M262:M293" si="104">IF(C262=0,"-",(1-J262-K262-L262))</f>
        <v>1.9135524538496207E-2</v>
      </c>
      <c r="N262" s="107">
        <v>1059</v>
      </c>
      <c r="O262" s="107">
        <v>3298</v>
      </c>
      <c r="P262" s="107"/>
      <c r="Q262" s="107">
        <v>85</v>
      </c>
      <c r="R262" s="117"/>
      <c r="S262" s="117"/>
      <c r="X262" s="1"/>
      <c r="Y262" s="55">
        <v>0</v>
      </c>
      <c r="Z262" s="55">
        <v>0</v>
      </c>
      <c r="AA262" s="55">
        <v>0</v>
      </c>
      <c r="AG262" s="7">
        <f>IF(Q262&gt;0,RANK(Q262,(N262:P262,Q262:AE262)),0)</f>
        <v>3</v>
      </c>
      <c r="AH262" s="7">
        <f>IF(R262&gt;0,RANK(R262,(N262:P262,Q262:AE262)),0)</f>
        <v>0</v>
      </c>
      <c r="AI262" s="7">
        <f>IF(T262&gt;0,RANK(T262,(N262:P262,Q262:AE262)),0)</f>
        <v>0</v>
      </c>
      <c r="AJ262" s="7">
        <f>IF(S262&gt;0,RANK(S262,(N262:P262,Q262:AE262)),0)</f>
        <v>0</v>
      </c>
      <c r="AK262" s="2">
        <f t="shared" ref="AK262:AK293" si="105">IF($C262=0,"-",Q262/$C262)</f>
        <v>1.9135524538496172E-2</v>
      </c>
      <c r="AL262" s="2">
        <f t="shared" ref="AL262:AL293" si="106">IF($C262=0,"-",R262/$C262)</f>
        <v>0</v>
      </c>
      <c r="AM262" s="2">
        <f t="shared" ref="AM262:AM293" si="107">IF($C262=0,"-",T262/$C262)</f>
        <v>0</v>
      </c>
      <c r="AN262" s="2">
        <f t="shared" ref="AN262:AN293" si="108">IF($C262=0,"-",S262/$C262)</f>
        <v>0</v>
      </c>
      <c r="AP262" t="s">
        <v>1196</v>
      </c>
      <c r="AQ262" t="s">
        <v>1195</v>
      </c>
      <c r="AT262">
        <v>2</v>
      </c>
      <c r="AU262" s="95">
        <v>13</v>
      </c>
      <c r="AV262" s="97">
        <v>1</v>
      </c>
      <c r="AW262" s="100">
        <f>1000*AU262+AV262</f>
        <v>13001</v>
      </c>
      <c r="AY262" s="7" t="s">
        <v>1461</v>
      </c>
    </row>
    <row r="263" spans="1:51" ht="13" hidden="1" customHeight="1" outlineLevel="1">
      <c r="A263" t="s">
        <v>383</v>
      </c>
      <c r="B263" t="s">
        <v>1195</v>
      </c>
      <c r="C263" s="1">
        <f t="shared" si="98"/>
        <v>1633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>IF(P263&gt;0,RANK(P263,(N263:P263,Q263:AE263)),0)</f>
        <v>0</v>
      </c>
      <c r="G263" s="1">
        <f t="shared" si="99"/>
        <v>570</v>
      </c>
      <c r="H263" s="2">
        <f t="shared" si="100"/>
        <v>0.34905082669932641</v>
      </c>
      <c r="I263" s="2"/>
      <c r="J263" s="2">
        <f t="shared" si="101"/>
        <v>0.30802204531537047</v>
      </c>
      <c r="K263" s="2">
        <f t="shared" si="102"/>
        <v>0.65707287201469688</v>
      </c>
      <c r="L263" s="2">
        <f t="shared" si="103"/>
        <v>0</v>
      </c>
      <c r="M263" s="2">
        <f t="shared" si="104"/>
        <v>3.4905082669932641E-2</v>
      </c>
      <c r="N263" s="107">
        <v>503</v>
      </c>
      <c r="O263" s="107">
        <v>1073</v>
      </c>
      <c r="P263" s="107"/>
      <c r="Q263" s="107">
        <v>57</v>
      </c>
      <c r="R263" s="117"/>
      <c r="S263" s="117"/>
      <c r="X263" s="1"/>
      <c r="Y263" s="55">
        <v>0</v>
      </c>
      <c r="Z263" s="55">
        <v>0</v>
      </c>
      <c r="AA263" s="55">
        <v>0</v>
      </c>
      <c r="AG263" s="7">
        <f>IF(Q263&gt;0,RANK(Q263,(N263:P263,Q263:AE263)),0)</f>
        <v>3</v>
      </c>
      <c r="AH263" s="7">
        <f>IF(R263&gt;0,RANK(R263,(N263:P263,Q263:AE263)),0)</f>
        <v>0</v>
      </c>
      <c r="AI263" s="7">
        <f>IF(T263&gt;0,RANK(T263,(N263:P263,Q263:AE263)),0)</f>
        <v>0</v>
      </c>
      <c r="AJ263" s="7">
        <f>IF(S263&gt;0,RANK(S263,(N263:P263,Q263:AE263)),0)</f>
        <v>0</v>
      </c>
      <c r="AK263" s="2">
        <f t="shared" si="105"/>
        <v>3.4905082669932641E-2</v>
      </c>
      <c r="AL263" s="2">
        <f t="shared" si="106"/>
        <v>0</v>
      </c>
      <c r="AM263" s="2">
        <f t="shared" si="107"/>
        <v>0</v>
      </c>
      <c r="AN263" s="2">
        <f t="shared" si="108"/>
        <v>0</v>
      </c>
      <c r="AP263" t="s">
        <v>383</v>
      </c>
      <c r="AQ263" t="s">
        <v>1195</v>
      </c>
      <c r="AT263">
        <v>2</v>
      </c>
      <c r="AU263" s="95">
        <v>13</v>
      </c>
      <c r="AV263" s="97">
        <v>3</v>
      </c>
      <c r="AW263" s="100">
        <f>1000*AU263+AV263</f>
        <v>13003</v>
      </c>
      <c r="AY263" s="7" t="s">
        <v>1461</v>
      </c>
    </row>
    <row r="264" spans="1:51" ht="13" hidden="1" customHeight="1" outlineLevel="1">
      <c r="A264" t="s">
        <v>2454</v>
      </c>
      <c r="B264" t="s">
        <v>1195</v>
      </c>
      <c r="C264" s="1">
        <f t="shared" si="98"/>
        <v>2224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>IF(P264&gt;0,RANK(P264,(N264:P264,Q264:AE264)),0)</f>
        <v>0</v>
      </c>
      <c r="G264" s="1">
        <f t="shared" si="99"/>
        <v>1374</v>
      </c>
      <c r="H264" s="2">
        <f t="shared" si="100"/>
        <v>0.6178057553956835</v>
      </c>
      <c r="I264" s="2"/>
      <c r="J264" s="2">
        <f t="shared" si="101"/>
        <v>0.17760791366906475</v>
      </c>
      <c r="K264" s="2">
        <f t="shared" si="102"/>
        <v>0.7954136690647482</v>
      </c>
      <c r="L264" s="2">
        <f t="shared" si="103"/>
        <v>0</v>
      </c>
      <c r="M264" s="2">
        <f t="shared" si="104"/>
        <v>2.6978417266187105E-2</v>
      </c>
      <c r="N264" s="107">
        <v>395</v>
      </c>
      <c r="O264" s="107">
        <v>1769</v>
      </c>
      <c r="P264" s="107"/>
      <c r="Q264" s="107">
        <v>60</v>
      </c>
      <c r="R264" s="117"/>
      <c r="S264" s="117"/>
      <c r="X264" s="1"/>
      <c r="Y264" s="55">
        <v>0</v>
      </c>
      <c r="Z264" s="55">
        <v>0</v>
      </c>
      <c r="AA264" s="55">
        <v>0</v>
      </c>
      <c r="AG264" s="7">
        <f>IF(Q264&gt;0,RANK(Q264,(N264:P264,Q264:AE264)),0)</f>
        <v>3</v>
      </c>
      <c r="AH264" s="7">
        <f>IF(R264&gt;0,RANK(R264,(N264:P264,Q264:AE264)),0)</f>
        <v>0</v>
      </c>
      <c r="AI264" s="7">
        <f>IF(T264&gt;0,RANK(T264,(N264:P264,Q264:AE264)),0)</f>
        <v>0</v>
      </c>
      <c r="AJ264" s="7">
        <f>IF(S264&gt;0,RANK(S264,(N264:P264,Q264:AE264)),0)</f>
        <v>0</v>
      </c>
      <c r="AK264" s="2">
        <f t="shared" si="105"/>
        <v>2.6978417266187049E-2</v>
      </c>
      <c r="AL264" s="2">
        <f t="shared" si="106"/>
        <v>0</v>
      </c>
      <c r="AM264" s="2">
        <f t="shared" si="107"/>
        <v>0</v>
      </c>
      <c r="AN264" s="2">
        <f t="shared" si="108"/>
        <v>0</v>
      </c>
      <c r="AP264" t="s">
        <v>2454</v>
      </c>
      <c r="AQ264" t="s">
        <v>1195</v>
      </c>
      <c r="AT264">
        <v>2</v>
      </c>
      <c r="AU264" s="95">
        <v>13</v>
      </c>
      <c r="AV264" s="97">
        <v>5</v>
      </c>
      <c r="AW264" s="100">
        <f>1000*AU264+AV264</f>
        <v>13005</v>
      </c>
      <c r="AY264" s="7" t="s">
        <v>1461</v>
      </c>
    </row>
    <row r="265" spans="1:51" ht="13" hidden="1" customHeight="1" outlineLevel="1">
      <c r="A265" t="s">
        <v>239</v>
      </c>
      <c r="B265" t="s">
        <v>1195</v>
      </c>
      <c r="C265" s="1">
        <f t="shared" si="98"/>
        <v>994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>IF(P265&gt;0,RANK(P265,(N265:P265,Q265:AE265)),0)</f>
        <v>0</v>
      </c>
      <c r="G265" s="1">
        <f t="shared" si="99"/>
        <v>3</v>
      </c>
      <c r="H265" s="2">
        <f t="shared" si="100"/>
        <v>3.0181086519114686E-3</v>
      </c>
      <c r="I265" s="2"/>
      <c r="J265" s="2">
        <f t="shared" si="101"/>
        <v>0.48993963782696176</v>
      </c>
      <c r="K265" s="2">
        <f t="shared" si="102"/>
        <v>0.48692152917505033</v>
      </c>
      <c r="L265" s="2">
        <f t="shared" si="103"/>
        <v>0</v>
      </c>
      <c r="M265" s="2">
        <f t="shared" si="104"/>
        <v>2.3138832997987857E-2</v>
      </c>
      <c r="N265" s="107">
        <v>487</v>
      </c>
      <c r="O265" s="107">
        <v>484</v>
      </c>
      <c r="P265" s="107"/>
      <c r="Q265" s="107">
        <v>23</v>
      </c>
      <c r="R265" s="117"/>
      <c r="S265" s="117"/>
      <c r="X265" s="1"/>
      <c r="Y265" s="55">
        <v>0</v>
      </c>
      <c r="Z265" s="55">
        <v>0</v>
      </c>
      <c r="AA265" s="55">
        <v>0</v>
      </c>
      <c r="AG265" s="7">
        <f>IF(Q265&gt;0,RANK(Q265,(N265:P265,Q265:AE265)),0)</f>
        <v>3</v>
      </c>
      <c r="AH265" s="7">
        <f>IF(R265&gt;0,RANK(R265,(N265:P265,Q265:AE265)),0)</f>
        <v>0</v>
      </c>
      <c r="AI265" s="7">
        <f>IF(T265&gt;0,RANK(T265,(N265:P265,Q265:AE265)),0)</f>
        <v>0</v>
      </c>
      <c r="AJ265" s="7">
        <f>IF(S265&gt;0,RANK(S265,(N265:P265,Q265:AE265)),0)</f>
        <v>0</v>
      </c>
      <c r="AK265" s="2">
        <f t="shared" si="105"/>
        <v>2.3138832997987926E-2</v>
      </c>
      <c r="AL265" s="2">
        <f t="shared" si="106"/>
        <v>0</v>
      </c>
      <c r="AM265" s="2">
        <f t="shared" si="107"/>
        <v>0</v>
      </c>
      <c r="AN265" s="2">
        <f t="shared" si="108"/>
        <v>0</v>
      </c>
      <c r="AP265" t="s">
        <v>239</v>
      </c>
      <c r="AQ265" t="s">
        <v>1195</v>
      </c>
      <c r="AT265">
        <v>2</v>
      </c>
      <c r="AU265" s="95">
        <v>13</v>
      </c>
      <c r="AV265" s="97">
        <v>7</v>
      </c>
      <c r="AW265" s="100">
        <f t="shared" ref="AW265:AW328" si="109">1000*AU265+AV265</f>
        <v>13007</v>
      </c>
      <c r="AY265" s="7" t="s">
        <v>1461</v>
      </c>
    </row>
    <row r="266" spans="1:51" ht="13" hidden="1" customHeight="1" outlineLevel="1">
      <c r="A266" t="s">
        <v>611</v>
      </c>
      <c r="B266" t="s">
        <v>1195</v>
      </c>
      <c r="C266" s="1">
        <f t="shared" si="98"/>
        <v>10635</v>
      </c>
      <c r="D266" s="7">
        <f>IF(N266&gt;0, RANK(N266,(N266:P266,Q266:AE266)),0)</f>
        <v>1</v>
      </c>
      <c r="E266" s="7">
        <f>IF(O266&gt;0,RANK(O266,(N266:P266,Q266:AE266)),0)</f>
        <v>2</v>
      </c>
      <c r="F266" s="7">
        <f>IF(P266&gt;0,RANK(P266,(N266:P266,Q266:AE266)),0)</f>
        <v>0</v>
      </c>
      <c r="G266" s="1">
        <f t="shared" si="99"/>
        <v>455</v>
      </c>
      <c r="H266" s="2">
        <f t="shared" si="100"/>
        <v>4.2783262811471559E-2</v>
      </c>
      <c r="I266" s="2"/>
      <c r="J266" s="2">
        <f t="shared" si="101"/>
        <v>0.51274094969440531</v>
      </c>
      <c r="K266" s="2">
        <f t="shared" si="102"/>
        <v>0.46995768688293371</v>
      </c>
      <c r="L266" s="2">
        <f t="shared" si="103"/>
        <v>0</v>
      </c>
      <c r="M266" s="2">
        <f t="shared" si="104"/>
        <v>1.7301363422660976E-2</v>
      </c>
      <c r="N266" s="107">
        <v>5453</v>
      </c>
      <c r="O266" s="107">
        <v>4998</v>
      </c>
      <c r="P266" s="107"/>
      <c r="Q266" s="107">
        <v>183</v>
      </c>
      <c r="R266" s="117"/>
      <c r="S266" s="117"/>
      <c r="X266" s="1"/>
      <c r="Y266" s="55">
        <v>1</v>
      </c>
      <c r="Z266" s="55">
        <v>0</v>
      </c>
      <c r="AA266" s="55">
        <v>0</v>
      </c>
      <c r="AG266" s="7">
        <f>IF(Q266&gt;0,RANK(Q266,(N266:P266,Q266:AE266)),0)</f>
        <v>3</v>
      </c>
      <c r="AH266" s="7">
        <f>IF(R266&gt;0,RANK(R266,(N266:P266,Q266:AE266)),0)</f>
        <v>0</v>
      </c>
      <c r="AI266" s="7">
        <f>IF(T266&gt;0,RANK(T266,(N266:P266,Q266:AE266)),0)</f>
        <v>0</v>
      </c>
      <c r="AJ266" s="7">
        <f>IF(S266&gt;0,RANK(S266,(N266:P266,Q266:AE266)),0)</f>
        <v>0</v>
      </c>
      <c r="AK266" s="2">
        <f t="shared" si="105"/>
        <v>1.7207334273624825E-2</v>
      </c>
      <c r="AL266" s="2">
        <f t="shared" si="106"/>
        <v>0</v>
      </c>
      <c r="AM266" s="2">
        <f t="shared" si="107"/>
        <v>0</v>
      </c>
      <c r="AN266" s="2">
        <f t="shared" si="108"/>
        <v>0</v>
      </c>
      <c r="AP266" t="s">
        <v>611</v>
      </c>
      <c r="AQ266" t="s">
        <v>1195</v>
      </c>
      <c r="AT266">
        <v>2</v>
      </c>
      <c r="AU266" s="95">
        <v>13</v>
      </c>
      <c r="AV266" s="97">
        <v>9</v>
      </c>
      <c r="AW266" s="100">
        <f t="shared" si="109"/>
        <v>13009</v>
      </c>
      <c r="AY266" s="7" t="s">
        <v>1461</v>
      </c>
    </row>
    <row r="267" spans="1:51" ht="13" hidden="1" customHeight="1" outlineLevel="1">
      <c r="A267" t="s">
        <v>731</v>
      </c>
      <c r="B267" t="s">
        <v>1195</v>
      </c>
      <c r="C267" s="1">
        <f t="shared" si="98"/>
        <v>4324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>IF(P267&gt;0,RANK(P267,(N267:P267,Q267:AE267)),0)</f>
        <v>0</v>
      </c>
      <c r="G267" s="1">
        <f t="shared" si="99"/>
        <v>2968</v>
      </c>
      <c r="H267" s="2">
        <f t="shared" si="100"/>
        <v>0.68640148011100832</v>
      </c>
      <c r="I267" s="2"/>
      <c r="J267" s="2">
        <f t="shared" si="101"/>
        <v>0.1440795559666975</v>
      </c>
      <c r="K267" s="2">
        <f t="shared" si="102"/>
        <v>0.83048103607770585</v>
      </c>
      <c r="L267" s="2">
        <f t="shared" si="103"/>
        <v>0</v>
      </c>
      <c r="M267" s="2">
        <f t="shared" si="104"/>
        <v>2.5439407955596627E-2</v>
      </c>
      <c r="N267" s="107">
        <v>623</v>
      </c>
      <c r="O267" s="107">
        <v>3591</v>
      </c>
      <c r="P267" s="107"/>
      <c r="Q267" s="107">
        <v>110</v>
      </c>
      <c r="R267" s="117"/>
      <c r="S267" s="117"/>
      <c r="X267" s="1"/>
      <c r="Y267" s="55">
        <v>0</v>
      </c>
      <c r="Z267" s="55">
        <v>0</v>
      </c>
      <c r="AA267" s="55">
        <v>0</v>
      </c>
      <c r="AG267" s="7">
        <f>IF(Q267&gt;0,RANK(Q267,(N267:P267,Q267:AE267)),0)</f>
        <v>3</v>
      </c>
      <c r="AH267" s="7">
        <f>IF(R267&gt;0,RANK(R267,(N267:P267,Q267:AE267)),0)</f>
        <v>0</v>
      </c>
      <c r="AI267" s="7">
        <f>IF(T267&gt;0,RANK(T267,(N267:P267,Q267:AE267)),0)</f>
        <v>0</v>
      </c>
      <c r="AJ267" s="7">
        <f>IF(S267&gt;0,RANK(S267,(N267:P267,Q267:AE267)),0)</f>
        <v>0</v>
      </c>
      <c r="AK267" s="2">
        <f t="shared" si="105"/>
        <v>2.5439407955596668E-2</v>
      </c>
      <c r="AL267" s="2">
        <f t="shared" si="106"/>
        <v>0</v>
      </c>
      <c r="AM267" s="2">
        <f t="shared" si="107"/>
        <v>0</v>
      </c>
      <c r="AN267" s="2">
        <f t="shared" si="108"/>
        <v>0</v>
      </c>
      <c r="AP267" t="s">
        <v>731</v>
      </c>
      <c r="AQ267" t="s">
        <v>1195</v>
      </c>
      <c r="AT267">
        <v>2</v>
      </c>
      <c r="AU267" s="95">
        <v>13</v>
      </c>
      <c r="AV267" s="97">
        <v>11</v>
      </c>
      <c r="AW267" s="100">
        <f t="shared" si="109"/>
        <v>13011</v>
      </c>
      <c r="AY267" s="7" t="s">
        <v>1461</v>
      </c>
    </row>
    <row r="268" spans="1:51" ht="13" hidden="1" customHeight="1" outlineLevel="1">
      <c r="A268" t="s">
        <v>1562</v>
      </c>
      <c r="B268" t="s">
        <v>1195</v>
      </c>
      <c r="C268" s="1">
        <f t="shared" si="98"/>
        <v>16213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>IF(P268&gt;0,RANK(P268,(N268:P268,Q268:AE268)),0)</f>
        <v>0</v>
      </c>
      <c r="G268" s="1">
        <f t="shared" si="99"/>
        <v>8242</v>
      </c>
      <c r="H268" s="2">
        <f t="shared" si="100"/>
        <v>0.50835749090236226</v>
      </c>
      <c r="I268" s="2"/>
      <c r="J268" s="2">
        <f t="shared" si="101"/>
        <v>0.23104915808301979</v>
      </c>
      <c r="K268" s="2">
        <f t="shared" si="102"/>
        <v>0.73940664898538211</v>
      </c>
      <c r="L268" s="2">
        <f t="shared" si="103"/>
        <v>0</v>
      </c>
      <c r="M268" s="2">
        <f t="shared" si="104"/>
        <v>2.9544192931598046E-2</v>
      </c>
      <c r="N268" s="107">
        <v>3746</v>
      </c>
      <c r="O268" s="107">
        <v>11988</v>
      </c>
      <c r="P268" s="107"/>
      <c r="Q268" s="107">
        <v>479</v>
      </c>
      <c r="R268" s="117"/>
      <c r="S268" s="117"/>
      <c r="X268" s="1"/>
      <c r="Y268" s="55">
        <v>0</v>
      </c>
      <c r="Z268" s="55">
        <v>0</v>
      </c>
      <c r="AA268" s="55">
        <v>0</v>
      </c>
      <c r="AG268" s="7">
        <f>IF(Q268&gt;0,RANK(Q268,(N268:P268,Q268:AE268)),0)</f>
        <v>3</v>
      </c>
      <c r="AH268" s="7">
        <f>IF(R268&gt;0,RANK(R268,(N268:P268,Q268:AE268)),0)</f>
        <v>0</v>
      </c>
      <c r="AI268" s="7">
        <f>IF(T268&gt;0,RANK(T268,(N268:P268,Q268:AE268)),0)</f>
        <v>0</v>
      </c>
      <c r="AJ268" s="7">
        <f>IF(S268&gt;0,RANK(S268,(N268:P268,Q268:AE268)),0)</f>
        <v>0</v>
      </c>
      <c r="AK268" s="2">
        <f t="shared" si="105"/>
        <v>2.9544192931598101E-2</v>
      </c>
      <c r="AL268" s="2">
        <f t="shared" si="106"/>
        <v>0</v>
      </c>
      <c r="AM268" s="2">
        <f t="shared" si="107"/>
        <v>0</v>
      </c>
      <c r="AN268" s="2">
        <f t="shared" si="108"/>
        <v>0</v>
      </c>
      <c r="AP268" t="s">
        <v>1562</v>
      </c>
      <c r="AQ268" t="s">
        <v>1195</v>
      </c>
      <c r="AT268">
        <v>2</v>
      </c>
      <c r="AU268" s="95">
        <v>13</v>
      </c>
      <c r="AV268" s="97">
        <v>13</v>
      </c>
      <c r="AW268" s="100">
        <f t="shared" si="109"/>
        <v>13013</v>
      </c>
      <c r="AY268" s="7" t="s">
        <v>1461</v>
      </c>
    </row>
    <row r="269" spans="1:51" ht="13" hidden="1" customHeight="1" outlineLevel="1">
      <c r="A269" t="s">
        <v>1774</v>
      </c>
      <c r="B269" t="s">
        <v>1195</v>
      </c>
      <c r="C269" s="1">
        <f t="shared" si="98"/>
        <v>22884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>IF(P269&gt;0,RANK(P269,(N269:P269,Q269:AE269)),0)</f>
        <v>0</v>
      </c>
      <c r="G269" s="1">
        <f t="shared" si="99"/>
        <v>11405</v>
      </c>
      <c r="H269" s="2">
        <f t="shared" si="100"/>
        <v>0.49838314979898618</v>
      </c>
      <c r="I269" s="2"/>
      <c r="J269" s="2">
        <f t="shared" si="101"/>
        <v>0.23758958224086699</v>
      </c>
      <c r="K269" s="2">
        <f t="shared" si="102"/>
        <v>0.73597273203985314</v>
      </c>
      <c r="L269" s="2">
        <f t="shared" si="103"/>
        <v>0</v>
      </c>
      <c r="M269" s="2">
        <f t="shared" si="104"/>
        <v>2.6437685719279846E-2</v>
      </c>
      <c r="N269" s="107">
        <v>5437</v>
      </c>
      <c r="O269" s="107">
        <v>16842</v>
      </c>
      <c r="P269" s="107"/>
      <c r="Q269" s="107">
        <v>605</v>
      </c>
      <c r="R269" s="117"/>
      <c r="S269" s="117"/>
      <c r="X269" s="1"/>
      <c r="Y269" s="55">
        <v>0</v>
      </c>
      <c r="Z269" s="55">
        <v>0</v>
      </c>
      <c r="AA269" s="55">
        <v>0</v>
      </c>
      <c r="AG269" s="7">
        <f>IF(Q269&gt;0,RANK(Q269,(N269:P269,Q269:AE269)),0)</f>
        <v>3</v>
      </c>
      <c r="AH269" s="7">
        <f>IF(R269&gt;0,RANK(R269,(N269:P269,Q269:AE269)),0)</f>
        <v>0</v>
      </c>
      <c r="AI269" s="7">
        <f>IF(T269&gt;0,RANK(T269,(N269:P269,Q269:AE269)),0)</f>
        <v>0</v>
      </c>
      <c r="AJ269" s="7">
        <f>IF(S269&gt;0,RANK(S269,(N269:P269,Q269:AE269)),0)</f>
        <v>0</v>
      </c>
      <c r="AK269" s="2">
        <f t="shared" si="105"/>
        <v>2.6437685719279846E-2</v>
      </c>
      <c r="AL269" s="2">
        <f t="shared" si="106"/>
        <v>0</v>
      </c>
      <c r="AM269" s="2">
        <f t="shared" si="107"/>
        <v>0</v>
      </c>
      <c r="AN269" s="2">
        <f t="shared" si="108"/>
        <v>0</v>
      </c>
      <c r="AP269" t="s">
        <v>1774</v>
      </c>
      <c r="AQ269" t="s">
        <v>1195</v>
      </c>
      <c r="AT269">
        <v>2</v>
      </c>
      <c r="AU269" s="95">
        <v>13</v>
      </c>
      <c r="AV269" s="97">
        <v>15</v>
      </c>
      <c r="AW269" s="100">
        <f t="shared" si="109"/>
        <v>13015</v>
      </c>
      <c r="AY269" s="7" t="s">
        <v>1461</v>
      </c>
    </row>
    <row r="270" spans="1:51" ht="13" hidden="1" customHeight="1" outlineLevel="1">
      <c r="A270" t="s">
        <v>2240</v>
      </c>
      <c r="B270" t="s">
        <v>1195</v>
      </c>
      <c r="C270" s="1">
        <f t="shared" si="98"/>
        <v>3512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>IF(P270&gt;0,RANK(P270,(N270:P270,Q270:AE270)),0)</f>
        <v>0</v>
      </c>
      <c r="G270" s="1">
        <f t="shared" si="99"/>
        <v>640</v>
      </c>
      <c r="H270" s="2">
        <f t="shared" si="100"/>
        <v>0.18223234624145787</v>
      </c>
      <c r="I270" s="2"/>
      <c r="J270" s="2">
        <f t="shared" si="101"/>
        <v>0.3994874715261959</v>
      </c>
      <c r="K270" s="2">
        <f t="shared" si="102"/>
        <v>0.5817198177676538</v>
      </c>
      <c r="L270" s="2">
        <f t="shared" si="103"/>
        <v>0</v>
      </c>
      <c r="M270" s="2">
        <f t="shared" si="104"/>
        <v>1.8792710706150295E-2</v>
      </c>
      <c r="N270" s="107">
        <v>1403</v>
      </c>
      <c r="O270" s="107">
        <v>2043</v>
      </c>
      <c r="P270" s="107"/>
      <c r="Q270" s="107">
        <v>65</v>
      </c>
      <c r="R270" s="117"/>
      <c r="S270" s="117"/>
      <c r="X270" s="1"/>
      <c r="Y270" s="55">
        <v>1</v>
      </c>
      <c r="Z270" s="55">
        <v>0</v>
      </c>
      <c r="AA270" s="55">
        <v>0</v>
      </c>
      <c r="AG270" s="7">
        <f>IF(Q270&gt;0,RANK(Q270,(N270:P270,Q270:AE270)),0)</f>
        <v>3</v>
      </c>
      <c r="AH270" s="7">
        <f>IF(R270&gt;0,RANK(R270,(N270:P270,Q270:AE270)),0)</f>
        <v>0</v>
      </c>
      <c r="AI270" s="7">
        <f>IF(T270&gt;0,RANK(T270,(N270:P270,Q270:AE270)),0)</f>
        <v>0</v>
      </c>
      <c r="AJ270" s="7">
        <f>IF(S270&gt;0,RANK(S270,(N270:P270,Q270:AE270)),0)</f>
        <v>0</v>
      </c>
      <c r="AK270" s="2">
        <f t="shared" si="105"/>
        <v>1.8507972665148063E-2</v>
      </c>
      <c r="AL270" s="2">
        <f t="shared" si="106"/>
        <v>0</v>
      </c>
      <c r="AM270" s="2">
        <f t="shared" si="107"/>
        <v>0</v>
      </c>
      <c r="AN270" s="2">
        <f t="shared" si="108"/>
        <v>0</v>
      </c>
      <c r="AP270" t="s">
        <v>2240</v>
      </c>
      <c r="AQ270" t="s">
        <v>1195</v>
      </c>
      <c r="AT270">
        <v>2</v>
      </c>
      <c r="AU270" s="95">
        <v>13</v>
      </c>
      <c r="AV270" s="97">
        <v>17</v>
      </c>
      <c r="AW270" s="100">
        <f t="shared" si="109"/>
        <v>13017</v>
      </c>
      <c r="AY270" s="7" t="s">
        <v>1461</v>
      </c>
    </row>
    <row r="271" spans="1:51" ht="13" hidden="1" customHeight="1" outlineLevel="1">
      <c r="A271" t="s">
        <v>2540</v>
      </c>
      <c r="B271" t="s">
        <v>1195</v>
      </c>
      <c r="C271" s="1">
        <f t="shared" si="98"/>
        <v>3954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>IF(P271&gt;0,RANK(P271,(N271:P271,Q271:AE271)),0)</f>
        <v>0</v>
      </c>
      <c r="G271" s="1">
        <f t="shared" si="99"/>
        <v>2093</v>
      </c>
      <c r="H271" s="2">
        <f t="shared" si="100"/>
        <v>0.52933737986848761</v>
      </c>
      <c r="I271" s="2"/>
      <c r="J271" s="2">
        <f t="shared" si="101"/>
        <v>0.22104198280222559</v>
      </c>
      <c r="K271" s="2">
        <f t="shared" si="102"/>
        <v>0.75037936267071326</v>
      </c>
      <c r="L271" s="2">
        <f t="shared" si="103"/>
        <v>0</v>
      </c>
      <c r="M271" s="2">
        <f t="shared" si="104"/>
        <v>2.8578654527061098E-2</v>
      </c>
      <c r="N271" s="107">
        <v>874</v>
      </c>
      <c r="O271" s="107">
        <v>2967</v>
      </c>
      <c r="P271" s="107"/>
      <c r="Q271" s="107">
        <v>113</v>
      </c>
      <c r="R271" s="117"/>
      <c r="S271" s="117"/>
      <c r="X271" s="1"/>
      <c r="Y271" s="55">
        <v>0</v>
      </c>
      <c r="Z271" s="55">
        <v>0</v>
      </c>
      <c r="AA271" s="55">
        <v>0</v>
      </c>
      <c r="AG271" s="7">
        <f>IF(Q271&gt;0,RANK(Q271,(N271:P271,Q271:AE271)),0)</f>
        <v>3</v>
      </c>
      <c r="AH271" s="7">
        <f>IF(R271&gt;0,RANK(R271,(N271:P271,Q271:AE271)),0)</f>
        <v>0</v>
      </c>
      <c r="AI271" s="7">
        <f>IF(T271&gt;0,RANK(T271,(N271:P271,Q271:AE271)),0)</f>
        <v>0</v>
      </c>
      <c r="AJ271" s="7">
        <f>IF(S271&gt;0,RANK(S271,(N271:P271,Q271:AE271)),0)</f>
        <v>0</v>
      </c>
      <c r="AK271" s="2">
        <f t="shared" si="105"/>
        <v>2.8578654527061202E-2</v>
      </c>
      <c r="AL271" s="2">
        <f t="shared" si="106"/>
        <v>0</v>
      </c>
      <c r="AM271" s="2">
        <f t="shared" si="107"/>
        <v>0</v>
      </c>
      <c r="AN271" s="2">
        <f t="shared" si="108"/>
        <v>0</v>
      </c>
      <c r="AP271" t="s">
        <v>2540</v>
      </c>
      <c r="AQ271" t="s">
        <v>1195</v>
      </c>
      <c r="AT271">
        <v>2</v>
      </c>
      <c r="AU271" s="95">
        <v>13</v>
      </c>
      <c r="AV271" s="97">
        <v>19</v>
      </c>
      <c r="AW271" s="100">
        <f t="shared" si="109"/>
        <v>13019</v>
      </c>
      <c r="AY271" s="7" t="s">
        <v>1461</v>
      </c>
    </row>
    <row r="272" spans="1:51" ht="13" hidden="1" customHeight="1" outlineLevel="1">
      <c r="A272" t="s">
        <v>345</v>
      </c>
      <c r="B272" t="s">
        <v>1195</v>
      </c>
      <c r="C272" s="1">
        <f t="shared" si="98"/>
        <v>42961</v>
      </c>
      <c r="D272" s="7">
        <f>IF(N272&gt;0, RANK(N272,(N272:P272,Q272:AE272)),0)</f>
        <v>1</v>
      </c>
      <c r="E272" s="7">
        <f>IF(O272&gt;0,RANK(O272,(N272:P272,Q272:AE272)),0)</f>
        <v>2</v>
      </c>
      <c r="F272" s="7">
        <f>IF(P272&gt;0,RANK(P272,(N272:P272,Q272:AE272)),0)</f>
        <v>0</v>
      </c>
      <c r="G272" s="1">
        <f t="shared" si="99"/>
        <v>7329</v>
      </c>
      <c r="H272" s="2">
        <f t="shared" si="100"/>
        <v>0.17059658760270943</v>
      </c>
      <c r="I272" s="2"/>
      <c r="J272" s="2">
        <f t="shared" si="101"/>
        <v>0.57961872395893954</v>
      </c>
      <c r="K272" s="2">
        <f t="shared" si="102"/>
        <v>0.40902213635623008</v>
      </c>
      <c r="L272" s="2">
        <f t="shared" si="103"/>
        <v>0</v>
      </c>
      <c r="M272" s="2">
        <f t="shared" si="104"/>
        <v>1.1359139684830377E-2</v>
      </c>
      <c r="N272" s="107">
        <v>24901</v>
      </c>
      <c r="O272" s="107">
        <v>17572</v>
      </c>
      <c r="P272" s="107"/>
      <c r="Q272" s="107">
        <v>488</v>
      </c>
      <c r="R272" s="117"/>
      <c r="S272" s="117"/>
      <c r="X272" s="1"/>
      <c r="Y272" s="55">
        <v>0</v>
      </c>
      <c r="Z272" s="55">
        <v>0</v>
      </c>
      <c r="AA272" s="55">
        <v>0</v>
      </c>
      <c r="AG272" s="7">
        <f>IF(Q272&gt;0,RANK(Q272,(N272:P272,Q272:AE272)),0)</f>
        <v>3</v>
      </c>
      <c r="AH272" s="7">
        <f>IF(R272&gt;0,RANK(R272,(N272:P272,Q272:AE272)),0)</f>
        <v>0</v>
      </c>
      <c r="AI272" s="7">
        <f>IF(T272&gt;0,RANK(T272,(N272:P272,Q272:AE272)),0)</f>
        <v>0</v>
      </c>
      <c r="AJ272" s="7">
        <f>IF(S272&gt;0,RANK(S272,(N272:P272,Q272:AE272)),0)</f>
        <v>0</v>
      </c>
      <c r="AK272" s="2">
        <f t="shared" si="105"/>
        <v>1.1359139684830427E-2</v>
      </c>
      <c r="AL272" s="2">
        <f t="shared" si="106"/>
        <v>0</v>
      </c>
      <c r="AM272" s="2">
        <f t="shared" si="107"/>
        <v>0</v>
      </c>
      <c r="AN272" s="2">
        <f t="shared" si="108"/>
        <v>0</v>
      </c>
      <c r="AP272" t="s">
        <v>345</v>
      </c>
      <c r="AQ272" t="s">
        <v>1195</v>
      </c>
      <c r="AT272">
        <v>2</v>
      </c>
      <c r="AU272" s="95">
        <v>13</v>
      </c>
      <c r="AV272" s="97">
        <v>21</v>
      </c>
      <c r="AW272" s="100">
        <f t="shared" si="109"/>
        <v>13021</v>
      </c>
      <c r="AY272" s="7" t="s">
        <v>1461</v>
      </c>
    </row>
    <row r="273" spans="1:51" ht="13" hidden="1" customHeight="1" outlineLevel="1">
      <c r="A273" t="s">
        <v>31</v>
      </c>
      <c r="B273" t="s">
        <v>1195</v>
      </c>
      <c r="C273" s="1">
        <f t="shared" si="98"/>
        <v>3278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>IF(P273&gt;0,RANK(P273,(N273:P273,Q273:AE273)),0)</f>
        <v>0</v>
      </c>
      <c r="G273" s="1">
        <f t="shared" si="99"/>
        <v>1464</v>
      </c>
      <c r="H273" s="2">
        <f t="shared" si="100"/>
        <v>0.44661378889566811</v>
      </c>
      <c r="I273" s="2"/>
      <c r="J273" s="2">
        <f t="shared" si="101"/>
        <v>0.26632092739475288</v>
      </c>
      <c r="K273" s="2">
        <f t="shared" si="102"/>
        <v>0.71293471629042093</v>
      </c>
      <c r="L273" s="2">
        <f t="shared" si="103"/>
        <v>0</v>
      </c>
      <c r="M273" s="2">
        <f t="shared" si="104"/>
        <v>2.0744356314826184E-2</v>
      </c>
      <c r="N273" s="107">
        <v>873</v>
      </c>
      <c r="O273" s="107">
        <v>2337</v>
      </c>
      <c r="P273" s="107"/>
      <c r="Q273" s="107">
        <v>68</v>
      </c>
      <c r="R273" s="117"/>
      <c r="S273" s="117"/>
      <c r="X273" s="1"/>
      <c r="Y273" s="55">
        <v>0</v>
      </c>
      <c r="Z273" s="55">
        <v>0</v>
      </c>
      <c r="AA273" s="55">
        <v>0</v>
      </c>
      <c r="AG273" s="7">
        <f>IF(Q273&gt;0,RANK(Q273,(N273:P273,Q273:AE273)),0)</f>
        <v>3</v>
      </c>
      <c r="AH273" s="7">
        <f>IF(R273&gt;0,RANK(R273,(N273:P273,Q273:AE273)),0)</f>
        <v>0</v>
      </c>
      <c r="AI273" s="7">
        <f>IF(T273&gt;0,RANK(T273,(N273:P273,Q273:AE273)),0)</f>
        <v>0</v>
      </c>
      <c r="AJ273" s="7">
        <f>IF(S273&gt;0,RANK(S273,(N273:P273,Q273:AE273)),0)</f>
        <v>0</v>
      </c>
      <c r="AK273" s="2">
        <f t="shared" si="105"/>
        <v>2.0744356314826115E-2</v>
      </c>
      <c r="AL273" s="2">
        <f t="shared" si="106"/>
        <v>0</v>
      </c>
      <c r="AM273" s="2">
        <f t="shared" si="107"/>
        <v>0</v>
      </c>
      <c r="AN273" s="2">
        <f t="shared" si="108"/>
        <v>0</v>
      </c>
      <c r="AP273" t="s">
        <v>31</v>
      </c>
      <c r="AQ273" t="s">
        <v>1195</v>
      </c>
      <c r="AT273">
        <v>2</v>
      </c>
      <c r="AU273" s="95">
        <v>13</v>
      </c>
      <c r="AV273" s="97">
        <v>23</v>
      </c>
      <c r="AW273" s="100">
        <f t="shared" si="109"/>
        <v>13023</v>
      </c>
      <c r="AY273" s="7" t="s">
        <v>1461</v>
      </c>
    </row>
    <row r="274" spans="1:51" ht="13" hidden="1" customHeight="1" outlineLevel="1">
      <c r="A274" t="s">
        <v>247</v>
      </c>
      <c r="B274" t="s">
        <v>1195</v>
      </c>
      <c r="C274" s="1">
        <f t="shared" si="98"/>
        <v>2994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>IF(P274&gt;0,RANK(P274,(N274:P274,Q274:AE274)),0)</f>
        <v>0</v>
      </c>
      <c r="G274" s="1">
        <f t="shared" si="99"/>
        <v>1994</v>
      </c>
      <c r="H274" s="2">
        <f t="shared" si="100"/>
        <v>0.66599866399465601</v>
      </c>
      <c r="I274" s="2"/>
      <c r="J274" s="2">
        <f t="shared" si="101"/>
        <v>0.15531062124248496</v>
      </c>
      <c r="K274" s="2">
        <f t="shared" si="102"/>
        <v>0.82130928523714097</v>
      </c>
      <c r="L274" s="2">
        <f t="shared" si="103"/>
        <v>0</v>
      </c>
      <c r="M274" s="2">
        <f t="shared" si="104"/>
        <v>2.3380093520374068E-2</v>
      </c>
      <c r="N274" s="107">
        <v>465</v>
      </c>
      <c r="O274" s="107">
        <v>2459</v>
      </c>
      <c r="P274" s="107"/>
      <c r="Q274" s="107">
        <v>70</v>
      </c>
      <c r="R274" s="117"/>
      <c r="S274" s="117"/>
      <c r="X274" s="1"/>
      <c r="Y274" s="55">
        <v>0</v>
      </c>
      <c r="Z274" s="55">
        <v>0</v>
      </c>
      <c r="AA274" s="55">
        <v>0</v>
      </c>
      <c r="AG274" s="7">
        <f>IF(Q274&gt;0,RANK(Q274,(N274:P274,Q274:AE274)),0)</f>
        <v>3</v>
      </c>
      <c r="AH274" s="7">
        <f>IF(R274&gt;0,RANK(R274,(N274:P274,Q274:AE274)),0)</f>
        <v>0</v>
      </c>
      <c r="AI274" s="7">
        <f>IF(T274&gt;0,RANK(T274,(N274:P274,Q274:AE274)),0)</f>
        <v>0</v>
      </c>
      <c r="AJ274" s="7">
        <f>IF(S274&gt;0,RANK(S274,(N274:P274,Q274:AE274)),0)</f>
        <v>0</v>
      </c>
      <c r="AK274" s="2">
        <f t="shared" si="105"/>
        <v>2.3380093520374082E-2</v>
      </c>
      <c r="AL274" s="2">
        <f t="shared" si="106"/>
        <v>0</v>
      </c>
      <c r="AM274" s="2">
        <f t="shared" si="107"/>
        <v>0</v>
      </c>
      <c r="AN274" s="2">
        <f t="shared" si="108"/>
        <v>0</v>
      </c>
      <c r="AP274" t="s">
        <v>247</v>
      </c>
      <c r="AQ274" t="s">
        <v>1195</v>
      </c>
      <c r="AT274">
        <v>2</v>
      </c>
      <c r="AU274" s="95">
        <v>13</v>
      </c>
      <c r="AV274" s="97">
        <v>25</v>
      </c>
      <c r="AW274" s="100">
        <f t="shared" si="109"/>
        <v>13025</v>
      </c>
      <c r="AY274" s="7" t="s">
        <v>1461</v>
      </c>
    </row>
    <row r="275" spans="1:51" ht="13" hidden="1" customHeight="1" outlineLevel="1">
      <c r="A275" t="s">
        <v>660</v>
      </c>
      <c r="B275" t="s">
        <v>1195</v>
      </c>
      <c r="C275" s="1">
        <f t="shared" si="98"/>
        <v>4649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>IF(P275&gt;0,RANK(P275,(N275:P275,Q275:AE275)),0)</f>
        <v>0</v>
      </c>
      <c r="G275" s="1">
        <f t="shared" si="99"/>
        <v>551</v>
      </c>
      <c r="H275" s="2">
        <f t="shared" si="100"/>
        <v>0.11852011185201118</v>
      </c>
      <c r="I275" s="2"/>
      <c r="J275" s="2">
        <f t="shared" si="101"/>
        <v>0.43299634329963432</v>
      </c>
      <c r="K275" s="2">
        <f t="shared" si="102"/>
        <v>0.55151645515164549</v>
      </c>
      <c r="L275" s="2">
        <f t="shared" si="103"/>
        <v>0</v>
      </c>
      <c r="M275" s="2">
        <f t="shared" si="104"/>
        <v>1.5487201548720186E-2</v>
      </c>
      <c r="N275" s="107">
        <v>2013</v>
      </c>
      <c r="O275" s="107">
        <v>2564</v>
      </c>
      <c r="P275" s="107"/>
      <c r="Q275" s="107">
        <v>72</v>
      </c>
      <c r="R275" s="117"/>
      <c r="S275" s="117"/>
      <c r="X275" s="1"/>
      <c r="Y275" s="55">
        <v>0</v>
      </c>
      <c r="Z275" s="55">
        <v>0</v>
      </c>
      <c r="AA275" s="55">
        <v>0</v>
      </c>
      <c r="AG275" s="7">
        <f>IF(Q275&gt;0,RANK(Q275,(N275:P275,Q275:AE275)),0)</f>
        <v>3</v>
      </c>
      <c r="AH275" s="7">
        <f>IF(R275&gt;0,RANK(R275,(N275:P275,Q275:AE275)),0)</f>
        <v>0</v>
      </c>
      <c r="AI275" s="7">
        <f>IF(T275&gt;0,RANK(T275,(N275:P275,Q275:AE275)),0)</f>
        <v>0</v>
      </c>
      <c r="AJ275" s="7">
        <f>IF(S275&gt;0,RANK(S275,(N275:P275,Q275:AE275)),0)</f>
        <v>0</v>
      </c>
      <c r="AK275" s="2">
        <f t="shared" si="105"/>
        <v>1.5487201548720155E-2</v>
      </c>
      <c r="AL275" s="2">
        <f t="shared" si="106"/>
        <v>0</v>
      </c>
      <c r="AM275" s="2">
        <f t="shared" si="107"/>
        <v>0</v>
      </c>
      <c r="AN275" s="2">
        <f t="shared" si="108"/>
        <v>0</v>
      </c>
      <c r="AP275" t="s">
        <v>660</v>
      </c>
      <c r="AQ275" t="s">
        <v>1195</v>
      </c>
      <c r="AT275">
        <v>2</v>
      </c>
      <c r="AU275" s="95">
        <v>13</v>
      </c>
      <c r="AV275" s="97">
        <v>27</v>
      </c>
      <c r="AW275" s="100">
        <f t="shared" si="109"/>
        <v>13027</v>
      </c>
      <c r="AY275" s="7" t="s">
        <v>1461</v>
      </c>
    </row>
    <row r="276" spans="1:51" ht="13" hidden="1" customHeight="1" outlineLevel="1">
      <c r="A276" t="s">
        <v>452</v>
      </c>
      <c r="B276" t="s">
        <v>1195</v>
      </c>
      <c r="C276" s="1">
        <f t="shared" si="98"/>
        <v>8010</v>
      </c>
      <c r="D276" s="7">
        <f>IF(N276&gt;0, RANK(N276,(N276:P276,Q276:AE276)),0)</f>
        <v>2</v>
      </c>
      <c r="E276" s="7">
        <f>IF(O276&gt;0,RANK(O276,(N276:P276,Q276:AE276)),0)</f>
        <v>1</v>
      </c>
      <c r="F276" s="7">
        <f>IF(P276&gt;0,RANK(P276,(N276:P276,Q276:AE276)),0)</f>
        <v>0</v>
      </c>
      <c r="G276" s="1">
        <f t="shared" si="99"/>
        <v>3411</v>
      </c>
      <c r="H276" s="2">
        <f t="shared" si="100"/>
        <v>0.42584269662921348</v>
      </c>
      <c r="I276" s="2"/>
      <c r="J276" s="2">
        <f t="shared" si="101"/>
        <v>0.27677902621722844</v>
      </c>
      <c r="K276" s="2">
        <f t="shared" si="102"/>
        <v>0.70262172284644198</v>
      </c>
      <c r="L276" s="2">
        <f t="shared" si="103"/>
        <v>0</v>
      </c>
      <c r="M276" s="2">
        <f t="shared" si="104"/>
        <v>2.0599250936329527E-2</v>
      </c>
      <c r="N276" s="107">
        <v>2217</v>
      </c>
      <c r="O276" s="107">
        <v>5628</v>
      </c>
      <c r="P276" s="107"/>
      <c r="Q276" s="107">
        <v>165</v>
      </c>
      <c r="R276" s="117"/>
      <c r="S276" s="117"/>
      <c r="X276" s="1"/>
      <c r="Y276" s="55">
        <v>0</v>
      </c>
      <c r="Z276" s="55">
        <v>0</v>
      </c>
      <c r="AA276" s="55">
        <v>0</v>
      </c>
      <c r="AG276" s="7">
        <f>IF(Q276&gt;0,RANK(Q276,(N276:P276,Q276:AE276)),0)</f>
        <v>3</v>
      </c>
      <c r="AH276" s="7">
        <f>IF(R276&gt;0,RANK(R276,(N276:P276,Q276:AE276)),0)</f>
        <v>0</v>
      </c>
      <c r="AI276" s="7">
        <f>IF(T276&gt;0,RANK(T276,(N276:P276,Q276:AE276)),0)</f>
        <v>0</v>
      </c>
      <c r="AJ276" s="7">
        <f>IF(S276&gt;0,RANK(S276,(N276:P276,Q276:AE276)),0)</f>
        <v>0</v>
      </c>
      <c r="AK276" s="2">
        <f t="shared" si="105"/>
        <v>2.0599250936329586E-2</v>
      </c>
      <c r="AL276" s="2">
        <f t="shared" si="106"/>
        <v>0</v>
      </c>
      <c r="AM276" s="2">
        <f t="shared" si="107"/>
        <v>0</v>
      </c>
      <c r="AN276" s="2">
        <f t="shared" si="108"/>
        <v>0</v>
      </c>
      <c r="AP276" t="s">
        <v>452</v>
      </c>
      <c r="AQ276" t="s">
        <v>1195</v>
      </c>
      <c r="AT276">
        <v>2</v>
      </c>
      <c r="AU276" s="95">
        <v>13</v>
      </c>
      <c r="AV276" s="97">
        <v>29</v>
      </c>
      <c r="AW276" s="100">
        <f t="shared" si="109"/>
        <v>13029</v>
      </c>
      <c r="AY276" s="7" t="s">
        <v>1461</v>
      </c>
    </row>
    <row r="277" spans="1:51" ht="13" hidden="1" customHeight="1" outlineLevel="1">
      <c r="A277" t="s">
        <v>1708</v>
      </c>
      <c r="B277" t="s">
        <v>1195</v>
      </c>
      <c r="C277" s="1">
        <f t="shared" si="98"/>
        <v>13930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>IF(P277&gt;0,RANK(P277,(N277:P277,Q277:AE277)),0)</f>
        <v>0</v>
      </c>
      <c r="G277" s="1">
        <f t="shared" si="99"/>
        <v>3557</v>
      </c>
      <c r="H277" s="2">
        <f t="shared" si="100"/>
        <v>0.25534816941852118</v>
      </c>
      <c r="I277" s="2"/>
      <c r="J277" s="2">
        <f t="shared" si="101"/>
        <v>0.36367552045944007</v>
      </c>
      <c r="K277" s="2">
        <f t="shared" si="102"/>
        <v>0.61902368987796119</v>
      </c>
      <c r="L277" s="2">
        <f t="shared" si="103"/>
        <v>0</v>
      </c>
      <c r="M277" s="2">
        <f t="shared" si="104"/>
        <v>1.7300789662598737E-2</v>
      </c>
      <c r="N277" s="107">
        <v>5066</v>
      </c>
      <c r="O277" s="107">
        <v>8623</v>
      </c>
      <c r="P277" s="107"/>
      <c r="Q277" s="107">
        <v>241</v>
      </c>
      <c r="R277" s="117"/>
      <c r="S277" s="117"/>
      <c r="X277" s="1"/>
      <c r="Y277" s="55">
        <v>0</v>
      </c>
      <c r="Z277" s="55">
        <v>0</v>
      </c>
      <c r="AA277" s="55">
        <v>0</v>
      </c>
      <c r="AG277" s="7">
        <f>IF(Q277&gt;0,RANK(Q277,(N277:P277,Q277:AE277)),0)</f>
        <v>3</v>
      </c>
      <c r="AH277" s="7">
        <f>IF(R277&gt;0,RANK(R277,(N277:P277,Q277:AE277)),0)</f>
        <v>0</v>
      </c>
      <c r="AI277" s="7">
        <f>IF(T277&gt;0,RANK(T277,(N277:P277,Q277:AE277)),0)</f>
        <v>0</v>
      </c>
      <c r="AJ277" s="7">
        <f>IF(S277&gt;0,RANK(S277,(N277:P277,Q277:AE277)),0)</f>
        <v>0</v>
      </c>
      <c r="AK277" s="2">
        <f t="shared" si="105"/>
        <v>1.7300789662598709E-2</v>
      </c>
      <c r="AL277" s="2">
        <f t="shared" si="106"/>
        <v>0</v>
      </c>
      <c r="AM277" s="2">
        <f t="shared" si="107"/>
        <v>0</v>
      </c>
      <c r="AN277" s="2">
        <f t="shared" si="108"/>
        <v>0</v>
      </c>
      <c r="AP277" t="s">
        <v>1708</v>
      </c>
      <c r="AQ277" t="s">
        <v>1195</v>
      </c>
      <c r="AT277">
        <v>2</v>
      </c>
      <c r="AU277" s="95">
        <v>13</v>
      </c>
      <c r="AV277" s="97">
        <v>31</v>
      </c>
      <c r="AW277" s="100">
        <f t="shared" si="109"/>
        <v>13031</v>
      </c>
      <c r="AY277" s="7" t="s">
        <v>1461</v>
      </c>
    </row>
    <row r="278" spans="1:51" ht="13" hidden="1" customHeight="1" outlineLevel="1">
      <c r="A278" t="s">
        <v>1174</v>
      </c>
      <c r="B278" t="s">
        <v>1195</v>
      </c>
      <c r="C278" s="1">
        <f t="shared" si="98"/>
        <v>5947</v>
      </c>
      <c r="D278" s="7">
        <f>IF(N278&gt;0, RANK(N278,(N278:P278,Q278:AE278)),0)</f>
        <v>1</v>
      </c>
      <c r="E278" s="7">
        <f>IF(O278&gt;0,RANK(O278,(N278:P278,Q278:AE278)),0)</f>
        <v>2</v>
      </c>
      <c r="F278" s="7">
        <f>IF(P278&gt;0,RANK(P278,(N278:P278,Q278:AE278)),0)</f>
        <v>0</v>
      </c>
      <c r="G278" s="1">
        <f t="shared" si="99"/>
        <v>256</v>
      </c>
      <c r="H278" s="2">
        <f t="shared" si="100"/>
        <v>4.3046914410627204E-2</v>
      </c>
      <c r="I278" s="2"/>
      <c r="J278" s="2">
        <f t="shared" si="101"/>
        <v>0.51353623675802929</v>
      </c>
      <c r="K278" s="2">
        <f t="shared" si="102"/>
        <v>0.47048932234740204</v>
      </c>
      <c r="L278" s="2">
        <f t="shared" si="103"/>
        <v>0</v>
      </c>
      <c r="M278" s="2">
        <f t="shared" si="104"/>
        <v>1.5974440894568676E-2</v>
      </c>
      <c r="N278" s="107">
        <v>3054</v>
      </c>
      <c r="O278" s="107">
        <v>2798</v>
      </c>
      <c r="P278" s="107"/>
      <c r="Q278" s="107">
        <v>95</v>
      </c>
      <c r="R278" s="117"/>
      <c r="S278" s="117"/>
      <c r="X278" s="1"/>
      <c r="Y278" s="55">
        <v>0</v>
      </c>
      <c r="Z278" s="55">
        <v>0</v>
      </c>
      <c r="AA278" s="55">
        <v>0</v>
      </c>
      <c r="AG278" s="7">
        <f>IF(Q278&gt;0,RANK(Q278,(N278:P278,Q278:AE278)),0)</f>
        <v>3</v>
      </c>
      <c r="AH278" s="7">
        <f>IF(R278&gt;0,RANK(R278,(N278:P278,Q278:AE278)),0)</f>
        <v>0</v>
      </c>
      <c r="AI278" s="7">
        <f>IF(T278&gt;0,RANK(T278,(N278:P278,Q278:AE278)),0)</f>
        <v>0</v>
      </c>
      <c r="AJ278" s="7">
        <f>IF(S278&gt;0,RANK(S278,(N278:P278,Q278:AE278)),0)</f>
        <v>0</v>
      </c>
      <c r="AK278" s="2">
        <f t="shared" si="105"/>
        <v>1.5974440894568689E-2</v>
      </c>
      <c r="AL278" s="2">
        <f t="shared" si="106"/>
        <v>0</v>
      </c>
      <c r="AM278" s="2">
        <f t="shared" si="107"/>
        <v>0</v>
      </c>
      <c r="AN278" s="2">
        <f t="shared" si="108"/>
        <v>0</v>
      </c>
      <c r="AP278" t="s">
        <v>1174</v>
      </c>
      <c r="AQ278" t="s">
        <v>1195</v>
      </c>
      <c r="AT278">
        <v>2</v>
      </c>
      <c r="AU278" s="95">
        <v>13</v>
      </c>
      <c r="AV278" s="97">
        <v>33</v>
      </c>
      <c r="AW278" s="100">
        <f t="shared" si="109"/>
        <v>13033</v>
      </c>
      <c r="AY278" s="7" t="s">
        <v>1461</v>
      </c>
    </row>
    <row r="279" spans="1:51" ht="13" hidden="1" customHeight="1" outlineLevel="1">
      <c r="A279" t="s">
        <v>388</v>
      </c>
      <c r="B279" t="s">
        <v>1195</v>
      </c>
      <c r="C279" s="1">
        <f t="shared" si="98"/>
        <v>6155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>IF(P279&gt;0,RANK(P279,(N279:P279,Q279:AE279)),0)</f>
        <v>0</v>
      </c>
      <c r="G279" s="1">
        <f t="shared" si="99"/>
        <v>2258</v>
      </c>
      <c r="H279" s="2">
        <f t="shared" si="100"/>
        <v>0.36685621445978878</v>
      </c>
      <c r="I279" s="2"/>
      <c r="J279" s="2">
        <f t="shared" si="101"/>
        <v>0.30544272948822093</v>
      </c>
      <c r="K279" s="2">
        <f t="shared" si="102"/>
        <v>0.67229894394800971</v>
      </c>
      <c r="L279" s="2">
        <f t="shared" si="103"/>
        <v>0</v>
      </c>
      <c r="M279" s="2">
        <f t="shared" si="104"/>
        <v>2.2258326563769359E-2</v>
      </c>
      <c r="N279" s="107">
        <v>1880</v>
      </c>
      <c r="O279" s="107">
        <v>4138</v>
      </c>
      <c r="P279" s="107"/>
      <c r="Q279" s="107">
        <v>137</v>
      </c>
      <c r="R279" s="117"/>
      <c r="S279" s="117"/>
      <c r="X279" s="1"/>
      <c r="Y279" s="55">
        <v>0</v>
      </c>
      <c r="Z279" s="55">
        <v>0</v>
      </c>
      <c r="AA279" s="55">
        <v>0</v>
      </c>
      <c r="AG279" s="7">
        <f>IF(Q279&gt;0,RANK(Q279,(N279:P279,Q279:AE279)),0)</f>
        <v>3</v>
      </c>
      <c r="AH279" s="7">
        <f>IF(R279&gt;0,RANK(R279,(N279:P279,Q279:AE279)),0)</f>
        <v>0</v>
      </c>
      <c r="AI279" s="7">
        <f>IF(T279&gt;0,RANK(T279,(N279:P279,Q279:AE279)),0)</f>
        <v>0</v>
      </c>
      <c r="AJ279" s="7">
        <f>IF(S279&gt;0,RANK(S279,(N279:P279,Q279:AE279)),0)</f>
        <v>0</v>
      </c>
      <c r="AK279" s="2">
        <f t="shared" si="105"/>
        <v>2.2258326563769294E-2</v>
      </c>
      <c r="AL279" s="2">
        <f t="shared" si="106"/>
        <v>0</v>
      </c>
      <c r="AM279" s="2">
        <f t="shared" si="107"/>
        <v>0</v>
      </c>
      <c r="AN279" s="2">
        <f t="shared" si="108"/>
        <v>0</v>
      </c>
      <c r="AP279" t="s">
        <v>388</v>
      </c>
      <c r="AQ279" t="s">
        <v>1195</v>
      </c>
      <c r="AT279">
        <v>2</v>
      </c>
      <c r="AU279" s="95">
        <v>13</v>
      </c>
      <c r="AV279" s="97">
        <v>35</v>
      </c>
      <c r="AW279" s="100">
        <f t="shared" si="109"/>
        <v>13035</v>
      </c>
      <c r="AY279" s="7" t="s">
        <v>1461</v>
      </c>
    </row>
    <row r="280" spans="1:51" ht="13" hidden="1" customHeight="1" outlineLevel="1">
      <c r="A280" t="s">
        <v>1148</v>
      </c>
      <c r="B280" t="s">
        <v>1195</v>
      </c>
      <c r="C280" s="1">
        <f t="shared" si="98"/>
        <v>1462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>IF(P280&gt;0,RANK(P280,(N280:P280,Q280:AE280)),0)</f>
        <v>0</v>
      </c>
      <c r="G280" s="1">
        <f t="shared" si="99"/>
        <v>210</v>
      </c>
      <c r="H280" s="2">
        <f t="shared" si="100"/>
        <v>0.1436388508891929</v>
      </c>
      <c r="I280" s="2"/>
      <c r="J280" s="2">
        <f t="shared" si="101"/>
        <v>0.56566347469220246</v>
      </c>
      <c r="K280" s="2">
        <f t="shared" si="102"/>
        <v>0.42202462380300959</v>
      </c>
      <c r="L280" s="2">
        <f t="shared" si="103"/>
        <v>0</v>
      </c>
      <c r="M280" s="2">
        <f t="shared" si="104"/>
        <v>1.2311901504787948E-2</v>
      </c>
      <c r="N280" s="107">
        <v>827</v>
      </c>
      <c r="O280" s="107">
        <v>617</v>
      </c>
      <c r="P280" s="107"/>
      <c r="Q280" s="107">
        <v>18</v>
      </c>
      <c r="R280" s="117"/>
      <c r="S280" s="117"/>
      <c r="X280" s="1"/>
      <c r="Y280" s="55">
        <v>0</v>
      </c>
      <c r="Z280" s="55">
        <v>0</v>
      </c>
      <c r="AA280" s="55">
        <v>0</v>
      </c>
      <c r="AG280" s="7">
        <f>IF(Q280&gt;0,RANK(Q280,(N280:P280,Q280:AE280)),0)</f>
        <v>3</v>
      </c>
      <c r="AH280" s="7">
        <f>IF(R280&gt;0,RANK(R280,(N280:P280,Q280:AE280)),0)</f>
        <v>0</v>
      </c>
      <c r="AI280" s="7">
        <f>IF(T280&gt;0,RANK(T280,(N280:P280,Q280:AE280)),0)</f>
        <v>0</v>
      </c>
      <c r="AJ280" s="7">
        <f>IF(S280&gt;0,RANK(S280,(N280:P280,Q280:AE280)),0)</f>
        <v>0</v>
      </c>
      <c r="AK280" s="2">
        <f t="shared" si="105"/>
        <v>1.2311901504787962E-2</v>
      </c>
      <c r="AL280" s="2">
        <f t="shared" si="106"/>
        <v>0</v>
      </c>
      <c r="AM280" s="2">
        <f t="shared" si="107"/>
        <v>0</v>
      </c>
      <c r="AN280" s="2">
        <f t="shared" si="108"/>
        <v>0</v>
      </c>
      <c r="AP280" t="s">
        <v>1148</v>
      </c>
      <c r="AQ280" t="s">
        <v>1195</v>
      </c>
      <c r="AT280">
        <v>2</v>
      </c>
      <c r="AU280" s="95">
        <v>13</v>
      </c>
      <c r="AV280" s="97">
        <v>37</v>
      </c>
      <c r="AW280" s="100">
        <f t="shared" si="109"/>
        <v>13037</v>
      </c>
      <c r="AY280" s="7" t="s">
        <v>1461</v>
      </c>
    </row>
    <row r="281" spans="1:51" ht="13" hidden="1" customHeight="1" outlineLevel="1">
      <c r="A281" t="s">
        <v>1810</v>
      </c>
      <c r="B281" t="s">
        <v>1195</v>
      </c>
      <c r="C281" s="1">
        <f t="shared" si="98"/>
        <v>9876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>IF(P281&gt;0,RANK(P281,(N281:P281,Q281:AE281)),0)</f>
        <v>0</v>
      </c>
      <c r="G281" s="1">
        <f t="shared" si="99"/>
        <v>3568</v>
      </c>
      <c r="H281" s="2">
        <f t="shared" si="100"/>
        <v>0.36127987039287163</v>
      </c>
      <c r="I281" s="2"/>
      <c r="J281" s="2">
        <f t="shared" si="101"/>
        <v>0.31075334143377886</v>
      </c>
      <c r="K281" s="2">
        <f t="shared" si="102"/>
        <v>0.67203321182665043</v>
      </c>
      <c r="L281" s="2">
        <f t="shared" si="103"/>
        <v>0</v>
      </c>
      <c r="M281" s="2">
        <f t="shared" si="104"/>
        <v>1.7213446739570704E-2</v>
      </c>
      <c r="N281" s="107">
        <v>3069</v>
      </c>
      <c r="O281" s="107">
        <v>6637</v>
      </c>
      <c r="P281" s="107"/>
      <c r="Q281" s="107">
        <v>170</v>
      </c>
      <c r="R281" s="117"/>
      <c r="S281" s="117"/>
      <c r="X281" s="1"/>
      <c r="Y281" s="55">
        <v>0</v>
      </c>
      <c r="Z281" s="55">
        <v>0</v>
      </c>
      <c r="AA281" s="55">
        <v>0</v>
      </c>
      <c r="AG281" s="7">
        <f>IF(Q281&gt;0,RANK(Q281,(N281:P281,Q281:AE281)),0)</f>
        <v>3</v>
      </c>
      <c r="AH281" s="7">
        <f>IF(R281&gt;0,RANK(R281,(N281:P281,Q281:AE281)),0)</f>
        <v>0</v>
      </c>
      <c r="AI281" s="7">
        <f>IF(T281&gt;0,RANK(T281,(N281:P281,Q281:AE281)),0)</f>
        <v>0</v>
      </c>
      <c r="AJ281" s="7">
        <f>IF(S281&gt;0,RANK(S281,(N281:P281,Q281:AE281)),0)</f>
        <v>0</v>
      </c>
      <c r="AK281" s="2">
        <f t="shared" si="105"/>
        <v>1.7213446739570676E-2</v>
      </c>
      <c r="AL281" s="2">
        <f t="shared" si="106"/>
        <v>0</v>
      </c>
      <c r="AM281" s="2">
        <f t="shared" si="107"/>
        <v>0</v>
      </c>
      <c r="AN281" s="2">
        <f t="shared" si="108"/>
        <v>0</v>
      </c>
      <c r="AP281" t="s">
        <v>1810</v>
      </c>
      <c r="AQ281" t="s">
        <v>1195</v>
      </c>
      <c r="AT281">
        <v>2</v>
      </c>
      <c r="AU281" s="95">
        <v>13</v>
      </c>
      <c r="AV281" s="97">
        <v>39</v>
      </c>
      <c r="AW281" s="100">
        <f t="shared" si="109"/>
        <v>13039</v>
      </c>
      <c r="AY281" s="7" t="s">
        <v>1461</v>
      </c>
    </row>
    <row r="282" spans="1:51" ht="13" hidden="1" customHeight="1" outlineLevel="1">
      <c r="A282" t="s">
        <v>202</v>
      </c>
      <c r="B282" t="s">
        <v>1195</v>
      </c>
      <c r="C282" s="1">
        <f t="shared" si="98"/>
        <v>2211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>IF(P282&gt;0,RANK(P282,(N282:P282,Q282:AE282)),0)</f>
        <v>0</v>
      </c>
      <c r="G282" s="1">
        <f t="shared" si="99"/>
        <v>741</v>
      </c>
      <c r="H282" s="2">
        <f t="shared" si="100"/>
        <v>0.33514246947082765</v>
      </c>
      <c r="I282" s="2"/>
      <c r="J282" s="2">
        <f t="shared" si="101"/>
        <v>0.32428765264586162</v>
      </c>
      <c r="K282" s="2">
        <f t="shared" si="102"/>
        <v>0.65943012211668928</v>
      </c>
      <c r="L282" s="2">
        <f t="shared" si="103"/>
        <v>0</v>
      </c>
      <c r="M282" s="2">
        <f t="shared" si="104"/>
        <v>1.6282225237449155E-2</v>
      </c>
      <c r="N282" s="107">
        <v>717</v>
      </c>
      <c r="O282" s="107">
        <v>1458</v>
      </c>
      <c r="P282" s="107"/>
      <c r="Q282" s="107">
        <v>36</v>
      </c>
      <c r="R282" s="117"/>
      <c r="S282" s="117"/>
      <c r="X282" s="1"/>
      <c r="Y282" s="55">
        <v>0</v>
      </c>
      <c r="Z282" s="55">
        <v>0</v>
      </c>
      <c r="AA282" s="55">
        <v>0</v>
      </c>
      <c r="AG282" s="7">
        <f>IF(Q282&gt;0,RANK(Q282,(N282:P282,Q282:AE282)),0)</f>
        <v>3</v>
      </c>
      <c r="AH282" s="7">
        <f>IF(R282&gt;0,RANK(R282,(N282:P282,Q282:AE282)),0)</f>
        <v>0</v>
      </c>
      <c r="AI282" s="7">
        <f>IF(T282&gt;0,RANK(T282,(N282:P282,Q282:AE282)),0)</f>
        <v>0</v>
      </c>
      <c r="AJ282" s="7">
        <f>IF(S282&gt;0,RANK(S282,(N282:P282,Q282:AE282)),0)</f>
        <v>0</v>
      </c>
      <c r="AK282" s="2">
        <f t="shared" si="105"/>
        <v>1.6282225237449117E-2</v>
      </c>
      <c r="AL282" s="2">
        <f t="shared" si="106"/>
        <v>0</v>
      </c>
      <c r="AM282" s="2">
        <f t="shared" si="107"/>
        <v>0</v>
      </c>
      <c r="AN282" s="2">
        <f t="shared" si="108"/>
        <v>0</v>
      </c>
      <c r="AP282" t="s">
        <v>202</v>
      </c>
      <c r="AQ282" t="s">
        <v>1195</v>
      </c>
      <c r="AT282">
        <v>2</v>
      </c>
      <c r="AU282" s="95">
        <v>13</v>
      </c>
      <c r="AV282" s="97">
        <v>43</v>
      </c>
      <c r="AW282" s="100">
        <f t="shared" si="109"/>
        <v>13043</v>
      </c>
      <c r="AY282" s="7" t="s">
        <v>1461</v>
      </c>
    </row>
    <row r="283" spans="1:51" ht="13" hidden="1" customHeight="1" outlineLevel="1">
      <c r="A283" t="s">
        <v>203</v>
      </c>
      <c r="B283" t="s">
        <v>1195</v>
      </c>
      <c r="C283" s="1">
        <f t="shared" si="98"/>
        <v>26221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>IF(P283&gt;0,RANK(P283,(N283:P283,Q283:AE283)),0)</f>
        <v>0</v>
      </c>
      <c r="G283" s="1">
        <f t="shared" si="99"/>
        <v>9795</v>
      </c>
      <c r="H283" s="2">
        <f t="shared" si="100"/>
        <v>0.37355554708058425</v>
      </c>
      <c r="I283" s="2"/>
      <c r="J283" s="2">
        <f t="shared" si="101"/>
        <v>0.29964532245147019</v>
      </c>
      <c r="K283" s="2">
        <f t="shared" si="102"/>
        <v>0.67320086953205449</v>
      </c>
      <c r="L283" s="2">
        <f t="shared" si="103"/>
        <v>0</v>
      </c>
      <c r="M283" s="2">
        <f t="shared" si="104"/>
        <v>2.7153808016475378E-2</v>
      </c>
      <c r="N283" s="107">
        <v>7857</v>
      </c>
      <c r="O283" s="107">
        <v>17652</v>
      </c>
      <c r="P283" s="107"/>
      <c r="Q283" s="107">
        <v>712</v>
      </c>
      <c r="R283" s="117"/>
      <c r="S283" s="117"/>
      <c r="X283" s="1"/>
      <c r="Y283" s="55">
        <v>0</v>
      </c>
      <c r="Z283" s="55">
        <v>0</v>
      </c>
      <c r="AA283" s="55">
        <v>0</v>
      </c>
      <c r="AG283" s="7">
        <f>IF(Q283&gt;0,RANK(Q283,(N283:P283,Q283:AE283)),0)</f>
        <v>3</v>
      </c>
      <c r="AH283" s="7">
        <f>IF(R283&gt;0,RANK(R283,(N283:P283,Q283:AE283)),0)</f>
        <v>0</v>
      </c>
      <c r="AI283" s="7">
        <f>IF(T283&gt;0,RANK(T283,(N283:P283,Q283:AE283)),0)</f>
        <v>0</v>
      </c>
      <c r="AJ283" s="7">
        <f>IF(S283&gt;0,RANK(S283,(N283:P283,Q283:AE283)),0)</f>
        <v>0</v>
      </c>
      <c r="AK283" s="2">
        <f t="shared" si="105"/>
        <v>2.7153808016475343E-2</v>
      </c>
      <c r="AL283" s="2">
        <f t="shared" si="106"/>
        <v>0</v>
      </c>
      <c r="AM283" s="2">
        <f t="shared" si="107"/>
        <v>0</v>
      </c>
      <c r="AN283" s="2">
        <f t="shared" si="108"/>
        <v>0</v>
      </c>
      <c r="AP283" t="s">
        <v>203</v>
      </c>
      <c r="AQ283" t="s">
        <v>1195</v>
      </c>
      <c r="AT283">
        <v>2</v>
      </c>
      <c r="AU283" s="95">
        <v>13</v>
      </c>
      <c r="AV283" s="97">
        <v>45</v>
      </c>
      <c r="AW283" s="100">
        <f t="shared" si="109"/>
        <v>13045</v>
      </c>
      <c r="AY283" s="7" t="s">
        <v>1461</v>
      </c>
    </row>
    <row r="284" spans="1:51" ht="13" hidden="1" customHeight="1" outlineLevel="1">
      <c r="A284" t="s">
        <v>374</v>
      </c>
      <c r="B284" t="s">
        <v>1195</v>
      </c>
      <c r="C284" s="1">
        <f t="shared" si="98"/>
        <v>13949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>IF(P284&gt;0,RANK(P284,(N284:P284,Q284:AE284)),0)</f>
        <v>0</v>
      </c>
      <c r="G284" s="1">
        <f t="shared" si="99"/>
        <v>7839</v>
      </c>
      <c r="H284" s="2">
        <f t="shared" si="100"/>
        <v>0.56197576887232059</v>
      </c>
      <c r="I284" s="2"/>
      <c r="J284" s="2">
        <f t="shared" si="101"/>
        <v>0.20474585991827371</v>
      </c>
      <c r="K284" s="2">
        <f t="shared" si="102"/>
        <v>0.76672162879059436</v>
      </c>
      <c r="L284" s="2">
        <f t="shared" si="103"/>
        <v>0</v>
      </c>
      <c r="M284" s="2">
        <f t="shared" si="104"/>
        <v>2.853251129113199E-2</v>
      </c>
      <c r="N284" s="107">
        <v>2856</v>
      </c>
      <c r="O284" s="107">
        <v>10695</v>
      </c>
      <c r="P284" s="107"/>
      <c r="Q284" s="107">
        <v>398</v>
      </c>
      <c r="R284" s="117"/>
      <c r="S284" s="117"/>
      <c r="X284" s="1"/>
      <c r="Y284" s="55">
        <v>0</v>
      </c>
      <c r="Z284" s="55">
        <v>0</v>
      </c>
      <c r="AA284" s="55">
        <v>0</v>
      </c>
      <c r="AG284" s="7">
        <f>IF(Q284&gt;0,RANK(Q284,(N284:P284,Q284:AE284)),0)</f>
        <v>3</v>
      </c>
      <c r="AH284" s="7">
        <f>IF(R284&gt;0,RANK(R284,(N284:P284,Q284:AE284)),0)</f>
        <v>0</v>
      </c>
      <c r="AI284" s="7">
        <f>IF(T284&gt;0,RANK(T284,(N284:P284,Q284:AE284)),0)</f>
        <v>0</v>
      </c>
      <c r="AJ284" s="7">
        <f>IF(S284&gt;0,RANK(S284,(N284:P284,Q284:AE284)),0)</f>
        <v>0</v>
      </c>
      <c r="AK284" s="2">
        <f t="shared" si="105"/>
        <v>2.853251129113198E-2</v>
      </c>
      <c r="AL284" s="2">
        <f t="shared" si="106"/>
        <v>0</v>
      </c>
      <c r="AM284" s="2">
        <f t="shared" si="107"/>
        <v>0</v>
      </c>
      <c r="AN284" s="2">
        <f t="shared" si="108"/>
        <v>0</v>
      </c>
      <c r="AP284" t="s">
        <v>374</v>
      </c>
      <c r="AQ284" t="s">
        <v>1195</v>
      </c>
      <c r="AT284">
        <v>2</v>
      </c>
      <c r="AU284" s="95">
        <v>13</v>
      </c>
      <c r="AV284" s="97">
        <v>47</v>
      </c>
      <c r="AW284" s="100">
        <f t="shared" si="109"/>
        <v>13047</v>
      </c>
      <c r="AY284" s="7" t="s">
        <v>1461</v>
      </c>
    </row>
    <row r="285" spans="1:51" ht="13" hidden="1" customHeight="1" outlineLevel="1">
      <c r="A285" t="s">
        <v>1753</v>
      </c>
      <c r="B285" t="s">
        <v>1195</v>
      </c>
      <c r="C285" s="1">
        <f t="shared" si="98"/>
        <v>2023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>IF(P285&gt;0,RANK(P285,(N285:P285,Q285:AE285)),0)</f>
        <v>0</v>
      </c>
      <c r="G285" s="1">
        <f t="shared" si="99"/>
        <v>811</v>
      </c>
      <c r="H285" s="2">
        <f t="shared" si="100"/>
        <v>0.40088976767177459</v>
      </c>
      <c r="I285" s="2"/>
      <c r="J285" s="2">
        <f t="shared" si="101"/>
        <v>0.28917449332674244</v>
      </c>
      <c r="K285" s="2">
        <f t="shared" si="102"/>
        <v>0.69006426099851703</v>
      </c>
      <c r="L285" s="2">
        <f t="shared" si="103"/>
        <v>0</v>
      </c>
      <c r="M285" s="2">
        <f t="shared" si="104"/>
        <v>2.076124567474058E-2</v>
      </c>
      <c r="N285" s="107">
        <v>585</v>
      </c>
      <c r="O285" s="107">
        <v>1396</v>
      </c>
      <c r="P285" s="107"/>
      <c r="Q285" s="107">
        <v>42</v>
      </c>
      <c r="R285" s="117"/>
      <c r="S285" s="117"/>
      <c r="X285" s="1"/>
      <c r="Y285" s="55">
        <v>0</v>
      </c>
      <c r="Z285" s="55">
        <v>0</v>
      </c>
      <c r="AA285" s="55">
        <v>0</v>
      </c>
      <c r="AG285" s="7">
        <f>IF(Q285&gt;0,RANK(Q285,(N285:P285,Q285:AE285)),0)</f>
        <v>3</v>
      </c>
      <c r="AH285" s="7">
        <f>IF(R285&gt;0,RANK(R285,(N285:P285,Q285:AE285)),0)</f>
        <v>0</v>
      </c>
      <c r="AI285" s="7">
        <f>IF(T285&gt;0,RANK(T285,(N285:P285,Q285:AE285)),0)</f>
        <v>0</v>
      </c>
      <c r="AJ285" s="7">
        <f>IF(S285&gt;0,RANK(S285,(N285:P285,Q285:AE285)),0)</f>
        <v>0</v>
      </c>
      <c r="AK285" s="2">
        <f t="shared" si="105"/>
        <v>2.0761245674740483E-2</v>
      </c>
      <c r="AL285" s="2">
        <f t="shared" si="106"/>
        <v>0</v>
      </c>
      <c r="AM285" s="2">
        <f t="shared" si="107"/>
        <v>0</v>
      </c>
      <c r="AN285" s="2">
        <f t="shared" si="108"/>
        <v>0</v>
      </c>
      <c r="AP285" t="s">
        <v>1753</v>
      </c>
      <c r="AQ285" t="s">
        <v>1195</v>
      </c>
      <c r="AT285">
        <v>2</v>
      </c>
      <c r="AU285" s="95">
        <v>13</v>
      </c>
      <c r="AV285" s="97">
        <v>49</v>
      </c>
      <c r="AW285" s="100">
        <f t="shared" si="109"/>
        <v>13049</v>
      </c>
      <c r="AY285" s="7" t="s">
        <v>1461</v>
      </c>
    </row>
    <row r="286" spans="1:51" ht="13" hidden="1" customHeight="1" outlineLevel="1">
      <c r="A286" t="s">
        <v>1448</v>
      </c>
      <c r="B286" t="s">
        <v>1195</v>
      </c>
      <c r="C286" s="1">
        <f t="shared" si="98"/>
        <v>69609</v>
      </c>
      <c r="D286" s="7">
        <f>IF(N286&gt;0, RANK(N286,(N286:P286,Q286:AE286)),0)</f>
        <v>1</v>
      </c>
      <c r="E286" s="7">
        <f>IF(O286&gt;0,RANK(O286,(N286:P286,Q286:AE286)),0)</f>
        <v>2</v>
      </c>
      <c r="F286" s="7">
        <f>IF(P286&gt;0,RANK(P286,(N286:P286,Q286:AE286)),0)</f>
        <v>0</v>
      </c>
      <c r="G286" s="1">
        <f t="shared" si="99"/>
        <v>7370</v>
      </c>
      <c r="H286" s="2">
        <f t="shared" si="100"/>
        <v>0.10587711359163327</v>
      </c>
      <c r="I286" s="2"/>
      <c r="J286" s="2">
        <f t="shared" si="101"/>
        <v>0.5449726328492005</v>
      </c>
      <c r="K286" s="2">
        <f t="shared" si="102"/>
        <v>0.43909551925756729</v>
      </c>
      <c r="L286" s="2">
        <f t="shared" si="103"/>
        <v>0</v>
      </c>
      <c r="M286" s="2">
        <f t="shared" si="104"/>
        <v>1.5931847893232209E-2</v>
      </c>
      <c r="N286" s="107">
        <v>37935</v>
      </c>
      <c r="O286" s="107">
        <v>30565</v>
      </c>
      <c r="P286" s="107"/>
      <c r="Q286" s="107">
        <v>1109</v>
      </c>
      <c r="R286" s="117"/>
      <c r="S286" s="117"/>
      <c r="X286" s="1"/>
      <c r="Y286" s="55">
        <v>0</v>
      </c>
      <c r="Z286" s="55">
        <v>0</v>
      </c>
      <c r="AA286" s="55">
        <v>0</v>
      </c>
      <c r="AG286" s="7">
        <f>IF(Q286&gt;0,RANK(Q286,(N286:P286,Q286:AE286)),0)</f>
        <v>3</v>
      </c>
      <c r="AH286" s="7">
        <f>IF(R286&gt;0,RANK(R286,(N286:P286,Q286:AE286)),0)</f>
        <v>0</v>
      </c>
      <c r="AI286" s="7">
        <f>IF(T286&gt;0,RANK(T286,(N286:P286,Q286:AE286)),0)</f>
        <v>0</v>
      </c>
      <c r="AJ286" s="7">
        <f>IF(S286&gt;0,RANK(S286,(N286:P286,Q286:AE286)),0)</f>
        <v>0</v>
      </c>
      <c r="AK286" s="2">
        <f t="shared" si="105"/>
        <v>1.5931847893232196E-2</v>
      </c>
      <c r="AL286" s="2">
        <f t="shared" si="106"/>
        <v>0</v>
      </c>
      <c r="AM286" s="2">
        <f t="shared" si="107"/>
        <v>0</v>
      </c>
      <c r="AN286" s="2">
        <f t="shared" si="108"/>
        <v>0</v>
      </c>
      <c r="AP286" t="s">
        <v>1448</v>
      </c>
      <c r="AQ286" t="s">
        <v>1195</v>
      </c>
      <c r="AT286">
        <v>2</v>
      </c>
      <c r="AU286" s="95">
        <v>13</v>
      </c>
      <c r="AV286" s="97">
        <v>51</v>
      </c>
      <c r="AW286" s="100">
        <f t="shared" si="109"/>
        <v>13051</v>
      </c>
      <c r="AY286" s="7" t="s">
        <v>1461</v>
      </c>
    </row>
    <row r="287" spans="1:51" ht="13" hidden="1" customHeight="1" outlineLevel="1">
      <c r="A287" t="s">
        <v>533</v>
      </c>
      <c r="B287" t="s">
        <v>1195</v>
      </c>
      <c r="C287" s="1">
        <f t="shared" si="98"/>
        <v>707</v>
      </c>
      <c r="D287" s="7">
        <f>IF(N287&gt;0, RANK(N287,(N287:P287,Q287:AE287)),0)</f>
        <v>1</v>
      </c>
      <c r="E287" s="7">
        <f>IF(O287&gt;0,RANK(O287,(N287:P287,Q287:AE287)),0)</f>
        <v>2</v>
      </c>
      <c r="F287" s="7">
        <f>IF(P287&gt;0,RANK(P287,(N287:P287,Q287:AE287)),0)</f>
        <v>0</v>
      </c>
      <c r="G287" s="1">
        <f t="shared" si="99"/>
        <v>15</v>
      </c>
      <c r="H287" s="2">
        <f t="shared" si="100"/>
        <v>2.1216407355021217E-2</v>
      </c>
      <c r="I287" s="2"/>
      <c r="J287" s="2">
        <f t="shared" si="101"/>
        <v>0.49646393210749645</v>
      </c>
      <c r="K287" s="2">
        <f t="shared" si="102"/>
        <v>0.47524752475247523</v>
      </c>
      <c r="L287" s="2">
        <f t="shared" si="103"/>
        <v>0</v>
      </c>
      <c r="M287" s="2">
        <f t="shared" si="104"/>
        <v>2.8288543140028377E-2</v>
      </c>
      <c r="N287" s="107">
        <v>351</v>
      </c>
      <c r="O287" s="107">
        <v>336</v>
      </c>
      <c r="P287" s="107"/>
      <c r="Q287" s="107">
        <v>20</v>
      </c>
      <c r="R287" s="117"/>
      <c r="S287" s="117"/>
      <c r="X287" s="1"/>
      <c r="Y287" s="55">
        <v>0</v>
      </c>
      <c r="Z287" s="55">
        <v>0</v>
      </c>
      <c r="AA287" s="55">
        <v>0</v>
      </c>
      <c r="AG287" s="7">
        <f>IF(Q287&gt;0,RANK(Q287,(N287:P287,Q287:AE287)),0)</f>
        <v>3</v>
      </c>
      <c r="AH287" s="7">
        <f>IF(R287&gt;0,RANK(R287,(N287:P287,Q287:AE287)),0)</f>
        <v>0</v>
      </c>
      <c r="AI287" s="7">
        <f>IF(T287&gt;0,RANK(T287,(N287:P287,Q287:AE287)),0)</f>
        <v>0</v>
      </c>
      <c r="AJ287" s="7">
        <f>IF(S287&gt;0,RANK(S287,(N287:P287,Q287:AE287)),0)</f>
        <v>0</v>
      </c>
      <c r="AK287" s="2">
        <f t="shared" si="105"/>
        <v>2.8288543140028287E-2</v>
      </c>
      <c r="AL287" s="2">
        <f t="shared" si="106"/>
        <v>0</v>
      </c>
      <c r="AM287" s="2">
        <f t="shared" si="107"/>
        <v>0</v>
      </c>
      <c r="AN287" s="2">
        <f t="shared" si="108"/>
        <v>0</v>
      </c>
      <c r="AP287" t="s">
        <v>533</v>
      </c>
      <c r="AQ287" t="s">
        <v>1195</v>
      </c>
      <c r="AT287">
        <v>2</v>
      </c>
      <c r="AU287" s="95">
        <v>13</v>
      </c>
      <c r="AV287" s="97">
        <v>53</v>
      </c>
      <c r="AW287" s="100">
        <f t="shared" si="109"/>
        <v>13053</v>
      </c>
      <c r="AY287" s="7" t="s">
        <v>1461</v>
      </c>
    </row>
    <row r="288" spans="1:51" ht="13" hidden="1" customHeight="1" outlineLevel="1">
      <c r="A288" t="s">
        <v>2546</v>
      </c>
      <c r="B288" t="s">
        <v>1195</v>
      </c>
      <c r="C288" s="1">
        <f t="shared" si="98"/>
        <v>4800</v>
      </c>
      <c r="D288" s="7">
        <f>IF(N288&gt;0, RANK(N288,(N288:P288,Q288:AE288)),0)</f>
        <v>2</v>
      </c>
      <c r="E288" s="7">
        <f>IF(O288&gt;0,RANK(O288,(N288:P288,Q288:AE288)),0)</f>
        <v>1</v>
      </c>
      <c r="F288" s="7">
        <f>IF(P288&gt;0,RANK(P288,(N288:P288,Q288:AE288)),0)</f>
        <v>0</v>
      </c>
      <c r="G288" s="1">
        <f t="shared" si="99"/>
        <v>1672</v>
      </c>
      <c r="H288" s="2">
        <f t="shared" si="100"/>
        <v>0.34833333333333333</v>
      </c>
      <c r="I288" s="2"/>
      <c r="J288" s="2">
        <f t="shared" si="101"/>
        <v>0.30541666666666667</v>
      </c>
      <c r="K288" s="2">
        <f t="shared" si="102"/>
        <v>0.65375000000000005</v>
      </c>
      <c r="L288" s="2">
        <f t="shared" si="103"/>
        <v>0</v>
      </c>
      <c r="M288" s="2">
        <f t="shared" si="104"/>
        <v>4.0833333333333277E-2</v>
      </c>
      <c r="N288" s="107">
        <v>1466</v>
      </c>
      <c r="O288" s="107">
        <v>3138</v>
      </c>
      <c r="P288" s="107"/>
      <c r="Q288" s="107">
        <v>196</v>
      </c>
      <c r="R288" s="117"/>
      <c r="S288" s="117"/>
      <c r="X288" s="1"/>
      <c r="Y288" s="55">
        <v>0</v>
      </c>
      <c r="Z288" s="55">
        <v>0</v>
      </c>
      <c r="AA288" s="55">
        <v>0</v>
      </c>
      <c r="AG288" s="7">
        <f>IF(Q288&gt;0,RANK(Q288,(N288:P288,Q288:AE288)),0)</f>
        <v>3</v>
      </c>
      <c r="AH288" s="7">
        <f>IF(R288&gt;0,RANK(R288,(N288:P288,Q288:AE288)),0)</f>
        <v>0</v>
      </c>
      <c r="AI288" s="7">
        <f>IF(T288&gt;0,RANK(T288,(N288:P288,Q288:AE288)),0)</f>
        <v>0</v>
      </c>
      <c r="AJ288" s="7">
        <f>IF(S288&gt;0,RANK(S288,(N288:P288,Q288:AE288)),0)</f>
        <v>0</v>
      </c>
      <c r="AK288" s="2">
        <f t="shared" si="105"/>
        <v>4.0833333333333333E-2</v>
      </c>
      <c r="AL288" s="2">
        <f t="shared" si="106"/>
        <v>0</v>
      </c>
      <c r="AM288" s="2">
        <f t="shared" si="107"/>
        <v>0</v>
      </c>
      <c r="AN288" s="2">
        <f t="shared" si="108"/>
        <v>0</v>
      </c>
      <c r="AP288" t="s">
        <v>2546</v>
      </c>
      <c r="AQ288" t="s">
        <v>1195</v>
      </c>
      <c r="AT288">
        <v>2</v>
      </c>
      <c r="AU288" s="95">
        <v>13</v>
      </c>
      <c r="AV288" s="97">
        <v>55</v>
      </c>
      <c r="AW288" s="100">
        <f t="shared" si="109"/>
        <v>13055</v>
      </c>
      <c r="AY288" s="7" t="s">
        <v>1461</v>
      </c>
    </row>
    <row r="289" spans="1:51" ht="13" hidden="1" customHeight="1" outlineLevel="1">
      <c r="A289" t="s">
        <v>1181</v>
      </c>
      <c r="B289" t="s">
        <v>1195</v>
      </c>
      <c r="C289" s="1">
        <f t="shared" si="98"/>
        <v>67015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>IF(P289&gt;0,RANK(P289,(N289:P289,Q289:AE289)),0)</f>
        <v>0</v>
      </c>
      <c r="G289" s="1">
        <f t="shared" si="99"/>
        <v>36995</v>
      </c>
      <c r="H289" s="2">
        <f t="shared" si="100"/>
        <v>0.55204058792807575</v>
      </c>
      <c r="I289" s="2"/>
      <c r="J289" s="2">
        <f t="shared" si="101"/>
        <v>0.21063940908751771</v>
      </c>
      <c r="K289" s="2">
        <f t="shared" si="102"/>
        <v>0.76267999701559352</v>
      </c>
      <c r="L289" s="2">
        <f t="shared" si="103"/>
        <v>0</v>
      </c>
      <c r="M289" s="2">
        <f t="shared" si="104"/>
        <v>2.6680593896888816E-2</v>
      </c>
      <c r="N289" s="107">
        <v>14116</v>
      </c>
      <c r="O289" s="107">
        <v>51111</v>
      </c>
      <c r="P289" s="107"/>
      <c r="Q289" s="107">
        <v>1788</v>
      </c>
      <c r="R289" s="117"/>
      <c r="S289" s="117"/>
      <c r="X289" s="1"/>
      <c r="Y289" s="55">
        <v>0</v>
      </c>
      <c r="Z289" s="55">
        <v>0</v>
      </c>
      <c r="AA289" s="55">
        <v>0</v>
      </c>
      <c r="AG289" s="7">
        <f>IF(Q289&gt;0,RANK(Q289,(N289:P289,Q289:AE289)),0)</f>
        <v>3</v>
      </c>
      <c r="AH289" s="7">
        <f>IF(R289&gt;0,RANK(R289,(N289:P289,Q289:AE289)),0)</f>
        <v>0</v>
      </c>
      <c r="AI289" s="7">
        <f>IF(T289&gt;0,RANK(T289,(N289:P289,Q289:AE289)),0)</f>
        <v>0</v>
      </c>
      <c r="AJ289" s="7">
        <f>IF(S289&gt;0,RANK(S289,(N289:P289,Q289:AE289)),0)</f>
        <v>0</v>
      </c>
      <c r="AK289" s="2">
        <f t="shared" si="105"/>
        <v>2.6680593896888757E-2</v>
      </c>
      <c r="AL289" s="2">
        <f t="shared" si="106"/>
        <v>0</v>
      </c>
      <c r="AM289" s="2">
        <f t="shared" si="107"/>
        <v>0</v>
      </c>
      <c r="AN289" s="2">
        <f t="shared" si="108"/>
        <v>0</v>
      </c>
      <c r="AP289" t="s">
        <v>1181</v>
      </c>
      <c r="AQ289" t="s">
        <v>1195</v>
      </c>
      <c r="AT289">
        <v>2</v>
      </c>
      <c r="AU289" s="95">
        <v>13</v>
      </c>
      <c r="AV289" s="97">
        <v>57</v>
      </c>
      <c r="AW289" s="100">
        <f t="shared" si="109"/>
        <v>13057</v>
      </c>
      <c r="AY289" s="7" t="s">
        <v>1461</v>
      </c>
    </row>
    <row r="290" spans="1:51" ht="13" hidden="1" customHeight="1" outlineLevel="1">
      <c r="A290" t="s">
        <v>1281</v>
      </c>
      <c r="B290" t="s">
        <v>1195</v>
      </c>
      <c r="C290" s="1">
        <f t="shared" si="98"/>
        <v>25702</v>
      </c>
      <c r="D290" s="7">
        <f>IF(N290&gt;0, RANK(N290,(N290:P290,Q290:AE290)),0)</f>
        <v>1</v>
      </c>
      <c r="E290" s="7">
        <f>IF(O290&gt;0,RANK(O290,(N290:P290,Q290:AE290)),0)</f>
        <v>2</v>
      </c>
      <c r="F290" s="7">
        <f>IF(P290&gt;0,RANK(P290,(N290:P290,Q290:AE290)),0)</f>
        <v>0</v>
      </c>
      <c r="G290" s="1">
        <f t="shared" si="99"/>
        <v>8407</v>
      </c>
      <c r="H290" s="2">
        <f t="shared" si="100"/>
        <v>0.32709516769123026</v>
      </c>
      <c r="I290" s="2"/>
      <c r="J290" s="2">
        <f t="shared" si="101"/>
        <v>0.65313983347599414</v>
      </c>
      <c r="K290" s="2">
        <f t="shared" si="102"/>
        <v>0.32604466578476382</v>
      </c>
      <c r="L290" s="2">
        <f t="shared" si="103"/>
        <v>0</v>
      </c>
      <c r="M290" s="2">
        <f t="shared" si="104"/>
        <v>2.0815500739242043E-2</v>
      </c>
      <c r="N290" s="107">
        <v>16787</v>
      </c>
      <c r="O290" s="107">
        <v>8380</v>
      </c>
      <c r="P290" s="107"/>
      <c r="Q290" s="107">
        <v>535</v>
      </c>
      <c r="R290" s="117"/>
      <c r="S290" s="117"/>
      <c r="X290" s="1"/>
      <c r="Y290" s="55">
        <v>0</v>
      </c>
      <c r="Z290" s="55">
        <v>0</v>
      </c>
      <c r="AA290" s="55">
        <v>0</v>
      </c>
      <c r="AG290" s="7">
        <f>IF(Q290&gt;0,RANK(Q290,(N290:P290,Q290:AE290)),0)</f>
        <v>3</v>
      </c>
      <c r="AH290" s="7">
        <f>IF(R290&gt;0,RANK(R290,(N290:P290,Q290:AE290)),0)</f>
        <v>0</v>
      </c>
      <c r="AI290" s="7">
        <f>IF(T290&gt;0,RANK(T290,(N290:P290,Q290:AE290)),0)</f>
        <v>0</v>
      </c>
      <c r="AJ290" s="7">
        <f>IF(S290&gt;0,RANK(S290,(N290:P290,Q290:AE290)),0)</f>
        <v>0</v>
      </c>
      <c r="AK290" s="2">
        <f t="shared" si="105"/>
        <v>2.0815500739242081E-2</v>
      </c>
      <c r="AL290" s="2">
        <f t="shared" si="106"/>
        <v>0</v>
      </c>
      <c r="AM290" s="2">
        <f t="shared" si="107"/>
        <v>0</v>
      </c>
      <c r="AN290" s="2">
        <f t="shared" si="108"/>
        <v>0</v>
      </c>
      <c r="AP290" t="s">
        <v>1281</v>
      </c>
      <c r="AQ290" t="s">
        <v>1195</v>
      </c>
      <c r="AT290">
        <v>2</v>
      </c>
      <c r="AU290" s="95">
        <v>13</v>
      </c>
      <c r="AV290" s="97">
        <v>59</v>
      </c>
      <c r="AW290" s="100">
        <f t="shared" si="109"/>
        <v>13059</v>
      </c>
      <c r="AY290" s="7" t="s">
        <v>1461</v>
      </c>
    </row>
    <row r="291" spans="1:51" ht="13" hidden="1" customHeight="1" outlineLevel="1">
      <c r="A291" t="s">
        <v>1282</v>
      </c>
      <c r="B291" t="s">
        <v>1195</v>
      </c>
      <c r="C291" s="1">
        <f t="shared" si="98"/>
        <v>947</v>
      </c>
      <c r="D291" s="7">
        <f>IF(N291&gt;0, RANK(N291,(N291:P291,Q291:AE291)),0)</f>
        <v>1</v>
      </c>
      <c r="E291" s="7">
        <f>IF(O291&gt;0,RANK(O291,(N291:P291,Q291:AE291)),0)</f>
        <v>2</v>
      </c>
      <c r="F291" s="7">
        <f>IF(P291&gt;0,RANK(P291,(N291:P291,Q291:AE291)),0)</f>
        <v>0</v>
      </c>
      <c r="G291" s="1">
        <f t="shared" si="99"/>
        <v>136</v>
      </c>
      <c r="H291" s="2">
        <f t="shared" si="100"/>
        <v>0.14361140443505807</v>
      </c>
      <c r="I291" s="2"/>
      <c r="J291" s="2">
        <f t="shared" si="101"/>
        <v>0.56494192185850056</v>
      </c>
      <c r="K291" s="2">
        <f t="shared" si="102"/>
        <v>0.42133051742344246</v>
      </c>
      <c r="L291" s="2">
        <f t="shared" si="103"/>
        <v>0</v>
      </c>
      <c r="M291" s="2">
        <f t="shared" si="104"/>
        <v>1.3727560718056975E-2</v>
      </c>
      <c r="N291" s="107">
        <v>535</v>
      </c>
      <c r="O291" s="107">
        <v>399</v>
      </c>
      <c r="P291" s="107"/>
      <c r="Q291" s="107">
        <v>13</v>
      </c>
      <c r="R291" s="117"/>
      <c r="S291" s="117"/>
      <c r="X291" s="1"/>
      <c r="Y291" s="55">
        <v>0</v>
      </c>
      <c r="Z291" s="55">
        <v>0</v>
      </c>
      <c r="AA291" s="55">
        <v>0</v>
      </c>
      <c r="AG291" s="7">
        <f>IF(Q291&gt;0,RANK(Q291,(N291:P291,Q291:AE291)),0)</f>
        <v>3</v>
      </c>
      <c r="AH291" s="7">
        <f>IF(R291&gt;0,RANK(R291,(N291:P291,Q291:AE291)),0)</f>
        <v>0</v>
      </c>
      <c r="AI291" s="7">
        <f>IF(T291&gt;0,RANK(T291,(N291:P291,Q291:AE291)),0)</f>
        <v>0</v>
      </c>
      <c r="AJ291" s="7">
        <f>IF(S291&gt;0,RANK(S291,(N291:P291,Q291:AE291)),0)</f>
        <v>0</v>
      </c>
      <c r="AK291" s="2">
        <f t="shared" si="105"/>
        <v>1.3727560718057022E-2</v>
      </c>
      <c r="AL291" s="2">
        <f t="shared" si="106"/>
        <v>0</v>
      </c>
      <c r="AM291" s="2">
        <f t="shared" si="107"/>
        <v>0</v>
      </c>
      <c r="AN291" s="2">
        <f t="shared" si="108"/>
        <v>0</v>
      </c>
      <c r="AP291" t="s">
        <v>1282</v>
      </c>
      <c r="AQ291" t="s">
        <v>1195</v>
      </c>
      <c r="AT291">
        <v>2</v>
      </c>
      <c r="AU291" s="95">
        <v>13</v>
      </c>
      <c r="AV291" s="97">
        <v>61</v>
      </c>
      <c r="AW291" s="100">
        <f t="shared" si="109"/>
        <v>13061</v>
      </c>
      <c r="AY291" s="7" t="s">
        <v>1461</v>
      </c>
    </row>
    <row r="292" spans="1:51" ht="13" hidden="1" customHeight="1" outlineLevel="1">
      <c r="A292" t="s">
        <v>1435</v>
      </c>
      <c r="B292" t="s">
        <v>1195</v>
      </c>
      <c r="C292" s="1">
        <f t="shared" si="98"/>
        <v>62943</v>
      </c>
      <c r="D292" s="7">
        <f>IF(N292&gt;0, RANK(N292,(N292:P292,Q292:AE292)),0)</f>
        <v>1</v>
      </c>
      <c r="E292" s="7">
        <f>IF(O292&gt;0,RANK(O292,(N292:P292,Q292:AE292)),0)</f>
        <v>2</v>
      </c>
      <c r="F292" s="7">
        <f>IF(P292&gt;0,RANK(P292,(N292:P292,Q292:AE292)),0)</f>
        <v>0</v>
      </c>
      <c r="G292" s="1">
        <f t="shared" si="99"/>
        <v>43524</v>
      </c>
      <c r="H292" s="2">
        <f t="shared" si="100"/>
        <v>0.69148277012535153</v>
      </c>
      <c r="I292" s="2"/>
      <c r="J292" s="2">
        <f t="shared" si="101"/>
        <v>0.84006164307389231</v>
      </c>
      <c r="K292" s="2">
        <f t="shared" si="102"/>
        <v>0.14857887294854075</v>
      </c>
      <c r="L292" s="2">
        <f t="shared" si="103"/>
        <v>0</v>
      </c>
      <c r="M292" s="2">
        <f t="shared" si="104"/>
        <v>1.1359483977566948E-2</v>
      </c>
      <c r="N292" s="107">
        <v>52876</v>
      </c>
      <c r="O292" s="107">
        <v>9352</v>
      </c>
      <c r="P292" s="107"/>
      <c r="Q292" s="107">
        <v>714</v>
      </c>
      <c r="R292" s="117"/>
      <c r="S292" s="117"/>
      <c r="X292" s="1"/>
      <c r="Y292" s="55">
        <v>0</v>
      </c>
      <c r="Z292" s="55">
        <v>1</v>
      </c>
      <c r="AA292" s="55">
        <v>0</v>
      </c>
      <c r="AG292" s="7">
        <f>IF(Q292&gt;0,RANK(Q292,(N292:P292,Q292:AE292)),0)</f>
        <v>3</v>
      </c>
      <c r="AH292" s="7">
        <f>IF(R292&gt;0,RANK(R292,(N292:P292,Q292:AE292)),0)</f>
        <v>0</v>
      </c>
      <c r="AI292" s="7">
        <f>IF(T292&gt;0,RANK(T292,(N292:P292,Q292:AE292)),0)</f>
        <v>0</v>
      </c>
      <c r="AJ292" s="7">
        <f>IF(S292&gt;0,RANK(S292,(N292:P292,Q292:AE292)),0)</f>
        <v>0</v>
      </c>
      <c r="AK292" s="2">
        <f t="shared" si="105"/>
        <v>1.134359658738859E-2</v>
      </c>
      <c r="AL292" s="2">
        <f t="shared" si="106"/>
        <v>0</v>
      </c>
      <c r="AM292" s="2">
        <f t="shared" si="107"/>
        <v>0</v>
      </c>
      <c r="AN292" s="2">
        <f t="shared" si="108"/>
        <v>0</v>
      </c>
      <c r="AP292" t="s">
        <v>1435</v>
      </c>
      <c r="AQ292" t="s">
        <v>1195</v>
      </c>
      <c r="AT292">
        <v>2</v>
      </c>
      <c r="AU292" s="95">
        <v>13</v>
      </c>
      <c r="AV292" s="97">
        <v>63</v>
      </c>
      <c r="AW292" s="100">
        <f t="shared" si="109"/>
        <v>13063</v>
      </c>
      <c r="AY292" s="7" t="s">
        <v>1461</v>
      </c>
    </row>
    <row r="293" spans="1:51" ht="13" hidden="1" customHeight="1" outlineLevel="1">
      <c r="A293" t="s">
        <v>335</v>
      </c>
      <c r="B293" t="s">
        <v>1195</v>
      </c>
      <c r="C293" s="1">
        <f t="shared" si="98"/>
        <v>1176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>IF(P293&gt;0,RANK(P293,(N293:P293,Q293:AE293)),0)</f>
        <v>0</v>
      </c>
      <c r="G293" s="1">
        <f t="shared" si="99"/>
        <v>474</v>
      </c>
      <c r="H293" s="2">
        <f t="shared" si="100"/>
        <v>0.40306122448979592</v>
      </c>
      <c r="I293" s="2"/>
      <c r="J293" s="2">
        <f t="shared" si="101"/>
        <v>0.28911564625850339</v>
      </c>
      <c r="K293" s="2">
        <f t="shared" si="102"/>
        <v>0.69217687074829937</v>
      </c>
      <c r="L293" s="2">
        <f t="shared" si="103"/>
        <v>0</v>
      </c>
      <c r="M293" s="2">
        <f t="shared" si="104"/>
        <v>1.8707482993197244E-2</v>
      </c>
      <c r="N293" s="107">
        <v>340</v>
      </c>
      <c r="O293" s="107">
        <v>814</v>
      </c>
      <c r="P293" s="107"/>
      <c r="Q293" s="107">
        <v>22</v>
      </c>
      <c r="R293" s="117"/>
      <c r="S293" s="117"/>
      <c r="X293" s="1"/>
      <c r="Y293" s="55">
        <v>0</v>
      </c>
      <c r="Z293" s="55">
        <v>0</v>
      </c>
      <c r="AA293" s="55">
        <v>0</v>
      </c>
      <c r="AG293" s="7">
        <f>IF(Q293&gt;0,RANK(Q293,(N293:P293,Q293:AE293)),0)</f>
        <v>3</v>
      </c>
      <c r="AH293" s="7">
        <f>IF(R293&gt;0,RANK(R293,(N293:P293,Q293:AE293)),0)</f>
        <v>0</v>
      </c>
      <c r="AI293" s="7">
        <f>IF(T293&gt;0,RANK(T293,(N293:P293,Q293:AE293)),0)</f>
        <v>0</v>
      </c>
      <c r="AJ293" s="7">
        <f>IF(S293&gt;0,RANK(S293,(N293:P293,Q293:AE293)),0)</f>
        <v>0</v>
      </c>
      <c r="AK293" s="2">
        <f t="shared" si="105"/>
        <v>1.8707482993197279E-2</v>
      </c>
      <c r="AL293" s="2">
        <f t="shared" si="106"/>
        <v>0</v>
      </c>
      <c r="AM293" s="2">
        <f t="shared" si="107"/>
        <v>0</v>
      </c>
      <c r="AN293" s="2">
        <f t="shared" si="108"/>
        <v>0</v>
      </c>
      <c r="AP293" t="s">
        <v>335</v>
      </c>
      <c r="AQ293" t="s">
        <v>1195</v>
      </c>
      <c r="AT293">
        <v>2</v>
      </c>
      <c r="AU293" s="95">
        <v>13</v>
      </c>
      <c r="AV293" s="97">
        <v>65</v>
      </c>
      <c r="AW293" s="100">
        <f t="shared" si="109"/>
        <v>13065</v>
      </c>
      <c r="AY293" s="7" t="s">
        <v>1461</v>
      </c>
    </row>
    <row r="294" spans="1:51" ht="13" hidden="1" customHeight="1" outlineLevel="1">
      <c r="A294" t="s">
        <v>336</v>
      </c>
      <c r="B294" t="s">
        <v>1195</v>
      </c>
      <c r="C294" s="1">
        <f t="shared" ref="C294:C325" si="110">SUM(N294:AE294)</f>
        <v>213523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>IF(P294&gt;0,RANK(P294,(N294:P294,Q294:AE294)),0)</f>
        <v>0</v>
      </c>
      <c r="G294" s="1">
        <f t="shared" ref="G294:G325" si="111">IF(C294&gt;0,MAX(N294:P294)-LARGE(N294:P294,2),0)</f>
        <v>27488</v>
      </c>
      <c r="H294" s="2">
        <f t="shared" ref="H294:H325" si="112">IF(C294&gt;0,G294/C294,0)</f>
        <v>0.12873554605358672</v>
      </c>
      <c r="I294" s="2"/>
      <c r="J294" s="2">
        <f t="shared" ref="J294:J325" si="113">IF($C294=0,"-",N294/$C294)</f>
        <v>0.42458657849505677</v>
      </c>
      <c r="K294" s="2">
        <f t="shared" ref="K294:K325" si="114">IF($C294=0,"-",O294/$C294)</f>
        <v>0.55332212454864349</v>
      </c>
      <c r="L294" s="2">
        <f t="shared" ref="L294:L325" si="115">IF($C294=0,"-",P294/$C294)</f>
        <v>0</v>
      </c>
      <c r="M294" s="2">
        <f t="shared" ref="M294:M325" si="116">IF(C294=0,"-",(1-J294-K294-L294))</f>
        <v>2.2091296956299744E-2</v>
      </c>
      <c r="N294" s="107">
        <v>90659</v>
      </c>
      <c r="O294" s="107">
        <v>118147</v>
      </c>
      <c r="P294" s="107"/>
      <c r="Q294" s="107">
        <v>4716</v>
      </c>
      <c r="R294" s="117"/>
      <c r="S294" s="117"/>
      <c r="X294" s="1"/>
      <c r="Y294" s="55">
        <v>0</v>
      </c>
      <c r="Z294" s="55">
        <v>1</v>
      </c>
      <c r="AA294" s="55">
        <v>0</v>
      </c>
      <c r="AG294" s="7">
        <f>IF(Q294&gt;0,RANK(Q294,(N294:P294,Q294:AE294)),0)</f>
        <v>3</v>
      </c>
      <c r="AH294" s="7">
        <f>IF(R294&gt;0,RANK(R294,(N294:P294,Q294:AE294)),0)</f>
        <v>0</v>
      </c>
      <c r="AI294" s="7">
        <f>IF(T294&gt;0,RANK(T294,(N294:P294,Q294:AE294)),0)</f>
        <v>0</v>
      </c>
      <c r="AJ294" s="7">
        <f>IF(S294&gt;0,RANK(S294,(N294:P294,Q294:AE294)),0)</f>
        <v>0</v>
      </c>
      <c r="AK294" s="2">
        <f t="shared" ref="AK294:AK325" si="117">IF($C294=0,"-",Q294/$C294)</f>
        <v>2.20866136200784E-2</v>
      </c>
      <c r="AL294" s="2">
        <f t="shared" ref="AL294:AL325" si="118">IF($C294=0,"-",R294/$C294)</f>
        <v>0</v>
      </c>
      <c r="AM294" s="2">
        <f t="shared" ref="AM294:AM325" si="119">IF($C294=0,"-",T294/$C294)</f>
        <v>0</v>
      </c>
      <c r="AN294" s="2">
        <f t="shared" ref="AN294:AN325" si="120">IF($C294=0,"-",S294/$C294)</f>
        <v>0</v>
      </c>
      <c r="AP294" t="s">
        <v>336</v>
      </c>
      <c r="AQ294" t="s">
        <v>1195</v>
      </c>
      <c r="AT294">
        <v>2</v>
      </c>
      <c r="AU294" s="95">
        <v>13</v>
      </c>
      <c r="AV294" s="97">
        <v>67</v>
      </c>
      <c r="AW294" s="100">
        <f t="shared" si="109"/>
        <v>13067</v>
      </c>
      <c r="AY294" s="7" t="s">
        <v>1461</v>
      </c>
    </row>
    <row r="295" spans="1:51" ht="13" hidden="1" customHeight="1" outlineLevel="1">
      <c r="A295" t="s">
        <v>996</v>
      </c>
      <c r="B295" t="s">
        <v>1195</v>
      </c>
      <c r="C295" s="1">
        <f t="shared" si="110"/>
        <v>8268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>IF(P295&gt;0,RANK(P295,(N295:P295,Q295:AE295)),0)</f>
        <v>0</v>
      </c>
      <c r="G295" s="1">
        <f t="shared" si="111"/>
        <v>2759</v>
      </c>
      <c r="H295" s="2">
        <f t="shared" si="112"/>
        <v>0.33369617803580065</v>
      </c>
      <c r="I295" s="2"/>
      <c r="J295" s="2">
        <f t="shared" si="113"/>
        <v>0.32148040638606679</v>
      </c>
      <c r="K295" s="2">
        <f t="shared" si="114"/>
        <v>0.65517658442186744</v>
      </c>
      <c r="L295" s="2">
        <f t="shared" si="115"/>
        <v>0</v>
      </c>
      <c r="M295" s="2">
        <f t="shared" si="116"/>
        <v>2.3343009192065778E-2</v>
      </c>
      <c r="N295" s="107">
        <v>2658</v>
      </c>
      <c r="O295" s="107">
        <v>5417</v>
      </c>
      <c r="P295" s="107"/>
      <c r="Q295" s="107">
        <v>193</v>
      </c>
      <c r="R295" s="117"/>
      <c r="S295" s="117"/>
      <c r="X295" s="1"/>
      <c r="Y295" s="55">
        <v>0</v>
      </c>
      <c r="Z295" s="55">
        <v>0</v>
      </c>
      <c r="AA295" s="55">
        <v>0</v>
      </c>
      <c r="AG295" s="7">
        <f>IF(Q295&gt;0,RANK(Q295,(N295:P295,Q295:AE295)),0)</f>
        <v>3</v>
      </c>
      <c r="AH295" s="7">
        <f>IF(R295&gt;0,RANK(R295,(N295:P295,Q295:AE295)),0)</f>
        <v>0</v>
      </c>
      <c r="AI295" s="7">
        <f>IF(T295&gt;0,RANK(T295,(N295:P295,Q295:AE295)),0)</f>
        <v>0</v>
      </c>
      <c r="AJ295" s="7">
        <f>IF(S295&gt;0,RANK(S295,(N295:P295,Q295:AE295)),0)</f>
        <v>0</v>
      </c>
      <c r="AK295" s="2">
        <f t="shared" si="117"/>
        <v>2.3343009192065795E-2</v>
      </c>
      <c r="AL295" s="2">
        <f t="shared" si="118"/>
        <v>0</v>
      </c>
      <c r="AM295" s="2">
        <f t="shared" si="119"/>
        <v>0</v>
      </c>
      <c r="AN295" s="2">
        <f t="shared" si="120"/>
        <v>0</v>
      </c>
      <c r="AP295" t="s">
        <v>996</v>
      </c>
      <c r="AQ295" t="s">
        <v>1195</v>
      </c>
      <c r="AT295">
        <v>2</v>
      </c>
      <c r="AU295" s="95">
        <v>13</v>
      </c>
      <c r="AV295" s="97">
        <v>69</v>
      </c>
      <c r="AW295" s="100">
        <f t="shared" si="109"/>
        <v>13069</v>
      </c>
      <c r="AY295" s="7" t="s">
        <v>1461</v>
      </c>
    </row>
    <row r="296" spans="1:51" ht="13" hidden="1" customHeight="1" outlineLevel="1">
      <c r="A296" t="s">
        <v>1330</v>
      </c>
      <c r="B296" t="s">
        <v>1195</v>
      </c>
      <c r="C296" s="1">
        <f t="shared" si="110"/>
        <v>8043</v>
      </c>
      <c r="D296" s="7">
        <f>IF(N296&gt;0, RANK(N296,(N296:P296,Q296:AE296)),0)</f>
        <v>2</v>
      </c>
      <c r="E296" s="7">
        <f>IF(O296&gt;0,RANK(O296,(N296:P296,Q296:AE296)),0)</f>
        <v>1</v>
      </c>
      <c r="F296" s="7">
        <f>IF(P296&gt;0,RANK(P296,(N296:P296,Q296:AE296)),0)</f>
        <v>0</v>
      </c>
      <c r="G296" s="1">
        <f t="shared" si="111"/>
        <v>3718</v>
      </c>
      <c r="H296" s="2">
        <f t="shared" si="112"/>
        <v>0.46226532388412284</v>
      </c>
      <c r="I296" s="2"/>
      <c r="J296" s="2">
        <f t="shared" si="113"/>
        <v>0.25885863483774713</v>
      </c>
      <c r="K296" s="2">
        <f t="shared" si="114"/>
        <v>0.72112395872186996</v>
      </c>
      <c r="L296" s="2">
        <f t="shared" si="115"/>
        <v>0</v>
      </c>
      <c r="M296" s="2">
        <f t="shared" si="116"/>
        <v>2.0017406440382968E-2</v>
      </c>
      <c r="N296" s="107">
        <v>2082</v>
      </c>
      <c r="O296" s="107">
        <v>5800</v>
      </c>
      <c r="P296" s="107"/>
      <c r="Q296" s="107">
        <v>161</v>
      </c>
      <c r="R296" s="117"/>
      <c r="S296" s="117"/>
      <c r="X296" s="1"/>
      <c r="Y296" s="55">
        <v>0</v>
      </c>
      <c r="Z296" s="55">
        <v>0</v>
      </c>
      <c r="AA296" s="55">
        <v>0</v>
      </c>
      <c r="AG296" s="7">
        <f>IF(Q296&gt;0,RANK(Q296,(N296:P296,Q296:AE296)),0)</f>
        <v>3</v>
      </c>
      <c r="AH296" s="7">
        <f>IF(R296&gt;0,RANK(R296,(N296:P296,Q296:AE296)),0)</f>
        <v>0</v>
      </c>
      <c r="AI296" s="7">
        <f>IF(T296&gt;0,RANK(T296,(N296:P296,Q296:AE296)),0)</f>
        <v>0</v>
      </c>
      <c r="AJ296" s="7">
        <f>IF(S296&gt;0,RANK(S296,(N296:P296,Q296:AE296)),0)</f>
        <v>0</v>
      </c>
      <c r="AK296" s="2">
        <f t="shared" si="117"/>
        <v>2.0017406440382943E-2</v>
      </c>
      <c r="AL296" s="2">
        <f t="shared" si="118"/>
        <v>0</v>
      </c>
      <c r="AM296" s="2">
        <f t="shared" si="119"/>
        <v>0</v>
      </c>
      <c r="AN296" s="2">
        <f t="shared" si="120"/>
        <v>0</v>
      </c>
      <c r="AP296" t="s">
        <v>1330</v>
      </c>
      <c r="AQ296" t="s">
        <v>1195</v>
      </c>
      <c r="AT296">
        <v>2</v>
      </c>
      <c r="AU296" s="95">
        <v>13</v>
      </c>
      <c r="AV296" s="97">
        <v>71</v>
      </c>
      <c r="AW296" s="100">
        <f t="shared" si="109"/>
        <v>13071</v>
      </c>
      <c r="AY296" s="7" t="s">
        <v>1461</v>
      </c>
    </row>
    <row r="297" spans="1:51" ht="13" hidden="1" customHeight="1" outlineLevel="1">
      <c r="A297" t="s">
        <v>654</v>
      </c>
      <c r="B297" t="s">
        <v>1195</v>
      </c>
      <c r="C297" s="1">
        <f t="shared" si="110"/>
        <v>40163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>IF(P297&gt;0,RANK(P297,(N297:P297,Q297:AE297)),0)</f>
        <v>0</v>
      </c>
      <c r="G297" s="1">
        <f t="shared" si="111"/>
        <v>17892</v>
      </c>
      <c r="H297" s="2">
        <f t="shared" si="112"/>
        <v>0.44548465005104199</v>
      </c>
      <c r="I297" s="2"/>
      <c r="J297" s="2">
        <f t="shared" si="113"/>
        <v>0.26803276647660784</v>
      </c>
      <c r="K297" s="2">
        <f t="shared" si="114"/>
        <v>0.71351741652764977</v>
      </c>
      <c r="L297" s="2">
        <f t="shared" si="115"/>
        <v>0</v>
      </c>
      <c r="M297" s="2">
        <f t="shared" si="116"/>
        <v>1.8449816995742441E-2</v>
      </c>
      <c r="N297" s="107">
        <v>10765</v>
      </c>
      <c r="O297" s="107">
        <v>28657</v>
      </c>
      <c r="P297" s="107"/>
      <c r="Q297" s="107">
        <v>741</v>
      </c>
      <c r="R297" s="117"/>
      <c r="S297" s="117"/>
      <c r="X297" s="1"/>
      <c r="Y297" s="55">
        <v>0</v>
      </c>
      <c r="Z297" s="55">
        <v>0</v>
      </c>
      <c r="AA297" s="55">
        <v>0</v>
      </c>
      <c r="AG297" s="7">
        <f>IF(Q297&gt;0,RANK(Q297,(N297:P297,Q297:AE297)),0)</f>
        <v>3</v>
      </c>
      <c r="AH297" s="7">
        <f>IF(R297&gt;0,RANK(R297,(N297:P297,Q297:AE297)),0)</f>
        <v>0</v>
      </c>
      <c r="AI297" s="7">
        <f>IF(T297&gt;0,RANK(T297,(N297:P297,Q297:AE297)),0)</f>
        <v>0</v>
      </c>
      <c r="AJ297" s="7">
        <f>IF(S297&gt;0,RANK(S297,(N297:P297,Q297:AE297)),0)</f>
        <v>0</v>
      </c>
      <c r="AK297" s="2">
        <f t="shared" si="117"/>
        <v>1.8449816995742351E-2</v>
      </c>
      <c r="AL297" s="2">
        <f t="shared" si="118"/>
        <v>0</v>
      </c>
      <c r="AM297" s="2">
        <f t="shared" si="119"/>
        <v>0</v>
      </c>
      <c r="AN297" s="2">
        <f t="shared" si="120"/>
        <v>0</v>
      </c>
      <c r="AP297" t="s">
        <v>654</v>
      </c>
      <c r="AQ297" t="s">
        <v>1195</v>
      </c>
      <c r="AT297">
        <v>2</v>
      </c>
      <c r="AU297" s="95">
        <v>13</v>
      </c>
      <c r="AV297" s="97">
        <v>73</v>
      </c>
      <c r="AW297" s="100">
        <f t="shared" si="109"/>
        <v>13073</v>
      </c>
      <c r="AY297" s="7" t="s">
        <v>1461</v>
      </c>
    </row>
    <row r="298" spans="1:51" ht="13" hidden="1" customHeight="1" outlineLevel="1">
      <c r="A298" t="s">
        <v>1897</v>
      </c>
      <c r="B298" t="s">
        <v>1195</v>
      </c>
      <c r="C298" s="1">
        <f t="shared" si="110"/>
        <v>3568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>IF(P298&gt;0,RANK(P298,(N298:P298,Q298:AE298)),0)</f>
        <v>0</v>
      </c>
      <c r="G298" s="1">
        <f t="shared" si="111"/>
        <v>1149</v>
      </c>
      <c r="H298" s="2">
        <f t="shared" si="112"/>
        <v>0.32202914798206278</v>
      </c>
      <c r="I298" s="2"/>
      <c r="J298" s="2">
        <f t="shared" si="113"/>
        <v>0.32819506726457398</v>
      </c>
      <c r="K298" s="2">
        <f t="shared" si="114"/>
        <v>0.65022421524663676</v>
      </c>
      <c r="L298" s="2">
        <f t="shared" si="115"/>
        <v>0</v>
      </c>
      <c r="M298" s="2">
        <f t="shared" si="116"/>
        <v>2.1580717488789314E-2</v>
      </c>
      <c r="N298" s="107">
        <v>1171</v>
      </c>
      <c r="O298" s="107">
        <v>2320</v>
      </c>
      <c r="P298" s="107"/>
      <c r="Q298" s="107">
        <v>77</v>
      </c>
      <c r="R298" s="117"/>
      <c r="S298" s="117"/>
      <c r="X298" s="1"/>
      <c r="Y298" s="55">
        <v>0</v>
      </c>
      <c r="Z298" s="55">
        <v>0</v>
      </c>
      <c r="AA298" s="55">
        <v>0</v>
      </c>
      <c r="AG298" s="7">
        <f>IF(Q298&gt;0,RANK(Q298,(N298:P298,Q298:AE298)),0)</f>
        <v>3</v>
      </c>
      <c r="AH298" s="7">
        <f>IF(R298&gt;0,RANK(R298,(N298:P298,Q298:AE298)),0)</f>
        <v>0</v>
      </c>
      <c r="AI298" s="7">
        <f>IF(T298&gt;0,RANK(T298,(N298:P298,Q298:AE298)),0)</f>
        <v>0</v>
      </c>
      <c r="AJ298" s="7">
        <f>IF(S298&gt;0,RANK(S298,(N298:P298,Q298:AE298)),0)</f>
        <v>0</v>
      </c>
      <c r="AK298" s="2">
        <f t="shared" si="117"/>
        <v>2.1580717488789238E-2</v>
      </c>
      <c r="AL298" s="2">
        <f t="shared" si="118"/>
        <v>0</v>
      </c>
      <c r="AM298" s="2">
        <f t="shared" si="119"/>
        <v>0</v>
      </c>
      <c r="AN298" s="2">
        <f t="shared" si="120"/>
        <v>0</v>
      </c>
      <c r="AP298" t="s">
        <v>1897</v>
      </c>
      <c r="AQ298" t="s">
        <v>1195</v>
      </c>
      <c r="AT298">
        <v>2</v>
      </c>
      <c r="AU298" s="95">
        <v>13</v>
      </c>
      <c r="AV298" s="97">
        <v>75</v>
      </c>
      <c r="AW298" s="100">
        <f t="shared" si="109"/>
        <v>13075</v>
      </c>
      <c r="AY298" s="7" t="s">
        <v>1461</v>
      </c>
    </row>
    <row r="299" spans="1:51" ht="13" hidden="1" customHeight="1" outlineLevel="1">
      <c r="A299" t="s">
        <v>675</v>
      </c>
      <c r="B299" t="s">
        <v>1195</v>
      </c>
      <c r="C299" s="1">
        <f t="shared" si="110"/>
        <v>37396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>IF(P299&gt;0,RANK(P299,(N299:P299,Q299:AE299)),0)</f>
        <v>0</v>
      </c>
      <c r="G299" s="1">
        <f t="shared" si="111"/>
        <v>15914</v>
      </c>
      <c r="H299" s="2">
        <f t="shared" si="112"/>
        <v>0.42555353513744787</v>
      </c>
      <c r="I299" s="2"/>
      <c r="J299" s="2">
        <f t="shared" si="113"/>
        <v>0.27457482083645307</v>
      </c>
      <c r="K299" s="2">
        <f t="shared" si="114"/>
        <v>0.700128355973901</v>
      </c>
      <c r="L299" s="2">
        <f t="shared" si="115"/>
        <v>0</v>
      </c>
      <c r="M299" s="2">
        <f t="shared" si="116"/>
        <v>2.5296823189645878E-2</v>
      </c>
      <c r="N299" s="107">
        <v>10268</v>
      </c>
      <c r="O299" s="107">
        <v>26182</v>
      </c>
      <c r="P299" s="107"/>
      <c r="Q299" s="107">
        <v>946</v>
      </c>
      <c r="R299" s="117"/>
      <c r="S299" s="117"/>
      <c r="X299" s="1"/>
      <c r="Y299" s="55">
        <v>0</v>
      </c>
      <c r="Z299" s="55">
        <v>0</v>
      </c>
      <c r="AA299" s="55">
        <v>0</v>
      </c>
      <c r="AG299" s="7">
        <f>IF(Q299&gt;0,RANK(Q299,(N299:P299,Q299:AE299)),0)</f>
        <v>3</v>
      </c>
      <c r="AH299" s="7">
        <f>IF(R299&gt;0,RANK(R299,(N299:P299,Q299:AE299)),0)</f>
        <v>0</v>
      </c>
      <c r="AI299" s="7">
        <f>IF(T299&gt;0,RANK(T299,(N299:P299,Q299:AE299)),0)</f>
        <v>0</v>
      </c>
      <c r="AJ299" s="7">
        <f>IF(S299&gt;0,RANK(S299,(N299:P299,Q299:AE299)),0)</f>
        <v>0</v>
      </c>
      <c r="AK299" s="2">
        <f t="shared" si="117"/>
        <v>2.5296823189645951E-2</v>
      </c>
      <c r="AL299" s="2">
        <f t="shared" si="118"/>
        <v>0</v>
      </c>
      <c r="AM299" s="2">
        <f t="shared" si="119"/>
        <v>0</v>
      </c>
      <c r="AN299" s="2">
        <f t="shared" si="120"/>
        <v>0</v>
      </c>
      <c r="AP299" t="s">
        <v>675</v>
      </c>
      <c r="AQ299" t="s">
        <v>1195</v>
      </c>
      <c r="AT299">
        <v>2</v>
      </c>
      <c r="AU299" s="95">
        <v>13</v>
      </c>
      <c r="AV299" s="97">
        <v>77</v>
      </c>
      <c r="AW299" s="100">
        <f t="shared" si="109"/>
        <v>13077</v>
      </c>
      <c r="AY299" s="7" t="s">
        <v>1461</v>
      </c>
    </row>
    <row r="300" spans="1:51" ht="13" hidden="1" customHeight="1" outlineLevel="1">
      <c r="A300" t="s">
        <v>164</v>
      </c>
      <c r="B300" t="s">
        <v>1195</v>
      </c>
      <c r="C300" s="1">
        <f t="shared" si="110"/>
        <v>3287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>IF(P300&gt;0,RANK(P300,(N300:P300,Q300:AE300)),0)</f>
        <v>0</v>
      </c>
      <c r="G300" s="1">
        <f t="shared" si="111"/>
        <v>993</v>
      </c>
      <c r="H300" s="2">
        <f t="shared" si="112"/>
        <v>0.3020991785822939</v>
      </c>
      <c r="I300" s="2"/>
      <c r="J300" s="2">
        <f t="shared" si="113"/>
        <v>0.34043200486766045</v>
      </c>
      <c r="K300" s="2">
        <f t="shared" si="114"/>
        <v>0.64253118344995441</v>
      </c>
      <c r="L300" s="2">
        <f t="shared" si="115"/>
        <v>0</v>
      </c>
      <c r="M300" s="2">
        <f t="shared" si="116"/>
        <v>1.7036811682385133E-2</v>
      </c>
      <c r="N300" s="107">
        <v>1119</v>
      </c>
      <c r="O300" s="107">
        <v>2112</v>
      </c>
      <c r="P300" s="107"/>
      <c r="Q300" s="107">
        <v>56</v>
      </c>
      <c r="R300" s="117"/>
      <c r="S300" s="117"/>
      <c r="X300" s="1"/>
      <c r="Y300" s="55">
        <v>0</v>
      </c>
      <c r="Z300" s="55">
        <v>0</v>
      </c>
      <c r="AA300" s="55">
        <v>0</v>
      </c>
      <c r="AG300" s="7">
        <f>IF(Q300&gt;0,RANK(Q300,(N300:P300,Q300:AE300)),0)</f>
        <v>3</v>
      </c>
      <c r="AH300" s="7">
        <f>IF(R300&gt;0,RANK(R300,(N300:P300,Q300:AE300)),0)</f>
        <v>0</v>
      </c>
      <c r="AI300" s="7">
        <f>IF(T300&gt;0,RANK(T300,(N300:P300,Q300:AE300)),0)</f>
        <v>0</v>
      </c>
      <c r="AJ300" s="7">
        <f>IF(S300&gt;0,RANK(S300,(N300:P300,Q300:AE300)),0)</f>
        <v>0</v>
      </c>
      <c r="AK300" s="2">
        <f t="shared" si="117"/>
        <v>1.7036811682385154E-2</v>
      </c>
      <c r="AL300" s="2">
        <f t="shared" si="118"/>
        <v>0</v>
      </c>
      <c r="AM300" s="2">
        <f t="shared" si="119"/>
        <v>0</v>
      </c>
      <c r="AN300" s="2">
        <f t="shared" si="120"/>
        <v>0</v>
      </c>
      <c r="AP300" t="s">
        <v>164</v>
      </c>
      <c r="AQ300" t="s">
        <v>1195</v>
      </c>
      <c r="AT300">
        <v>2</v>
      </c>
      <c r="AU300" s="95">
        <v>13</v>
      </c>
      <c r="AV300" s="97">
        <v>79</v>
      </c>
      <c r="AW300" s="100">
        <f t="shared" si="109"/>
        <v>13079</v>
      </c>
      <c r="AY300" s="7" t="s">
        <v>1461</v>
      </c>
    </row>
    <row r="301" spans="1:51" ht="13" hidden="1" customHeight="1" outlineLevel="1">
      <c r="A301" t="s">
        <v>1552</v>
      </c>
      <c r="B301" t="s">
        <v>1195</v>
      </c>
      <c r="C301" s="1">
        <f t="shared" si="110"/>
        <v>5068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>IF(P301&gt;0,RANK(P301,(N301:P301,Q301:AE301)),0)</f>
        <v>0</v>
      </c>
      <c r="G301" s="1">
        <f t="shared" si="111"/>
        <v>1264</v>
      </c>
      <c r="H301" s="2">
        <f t="shared" si="112"/>
        <v>0.24940805051302289</v>
      </c>
      <c r="I301" s="2"/>
      <c r="J301" s="2">
        <f t="shared" si="113"/>
        <v>0.36799526440410418</v>
      </c>
      <c r="K301" s="2">
        <f t="shared" si="114"/>
        <v>0.61740331491712708</v>
      </c>
      <c r="L301" s="2">
        <f t="shared" si="115"/>
        <v>0</v>
      </c>
      <c r="M301" s="2">
        <f t="shared" si="116"/>
        <v>1.4601420678768684E-2</v>
      </c>
      <c r="N301" s="107">
        <v>1865</v>
      </c>
      <c r="O301" s="107">
        <v>3129</v>
      </c>
      <c r="P301" s="107"/>
      <c r="Q301" s="107">
        <v>74</v>
      </c>
      <c r="R301" s="117"/>
      <c r="S301" s="117"/>
      <c r="X301" s="1"/>
      <c r="Y301" s="55">
        <v>0</v>
      </c>
      <c r="Z301" s="55">
        <v>0</v>
      </c>
      <c r="AA301" s="55">
        <v>0</v>
      </c>
      <c r="AG301" s="7">
        <f>IF(Q301&gt;0,RANK(Q301,(N301:P301,Q301:AE301)),0)</f>
        <v>3</v>
      </c>
      <c r="AH301" s="7">
        <f>IF(R301&gt;0,RANK(R301,(N301:P301,Q301:AE301)),0)</f>
        <v>0</v>
      </c>
      <c r="AI301" s="7">
        <f>IF(T301&gt;0,RANK(T301,(N301:P301,Q301:AE301)),0)</f>
        <v>0</v>
      </c>
      <c r="AJ301" s="7">
        <f>IF(S301&gt;0,RANK(S301,(N301:P301,Q301:AE301)),0)</f>
        <v>0</v>
      </c>
      <c r="AK301" s="2">
        <f t="shared" si="117"/>
        <v>1.4601420678768745E-2</v>
      </c>
      <c r="AL301" s="2">
        <f t="shared" si="118"/>
        <v>0</v>
      </c>
      <c r="AM301" s="2">
        <f t="shared" si="119"/>
        <v>0</v>
      </c>
      <c r="AN301" s="2">
        <f t="shared" si="120"/>
        <v>0</v>
      </c>
      <c r="AP301" t="s">
        <v>1552</v>
      </c>
      <c r="AQ301" t="s">
        <v>1195</v>
      </c>
      <c r="AT301">
        <v>2</v>
      </c>
      <c r="AU301" s="95">
        <v>13</v>
      </c>
      <c r="AV301" s="97">
        <v>81</v>
      </c>
      <c r="AW301" s="100">
        <f t="shared" si="109"/>
        <v>13081</v>
      </c>
      <c r="AY301" s="7" t="s">
        <v>1461</v>
      </c>
    </row>
    <row r="302" spans="1:51" ht="13" hidden="1" customHeight="1" outlineLevel="1">
      <c r="A302" t="s">
        <v>1523</v>
      </c>
      <c r="B302" t="s">
        <v>1195</v>
      </c>
      <c r="C302" s="1">
        <f t="shared" si="110"/>
        <v>3421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>IF(P302&gt;0,RANK(P302,(N302:P302,Q302:AE302)),0)</f>
        <v>0</v>
      </c>
      <c r="G302" s="1">
        <f t="shared" si="111"/>
        <v>1852</v>
      </c>
      <c r="H302" s="2">
        <f t="shared" si="112"/>
        <v>0.54136217480268922</v>
      </c>
      <c r="I302" s="2"/>
      <c r="J302" s="2">
        <f t="shared" si="113"/>
        <v>0.2119263373282666</v>
      </c>
      <c r="K302" s="2">
        <f t="shared" si="114"/>
        <v>0.75328851213095582</v>
      </c>
      <c r="L302" s="2">
        <f t="shared" si="115"/>
        <v>0</v>
      </c>
      <c r="M302" s="2">
        <f t="shared" si="116"/>
        <v>3.4785150540777576E-2</v>
      </c>
      <c r="N302" s="107">
        <v>725</v>
      </c>
      <c r="O302" s="107">
        <v>2577</v>
      </c>
      <c r="P302" s="107"/>
      <c r="Q302" s="107">
        <v>119</v>
      </c>
      <c r="R302" s="117"/>
      <c r="S302" s="117"/>
      <c r="X302" s="1"/>
      <c r="Y302" s="55">
        <v>0</v>
      </c>
      <c r="Z302" s="55">
        <v>0</v>
      </c>
      <c r="AA302" s="55">
        <v>0</v>
      </c>
      <c r="AG302" s="7">
        <f>IF(Q302&gt;0,RANK(Q302,(N302:P302,Q302:AE302)),0)</f>
        <v>3</v>
      </c>
      <c r="AH302" s="7">
        <f>IF(R302&gt;0,RANK(R302,(N302:P302,Q302:AE302)),0)</f>
        <v>0</v>
      </c>
      <c r="AI302" s="7">
        <f>IF(T302&gt;0,RANK(T302,(N302:P302,Q302:AE302)),0)</f>
        <v>0</v>
      </c>
      <c r="AJ302" s="7">
        <f>IF(S302&gt;0,RANK(S302,(N302:P302,Q302:AE302)),0)</f>
        <v>0</v>
      </c>
      <c r="AK302" s="2">
        <f t="shared" si="117"/>
        <v>3.4785150540777549E-2</v>
      </c>
      <c r="AL302" s="2">
        <f t="shared" si="118"/>
        <v>0</v>
      </c>
      <c r="AM302" s="2">
        <f t="shared" si="119"/>
        <v>0</v>
      </c>
      <c r="AN302" s="2">
        <f t="shared" si="120"/>
        <v>0</v>
      </c>
      <c r="AP302" t="s">
        <v>1523</v>
      </c>
      <c r="AQ302" t="s">
        <v>1195</v>
      </c>
      <c r="AT302">
        <v>2</v>
      </c>
      <c r="AU302" s="95">
        <v>13</v>
      </c>
      <c r="AV302" s="97">
        <v>83</v>
      </c>
      <c r="AW302" s="100">
        <f t="shared" si="109"/>
        <v>13083</v>
      </c>
      <c r="AY302" s="7" t="s">
        <v>1461</v>
      </c>
    </row>
    <row r="303" spans="1:51" ht="13" hidden="1" customHeight="1" outlineLevel="1">
      <c r="A303" t="s">
        <v>887</v>
      </c>
      <c r="B303" t="s">
        <v>1195</v>
      </c>
      <c r="C303" s="1">
        <f t="shared" si="110"/>
        <v>7313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>IF(P303&gt;0,RANK(P303,(N303:P303,Q303:AE303)),0)</f>
        <v>0</v>
      </c>
      <c r="G303" s="1">
        <f t="shared" si="111"/>
        <v>5015</v>
      </c>
      <c r="H303" s="2">
        <f t="shared" si="112"/>
        <v>0.68576507589224667</v>
      </c>
      <c r="I303" s="2"/>
      <c r="J303" s="2">
        <f t="shared" si="113"/>
        <v>0.14795569533707098</v>
      </c>
      <c r="K303" s="2">
        <f t="shared" si="114"/>
        <v>0.83372077122931765</v>
      </c>
      <c r="L303" s="2">
        <f t="shared" si="115"/>
        <v>0</v>
      </c>
      <c r="M303" s="2">
        <f t="shared" si="116"/>
        <v>1.8323533433611372E-2</v>
      </c>
      <c r="N303" s="107">
        <v>1082</v>
      </c>
      <c r="O303" s="107">
        <v>6097</v>
      </c>
      <c r="P303" s="107"/>
      <c r="Q303" s="107">
        <v>134</v>
      </c>
      <c r="R303" s="117"/>
      <c r="S303" s="117"/>
      <c r="X303" s="1"/>
      <c r="Y303" s="55">
        <v>0</v>
      </c>
      <c r="Z303" s="55">
        <v>0</v>
      </c>
      <c r="AA303" s="55">
        <v>0</v>
      </c>
      <c r="AG303" s="7">
        <f>IF(Q303&gt;0,RANK(Q303,(N303:P303,Q303:AE303)),0)</f>
        <v>3</v>
      </c>
      <c r="AH303" s="7">
        <f>IF(R303&gt;0,RANK(R303,(N303:P303,Q303:AE303)),0)</f>
        <v>0</v>
      </c>
      <c r="AI303" s="7">
        <f>IF(T303&gt;0,RANK(T303,(N303:P303,Q303:AE303)),0)</f>
        <v>0</v>
      </c>
      <c r="AJ303" s="7">
        <f>IF(S303&gt;0,RANK(S303,(N303:P303,Q303:AE303)),0)</f>
        <v>0</v>
      </c>
      <c r="AK303" s="2">
        <f t="shared" si="117"/>
        <v>1.8323533433611375E-2</v>
      </c>
      <c r="AL303" s="2">
        <f t="shared" si="118"/>
        <v>0</v>
      </c>
      <c r="AM303" s="2">
        <f t="shared" si="119"/>
        <v>0</v>
      </c>
      <c r="AN303" s="2">
        <f t="shared" si="120"/>
        <v>0</v>
      </c>
      <c r="AP303" t="s">
        <v>887</v>
      </c>
      <c r="AQ303" t="s">
        <v>1195</v>
      </c>
      <c r="AT303">
        <v>2</v>
      </c>
      <c r="AU303" s="95">
        <v>13</v>
      </c>
      <c r="AV303" s="97">
        <v>85</v>
      </c>
      <c r="AW303" s="100">
        <f t="shared" si="109"/>
        <v>13085</v>
      </c>
      <c r="AY303" s="7" t="s">
        <v>1461</v>
      </c>
    </row>
    <row r="304" spans="1:51" ht="13" hidden="1" customHeight="1" outlineLevel="1">
      <c r="A304" t="s">
        <v>1303</v>
      </c>
      <c r="B304" t="s">
        <v>1195</v>
      </c>
      <c r="C304" s="1">
        <f t="shared" si="110"/>
        <v>6072</v>
      </c>
      <c r="D304" s="7">
        <f>IF(N304&gt;0, RANK(N304,(N304:P304,Q304:AE304)),0)</f>
        <v>2</v>
      </c>
      <c r="E304" s="7">
        <f>IF(O304&gt;0,RANK(O304,(N304:P304,Q304:AE304)),0)</f>
        <v>1</v>
      </c>
      <c r="F304" s="7">
        <f>IF(P304&gt;0,RANK(P304,(N304:P304,Q304:AE304)),0)</f>
        <v>0</v>
      </c>
      <c r="G304" s="1">
        <f t="shared" si="111"/>
        <v>938</v>
      </c>
      <c r="H304" s="2">
        <f t="shared" si="112"/>
        <v>0.15447957839262186</v>
      </c>
      <c r="I304" s="2"/>
      <c r="J304" s="2">
        <f t="shared" si="113"/>
        <v>0.41485507246376813</v>
      </c>
      <c r="K304" s="2">
        <f t="shared" si="114"/>
        <v>0.56933465085639001</v>
      </c>
      <c r="L304" s="2">
        <f t="shared" si="115"/>
        <v>0</v>
      </c>
      <c r="M304" s="2">
        <f t="shared" si="116"/>
        <v>1.5810276679841917E-2</v>
      </c>
      <c r="N304" s="107">
        <v>2519</v>
      </c>
      <c r="O304" s="107">
        <v>3457</v>
      </c>
      <c r="P304" s="107"/>
      <c r="Q304" s="107">
        <v>93</v>
      </c>
      <c r="R304" s="117"/>
      <c r="S304" s="117"/>
      <c r="X304" s="1"/>
      <c r="Y304" s="55">
        <v>0</v>
      </c>
      <c r="Z304" s="55">
        <v>0</v>
      </c>
      <c r="AA304" s="55">
        <v>3</v>
      </c>
      <c r="AG304" s="7">
        <f>IF(Q304&gt;0,RANK(Q304,(N304:P304,Q304:AE304)),0)</f>
        <v>3</v>
      </c>
      <c r="AH304" s="7">
        <f>IF(R304&gt;0,RANK(R304,(N304:P304,Q304:AE304)),0)</f>
        <v>0</v>
      </c>
      <c r="AI304" s="7">
        <f>IF(T304&gt;0,RANK(T304,(N304:P304,Q304:AE304)),0)</f>
        <v>0</v>
      </c>
      <c r="AJ304" s="7">
        <f>IF(S304&gt;0,RANK(S304,(N304:P304,Q304:AE304)),0)</f>
        <v>0</v>
      </c>
      <c r="AK304" s="2">
        <f t="shared" si="117"/>
        <v>1.5316205533596838E-2</v>
      </c>
      <c r="AL304" s="2">
        <f t="shared" si="118"/>
        <v>0</v>
      </c>
      <c r="AM304" s="2">
        <f t="shared" si="119"/>
        <v>0</v>
      </c>
      <c r="AN304" s="2">
        <f t="shared" si="120"/>
        <v>0</v>
      </c>
      <c r="AP304" t="s">
        <v>1303</v>
      </c>
      <c r="AQ304" t="s">
        <v>1195</v>
      </c>
      <c r="AT304">
        <v>2</v>
      </c>
      <c r="AU304" s="95">
        <v>13</v>
      </c>
      <c r="AV304" s="97">
        <v>87</v>
      </c>
      <c r="AW304" s="100">
        <f t="shared" si="109"/>
        <v>13087</v>
      </c>
      <c r="AY304" s="7" t="s">
        <v>1461</v>
      </c>
    </row>
    <row r="305" spans="1:51" ht="13" hidden="1" customHeight="1" outlineLevel="1">
      <c r="A305" t="s">
        <v>2039</v>
      </c>
      <c r="B305" t="s">
        <v>1195</v>
      </c>
      <c r="C305" s="1">
        <f t="shared" si="110"/>
        <v>211844</v>
      </c>
      <c r="D305" s="7">
        <f>IF(N305&gt;0, RANK(N305,(N305:P305,Q305:AE305)),0)</f>
        <v>1</v>
      </c>
      <c r="E305" s="7">
        <f>IF(O305&gt;0,RANK(O305,(N305:P305,Q305:AE305)),0)</f>
        <v>2</v>
      </c>
      <c r="F305" s="7">
        <f>IF(P305&gt;0,RANK(P305,(N305:P305,Q305:AE305)),0)</f>
        <v>0</v>
      </c>
      <c r="G305" s="1">
        <f t="shared" si="111"/>
        <v>123250</v>
      </c>
      <c r="H305" s="2">
        <f t="shared" si="112"/>
        <v>0.5817960385944374</v>
      </c>
      <c r="I305" s="2"/>
      <c r="J305" s="2">
        <f t="shared" si="113"/>
        <v>0.78426578047997586</v>
      </c>
      <c r="K305" s="2">
        <f t="shared" si="114"/>
        <v>0.2024697418855384</v>
      </c>
      <c r="L305" s="2">
        <f t="shared" si="115"/>
        <v>0</v>
      </c>
      <c r="M305" s="2">
        <f t="shared" si="116"/>
        <v>1.3264477634485738E-2</v>
      </c>
      <c r="N305" s="107">
        <v>166142</v>
      </c>
      <c r="O305" s="107">
        <v>42892</v>
      </c>
      <c r="P305" s="107"/>
      <c r="Q305" s="107">
        <v>2810</v>
      </c>
      <c r="R305" s="117"/>
      <c r="S305" s="117"/>
      <c r="X305" s="1"/>
      <c r="Y305" s="55">
        <v>0</v>
      </c>
      <c r="Z305" s="55">
        <v>0</v>
      </c>
      <c r="AA305" s="55">
        <v>0</v>
      </c>
      <c r="AG305" s="7">
        <f>IF(Q305&gt;0,RANK(Q305,(N305:P305,Q305:AE305)),0)</f>
        <v>3</v>
      </c>
      <c r="AH305" s="7">
        <f>IF(R305&gt;0,RANK(R305,(N305:P305,Q305:AE305)),0)</f>
        <v>0</v>
      </c>
      <c r="AI305" s="7">
        <f>IF(T305&gt;0,RANK(T305,(N305:P305,Q305:AE305)),0)</f>
        <v>0</v>
      </c>
      <c r="AJ305" s="7">
        <f>IF(S305&gt;0,RANK(S305,(N305:P305,Q305:AE305)),0)</f>
        <v>0</v>
      </c>
      <c r="AK305" s="2">
        <f t="shared" si="117"/>
        <v>1.3264477634485754E-2</v>
      </c>
      <c r="AL305" s="2">
        <f t="shared" si="118"/>
        <v>0</v>
      </c>
      <c r="AM305" s="2">
        <f t="shared" si="119"/>
        <v>0</v>
      </c>
      <c r="AN305" s="2">
        <f t="shared" si="120"/>
        <v>0</v>
      </c>
      <c r="AP305" t="s">
        <v>2039</v>
      </c>
      <c r="AQ305" t="s">
        <v>1195</v>
      </c>
      <c r="AT305">
        <v>2</v>
      </c>
      <c r="AU305" s="95">
        <v>13</v>
      </c>
      <c r="AV305" s="97">
        <v>89</v>
      </c>
      <c r="AW305" s="100">
        <f t="shared" si="109"/>
        <v>13089</v>
      </c>
      <c r="AY305" s="7" t="s">
        <v>1461</v>
      </c>
    </row>
    <row r="306" spans="1:51" ht="13" hidden="1" customHeight="1" outlineLevel="1">
      <c r="A306" t="s">
        <v>1586</v>
      </c>
      <c r="B306" t="s">
        <v>1195</v>
      </c>
      <c r="C306" s="1">
        <f t="shared" si="110"/>
        <v>5197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>IF(P306&gt;0,RANK(P306,(N306:P306,Q306:AE306)),0)</f>
        <v>0</v>
      </c>
      <c r="G306" s="1">
        <f t="shared" si="111"/>
        <v>1743</v>
      </c>
      <c r="H306" s="2">
        <f t="shared" si="112"/>
        <v>0.33538579949971137</v>
      </c>
      <c r="I306" s="2"/>
      <c r="J306" s="2">
        <f t="shared" si="113"/>
        <v>0.31883779103328841</v>
      </c>
      <c r="K306" s="2">
        <f t="shared" si="114"/>
        <v>0.65422359053299983</v>
      </c>
      <c r="L306" s="2">
        <f t="shared" si="115"/>
        <v>0</v>
      </c>
      <c r="M306" s="2">
        <f t="shared" si="116"/>
        <v>2.6938618433711703E-2</v>
      </c>
      <c r="N306" s="107">
        <v>1657</v>
      </c>
      <c r="O306" s="107">
        <v>3400</v>
      </c>
      <c r="P306" s="107"/>
      <c r="Q306" s="107">
        <v>140</v>
      </c>
      <c r="R306" s="117"/>
      <c r="S306" s="117"/>
      <c r="X306" s="1"/>
      <c r="Y306" s="55">
        <v>0</v>
      </c>
      <c r="Z306" s="55">
        <v>0</v>
      </c>
      <c r="AA306" s="55">
        <v>0</v>
      </c>
      <c r="AG306" s="7">
        <f>IF(Q306&gt;0,RANK(Q306,(N306:P306,Q306:AE306)),0)</f>
        <v>3</v>
      </c>
      <c r="AH306" s="7">
        <f>IF(R306&gt;0,RANK(R306,(N306:P306,Q306:AE306)),0)</f>
        <v>0</v>
      </c>
      <c r="AI306" s="7">
        <f>IF(T306&gt;0,RANK(T306,(N306:P306,Q306:AE306)),0)</f>
        <v>0</v>
      </c>
      <c r="AJ306" s="7">
        <f>IF(S306&gt;0,RANK(S306,(N306:P306,Q306:AE306)),0)</f>
        <v>0</v>
      </c>
      <c r="AK306" s="2">
        <f t="shared" si="117"/>
        <v>2.6938618433711758E-2</v>
      </c>
      <c r="AL306" s="2">
        <f t="shared" si="118"/>
        <v>0</v>
      </c>
      <c r="AM306" s="2">
        <f t="shared" si="119"/>
        <v>0</v>
      </c>
      <c r="AN306" s="2">
        <f t="shared" si="120"/>
        <v>0</v>
      </c>
      <c r="AP306" t="s">
        <v>1586</v>
      </c>
      <c r="AQ306" t="s">
        <v>1195</v>
      </c>
      <c r="AT306">
        <v>2</v>
      </c>
      <c r="AU306" s="95">
        <v>13</v>
      </c>
      <c r="AV306" s="97">
        <v>91</v>
      </c>
      <c r="AW306" s="100">
        <f t="shared" si="109"/>
        <v>13091</v>
      </c>
      <c r="AY306" s="7" t="s">
        <v>1461</v>
      </c>
    </row>
    <row r="307" spans="1:51" ht="13" hidden="1" customHeight="1" outlineLevel="1">
      <c r="A307" t="s">
        <v>499</v>
      </c>
      <c r="B307" t="s">
        <v>1195</v>
      </c>
      <c r="C307" s="1">
        <f t="shared" si="110"/>
        <v>2717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>IF(P307&gt;0,RANK(P307,(N307:P307,Q307:AE307)),0)</f>
        <v>0</v>
      </c>
      <c r="G307" s="1">
        <f t="shared" si="111"/>
        <v>45</v>
      </c>
      <c r="H307" s="2">
        <f t="shared" si="112"/>
        <v>1.6562384983437616E-2</v>
      </c>
      <c r="I307" s="2"/>
      <c r="J307" s="2">
        <f t="shared" si="113"/>
        <v>0.50349650349650354</v>
      </c>
      <c r="K307" s="2">
        <f t="shared" si="114"/>
        <v>0.48693411851306589</v>
      </c>
      <c r="L307" s="2">
        <f t="shared" si="115"/>
        <v>0</v>
      </c>
      <c r="M307" s="2">
        <f t="shared" si="116"/>
        <v>9.5693779904305609E-3</v>
      </c>
      <c r="N307" s="107">
        <v>1368</v>
      </c>
      <c r="O307" s="107">
        <v>1323</v>
      </c>
      <c r="P307" s="107"/>
      <c r="Q307" s="107">
        <v>26</v>
      </c>
      <c r="R307" s="117"/>
      <c r="S307" s="117"/>
      <c r="X307" s="1"/>
      <c r="Y307" s="55">
        <v>0</v>
      </c>
      <c r="Z307" s="55">
        <v>0</v>
      </c>
      <c r="AA307" s="55">
        <v>0</v>
      </c>
      <c r="AG307" s="7">
        <f>IF(Q307&gt;0,RANK(Q307,(N307:P307,Q307:AE307)),0)</f>
        <v>3</v>
      </c>
      <c r="AH307" s="7">
        <f>IF(R307&gt;0,RANK(R307,(N307:P307,Q307:AE307)),0)</f>
        <v>0</v>
      </c>
      <c r="AI307" s="7">
        <f>IF(T307&gt;0,RANK(T307,(N307:P307,Q307:AE307)),0)</f>
        <v>0</v>
      </c>
      <c r="AJ307" s="7">
        <f>IF(S307&gt;0,RANK(S307,(N307:P307,Q307:AE307)),0)</f>
        <v>0</v>
      </c>
      <c r="AK307" s="2">
        <f t="shared" si="117"/>
        <v>9.5693779904306216E-3</v>
      </c>
      <c r="AL307" s="2">
        <f t="shared" si="118"/>
        <v>0</v>
      </c>
      <c r="AM307" s="2">
        <f t="shared" si="119"/>
        <v>0</v>
      </c>
      <c r="AN307" s="2">
        <f t="shared" si="120"/>
        <v>0</v>
      </c>
      <c r="AP307" t="s">
        <v>499</v>
      </c>
      <c r="AQ307" t="s">
        <v>1195</v>
      </c>
      <c r="AT307">
        <v>2</v>
      </c>
      <c r="AU307" s="95">
        <v>13</v>
      </c>
      <c r="AV307" s="97">
        <v>93</v>
      </c>
      <c r="AW307" s="100">
        <f t="shared" si="109"/>
        <v>13093</v>
      </c>
      <c r="AY307" s="7" t="s">
        <v>1461</v>
      </c>
    </row>
    <row r="308" spans="1:51" ht="13" hidden="1" customHeight="1" outlineLevel="1">
      <c r="A308" t="s">
        <v>1757</v>
      </c>
      <c r="B308" t="s">
        <v>1195</v>
      </c>
      <c r="C308" s="1">
        <f t="shared" si="110"/>
        <v>23735</v>
      </c>
      <c r="D308" s="7">
        <f>IF(N308&gt;0, RANK(N308,(N308:P308,Q308:AE308)),0)</f>
        <v>1</v>
      </c>
      <c r="E308" s="7">
        <f>IF(O308&gt;0,RANK(O308,(N308:P308,Q308:AE308)),0)</f>
        <v>2</v>
      </c>
      <c r="F308" s="7">
        <f>IF(P308&gt;0,RANK(P308,(N308:P308,Q308:AE308)),0)</f>
        <v>0</v>
      </c>
      <c r="G308" s="1">
        <f t="shared" si="111"/>
        <v>8390</v>
      </c>
      <c r="H308" s="2">
        <f t="shared" si="112"/>
        <v>0.35348641247103435</v>
      </c>
      <c r="I308" s="2"/>
      <c r="J308" s="2">
        <f t="shared" si="113"/>
        <v>0.67145565620391823</v>
      </c>
      <c r="K308" s="2">
        <f t="shared" si="114"/>
        <v>0.31796924373288393</v>
      </c>
      <c r="L308" s="2">
        <f t="shared" si="115"/>
        <v>0</v>
      </c>
      <c r="M308" s="2">
        <f t="shared" si="116"/>
        <v>1.057510006319784E-2</v>
      </c>
      <c r="N308" s="107">
        <v>15937</v>
      </c>
      <c r="O308" s="107">
        <v>7547</v>
      </c>
      <c r="P308" s="107"/>
      <c r="Q308" s="107">
        <v>251</v>
      </c>
      <c r="R308" s="117"/>
      <c r="S308" s="117"/>
      <c r="X308" s="1"/>
      <c r="Y308" s="55">
        <v>0</v>
      </c>
      <c r="Z308" s="55">
        <v>0</v>
      </c>
      <c r="AA308" s="55">
        <v>0</v>
      </c>
      <c r="AG308" s="7">
        <f>IF(Q308&gt;0,RANK(Q308,(N308:P308,Q308:AE308)),0)</f>
        <v>3</v>
      </c>
      <c r="AH308" s="7">
        <f>IF(R308&gt;0,RANK(R308,(N308:P308,Q308:AE308)),0)</f>
        <v>0</v>
      </c>
      <c r="AI308" s="7">
        <f>IF(T308&gt;0,RANK(T308,(N308:P308,Q308:AE308)),0)</f>
        <v>0</v>
      </c>
      <c r="AJ308" s="7">
        <f>IF(S308&gt;0,RANK(S308,(N308:P308,Q308:AE308)),0)</f>
        <v>0</v>
      </c>
      <c r="AK308" s="2">
        <f t="shared" si="117"/>
        <v>1.0575100063197809E-2</v>
      </c>
      <c r="AL308" s="2">
        <f t="shared" si="118"/>
        <v>0</v>
      </c>
      <c r="AM308" s="2">
        <f t="shared" si="119"/>
        <v>0</v>
      </c>
      <c r="AN308" s="2">
        <f t="shared" si="120"/>
        <v>0</v>
      </c>
      <c r="AP308" t="s">
        <v>1757</v>
      </c>
      <c r="AQ308" t="s">
        <v>1195</v>
      </c>
      <c r="AT308">
        <v>2</v>
      </c>
      <c r="AU308" s="95">
        <v>13</v>
      </c>
      <c r="AV308" s="97">
        <v>95</v>
      </c>
      <c r="AW308" s="100">
        <f t="shared" si="109"/>
        <v>13095</v>
      </c>
      <c r="AY308" s="7" t="s">
        <v>1461</v>
      </c>
    </row>
    <row r="309" spans="1:51" ht="13" hidden="1" customHeight="1" outlineLevel="1">
      <c r="A309" t="s">
        <v>1840</v>
      </c>
      <c r="B309" t="s">
        <v>1195</v>
      </c>
      <c r="C309" s="1">
        <f t="shared" si="110"/>
        <v>37771</v>
      </c>
      <c r="D309" s="7">
        <f>IF(N309&gt;0, RANK(N309,(N309:P309,Q309:AE309)),0)</f>
        <v>1</v>
      </c>
      <c r="E309" s="7">
        <f>IF(O309&gt;0,RANK(O309,(N309:P309,Q309:AE309)),0)</f>
        <v>2</v>
      </c>
      <c r="F309" s="7">
        <f>IF(P309&gt;0,RANK(P309,(N309:P309,Q309:AE309)),0)</f>
        <v>0</v>
      </c>
      <c r="G309" s="1">
        <f t="shared" si="111"/>
        <v>2159</v>
      </c>
      <c r="H309" s="2">
        <f t="shared" si="112"/>
        <v>5.7160255222260467E-2</v>
      </c>
      <c r="I309" s="2"/>
      <c r="J309" s="2">
        <f t="shared" si="113"/>
        <v>0.51785761563103971</v>
      </c>
      <c r="K309" s="2">
        <f t="shared" si="114"/>
        <v>0.46069736040877923</v>
      </c>
      <c r="L309" s="2">
        <f t="shared" si="115"/>
        <v>0</v>
      </c>
      <c r="M309" s="2">
        <f t="shared" si="116"/>
        <v>2.1445023960181053E-2</v>
      </c>
      <c r="N309" s="107">
        <v>19560</v>
      </c>
      <c r="O309" s="107">
        <v>17401</v>
      </c>
      <c r="P309" s="107"/>
      <c r="Q309" s="107">
        <v>810</v>
      </c>
      <c r="R309" s="117"/>
      <c r="S309" s="117"/>
      <c r="X309" s="1"/>
      <c r="Y309" s="55">
        <v>0</v>
      </c>
      <c r="Z309" s="55">
        <v>0</v>
      </c>
      <c r="AA309" s="55">
        <v>0</v>
      </c>
      <c r="AG309" s="7">
        <f>IF(Q309&gt;0,RANK(Q309,(N309:P309,Q309:AE309)),0)</f>
        <v>3</v>
      </c>
      <c r="AH309" s="7">
        <f>IF(R309&gt;0,RANK(R309,(N309:P309,Q309:AE309)),0)</f>
        <v>0</v>
      </c>
      <c r="AI309" s="7">
        <f>IF(T309&gt;0,RANK(T309,(N309:P309,Q309:AE309)),0)</f>
        <v>0</v>
      </c>
      <c r="AJ309" s="7">
        <f>IF(S309&gt;0,RANK(S309,(N309:P309,Q309:AE309)),0)</f>
        <v>0</v>
      </c>
      <c r="AK309" s="2">
        <f t="shared" si="117"/>
        <v>2.1445023960181091E-2</v>
      </c>
      <c r="AL309" s="2">
        <f t="shared" si="118"/>
        <v>0</v>
      </c>
      <c r="AM309" s="2">
        <f t="shared" si="119"/>
        <v>0</v>
      </c>
      <c r="AN309" s="2">
        <f t="shared" si="120"/>
        <v>0</v>
      </c>
      <c r="AP309" t="s">
        <v>1840</v>
      </c>
      <c r="AQ309" t="s">
        <v>1195</v>
      </c>
      <c r="AT309">
        <v>2</v>
      </c>
      <c r="AU309" s="95">
        <v>13</v>
      </c>
      <c r="AV309" s="97">
        <v>97</v>
      </c>
      <c r="AW309" s="100">
        <f t="shared" si="109"/>
        <v>13097</v>
      </c>
      <c r="AY309" s="7" t="s">
        <v>1461</v>
      </c>
    </row>
    <row r="310" spans="1:51" ht="13" hidden="1" customHeight="1" outlineLevel="1">
      <c r="A310" t="s">
        <v>1694</v>
      </c>
      <c r="B310" t="s">
        <v>1195</v>
      </c>
      <c r="C310" s="1">
        <f t="shared" si="110"/>
        <v>3188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>IF(P310&gt;0,RANK(P310,(N310:P310,Q310:AE310)),0)</f>
        <v>0</v>
      </c>
      <c r="G310" s="1">
        <f t="shared" si="111"/>
        <v>138</v>
      </c>
      <c r="H310" s="2">
        <f t="shared" si="112"/>
        <v>4.3287327478042661E-2</v>
      </c>
      <c r="I310" s="2"/>
      <c r="J310" s="2">
        <f t="shared" si="113"/>
        <v>0.47365119196988709</v>
      </c>
      <c r="K310" s="2">
        <f t="shared" si="114"/>
        <v>0.51693851944792979</v>
      </c>
      <c r="L310" s="2">
        <f t="shared" si="115"/>
        <v>0</v>
      </c>
      <c r="M310" s="2">
        <f t="shared" si="116"/>
        <v>9.4102885821830684E-3</v>
      </c>
      <c r="N310" s="107">
        <v>1510</v>
      </c>
      <c r="O310" s="107">
        <v>1648</v>
      </c>
      <c r="P310" s="107"/>
      <c r="Q310" s="107">
        <v>30</v>
      </c>
      <c r="R310" s="117"/>
      <c r="S310" s="117"/>
      <c r="X310" s="1"/>
      <c r="Y310" s="55">
        <v>0</v>
      </c>
      <c r="Z310" s="55">
        <v>0</v>
      </c>
      <c r="AA310" s="55">
        <v>0</v>
      </c>
      <c r="AG310" s="7">
        <f>IF(Q310&gt;0,RANK(Q310,(N310:P310,Q310:AE310)),0)</f>
        <v>3</v>
      </c>
      <c r="AH310" s="7">
        <f>IF(R310&gt;0,RANK(R310,(N310:P310,Q310:AE310)),0)</f>
        <v>0</v>
      </c>
      <c r="AI310" s="7">
        <f>IF(T310&gt;0,RANK(T310,(N310:P310,Q310:AE310)),0)</f>
        <v>0</v>
      </c>
      <c r="AJ310" s="7">
        <f>IF(S310&gt;0,RANK(S310,(N310:P310,Q310:AE310)),0)</f>
        <v>0</v>
      </c>
      <c r="AK310" s="2">
        <f t="shared" si="117"/>
        <v>9.4102885821831864E-3</v>
      </c>
      <c r="AL310" s="2">
        <f t="shared" si="118"/>
        <v>0</v>
      </c>
      <c r="AM310" s="2">
        <f t="shared" si="119"/>
        <v>0</v>
      </c>
      <c r="AN310" s="2">
        <f t="shared" si="120"/>
        <v>0</v>
      </c>
      <c r="AP310" t="s">
        <v>1694</v>
      </c>
      <c r="AQ310" t="s">
        <v>1195</v>
      </c>
      <c r="AT310">
        <v>2</v>
      </c>
      <c r="AU310" s="95">
        <v>13</v>
      </c>
      <c r="AV310" s="97">
        <v>99</v>
      </c>
      <c r="AW310" s="100">
        <f t="shared" si="109"/>
        <v>13099</v>
      </c>
      <c r="AY310" s="7" t="s">
        <v>1461</v>
      </c>
    </row>
    <row r="311" spans="1:51" ht="13" hidden="1" customHeight="1" outlineLevel="1">
      <c r="A311" t="s">
        <v>316</v>
      </c>
      <c r="B311" t="s">
        <v>1195</v>
      </c>
      <c r="C311" s="1">
        <f t="shared" si="110"/>
        <v>623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>IF(P311&gt;0,RANK(P311,(N311:P311,Q311:AE311)),0)</f>
        <v>0</v>
      </c>
      <c r="G311" s="1">
        <f t="shared" si="111"/>
        <v>417</v>
      </c>
      <c r="H311" s="2">
        <f t="shared" si="112"/>
        <v>0.6693418940609952</v>
      </c>
      <c r="I311" s="2"/>
      <c r="J311" s="2">
        <f t="shared" si="113"/>
        <v>0.15409309791332262</v>
      </c>
      <c r="K311" s="2">
        <f t="shared" si="114"/>
        <v>0.8234349919743178</v>
      </c>
      <c r="L311" s="2">
        <f t="shared" si="115"/>
        <v>0</v>
      </c>
      <c r="M311" s="2">
        <f t="shared" si="116"/>
        <v>2.2471910112359605E-2</v>
      </c>
      <c r="N311" s="107">
        <v>96</v>
      </c>
      <c r="O311" s="107">
        <v>513</v>
      </c>
      <c r="P311" s="107"/>
      <c r="Q311" s="107">
        <v>14</v>
      </c>
      <c r="R311" s="117"/>
      <c r="S311" s="117"/>
      <c r="X311" s="1"/>
      <c r="Y311" s="55">
        <v>0</v>
      </c>
      <c r="Z311" s="55">
        <v>0</v>
      </c>
      <c r="AA311" s="55">
        <v>0</v>
      </c>
      <c r="AG311" s="7">
        <f>IF(Q311&gt;0,RANK(Q311,(N311:P311,Q311:AE311)),0)</f>
        <v>3</v>
      </c>
      <c r="AH311" s="7">
        <f>IF(R311&gt;0,RANK(R311,(N311:P311,Q311:AE311)),0)</f>
        <v>0</v>
      </c>
      <c r="AI311" s="7">
        <f>IF(T311&gt;0,RANK(T311,(N311:P311,Q311:AE311)),0)</f>
        <v>0</v>
      </c>
      <c r="AJ311" s="7">
        <f>IF(S311&gt;0,RANK(S311,(N311:P311,Q311:AE311)),0)</f>
        <v>0</v>
      </c>
      <c r="AK311" s="2">
        <f t="shared" si="117"/>
        <v>2.247191011235955E-2</v>
      </c>
      <c r="AL311" s="2">
        <f t="shared" si="118"/>
        <v>0</v>
      </c>
      <c r="AM311" s="2">
        <f t="shared" si="119"/>
        <v>0</v>
      </c>
      <c r="AN311" s="2">
        <f t="shared" si="120"/>
        <v>0</v>
      </c>
      <c r="AP311" t="s">
        <v>316</v>
      </c>
      <c r="AQ311" t="s">
        <v>1195</v>
      </c>
      <c r="AT311">
        <v>2</v>
      </c>
      <c r="AU311" s="95">
        <v>13</v>
      </c>
      <c r="AV311" s="97">
        <v>101</v>
      </c>
      <c r="AW311" s="100">
        <f t="shared" si="109"/>
        <v>13101</v>
      </c>
      <c r="AY311" s="7" t="s">
        <v>1461</v>
      </c>
    </row>
    <row r="312" spans="1:51" ht="13" hidden="1" customHeight="1" outlineLevel="1">
      <c r="A312" t="s">
        <v>1635</v>
      </c>
      <c r="B312" t="s">
        <v>1195</v>
      </c>
      <c r="C312" s="1">
        <f t="shared" si="110"/>
        <v>12646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>IF(P312&gt;0,RANK(P312,(N312:P312,Q312:AE312)),0)</f>
        <v>0</v>
      </c>
      <c r="G312" s="1">
        <f t="shared" si="111"/>
        <v>6308</v>
      </c>
      <c r="H312" s="2">
        <f t="shared" si="112"/>
        <v>0.49881385418314089</v>
      </c>
      <c r="I312" s="2"/>
      <c r="J312" s="2">
        <f t="shared" si="113"/>
        <v>0.23975960778111655</v>
      </c>
      <c r="K312" s="2">
        <f t="shared" si="114"/>
        <v>0.73857346196425744</v>
      </c>
      <c r="L312" s="2">
        <f t="shared" si="115"/>
        <v>0</v>
      </c>
      <c r="M312" s="2">
        <f t="shared" si="116"/>
        <v>2.166693025462596E-2</v>
      </c>
      <c r="N312" s="107">
        <v>3032</v>
      </c>
      <c r="O312" s="107">
        <v>9340</v>
      </c>
      <c r="P312" s="107"/>
      <c r="Q312" s="107">
        <v>273</v>
      </c>
      <c r="R312" s="117"/>
      <c r="S312" s="117"/>
      <c r="X312" s="1"/>
      <c r="Y312" s="55">
        <v>0</v>
      </c>
      <c r="Z312" s="55">
        <v>0</v>
      </c>
      <c r="AA312" s="55">
        <v>1</v>
      </c>
      <c r="AG312" s="7">
        <f>IF(Q312&gt;0,RANK(Q312,(N312:P312,Q312:AE312)),0)</f>
        <v>3</v>
      </c>
      <c r="AH312" s="7">
        <f>IF(R312&gt;0,RANK(R312,(N312:P312,Q312:AE312)),0)</f>
        <v>0</v>
      </c>
      <c r="AI312" s="7">
        <f>IF(T312&gt;0,RANK(T312,(N312:P312,Q312:AE312)),0)</f>
        <v>0</v>
      </c>
      <c r="AJ312" s="7">
        <f>IF(S312&gt;0,RANK(S312,(N312:P312,Q312:AE312)),0)</f>
        <v>0</v>
      </c>
      <c r="AK312" s="2">
        <f t="shared" si="117"/>
        <v>2.1587853866835365E-2</v>
      </c>
      <c r="AL312" s="2">
        <f t="shared" si="118"/>
        <v>0</v>
      </c>
      <c r="AM312" s="2">
        <f t="shared" si="119"/>
        <v>0</v>
      </c>
      <c r="AN312" s="2">
        <f t="shared" si="120"/>
        <v>0</v>
      </c>
      <c r="AP312" t="s">
        <v>1635</v>
      </c>
      <c r="AQ312" t="s">
        <v>1195</v>
      </c>
      <c r="AT312">
        <v>2</v>
      </c>
      <c r="AU312" s="95">
        <v>13</v>
      </c>
      <c r="AV312" s="97">
        <v>103</v>
      </c>
      <c r="AW312" s="100">
        <f t="shared" si="109"/>
        <v>13103</v>
      </c>
      <c r="AY312" s="7" t="s">
        <v>1461</v>
      </c>
    </row>
    <row r="313" spans="1:51" ht="13" hidden="1" customHeight="1" outlineLevel="1">
      <c r="A313" t="s">
        <v>2578</v>
      </c>
      <c r="B313" t="s">
        <v>1195</v>
      </c>
      <c r="C313" s="1">
        <f t="shared" si="110"/>
        <v>4737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>IF(P313&gt;0,RANK(P313,(N313:P313,Q313:AE313)),0)</f>
        <v>0</v>
      </c>
      <c r="G313" s="1">
        <f t="shared" si="111"/>
        <v>1277</v>
      </c>
      <c r="H313" s="2">
        <f t="shared" si="112"/>
        <v>0.2695799028921258</v>
      </c>
      <c r="I313" s="2"/>
      <c r="J313" s="2">
        <f t="shared" si="113"/>
        <v>0.35845471817606078</v>
      </c>
      <c r="K313" s="2">
        <f t="shared" si="114"/>
        <v>0.62803462106818664</v>
      </c>
      <c r="L313" s="2">
        <f t="shared" si="115"/>
        <v>0</v>
      </c>
      <c r="M313" s="2">
        <f t="shared" si="116"/>
        <v>1.3510660755752579E-2</v>
      </c>
      <c r="N313" s="107">
        <v>1698</v>
      </c>
      <c r="O313" s="107">
        <v>2975</v>
      </c>
      <c r="P313" s="107"/>
      <c r="Q313" s="107">
        <v>64</v>
      </c>
      <c r="R313" s="117"/>
      <c r="S313" s="117"/>
      <c r="X313" s="1"/>
      <c r="Y313" s="55">
        <v>0</v>
      </c>
      <c r="Z313" s="55">
        <v>0</v>
      </c>
      <c r="AA313" s="55">
        <v>0</v>
      </c>
      <c r="AG313" s="7">
        <f>IF(Q313&gt;0,RANK(Q313,(N313:P313,Q313:AE313)),0)</f>
        <v>3</v>
      </c>
      <c r="AH313" s="7">
        <f>IF(R313&gt;0,RANK(R313,(N313:P313,Q313:AE313)),0)</f>
        <v>0</v>
      </c>
      <c r="AI313" s="7">
        <f>IF(T313&gt;0,RANK(T313,(N313:P313,Q313:AE313)),0)</f>
        <v>0</v>
      </c>
      <c r="AJ313" s="7">
        <f>IF(S313&gt;0,RANK(S313,(N313:P313,Q313:AE313)),0)</f>
        <v>0</v>
      </c>
      <c r="AK313" s="2">
        <f t="shared" si="117"/>
        <v>1.3510660755752586E-2</v>
      </c>
      <c r="AL313" s="2">
        <f t="shared" si="118"/>
        <v>0</v>
      </c>
      <c r="AM313" s="2">
        <f t="shared" si="119"/>
        <v>0</v>
      </c>
      <c r="AN313" s="2">
        <f t="shared" si="120"/>
        <v>0</v>
      </c>
      <c r="AP313" t="s">
        <v>2578</v>
      </c>
      <c r="AQ313" t="s">
        <v>1195</v>
      </c>
      <c r="AT313">
        <v>2</v>
      </c>
      <c r="AU313" s="95">
        <v>13</v>
      </c>
      <c r="AV313" s="97">
        <v>105</v>
      </c>
      <c r="AW313" s="100">
        <f t="shared" si="109"/>
        <v>13105</v>
      </c>
      <c r="AY313" s="7" t="s">
        <v>1461</v>
      </c>
    </row>
    <row r="314" spans="1:51" ht="13" hidden="1" customHeight="1" outlineLevel="1">
      <c r="A314" t="s">
        <v>1218</v>
      </c>
      <c r="B314" t="s">
        <v>1195</v>
      </c>
      <c r="C314" s="1">
        <f t="shared" si="110"/>
        <v>5000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>IF(P314&gt;0,RANK(P314,(N314:P314,Q314:AE314)),0)</f>
        <v>0</v>
      </c>
      <c r="G314" s="1">
        <f t="shared" si="111"/>
        <v>1522</v>
      </c>
      <c r="H314" s="2">
        <f t="shared" si="112"/>
        <v>0.3044</v>
      </c>
      <c r="I314" s="2"/>
      <c r="J314" s="2">
        <f t="shared" si="113"/>
        <v>0.33879999999999999</v>
      </c>
      <c r="K314" s="2">
        <f t="shared" si="114"/>
        <v>0.64319999999999999</v>
      </c>
      <c r="L314" s="2">
        <f t="shared" si="115"/>
        <v>0</v>
      </c>
      <c r="M314" s="2">
        <f t="shared" si="116"/>
        <v>1.8000000000000016E-2</v>
      </c>
      <c r="N314" s="107">
        <v>1694</v>
      </c>
      <c r="O314" s="107">
        <v>3216</v>
      </c>
      <c r="P314" s="107"/>
      <c r="Q314" s="107">
        <v>90</v>
      </c>
      <c r="R314" s="117"/>
      <c r="S314" s="117"/>
      <c r="X314" s="1"/>
      <c r="Y314" s="55">
        <v>0</v>
      </c>
      <c r="Z314" s="55">
        <v>0</v>
      </c>
      <c r="AA314" s="55">
        <v>0</v>
      </c>
      <c r="AG314" s="7">
        <f>IF(Q314&gt;0,RANK(Q314,(N314:P314,Q314:AE314)),0)</f>
        <v>3</v>
      </c>
      <c r="AH314" s="7">
        <f>IF(R314&gt;0,RANK(R314,(N314:P314,Q314:AE314)),0)</f>
        <v>0</v>
      </c>
      <c r="AI314" s="7">
        <f>IF(T314&gt;0,RANK(T314,(N314:P314,Q314:AE314)),0)</f>
        <v>0</v>
      </c>
      <c r="AJ314" s="7">
        <f>IF(S314&gt;0,RANK(S314,(N314:P314,Q314:AE314)),0)</f>
        <v>0</v>
      </c>
      <c r="AK314" s="2">
        <f t="shared" si="117"/>
        <v>1.7999999999999999E-2</v>
      </c>
      <c r="AL314" s="2">
        <f t="shared" si="118"/>
        <v>0</v>
      </c>
      <c r="AM314" s="2">
        <f t="shared" si="119"/>
        <v>0</v>
      </c>
      <c r="AN314" s="2">
        <f t="shared" si="120"/>
        <v>0</v>
      </c>
      <c r="AP314" t="s">
        <v>1218</v>
      </c>
      <c r="AQ314" t="s">
        <v>1195</v>
      </c>
      <c r="AT314">
        <v>2</v>
      </c>
      <c r="AU314" s="95">
        <v>13</v>
      </c>
      <c r="AV314" s="97">
        <v>107</v>
      </c>
      <c r="AW314" s="100">
        <f t="shared" si="109"/>
        <v>13107</v>
      </c>
      <c r="AY314" s="7" t="s">
        <v>1461</v>
      </c>
    </row>
    <row r="315" spans="1:51" ht="13" hidden="1" customHeight="1" outlineLevel="1">
      <c r="A315" t="s">
        <v>2360</v>
      </c>
      <c r="B315" t="s">
        <v>1195</v>
      </c>
      <c r="C315" s="1">
        <f t="shared" si="110"/>
        <v>2165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>IF(P315&gt;0,RANK(P315,(N315:P315,Q315:AE315)),0)</f>
        <v>0</v>
      </c>
      <c r="G315" s="1">
        <f t="shared" si="111"/>
        <v>611</v>
      </c>
      <c r="H315" s="2">
        <f t="shared" si="112"/>
        <v>0.28221709006928408</v>
      </c>
      <c r="I315" s="2"/>
      <c r="J315" s="2">
        <f t="shared" si="113"/>
        <v>0.35011547344110855</v>
      </c>
      <c r="K315" s="2">
        <f t="shared" si="114"/>
        <v>0.63233256351039258</v>
      </c>
      <c r="L315" s="2">
        <f t="shared" si="115"/>
        <v>0</v>
      </c>
      <c r="M315" s="2">
        <f t="shared" si="116"/>
        <v>1.7551963048498931E-2</v>
      </c>
      <c r="N315" s="107">
        <v>758</v>
      </c>
      <c r="O315" s="107">
        <v>1369</v>
      </c>
      <c r="P315" s="107"/>
      <c r="Q315" s="107">
        <v>38</v>
      </c>
      <c r="R315" s="117"/>
      <c r="S315" s="117"/>
      <c r="X315" s="1"/>
      <c r="Y315" s="55">
        <v>0</v>
      </c>
      <c r="Z315" s="55">
        <v>0</v>
      </c>
      <c r="AA315" s="55">
        <v>0</v>
      </c>
      <c r="AG315" s="7">
        <f>IF(Q315&gt;0,RANK(Q315,(N315:P315,Q315:AE315)),0)</f>
        <v>3</v>
      </c>
      <c r="AH315" s="7">
        <f>IF(R315&gt;0,RANK(R315,(N315:P315,Q315:AE315)),0)</f>
        <v>0</v>
      </c>
      <c r="AI315" s="7">
        <f>IF(T315&gt;0,RANK(T315,(N315:P315,Q315:AE315)),0)</f>
        <v>0</v>
      </c>
      <c r="AJ315" s="7">
        <f>IF(S315&gt;0,RANK(S315,(N315:P315,Q315:AE315)),0)</f>
        <v>0</v>
      </c>
      <c r="AK315" s="2">
        <f t="shared" si="117"/>
        <v>1.7551963048498844E-2</v>
      </c>
      <c r="AL315" s="2">
        <f t="shared" si="118"/>
        <v>0</v>
      </c>
      <c r="AM315" s="2">
        <f t="shared" si="119"/>
        <v>0</v>
      </c>
      <c r="AN315" s="2">
        <f t="shared" si="120"/>
        <v>0</v>
      </c>
      <c r="AP315" t="s">
        <v>2360</v>
      </c>
      <c r="AQ315" t="s">
        <v>1195</v>
      </c>
      <c r="AT315">
        <v>2</v>
      </c>
      <c r="AU315" s="95">
        <v>13</v>
      </c>
      <c r="AV315" s="97">
        <v>109</v>
      </c>
      <c r="AW315" s="100">
        <f t="shared" si="109"/>
        <v>13109</v>
      </c>
      <c r="AY315" s="7" t="s">
        <v>1461</v>
      </c>
    </row>
    <row r="316" spans="1:51" ht="13" hidden="1" customHeight="1" outlineLevel="1">
      <c r="A316" t="s">
        <v>2018</v>
      </c>
      <c r="B316" t="s">
        <v>1195</v>
      </c>
      <c r="C316" s="1">
        <f t="shared" si="110"/>
        <v>6933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>IF(P316&gt;0,RANK(P316,(N316:P316,Q316:AE316)),0)</f>
        <v>0</v>
      </c>
      <c r="G316" s="1">
        <f t="shared" si="111"/>
        <v>3698</v>
      </c>
      <c r="H316" s="2">
        <f t="shared" si="112"/>
        <v>0.53339102841482766</v>
      </c>
      <c r="I316" s="2"/>
      <c r="J316" s="2">
        <f t="shared" si="113"/>
        <v>0.22241453916053655</v>
      </c>
      <c r="K316" s="2">
        <f t="shared" si="114"/>
        <v>0.75580556757536421</v>
      </c>
      <c r="L316" s="2">
        <f t="shared" si="115"/>
        <v>0</v>
      </c>
      <c r="M316" s="2">
        <f t="shared" si="116"/>
        <v>2.1779893264099237E-2</v>
      </c>
      <c r="N316" s="107">
        <v>1542</v>
      </c>
      <c r="O316" s="107">
        <v>5240</v>
      </c>
      <c r="P316" s="107"/>
      <c r="Q316" s="107">
        <v>151</v>
      </c>
      <c r="R316" s="117"/>
      <c r="S316" s="117"/>
      <c r="X316" s="1"/>
      <c r="Y316" s="55">
        <v>0</v>
      </c>
      <c r="Z316" s="55">
        <v>0</v>
      </c>
      <c r="AA316" s="55">
        <v>0</v>
      </c>
      <c r="AG316" s="7">
        <f>IF(Q316&gt;0,RANK(Q316,(N316:P316,Q316:AE316)),0)</f>
        <v>3</v>
      </c>
      <c r="AH316" s="7">
        <f>IF(R316&gt;0,RANK(R316,(N316:P316,Q316:AE316)),0)</f>
        <v>0</v>
      </c>
      <c r="AI316" s="7">
        <f>IF(T316&gt;0,RANK(T316,(N316:P316,Q316:AE316)),0)</f>
        <v>0</v>
      </c>
      <c r="AJ316" s="7">
        <f>IF(S316&gt;0,RANK(S316,(N316:P316,Q316:AE316)),0)</f>
        <v>0</v>
      </c>
      <c r="AK316" s="2">
        <f t="shared" si="117"/>
        <v>2.1779893264099237E-2</v>
      </c>
      <c r="AL316" s="2">
        <f t="shared" si="118"/>
        <v>0</v>
      </c>
      <c r="AM316" s="2">
        <f t="shared" si="119"/>
        <v>0</v>
      </c>
      <c r="AN316" s="2">
        <f t="shared" si="120"/>
        <v>0</v>
      </c>
      <c r="AP316" t="s">
        <v>2018</v>
      </c>
      <c r="AQ316" t="s">
        <v>1195</v>
      </c>
      <c r="AT316">
        <v>2</v>
      </c>
      <c r="AU316" s="95">
        <v>13</v>
      </c>
      <c r="AV316" s="97">
        <v>111</v>
      </c>
      <c r="AW316" s="100">
        <f t="shared" si="109"/>
        <v>13111</v>
      </c>
      <c r="AY316" s="7" t="s">
        <v>1461</v>
      </c>
    </row>
    <row r="317" spans="1:51" ht="13" hidden="1" customHeight="1" outlineLevel="1">
      <c r="A317" t="s">
        <v>1929</v>
      </c>
      <c r="B317" t="s">
        <v>1195</v>
      </c>
      <c r="C317" s="1">
        <f t="shared" si="110"/>
        <v>42303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>IF(P317&gt;0,RANK(P317,(N317:P317,Q317:AE317)),0)</f>
        <v>0</v>
      </c>
      <c r="G317" s="1">
        <f t="shared" si="111"/>
        <v>10814</v>
      </c>
      <c r="H317" s="2">
        <f t="shared" si="112"/>
        <v>0.25563198827506323</v>
      </c>
      <c r="I317" s="2"/>
      <c r="J317" s="2">
        <f t="shared" si="113"/>
        <v>0.36309481597049853</v>
      </c>
      <c r="K317" s="2">
        <f t="shared" si="114"/>
        <v>0.61872680424556181</v>
      </c>
      <c r="L317" s="2">
        <f t="shared" si="115"/>
        <v>0</v>
      </c>
      <c r="M317" s="2">
        <f t="shared" si="116"/>
        <v>1.8178379783939658E-2</v>
      </c>
      <c r="N317" s="107">
        <v>15360</v>
      </c>
      <c r="O317" s="107">
        <v>26174</v>
      </c>
      <c r="P317" s="107"/>
      <c r="Q317" s="107">
        <v>769</v>
      </c>
      <c r="R317" s="117"/>
      <c r="S317" s="117"/>
      <c r="X317" s="1"/>
      <c r="Y317" s="55">
        <v>0</v>
      </c>
      <c r="Z317" s="55">
        <v>0</v>
      </c>
      <c r="AA317" s="55">
        <v>0</v>
      </c>
      <c r="AG317" s="7">
        <f>IF(Q317&gt;0,RANK(Q317,(N317:P317,Q317:AE317)),0)</f>
        <v>3</v>
      </c>
      <c r="AH317" s="7">
        <f>IF(R317&gt;0,RANK(R317,(N317:P317,Q317:AE317)),0)</f>
        <v>0</v>
      </c>
      <c r="AI317" s="7">
        <f>IF(T317&gt;0,RANK(T317,(N317:P317,Q317:AE317)),0)</f>
        <v>0</v>
      </c>
      <c r="AJ317" s="7">
        <f>IF(S317&gt;0,RANK(S317,(N317:P317,Q317:AE317)),0)</f>
        <v>0</v>
      </c>
      <c r="AK317" s="2">
        <f t="shared" si="117"/>
        <v>1.8178379783939672E-2</v>
      </c>
      <c r="AL317" s="2">
        <f t="shared" si="118"/>
        <v>0</v>
      </c>
      <c r="AM317" s="2">
        <f t="shared" si="119"/>
        <v>0</v>
      </c>
      <c r="AN317" s="2">
        <f t="shared" si="120"/>
        <v>0</v>
      </c>
      <c r="AP317" t="s">
        <v>1929</v>
      </c>
      <c r="AQ317" t="s">
        <v>1195</v>
      </c>
      <c r="AT317">
        <v>2</v>
      </c>
      <c r="AU317" s="95">
        <v>13</v>
      </c>
      <c r="AV317" s="97">
        <v>113</v>
      </c>
      <c r="AW317" s="100">
        <f t="shared" si="109"/>
        <v>13113</v>
      </c>
      <c r="AY317" s="7" t="s">
        <v>1461</v>
      </c>
    </row>
    <row r="318" spans="1:51" ht="13" hidden="1" customHeight="1" outlineLevel="1">
      <c r="A318" t="s">
        <v>1675</v>
      </c>
      <c r="B318" t="s">
        <v>1195</v>
      </c>
      <c r="C318" s="1">
        <f t="shared" si="110"/>
        <v>20957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>IF(P318&gt;0,RANK(P318,(N318:P318,Q318:AE318)),0)</f>
        <v>0</v>
      </c>
      <c r="G318" s="1">
        <f t="shared" si="111"/>
        <v>7454</v>
      </c>
      <c r="H318" s="2">
        <f t="shared" si="112"/>
        <v>0.35568067948656773</v>
      </c>
      <c r="I318" s="2"/>
      <c r="J318" s="2">
        <f t="shared" si="113"/>
        <v>0.30767762561435319</v>
      </c>
      <c r="K318" s="2">
        <f t="shared" si="114"/>
        <v>0.66335830510092098</v>
      </c>
      <c r="L318" s="2">
        <f t="shared" si="115"/>
        <v>0</v>
      </c>
      <c r="M318" s="2">
        <f t="shared" si="116"/>
        <v>2.8964069284725835E-2</v>
      </c>
      <c r="N318" s="107">
        <v>6448</v>
      </c>
      <c r="O318" s="107">
        <v>13902</v>
      </c>
      <c r="P318" s="107"/>
      <c r="Q318" s="107">
        <v>607</v>
      </c>
      <c r="R318" s="117"/>
      <c r="S318" s="117"/>
      <c r="X318" s="1"/>
      <c r="Y318" s="55">
        <v>0</v>
      </c>
      <c r="Z318" s="55">
        <v>0</v>
      </c>
      <c r="AA318" s="55">
        <v>0</v>
      </c>
      <c r="AG318" s="7">
        <f>IF(Q318&gt;0,RANK(Q318,(N318:P318,Q318:AE318)),0)</f>
        <v>3</v>
      </c>
      <c r="AH318" s="7">
        <f>IF(R318&gt;0,RANK(R318,(N318:P318,Q318:AE318)),0)</f>
        <v>0</v>
      </c>
      <c r="AI318" s="7">
        <f>IF(T318&gt;0,RANK(T318,(N318:P318,Q318:AE318)),0)</f>
        <v>0</v>
      </c>
      <c r="AJ318" s="7">
        <f>IF(S318&gt;0,RANK(S318,(N318:P318,Q318:AE318)),0)</f>
        <v>0</v>
      </c>
      <c r="AK318" s="2">
        <f t="shared" si="117"/>
        <v>2.8964069284725866E-2</v>
      </c>
      <c r="AL318" s="2">
        <f t="shared" si="118"/>
        <v>0</v>
      </c>
      <c r="AM318" s="2">
        <f t="shared" si="119"/>
        <v>0</v>
      </c>
      <c r="AN318" s="2">
        <f t="shared" si="120"/>
        <v>0</v>
      </c>
      <c r="AP318" t="s">
        <v>1675</v>
      </c>
      <c r="AQ318" t="s">
        <v>1195</v>
      </c>
      <c r="AT318">
        <v>2</v>
      </c>
      <c r="AU318" s="95">
        <v>13</v>
      </c>
      <c r="AV318" s="97">
        <v>115</v>
      </c>
      <c r="AW318" s="100">
        <f t="shared" si="109"/>
        <v>13115</v>
      </c>
      <c r="AY318" s="7" t="s">
        <v>1461</v>
      </c>
    </row>
    <row r="319" spans="1:51" ht="13" hidden="1" customHeight="1" outlineLevel="1">
      <c r="A319" t="s">
        <v>1676</v>
      </c>
      <c r="B319" t="s">
        <v>1195</v>
      </c>
      <c r="C319" s="1">
        <f t="shared" si="110"/>
        <v>56815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>IF(P319&gt;0,RANK(P319,(N319:P319,Q319:AE319)),0)</f>
        <v>0</v>
      </c>
      <c r="G319" s="1">
        <f t="shared" si="111"/>
        <v>34810</v>
      </c>
      <c r="H319" s="2">
        <f t="shared" si="112"/>
        <v>0.61269031065739676</v>
      </c>
      <c r="I319" s="2"/>
      <c r="J319" s="2">
        <f t="shared" si="113"/>
        <v>0.18222300448825135</v>
      </c>
      <c r="K319" s="2">
        <f t="shared" si="114"/>
        <v>0.79491331514564811</v>
      </c>
      <c r="L319" s="2">
        <f t="shared" si="115"/>
        <v>0</v>
      </c>
      <c r="M319" s="2">
        <f t="shared" si="116"/>
        <v>2.2863680366100536E-2</v>
      </c>
      <c r="N319" s="107">
        <v>10353</v>
      </c>
      <c r="O319" s="107">
        <v>45163</v>
      </c>
      <c r="P319" s="107"/>
      <c r="Q319" s="107">
        <v>1294</v>
      </c>
      <c r="R319" s="117"/>
      <c r="S319" s="117"/>
      <c r="X319" s="1"/>
      <c r="Y319" s="55">
        <v>0</v>
      </c>
      <c r="Z319" s="55">
        <v>3</v>
      </c>
      <c r="AA319" s="55">
        <v>2</v>
      </c>
      <c r="AG319" s="7">
        <f>IF(Q319&gt;0,RANK(Q319,(N319:P319,Q319:AE319)),0)</f>
        <v>3</v>
      </c>
      <c r="AH319" s="7">
        <f>IF(R319&gt;0,RANK(R319,(N319:P319,Q319:AE319)),0)</f>
        <v>0</v>
      </c>
      <c r="AI319" s="7">
        <f>IF(T319&gt;0,RANK(T319,(N319:P319,Q319:AE319)),0)</f>
        <v>0</v>
      </c>
      <c r="AJ319" s="7">
        <f>IF(S319&gt;0,RANK(S319,(N319:P319,Q319:AE319)),0)</f>
        <v>0</v>
      </c>
      <c r="AK319" s="2">
        <f t="shared" si="117"/>
        <v>2.2775675437824518E-2</v>
      </c>
      <c r="AL319" s="2">
        <f t="shared" si="118"/>
        <v>0</v>
      </c>
      <c r="AM319" s="2">
        <f t="shared" si="119"/>
        <v>0</v>
      </c>
      <c r="AN319" s="2">
        <f t="shared" si="120"/>
        <v>0</v>
      </c>
      <c r="AP319" t="s">
        <v>1676</v>
      </c>
      <c r="AQ319" t="s">
        <v>1195</v>
      </c>
      <c r="AT319">
        <v>2</v>
      </c>
      <c r="AU319" s="95">
        <v>13</v>
      </c>
      <c r="AV319" s="97">
        <v>117</v>
      </c>
      <c r="AW319" s="100">
        <f t="shared" si="109"/>
        <v>13117</v>
      </c>
      <c r="AY319" s="7" t="s">
        <v>1461</v>
      </c>
    </row>
    <row r="320" spans="1:51" ht="13" hidden="1" customHeight="1" outlineLevel="1">
      <c r="A320" t="s">
        <v>2389</v>
      </c>
      <c r="B320" t="s">
        <v>1195</v>
      </c>
      <c r="C320" s="1">
        <f t="shared" si="110"/>
        <v>4733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>IF(P320&gt;0,RANK(P320,(N320:P320,Q320:AE320)),0)</f>
        <v>0</v>
      </c>
      <c r="G320" s="1">
        <f t="shared" si="111"/>
        <v>2946</v>
      </c>
      <c r="H320" s="2">
        <f t="shared" si="112"/>
        <v>0.62243819987323046</v>
      </c>
      <c r="I320" s="2"/>
      <c r="J320" s="2">
        <f t="shared" si="113"/>
        <v>0.17726600464821465</v>
      </c>
      <c r="K320" s="2">
        <f t="shared" si="114"/>
        <v>0.79970420452144519</v>
      </c>
      <c r="L320" s="2">
        <f t="shared" si="115"/>
        <v>0</v>
      </c>
      <c r="M320" s="2">
        <f t="shared" si="116"/>
        <v>2.302979083034018E-2</v>
      </c>
      <c r="N320" s="107">
        <v>839</v>
      </c>
      <c r="O320" s="107">
        <v>3785</v>
      </c>
      <c r="P320" s="107"/>
      <c r="Q320" s="107">
        <v>109</v>
      </c>
      <c r="R320" s="117"/>
      <c r="S320" s="117"/>
      <c r="X320" s="1"/>
      <c r="Y320" s="55">
        <v>0</v>
      </c>
      <c r="Z320" s="55">
        <v>0</v>
      </c>
      <c r="AA320" s="55">
        <v>0</v>
      </c>
      <c r="AG320" s="7">
        <f>IF(Q320&gt;0,RANK(Q320,(N320:P320,Q320:AE320)),0)</f>
        <v>3</v>
      </c>
      <c r="AH320" s="7">
        <f>IF(R320&gt;0,RANK(R320,(N320:P320,Q320:AE320)),0)</f>
        <v>0</v>
      </c>
      <c r="AI320" s="7">
        <f>IF(T320&gt;0,RANK(T320,(N320:P320,Q320:AE320)),0)</f>
        <v>0</v>
      </c>
      <c r="AJ320" s="7">
        <f>IF(S320&gt;0,RANK(S320,(N320:P320,Q320:AE320)),0)</f>
        <v>0</v>
      </c>
      <c r="AK320" s="2">
        <f t="shared" si="117"/>
        <v>2.3029790830340166E-2</v>
      </c>
      <c r="AL320" s="2">
        <f t="shared" si="118"/>
        <v>0</v>
      </c>
      <c r="AM320" s="2">
        <f t="shared" si="119"/>
        <v>0</v>
      </c>
      <c r="AN320" s="2">
        <f t="shared" si="120"/>
        <v>0</v>
      </c>
      <c r="AP320" t="s">
        <v>2389</v>
      </c>
      <c r="AQ320" t="s">
        <v>1195</v>
      </c>
      <c r="AT320">
        <v>2</v>
      </c>
      <c r="AU320" s="95">
        <v>13</v>
      </c>
      <c r="AV320" s="97">
        <v>119</v>
      </c>
      <c r="AW320" s="100">
        <f t="shared" si="109"/>
        <v>13119</v>
      </c>
      <c r="AY320" s="7" t="s">
        <v>1461</v>
      </c>
    </row>
    <row r="321" spans="1:51" ht="13" hidden="1" customHeight="1" outlineLevel="1">
      <c r="A321" t="s">
        <v>874</v>
      </c>
      <c r="B321" t="s">
        <v>1195</v>
      </c>
      <c r="C321" s="1">
        <f t="shared" si="110"/>
        <v>267550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>IF(P321&gt;0,RANK(P321,(N321:P321,Q321:AE321)),0)</f>
        <v>0</v>
      </c>
      <c r="G321" s="1">
        <f t="shared" si="111"/>
        <v>83096</v>
      </c>
      <c r="H321" s="2">
        <f t="shared" si="112"/>
        <v>0.31058119977574283</v>
      </c>
      <c r="I321" s="2"/>
      <c r="J321" s="2">
        <f t="shared" si="113"/>
        <v>0.64856288544197349</v>
      </c>
      <c r="K321" s="2">
        <f t="shared" si="114"/>
        <v>0.3379816856662306</v>
      </c>
      <c r="L321" s="2">
        <f t="shared" si="115"/>
        <v>0</v>
      </c>
      <c r="M321" s="2">
        <f t="shared" si="116"/>
        <v>1.3455428891795906E-2</v>
      </c>
      <c r="N321" s="107">
        <v>173523</v>
      </c>
      <c r="O321" s="107">
        <v>90427</v>
      </c>
      <c r="P321" s="107"/>
      <c r="Q321" s="107">
        <v>3592</v>
      </c>
      <c r="R321" s="117"/>
      <c r="S321" s="117"/>
      <c r="X321" s="1"/>
      <c r="Y321" s="55">
        <v>1</v>
      </c>
      <c r="Z321" s="55">
        <v>5</v>
      </c>
      <c r="AA321" s="55">
        <v>2</v>
      </c>
      <c r="AG321" s="7">
        <f>IF(Q321&gt;0,RANK(Q321,(N321:P321,Q321:AE321)),0)</f>
        <v>3</v>
      </c>
      <c r="AH321" s="7">
        <f>IF(R321&gt;0,RANK(R321,(N321:P321,Q321:AE321)),0)</f>
        <v>0</v>
      </c>
      <c r="AI321" s="7">
        <f>IF(T321&gt;0,RANK(T321,(N321:P321,Q321:AE321)),0)</f>
        <v>0</v>
      </c>
      <c r="AJ321" s="7">
        <f>IF(S321&gt;0,RANK(S321,(N321:P321,Q321:AE321)),0)</f>
        <v>0</v>
      </c>
      <c r="AK321" s="2">
        <f t="shared" si="117"/>
        <v>1.3425527938703045E-2</v>
      </c>
      <c r="AL321" s="2">
        <f t="shared" si="118"/>
        <v>0</v>
      </c>
      <c r="AM321" s="2">
        <f t="shared" si="119"/>
        <v>0</v>
      </c>
      <c r="AN321" s="2">
        <f t="shared" si="120"/>
        <v>0</v>
      </c>
      <c r="AP321" t="s">
        <v>874</v>
      </c>
      <c r="AQ321" t="s">
        <v>1195</v>
      </c>
      <c r="AT321">
        <v>2</v>
      </c>
      <c r="AU321" s="95">
        <v>13</v>
      </c>
      <c r="AV321" s="97">
        <v>121</v>
      </c>
      <c r="AW321" s="100">
        <f t="shared" si="109"/>
        <v>13121</v>
      </c>
      <c r="AY321" s="7" t="s">
        <v>1461</v>
      </c>
    </row>
    <row r="322" spans="1:51" ht="13" hidden="1" customHeight="1" outlineLevel="1">
      <c r="A322" t="s">
        <v>1912</v>
      </c>
      <c r="B322" t="s">
        <v>1195</v>
      </c>
      <c r="C322" s="1">
        <f t="shared" si="110"/>
        <v>7889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>IF(P322&gt;0,RANK(P322,(N322:P322,Q322:AE322)),0)</f>
        <v>0</v>
      </c>
      <c r="G322" s="1">
        <f t="shared" si="111"/>
        <v>4512</v>
      </c>
      <c r="H322" s="2">
        <f t="shared" si="112"/>
        <v>0.57193560654075293</v>
      </c>
      <c r="I322" s="2"/>
      <c r="J322" s="2">
        <f t="shared" si="113"/>
        <v>0.2017999746482444</v>
      </c>
      <c r="K322" s="2">
        <f t="shared" si="114"/>
        <v>0.77373558118899732</v>
      </c>
      <c r="L322" s="2">
        <f t="shared" si="115"/>
        <v>0</v>
      </c>
      <c r="M322" s="2">
        <f t="shared" si="116"/>
        <v>2.4464444162758281E-2</v>
      </c>
      <c r="N322" s="107">
        <v>1592</v>
      </c>
      <c r="O322" s="107">
        <v>6104</v>
      </c>
      <c r="P322" s="107"/>
      <c r="Q322" s="107">
        <v>193</v>
      </c>
      <c r="R322" s="117"/>
      <c r="S322" s="117"/>
      <c r="X322" s="1"/>
      <c r="Y322" s="55">
        <v>0</v>
      </c>
      <c r="Z322" s="55">
        <v>0</v>
      </c>
      <c r="AA322" s="55">
        <v>0</v>
      </c>
      <c r="AG322" s="7">
        <f>IF(Q322&gt;0,RANK(Q322,(N322:P322,Q322:AE322)),0)</f>
        <v>3</v>
      </c>
      <c r="AH322" s="7">
        <f>IF(R322&gt;0,RANK(R322,(N322:P322,Q322:AE322)),0)</f>
        <v>0</v>
      </c>
      <c r="AI322" s="7">
        <f>IF(T322&gt;0,RANK(T322,(N322:P322,Q322:AE322)),0)</f>
        <v>0</v>
      </c>
      <c r="AJ322" s="7">
        <f>IF(S322&gt;0,RANK(S322,(N322:P322,Q322:AE322)),0)</f>
        <v>0</v>
      </c>
      <c r="AK322" s="2">
        <f t="shared" si="117"/>
        <v>2.4464444162758271E-2</v>
      </c>
      <c r="AL322" s="2">
        <f t="shared" si="118"/>
        <v>0</v>
      </c>
      <c r="AM322" s="2">
        <f t="shared" si="119"/>
        <v>0</v>
      </c>
      <c r="AN322" s="2">
        <f t="shared" si="120"/>
        <v>0</v>
      </c>
      <c r="AP322" t="s">
        <v>1912</v>
      </c>
      <c r="AQ322" t="s">
        <v>1195</v>
      </c>
      <c r="AT322">
        <v>2</v>
      </c>
      <c r="AU322" s="95">
        <v>13</v>
      </c>
      <c r="AV322" s="97">
        <v>123</v>
      </c>
      <c r="AW322" s="100">
        <f t="shared" si="109"/>
        <v>13123</v>
      </c>
      <c r="AY322" s="7" t="s">
        <v>1461</v>
      </c>
    </row>
    <row r="323" spans="1:51" ht="13" hidden="1" customHeight="1" outlineLevel="1">
      <c r="A323" t="s">
        <v>527</v>
      </c>
      <c r="B323" t="s">
        <v>1195</v>
      </c>
      <c r="C323" s="1">
        <f t="shared" si="110"/>
        <v>801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>IF(P323&gt;0,RANK(P323,(N323:P323,Q323:AE323)),0)</f>
        <v>0</v>
      </c>
      <c r="G323" s="1">
        <f t="shared" si="111"/>
        <v>510</v>
      </c>
      <c r="H323" s="2">
        <f t="shared" si="112"/>
        <v>0.63670411985018727</v>
      </c>
      <c r="I323" s="2"/>
      <c r="J323" s="2">
        <f t="shared" si="113"/>
        <v>0.16853932584269662</v>
      </c>
      <c r="K323" s="2">
        <f t="shared" si="114"/>
        <v>0.80524344569288386</v>
      </c>
      <c r="L323" s="2">
        <f t="shared" si="115"/>
        <v>0</v>
      </c>
      <c r="M323" s="2">
        <f t="shared" si="116"/>
        <v>2.621722846441954E-2</v>
      </c>
      <c r="N323" s="107">
        <v>135</v>
      </c>
      <c r="O323" s="107">
        <v>645</v>
      </c>
      <c r="P323" s="107"/>
      <c r="Q323" s="107">
        <v>21</v>
      </c>
      <c r="R323" s="117"/>
      <c r="S323" s="117"/>
      <c r="X323" s="1"/>
      <c r="Y323" s="55">
        <v>0</v>
      </c>
      <c r="Z323" s="55">
        <v>0</v>
      </c>
      <c r="AA323" s="55">
        <v>0</v>
      </c>
      <c r="AG323" s="7">
        <f>IF(Q323&gt;0,RANK(Q323,(N323:P323,Q323:AE323)),0)</f>
        <v>3</v>
      </c>
      <c r="AH323" s="7">
        <f>IF(R323&gt;0,RANK(R323,(N323:P323,Q323:AE323)),0)</f>
        <v>0</v>
      </c>
      <c r="AI323" s="7">
        <f>IF(T323&gt;0,RANK(T323,(N323:P323,Q323:AE323)),0)</f>
        <v>0</v>
      </c>
      <c r="AJ323" s="7">
        <f>IF(S323&gt;0,RANK(S323,(N323:P323,Q323:AE323)),0)</f>
        <v>0</v>
      </c>
      <c r="AK323" s="2">
        <f t="shared" si="117"/>
        <v>2.6217228464419477E-2</v>
      </c>
      <c r="AL323" s="2">
        <f t="shared" si="118"/>
        <v>0</v>
      </c>
      <c r="AM323" s="2">
        <f t="shared" si="119"/>
        <v>0</v>
      </c>
      <c r="AN323" s="2">
        <f t="shared" si="120"/>
        <v>0</v>
      </c>
      <c r="AP323" t="s">
        <v>527</v>
      </c>
      <c r="AQ323" t="s">
        <v>1195</v>
      </c>
      <c r="AT323">
        <v>2</v>
      </c>
      <c r="AU323" s="95">
        <v>13</v>
      </c>
      <c r="AV323" s="97">
        <v>125</v>
      </c>
      <c r="AW323" s="100">
        <f t="shared" si="109"/>
        <v>13125</v>
      </c>
      <c r="AY323" s="7" t="s">
        <v>1461</v>
      </c>
    </row>
    <row r="324" spans="1:51" ht="13" hidden="1" customHeight="1" outlineLevel="1">
      <c r="A324" t="s">
        <v>1917</v>
      </c>
      <c r="B324" t="s">
        <v>1195</v>
      </c>
      <c r="C324" s="1">
        <f t="shared" si="110"/>
        <v>20273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>IF(P324&gt;0,RANK(P324,(N324:P324,Q324:AE324)),0)</f>
        <v>0</v>
      </c>
      <c r="G324" s="1">
        <f t="shared" si="111"/>
        <v>6992</v>
      </c>
      <c r="H324" s="2">
        <f t="shared" si="112"/>
        <v>0.34489222118088098</v>
      </c>
      <c r="I324" s="2"/>
      <c r="J324" s="2">
        <f t="shared" si="113"/>
        <v>0.32156069649287228</v>
      </c>
      <c r="K324" s="2">
        <f t="shared" si="114"/>
        <v>0.66645291767375325</v>
      </c>
      <c r="L324" s="2">
        <f t="shared" si="115"/>
        <v>0</v>
      </c>
      <c r="M324" s="2">
        <f t="shared" si="116"/>
        <v>1.1986385833374413E-2</v>
      </c>
      <c r="N324" s="107">
        <v>6519</v>
      </c>
      <c r="O324" s="107">
        <v>13511</v>
      </c>
      <c r="P324" s="107"/>
      <c r="Q324" s="107">
        <v>243</v>
      </c>
      <c r="R324" s="117"/>
      <c r="S324" s="117"/>
      <c r="X324" s="1"/>
      <c r="Y324" s="55">
        <v>0</v>
      </c>
      <c r="Z324" s="55">
        <v>0</v>
      </c>
      <c r="AA324" s="55">
        <v>0</v>
      </c>
      <c r="AG324" s="7">
        <f>IF(Q324&gt;0,RANK(Q324,(N324:P324,Q324:AE324)),0)</f>
        <v>3</v>
      </c>
      <c r="AH324" s="7">
        <f>IF(R324&gt;0,RANK(R324,(N324:P324,Q324:AE324)),0)</f>
        <v>0</v>
      </c>
      <c r="AI324" s="7">
        <f>IF(T324&gt;0,RANK(T324,(N324:P324,Q324:AE324)),0)</f>
        <v>0</v>
      </c>
      <c r="AJ324" s="7">
        <f>IF(S324&gt;0,RANK(S324,(N324:P324,Q324:AE324)),0)</f>
        <v>0</v>
      </c>
      <c r="AK324" s="2">
        <f t="shared" si="117"/>
        <v>1.1986385833374439E-2</v>
      </c>
      <c r="AL324" s="2">
        <f t="shared" si="118"/>
        <v>0</v>
      </c>
      <c r="AM324" s="2">
        <f t="shared" si="119"/>
        <v>0</v>
      </c>
      <c r="AN324" s="2">
        <f t="shared" si="120"/>
        <v>0</v>
      </c>
      <c r="AP324" t="s">
        <v>1917</v>
      </c>
      <c r="AQ324" t="s">
        <v>1195</v>
      </c>
      <c r="AT324">
        <v>2</v>
      </c>
      <c r="AU324" s="95">
        <v>13</v>
      </c>
      <c r="AV324" s="97">
        <v>127</v>
      </c>
      <c r="AW324" s="100">
        <f t="shared" si="109"/>
        <v>13127</v>
      </c>
      <c r="AY324" s="7" t="s">
        <v>1461</v>
      </c>
    </row>
    <row r="325" spans="1:51" ht="13" hidden="1" customHeight="1" outlineLevel="1">
      <c r="A325" t="s">
        <v>1319</v>
      </c>
      <c r="B325" t="s">
        <v>1195</v>
      </c>
      <c r="C325" s="1">
        <f t="shared" si="110"/>
        <v>10313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>IF(P325&gt;0,RANK(P325,(N325:P325,Q325:AE325)),0)</f>
        <v>0</v>
      </c>
      <c r="G325" s="1">
        <f t="shared" si="111"/>
        <v>5495</v>
      </c>
      <c r="H325" s="2">
        <f t="shared" si="112"/>
        <v>0.53282265102298065</v>
      </c>
      <c r="I325" s="2"/>
      <c r="J325" s="2">
        <f t="shared" si="113"/>
        <v>0.21565015029574325</v>
      </c>
      <c r="K325" s="2">
        <f t="shared" si="114"/>
        <v>0.74847280131872396</v>
      </c>
      <c r="L325" s="2">
        <f t="shared" si="115"/>
        <v>0</v>
      </c>
      <c r="M325" s="2">
        <f t="shared" si="116"/>
        <v>3.5877048385532739E-2</v>
      </c>
      <c r="N325" s="107">
        <v>2224</v>
      </c>
      <c r="O325" s="107">
        <v>7719</v>
      </c>
      <c r="P325" s="107"/>
      <c r="Q325" s="107">
        <v>370</v>
      </c>
      <c r="R325" s="117"/>
      <c r="S325" s="117"/>
      <c r="X325" s="1"/>
      <c r="Y325" s="55">
        <v>0</v>
      </c>
      <c r="Z325" s="55">
        <v>0</v>
      </c>
      <c r="AA325" s="55">
        <v>0</v>
      </c>
      <c r="AG325" s="7">
        <f>IF(Q325&gt;0,RANK(Q325,(N325:P325,Q325:AE325)),0)</f>
        <v>3</v>
      </c>
      <c r="AH325" s="7">
        <f>IF(R325&gt;0,RANK(R325,(N325:P325,Q325:AE325)),0)</f>
        <v>0</v>
      </c>
      <c r="AI325" s="7">
        <f>IF(T325&gt;0,RANK(T325,(N325:P325,Q325:AE325)),0)</f>
        <v>0</v>
      </c>
      <c r="AJ325" s="7">
        <f>IF(S325&gt;0,RANK(S325,(N325:P325,Q325:AE325)),0)</f>
        <v>0</v>
      </c>
      <c r="AK325" s="2">
        <f t="shared" si="117"/>
        <v>3.5877048385532823E-2</v>
      </c>
      <c r="AL325" s="2">
        <f t="shared" si="118"/>
        <v>0</v>
      </c>
      <c r="AM325" s="2">
        <f t="shared" si="119"/>
        <v>0</v>
      </c>
      <c r="AN325" s="2">
        <f t="shared" si="120"/>
        <v>0</v>
      </c>
      <c r="AP325" t="s">
        <v>1319</v>
      </c>
      <c r="AQ325" t="s">
        <v>1195</v>
      </c>
      <c r="AT325">
        <v>2</v>
      </c>
      <c r="AU325" s="95">
        <v>13</v>
      </c>
      <c r="AV325" s="97">
        <v>129</v>
      </c>
      <c r="AW325" s="100">
        <f t="shared" si="109"/>
        <v>13129</v>
      </c>
      <c r="AY325" s="7" t="s">
        <v>1461</v>
      </c>
    </row>
    <row r="326" spans="1:51" ht="13" hidden="1" customHeight="1" outlineLevel="1">
      <c r="A326" t="s">
        <v>1158</v>
      </c>
      <c r="B326" t="s">
        <v>1195</v>
      </c>
      <c r="C326" s="1">
        <f t="shared" ref="C326:C357" si="121">SUM(N326:AE326)</f>
        <v>5559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>IF(P326&gt;0,RANK(P326,(N326:P326,Q326:AE326)),0)</f>
        <v>0</v>
      </c>
      <c r="G326" s="1">
        <f t="shared" ref="G326:G357" si="122">IF(C326&gt;0,MAX(N326:P326)-LARGE(N326:P326,2),0)</f>
        <v>1691</v>
      </c>
      <c r="H326" s="2">
        <f t="shared" ref="H326:H357" si="123">IF(C326&gt;0,G326/C326,0)</f>
        <v>0.30419140133117467</v>
      </c>
      <c r="I326" s="2"/>
      <c r="J326" s="2">
        <f t="shared" ref="J326:J357" si="124">IF($C326=0,"-",N326/$C326)</f>
        <v>0.33747076812376325</v>
      </c>
      <c r="K326" s="2">
        <f t="shared" ref="K326:K357" si="125">IF($C326=0,"-",O326/$C326)</f>
        <v>0.64166216945493793</v>
      </c>
      <c r="L326" s="2">
        <f t="shared" ref="L326:L357" si="126">IF($C326=0,"-",P326/$C326)</f>
        <v>0</v>
      </c>
      <c r="M326" s="2">
        <f t="shared" ref="M326:M357" si="127">IF(C326=0,"-",(1-J326-K326-L326))</f>
        <v>2.0867062421298876E-2</v>
      </c>
      <c r="N326" s="107">
        <v>1876</v>
      </c>
      <c r="O326" s="107">
        <v>3567</v>
      </c>
      <c r="P326" s="107"/>
      <c r="Q326" s="107">
        <v>116</v>
      </c>
      <c r="R326" s="117"/>
      <c r="S326" s="117"/>
      <c r="X326" s="1"/>
      <c r="Y326" s="55">
        <v>0</v>
      </c>
      <c r="Z326" s="55">
        <v>0</v>
      </c>
      <c r="AA326" s="55">
        <v>0</v>
      </c>
      <c r="AG326" s="7">
        <f>IF(Q326&gt;0,RANK(Q326,(N326:P326,Q326:AE326)),0)</f>
        <v>3</v>
      </c>
      <c r="AH326" s="7">
        <f>IF(R326&gt;0,RANK(R326,(N326:P326,Q326:AE326)),0)</f>
        <v>0</v>
      </c>
      <c r="AI326" s="7">
        <f>IF(T326&gt;0,RANK(T326,(N326:P326,Q326:AE326)),0)</f>
        <v>0</v>
      </c>
      <c r="AJ326" s="7">
        <f>IF(S326&gt;0,RANK(S326,(N326:P326,Q326:AE326)),0)</f>
        <v>0</v>
      </c>
      <c r="AK326" s="2">
        <f t="shared" ref="AK326:AK357" si="128">IF($C326=0,"-",Q326/$C326)</f>
        <v>2.0867062421298793E-2</v>
      </c>
      <c r="AL326" s="2">
        <f t="shared" ref="AL326:AL357" si="129">IF($C326=0,"-",R326/$C326)</f>
        <v>0</v>
      </c>
      <c r="AM326" s="2">
        <f t="shared" ref="AM326:AM357" si="130">IF($C326=0,"-",T326/$C326)</f>
        <v>0</v>
      </c>
      <c r="AN326" s="2">
        <f t="shared" ref="AN326:AN357" si="131">IF($C326=0,"-",S326/$C326)</f>
        <v>0</v>
      </c>
      <c r="AP326" t="s">
        <v>1158</v>
      </c>
      <c r="AQ326" t="s">
        <v>1195</v>
      </c>
      <c r="AT326">
        <v>2</v>
      </c>
      <c r="AU326" s="95">
        <v>13</v>
      </c>
      <c r="AV326" s="97">
        <v>131</v>
      </c>
      <c r="AW326" s="100">
        <f t="shared" si="109"/>
        <v>13131</v>
      </c>
      <c r="AY326" s="7" t="s">
        <v>1461</v>
      </c>
    </row>
    <row r="327" spans="1:51" ht="13" hidden="1" customHeight="1" outlineLevel="1">
      <c r="A327" t="s">
        <v>2195</v>
      </c>
      <c r="B327" t="s">
        <v>1195</v>
      </c>
      <c r="C327" s="1">
        <f t="shared" si="121"/>
        <v>6541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>IF(P327&gt;0,RANK(P327,(N327:P327,Q327:AE327)),0)</f>
        <v>0</v>
      </c>
      <c r="G327" s="1">
        <f t="shared" si="122"/>
        <v>1760</v>
      </c>
      <c r="H327" s="2">
        <f t="shared" si="123"/>
        <v>0.26907200733832748</v>
      </c>
      <c r="I327" s="2"/>
      <c r="J327" s="2">
        <f t="shared" si="124"/>
        <v>0.35927228252560772</v>
      </c>
      <c r="K327" s="2">
        <f t="shared" si="125"/>
        <v>0.6283442898639352</v>
      </c>
      <c r="L327" s="2">
        <f t="shared" si="126"/>
        <v>0</v>
      </c>
      <c r="M327" s="2">
        <f t="shared" si="127"/>
        <v>1.2383427610457076E-2</v>
      </c>
      <c r="N327" s="107">
        <v>2350</v>
      </c>
      <c r="O327" s="107">
        <v>4110</v>
      </c>
      <c r="P327" s="107"/>
      <c r="Q327" s="107">
        <v>81</v>
      </c>
      <c r="R327" s="117"/>
      <c r="S327" s="117"/>
      <c r="X327" s="1"/>
      <c r="Y327" s="55">
        <v>0</v>
      </c>
      <c r="Z327" s="55">
        <v>0</v>
      </c>
      <c r="AA327" s="55">
        <v>0</v>
      </c>
      <c r="AG327" s="7">
        <f>IF(Q327&gt;0,RANK(Q327,(N327:P327,Q327:AE327)),0)</f>
        <v>3</v>
      </c>
      <c r="AH327" s="7">
        <f>IF(R327&gt;0,RANK(R327,(N327:P327,Q327:AE327)),0)</f>
        <v>0</v>
      </c>
      <c r="AI327" s="7">
        <f>IF(T327&gt;0,RANK(T327,(N327:P327,Q327:AE327)),0)</f>
        <v>0</v>
      </c>
      <c r="AJ327" s="7">
        <f>IF(S327&gt;0,RANK(S327,(N327:P327,Q327:AE327)),0)</f>
        <v>0</v>
      </c>
      <c r="AK327" s="2">
        <f t="shared" si="128"/>
        <v>1.2383427610457116E-2</v>
      </c>
      <c r="AL327" s="2">
        <f t="shared" si="129"/>
        <v>0</v>
      </c>
      <c r="AM327" s="2">
        <f t="shared" si="130"/>
        <v>0</v>
      </c>
      <c r="AN327" s="2">
        <f t="shared" si="131"/>
        <v>0</v>
      </c>
      <c r="AP327" t="s">
        <v>2195</v>
      </c>
      <c r="AQ327" t="s">
        <v>1195</v>
      </c>
      <c r="AT327">
        <v>2</v>
      </c>
      <c r="AU327" s="95">
        <v>13</v>
      </c>
      <c r="AV327" s="97">
        <v>133</v>
      </c>
      <c r="AW327" s="100">
        <f t="shared" si="109"/>
        <v>13133</v>
      </c>
      <c r="AY327" s="7" t="s">
        <v>1461</v>
      </c>
    </row>
    <row r="328" spans="1:51" ht="13" hidden="1" customHeight="1" outlineLevel="1">
      <c r="A328" t="s">
        <v>1308</v>
      </c>
      <c r="B328" t="s">
        <v>1195</v>
      </c>
      <c r="C328" s="1">
        <f t="shared" si="121"/>
        <v>199325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>IF(P328&gt;0,RANK(P328,(N328:P328,Q328:AE328)),0)</f>
        <v>0</v>
      </c>
      <c r="G328" s="1">
        <f t="shared" si="122"/>
        <v>20766</v>
      </c>
      <c r="H328" s="2">
        <f t="shared" si="123"/>
        <v>0.10418161294368494</v>
      </c>
      <c r="I328" s="2"/>
      <c r="J328" s="2">
        <f t="shared" si="124"/>
        <v>0.43712028094820016</v>
      </c>
      <c r="K328" s="2">
        <f t="shared" si="125"/>
        <v>0.5413018938918851</v>
      </c>
      <c r="L328" s="2">
        <f t="shared" si="126"/>
        <v>0</v>
      </c>
      <c r="M328" s="2">
        <f t="shared" si="127"/>
        <v>2.1577825159914688E-2</v>
      </c>
      <c r="N328" s="107">
        <v>87129</v>
      </c>
      <c r="O328" s="107">
        <v>107895</v>
      </c>
      <c r="P328" s="107"/>
      <c r="Q328" s="107">
        <v>4296</v>
      </c>
      <c r="R328" s="117"/>
      <c r="S328" s="117"/>
      <c r="X328" s="1"/>
      <c r="Y328" s="55">
        <v>1</v>
      </c>
      <c r="Z328" s="55">
        <v>4</v>
      </c>
      <c r="AA328" s="55">
        <v>0</v>
      </c>
      <c r="AG328" s="7">
        <f>IF(Q328&gt;0,RANK(Q328,(N328:P328,Q328:AE328)),0)</f>
        <v>3</v>
      </c>
      <c r="AH328" s="7">
        <f>IF(R328&gt;0,RANK(R328,(N328:P328,Q328:AE328)),0)</f>
        <v>0</v>
      </c>
      <c r="AI328" s="7">
        <f>IF(T328&gt;0,RANK(T328,(N328:P328,Q328:AE328)),0)</f>
        <v>0</v>
      </c>
      <c r="AJ328" s="7">
        <f>IF(S328&gt;0,RANK(S328,(N328:P328,Q328:AE328)),0)</f>
        <v>0</v>
      </c>
      <c r="AK328" s="2">
        <f t="shared" si="128"/>
        <v>2.155274049918475E-2</v>
      </c>
      <c r="AL328" s="2">
        <f t="shared" si="129"/>
        <v>0</v>
      </c>
      <c r="AM328" s="2">
        <f t="shared" si="130"/>
        <v>0</v>
      </c>
      <c r="AN328" s="2">
        <f t="shared" si="131"/>
        <v>0</v>
      </c>
      <c r="AP328" t="s">
        <v>1308</v>
      </c>
      <c r="AQ328" t="s">
        <v>1195</v>
      </c>
      <c r="AT328">
        <v>2</v>
      </c>
      <c r="AU328" s="95">
        <v>13</v>
      </c>
      <c r="AV328" s="97">
        <v>135</v>
      </c>
      <c r="AW328" s="100">
        <f t="shared" si="109"/>
        <v>13135</v>
      </c>
      <c r="AY328" s="7" t="s">
        <v>1461</v>
      </c>
    </row>
    <row r="329" spans="1:51" ht="13" hidden="1" customHeight="1" outlineLevel="1">
      <c r="A329" t="s">
        <v>875</v>
      </c>
      <c r="B329" t="s">
        <v>1195</v>
      </c>
      <c r="C329" s="1">
        <f t="shared" si="121"/>
        <v>9690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>IF(P329&gt;0,RANK(P329,(N329:P329,Q329:AE329)),0)</f>
        <v>0</v>
      </c>
      <c r="G329" s="1">
        <f t="shared" si="122"/>
        <v>5890</v>
      </c>
      <c r="H329" s="2">
        <f t="shared" si="123"/>
        <v>0.60784313725490191</v>
      </c>
      <c r="I329" s="2"/>
      <c r="J329" s="2">
        <f t="shared" si="124"/>
        <v>0.18224974200206398</v>
      </c>
      <c r="K329" s="2">
        <f t="shared" si="125"/>
        <v>0.79009287925696592</v>
      </c>
      <c r="L329" s="2">
        <f t="shared" si="126"/>
        <v>0</v>
      </c>
      <c r="M329" s="2">
        <f t="shared" si="127"/>
        <v>2.7657378740970073E-2</v>
      </c>
      <c r="N329" s="107">
        <v>1766</v>
      </c>
      <c r="O329" s="107">
        <v>7656</v>
      </c>
      <c r="P329" s="107"/>
      <c r="Q329" s="107">
        <v>268</v>
      </c>
      <c r="R329" s="117"/>
      <c r="S329" s="117"/>
      <c r="X329" s="1"/>
      <c r="Y329" s="55">
        <v>0</v>
      </c>
      <c r="Z329" s="55">
        <v>0</v>
      </c>
      <c r="AA329" s="55">
        <v>0</v>
      </c>
      <c r="AG329" s="7">
        <f>IF(Q329&gt;0,RANK(Q329,(N329:P329,Q329:AE329)),0)</f>
        <v>3</v>
      </c>
      <c r="AH329" s="7">
        <f>IF(R329&gt;0,RANK(R329,(N329:P329,Q329:AE329)),0)</f>
        <v>0</v>
      </c>
      <c r="AI329" s="7">
        <f>IF(T329&gt;0,RANK(T329,(N329:P329,Q329:AE329)),0)</f>
        <v>0</v>
      </c>
      <c r="AJ329" s="7">
        <f>IF(S329&gt;0,RANK(S329,(N329:P329,Q329:AE329)),0)</f>
        <v>0</v>
      </c>
      <c r="AK329" s="2">
        <f t="shared" si="128"/>
        <v>2.7657378740970073E-2</v>
      </c>
      <c r="AL329" s="2">
        <f t="shared" si="129"/>
        <v>0</v>
      </c>
      <c r="AM329" s="2">
        <f t="shared" si="130"/>
        <v>0</v>
      </c>
      <c r="AN329" s="2">
        <f t="shared" si="131"/>
        <v>0</v>
      </c>
      <c r="AP329" t="s">
        <v>875</v>
      </c>
      <c r="AQ329" t="s">
        <v>1195</v>
      </c>
      <c r="AT329">
        <v>2</v>
      </c>
      <c r="AU329" s="95">
        <v>13</v>
      </c>
      <c r="AV329" s="97">
        <v>137</v>
      </c>
      <c r="AW329" s="100">
        <f t="shared" ref="AW329:AW392" si="132">1000*AU329+AV329</f>
        <v>13137</v>
      </c>
      <c r="AY329" s="7" t="s">
        <v>1461</v>
      </c>
    </row>
    <row r="330" spans="1:51" ht="13" hidden="1" customHeight="1" outlineLevel="1">
      <c r="A330" t="s">
        <v>2115</v>
      </c>
      <c r="B330" t="s">
        <v>1195</v>
      </c>
      <c r="C330" s="1">
        <f t="shared" si="121"/>
        <v>43914</v>
      </c>
      <c r="D330" s="7">
        <f>IF(N330&gt;0, RANK(N330,(N330:P330,Q330:AE330)),0)</f>
        <v>2</v>
      </c>
      <c r="E330" s="7">
        <f>IF(O330&gt;0,RANK(O330,(N330:P330,Q330:AE330)),0)</f>
        <v>1</v>
      </c>
      <c r="F330" s="7">
        <f>IF(P330&gt;0,RANK(P330,(N330:P330,Q330:AE330)),0)</f>
        <v>0</v>
      </c>
      <c r="G330" s="1">
        <f t="shared" si="122"/>
        <v>24369</v>
      </c>
      <c r="H330" s="2">
        <f t="shared" si="123"/>
        <v>0.5549255362754475</v>
      </c>
      <c r="I330" s="2"/>
      <c r="J330" s="2">
        <f t="shared" si="124"/>
        <v>0.20959147424511546</v>
      </c>
      <c r="K330" s="2">
        <f t="shared" si="125"/>
        <v>0.76451701052056287</v>
      </c>
      <c r="L330" s="2">
        <f t="shared" si="126"/>
        <v>0</v>
      </c>
      <c r="M330" s="2">
        <f t="shared" si="127"/>
        <v>2.5891515234321649E-2</v>
      </c>
      <c r="N330" s="107">
        <v>9204</v>
      </c>
      <c r="O330" s="107">
        <v>33573</v>
      </c>
      <c r="P330" s="107"/>
      <c r="Q330" s="107">
        <v>1137</v>
      </c>
      <c r="R330" s="117"/>
      <c r="S330" s="117"/>
      <c r="X330" s="1"/>
      <c r="Y330" s="55">
        <v>0</v>
      </c>
      <c r="Z330" s="55">
        <v>0</v>
      </c>
      <c r="AA330" s="55">
        <v>0</v>
      </c>
      <c r="AG330" s="7">
        <f>IF(Q330&gt;0,RANK(Q330,(N330:P330,Q330:AE330)),0)</f>
        <v>3</v>
      </c>
      <c r="AH330" s="7">
        <f>IF(R330&gt;0,RANK(R330,(N330:P330,Q330:AE330)),0)</f>
        <v>0</v>
      </c>
      <c r="AI330" s="7">
        <f>IF(T330&gt;0,RANK(T330,(N330:P330,Q330:AE330)),0)</f>
        <v>0</v>
      </c>
      <c r="AJ330" s="7">
        <f>IF(S330&gt;0,RANK(S330,(N330:P330,Q330:AE330)),0)</f>
        <v>0</v>
      </c>
      <c r="AK330" s="2">
        <f t="shared" si="128"/>
        <v>2.5891515234321628E-2</v>
      </c>
      <c r="AL330" s="2">
        <f t="shared" si="129"/>
        <v>0</v>
      </c>
      <c r="AM330" s="2">
        <f t="shared" si="130"/>
        <v>0</v>
      </c>
      <c r="AN330" s="2">
        <f t="shared" si="131"/>
        <v>0</v>
      </c>
      <c r="AP330" t="s">
        <v>2115</v>
      </c>
      <c r="AQ330" t="s">
        <v>1195</v>
      </c>
      <c r="AT330">
        <v>2</v>
      </c>
      <c r="AU330" s="95">
        <v>13</v>
      </c>
      <c r="AV330" s="97">
        <v>139</v>
      </c>
      <c r="AW330" s="100">
        <f t="shared" si="132"/>
        <v>13139</v>
      </c>
      <c r="AY330" s="7" t="s">
        <v>1461</v>
      </c>
    </row>
    <row r="331" spans="1:51" ht="13" hidden="1" customHeight="1" outlineLevel="1">
      <c r="A331" t="s">
        <v>12</v>
      </c>
      <c r="B331" t="s">
        <v>1195</v>
      </c>
      <c r="C331" s="1">
        <f t="shared" si="121"/>
        <v>2435</v>
      </c>
      <c r="D331" s="7">
        <f>IF(N331&gt;0, RANK(N331,(N331:P331,Q331:AE331)),0)</f>
        <v>1</v>
      </c>
      <c r="E331" s="7">
        <f>IF(O331&gt;0,RANK(O331,(N331:P331,Q331:AE331)),0)</f>
        <v>2</v>
      </c>
      <c r="F331" s="7">
        <f>IF(P331&gt;0,RANK(P331,(N331:P331,Q331:AE331)),0)</f>
        <v>0</v>
      </c>
      <c r="G331" s="1">
        <f t="shared" si="122"/>
        <v>1439</v>
      </c>
      <c r="H331" s="2">
        <f t="shared" si="123"/>
        <v>0.59096509240246409</v>
      </c>
      <c r="I331" s="2"/>
      <c r="J331" s="2">
        <f t="shared" si="124"/>
        <v>0.79178644763860373</v>
      </c>
      <c r="K331" s="2">
        <f t="shared" si="125"/>
        <v>0.20082135523613964</v>
      </c>
      <c r="L331" s="2">
        <f t="shared" si="126"/>
        <v>0</v>
      </c>
      <c r="M331" s="2">
        <f t="shared" si="127"/>
        <v>7.3921971252566276E-3</v>
      </c>
      <c r="N331" s="107">
        <v>1928</v>
      </c>
      <c r="O331" s="107">
        <v>489</v>
      </c>
      <c r="P331" s="107"/>
      <c r="Q331" s="107">
        <v>18</v>
      </c>
      <c r="R331" s="117"/>
      <c r="S331" s="117"/>
      <c r="X331" s="1"/>
      <c r="Y331" s="55">
        <v>0</v>
      </c>
      <c r="Z331" s="55">
        <v>0</v>
      </c>
      <c r="AA331" s="55">
        <v>0</v>
      </c>
      <c r="AG331" s="7">
        <f>IF(Q331&gt;0,RANK(Q331,(N331:P331,Q331:AE331)),0)</f>
        <v>3</v>
      </c>
      <c r="AH331" s="7">
        <f>IF(R331&gt;0,RANK(R331,(N331:P331,Q331:AE331)),0)</f>
        <v>0</v>
      </c>
      <c r="AI331" s="7">
        <f>IF(T331&gt;0,RANK(T331,(N331:P331,Q331:AE331)),0)</f>
        <v>0</v>
      </c>
      <c r="AJ331" s="7">
        <f>IF(S331&gt;0,RANK(S331,(N331:P331,Q331:AE331)),0)</f>
        <v>0</v>
      </c>
      <c r="AK331" s="2">
        <f t="shared" si="128"/>
        <v>7.3921971252566736E-3</v>
      </c>
      <c r="AL331" s="2">
        <f t="shared" si="129"/>
        <v>0</v>
      </c>
      <c r="AM331" s="2">
        <f t="shared" si="130"/>
        <v>0</v>
      </c>
      <c r="AN331" s="2">
        <f t="shared" si="131"/>
        <v>0</v>
      </c>
      <c r="AP331" t="s">
        <v>12</v>
      </c>
      <c r="AQ331" t="s">
        <v>1195</v>
      </c>
      <c r="AT331">
        <v>2</v>
      </c>
      <c r="AU331" s="95">
        <v>13</v>
      </c>
      <c r="AV331" s="97">
        <v>141</v>
      </c>
      <c r="AW331" s="100">
        <f t="shared" si="132"/>
        <v>13141</v>
      </c>
      <c r="AY331" s="7" t="s">
        <v>1461</v>
      </c>
    </row>
    <row r="332" spans="1:51" ht="13" hidden="1" customHeight="1" outlineLevel="1">
      <c r="A332" t="s">
        <v>424</v>
      </c>
      <c r="B332" t="s">
        <v>1195</v>
      </c>
      <c r="C332" s="1">
        <f t="shared" si="121"/>
        <v>6826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>IF(P332&gt;0,RANK(P332,(N332:P332,Q332:AE332)),0)</f>
        <v>0</v>
      </c>
      <c r="G332" s="1">
        <f t="shared" si="122"/>
        <v>3938</v>
      </c>
      <c r="H332" s="2">
        <f t="shared" si="123"/>
        <v>0.57691180779372986</v>
      </c>
      <c r="I332" s="2"/>
      <c r="J332" s="2">
        <f t="shared" si="124"/>
        <v>0.19308526223263991</v>
      </c>
      <c r="K332" s="2">
        <f t="shared" si="125"/>
        <v>0.76999707002636975</v>
      </c>
      <c r="L332" s="2">
        <f t="shared" si="126"/>
        <v>0</v>
      </c>
      <c r="M332" s="2">
        <f t="shared" si="127"/>
        <v>3.6917667740990368E-2</v>
      </c>
      <c r="N332" s="107">
        <v>1318</v>
      </c>
      <c r="O332" s="107">
        <v>5256</v>
      </c>
      <c r="P332" s="107"/>
      <c r="Q332" s="107">
        <v>252</v>
      </c>
      <c r="R332" s="117"/>
      <c r="S332" s="117"/>
      <c r="X332" s="1"/>
      <c r="Y332" s="55">
        <v>0</v>
      </c>
      <c r="Z332" s="55">
        <v>0</v>
      </c>
      <c r="AA332" s="55">
        <v>0</v>
      </c>
      <c r="AG332" s="7">
        <f>IF(Q332&gt;0,RANK(Q332,(N332:P332,Q332:AE332)),0)</f>
        <v>3</v>
      </c>
      <c r="AH332" s="7">
        <f>IF(R332&gt;0,RANK(R332,(N332:P332,Q332:AE332)),0)</f>
        <v>0</v>
      </c>
      <c r="AI332" s="7">
        <f>IF(T332&gt;0,RANK(T332,(N332:P332,Q332:AE332)),0)</f>
        <v>0</v>
      </c>
      <c r="AJ332" s="7">
        <f>IF(S332&gt;0,RANK(S332,(N332:P332,Q332:AE332)),0)</f>
        <v>0</v>
      </c>
      <c r="AK332" s="2">
        <f t="shared" si="128"/>
        <v>3.6917667740990333E-2</v>
      </c>
      <c r="AL332" s="2">
        <f t="shared" si="129"/>
        <v>0</v>
      </c>
      <c r="AM332" s="2">
        <f t="shared" si="130"/>
        <v>0</v>
      </c>
      <c r="AN332" s="2">
        <f t="shared" si="131"/>
        <v>0</v>
      </c>
      <c r="AP332" t="s">
        <v>424</v>
      </c>
      <c r="AQ332" t="s">
        <v>1195</v>
      </c>
      <c r="AT332">
        <v>2</v>
      </c>
      <c r="AU332" s="95">
        <v>13</v>
      </c>
      <c r="AV332" s="97">
        <v>143</v>
      </c>
      <c r="AW332" s="100">
        <f t="shared" si="132"/>
        <v>13143</v>
      </c>
      <c r="AY332" s="7" t="s">
        <v>1461</v>
      </c>
    </row>
    <row r="333" spans="1:51" ht="13" hidden="1" customHeight="1" outlineLevel="1">
      <c r="A333" t="s">
        <v>1229</v>
      </c>
      <c r="B333" t="s">
        <v>1195</v>
      </c>
      <c r="C333" s="1">
        <f t="shared" si="121"/>
        <v>10357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>IF(P333&gt;0,RANK(P333,(N333:P333,Q333:AE333)),0)</f>
        <v>0</v>
      </c>
      <c r="G333" s="1">
        <f t="shared" si="122"/>
        <v>4428</v>
      </c>
      <c r="H333" s="2">
        <f t="shared" si="123"/>
        <v>0.42753693154388334</v>
      </c>
      <c r="I333" s="2"/>
      <c r="J333" s="2">
        <f t="shared" si="124"/>
        <v>0.27787969489234332</v>
      </c>
      <c r="K333" s="2">
        <f t="shared" si="125"/>
        <v>0.70541662643622671</v>
      </c>
      <c r="L333" s="2">
        <f t="shared" si="126"/>
        <v>0</v>
      </c>
      <c r="M333" s="2">
        <f t="shared" si="127"/>
        <v>1.6703678671429967E-2</v>
      </c>
      <c r="N333" s="107">
        <v>2878</v>
      </c>
      <c r="O333" s="107">
        <v>7306</v>
      </c>
      <c r="P333" s="107"/>
      <c r="Q333" s="107">
        <v>173</v>
      </c>
      <c r="R333" s="117"/>
      <c r="S333" s="117"/>
      <c r="X333" s="1"/>
      <c r="Y333" s="55">
        <v>0</v>
      </c>
      <c r="Z333" s="55">
        <v>0</v>
      </c>
      <c r="AA333" s="55">
        <v>0</v>
      </c>
      <c r="AG333" s="7">
        <f>IF(Q333&gt;0,RANK(Q333,(N333:P333,Q333:AE333)),0)</f>
        <v>3</v>
      </c>
      <c r="AH333" s="7">
        <f>IF(R333&gt;0,RANK(R333,(N333:P333,Q333:AE333)),0)</f>
        <v>0</v>
      </c>
      <c r="AI333" s="7">
        <f>IF(T333&gt;0,RANK(T333,(N333:P333,Q333:AE333)),0)</f>
        <v>0</v>
      </c>
      <c r="AJ333" s="7">
        <f>IF(S333&gt;0,RANK(S333,(N333:P333,Q333:AE333)),0)</f>
        <v>0</v>
      </c>
      <c r="AK333" s="2">
        <f t="shared" si="128"/>
        <v>1.6703678671429949E-2</v>
      </c>
      <c r="AL333" s="2">
        <f t="shared" si="129"/>
        <v>0</v>
      </c>
      <c r="AM333" s="2">
        <f t="shared" si="130"/>
        <v>0</v>
      </c>
      <c r="AN333" s="2">
        <f t="shared" si="131"/>
        <v>0</v>
      </c>
      <c r="AP333" t="s">
        <v>1229</v>
      </c>
      <c r="AQ333" t="s">
        <v>1195</v>
      </c>
      <c r="AT333">
        <v>2</v>
      </c>
      <c r="AU333" s="95">
        <v>13</v>
      </c>
      <c r="AV333" s="97">
        <v>145</v>
      </c>
      <c r="AW333" s="100">
        <f t="shared" si="132"/>
        <v>13145</v>
      </c>
      <c r="AY333" s="7" t="s">
        <v>1461</v>
      </c>
    </row>
    <row r="334" spans="1:51" ht="13" hidden="1" customHeight="1" outlineLevel="1">
      <c r="A334" t="s">
        <v>1677</v>
      </c>
      <c r="B334" t="s">
        <v>1195</v>
      </c>
      <c r="C334" s="1">
        <f t="shared" si="121"/>
        <v>6765</v>
      </c>
      <c r="D334" s="7">
        <f>IF(N334&gt;0, RANK(N334,(N334:P334,Q334:AE334)),0)</f>
        <v>2</v>
      </c>
      <c r="E334" s="7">
        <f>IF(O334&gt;0,RANK(O334,(N334:P334,Q334:AE334)),0)</f>
        <v>1</v>
      </c>
      <c r="F334" s="7">
        <f>IF(P334&gt;0,RANK(P334,(N334:P334,Q334:AE334)),0)</f>
        <v>0</v>
      </c>
      <c r="G334" s="1">
        <f t="shared" si="122"/>
        <v>2722</v>
      </c>
      <c r="H334" s="2">
        <f t="shared" si="123"/>
        <v>0.40236511456023649</v>
      </c>
      <c r="I334" s="2"/>
      <c r="J334" s="2">
        <f t="shared" si="124"/>
        <v>0.28765705838876571</v>
      </c>
      <c r="K334" s="2">
        <f t="shared" si="125"/>
        <v>0.69002217294900225</v>
      </c>
      <c r="L334" s="2">
        <f t="shared" si="126"/>
        <v>0</v>
      </c>
      <c r="M334" s="2">
        <f t="shared" si="127"/>
        <v>2.2320768662232093E-2</v>
      </c>
      <c r="N334" s="107">
        <v>1946</v>
      </c>
      <c r="O334" s="107">
        <v>4668</v>
      </c>
      <c r="P334" s="107"/>
      <c r="Q334" s="107">
        <v>151</v>
      </c>
      <c r="R334" s="117"/>
      <c r="S334" s="117"/>
      <c r="X334" s="1"/>
      <c r="Y334" s="55">
        <v>0</v>
      </c>
      <c r="Z334" s="55">
        <v>0</v>
      </c>
      <c r="AA334" s="55">
        <v>0</v>
      </c>
      <c r="AG334" s="7">
        <f>IF(Q334&gt;0,RANK(Q334,(N334:P334,Q334:AE334)),0)</f>
        <v>3</v>
      </c>
      <c r="AH334" s="7">
        <f>IF(R334&gt;0,RANK(R334,(N334:P334,Q334:AE334)),0)</f>
        <v>0</v>
      </c>
      <c r="AI334" s="7">
        <f>IF(T334&gt;0,RANK(T334,(N334:P334,Q334:AE334)),0)</f>
        <v>0</v>
      </c>
      <c r="AJ334" s="7">
        <f>IF(S334&gt;0,RANK(S334,(N334:P334,Q334:AE334)),0)</f>
        <v>0</v>
      </c>
      <c r="AK334" s="2">
        <f t="shared" si="128"/>
        <v>2.2320768662232076E-2</v>
      </c>
      <c r="AL334" s="2">
        <f t="shared" si="129"/>
        <v>0</v>
      </c>
      <c r="AM334" s="2">
        <f t="shared" si="130"/>
        <v>0</v>
      </c>
      <c r="AN334" s="2">
        <f t="shared" si="131"/>
        <v>0</v>
      </c>
      <c r="AP334" t="s">
        <v>1677</v>
      </c>
      <c r="AQ334" t="s">
        <v>1195</v>
      </c>
      <c r="AT334">
        <v>2</v>
      </c>
      <c r="AU334" s="95">
        <v>13</v>
      </c>
      <c r="AV334" s="97">
        <v>147</v>
      </c>
      <c r="AW334" s="100">
        <f t="shared" si="132"/>
        <v>13147</v>
      </c>
      <c r="AY334" s="7" t="s">
        <v>1461</v>
      </c>
    </row>
    <row r="335" spans="1:51" ht="13" hidden="1" customHeight="1" outlineLevel="1">
      <c r="A335" t="s">
        <v>457</v>
      </c>
      <c r="B335" t="s">
        <v>1195</v>
      </c>
      <c r="C335" s="1">
        <f t="shared" si="121"/>
        <v>2489</v>
      </c>
      <c r="D335" s="7">
        <f>IF(N335&gt;0, RANK(N335,(N335:P335,Q335:AE335)),0)</f>
        <v>2</v>
      </c>
      <c r="E335" s="7">
        <f>IF(O335&gt;0,RANK(O335,(N335:P335,Q335:AE335)),0)</f>
        <v>1</v>
      </c>
      <c r="F335" s="7">
        <f>IF(P335&gt;0,RANK(P335,(N335:P335,Q335:AE335)),0)</f>
        <v>0</v>
      </c>
      <c r="G335" s="1">
        <f t="shared" si="122"/>
        <v>1185</v>
      </c>
      <c r="H335" s="2">
        <f t="shared" si="123"/>
        <v>0.47609481719566094</v>
      </c>
      <c r="I335" s="2"/>
      <c r="J335" s="2">
        <f t="shared" si="124"/>
        <v>0.24789071916432301</v>
      </c>
      <c r="K335" s="2">
        <f t="shared" si="125"/>
        <v>0.72398553635998397</v>
      </c>
      <c r="L335" s="2">
        <f t="shared" si="126"/>
        <v>0</v>
      </c>
      <c r="M335" s="2">
        <f t="shared" si="127"/>
        <v>2.8123744475692991E-2</v>
      </c>
      <c r="N335" s="107">
        <v>617</v>
      </c>
      <c r="O335" s="107">
        <v>1802</v>
      </c>
      <c r="P335" s="107"/>
      <c r="Q335" s="107">
        <v>69</v>
      </c>
      <c r="R335" s="117"/>
      <c r="S335" s="117"/>
      <c r="X335" s="1"/>
      <c r="Y335" s="55">
        <v>0</v>
      </c>
      <c r="Z335" s="55">
        <v>0</v>
      </c>
      <c r="AA335" s="55">
        <v>1</v>
      </c>
      <c r="AG335" s="7">
        <f>IF(Q335&gt;0,RANK(Q335,(N335:P335,Q335:AE335)),0)</f>
        <v>3</v>
      </c>
      <c r="AH335" s="7">
        <f>IF(R335&gt;0,RANK(R335,(N335:P335,Q335:AE335)),0)</f>
        <v>0</v>
      </c>
      <c r="AI335" s="7">
        <f>IF(T335&gt;0,RANK(T335,(N335:P335,Q335:AE335)),0)</f>
        <v>0</v>
      </c>
      <c r="AJ335" s="7">
        <f>IF(S335&gt;0,RANK(S335,(N335:P335,Q335:AE335)),0)</f>
        <v>0</v>
      </c>
      <c r="AK335" s="2">
        <f t="shared" si="128"/>
        <v>2.7721976697468863E-2</v>
      </c>
      <c r="AL335" s="2">
        <f t="shared" si="129"/>
        <v>0</v>
      </c>
      <c r="AM335" s="2">
        <f t="shared" si="130"/>
        <v>0</v>
      </c>
      <c r="AN335" s="2">
        <f t="shared" si="131"/>
        <v>0</v>
      </c>
      <c r="AP335" t="s">
        <v>457</v>
      </c>
      <c r="AQ335" t="s">
        <v>1195</v>
      </c>
      <c r="AT335">
        <v>2</v>
      </c>
      <c r="AU335" s="95">
        <v>13</v>
      </c>
      <c r="AV335" s="97">
        <v>149</v>
      </c>
      <c r="AW335" s="100">
        <f t="shared" si="132"/>
        <v>13149</v>
      </c>
      <c r="AY335" s="7" t="s">
        <v>1461</v>
      </c>
    </row>
    <row r="336" spans="1:51" ht="13" hidden="1" customHeight="1" outlineLevel="1">
      <c r="A336" t="s">
        <v>646</v>
      </c>
      <c r="B336" t="s">
        <v>1195</v>
      </c>
      <c r="C336" s="1">
        <f t="shared" si="121"/>
        <v>63520</v>
      </c>
      <c r="D336" s="7">
        <f>IF(N336&gt;0, RANK(N336,(N336:P336,Q336:AE336)),0)</f>
        <v>1</v>
      </c>
      <c r="E336" s="7">
        <f>IF(O336&gt;0,RANK(O336,(N336:P336,Q336:AE336)),0)</f>
        <v>2</v>
      </c>
      <c r="F336" s="7">
        <f>IF(P336&gt;0,RANK(P336,(N336:P336,Q336:AE336)),0)</f>
        <v>0</v>
      </c>
      <c r="G336" s="1">
        <f t="shared" si="122"/>
        <v>431</v>
      </c>
      <c r="H336" s="2">
        <f t="shared" si="123"/>
        <v>6.7852644836272043E-3</v>
      </c>
      <c r="I336" s="2"/>
      <c r="J336" s="2">
        <f t="shared" si="124"/>
        <v>0.49455289672544078</v>
      </c>
      <c r="K336" s="2">
        <f t="shared" si="125"/>
        <v>0.48776763224181358</v>
      </c>
      <c r="L336" s="2">
        <f t="shared" si="126"/>
        <v>0</v>
      </c>
      <c r="M336" s="2">
        <f t="shared" si="127"/>
        <v>1.7679471032745642E-2</v>
      </c>
      <c r="N336" s="107">
        <v>31414</v>
      </c>
      <c r="O336" s="107">
        <v>30983</v>
      </c>
      <c r="P336" s="107"/>
      <c r="Q336" s="107">
        <v>1121</v>
      </c>
      <c r="R336" s="117"/>
      <c r="S336" s="117"/>
      <c r="X336" s="1"/>
      <c r="Y336" s="55">
        <v>1</v>
      </c>
      <c r="Z336" s="55">
        <v>1</v>
      </c>
      <c r="AA336" s="55">
        <v>0</v>
      </c>
      <c r="AG336" s="7">
        <f>IF(Q336&gt;0,RANK(Q336,(N336:P336,Q336:AE336)),0)</f>
        <v>3</v>
      </c>
      <c r="AH336" s="7">
        <f>IF(R336&gt;0,RANK(R336,(N336:P336,Q336:AE336)),0)</f>
        <v>0</v>
      </c>
      <c r="AI336" s="7">
        <f>IF(T336&gt;0,RANK(T336,(N336:P336,Q336:AE336)),0)</f>
        <v>0</v>
      </c>
      <c r="AJ336" s="7">
        <f>IF(S336&gt;0,RANK(S336,(N336:P336,Q336:AE336)),0)</f>
        <v>0</v>
      </c>
      <c r="AK336" s="2">
        <f t="shared" si="128"/>
        <v>1.7647984886649874E-2</v>
      </c>
      <c r="AL336" s="2">
        <f t="shared" si="129"/>
        <v>0</v>
      </c>
      <c r="AM336" s="2">
        <f t="shared" si="130"/>
        <v>0</v>
      </c>
      <c r="AN336" s="2">
        <f t="shared" si="131"/>
        <v>0</v>
      </c>
      <c r="AP336" t="s">
        <v>646</v>
      </c>
      <c r="AQ336" t="s">
        <v>1195</v>
      </c>
      <c r="AT336">
        <v>2</v>
      </c>
      <c r="AU336" s="95">
        <v>13</v>
      </c>
      <c r="AV336" s="97">
        <v>151</v>
      </c>
      <c r="AW336" s="100">
        <f t="shared" si="132"/>
        <v>13151</v>
      </c>
      <c r="AY336" s="7" t="s">
        <v>1461</v>
      </c>
    </row>
    <row r="337" spans="1:51" ht="13" hidden="1" customHeight="1" outlineLevel="1">
      <c r="A337" t="s">
        <v>1542</v>
      </c>
      <c r="B337" t="s">
        <v>1195</v>
      </c>
      <c r="C337" s="1">
        <f t="shared" si="121"/>
        <v>37829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>IF(P337&gt;0,RANK(P337,(N337:P337,Q337:AE337)),0)</f>
        <v>0</v>
      </c>
      <c r="G337" s="1">
        <f t="shared" si="122"/>
        <v>8535</v>
      </c>
      <c r="H337" s="2">
        <f t="shared" si="123"/>
        <v>0.22562055565835734</v>
      </c>
      <c r="I337" s="2"/>
      <c r="J337" s="2">
        <f t="shared" si="124"/>
        <v>0.37907425520103621</v>
      </c>
      <c r="K337" s="2">
        <f t="shared" si="125"/>
        <v>0.60469481085939358</v>
      </c>
      <c r="L337" s="2">
        <f t="shared" si="126"/>
        <v>0</v>
      </c>
      <c r="M337" s="2">
        <f t="shared" si="127"/>
        <v>1.6230933939570202E-2</v>
      </c>
      <c r="N337" s="107">
        <v>14340</v>
      </c>
      <c r="O337" s="107">
        <v>22875</v>
      </c>
      <c r="P337" s="107"/>
      <c r="Q337" s="107">
        <v>613</v>
      </c>
      <c r="R337" s="117"/>
      <c r="S337" s="117"/>
      <c r="X337" s="1"/>
      <c r="Y337" s="55">
        <v>0</v>
      </c>
      <c r="Z337" s="55">
        <v>1</v>
      </c>
      <c r="AA337" s="55">
        <v>0</v>
      </c>
      <c r="AG337" s="7">
        <f>IF(Q337&gt;0,RANK(Q337,(N337:P337,Q337:AE337)),0)</f>
        <v>3</v>
      </c>
      <c r="AH337" s="7">
        <f>IF(R337&gt;0,RANK(R337,(N337:P337,Q337:AE337)),0)</f>
        <v>0</v>
      </c>
      <c r="AI337" s="7">
        <f>IF(T337&gt;0,RANK(T337,(N337:P337,Q337:AE337)),0)</f>
        <v>0</v>
      </c>
      <c r="AJ337" s="7">
        <f>IF(S337&gt;0,RANK(S337,(N337:P337,Q337:AE337)),0)</f>
        <v>0</v>
      </c>
      <c r="AK337" s="2">
        <f t="shared" si="128"/>
        <v>1.6204499193740254E-2</v>
      </c>
      <c r="AL337" s="2">
        <f t="shared" si="129"/>
        <v>0</v>
      </c>
      <c r="AM337" s="2">
        <f t="shared" si="130"/>
        <v>0</v>
      </c>
      <c r="AN337" s="2">
        <f t="shared" si="131"/>
        <v>0</v>
      </c>
      <c r="AP337" t="s">
        <v>1542</v>
      </c>
      <c r="AQ337" t="s">
        <v>1195</v>
      </c>
      <c r="AT337">
        <v>2</v>
      </c>
      <c r="AU337" s="95">
        <v>13</v>
      </c>
      <c r="AV337" s="97">
        <v>153</v>
      </c>
      <c r="AW337" s="100">
        <f t="shared" si="132"/>
        <v>13153</v>
      </c>
      <c r="AY337" s="7" t="s">
        <v>1461</v>
      </c>
    </row>
    <row r="338" spans="1:51" ht="13" hidden="1" customHeight="1" outlineLevel="1">
      <c r="A338" t="s">
        <v>1894</v>
      </c>
      <c r="B338" t="s">
        <v>1195</v>
      </c>
      <c r="C338" s="1">
        <f t="shared" si="121"/>
        <v>2336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>IF(P338&gt;0,RANK(P338,(N338:P338,Q338:AE338)),0)</f>
        <v>0</v>
      </c>
      <c r="G338" s="1">
        <f t="shared" si="122"/>
        <v>915</v>
      </c>
      <c r="H338" s="2">
        <f t="shared" si="123"/>
        <v>0.39169520547945208</v>
      </c>
      <c r="I338" s="2"/>
      <c r="J338" s="2">
        <f t="shared" si="124"/>
        <v>0.2949486301369863</v>
      </c>
      <c r="K338" s="2">
        <f t="shared" si="125"/>
        <v>0.68664383561643838</v>
      </c>
      <c r="L338" s="2">
        <f t="shared" si="126"/>
        <v>0</v>
      </c>
      <c r="M338" s="2">
        <f t="shared" si="127"/>
        <v>1.8407534246575263E-2</v>
      </c>
      <c r="N338" s="107">
        <v>689</v>
      </c>
      <c r="O338" s="107">
        <v>1604</v>
      </c>
      <c r="P338" s="107"/>
      <c r="Q338" s="107">
        <v>43</v>
      </c>
      <c r="R338" s="117"/>
      <c r="S338" s="117"/>
      <c r="X338" s="1"/>
      <c r="Y338" s="55">
        <v>0</v>
      </c>
      <c r="Z338" s="55">
        <v>0</v>
      </c>
      <c r="AA338" s="55">
        <v>0</v>
      </c>
      <c r="AG338" s="7">
        <f>IF(Q338&gt;0,RANK(Q338,(N338:P338,Q338:AE338)),0)</f>
        <v>3</v>
      </c>
      <c r="AH338" s="7">
        <f>IF(R338&gt;0,RANK(R338,(N338:P338,Q338:AE338)),0)</f>
        <v>0</v>
      </c>
      <c r="AI338" s="7">
        <f>IF(T338&gt;0,RANK(T338,(N338:P338,Q338:AE338)),0)</f>
        <v>0</v>
      </c>
      <c r="AJ338" s="7">
        <f>IF(S338&gt;0,RANK(S338,(N338:P338,Q338:AE338)),0)</f>
        <v>0</v>
      </c>
      <c r="AK338" s="2">
        <f t="shared" si="128"/>
        <v>1.8407534246575343E-2</v>
      </c>
      <c r="AL338" s="2">
        <f t="shared" si="129"/>
        <v>0</v>
      </c>
      <c r="AM338" s="2">
        <f t="shared" si="130"/>
        <v>0</v>
      </c>
      <c r="AN338" s="2">
        <f t="shared" si="131"/>
        <v>0</v>
      </c>
      <c r="AP338" t="s">
        <v>1894</v>
      </c>
      <c r="AQ338" t="s">
        <v>1195</v>
      </c>
      <c r="AT338">
        <v>2</v>
      </c>
      <c r="AU338" s="95">
        <v>13</v>
      </c>
      <c r="AV338" s="97">
        <v>155</v>
      </c>
      <c r="AW338" s="100">
        <f t="shared" si="132"/>
        <v>13155</v>
      </c>
      <c r="AY338" s="7" t="s">
        <v>1461</v>
      </c>
    </row>
    <row r="339" spans="1:51" ht="13" hidden="1" customHeight="1" outlineLevel="1">
      <c r="A339" t="s">
        <v>2196</v>
      </c>
      <c r="B339" t="s">
        <v>1195</v>
      </c>
      <c r="C339" s="1">
        <f t="shared" si="121"/>
        <v>16028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>IF(P339&gt;0,RANK(P339,(N339:P339,Q339:AE339)),0)</f>
        <v>0</v>
      </c>
      <c r="G339" s="1">
        <f t="shared" si="122"/>
        <v>9828</v>
      </c>
      <c r="H339" s="2">
        <f t="shared" si="123"/>
        <v>0.61317694035437986</v>
      </c>
      <c r="I339" s="2"/>
      <c r="J339" s="2">
        <f t="shared" si="124"/>
        <v>0.18105814824057898</v>
      </c>
      <c r="K339" s="2">
        <f t="shared" si="125"/>
        <v>0.79423508859495884</v>
      </c>
      <c r="L339" s="2">
        <f t="shared" si="126"/>
        <v>0</v>
      </c>
      <c r="M339" s="2">
        <f t="shared" si="127"/>
        <v>2.4706763164462187E-2</v>
      </c>
      <c r="N339" s="107">
        <v>2902</v>
      </c>
      <c r="O339" s="107">
        <v>12730</v>
      </c>
      <c r="P339" s="107"/>
      <c r="Q339" s="107">
        <v>396</v>
      </c>
      <c r="R339" s="117"/>
      <c r="S339" s="117"/>
      <c r="X339" s="1"/>
      <c r="Y339" s="55">
        <v>0</v>
      </c>
      <c r="Z339" s="55">
        <v>0</v>
      </c>
      <c r="AA339" s="55">
        <v>0</v>
      </c>
      <c r="AG339" s="7">
        <f>IF(Q339&gt;0,RANK(Q339,(N339:P339,Q339:AE339)),0)</f>
        <v>3</v>
      </c>
      <c r="AH339" s="7">
        <f>IF(R339&gt;0,RANK(R339,(N339:P339,Q339:AE339)),0)</f>
        <v>0</v>
      </c>
      <c r="AI339" s="7">
        <f>IF(T339&gt;0,RANK(T339,(N339:P339,Q339:AE339)),0)</f>
        <v>0</v>
      </c>
      <c r="AJ339" s="7">
        <f>IF(S339&gt;0,RANK(S339,(N339:P339,Q339:AE339)),0)</f>
        <v>0</v>
      </c>
      <c r="AK339" s="2">
        <f t="shared" si="128"/>
        <v>2.470676316446219E-2</v>
      </c>
      <c r="AL339" s="2">
        <f t="shared" si="129"/>
        <v>0</v>
      </c>
      <c r="AM339" s="2">
        <f t="shared" si="130"/>
        <v>0</v>
      </c>
      <c r="AN339" s="2">
        <f t="shared" si="131"/>
        <v>0</v>
      </c>
      <c r="AP339" t="s">
        <v>2196</v>
      </c>
      <c r="AQ339" t="s">
        <v>1195</v>
      </c>
      <c r="AT339">
        <v>2</v>
      </c>
      <c r="AU339" s="95">
        <v>13</v>
      </c>
      <c r="AV339" s="97">
        <v>157</v>
      </c>
      <c r="AW339" s="100">
        <f t="shared" si="132"/>
        <v>13157</v>
      </c>
      <c r="AY339" s="7" t="s">
        <v>1461</v>
      </c>
    </row>
    <row r="340" spans="1:51" ht="13" hidden="1" customHeight="1" outlineLevel="1">
      <c r="A340" t="s">
        <v>297</v>
      </c>
      <c r="B340" t="s">
        <v>1195</v>
      </c>
      <c r="C340" s="1">
        <f t="shared" si="121"/>
        <v>3858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>IF(P340&gt;0,RANK(P340,(N340:P340,Q340:AE340)),0)</f>
        <v>0</v>
      </c>
      <c r="G340" s="1">
        <f t="shared" si="122"/>
        <v>1350</v>
      </c>
      <c r="H340" s="2">
        <f t="shared" si="123"/>
        <v>0.34992223950233281</v>
      </c>
      <c r="I340" s="2"/>
      <c r="J340" s="2">
        <f t="shared" si="124"/>
        <v>0.31441161223431829</v>
      </c>
      <c r="K340" s="2">
        <f t="shared" si="125"/>
        <v>0.66433385173665116</v>
      </c>
      <c r="L340" s="2">
        <f t="shared" si="126"/>
        <v>0</v>
      </c>
      <c r="M340" s="2">
        <f t="shared" si="127"/>
        <v>2.1254536029030491E-2</v>
      </c>
      <c r="N340" s="107">
        <v>1213</v>
      </c>
      <c r="O340" s="107">
        <v>2563</v>
      </c>
      <c r="P340" s="107"/>
      <c r="Q340" s="107">
        <v>82</v>
      </c>
      <c r="R340" s="117"/>
      <c r="S340" s="117"/>
      <c r="X340" s="1"/>
      <c r="Y340" s="55">
        <v>0</v>
      </c>
      <c r="Z340" s="55">
        <v>0</v>
      </c>
      <c r="AA340" s="55">
        <v>0</v>
      </c>
      <c r="AG340" s="7">
        <f>IF(Q340&gt;0,RANK(Q340,(N340:P340,Q340:AE340)),0)</f>
        <v>3</v>
      </c>
      <c r="AH340" s="7">
        <f>IF(R340&gt;0,RANK(R340,(N340:P340,Q340:AE340)),0)</f>
        <v>0</v>
      </c>
      <c r="AI340" s="7">
        <f>IF(T340&gt;0,RANK(T340,(N340:P340,Q340:AE340)),0)</f>
        <v>0</v>
      </c>
      <c r="AJ340" s="7">
        <f>IF(S340&gt;0,RANK(S340,(N340:P340,Q340:AE340)),0)</f>
        <v>0</v>
      </c>
      <c r="AK340" s="2">
        <f t="shared" si="128"/>
        <v>2.1254536029030584E-2</v>
      </c>
      <c r="AL340" s="2">
        <f t="shared" si="129"/>
        <v>0</v>
      </c>
      <c r="AM340" s="2">
        <f t="shared" si="130"/>
        <v>0</v>
      </c>
      <c r="AN340" s="2">
        <f t="shared" si="131"/>
        <v>0</v>
      </c>
      <c r="AP340" t="s">
        <v>297</v>
      </c>
      <c r="AQ340" t="s">
        <v>1195</v>
      </c>
      <c r="AT340">
        <v>2</v>
      </c>
      <c r="AU340" s="95">
        <v>13</v>
      </c>
      <c r="AV340" s="97">
        <v>159</v>
      </c>
      <c r="AW340" s="100">
        <f t="shared" si="132"/>
        <v>13159</v>
      </c>
      <c r="AY340" s="7" t="s">
        <v>1461</v>
      </c>
    </row>
    <row r="341" spans="1:51" ht="13" hidden="1" customHeight="1" outlineLevel="1">
      <c r="A341" t="s">
        <v>1904</v>
      </c>
      <c r="B341" t="s">
        <v>1195</v>
      </c>
      <c r="C341" s="1">
        <f t="shared" si="121"/>
        <v>2996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>IF(P341&gt;0,RANK(P341,(N341:P341,Q341:AE341)),0)</f>
        <v>0</v>
      </c>
      <c r="G341" s="1">
        <f t="shared" si="122"/>
        <v>1456</v>
      </c>
      <c r="H341" s="2">
        <f t="shared" si="123"/>
        <v>0.48598130841121495</v>
      </c>
      <c r="I341" s="2"/>
      <c r="J341" s="2">
        <f t="shared" si="124"/>
        <v>0.24465954606141521</v>
      </c>
      <c r="K341" s="2">
        <f t="shared" si="125"/>
        <v>0.73064085447263016</v>
      </c>
      <c r="L341" s="2">
        <f t="shared" si="126"/>
        <v>0</v>
      </c>
      <c r="M341" s="2">
        <f t="shared" si="127"/>
        <v>2.469959946595468E-2</v>
      </c>
      <c r="N341" s="107">
        <v>733</v>
      </c>
      <c r="O341" s="107">
        <v>2189</v>
      </c>
      <c r="P341" s="107"/>
      <c r="Q341" s="107">
        <v>74</v>
      </c>
      <c r="R341" s="117"/>
      <c r="S341" s="117"/>
      <c r="X341" s="1"/>
      <c r="Y341" s="55">
        <v>0</v>
      </c>
      <c r="Z341" s="55">
        <v>0</v>
      </c>
      <c r="AA341" s="55">
        <v>0</v>
      </c>
      <c r="AG341" s="7">
        <f>IF(Q341&gt;0,RANK(Q341,(N341:P341,Q341:AE341)),0)</f>
        <v>3</v>
      </c>
      <c r="AH341" s="7">
        <f>IF(R341&gt;0,RANK(R341,(N341:P341,Q341:AE341)),0)</f>
        <v>0</v>
      </c>
      <c r="AI341" s="7">
        <f>IF(T341&gt;0,RANK(T341,(N341:P341,Q341:AE341)),0)</f>
        <v>0</v>
      </c>
      <c r="AJ341" s="7">
        <f>IF(S341&gt;0,RANK(S341,(N341:P341,Q341:AE341)),0)</f>
        <v>0</v>
      </c>
      <c r="AK341" s="2">
        <f t="shared" si="128"/>
        <v>2.4699599465954607E-2</v>
      </c>
      <c r="AL341" s="2">
        <f t="shared" si="129"/>
        <v>0</v>
      </c>
      <c r="AM341" s="2">
        <f t="shared" si="130"/>
        <v>0</v>
      </c>
      <c r="AN341" s="2">
        <f t="shared" si="131"/>
        <v>0</v>
      </c>
      <c r="AP341" t="s">
        <v>1904</v>
      </c>
      <c r="AQ341" t="s">
        <v>1195</v>
      </c>
      <c r="AT341">
        <v>2</v>
      </c>
      <c r="AU341" s="95">
        <v>13</v>
      </c>
      <c r="AV341" s="97">
        <v>161</v>
      </c>
      <c r="AW341" s="100">
        <f t="shared" si="132"/>
        <v>13161</v>
      </c>
      <c r="AY341" s="7" t="s">
        <v>1461</v>
      </c>
    </row>
    <row r="342" spans="1:51" ht="13" hidden="1" customHeight="1" outlineLevel="1">
      <c r="A342" t="s">
        <v>1268</v>
      </c>
      <c r="B342" t="s">
        <v>1195</v>
      </c>
      <c r="C342" s="1">
        <f t="shared" si="121"/>
        <v>4567</v>
      </c>
      <c r="D342" s="7">
        <f>IF(N342&gt;0, RANK(N342,(N342:P342,Q342:AE342)),0)</f>
        <v>1</v>
      </c>
      <c r="E342" s="7">
        <f>IF(O342&gt;0,RANK(O342,(N342:P342,Q342:AE342)),0)</f>
        <v>2</v>
      </c>
      <c r="F342" s="7">
        <f>IF(P342&gt;0,RANK(P342,(N342:P342,Q342:AE342)),0)</f>
        <v>0</v>
      </c>
      <c r="G342" s="1">
        <f t="shared" si="122"/>
        <v>472</v>
      </c>
      <c r="H342" s="2">
        <f t="shared" si="123"/>
        <v>0.10335012042916575</v>
      </c>
      <c r="I342" s="2"/>
      <c r="J342" s="2">
        <f t="shared" si="124"/>
        <v>0.54652945040507994</v>
      </c>
      <c r="K342" s="2">
        <f t="shared" si="125"/>
        <v>0.44317932997591419</v>
      </c>
      <c r="L342" s="2">
        <f t="shared" si="126"/>
        <v>0</v>
      </c>
      <c r="M342" s="2">
        <f t="shared" si="127"/>
        <v>1.0291219619005865E-2</v>
      </c>
      <c r="N342" s="107">
        <v>2496</v>
      </c>
      <c r="O342" s="107">
        <v>2024</v>
      </c>
      <c r="P342" s="107"/>
      <c r="Q342" s="107">
        <v>47</v>
      </c>
      <c r="R342" s="117"/>
      <c r="S342" s="117"/>
      <c r="X342" s="1"/>
      <c r="Y342" s="55">
        <v>0</v>
      </c>
      <c r="Z342" s="55">
        <v>0</v>
      </c>
      <c r="AA342" s="55">
        <v>0</v>
      </c>
      <c r="AG342" s="7">
        <f>IF(Q342&gt;0,RANK(Q342,(N342:P342,Q342:AE342)),0)</f>
        <v>3</v>
      </c>
      <c r="AH342" s="7">
        <f>IF(R342&gt;0,RANK(R342,(N342:P342,Q342:AE342)),0)</f>
        <v>0</v>
      </c>
      <c r="AI342" s="7">
        <f>IF(T342&gt;0,RANK(T342,(N342:P342,Q342:AE342)),0)</f>
        <v>0</v>
      </c>
      <c r="AJ342" s="7">
        <f>IF(S342&gt;0,RANK(S342,(N342:P342,Q342:AE342)),0)</f>
        <v>0</v>
      </c>
      <c r="AK342" s="2">
        <f t="shared" si="128"/>
        <v>1.0291219619005912E-2</v>
      </c>
      <c r="AL342" s="2">
        <f t="shared" si="129"/>
        <v>0</v>
      </c>
      <c r="AM342" s="2">
        <f t="shared" si="130"/>
        <v>0</v>
      </c>
      <c r="AN342" s="2">
        <f t="shared" si="131"/>
        <v>0</v>
      </c>
      <c r="AP342" t="s">
        <v>1268</v>
      </c>
      <c r="AQ342" t="s">
        <v>1195</v>
      </c>
      <c r="AT342">
        <v>2</v>
      </c>
      <c r="AU342" s="95">
        <v>13</v>
      </c>
      <c r="AV342" s="97">
        <v>163</v>
      </c>
      <c r="AW342" s="100">
        <f t="shared" si="132"/>
        <v>13163</v>
      </c>
      <c r="AY342" s="7" t="s">
        <v>1461</v>
      </c>
    </row>
    <row r="343" spans="1:51" ht="13" hidden="1" customHeight="1" outlineLevel="1">
      <c r="A343" t="s">
        <v>605</v>
      </c>
      <c r="B343" t="s">
        <v>1195</v>
      </c>
      <c r="C343" s="1">
        <f t="shared" si="121"/>
        <v>1938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>IF(P343&gt;0,RANK(P343,(N343:P343,Q343:AE343)),0)</f>
        <v>0</v>
      </c>
      <c r="G343" s="1">
        <f t="shared" si="122"/>
        <v>334</v>
      </c>
      <c r="H343" s="2">
        <f t="shared" si="123"/>
        <v>0.17234262125902994</v>
      </c>
      <c r="I343" s="2"/>
      <c r="J343" s="2">
        <f t="shared" si="124"/>
        <v>0.40557275541795668</v>
      </c>
      <c r="K343" s="2">
        <f t="shared" si="125"/>
        <v>0.57791537667698656</v>
      </c>
      <c r="L343" s="2">
        <f t="shared" si="126"/>
        <v>0</v>
      </c>
      <c r="M343" s="2">
        <f t="shared" si="127"/>
        <v>1.6511867905056765E-2</v>
      </c>
      <c r="N343" s="107">
        <v>786</v>
      </c>
      <c r="O343" s="107">
        <v>1120</v>
      </c>
      <c r="P343" s="107"/>
      <c r="Q343" s="107">
        <v>32</v>
      </c>
      <c r="R343" s="117"/>
      <c r="S343" s="117"/>
      <c r="X343" s="1"/>
      <c r="Y343" s="55">
        <v>0</v>
      </c>
      <c r="Z343" s="55">
        <v>0</v>
      </c>
      <c r="AA343" s="55">
        <v>0</v>
      </c>
      <c r="AG343" s="7">
        <f>IF(Q343&gt;0,RANK(Q343,(N343:P343,Q343:AE343)),0)</f>
        <v>3</v>
      </c>
      <c r="AH343" s="7">
        <f>IF(R343&gt;0,RANK(R343,(N343:P343,Q343:AE343)),0)</f>
        <v>0</v>
      </c>
      <c r="AI343" s="7">
        <f>IF(T343&gt;0,RANK(T343,(N343:P343,Q343:AE343)),0)</f>
        <v>0</v>
      </c>
      <c r="AJ343" s="7">
        <f>IF(S343&gt;0,RANK(S343,(N343:P343,Q343:AE343)),0)</f>
        <v>0</v>
      </c>
      <c r="AK343" s="2">
        <f t="shared" si="128"/>
        <v>1.6511867905056758E-2</v>
      </c>
      <c r="AL343" s="2">
        <f t="shared" si="129"/>
        <v>0</v>
      </c>
      <c r="AM343" s="2">
        <f t="shared" si="130"/>
        <v>0</v>
      </c>
      <c r="AN343" s="2">
        <f t="shared" si="131"/>
        <v>0</v>
      </c>
      <c r="AP343" t="s">
        <v>605</v>
      </c>
      <c r="AQ343" t="s">
        <v>1195</v>
      </c>
      <c r="AT343">
        <v>2</v>
      </c>
      <c r="AU343" s="95">
        <v>13</v>
      </c>
      <c r="AV343" s="97">
        <v>165</v>
      </c>
      <c r="AW343" s="100">
        <f t="shared" si="132"/>
        <v>13165</v>
      </c>
      <c r="AY343" s="7" t="s">
        <v>1461</v>
      </c>
    </row>
    <row r="344" spans="1:51" ht="13" hidden="1" customHeight="1" outlineLevel="1">
      <c r="A344" t="s">
        <v>2426</v>
      </c>
      <c r="B344" t="s">
        <v>1195</v>
      </c>
      <c r="C344" s="1">
        <f t="shared" si="121"/>
        <v>2313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>IF(P344&gt;0,RANK(P344,(N344:P344,Q344:AE344)),0)</f>
        <v>0</v>
      </c>
      <c r="G344" s="1">
        <f t="shared" si="122"/>
        <v>797</v>
      </c>
      <c r="H344" s="2">
        <f t="shared" si="123"/>
        <v>0.34457414613056636</v>
      </c>
      <c r="I344" s="2"/>
      <c r="J344" s="2">
        <f t="shared" si="124"/>
        <v>0.32079550367488113</v>
      </c>
      <c r="K344" s="2">
        <f t="shared" si="125"/>
        <v>0.66536964980544744</v>
      </c>
      <c r="L344" s="2">
        <f t="shared" si="126"/>
        <v>0</v>
      </c>
      <c r="M344" s="2">
        <f t="shared" si="127"/>
        <v>1.3834846519671484E-2</v>
      </c>
      <c r="N344" s="107">
        <v>742</v>
      </c>
      <c r="O344" s="107">
        <v>1539</v>
      </c>
      <c r="P344" s="107"/>
      <c r="Q344" s="107">
        <v>32</v>
      </c>
      <c r="R344" s="117"/>
      <c r="S344" s="117"/>
      <c r="X344" s="1"/>
      <c r="Y344" s="55">
        <v>0</v>
      </c>
      <c r="Z344" s="55">
        <v>0</v>
      </c>
      <c r="AA344" s="55">
        <v>0</v>
      </c>
      <c r="AG344" s="7">
        <f>IF(Q344&gt;0,RANK(Q344,(N344:P344,Q344:AE344)),0)</f>
        <v>3</v>
      </c>
      <c r="AH344" s="7">
        <f>IF(R344&gt;0,RANK(R344,(N344:P344,Q344:AE344)),0)</f>
        <v>0</v>
      </c>
      <c r="AI344" s="7">
        <f>IF(T344&gt;0,RANK(T344,(N344:P344,Q344:AE344)),0)</f>
        <v>0</v>
      </c>
      <c r="AJ344" s="7">
        <f>IF(S344&gt;0,RANK(S344,(N344:P344,Q344:AE344)),0)</f>
        <v>0</v>
      </c>
      <c r="AK344" s="2">
        <f t="shared" si="128"/>
        <v>1.3834846519671422E-2</v>
      </c>
      <c r="AL344" s="2">
        <f t="shared" si="129"/>
        <v>0</v>
      </c>
      <c r="AM344" s="2">
        <f t="shared" si="130"/>
        <v>0</v>
      </c>
      <c r="AN344" s="2">
        <f t="shared" si="131"/>
        <v>0</v>
      </c>
      <c r="AP344" t="s">
        <v>2426</v>
      </c>
      <c r="AQ344" t="s">
        <v>1195</v>
      </c>
      <c r="AT344">
        <v>2</v>
      </c>
      <c r="AU344" s="95">
        <v>13</v>
      </c>
      <c r="AV344" s="97">
        <v>167</v>
      </c>
      <c r="AW344" s="100">
        <f t="shared" si="132"/>
        <v>13167</v>
      </c>
      <c r="AY344" s="7" t="s">
        <v>1461</v>
      </c>
    </row>
    <row r="345" spans="1:51" ht="13" hidden="1" customHeight="1" outlineLevel="1">
      <c r="A345" t="s">
        <v>2156</v>
      </c>
      <c r="B345" t="s">
        <v>1195</v>
      </c>
      <c r="C345" s="1">
        <f t="shared" si="121"/>
        <v>8148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>IF(P345&gt;0,RANK(P345,(N345:P345,Q345:AE345)),0)</f>
        <v>0</v>
      </c>
      <c r="G345" s="1">
        <f t="shared" si="122"/>
        <v>1964</v>
      </c>
      <c r="H345" s="2">
        <f t="shared" si="123"/>
        <v>0.24104074619538537</v>
      </c>
      <c r="I345" s="2"/>
      <c r="J345" s="2">
        <f t="shared" si="124"/>
        <v>0.3703976435935199</v>
      </c>
      <c r="K345" s="2">
        <f t="shared" si="125"/>
        <v>0.6114383897889053</v>
      </c>
      <c r="L345" s="2">
        <f t="shared" si="126"/>
        <v>0</v>
      </c>
      <c r="M345" s="2">
        <f t="shared" si="127"/>
        <v>1.81639666175748E-2</v>
      </c>
      <c r="N345" s="107">
        <v>3018</v>
      </c>
      <c r="O345" s="107">
        <v>4982</v>
      </c>
      <c r="P345" s="107"/>
      <c r="Q345" s="107">
        <v>148</v>
      </c>
      <c r="R345" s="117"/>
      <c r="S345" s="117"/>
      <c r="X345" s="1"/>
      <c r="Y345" s="55">
        <v>0</v>
      </c>
      <c r="Z345" s="55">
        <v>0</v>
      </c>
      <c r="AA345" s="55">
        <v>0</v>
      </c>
      <c r="AG345" s="7">
        <f>IF(Q345&gt;0,RANK(Q345,(N345:P345,Q345:AE345)),0)</f>
        <v>3</v>
      </c>
      <c r="AH345" s="7">
        <f>IF(R345&gt;0,RANK(R345,(N345:P345,Q345:AE345)),0)</f>
        <v>0</v>
      </c>
      <c r="AI345" s="7">
        <f>IF(T345&gt;0,RANK(T345,(N345:P345,Q345:AE345)),0)</f>
        <v>0</v>
      </c>
      <c r="AJ345" s="7">
        <f>IF(S345&gt;0,RANK(S345,(N345:P345,Q345:AE345)),0)</f>
        <v>0</v>
      </c>
      <c r="AK345" s="2">
        <f t="shared" si="128"/>
        <v>1.8163966617574866E-2</v>
      </c>
      <c r="AL345" s="2">
        <f t="shared" si="129"/>
        <v>0</v>
      </c>
      <c r="AM345" s="2">
        <f t="shared" si="130"/>
        <v>0</v>
      </c>
      <c r="AN345" s="2">
        <f t="shared" si="131"/>
        <v>0</v>
      </c>
      <c r="AP345" t="s">
        <v>2156</v>
      </c>
      <c r="AQ345" t="s">
        <v>1195</v>
      </c>
      <c r="AT345">
        <v>2</v>
      </c>
      <c r="AU345" s="95">
        <v>13</v>
      </c>
      <c r="AV345" s="97">
        <v>169</v>
      </c>
      <c r="AW345" s="100">
        <f t="shared" si="132"/>
        <v>13169</v>
      </c>
      <c r="AY345" s="7" t="s">
        <v>1461</v>
      </c>
    </row>
    <row r="346" spans="1:51" ht="13" hidden="1" customHeight="1" outlineLevel="1">
      <c r="A346" t="s">
        <v>1700</v>
      </c>
      <c r="B346" t="s">
        <v>1195</v>
      </c>
      <c r="C346" s="1">
        <f t="shared" si="121"/>
        <v>5010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>IF(P346&gt;0,RANK(P346,(N346:P346,Q346:AE346)),0)</f>
        <v>0</v>
      </c>
      <c r="G346" s="1">
        <f t="shared" si="122"/>
        <v>1497</v>
      </c>
      <c r="H346" s="2">
        <f t="shared" si="123"/>
        <v>0.29880239520958085</v>
      </c>
      <c r="I346" s="2"/>
      <c r="J346" s="2">
        <f t="shared" si="124"/>
        <v>0.33932135728542911</v>
      </c>
      <c r="K346" s="2">
        <f t="shared" si="125"/>
        <v>0.63812375249500997</v>
      </c>
      <c r="L346" s="2">
        <f t="shared" si="126"/>
        <v>0</v>
      </c>
      <c r="M346" s="2">
        <f t="shared" si="127"/>
        <v>2.2554890219560919E-2</v>
      </c>
      <c r="N346" s="107">
        <v>1700</v>
      </c>
      <c r="O346" s="107">
        <v>3197</v>
      </c>
      <c r="P346" s="107"/>
      <c r="Q346" s="107">
        <v>113</v>
      </c>
      <c r="R346" s="117"/>
      <c r="S346" s="117"/>
      <c r="X346" s="1"/>
      <c r="Y346" s="55">
        <v>0</v>
      </c>
      <c r="Z346" s="55">
        <v>0</v>
      </c>
      <c r="AA346" s="55">
        <v>0</v>
      </c>
      <c r="AG346" s="7">
        <f>IF(Q346&gt;0,RANK(Q346,(N346:P346,Q346:AE346)),0)</f>
        <v>3</v>
      </c>
      <c r="AH346" s="7">
        <f>IF(R346&gt;0,RANK(R346,(N346:P346,Q346:AE346)),0)</f>
        <v>0</v>
      </c>
      <c r="AI346" s="7">
        <f>IF(T346&gt;0,RANK(T346,(N346:P346,Q346:AE346)),0)</f>
        <v>0</v>
      </c>
      <c r="AJ346" s="7">
        <f>IF(S346&gt;0,RANK(S346,(N346:P346,Q346:AE346)),0)</f>
        <v>0</v>
      </c>
      <c r="AK346" s="2">
        <f t="shared" si="128"/>
        <v>2.2554890219560877E-2</v>
      </c>
      <c r="AL346" s="2">
        <f t="shared" si="129"/>
        <v>0</v>
      </c>
      <c r="AM346" s="2">
        <f t="shared" si="130"/>
        <v>0</v>
      </c>
      <c r="AN346" s="2">
        <f t="shared" si="131"/>
        <v>0</v>
      </c>
      <c r="AP346" t="s">
        <v>1700</v>
      </c>
      <c r="AQ346" t="s">
        <v>1195</v>
      </c>
      <c r="AT346">
        <v>2</v>
      </c>
      <c r="AU346" s="95">
        <v>13</v>
      </c>
      <c r="AV346" s="97">
        <v>171</v>
      </c>
      <c r="AW346" s="100">
        <f t="shared" si="132"/>
        <v>13171</v>
      </c>
      <c r="AY346" s="7" t="s">
        <v>1461</v>
      </c>
    </row>
    <row r="347" spans="1:51" ht="13" hidden="1" customHeight="1" outlineLevel="1">
      <c r="A347" t="s">
        <v>187</v>
      </c>
      <c r="B347" t="s">
        <v>1195</v>
      </c>
      <c r="C347" s="1">
        <f t="shared" si="121"/>
        <v>1422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>IF(P347&gt;0,RANK(P347,(N347:P347,Q347:AE347)),0)</f>
        <v>0</v>
      </c>
      <c r="G347" s="1">
        <f t="shared" si="122"/>
        <v>372</v>
      </c>
      <c r="H347" s="2">
        <f t="shared" si="123"/>
        <v>0.26160337552742619</v>
      </c>
      <c r="I347" s="2"/>
      <c r="J347" s="2">
        <f t="shared" si="124"/>
        <v>0.35583684950773559</v>
      </c>
      <c r="K347" s="2">
        <f t="shared" si="125"/>
        <v>0.61744022503516172</v>
      </c>
      <c r="L347" s="2">
        <f t="shared" si="126"/>
        <v>0</v>
      </c>
      <c r="M347" s="2">
        <f t="shared" si="127"/>
        <v>2.6722925457102753E-2</v>
      </c>
      <c r="N347" s="107">
        <v>506</v>
      </c>
      <c r="O347" s="107">
        <v>878</v>
      </c>
      <c r="P347" s="107"/>
      <c r="Q347" s="107">
        <v>38</v>
      </c>
      <c r="R347" s="117"/>
      <c r="S347" s="117"/>
      <c r="X347" s="1"/>
      <c r="Y347" s="55">
        <v>0</v>
      </c>
      <c r="Z347" s="55">
        <v>0</v>
      </c>
      <c r="AA347" s="55">
        <v>0</v>
      </c>
      <c r="AG347" s="7">
        <f>IF(Q347&gt;0,RANK(Q347,(N347:P347,Q347:AE347)),0)</f>
        <v>3</v>
      </c>
      <c r="AH347" s="7">
        <f>IF(R347&gt;0,RANK(R347,(N347:P347,Q347:AE347)),0)</f>
        <v>0</v>
      </c>
      <c r="AI347" s="7">
        <f>IF(T347&gt;0,RANK(T347,(N347:P347,Q347:AE347)),0)</f>
        <v>0</v>
      </c>
      <c r="AJ347" s="7">
        <f>IF(S347&gt;0,RANK(S347,(N347:P347,Q347:AE347)),0)</f>
        <v>0</v>
      </c>
      <c r="AK347" s="2">
        <f t="shared" si="128"/>
        <v>2.6722925457102673E-2</v>
      </c>
      <c r="AL347" s="2">
        <f t="shared" si="129"/>
        <v>0</v>
      </c>
      <c r="AM347" s="2">
        <f t="shared" si="130"/>
        <v>0</v>
      </c>
      <c r="AN347" s="2">
        <f t="shared" si="131"/>
        <v>0</v>
      </c>
      <c r="AP347" t="s">
        <v>187</v>
      </c>
      <c r="AQ347" t="s">
        <v>1195</v>
      </c>
      <c r="AT347">
        <v>2</v>
      </c>
      <c r="AU347" s="95">
        <v>13</v>
      </c>
      <c r="AV347" s="97">
        <v>173</v>
      </c>
      <c r="AW347" s="100">
        <f t="shared" si="132"/>
        <v>13173</v>
      </c>
      <c r="AY347" s="7" t="s">
        <v>1461</v>
      </c>
    </row>
    <row r="348" spans="1:51" ht="13" hidden="1" customHeight="1" outlineLevel="1">
      <c r="A348" t="s">
        <v>2574</v>
      </c>
      <c r="B348" t="s">
        <v>1195</v>
      </c>
      <c r="C348" s="1">
        <f t="shared" si="121"/>
        <v>12982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>IF(P348&gt;0,RANK(P348,(N348:P348,Q348:AE348)),0)</f>
        <v>0</v>
      </c>
      <c r="G348" s="1">
        <f t="shared" si="122"/>
        <v>3036</v>
      </c>
      <c r="H348" s="2">
        <f t="shared" si="123"/>
        <v>0.2338622708365429</v>
      </c>
      <c r="I348" s="2"/>
      <c r="J348" s="2">
        <f t="shared" si="124"/>
        <v>0.37567401016792484</v>
      </c>
      <c r="K348" s="2">
        <f t="shared" si="125"/>
        <v>0.60953628100446777</v>
      </c>
      <c r="L348" s="2">
        <f t="shared" si="126"/>
        <v>0</v>
      </c>
      <c r="M348" s="2">
        <f t="shared" si="127"/>
        <v>1.478970882760744E-2</v>
      </c>
      <c r="N348" s="107">
        <v>4877</v>
      </c>
      <c r="O348" s="107">
        <v>7913</v>
      </c>
      <c r="P348" s="107"/>
      <c r="Q348" s="107">
        <v>191</v>
      </c>
      <c r="R348" s="117"/>
      <c r="S348" s="117"/>
      <c r="X348" s="1"/>
      <c r="Y348" s="55">
        <v>1</v>
      </c>
      <c r="Z348" s="55">
        <v>0</v>
      </c>
      <c r="AA348" s="55">
        <v>0</v>
      </c>
      <c r="AG348" s="7">
        <f>IF(Q348&gt;0,RANK(Q348,(N348:P348,Q348:AE348)),0)</f>
        <v>3</v>
      </c>
      <c r="AH348" s="7">
        <f>IF(R348&gt;0,RANK(R348,(N348:P348,Q348:AE348)),0)</f>
        <v>0</v>
      </c>
      <c r="AI348" s="7">
        <f>IF(T348&gt;0,RANK(T348,(N348:P348,Q348:AE348)),0)</f>
        <v>0</v>
      </c>
      <c r="AJ348" s="7">
        <f>IF(S348&gt;0,RANK(S348,(N348:P348,Q348:AE348)),0)</f>
        <v>0</v>
      </c>
      <c r="AK348" s="2">
        <f t="shared" si="128"/>
        <v>1.4712679094130335E-2</v>
      </c>
      <c r="AL348" s="2">
        <f t="shared" si="129"/>
        <v>0</v>
      </c>
      <c r="AM348" s="2">
        <f t="shared" si="130"/>
        <v>0</v>
      </c>
      <c r="AN348" s="2">
        <f t="shared" si="131"/>
        <v>0</v>
      </c>
      <c r="AP348" t="s">
        <v>2574</v>
      </c>
      <c r="AQ348" t="s">
        <v>1195</v>
      </c>
      <c r="AT348">
        <v>2</v>
      </c>
      <c r="AU348" s="95">
        <v>13</v>
      </c>
      <c r="AV348" s="97">
        <v>175</v>
      </c>
      <c r="AW348" s="100">
        <f t="shared" si="132"/>
        <v>13175</v>
      </c>
      <c r="AY348" s="7" t="s">
        <v>1461</v>
      </c>
    </row>
    <row r="349" spans="1:51" ht="13" hidden="1" customHeight="1" outlineLevel="1">
      <c r="A349" t="s">
        <v>1579</v>
      </c>
      <c r="B349" t="s">
        <v>1195</v>
      </c>
      <c r="C349" s="1">
        <f t="shared" si="121"/>
        <v>8918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>IF(P349&gt;0,RANK(P349,(N349:P349,Q349:AE349)),0)</f>
        <v>0</v>
      </c>
      <c r="G349" s="1">
        <f t="shared" si="122"/>
        <v>4502</v>
      </c>
      <c r="H349" s="2">
        <f t="shared" si="123"/>
        <v>0.50482170890334155</v>
      </c>
      <c r="I349" s="2"/>
      <c r="J349" s="2">
        <f t="shared" si="124"/>
        <v>0.23929132092397398</v>
      </c>
      <c r="K349" s="2">
        <f t="shared" si="125"/>
        <v>0.74411302982731553</v>
      </c>
      <c r="L349" s="2">
        <f t="shared" si="126"/>
        <v>0</v>
      </c>
      <c r="M349" s="2">
        <f t="shared" si="127"/>
        <v>1.6595649248710487E-2</v>
      </c>
      <c r="N349" s="107">
        <v>2134</v>
      </c>
      <c r="O349" s="107">
        <v>6636</v>
      </c>
      <c r="P349" s="107"/>
      <c r="Q349" s="107">
        <v>148</v>
      </c>
      <c r="R349" s="117"/>
      <c r="S349" s="117"/>
      <c r="X349" s="1"/>
      <c r="Y349" s="55">
        <v>0</v>
      </c>
      <c r="Z349" s="55">
        <v>0</v>
      </c>
      <c r="AA349" s="55">
        <v>0</v>
      </c>
      <c r="AG349" s="7">
        <f>IF(Q349&gt;0,RANK(Q349,(N349:P349,Q349:AE349)),0)</f>
        <v>3</v>
      </c>
      <c r="AH349" s="7">
        <f>IF(R349&gt;0,RANK(R349,(N349:P349,Q349:AE349)),0)</f>
        <v>0</v>
      </c>
      <c r="AI349" s="7">
        <f>IF(T349&gt;0,RANK(T349,(N349:P349,Q349:AE349)),0)</f>
        <v>0</v>
      </c>
      <c r="AJ349" s="7">
        <f>IF(S349&gt;0,RANK(S349,(N349:P349,Q349:AE349)),0)</f>
        <v>0</v>
      </c>
      <c r="AK349" s="2">
        <f t="shared" si="128"/>
        <v>1.6595649248710473E-2</v>
      </c>
      <c r="AL349" s="2">
        <f t="shared" si="129"/>
        <v>0</v>
      </c>
      <c r="AM349" s="2">
        <f t="shared" si="130"/>
        <v>0</v>
      </c>
      <c r="AN349" s="2">
        <f t="shared" si="131"/>
        <v>0</v>
      </c>
      <c r="AP349" t="s">
        <v>1579</v>
      </c>
      <c r="AQ349" t="s">
        <v>1195</v>
      </c>
      <c r="AT349">
        <v>2</v>
      </c>
      <c r="AU349" s="95">
        <v>13</v>
      </c>
      <c r="AV349" s="97">
        <v>177</v>
      </c>
      <c r="AW349" s="100">
        <f t="shared" si="132"/>
        <v>13177</v>
      </c>
      <c r="AY349" s="7" t="s">
        <v>1461</v>
      </c>
    </row>
    <row r="350" spans="1:51" ht="13" hidden="1" customHeight="1" outlineLevel="1">
      <c r="A350" t="s">
        <v>2445</v>
      </c>
      <c r="B350" t="s">
        <v>1195</v>
      </c>
      <c r="C350" s="1">
        <f t="shared" si="121"/>
        <v>9021</v>
      </c>
      <c r="D350" s="7">
        <f>IF(N350&gt;0, RANK(N350,(N350:P350,Q350:AE350)),0)</f>
        <v>1</v>
      </c>
      <c r="E350" s="7">
        <f>IF(O350&gt;0,RANK(O350,(N350:P350,Q350:AE350)),0)</f>
        <v>2</v>
      </c>
      <c r="F350" s="7">
        <f>IF(P350&gt;0,RANK(P350,(N350:P350,Q350:AE350)),0)</f>
        <v>0</v>
      </c>
      <c r="G350" s="1">
        <f t="shared" si="122"/>
        <v>2362</v>
      </c>
      <c r="H350" s="2">
        <f t="shared" si="123"/>
        <v>0.26183349961201641</v>
      </c>
      <c r="I350" s="2"/>
      <c r="J350" s="2">
        <f t="shared" si="124"/>
        <v>0.62310165170158516</v>
      </c>
      <c r="K350" s="2">
        <f t="shared" si="125"/>
        <v>0.36126815208956881</v>
      </c>
      <c r="L350" s="2">
        <f t="shared" si="126"/>
        <v>0</v>
      </c>
      <c r="M350" s="2">
        <f t="shared" si="127"/>
        <v>1.5630196208846037E-2</v>
      </c>
      <c r="N350" s="107">
        <v>5621</v>
      </c>
      <c r="O350" s="107">
        <v>3259</v>
      </c>
      <c r="P350" s="107"/>
      <c r="Q350" s="107">
        <v>141</v>
      </c>
      <c r="R350" s="117"/>
      <c r="S350" s="117"/>
      <c r="X350" s="1"/>
      <c r="Y350" s="55">
        <v>0</v>
      </c>
      <c r="Z350" s="55">
        <v>0</v>
      </c>
      <c r="AA350" s="55">
        <v>0</v>
      </c>
      <c r="AG350" s="7">
        <f>IF(Q350&gt;0,RANK(Q350,(N350:P350,Q350:AE350)),0)</f>
        <v>3</v>
      </c>
      <c r="AH350" s="7">
        <f>IF(R350&gt;0,RANK(R350,(N350:P350,Q350:AE350)),0)</f>
        <v>0</v>
      </c>
      <c r="AI350" s="7">
        <f>IF(T350&gt;0,RANK(T350,(N350:P350,Q350:AE350)),0)</f>
        <v>0</v>
      </c>
      <c r="AJ350" s="7">
        <f>IF(S350&gt;0,RANK(S350,(N350:P350,Q350:AE350)),0)</f>
        <v>0</v>
      </c>
      <c r="AK350" s="2">
        <f t="shared" si="128"/>
        <v>1.5630196208846026E-2</v>
      </c>
      <c r="AL350" s="2">
        <f t="shared" si="129"/>
        <v>0</v>
      </c>
      <c r="AM350" s="2">
        <f t="shared" si="130"/>
        <v>0</v>
      </c>
      <c r="AN350" s="2">
        <f t="shared" si="131"/>
        <v>0</v>
      </c>
      <c r="AP350" t="s">
        <v>2445</v>
      </c>
      <c r="AQ350" t="s">
        <v>1195</v>
      </c>
      <c r="AT350">
        <v>2</v>
      </c>
      <c r="AU350" s="95">
        <v>13</v>
      </c>
      <c r="AV350" s="97">
        <v>179</v>
      </c>
      <c r="AW350" s="100">
        <f t="shared" si="132"/>
        <v>13179</v>
      </c>
      <c r="AY350" s="7" t="s">
        <v>1461</v>
      </c>
    </row>
    <row r="351" spans="1:51" ht="13" hidden="1" customHeight="1" outlineLevel="1">
      <c r="A351" t="s">
        <v>181</v>
      </c>
      <c r="B351" t="s">
        <v>1195</v>
      </c>
      <c r="C351" s="1">
        <f t="shared" si="121"/>
        <v>2681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>IF(P351&gt;0,RANK(P351,(N351:P351,Q351:AE351)),0)</f>
        <v>0</v>
      </c>
      <c r="G351" s="1">
        <f t="shared" si="122"/>
        <v>827</v>
      </c>
      <c r="H351" s="2">
        <f t="shared" si="123"/>
        <v>0.30846698992913091</v>
      </c>
      <c r="I351" s="2"/>
      <c r="J351" s="2">
        <f t="shared" si="124"/>
        <v>0.33345766505035435</v>
      </c>
      <c r="K351" s="2">
        <f t="shared" si="125"/>
        <v>0.64192465497948525</v>
      </c>
      <c r="L351" s="2">
        <f t="shared" si="126"/>
        <v>0</v>
      </c>
      <c r="M351" s="2">
        <f t="shared" si="127"/>
        <v>2.46176799701604E-2</v>
      </c>
      <c r="N351" s="107">
        <v>894</v>
      </c>
      <c r="O351" s="107">
        <v>1721</v>
      </c>
      <c r="P351" s="107"/>
      <c r="Q351" s="107">
        <v>66</v>
      </c>
      <c r="R351" s="117"/>
      <c r="S351" s="117"/>
      <c r="X351" s="1"/>
      <c r="Y351" s="55">
        <v>0</v>
      </c>
      <c r="Z351" s="55">
        <v>0</v>
      </c>
      <c r="AA351" s="55">
        <v>0</v>
      </c>
      <c r="AG351" s="7">
        <f>IF(Q351&gt;0,RANK(Q351,(N351:P351,Q351:AE351)),0)</f>
        <v>3</v>
      </c>
      <c r="AH351" s="7">
        <f>IF(R351&gt;0,RANK(R351,(N351:P351,Q351:AE351)),0)</f>
        <v>0</v>
      </c>
      <c r="AI351" s="7">
        <f>IF(T351&gt;0,RANK(T351,(N351:P351,Q351:AE351)),0)</f>
        <v>0</v>
      </c>
      <c r="AJ351" s="7">
        <f>IF(S351&gt;0,RANK(S351,(N351:P351,Q351:AE351)),0)</f>
        <v>0</v>
      </c>
      <c r="AK351" s="2">
        <f t="shared" si="128"/>
        <v>2.4617679970160389E-2</v>
      </c>
      <c r="AL351" s="2">
        <f t="shared" si="129"/>
        <v>0</v>
      </c>
      <c r="AM351" s="2">
        <f t="shared" si="130"/>
        <v>0</v>
      </c>
      <c r="AN351" s="2">
        <f t="shared" si="131"/>
        <v>0</v>
      </c>
      <c r="AP351" t="s">
        <v>181</v>
      </c>
      <c r="AQ351" t="s">
        <v>1195</v>
      </c>
      <c r="AT351">
        <v>2</v>
      </c>
      <c r="AU351" s="95">
        <v>13</v>
      </c>
      <c r="AV351" s="97">
        <v>181</v>
      </c>
      <c r="AW351" s="100">
        <f t="shared" si="132"/>
        <v>13181</v>
      </c>
      <c r="AY351" s="7" t="s">
        <v>1461</v>
      </c>
    </row>
    <row r="352" spans="1:51" ht="13" hidden="1" customHeight="1" outlineLevel="1">
      <c r="A352" t="s">
        <v>1122</v>
      </c>
      <c r="B352" t="s">
        <v>1195</v>
      </c>
      <c r="C352" s="1">
        <f t="shared" si="121"/>
        <v>2146</v>
      </c>
      <c r="D352" s="7">
        <f>IF(N352&gt;0, RANK(N352,(N352:P352,Q352:AE352)),0)</f>
        <v>2</v>
      </c>
      <c r="E352" s="7">
        <f>IF(O352&gt;0,RANK(O352,(N352:P352,Q352:AE352)),0)</f>
        <v>1</v>
      </c>
      <c r="F352" s="7">
        <f>IF(P352&gt;0,RANK(P352,(N352:P352,Q352:AE352)),0)</f>
        <v>0</v>
      </c>
      <c r="G352" s="1">
        <f t="shared" si="122"/>
        <v>434</v>
      </c>
      <c r="H352" s="2">
        <f t="shared" si="123"/>
        <v>0.20223671947809879</v>
      </c>
      <c r="I352" s="2"/>
      <c r="J352" s="2">
        <f t="shared" si="124"/>
        <v>0.38397017707362535</v>
      </c>
      <c r="K352" s="2">
        <f t="shared" si="125"/>
        <v>0.58620689655172409</v>
      </c>
      <c r="L352" s="2">
        <f t="shared" si="126"/>
        <v>0</v>
      </c>
      <c r="M352" s="2">
        <f t="shared" si="127"/>
        <v>2.982292637465056E-2</v>
      </c>
      <c r="N352" s="107">
        <v>824</v>
      </c>
      <c r="O352" s="107">
        <v>1258</v>
      </c>
      <c r="P352" s="107"/>
      <c r="Q352" s="107">
        <v>64</v>
      </c>
      <c r="R352" s="117"/>
      <c r="S352" s="117"/>
      <c r="X352" s="1"/>
      <c r="Y352" s="55">
        <v>0</v>
      </c>
      <c r="Z352" s="55">
        <v>0</v>
      </c>
      <c r="AA352" s="55">
        <v>0</v>
      </c>
      <c r="AG352" s="7">
        <f>IF(Q352&gt;0,RANK(Q352,(N352:P352,Q352:AE352)),0)</f>
        <v>3</v>
      </c>
      <c r="AH352" s="7">
        <f>IF(R352&gt;0,RANK(R352,(N352:P352,Q352:AE352)),0)</f>
        <v>0</v>
      </c>
      <c r="AI352" s="7">
        <f>IF(T352&gt;0,RANK(T352,(N352:P352,Q352:AE352)),0)</f>
        <v>0</v>
      </c>
      <c r="AJ352" s="7">
        <f>IF(S352&gt;0,RANK(S352,(N352:P352,Q352:AE352)),0)</f>
        <v>0</v>
      </c>
      <c r="AK352" s="2">
        <f t="shared" si="128"/>
        <v>2.9822926374650512E-2</v>
      </c>
      <c r="AL352" s="2">
        <f t="shared" si="129"/>
        <v>0</v>
      </c>
      <c r="AM352" s="2">
        <f t="shared" si="130"/>
        <v>0</v>
      </c>
      <c r="AN352" s="2">
        <f t="shared" si="131"/>
        <v>0</v>
      </c>
      <c r="AP352" t="s">
        <v>1122</v>
      </c>
      <c r="AQ352" t="s">
        <v>1195</v>
      </c>
      <c r="AT352">
        <v>2</v>
      </c>
      <c r="AU352" s="95">
        <v>13</v>
      </c>
      <c r="AV352" s="97">
        <v>183</v>
      </c>
      <c r="AW352" s="100">
        <f t="shared" si="132"/>
        <v>13183</v>
      </c>
      <c r="AY352" s="7" t="s">
        <v>1461</v>
      </c>
    </row>
    <row r="353" spans="1:51" ht="13" hidden="1" customHeight="1" outlineLevel="1">
      <c r="A353" t="s">
        <v>273</v>
      </c>
      <c r="B353" t="s">
        <v>1195</v>
      </c>
      <c r="C353" s="1">
        <f t="shared" si="121"/>
        <v>21456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>IF(P353&gt;0,RANK(P353,(N353:P353,Q353:AE353)),0)</f>
        <v>0</v>
      </c>
      <c r="G353" s="1">
        <f t="shared" si="122"/>
        <v>3840</v>
      </c>
      <c r="H353" s="2">
        <f t="shared" si="123"/>
        <v>0.17897091722595079</v>
      </c>
      <c r="I353" s="2"/>
      <c r="J353" s="2">
        <f t="shared" si="124"/>
        <v>0.40422259507829977</v>
      </c>
      <c r="K353" s="2">
        <f t="shared" si="125"/>
        <v>0.58319351230425054</v>
      </c>
      <c r="L353" s="2">
        <f t="shared" si="126"/>
        <v>0</v>
      </c>
      <c r="M353" s="2">
        <f t="shared" si="127"/>
        <v>1.2583892617449632E-2</v>
      </c>
      <c r="N353" s="107">
        <v>8673</v>
      </c>
      <c r="O353" s="107">
        <v>12513</v>
      </c>
      <c r="P353" s="107"/>
      <c r="Q353" s="107">
        <v>270</v>
      </c>
      <c r="R353" s="117"/>
      <c r="S353" s="117"/>
      <c r="X353" s="1"/>
      <c r="Y353" s="55">
        <v>0</v>
      </c>
      <c r="Z353" s="55">
        <v>0</v>
      </c>
      <c r="AA353" s="55">
        <v>0</v>
      </c>
      <c r="AG353" s="7">
        <f>IF(Q353&gt;0,RANK(Q353,(N353:P353,Q353:AE353)),0)</f>
        <v>3</v>
      </c>
      <c r="AH353" s="7">
        <f>IF(R353&gt;0,RANK(R353,(N353:P353,Q353:AE353)),0)</f>
        <v>0</v>
      </c>
      <c r="AI353" s="7">
        <f>IF(T353&gt;0,RANK(T353,(N353:P353,Q353:AE353)),0)</f>
        <v>0</v>
      </c>
      <c r="AJ353" s="7">
        <f>IF(S353&gt;0,RANK(S353,(N353:P353,Q353:AE353)),0)</f>
        <v>0</v>
      </c>
      <c r="AK353" s="2">
        <f t="shared" si="128"/>
        <v>1.2583892617449664E-2</v>
      </c>
      <c r="AL353" s="2">
        <f t="shared" si="129"/>
        <v>0</v>
      </c>
      <c r="AM353" s="2">
        <f t="shared" si="130"/>
        <v>0</v>
      </c>
      <c r="AN353" s="2">
        <f t="shared" si="131"/>
        <v>0</v>
      </c>
      <c r="AP353" t="s">
        <v>273</v>
      </c>
      <c r="AQ353" t="s">
        <v>1195</v>
      </c>
      <c r="AT353">
        <v>2</v>
      </c>
      <c r="AU353" s="95">
        <v>13</v>
      </c>
      <c r="AV353" s="97">
        <v>185</v>
      </c>
      <c r="AW353" s="100">
        <f t="shared" si="132"/>
        <v>13185</v>
      </c>
      <c r="AY353" s="7" t="s">
        <v>1461</v>
      </c>
    </row>
    <row r="354" spans="1:51" ht="13" hidden="1" customHeight="1" outlineLevel="1">
      <c r="A354" t="s">
        <v>905</v>
      </c>
      <c r="B354" t="s">
        <v>1195</v>
      </c>
      <c r="C354" s="1">
        <f t="shared" si="121"/>
        <v>7699</v>
      </c>
      <c r="D354" s="7">
        <f>IF(N354&gt;0, RANK(N354,(N354:P354,Q354:AE354)),0)</f>
        <v>2</v>
      </c>
      <c r="E354" s="7">
        <f>IF(O354&gt;0,RANK(O354,(N354:P354,Q354:AE354)),0)</f>
        <v>1</v>
      </c>
      <c r="F354" s="7">
        <f>IF(P354&gt;0,RANK(P354,(N354:P354,Q354:AE354)),0)</f>
        <v>0</v>
      </c>
      <c r="G354" s="1">
        <f t="shared" si="122"/>
        <v>4182</v>
      </c>
      <c r="H354" s="2">
        <f t="shared" si="123"/>
        <v>0.54318742693856348</v>
      </c>
      <c r="I354" s="2"/>
      <c r="J354" s="2">
        <f t="shared" si="124"/>
        <v>0.21327445122743213</v>
      </c>
      <c r="K354" s="2">
        <f t="shared" si="125"/>
        <v>0.75646187816599564</v>
      </c>
      <c r="L354" s="2">
        <f t="shared" si="126"/>
        <v>0</v>
      </c>
      <c r="M354" s="2">
        <f t="shared" si="127"/>
        <v>3.0263670606572202E-2</v>
      </c>
      <c r="N354" s="107">
        <v>1642</v>
      </c>
      <c r="O354" s="107">
        <v>5824</v>
      </c>
      <c r="P354" s="107"/>
      <c r="Q354" s="107">
        <v>233</v>
      </c>
      <c r="R354" s="117"/>
      <c r="S354" s="117"/>
      <c r="X354" s="1"/>
      <c r="Y354" s="55">
        <v>0</v>
      </c>
      <c r="Z354" s="55">
        <v>0</v>
      </c>
      <c r="AA354" s="55">
        <v>0</v>
      </c>
      <c r="AG354" s="7">
        <f>IF(Q354&gt;0,RANK(Q354,(N354:P354,Q354:AE354)),0)</f>
        <v>3</v>
      </c>
      <c r="AH354" s="7">
        <f>IF(R354&gt;0,RANK(R354,(N354:P354,Q354:AE354)),0)</f>
        <v>0</v>
      </c>
      <c r="AI354" s="7">
        <f>IF(T354&gt;0,RANK(T354,(N354:P354,Q354:AE354)),0)</f>
        <v>0</v>
      </c>
      <c r="AJ354" s="7">
        <f>IF(S354&gt;0,RANK(S354,(N354:P354,Q354:AE354)),0)</f>
        <v>0</v>
      </c>
      <c r="AK354" s="2">
        <f t="shared" si="128"/>
        <v>3.0263670606572281E-2</v>
      </c>
      <c r="AL354" s="2">
        <f t="shared" si="129"/>
        <v>0</v>
      </c>
      <c r="AM354" s="2">
        <f t="shared" si="130"/>
        <v>0</v>
      </c>
      <c r="AN354" s="2">
        <f t="shared" si="131"/>
        <v>0</v>
      </c>
      <c r="AP354" t="s">
        <v>905</v>
      </c>
      <c r="AQ354" t="s">
        <v>1195</v>
      </c>
      <c r="AT354">
        <v>2</v>
      </c>
      <c r="AU354" s="95">
        <v>13</v>
      </c>
      <c r="AV354" s="97">
        <v>187</v>
      </c>
      <c r="AW354" s="100">
        <f t="shared" si="132"/>
        <v>13187</v>
      </c>
      <c r="AY354" s="7" t="s">
        <v>1461</v>
      </c>
    </row>
    <row r="355" spans="1:51" ht="13" hidden="1" customHeight="1" outlineLevel="1">
      <c r="A355" t="s">
        <v>302</v>
      </c>
      <c r="B355" t="s">
        <v>1195</v>
      </c>
      <c r="C355" s="1">
        <f t="shared" si="121"/>
        <v>6066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>IF(P355&gt;0,RANK(P355,(N355:P355,Q355:AE355)),0)</f>
        <v>0</v>
      </c>
      <c r="G355" s="1">
        <f t="shared" si="122"/>
        <v>1263</v>
      </c>
      <c r="H355" s="2">
        <f t="shared" si="123"/>
        <v>0.20820969337289813</v>
      </c>
      <c r="I355" s="2"/>
      <c r="J355" s="2">
        <f t="shared" si="124"/>
        <v>0.38724035608308605</v>
      </c>
      <c r="K355" s="2">
        <f t="shared" si="125"/>
        <v>0.59545004945598412</v>
      </c>
      <c r="L355" s="2">
        <f t="shared" si="126"/>
        <v>0</v>
      </c>
      <c r="M355" s="2">
        <f t="shared" si="127"/>
        <v>1.7309594460929834E-2</v>
      </c>
      <c r="N355" s="107">
        <v>2349</v>
      </c>
      <c r="O355" s="107">
        <v>3612</v>
      </c>
      <c r="P355" s="107"/>
      <c r="Q355" s="107">
        <v>105</v>
      </c>
      <c r="R355" s="117"/>
      <c r="S355" s="117"/>
      <c r="X355" s="1"/>
      <c r="Y355" s="55">
        <v>0</v>
      </c>
      <c r="Z355" s="55">
        <v>0</v>
      </c>
      <c r="AA355" s="55">
        <v>0</v>
      </c>
      <c r="AG355" s="7">
        <f>IF(Q355&gt;0,RANK(Q355,(N355:P355,Q355:AE355)),0)</f>
        <v>3</v>
      </c>
      <c r="AH355" s="7">
        <f>IF(R355&gt;0,RANK(R355,(N355:P355,Q355:AE355)),0)</f>
        <v>0</v>
      </c>
      <c r="AI355" s="7">
        <f>IF(T355&gt;0,RANK(T355,(N355:P355,Q355:AE355)),0)</f>
        <v>0</v>
      </c>
      <c r="AJ355" s="7">
        <f>IF(S355&gt;0,RANK(S355,(N355:P355,Q355:AE355)),0)</f>
        <v>0</v>
      </c>
      <c r="AK355" s="2">
        <f t="shared" si="128"/>
        <v>1.7309594460929771E-2</v>
      </c>
      <c r="AL355" s="2">
        <f t="shared" si="129"/>
        <v>0</v>
      </c>
      <c r="AM355" s="2">
        <f t="shared" si="130"/>
        <v>0</v>
      </c>
      <c r="AN355" s="2">
        <f t="shared" si="131"/>
        <v>0</v>
      </c>
      <c r="AP355" t="s">
        <v>302</v>
      </c>
      <c r="AQ355" t="s">
        <v>1195</v>
      </c>
      <c r="AT355">
        <v>2</v>
      </c>
      <c r="AU355" s="95">
        <v>13</v>
      </c>
      <c r="AV355" s="97">
        <v>189</v>
      </c>
      <c r="AW355" s="100">
        <f t="shared" si="132"/>
        <v>13189</v>
      </c>
      <c r="AY355" s="7" t="s">
        <v>1461</v>
      </c>
    </row>
    <row r="356" spans="1:51" ht="13" hidden="1" customHeight="1" outlineLevel="1">
      <c r="A356" t="s">
        <v>904</v>
      </c>
      <c r="B356" t="s">
        <v>1195</v>
      </c>
      <c r="C356" s="1">
        <f t="shared" si="121"/>
        <v>3863</v>
      </c>
      <c r="D356" s="7">
        <f>IF(N356&gt;0, RANK(N356,(N356:P356,Q356:AE356)),0)</f>
        <v>2</v>
      </c>
      <c r="E356" s="7">
        <f>IF(O356&gt;0,RANK(O356,(N356:P356,Q356:AE356)),0)</f>
        <v>1</v>
      </c>
      <c r="F356" s="7">
        <f>IF(P356&gt;0,RANK(P356,(N356:P356,Q356:AE356)),0)</f>
        <v>0</v>
      </c>
      <c r="G356" s="1">
        <f t="shared" si="122"/>
        <v>407</v>
      </c>
      <c r="H356" s="2">
        <f t="shared" si="123"/>
        <v>0.10535852964017603</v>
      </c>
      <c r="I356" s="2"/>
      <c r="J356" s="2">
        <f t="shared" si="124"/>
        <v>0.43618949003365259</v>
      </c>
      <c r="K356" s="2">
        <f t="shared" si="125"/>
        <v>0.5415480196738286</v>
      </c>
      <c r="L356" s="2">
        <f t="shared" si="126"/>
        <v>0</v>
      </c>
      <c r="M356" s="2">
        <f t="shared" si="127"/>
        <v>2.2262490292518811E-2</v>
      </c>
      <c r="N356" s="107">
        <v>1685</v>
      </c>
      <c r="O356" s="107">
        <v>2092</v>
      </c>
      <c r="P356" s="107"/>
      <c r="Q356" s="107">
        <v>86</v>
      </c>
      <c r="R356" s="117"/>
      <c r="S356" s="117"/>
      <c r="X356" s="1"/>
      <c r="Y356" s="55">
        <v>0</v>
      </c>
      <c r="Z356" s="55">
        <v>0</v>
      </c>
      <c r="AA356" s="55">
        <v>0</v>
      </c>
      <c r="AG356" s="7">
        <f>IF(Q356&gt;0,RANK(Q356,(N356:P356,Q356:AE356)),0)</f>
        <v>3</v>
      </c>
      <c r="AH356" s="7">
        <f>IF(R356&gt;0,RANK(R356,(N356:P356,Q356:AE356)),0)</f>
        <v>0</v>
      </c>
      <c r="AI356" s="7">
        <f>IF(T356&gt;0,RANK(T356,(N356:P356,Q356:AE356)),0)</f>
        <v>0</v>
      </c>
      <c r="AJ356" s="7">
        <f>IF(S356&gt;0,RANK(S356,(N356:P356,Q356:AE356)),0)</f>
        <v>0</v>
      </c>
      <c r="AK356" s="2">
        <f t="shared" si="128"/>
        <v>2.2262490292518769E-2</v>
      </c>
      <c r="AL356" s="2">
        <f t="shared" si="129"/>
        <v>0</v>
      </c>
      <c r="AM356" s="2">
        <f t="shared" si="130"/>
        <v>0</v>
      </c>
      <c r="AN356" s="2">
        <f t="shared" si="131"/>
        <v>0</v>
      </c>
      <c r="AP356" t="s">
        <v>904</v>
      </c>
      <c r="AQ356" t="s">
        <v>1195</v>
      </c>
      <c r="AT356">
        <v>2</v>
      </c>
      <c r="AU356" s="95">
        <v>13</v>
      </c>
      <c r="AV356" s="97">
        <v>191</v>
      </c>
      <c r="AW356" s="100">
        <f t="shared" si="132"/>
        <v>13191</v>
      </c>
      <c r="AY356" s="7" t="s">
        <v>1461</v>
      </c>
    </row>
    <row r="357" spans="1:51" ht="13" hidden="1" customHeight="1" outlineLevel="1">
      <c r="A357" t="s">
        <v>832</v>
      </c>
      <c r="B357" t="s">
        <v>1195</v>
      </c>
      <c r="C357" s="1">
        <f t="shared" si="121"/>
        <v>3044</v>
      </c>
      <c r="D357" s="7">
        <f>IF(N357&gt;0, RANK(N357,(N357:P357,Q357:AE357)),0)</f>
        <v>1</v>
      </c>
      <c r="E357" s="7">
        <f>IF(O357&gt;0,RANK(O357,(N357:P357,Q357:AE357)),0)</f>
        <v>2</v>
      </c>
      <c r="F357" s="7">
        <f>IF(P357&gt;0,RANK(P357,(N357:P357,Q357:AE357)),0)</f>
        <v>0</v>
      </c>
      <c r="G357" s="1">
        <f t="shared" si="122"/>
        <v>966</v>
      </c>
      <c r="H357" s="2">
        <f t="shared" si="123"/>
        <v>0.31734559789750327</v>
      </c>
      <c r="I357" s="2"/>
      <c r="J357" s="2">
        <f t="shared" si="124"/>
        <v>0.65144546649145862</v>
      </c>
      <c r="K357" s="2">
        <f t="shared" si="125"/>
        <v>0.3340998685939553</v>
      </c>
      <c r="L357" s="2">
        <f t="shared" si="126"/>
        <v>0</v>
      </c>
      <c r="M357" s="2">
        <f t="shared" si="127"/>
        <v>1.4454664914586079E-2</v>
      </c>
      <c r="N357" s="107">
        <v>1983</v>
      </c>
      <c r="O357" s="107">
        <v>1017</v>
      </c>
      <c r="P357" s="107"/>
      <c r="Q357" s="107">
        <v>44</v>
      </c>
      <c r="R357" s="117"/>
      <c r="S357" s="117"/>
      <c r="X357" s="1"/>
      <c r="Y357" s="55">
        <v>0</v>
      </c>
      <c r="Z357" s="55">
        <v>0</v>
      </c>
      <c r="AA357" s="55">
        <v>0</v>
      </c>
      <c r="AG357" s="7">
        <f>IF(Q357&gt;0,RANK(Q357,(N357:P357,Q357:AE357)),0)</f>
        <v>3</v>
      </c>
      <c r="AH357" s="7">
        <f>IF(R357&gt;0,RANK(R357,(N357:P357,Q357:AE357)),0)</f>
        <v>0</v>
      </c>
      <c r="AI357" s="7">
        <f>IF(T357&gt;0,RANK(T357,(N357:P357,Q357:AE357)),0)</f>
        <v>0</v>
      </c>
      <c r="AJ357" s="7">
        <f>IF(S357&gt;0,RANK(S357,(N357:P357,Q357:AE357)),0)</f>
        <v>0</v>
      </c>
      <c r="AK357" s="2">
        <f t="shared" si="128"/>
        <v>1.4454664914586071E-2</v>
      </c>
      <c r="AL357" s="2">
        <f t="shared" si="129"/>
        <v>0</v>
      </c>
      <c r="AM357" s="2">
        <f t="shared" si="130"/>
        <v>0</v>
      </c>
      <c r="AN357" s="2">
        <f t="shared" si="131"/>
        <v>0</v>
      </c>
      <c r="AP357" t="s">
        <v>832</v>
      </c>
      <c r="AQ357" t="s">
        <v>1195</v>
      </c>
      <c r="AT357">
        <v>2</v>
      </c>
      <c r="AU357" s="95">
        <v>13</v>
      </c>
      <c r="AV357" s="97">
        <v>193</v>
      </c>
      <c r="AW357" s="100">
        <f t="shared" si="132"/>
        <v>13193</v>
      </c>
      <c r="AY357" s="7" t="s">
        <v>1461</v>
      </c>
    </row>
    <row r="358" spans="1:51" ht="13" hidden="1" customHeight="1" outlineLevel="1">
      <c r="A358" t="s">
        <v>584</v>
      </c>
      <c r="B358" t="s">
        <v>1195</v>
      </c>
      <c r="C358" s="1">
        <f t="shared" ref="C358:C389" si="133">SUM(N358:AE358)</f>
        <v>7584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>IF(P358&gt;0,RANK(P358,(N358:P358,Q358:AE358)),0)</f>
        <v>0</v>
      </c>
      <c r="G358" s="1">
        <f t="shared" ref="G358:G389" si="134">IF(C358&gt;0,MAX(N358:P358)-LARGE(N358:P358,2),0)</f>
        <v>3744</v>
      </c>
      <c r="H358" s="2">
        <f t="shared" ref="H358:H389" si="135">IF(C358&gt;0,G358/C358,0)</f>
        <v>0.49367088607594939</v>
      </c>
      <c r="I358" s="2"/>
      <c r="J358" s="2">
        <f t="shared" ref="J358:J389" si="136">IF($C358=0,"-",N358/$C358)</f>
        <v>0.23866033755274263</v>
      </c>
      <c r="K358" s="2">
        <f t="shared" ref="K358:K389" si="137">IF($C358=0,"-",O358/$C358)</f>
        <v>0.73233122362869196</v>
      </c>
      <c r="L358" s="2">
        <f t="shared" ref="L358:L389" si="138">IF($C358=0,"-",P358/$C358)</f>
        <v>0</v>
      </c>
      <c r="M358" s="2">
        <f t="shared" ref="M358:M389" si="139">IF(C358=0,"-",(1-J358-K358-L358))</f>
        <v>2.9008438818565407E-2</v>
      </c>
      <c r="N358" s="107">
        <v>1810</v>
      </c>
      <c r="O358" s="107">
        <v>5554</v>
      </c>
      <c r="P358" s="107"/>
      <c r="Q358" s="107">
        <v>220</v>
      </c>
      <c r="R358" s="117"/>
      <c r="S358" s="117"/>
      <c r="X358" s="1"/>
      <c r="Y358" s="55">
        <v>0</v>
      </c>
      <c r="Z358" s="55">
        <v>0</v>
      </c>
      <c r="AA358" s="55">
        <v>0</v>
      </c>
      <c r="AG358" s="7">
        <f>IF(Q358&gt;0,RANK(Q358,(N358:P358,Q358:AE358)),0)</f>
        <v>3</v>
      </c>
      <c r="AH358" s="7">
        <f>IF(R358&gt;0,RANK(R358,(N358:P358,Q358:AE358)),0)</f>
        <v>0</v>
      </c>
      <c r="AI358" s="7">
        <f>IF(T358&gt;0,RANK(T358,(N358:P358,Q358:AE358)),0)</f>
        <v>0</v>
      </c>
      <c r="AJ358" s="7">
        <f>IF(S358&gt;0,RANK(S358,(N358:P358,Q358:AE358)),0)</f>
        <v>0</v>
      </c>
      <c r="AK358" s="2">
        <f t="shared" ref="AK358:AK389" si="140">IF($C358=0,"-",Q358/$C358)</f>
        <v>2.90084388185654E-2</v>
      </c>
      <c r="AL358" s="2">
        <f t="shared" ref="AL358:AL389" si="141">IF($C358=0,"-",R358/$C358)</f>
        <v>0</v>
      </c>
      <c r="AM358" s="2">
        <f t="shared" ref="AM358:AM389" si="142">IF($C358=0,"-",T358/$C358)</f>
        <v>0</v>
      </c>
      <c r="AN358" s="2">
        <f t="shared" ref="AN358:AN389" si="143">IF($C358=0,"-",S358/$C358)</f>
        <v>0</v>
      </c>
      <c r="AP358" t="s">
        <v>584</v>
      </c>
      <c r="AQ358" t="s">
        <v>1195</v>
      </c>
      <c r="AT358">
        <v>2</v>
      </c>
      <c r="AU358" s="95">
        <v>13</v>
      </c>
      <c r="AV358" s="97">
        <v>195</v>
      </c>
      <c r="AW358" s="100">
        <f t="shared" si="132"/>
        <v>13195</v>
      </c>
      <c r="AY358" s="7" t="s">
        <v>1461</v>
      </c>
    </row>
    <row r="359" spans="1:51" ht="13" hidden="1" customHeight="1" outlineLevel="1">
      <c r="A359" t="s">
        <v>2300</v>
      </c>
      <c r="B359" t="s">
        <v>1195</v>
      </c>
      <c r="C359" s="1">
        <f t="shared" si="133"/>
        <v>2173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>IF(P359&gt;0,RANK(P359,(N359:P359,Q359:AE359)),0)</f>
        <v>0</v>
      </c>
      <c r="G359" s="1">
        <f t="shared" si="134"/>
        <v>150</v>
      </c>
      <c r="H359" s="2">
        <f t="shared" si="135"/>
        <v>6.9028992176714224E-2</v>
      </c>
      <c r="I359" s="2"/>
      <c r="J359" s="2">
        <f t="shared" si="136"/>
        <v>0.45789231477220432</v>
      </c>
      <c r="K359" s="2">
        <f t="shared" si="137"/>
        <v>0.52692130694891859</v>
      </c>
      <c r="L359" s="2">
        <f t="shared" si="138"/>
        <v>0</v>
      </c>
      <c r="M359" s="2">
        <f t="shared" si="139"/>
        <v>1.5186378278877144E-2</v>
      </c>
      <c r="N359" s="107">
        <v>995</v>
      </c>
      <c r="O359" s="107">
        <v>1145</v>
      </c>
      <c r="P359" s="107"/>
      <c r="Q359" s="107">
        <v>33</v>
      </c>
      <c r="R359" s="117"/>
      <c r="S359" s="117"/>
      <c r="X359" s="1"/>
      <c r="Y359" s="55">
        <v>0</v>
      </c>
      <c r="Z359" s="55">
        <v>0</v>
      </c>
      <c r="AA359" s="55">
        <v>0</v>
      </c>
      <c r="AG359" s="7">
        <f>IF(Q359&gt;0,RANK(Q359,(N359:P359,Q359:AE359)),0)</f>
        <v>3</v>
      </c>
      <c r="AH359" s="7">
        <f>IF(R359&gt;0,RANK(R359,(N359:P359,Q359:AE359)),0)</f>
        <v>0</v>
      </c>
      <c r="AI359" s="7">
        <f>IF(T359&gt;0,RANK(T359,(N359:P359,Q359:AE359)),0)</f>
        <v>0</v>
      </c>
      <c r="AJ359" s="7">
        <f>IF(S359&gt;0,RANK(S359,(N359:P359,Q359:AE359)),0)</f>
        <v>0</v>
      </c>
      <c r="AK359" s="2">
        <f t="shared" si="140"/>
        <v>1.5186378278877128E-2</v>
      </c>
      <c r="AL359" s="2">
        <f t="shared" si="141"/>
        <v>0</v>
      </c>
      <c r="AM359" s="2">
        <f t="shared" si="142"/>
        <v>0</v>
      </c>
      <c r="AN359" s="2">
        <f t="shared" si="143"/>
        <v>0</v>
      </c>
      <c r="AP359" t="s">
        <v>2300</v>
      </c>
      <c r="AQ359" t="s">
        <v>1195</v>
      </c>
      <c r="AT359">
        <v>2</v>
      </c>
      <c r="AU359" s="95">
        <v>13</v>
      </c>
      <c r="AV359" s="97">
        <v>197</v>
      </c>
      <c r="AW359" s="100">
        <f t="shared" si="132"/>
        <v>13197</v>
      </c>
      <c r="AY359" s="7" t="s">
        <v>1461</v>
      </c>
    </row>
    <row r="360" spans="1:51" ht="13" hidden="1" customHeight="1" outlineLevel="1">
      <c r="A360" t="s">
        <v>788</v>
      </c>
      <c r="B360" t="s">
        <v>1195</v>
      </c>
      <c r="C360" s="1">
        <f t="shared" si="133"/>
        <v>6100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>IF(P360&gt;0,RANK(P360,(N360:P360,Q360:AE360)),0)</f>
        <v>0</v>
      </c>
      <c r="G360" s="1">
        <f t="shared" si="134"/>
        <v>387</v>
      </c>
      <c r="H360" s="2">
        <f t="shared" si="135"/>
        <v>6.3442622950819677E-2</v>
      </c>
      <c r="I360" s="2"/>
      <c r="J360" s="2">
        <f t="shared" si="136"/>
        <v>0.45934426229508196</v>
      </c>
      <c r="K360" s="2">
        <f t="shared" si="137"/>
        <v>0.52278688524590167</v>
      </c>
      <c r="L360" s="2">
        <f t="shared" si="138"/>
        <v>0</v>
      </c>
      <c r="M360" s="2">
        <f t="shared" si="139"/>
        <v>1.7868852459016371E-2</v>
      </c>
      <c r="N360" s="107">
        <v>2802</v>
      </c>
      <c r="O360" s="107">
        <v>3189</v>
      </c>
      <c r="P360" s="107"/>
      <c r="Q360" s="107">
        <v>109</v>
      </c>
      <c r="R360" s="117"/>
      <c r="S360" s="117"/>
      <c r="X360" s="1"/>
      <c r="Y360" s="55">
        <v>0</v>
      </c>
      <c r="Z360" s="55">
        <v>0</v>
      </c>
      <c r="AA360" s="55">
        <v>0</v>
      </c>
      <c r="AG360" s="7">
        <f>IF(Q360&gt;0,RANK(Q360,(N360:P360,Q360:AE360)),0)</f>
        <v>3</v>
      </c>
      <c r="AH360" s="7">
        <f>IF(R360&gt;0,RANK(R360,(N360:P360,Q360:AE360)),0)</f>
        <v>0</v>
      </c>
      <c r="AI360" s="7">
        <f>IF(T360&gt;0,RANK(T360,(N360:P360,Q360:AE360)),0)</f>
        <v>0</v>
      </c>
      <c r="AJ360" s="7">
        <f>IF(S360&gt;0,RANK(S360,(N360:P360,Q360:AE360)),0)</f>
        <v>0</v>
      </c>
      <c r="AK360" s="2">
        <f t="shared" si="140"/>
        <v>1.7868852459016392E-2</v>
      </c>
      <c r="AL360" s="2">
        <f t="shared" si="141"/>
        <v>0</v>
      </c>
      <c r="AM360" s="2">
        <f t="shared" si="142"/>
        <v>0</v>
      </c>
      <c r="AN360" s="2">
        <f t="shared" si="143"/>
        <v>0</v>
      </c>
      <c r="AP360" t="s">
        <v>788</v>
      </c>
      <c r="AQ360" t="s">
        <v>1195</v>
      </c>
      <c r="AT360">
        <v>2</v>
      </c>
      <c r="AU360" s="95">
        <v>13</v>
      </c>
      <c r="AV360" s="97">
        <v>199</v>
      </c>
      <c r="AW360" s="100">
        <f t="shared" si="132"/>
        <v>13199</v>
      </c>
      <c r="AY360" s="7" t="s">
        <v>1461</v>
      </c>
    </row>
    <row r="361" spans="1:51" ht="13" hidden="1" customHeight="1" outlineLevel="1">
      <c r="A361" t="s">
        <v>1323</v>
      </c>
      <c r="B361" t="s">
        <v>1195</v>
      </c>
      <c r="C361" s="1">
        <f t="shared" si="133"/>
        <v>1427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>IF(P361&gt;0,RANK(P361,(N361:P361,Q361:AE361)),0)</f>
        <v>0</v>
      </c>
      <c r="G361" s="1">
        <f t="shared" si="134"/>
        <v>723</v>
      </c>
      <c r="H361" s="2">
        <f t="shared" si="135"/>
        <v>0.50665732305536093</v>
      </c>
      <c r="I361" s="2"/>
      <c r="J361" s="2">
        <f t="shared" si="136"/>
        <v>0.23896285914505958</v>
      </c>
      <c r="K361" s="2">
        <f t="shared" si="137"/>
        <v>0.74562018220042048</v>
      </c>
      <c r="L361" s="2">
        <f t="shared" si="138"/>
        <v>0</v>
      </c>
      <c r="M361" s="2">
        <f t="shared" si="139"/>
        <v>1.5416958654519974E-2</v>
      </c>
      <c r="N361" s="107">
        <v>341</v>
      </c>
      <c r="O361" s="107">
        <v>1064</v>
      </c>
      <c r="P361" s="107"/>
      <c r="Q361" s="107">
        <v>22</v>
      </c>
      <c r="R361" s="117"/>
      <c r="S361" s="117"/>
      <c r="X361" s="1"/>
      <c r="Y361" s="55">
        <v>0</v>
      </c>
      <c r="Z361" s="55">
        <v>0</v>
      </c>
      <c r="AA361" s="55">
        <v>0</v>
      </c>
      <c r="AG361" s="7">
        <f>IF(Q361&gt;0,RANK(Q361,(N361:P361,Q361:AE361)),0)</f>
        <v>3</v>
      </c>
      <c r="AH361" s="7">
        <f>IF(R361&gt;0,RANK(R361,(N361:P361,Q361:AE361)),0)</f>
        <v>0</v>
      </c>
      <c r="AI361" s="7">
        <f>IF(T361&gt;0,RANK(T361,(N361:P361,Q361:AE361)),0)</f>
        <v>0</v>
      </c>
      <c r="AJ361" s="7">
        <f>IF(S361&gt;0,RANK(S361,(N361:P361,Q361:AE361)),0)</f>
        <v>0</v>
      </c>
      <c r="AK361" s="2">
        <f t="shared" si="140"/>
        <v>1.5416958654519973E-2</v>
      </c>
      <c r="AL361" s="2">
        <f t="shared" si="141"/>
        <v>0</v>
      </c>
      <c r="AM361" s="2">
        <f t="shared" si="142"/>
        <v>0</v>
      </c>
      <c r="AN361" s="2">
        <f t="shared" si="143"/>
        <v>0</v>
      </c>
      <c r="AP361" t="s">
        <v>1323</v>
      </c>
      <c r="AQ361" t="s">
        <v>1195</v>
      </c>
      <c r="AT361">
        <v>2</v>
      </c>
      <c r="AU361" s="95">
        <v>13</v>
      </c>
      <c r="AV361" s="97">
        <v>201</v>
      </c>
      <c r="AW361" s="100">
        <f t="shared" si="132"/>
        <v>13201</v>
      </c>
      <c r="AY361" s="7" t="s">
        <v>1461</v>
      </c>
    </row>
    <row r="362" spans="1:51" ht="13" hidden="1" customHeight="1" outlineLevel="1">
      <c r="A362" t="s">
        <v>1501</v>
      </c>
      <c r="B362" t="s">
        <v>1195</v>
      </c>
      <c r="C362" s="1">
        <f t="shared" si="133"/>
        <v>4999</v>
      </c>
      <c r="D362" s="7">
        <f>IF(N362&gt;0, RANK(N362,(N362:P362,Q362:AE362)),0)</f>
        <v>2</v>
      </c>
      <c r="E362" s="7">
        <f>IF(O362&gt;0,RANK(O362,(N362:P362,Q362:AE362)),0)</f>
        <v>1</v>
      </c>
      <c r="F362" s="7">
        <f>IF(P362&gt;0,RANK(P362,(N362:P362,Q362:AE362)),0)</f>
        <v>0</v>
      </c>
      <c r="G362" s="1">
        <f t="shared" si="134"/>
        <v>186</v>
      </c>
      <c r="H362" s="2">
        <f t="shared" si="135"/>
        <v>3.720744148829766E-2</v>
      </c>
      <c r="I362" s="2"/>
      <c r="J362" s="2">
        <f t="shared" si="136"/>
        <v>0.47389477895579118</v>
      </c>
      <c r="K362" s="2">
        <f t="shared" si="137"/>
        <v>0.51110222044408882</v>
      </c>
      <c r="L362" s="2">
        <f t="shared" si="138"/>
        <v>0</v>
      </c>
      <c r="M362" s="2">
        <f t="shared" si="139"/>
        <v>1.5003000600119942E-2</v>
      </c>
      <c r="N362" s="107">
        <v>2369</v>
      </c>
      <c r="O362" s="107">
        <v>2555</v>
      </c>
      <c r="P362" s="107"/>
      <c r="Q362" s="107">
        <v>75</v>
      </c>
      <c r="R362" s="117"/>
      <c r="S362" s="117"/>
      <c r="X362" s="1"/>
      <c r="Y362" s="55">
        <v>0</v>
      </c>
      <c r="Z362" s="55">
        <v>0</v>
      </c>
      <c r="AA362" s="55">
        <v>0</v>
      </c>
      <c r="AG362" s="7">
        <f>IF(Q362&gt;0,RANK(Q362,(N362:P362,Q362:AE362)),0)</f>
        <v>3</v>
      </c>
      <c r="AH362" s="7">
        <f>IF(R362&gt;0,RANK(R362,(N362:P362,Q362:AE362)),0)</f>
        <v>0</v>
      </c>
      <c r="AI362" s="7">
        <f>IF(T362&gt;0,RANK(T362,(N362:P362,Q362:AE362)),0)</f>
        <v>0</v>
      </c>
      <c r="AJ362" s="7">
        <f>IF(S362&gt;0,RANK(S362,(N362:P362,Q362:AE362)),0)</f>
        <v>0</v>
      </c>
      <c r="AK362" s="2">
        <f t="shared" si="140"/>
        <v>1.5003000600120024E-2</v>
      </c>
      <c r="AL362" s="2">
        <f t="shared" si="141"/>
        <v>0</v>
      </c>
      <c r="AM362" s="2">
        <f t="shared" si="142"/>
        <v>0</v>
      </c>
      <c r="AN362" s="2">
        <f t="shared" si="143"/>
        <v>0</v>
      </c>
      <c r="AP362" t="s">
        <v>1501</v>
      </c>
      <c r="AQ362" t="s">
        <v>1195</v>
      </c>
      <c r="AT362">
        <v>2</v>
      </c>
      <c r="AU362" s="95">
        <v>13</v>
      </c>
      <c r="AV362" s="97">
        <v>205</v>
      </c>
      <c r="AW362" s="100">
        <f t="shared" si="132"/>
        <v>13205</v>
      </c>
      <c r="AY362" s="7" t="s">
        <v>1461</v>
      </c>
    </row>
    <row r="363" spans="1:51" ht="13" hidden="1" customHeight="1" outlineLevel="1">
      <c r="A363" t="s">
        <v>2564</v>
      </c>
      <c r="B363" t="s">
        <v>1195</v>
      </c>
      <c r="C363" s="1">
        <f t="shared" si="133"/>
        <v>8655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>IF(P363&gt;0,RANK(P363,(N363:P363,Q363:AE363)),0)</f>
        <v>0</v>
      </c>
      <c r="G363" s="1">
        <f t="shared" si="134"/>
        <v>3320</v>
      </c>
      <c r="H363" s="2">
        <f t="shared" si="135"/>
        <v>0.38359329867128827</v>
      </c>
      <c r="I363" s="2"/>
      <c r="J363" s="2">
        <f t="shared" si="136"/>
        <v>0.30028885037550551</v>
      </c>
      <c r="K363" s="2">
        <f t="shared" si="137"/>
        <v>0.68388214904679379</v>
      </c>
      <c r="L363" s="2">
        <f t="shared" si="138"/>
        <v>0</v>
      </c>
      <c r="M363" s="2">
        <f t="shared" si="139"/>
        <v>1.5829000577700758E-2</v>
      </c>
      <c r="N363" s="107">
        <v>2599</v>
      </c>
      <c r="O363" s="107">
        <v>5919</v>
      </c>
      <c r="P363" s="107"/>
      <c r="Q363" s="107">
        <v>137</v>
      </c>
      <c r="R363" s="117"/>
      <c r="S363" s="117"/>
      <c r="X363" s="1"/>
      <c r="Y363" s="55">
        <v>0</v>
      </c>
      <c r="Z363" s="55">
        <v>0</v>
      </c>
      <c r="AA363" s="55">
        <v>0</v>
      </c>
      <c r="AG363" s="7">
        <f>IF(Q363&gt;0,RANK(Q363,(N363:P363,Q363:AE363)),0)</f>
        <v>3</v>
      </c>
      <c r="AH363" s="7">
        <f>IF(R363&gt;0,RANK(R363,(N363:P363,Q363:AE363)),0)</f>
        <v>0</v>
      </c>
      <c r="AI363" s="7">
        <f>IF(T363&gt;0,RANK(T363,(N363:P363,Q363:AE363)),0)</f>
        <v>0</v>
      </c>
      <c r="AJ363" s="7">
        <f>IF(S363&gt;0,RANK(S363,(N363:P363,Q363:AE363)),0)</f>
        <v>0</v>
      </c>
      <c r="AK363" s="2">
        <f t="shared" si="140"/>
        <v>1.5829000577700751E-2</v>
      </c>
      <c r="AL363" s="2">
        <f t="shared" si="141"/>
        <v>0</v>
      </c>
      <c r="AM363" s="2">
        <f t="shared" si="142"/>
        <v>0</v>
      </c>
      <c r="AN363" s="2">
        <f t="shared" si="143"/>
        <v>0</v>
      </c>
      <c r="AP363" t="s">
        <v>2564</v>
      </c>
      <c r="AQ363" t="s">
        <v>1195</v>
      </c>
      <c r="AT363">
        <v>2</v>
      </c>
      <c r="AU363" s="95">
        <v>13</v>
      </c>
      <c r="AV363" s="97">
        <v>207</v>
      </c>
      <c r="AW363" s="100">
        <f t="shared" si="132"/>
        <v>13207</v>
      </c>
      <c r="AY363" s="7" t="s">
        <v>1461</v>
      </c>
    </row>
    <row r="364" spans="1:51" ht="13" hidden="1" customHeight="1" outlineLevel="1">
      <c r="A364" t="s">
        <v>734</v>
      </c>
      <c r="B364" t="s">
        <v>1195</v>
      </c>
      <c r="C364" s="1">
        <f t="shared" si="133"/>
        <v>2295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>IF(P364&gt;0,RANK(P364,(N364:P364,Q364:AE364)),0)</f>
        <v>0</v>
      </c>
      <c r="G364" s="1">
        <f t="shared" si="134"/>
        <v>976</v>
      </c>
      <c r="H364" s="2">
        <f t="shared" si="135"/>
        <v>0.4252723311546841</v>
      </c>
      <c r="I364" s="2"/>
      <c r="J364" s="2">
        <f t="shared" si="136"/>
        <v>0.27712418300653596</v>
      </c>
      <c r="K364" s="2">
        <f t="shared" si="137"/>
        <v>0.70239651416122006</v>
      </c>
      <c r="L364" s="2">
        <f t="shared" si="138"/>
        <v>0</v>
      </c>
      <c r="M364" s="2">
        <f t="shared" si="139"/>
        <v>2.0479302832243973E-2</v>
      </c>
      <c r="N364" s="107">
        <v>636</v>
      </c>
      <c r="O364" s="107">
        <v>1612</v>
      </c>
      <c r="P364" s="107"/>
      <c r="Q364" s="107">
        <v>47</v>
      </c>
      <c r="R364" s="117"/>
      <c r="S364" s="117"/>
      <c r="X364" s="1"/>
      <c r="Y364" s="55">
        <v>0</v>
      </c>
      <c r="Z364" s="55">
        <v>0</v>
      </c>
      <c r="AA364" s="55">
        <v>0</v>
      </c>
      <c r="AG364" s="7">
        <f>IF(Q364&gt;0,RANK(Q364,(N364:P364,Q364:AE364)),0)</f>
        <v>3</v>
      </c>
      <c r="AH364" s="7">
        <f>IF(R364&gt;0,RANK(R364,(N364:P364,Q364:AE364)),0)</f>
        <v>0</v>
      </c>
      <c r="AI364" s="7">
        <f>IF(T364&gt;0,RANK(T364,(N364:P364,Q364:AE364)),0)</f>
        <v>0</v>
      </c>
      <c r="AJ364" s="7">
        <f>IF(S364&gt;0,RANK(S364,(N364:P364,Q364:AE364)),0)</f>
        <v>0</v>
      </c>
      <c r="AK364" s="2">
        <f t="shared" si="140"/>
        <v>2.0479302832244008E-2</v>
      </c>
      <c r="AL364" s="2">
        <f t="shared" si="141"/>
        <v>0</v>
      </c>
      <c r="AM364" s="2">
        <f t="shared" si="142"/>
        <v>0</v>
      </c>
      <c r="AN364" s="2">
        <f t="shared" si="143"/>
        <v>0</v>
      </c>
      <c r="AP364" t="s">
        <v>734</v>
      </c>
      <c r="AQ364" t="s">
        <v>1195</v>
      </c>
      <c r="AT364">
        <v>2</v>
      </c>
      <c r="AU364" s="95">
        <v>13</v>
      </c>
      <c r="AV364" s="97">
        <v>209</v>
      </c>
      <c r="AW364" s="100">
        <f t="shared" si="132"/>
        <v>13209</v>
      </c>
      <c r="AY364" s="7" t="s">
        <v>1461</v>
      </c>
    </row>
    <row r="365" spans="1:51" ht="13" hidden="1" customHeight="1" outlineLevel="1">
      <c r="A365" t="s">
        <v>2193</v>
      </c>
      <c r="B365" t="s">
        <v>1195</v>
      </c>
      <c r="C365" s="1">
        <f t="shared" si="133"/>
        <v>6348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>IF(P365&gt;0,RANK(P365,(N365:P365,Q365:AE365)),0)</f>
        <v>0</v>
      </c>
      <c r="G365" s="1">
        <f t="shared" si="134"/>
        <v>2458</v>
      </c>
      <c r="H365" s="2">
        <f t="shared" si="135"/>
        <v>0.38720856962822936</v>
      </c>
      <c r="I365" s="2"/>
      <c r="J365" s="2">
        <f t="shared" si="136"/>
        <v>0.29741650913673601</v>
      </c>
      <c r="K365" s="2">
        <f t="shared" si="137"/>
        <v>0.68462507876496537</v>
      </c>
      <c r="L365" s="2">
        <f t="shared" si="138"/>
        <v>0</v>
      </c>
      <c r="M365" s="2">
        <f t="shared" si="139"/>
        <v>1.7958412098298626E-2</v>
      </c>
      <c r="N365" s="107">
        <v>1888</v>
      </c>
      <c r="O365" s="107">
        <v>4346</v>
      </c>
      <c r="P365" s="107"/>
      <c r="Q365" s="107">
        <v>114</v>
      </c>
      <c r="R365" s="117"/>
      <c r="S365" s="117"/>
      <c r="X365" s="1"/>
      <c r="Y365" s="55">
        <v>0</v>
      </c>
      <c r="Z365" s="55">
        <v>0</v>
      </c>
      <c r="AA365" s="55">
        <v>0</v>
      </c>
      <c r="AG365" s="7">
        <f>IF(Q365&gt;0,RANK(Q365,(N365:P365,Q365:AE365)),0)</f>
        <v>3</v>
      </c>
      <c r="AH365" s="7">
        <f>IF(R365&gt;0,RANK(R365,(N365:P365,Q365:AE365)),0)</f>
        <v>0</v>
      </c>
      <c r="AI365" s="7">
        <f>IF(T365&gt;0,RANK(T365,(N365:P365,Q365:AE365)),0)</f>
        <v>0</v>
      </c>
      <c r="AJ365" s="7">
        <f>IF(S365&gt;0,RANK(S365,(N365:P365,Q365:AE365)),0)</f>
        <v>0</v>
      </c>
      <c r="AK365" s="2">
        <f t="shared" si="140"/>
        <v>1.7958412098298678E-2</v>
      </c>
      <c r="AL365" s="2">
        <f t="shared" si="141"/>
        <v>0</v>
      </c>
      <c r="AM365" s="2">
        <f t="shared" si="142"/>
        <v>0</v>
      </c>
      <c r="AN365" s="2">
        <f t="shared" si="143"/>
        <v>0</v>
      </c>
      <c r="AP365" t="s">
        <v>2193</v>
      </c>
      <c r="AQ365" t="s">
        <v>1195</v>
      </c>
      <c r="AT365">
        <v>2</v>
      </c>
      <c r="AU365" s="95">
        <v>13</v>
      </c>
      <c r="AV365" s="97">
        <v>211</v>
      </c>
      <c r="AW365" s="100">
        <f t="shared" si="132"/>
        <v>13211</v>
      </c>
      <c r="AY365" s="7" t="s">
        <v>1461</v>
      </c>
    </row>
    <row r="366" spans="1:51" ht="13" hidden="1" customHeight="1" outlineLevel="1">
      <c r="A366" t="s">
        <v>1036</v>
      </c>
      <c r="B366" t="s">
        <v>1195</v>
      </c>
      <c r="C366" s="1">
        <f t="shared" si="133"/>
        <v>6051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>IF(P366&gt;0,RANK(P366,(N366:P366,Q366:AE366)),0)</f>
        <v>0</v>
      </c>
      <c r="G366" s="1">
        <f t="shared" si="134"/>
        <v>3390</v>
      </c>
      <c r="H366" s="2">
        <f t="shared" si="135"/>
        <v>0.56023797719385227</v>
      </c>
      <c r="I366" s="2"/>
      <c r="J366" s="2">
        <f t="shared" si="136"/>
        <v>0.2034374483556437</v>
      </c>
      <c r="K366" s="2">
        <f t="shared" si="137"/>
        <v>0.76367542554949597</v>
      </c>
      <c r="L366" s="2">
        <f t="shared" si="138"/>
        <v>0</v>
      </c>
      <c r="M366" s="2">
        <f t="shared" si="139"/>
        <v>3.2887126094860331E-2</v>
      </c>
      <c r="N366" s="107">
        <v>1231</v>
      </c>
      <c r="O366" s="107">
        <v>4621</v>
      </c>
      <c r="P366" s="107"/>
      <c r="Q366" s="107">
        <v>199</v>
      </c>
      <c r="R366" s="117"/>
      <c r="S366" s="117"/>
      <c r="X366" s="1"/>
      <c r="Y366" s="55">
        <v>0</v>
      </c>
      <c r="Z366" s="55">
        <v>0</v>
      </c>
      <c r="AA366" s="55">
        <v>0</v>
      </c>
      <c r="AG366" s="7">
        <f>IF(Q366&gt;0,RANK(Q366,(N366:P366,Q366:AE366)),0)</f>
        <v>3</v>
      </c>
      <c r="AH366" s="7">
        <f>IF(R366&gt;0,RANK(R366,(N366:P366,Q366:AE366)),0)</f>
        <v>0</v>
      </c>
      <c r="AI366" s="7">
        <f>IF(T366&gt;0,RANK(T366,(N366:P366,Q366:AE366)),0)</f>
        <v>0</v>
      </c>
      <c r="AJ366" s="7">
        <f>IF(S366&gt;0,RANK(S366,(N366:P366,Q366:AE366)),0)</f>
        <v>0</v>
      </c>
      <c r="AK366" s="2">
        <f t="shared" si="140"/>
        <v>3.2887126094860351E-2</v>
      </c>
      <c r="AL366" s="2">
        <f t="shared" si="141"/>
        <v>0</v>
      </c>
      <c r="AM366" s="2">
        <f t="shared" si="142"/>
        <v>0</v>
      </c>
      <c r="AN366" s="2">
        <f t="shared" si="143"/>
        <v>0</v>
      </c>
      <c r="AP366" t="s">
        <v>1036</v>
      </c>
      <c r="AQ366" t="s">
        <v>1195</v>
      </c>
      <c r="AT366">
        <v>2</v>
      </c>
      <c r="AU366" s="95">
        <v>13</v>
      </c>
      <c r="AV366" s="97">
        <v>213</v>
      </c>
      <c r="AW366" s="100">
        <f t="shared" si="132"/>
        <v>13213</v>
      </c>
      <c r="AY366" s="7" t="s">
        <v>1461</v>
      </c>
    </row>
    <row r="367" spans="1:51" ht="13" hidden="1" customHeight="1" outlineLevel="1">
      <c r="A367" t="s">
        <v>1952</v>
      </c>
      <c r="B367" t="s">
        <v>1195</v>
      </c>
      <c r="C367" s="1">
        <f t="shared" si="133"/>
        <v>41494</v>
      </c>
      <c r="D367" s="7">
        <f>IF(N367&gt;0, RANK(N367,(N367:P367,Q367:AE367)),0)</f>
        <v>1</v>
      </c>
      <c r="E367" s="7">
        <f>IF(O367&gt;0,RANK(O367,(N367:P367,Q367:AE367)),0)</f>
        <v>2</v>
      </c>
      <c r="F367" s="7">
        <f>IF(P367&gt;0,RANK(P367,(N367:P367,Q367:AE367)),0)</f>
        <v>0</v>
      </c>
      <c r="G367" s="1">
        <f t="shared" si="134"/>
        <v>7649</v>
      </c>
      <c r="H367" s="2">
        <f t="shared" si="135"/>
        <v>0.18433990456451535</v>
      </c>
      <c r="I367" s="2"/>
      <c r="J367" s="2">
        <f t="shared" si="136"/>
        <v>0.58439774425218105</v>
      </c>
      <c r="K367" s="2">
        <f t="shared" si="137"/>
        <v>0.40005783968766567</v>
      </c>
      <c r="L367" s="2">
        <f t="shared" si="138"/>
        <v>0</v>
      </c>
      <c r="M367" s="2">
        <f t="shared" si="139"/>
        <v>1.5544416060153277E-2</v>
      </c>
      <c r="N367" s="107">
        <v>24249</v>
      </c>
      <c r="O367" s="107">
        <v>16600</v>
      </c>
      <c r="P367" s="107"/>
      <c r="Q367" s="107">
        <v>643</v>
      </c>
      <c r="R367" s="117"/>
      <c r="S367" s="117"/>
      <c r="X367" s="1"/>
      <c r="Y367" s="55">
        <v>0</v>
      </c>
      <c r="Z367" s="55">
        <v>2</v>
      </c>
      <c r="AA367" s="55">
        <v>0</v>
      </c>
      <c r="AG367" s="7">
        <f>IF(Q367&gt;0,RANK(Q367,(N367:P367,Q367:AE367)),0)</f>
        <v>3</v>
      </c>
      <c r="AH367" s="7">
        <f>IF(R367&gt;0,RANK(R367,(N367:P367,Q367:AE367)),0)</f>
        <v>0</v>
      </c>
      <c r="AI367" s="7">
        <f>IF(T367&gt;0,RANK(T367,(N367:P367,Q367:AE367)),0)</f>
        <v>0</v>
      </c>
      <c r="AJ367" s="7">
        <f>IF(S367&gt;0,RANK(S367,(N367:P367,Q367:AE367)),0)</f>
        <v>0</v>
      </c>
      <c r="AK367" s="2">
        <f t="shared" si="140"/>
        <v>1.549621632043187E-2</v>
      </c>
      <c r="AL367" s="2">
        <f t="shared" si="141"/>
        <v>0</v>
      </c>
      <c r="AM367" s="2">
        <f t="shared" si="142"/>
        <v>0</v>
      </c>
      <c r="AN367" s="2">
        <f t="shared" si="143"/>
        <v>0</v>
      </c>
      <c r="AP367" t="s">
        <v>1952</v>
      </c>
      <c r="AQ367" t="s">
        <v>1195</v>
      </c>
      <c r="AT367">
        <v>2</v>
      </c>
      <c r="AU367" s="95">
        <v>13</v>
      </c>
      <c r="AV367" s="97">
        <v>215</v>
      </c>
      <c r="AW367" s="100">
        <f t="shared" si="132"/>
        <v>13215</v>
      </c>
      <c r="AY367" s="7" t="s">
        <v>1461</v>
      </c>
    </row>
    <row r="368" spans="1:51" ht="13" hidden="1" customHeight="1" outlineLevel="1">
      <c r="A368" t="s">
        <v>1733</v>
      </c>
      <c r="B368" t="s">
        <v>1195</v>
      </c>
      <c r="C368" s="1">
        <f t="shared" si="133"/>
        <v>28388</v>
      </c>
      <c r="D368" s="7">
        <f>IF(N368&gt;0, RANK(N368,(N368:P368,Q368:AE368)),0)</f>
        <v>1</v>
      </c>
      <c r="E368" s="7">
        <f>IF(O368&gt;0,RANK(O368,(N368:P368,Q368:AE368)),0)</f>
        <v>2</v>
      </c>
      <c r="F368" s="7">
        <f>IF(P368&gt;0,RANK(P368,(N368:P368,Q368:AE368)),0)</f>
        <v>0</v>
      </c>
      <c r="G368" s="1">
        <f t="shared" si="134"/>
        <v>580</v>
      </c>
      <c r="H368" s="2">
        <f t="shared" si="135"/>
        <v>2.0431168099196845E-2</v>
      </c>
      <c r="I368" s="2"/>
      <c r="J368" s="2">
        <f t="shared" si="136"/>
        <v>0.50126814146822596</v>
      </c>
      <c r="K368" s="2">
        <f t="shared" si="137"/>
        <v>0.48083697336902914</v>
      </c>
      <c r="L368" s="2">
        <f t="shared" si="138"/>
        <v>0</v>
      </c>
      <c r="M368" s="2">
        <f t="shared" si="139"/>
        <v>1.78948851627449E-2</v>
      </c>
      <c r="N368" s="107">
        <v>14230</v>
      </c>
      <c r="O368" s="107">
        <v>13650</v>
      </c>
      <c r="P368" s="107"/>
      <c r="Q368" s="107">
        <v>508</v>
      </c>
      <c r="R368" s="117"/>
      <c r="S368" s="117"/>
      <c r="X368" s="1"/>
      <c r="Y368" s="55">
        <v>0</v>
      </c>
      <c r="Z368" s="55">
        <v>0</v>
      </c>
      <c r="AA368" s="55">
        <v>0</v>
      </c>
      <c r="AG368" s="7">
        <f>IF(Q368&gt;0,RANK(Q368,(N368:P368,Q368:AE368)),0)</f>
        <v>3</v>
      </c>
      <c r="AH368" s="7">
        <f>IF(R368&gt;0,RANK(R368,(N368:P368,Q368:AE368)),0)</f>
        <v>0</v>
      </c>
      <c r="AI368" s="7">
        <f>IF(T368&gt;0,RANK(T368,(N368:P368,Q368:AE368)),0)</f>
        <v>0</v>
      </c>
      <c r="AJ368" s="7">
        <f>IF(S368&gt;0,RANK(S368,(N368:P368,Q368:AE368)),0)</f>
        <v>0</v>
      </c>
      <c r="AK368" s="2">
        <f t="shared" si="140"/>
        <v>1.789488516274482E-2</v>
      </c>
      <c r="AL368" s="2">
        <f t="shared" si="141"/>
        <v>0</v>
      </c>
      <c r="AM368" s="2">
        <f t="shared" si="142"/>
        <v>0</v>
      </c>
      <c r="AN368" s="2">
        <f t="shared" si="143"/>
        <v>0</v>
      </c>
      <c r="AP368" t="s">
        <v>1733</v>
      </c>
      <c r="AQ368" t="s">
        <v>1195</v>
      </c>
      <c r="AT368">
        <v>2</v>
      </c>
      <c r="AU368" s="95">
        <v>13</v>
      </c>
      <c r="AV368" s="97">
        <v>217</v>
      </c>
      <c r="AW368" s="100">
        <f t="shared" si="132"/>
        <v>13217</v>
      </c>
      <c r="AY368" s="7" t="s">
        <v>1461</v>
      </c>
    </row>
    <row r="369" spans="1:51" ht="13" hidden="1" customHeight="1" outlineLevel="1">
      <c r="A369" t="s">
        <v>1286</v>
      </c>
      <c r="B369" t="s">
        <v>1195</v>
      </c>
      <c r="C369" s="1">
        <f t="shared" si="133"/>
        <v>13569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>IF(P369&gt;0,RANK(P369,(N369:P369,Q369:AE369)),0)</f>
        <v>0</v>
      </c>
      <c r="G369" s="1">
        <f t="shared" si="134"/>
        <v>5740</v>
      </c>
      <c r="H369" s="2">
        <f t="shared" si="135"/>
        <v>0.42302306728572481</v>
      </c>
      <c r="I369" s="2"/>
      <c r="J369" s="2">
        <f t="shared" si="136"/>
        <v>0.27614415211143045</v>
      </c>
      <c r="K369" s="2">
        <f t="shared" si="137"/>
        <v>0.69916721939715532</v>
      </c>
      <c r="L369" s="2">
        <f t="shared" si="138"/>
        <v>0</v>
      </c>
      <c r="M369" s="2">
        <f t="shared" si="139"/>
        <v>2.4688628491414177E-2</v>
      </c>
      <c r="N369" s="107">
        <v>3747</v>
      </c>
      <c r="O369" s="107">
        <v>9487</v>
      </c>
      <c r="P369" s="107"/>
      <c r="Q369" s="107">
        <v>335</v>
      </c>
      <c r="R369" s="117"/>
      <c r="S369" s="117"/>
      <c r="X369" s="1"/>
      <c r="Y369" s="55">
        <v>0</v>
      </c>
      <c r="Z369" s="55">
        <v>0</v>
      </c>
      <c r="AA369" s="55">
        <v>0</v>
      </c>
      <c r="AG369" s="7">
        <f>IF(Q369&gt;0,RANK(Q369,(N369:P369,Q369:AE369)),0)</f>
        <v>3</v>
      </c>
      <c r="AH369" s="7">
        <f>IF(R369&gt;0,RANK(R369,(N369:P369,Q369:AE369)),0)</f>
        <v>0</v>
      </c>
      <c r="AI369" s="7">
        <f>IF(T369&gt;0,RANK(T369,(N369:P369,Q369:AE369)),0)</f>
        <v>0</v>
      </c>
      <c r="AJ369" s="7">
        <f>IF(S369&gt;0,RANK(S369,(N369:P369,Q369:AE369)),0)</f>
        <v>0</v>
      </c>
      <c r="AK369" s="2">
        <f t="shared" si="140"/>
        <v>2.4688628491414254E-2</v>
      </c>
      <c r="AL369" s="2">
        <f t="shared" si="141"/>
        <v>0</v>
      </c>
      <c r="AM369" s="2">
        <f t="shared" si="142"/>
        <v>0</v>
      </c>
      <c r="AN369" s="2">
        <f t="shared" si="143"/>
        <v>0</v>
      </c>
      <c r="AP369" t="s">
        <v>1286</v>
      </c>
      <c r="AQ369" t="s">
        <v>1195</v>
      </c>
      <c r="AT369">
        <v>2</v>
      </c>
      <c r="AU369" s="95">
        <v>13</v>
      </c>
      <c r="AV369" s="97">
        <v>219</v>
      </c>
      <c r="AW369" s="100">
        <f t="shared" si="132"/>
        <v>13219</v>
      </c>
      <c r="AY369" s="7" t="s">
        <v>1461</v>
      </c>
    </row>
    <row r="370" spans="1:51" ht="13" hidden="1" customHeight="1" outlineLevel="1">
      <c r="A370" t="s">
        <v>818</v>
      </c>
      <c r="B370" t="s">
        <v>1195</v>
      </c>
      <c r="C370" s="1">
        <f t="shared" si="133"/>
        <v>4125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>IF(P370&gt;0,RANK(P370,(N370:P370,Q370:AE370)),0)</f>
        <v>0</v>
      </c>
      <c r="G370" s="1">
        <f t="shared" si="134"/>
        <v>1426</v>
      </c>
      <c r="H370" s="2">
        <f t="shared" si="135"/>
        <v>0.34569696969696967</v>
      </c>
      <c r="I370" s="2"/>
      <c r="J370" s="2">
        <f t="shared" si="136"/>
        <v>0.31490909090909092</v>
      </c>
      <c r="K370" s="2">
        <f t="shared" si="137"/>
        <v>0.66060606060606064</v>
      </c>
      <c r="L370" s="2">
        <f t="shared" si="138"/>
        <v>0</v>
      </c>
      <c r="M370" s="2">
        <f t="shared" si="139"/>
        <v>2.4484848484848443E-2</v>
      </c>
      <c r="N370" s="107">
        <v>1299</v>
      </c>
      <c r="O370" s="107">
        <v>2725</v>
      </c>
      <c r="P370" s="107"/>
      <c r="Q370" s="107">
        <v>101</v>
      </c>
      <c r="R370" s="117"/>
      <c r="S370" s="117"/>
      <c r="X370" s="1"/>
      <c r="Y370" s="55">
        <v>0</v>
      </c>
      <c r="Z370" s="55">
        <v>0</v>
      </c>
      <c r="AA370" s="55">
        <v>0</v>
      </c>
      <c r="AG370" s="7">
        <f>IF(Q370&gt;0,RANK(Q370,(N370:P370,Q370:AE370)),0)</f>
        <v>3</v>
      </c>
      <c r="AH370" s="7">
        <f>IF(R370&gt;0,RANK(R370,(N370:P370,Q370:AE370)),0)</f>
        <v>0</v>
      </c>
      <c r="AI370" s="7">
        <f>IF(T370&gt;0,RANK(T370,(N370:P370,Q370:AE370)),0)</f>
        <v>0</v>
      </c>
      <c r="AJ370" s="7">
        <f>IF(S370&gt;0,RANK(S370,(N370:P370,Q370:AE370)),0)</f>
        <v>0</v>
      </c>
      <c r="AK370" s="2">
        <f t="shared" si="140"/>
        <v>2.4484848484848484E-2</v>
      </c>
      <c r="AL370" s="2">
        <f t="shared" si="141"/>
        <v>0</v>
      </c>
      <c r="AM370" s="2">
        <f t="shared" si="142"/>
        <v>0</v>
      </c>
      <c r="AN370" s="2">
        <f t="shared" si="143"/>
        <v>0</v>
      </c>
      <c r="AP370" t="s">
        <v>818</v>
      </c>
      <c r="AQ370" t="s">
        <v>1195</v>
      </c>
      <c r="AT370">
        <v>2</v>
      </c>
      <c r="AU370" s="95">
        <v>13</v>
      </c>
      <c r="AV370" s="97">
        <v>221</v>
      </c>
      <c r="AW370" s="100">
        <f t="shared" si="132"/>
        <v>13221</v>
      </c>
      <c r="AY370" s="7" t="s">
        <v>1461</v>
      </c>
    </row>
    <row r="371" spans="1:51" ht="13" hidden="1" customHeight="1" outlineLevel="1">
      <c r="A371" t="s">
        <v>960</v>
      </c>
      <c r="B371" t="s">
        <v>1195</v>
      </c>
      <c r="C371" s="1">
        <f t="shared" si="133"/>
        <v>36494</v>
      </c>
      <c r="D371" s="7">
        <f>IF(N371&gt;0, RANK(N371,(N371:P371,Q371:AE371)),0)</f>
        <v>2</v>
      </c>
      <c r="E371" s="7">
        <f>IF(O371&gt;0,RANK(O371,(N371:P371,Q371:AE371)),0)</f>
        <v>1</v>
      </c>
      <c r="F371" s="7">
        <f>IF(P371&gt;0,RANK(P371,(N371:P371,Q371:AE371)),0)</f>
        <v>0</v>
      </c>
      <c r="G371" s="1">
        <f t="shared" si="134"/>
        <v>14574</v>
      </c>
      <c r="H371" s="2">
        <f t="shared" si="135"/>
        <v>0.39935331835370197</v>
      </c>
      <c r="I371" s="2"/>
      <c r="J371" s="2">
        <f t="shared" si="136"/>
        <v>0.28755411848523044</v>
      </c>
      <c r="K371" s="2">
        <f t="shared" si="137"/>
        <v>0.68690743683893241</v>
      </c>
      <c r="L371" s="2">
        <f t="shared" si="138"/>
        <v>0</v>
      </c>
      <c r="M371" s="2">
        <f t="shared" si="139"/>
        <v>2.5538444675837213E-2</v>
      </c>
      <c r="N371" s="107">
        <v>10494</v>
      </c>
      <c r="O371" s="107">
        <v>25068</v>
      </c>
      <c r="P371" s="107"/>
      <c r="Q371" s="107">
        <v>929</v>
      </c>
      <c r="R371" s="117"/>
      <c r="S371" s="117"/>
      <c r="X371" s="1"/>
      <c r="Y371" s="55">
        <v>0</v>
      </c>
      <c r="Z371" s="55">
        <v>1</v>
      </c>
      <c r="AA371" s="55">
        <v>2</v>
      </c>
      <c r="AG371" s="7">
        <f>IF(Q371&gt;0,RANK(Q371,(N371:P371,Q371:AE371)),0)</f>
        <v>3</v>
      </c>
      <c r="AH371" s="7">
        <f>IF(R371&gt;0,RANK(R371,(N371:P371,Q371:AE371)),0)</f>
        <v>0</v>
      </c>
      <c r="AI371" s="7">
        <f>IF(T371&gt;0,RANK(T371,(N371:P371,Q371:AE371)),0)</f>
        <v>0</v>
      </c>
      <c r="AJ371" s="7">
        <f>IF(S371&gt;0,RANK(S371,(N371:P371,Q371:AE371)),0)</f>
        <v>0</v>
      </c>
      <c r="AK371" s="2">
        <f t="shared" si="140"/>
        <v>2.5456239381816188E-2</v>
      </c>
      <c r="AL371" s="2">
        <f t="shared" si="141"/>
        <v>0</v>
      </c>
      <c r="AM371" s="2">
        <f t="shared" si="142"/>
        <v>0</v>
      </c>
      <c r="AN371" s="2">
        <f t="shared" si="143"/>
        <v>0</v>
      </c>
      <c r="AP371" t="s">
        <v>960</v>
      </c>
      <c r="AQ371" t="s">
        <v>1195</v>
      </c>
      <c r="AT371">
        <v>2</v>
      </c>
      <c r="AU371" s="95">
        <v>13</v>
      </c>
      <c r="AV371" s="97">
        <v>223</v>
      </c>
      <c r="AW371" s="100">
        <f t="shared" si="132"/>
        <v>13223</v>
      </c>
      <c r="AY371" s="7" t="s">
        <v>1461</v>
      </c>
    </row>
    <row r="372" spans="1:51" ht="13" hidden="1" customHeight="1" outlineLevel="1">
      <c r="A372" t="s">
        <v>2298</v>
      </c>
      <c r="B372" t="s">
        <v>1195</v>
      </c>
      <c r="C372" s="1">
        <f t="shared" si="133"/>
        <v>7334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>IF(P372&gt;0,RANK(P372,(N372:P372,Q372:AE372)),0)</f>
        <v>0</v>
      </c>
      <c r="G372" s="1">
        <f t="shared" si="134"/>
        <v>219</v>
      </c>
      <c r="H372" s="2">
        <f t="shared" si="135"/>
        <v>2.9860921734387782E-2</v>
      </c>
      <c r="I372" s="2"/>
      <c r="J372" s="2">
        <f t="shared" si="136"/>
        <v>0.47859285519498229</v>
      </c>
      <c r="K372" s="2">
        <f t="shared" si="137"/>
        <v>0.5084537769293701</v>
      </c>
      <c r="L372" s="2">
        <f t="shared" si="138"/>
        <v>0</v>
      </c>
      <c r="M372" s="2">
        <f t="shared" si="139"/>
        <v>1.2953367875647603E-2</v>
      </c>
      <c r="N372" s="107">
        <v>3510</v>
      </c>
      <c r="O372" s="107">
        <v>3729</v>
      </c>
      <c r="P372" s="107"/>
      <c r="Q372" s="107">
        <v>95</v>
      </c>
      <c r="R372" s="117"/>
      <c r="S372" s="117"/>
      <c r="X372" s="1"/>
      <c r="Y372" s="55">
        <v>0</v>
      </c>
      <c r="Z372" s="55">
        <v>0</v>
      </c>
      <c r="AA372" s="55">
        <v>0</v>
      </c>
      <c r="AG372" s="7">
        <f>IF(Q372&gt;0,RANK(Q372,(N372:P372,Q372:AE372)),0)</f>
        <v>3</v>
      </c>
      <c r="AH372" s="7">
        <f>IF(R372&gt;0,RANK(R372,(N372:P372,Q372:AE372)),0)</f>
        <v>0</v>
      </c>
      <c r="AI372" s="7">
        <f>IF(T372&gt;0,RANK(T372,(N372:P372,Q372:AE372)),0)</f>
        <v>0</v>
      </c>
      <c r="AJ372" s="7">
        <f>IF(S372&gt;0,RANK(S372,(N372:P372,Q372:AE372)),0)</f>
        <v>0</v>
      </c>
      <c r="AK372" s="2">
        <f t="shared" si="140"/>
        <v>1.2953367875647668E-2</v>
      </c>
      <c r="AL372" s="2">
        <f t="shared" si="141"/>
        <v>0</v>
      </c>
      <c r="AM372" s="2">
        <f t="shared" si="142"/>
        <v>0</v>
      </c>
      <c r="AN372" s="2">
        <f t="shared" si="143"/>
        <v>0</v>
      </c>
      <c r="AP372" t="s">
        <v>2298</v>
      </c>
      <c r="AQ372" t="s">
        <v>1195</v>
      </c>
      <c r="AT372">
        <v>2</v>
      </c>
      <c r="AU372" s="95">
        <v>13</v>
      </c>
      <c r="AV372" s="97">
        <v>225</v>
      </c>
      <c r="AW372" s="100">
        <f t="shared" si="132"/>
        <v>13225</v>
      </c>
      <c r="AY372" s="7" t="s">
        <v>1461</v>
      </c>
    </row>
    <row r="373" spans="1:51" ht="13" hidden="1" customHeight="1" outlineLevel="1">
      <c r="A373" t="s">
        <v>349</v>
      </c>
      <c r="B373" t="s">
        <v>1195</v>
      </c>
      <c r="C373" s="1">
        <f t="shared" si="133"/>
        <v>8890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>IF(P373&gt;0,RANK(P373,(N373:P373,Q373:AE373)),0)</f>
        <v>0</v>
      </c>
      <c r="G373" s="1">
        <f t="shared" si="134"/>
        <v>5501</v>
      </c>
      <c r="H373" s="2">
        <f t="shared" si="135"/>
        <v>0.61878515185601801</v>
      </c>
      <c r="I373" s="2"/>
      <c r="J373" s="2">
        <f t="shared" si="136"/>
        <v>0.17840269966254219</v>
      </c>
      <c r="K373" s="2">
        <f t="shared" si="137"/>
        <v>0.7971878515185602</v>
      </c>
      <c r="L373" s="2">
        <f t="shared" si="138"/>
        <v>0</v>
      </c>
      <c r="M373" s="2">
        <f t="shared" si="139"/>
        <v>2.4409448818897617E-2</v>
      </c>
      <c r="N373" s="107">
        <v>1586</v>
      </c>
      <c r="O373" s="107">
        <v>7087</v>
      </c>
      <c r="P373" s="107"/>
      <c r="Q373" s="107">
        <v>217</v>
      </c>
      <c r="R373" s="117"/>
      <c r="S373" s="117"/>
      <c r="X373" s="1"/>
      <c r="Y373" s="55">
        <v>0</v>
      </c>
      <c r="Z373" s="55">
        <v>0</v>
      </c>
      <c r="AA373" s="55">
        <v>0</v>
      </c>
      <c r="AG373" s="7">
        <f>IF(Q373&gt;0,RANK(Q373,(N373:P373,Q373:AE373)),0)</f>
        <v>3</v>
      </c>
      <c r="AH373" s="7">
        <f>IF(R373&gt;0,RANK(R373,(N373:P373,Q373:AE373)),0)</f>
        <v>0</v>
      </c>
      <c r="AI373" s="7">
        <f>IF(T373&gt;0,RANK(T373,(N373:P373,Q373:AE373)),0)</f>
        <v>0</v>
      </c>
      <c r="AJ373" s="7">
        <f>IF(S373&gt;0,RANK(S373,(N373:P373,Q373:AE373)),0)</f>
        <v>0</v>
      </c>
      <c r="AK373" s="2">
        <f t="shared" si="140"/>
        <v>2.4409448818897637E-2</v>
      </c>
      <c r="AL373" s="2">
        <f t="shared" si="141"/>
        <v>0</v>
      </c>
      <c r="AM373" s="2">
        <f t="shared" si="142"/>
        <v>0</v>
      </c>
      <c r="AN373" s="2">
        <f t="shared" si="143"/>
        <v>0</v>
      </c>
      <c r="AP373" t="s">
        <v>349</v>
      </c>
      <c r="AQ373" t="s">
        <v>1195</v>
      </c>
      <c r="AT373">
        <v>2</v>
      </c>
      <c r="AU373" s="95">
        <v>13</v>
      </c>
      <c r="AV373" s="97">
        <v>227</v>
      </c>
      <c r="AW373" s="100">
        <f t="shared" si="132"/>
        <v>13227</v>
      </c>
      <c r="AY373" s="7" t="s">
        <v>1461</v>
      </c>
    </row>
    <row r="374" spans="1:51" ht="13" hidden="1" customHeight="1" outlineLevel="1">
      <c r="A374" t="s">
        <v>2547</v>
      </c>
      <c r="B374" t="s">
        <v>1195</v>
      </c>
      <c r="C374" s="1">
        <f t="shared" si="133"/>
        <v>3960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>IF(P374&gt;0,RANK(P374,(N374:P374,Q374:AE374)),0)</f>
        <v>0</v>
      </c>
      <c r="G374" s="1">
        <f t="shared" si="134"/>
        <v>2777</v>
      </c>
      <c r="H374" s="2">
        <f t="shared" si="135"/>
        <v>0.70126262626262625</v>
      </c>
      <c r="I374" s="2"/>
      <c r="J374" s="2">
        <f t="shared" si="136"/>
        <v>0.14343434343434344</v>
      </c>
      <c r="K374" s="2">
        <f t="shared" si="137"/>
        <v>0.84469696969696972</v>
      </c>
      <c r="L374" s="2">
        <f t="shared" si="138"/>
        <v>0</v>
      </c>
      <c r="M374" s="2">
        <f t="shared" si="139"/>
        <v>1.1868686868686806E-2</v>
      </c>
      <c r="N374" s="107">
        <v>568</v>
      </c>
      <c r="O374" s="107">
        <v>3345</v>
      </c>
      <c r="P374" s="107"/>
      <c r="Q374" s="107">
        <v>47</v>
      </c>
      <c r="R374" s="117"/>
      <c r="S374" s="117"/>
      <c r="X374" s="1"/>
      <c r="Y374" s="55">
        <v>0</v>
      </c>
      <c r="Z374" s="55">
        <v>0</v>
      </c>
      <c r="AA374" s="55">
        <v>0</v>
      </c>
      <c r="AG374" s="7">
        <f>IF(Q374&gt;0,RANK(Q374,(N374:P374,Q374:AE374)),0)</f>
        <v>3</v>
      </c>
      <c r="AH374" s="7">
        <f>IF(R374&gt;0,RANK(R374,(N374:P374,Q374:AE374)),0)</f>
        <v>0</v>
      </c>
      <c r="AI374" s="7">
        <f>IF(T374&gt;0,RANK(T374,(N374:P374,Q374:AE374)),0)</f>
        <v>0</v>
      </c>
      <c r="AJ374" s="7">
        <f>IF(S374&gt;0,RANK(S374,(N374:P374,Q374:AE374)),0)</f>
        <v>0</v>
      </c>
      <c r="AK374" s="2">
        <f t="shared" si="140"/>
        <v>1.1868686868686869E-2</v>
      </c>
      <c r="AL374" s="2">
        <f t="shared" si="141"/>
        <v>0</v>
      </c>
      <c r="AM374" s="2">
        <f t="shared" si="142"/>
        <v>0</v>
      </c>
      <c r="AN374" s="2">
        <f t="shared" si="143"/>
        <v>0</v>
      </c>
      <c r="AP374" t="s">
        <v>2547</v>
      </c>
      <c r="AQ374" t="s">
        <v>1195</v>
      </c>
      <c r="AT374">
        <v>2</v>
      </c>
      <c r="AU374" s="95">
        <v>13</v>
      </c>
      <c r="AV374" s="97">
        <v>229</v>
      </c>
      <c r="AW374" s="100">
        <f t="shared" si="132"/>
        <v>13229</v>
      </c>
      <c r="AY374" s="7" t="s">
        <v>1461</v>
      </c>
    </row>
    <row r="375" spans="1:51" ht="13" hidden="1" customHeight="1" outlineLevel="1">
      <c r="A375" t="s">
        <v>350</v>
      </c>
      <c r="B375" t="s">
        <v>1195</v>
      </c>
      <c r="C375" s="1">
        <f t="shared" si="133"/>
        <v>5635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>IF(P375&gt;0,RANK(P375,(N375:P375,Q375:AE375)),0)</f>
        <v>0</v>
      </c>
      <c r="G375" s="1">
        <f t="shared" si="134"/>
        <v>3422</v>
      </c>
      <c r="H375" s="2">
        <f t="shared" si="135"/>
        <v>0.60727595385980482</v>
      </c>
      <c r="I375" s="2"/>
      <c r="J375" s="2">
        <f t="shared" si="136"/>
        <v>0.18385093167701863</v>
      </c>
      <c r="K375" s="2">
        <f t="shared" si="137"/>
        <v>0.79112688553682342</v>
      </c>
      <c r="L375" s="2">
        <f t="shared" si="138"/>
        <v>0</v>
      </c>
      <c r="M375" s="2">
        <f t="shared" si="139"/>
        <v>2.5022182786157976E-2</v>
      </c>
      <c r="N375" s="107">
        <v>1036</v>
      </c>
      <c r="O375" s="107">
        <v>4458</v>
      </c>
      <c r="P375" s="107"/>
      <c r="Q375" s="107">
        <v>141</v>
      </c>
      <c r="R375" s="117"/>
      <c r="S375" s="117"/>
      <c r="X375" s="1"/>
      <c r="Y375" s="55">
        <v>0</v>
      </c>
      <c r="Z375" s="55">
        <v>0</v>
      </c>
      <c r="AA375" s="55">
        <v>0</v>
      </c>
      <c r="AG375" s="7">
        <f>IF(Q375&gt;0,RANK(Q375,(N375:P375,Q375:AE375)),0)</f>
        <v>3</v>
      </c>
      <c r="AH375" s="7">
        <f>IF(R375&gt;0,RANK(R375,(N375:P375,Q375:AE375)),0)</f>
        <v>0</v>
      </c>
      <c r="AI375" s="7">
        <f>IF(T375&gt;0,RANK(T375,(N375:P375,Q375:AE375)),0)</f>
        <v>0</v>
      </c>
      <c r="AJ375" s="7">
        <f>IF(S375&gt;0,RANK(S375,(N375:P375,Q375:AE375)),0)</f>
        <v>0</v>
      </c>
      <c r="AK375" s="2">
        <f t="shared" si="140"/>
        <v>2.5022182786157941E-2</v>
      </c>
      <c r="AL375" s="2">
        <f t="shared" si="141"/>
        <v>0</v>
      </c>
      <c r="AM375" s="2">
        <f t="shared" si="142"/>
        <v>0</v>
      </c>
      <c r="AN375" s="2">
        <f t="shared" si="143"/>
        <v>0</v>
      </c>
      <c r="AP375" t="s">
        <v>350</v>
      </c>
      <c r="AQ375" t="s">
        <v>1195</v>
      </c>
      <c r="AT375">
        <v>2</v>
      </c>
      <c r="AU375" s="95">
        <v>13</v>
      </c>
      <c r="AV375" s="97">
        <v>231</v>
      </c>
      <c r="AW375" s="100">
        <f t="shared" si="132"/>
        <v>13231</v>
      </c>
      <c r="AY375" s="7" t="s">
        <v>1461</v>
      </c>
    </row>
    <row r="376" spans="1:51" ht="13" hidden="1" customHeight="1" outlineLevel="1">
      <c r="A376" t="s">
        <v>1394</v>
      </c>
      <c r="B376" t="s">
        <v>1195</v>
      </c>
      <c r="C376" s="1">
        <f t="shared" si="133"/>
        <v>8065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>IF(P376&gt;0,RANK(P376,(N376:P376,Q376:AE376)),0)</f>
        <v>0</v>
      </c>
      <c r="G376" s="1">
        <f t="shared" si="134"/>
        <v>3343</v>
      </c>
      <c r="H376" s="2">
        <f t="shared" si="135"/>
        <v>0.41450712957222569</v>
      </c>
      <c r="I376" s="2"/>
      <c r="J376" s="2">
        <f t="shared" si="136"/>
        <v>0.27241165530068195</v>
      </c>
      <c r="K376" s="2">
        <f t="shared" si="137"/>
        <v>0.68691878487290758</v>
      </c>
      <c r="L376" s="2">
        <f t="shared" si="138"/>
        <v>0</v>
      </c>
      <c r="M376" s="2">
        <f t="shared" si="139"/>
        <v>4.0669559826410517E-2</v>
      </c>
      <c r="N376" s="107">
        <v>2197</v>
      </c>
      <c r="O376" s="107">
        <v>5540</v>
      </c>
      <c r="P376" s="107"/>
      <c r="Q376" s="107">
        <v>327</v>
      </c>
      <c r="R376" s="117"/>
      <c r="S376" s="117"/>
      <c r="X376" s="1"/>
      <c r="Y376" s="55">
        <v>0</v>
      </c>
      <c r="Z376" s="55">
        <v>0</v>
      </c>
      <c r="AA376" s="55">
        <v>1</v>
      </c>
      <c r="AG376" s="7">
        <f>IF(Q376&gt;0,RANK(Q376,(N376:P376,Q376:AE376)),0)</f>
        <v>3</v>
      </c>
      <c r="AH376" s="7">
        <f>IF(R376&gt;0,RANK(R376,(N376:P376,Q376:AE376)),0)</f>
        <v>0</v>
      </c>
      <c r="AI376" s="7">
        <f>IF(T376&gt;0,RANK(T376,(N376:P376,Q376:AE376)),0)</f>
        <v>0</v>
      </c>
      <c r="AJ376" s="7">
        <f>IF(S376&gt;0,RANK(S376,(N376:P376,Q376:AE376)),0)</f>
        <v>0</v>
      </c>
      <c r="AK376" s="2">
        <f t="shared" si="140"/>
        <v>4.054556726596404E-2</v>
      </c>
      <c r="AL376" s="2">
        <f t="shared" si="141"/>
        <v>0</v>
      </c>
      <c r="AM376" s="2">
        <f t="shared" si="142"/>
        <v>0</v>
      </c>
      <c r="AN376" s="2">
        <f t="shared" si="143"/>
        <v>0</v>
      </c>
      <c r="AP376" t="s">
        <v>1394</v>
      </c>
      <c r="AQ376" t="s">
        <v>1195</v>
      </c>
      <c r="AT376">
        <v>2</v>
      </c>
      <c r="AU376" s="95">
        <v>13</v>
      </c>
      <c r="AV376" s="97">
        <v>233</v>
      </c>
      <c r="AW376" s="100">
        <f t="shared" si="132"/>
        <v>13233</v>
      </c>
      <c r="AY376" s="7" t="s">
        <v>1461</v>
      </c>
    </row>
    <row r="377" spans="1:51" ht="13" hidden="1" customHeight="1" outlineLevel="1">
      <c r="A377" t="s">
        <v>992</v>
      </c>
      <c r="B377" t="s">
        <v>1195</v>
      </c>
      <c r="C377" s="1">
        <f t="shared" si="133"/>
        <v>2386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>IF(P377&gt;0,RANK(P377,(N377:P377,Q377:AE377)),0)</f>
        <v>0</v>
      </c>
      <c r="G377" s="1">
        <f t="shared" si="134"/>
        <v>748</v>
      </c>
      <c r="H377" s="2">
        <f t="shared" si="135"/>
        <v>0.3134953897736798</v>
      </c>
      <c r="I377" s="2"/>
      <c r="J377" s="2">
        <f t="shared" si="136"/>
        <v>0.33528918692372173</v>
      </c>
      <c r="K377" s="2">
        <f t="shared" si="137"/>
        <v>0.64878457669740153</v>
      </c>
      <c r="L377" s="2">
        <f t="shared" si="138"/>
        <v>0</v>
      </c>
      <c r="M377" s="2">
        <f t="shared" si="139"/>
        <v>1.592623637887669E-2</v>
      </c>
      <c r="N377" s="107">
        <v>800</v>
      </c>
      <c r="O377" s="107">
        <v>1548</v>
      </c>
      <c r="P377" s="107"/>
      <c r="Q377" s="107">
        <v>38</v>
      </c>
      <c r="R377" s="117"/>
      <c r="S377" s="117"/>
      <c r="X377" s="1"/>
      <c r="Y377" s="55">
        <v>0</v>
      </c>
      <c r="Z377" s="55">
        <v>0</v>
      </c>
      <c r="AA377" s="55">
        <v>0</v>
      </c>
      <c r="AG377" s="7">
        <f>IF(Q377&gt;0,RANK(Q377,(N377:P377,Q377:AE377)),0)</f>
        <v>3</v>
      </c>
      <c r="AH377" s="7">
        <f>IF(R377&gt;0,RANK(R377,(N377:P377,Q377:AE377)),0)</f>
        <v>0</v>
      </c>
      <c r="AI377" s="7">
        <f>IF(T377&gt;0,RANK(T377,(N377:P377,Q377:AE377)),0)</f>
        <v>0</v>
      </c>
      <c r="AJ377" s="7">
        <f>IF(S377&gt;0,RANK(S377,(N377:P377,Q377:AE377)),0)</f>
        <v>0</v>
      </c>
      <c r="AK377" s="2">
        <f t="shared" si="140"/>
        <v>1.5926236378876781E-2</v>
      </c>
      <c r="AL377" s="2">
        <f t="shared" si="141"/>
        <v>0</v>
      </c>
      <c r="AM377" s="2">
        <f t="shared" si="142"/>
        <v>0</v>
      </c>
      <c r="AN377" s="2">
        <f t="shared" si="143"/>
        <v>0</v>
      </c>
      <c r="AP377" t="s">
        <v>992</v>
      </c>
      <c r="AQ377" t="s">
        <v>1195</v>
      </c>
      <c r="AT377">
        <v>2</v>
      </c>
      <c r="AU377" s="95">
        <v>13</v>
      </c>
      <c r="AV377" s="97">
        <v>235</v>
      </c>
      <c r="AW377" s="100">
        <f t="shared" si="132"/>
        <v>13235</v>
      </c>
      <c r="AY377" s="7" t="s">
        <v>1461</v>
      </c>
    </row>
    <row r="378" spans="1:51" ht="13" hidden="1" customHeight="1" outlineLevel="1">
      <c r="A378" t="s">
        <v>2522</v>
      </c>
      <c r="B378" t="s">
        <v>1195</v>
      </c>
      <c r="C378" s="1">
        <f t="shared" si="133"/>
        <v>6313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>IF(P378&gt;0,RANK(P378,(N378:P378,Q378:AE378)),0)</f>
        <v>0</v>
      </c>
      <c r="G378" s="1">
        <f t="shared" si="134"/>
        <v>2475</v>
      </c>
      <c r="H378" s="2">
        <f t="shared" si="135"/>
        <v>0.39204815460161574</v>
      </c>
      <c r="I378" s="2"/>
      <c r="J378" s="2">
        <f t="shared" si="136"/>
        <v>0.29589735466497702</v>
      </c>
      <c r="K378" s="2">
        <f t="shared" si="137"/>
        <v>0.6879455092665927</v>
      </c>
      <c r="L378" s="2">
        <f t="shared" si="138"/>
        <v>0</v>
      </c>
      <c r="M378" s="2">
        <f t="shared" si="139"/>
        <v>1.6157136068430278E-2</v>
      </c>
      <c r="N378" s="107">
        <v>1868</v>
      </c>
      <c r="O378" s="107">
        <v>4343</v>
      </c>
      <c r="P378" s="107"/>
      <c r="Q378" s="107">
        <v>102</v>
      </c>
      <c r="R378" s="117"/>
      <c r="S378" s="117"/>
      <c r="X378" s="1"/>
      <c r="Y378" s="55">
        <v>0</v>
      </c>
      <c r="Z378" s="55">
        <v>0</v>
      </c>
      <c r="AA378" s="55">
        <v>0</v>
      </c>
      <c r="AG378" s="7">
        <f>IF(Q378&gt;0,RANK(Q378,(N378:P378,Q378:AE378)),0)</f>
        <v>3</v>
      </c>
      <c r="AH378" s="7">
        <f>IF(R378&gt;0,RANK(R378,(N378:P378,Q378:AE378)),0)</f>
        <v>0</v>
      </c>
      <c r="AI378" s="7">
        <f>IF(T378&gt;0,RANK(T378,(N378:P378,Q378:AE378)),0)</f>
        <v>0</v>
      </c>
      <c r="AJ378" s="7">
        <f>IF(S378&gt;0,RANK(S378,(N378:P378,Q378:AE378)),0)</f>
        <v>0</v>
      </c>
      <c r="AK378" s="2">
        <f t="shared" si="140"/>
        <v>1.6157136068430222E-2</v>
      </c>
      <c r="AL378" s="2">
        <f t="shared" si="141"/>
        <v>0</v>
      </c>
      <c r="AM378" s="2">
        <f t="shared" si="142"/>
        <v>0</v>
      </c>
      <c r="AN378" s="2">
        <f t="shared" si="143"/>
        <v>0</v>
      </c>
      <c r="AP378" t="s">
        <v>2522</v>
      </c>
      <c r="AQ378" t="s">
        <v>1195</v>
      </c>
      <c r="AT378">
        <v>2</v>
      </c>
      <c r="AU378" s="95">
        <v>13</v>
      </c>
      <c r="AV378" s="97">
        <v>237</v>
      </c>
      <c r="AW378" s="100">
        <f t="shared" si="132"/>
        <v>13237</v>
      </c>
      <c r="AY378" s="7" t="s">
        <v>1461</v>
      </c>
    </row>
    <row r="379" spans="1:51" ht="13" hidden="1" customHeight="1" outlineLevel="1">
      <c r="A379" t="s">
        <v>1835</v>
      </c>
      <c r="B379" t="s">
        <v>1195</v>
      </c>
      <c r="C379" s="1">
        <f t="shared" si="133"/>
        <v>618</v>
      </c>
      <c r="D379" s="7">
        <f>IF(N379&gt;0, RANK(N379,(N379:P379,Q379:AE379)),0)</f>
        <v>2</v>
      </c>
      <c r="E379" s="7">
        <f>IF(O379&gt;0,RANK(O379,(N379:P379,Q379:AE379)),0)</f>
        <v>1</v>
      </c>
      <c r="F379" s="7">
        <f>IF(P379&gt;0,RANK(P379,(N379:P379,Q379:AE379)),0)</f>
        <v>0</v>
      </c>
      <c r="G379" s="1">
        <f t="shared" si="134"/>
        <v>3</v>
      </c>
      <c r="H379" s="2">
        <f t="shared" si="135"/>
        <v>4.8543689320388345E-3</v>
      </c>
      <c r="I379" s="2"/>
      <c r="J379" s="2">
        <f t="shared" si="136"/>
        <v>0.48381877022653724</v>
      </c>
      <c r="K379" s="2">
        <f t="shared" si="137"/>
        <v>0.48867313915857608</v>
      </c>
      <c r="L379" s="2">
        <f t="shared" si="138"/>
        <v>0</v>
      </c>
      <c r="M379" s="2">
        <f t="shared" si="139"/>
        <v>2.7508090614886627E-2</v>
      </c>
      <c r="N379" s="107">
        <v>299</v>
      </c>
      <c r="O379" s="107">
        <v>302</v>
      </c>
      <c r="P379" s="107"/>
      <c r="Q379" s="107">
        <v>17</v>
      </c>
      <c r="R379" s="117"/>
      <c r="S379" s="117"/>
      <c r="X379" s="1"/>
      <c r="Y379" s="55">
        <v>0</v>
      </c>
      <c r="Z379" s="55">
        <v>0</v>
      </c>
      <c r="AA379" s="55">
        <v>0</v>
      </c>
      <c r="AG379" s="7">
        <f>IF(Q379&gt;0,RANK(Q379,(N379:P379,Q379:AE379)),0)</f>
        <v>3</v>
      </c>
      <c r="AH379" s="7">
        <f>IF(R379&gt;0,RANK(R379,(N379:P379,Q379:AE379)),0)</f>
        <v>0</v>
      </c>
      <c r="AI379" s="7">
        <f>IF(T379&gt;0,RANK(T379,(N379:P379,Q379:AE379)),0)</f>
        <v>0</v>
      </c>
      <c r="AJ379" s="7">
        <f>IF(S379&gt;0,RANK(S379,(N379:P379,Q379:AE379)),0)</f>
        <v>0</v>
      </c>
      <c r="AK379" s="2">
        <f t="shared" si="140"/>
        <v>2.7508090614886731E-2</v>
      </c>
      <c r="AL379" s="2">
        <f t="shared" si="141"/>
        <v>0</v>
      </c>
      <c r="AM379" s="2">
        <f t="shared" si="142"/>
        <v>0</v>
      </c>
      <c r="AN379" s="2">
        <f t="shared" si="143"/>
        <v>0</v>
      </c>
      <c r="AP379" t="s">
        <v>1835</v>
      </c>
      <c r="AQ379" t="s">
        <v>1195</v>
      </c>
      <c r="AT379">
        <v>2</v>
      </c>
      <c r="AU379" s="95">
        <v>13</v>
      </c>
      <c r="AV379" s="97">
        <v>239</v>
      </c>
      <c r="AW379" s="100">
        <f t="shared" si="132"/>
        <v>13239</v>
      </c>
      <c r="AY379" s="7" t="s">
        <v>1461</v>
      </c>
    </row>
    <row r="380" spans="1:51" ht="13" hidden="1" customHeight="1" outlineLevel="1">
      <c r="A380" t="s">
        <v>576</v>
      </c>
      <c r="B380" t="s">
        <v>1195</v>
      </c>
      <c r="C380" s="1">
        <f t="shared" si="133"/>
        <v>5462</v>
      </c>
      <c r="D380" s="7">
        <f>IF(N380&gt;0, RANK(N380,(N380:P380,Q380:AE380)),0)</f>
        <v>2</v>
      </c>
      <c r="E380" s="7">
        <f>IF(O380&gt;0,RANK(O380,(N380:P380,Q380:AE380)),0)</f>
        <v>1</v>
      </c>
      <c r="F380" s="7">
        <f>IF(P380&gt;0,RANK(P380,(N380:P380,Q380:AE380)),0)</f>
        <v>0</v>
      </c>
      <c r="G380" s="1">
        <f t="shared" si="134"/>
        <v>2559</v>
      </c>
      <c r="H380" s="2">
        <f t="shared" si="135"/>
        <v>0.46850970340534603</v>
      </c>
      <c r="I380" s="2"/>
      <c r="J380" s="2">
        <f t="shared" si="136"/>
        <v>0.25283778835591358</v>
      </c>
      <c r="K380" s="2">
        <f t="shared" si="137"/>
        <v>0.72134749176125956</v>
      </c>
      <c r="L380" s="2">
        <f t="shared" si="138"/>
        <v>0</v>
      </c>
      <c r="M380" s="2">
        <f t="shared" si="139"/>
        <v>2.5814719882826798E-2</v>
      </c>
      <c r="N380" s="107">
        <v>1381</v>
      </c>
      <c r="O380" s="107">
        <v>3940</v>
      </c>
      <c r="P380" s="107"/>
      <c r="Q380" s="107">
        <v>141</v>
      </c>
      <c r="R380" s="117"/>
      <c r="S380" s="117"/>
      <c r="X380" s="1"/>
      <c r="Y380" s="55">
        <v>0</v>
      </c>
      <c r="Z380" s="55">
        <v>0</v>
      </c>
      <c r="AA380" s="55">
        <v>0</v>
      </c>
      <c r="AG380" s="7">
        <f>IF(Q380&gt;0,RANK(Q380,(N380:P380,Q380:AE380)),0)</f>
        <v>3</v>
      </c>
      <c r="AH380" s="7">
        <f>IF(R380&gt;0,RANK(R380,(N380:P380,Q380:AE380)),0)</f>
        <v>0</v>
      </c>
      <c r="AI380" s="7">
        <f>IF(T380&gt;0,RANK(T380,(N380:P380,Q380:AE380)),0)</f>
        <v>0</v>
      </c>
      <c r="AJ380" s="7">
        <f>IF(S380&gt;0,RANK(S380,(N380:P380,Q380:AE380)),0)</f>
        <v>0</v>
      </c>
      <c r="AK380" s="2">
        <f t="shared" si="140"/>
        <v>2.5814719882826805E-2</v>
      </c>
      <c r="AL380" s="2">
        <f t="shared" si="141"/>
        <v>0</v>
      </c>
      <c r="AM380" s="2">
        <f t="shared" si="142"/>
        <v>0</v>
      </c>
      <c r="AN380" s="2">
        <f t="shared" si="143"/>
        <v>0</v>
      </c>
      <c r="AP380" t="s">
        <v>576</v>
      </c>
      <c r="AQ380" t="s">
        <v>1195</v>
      </c>
      <c r="AT380">
        <v>2</v>
      </c>
      <c r="AU380" s="95">
        <v>13</v>
      </c>
      <c r="AV380" s="97">
        <v>241</v>
      </c>
      <c r="AW380" s="100">
        <f t="shared" si="132"/>
        <v>13241</v>
      </c>
      <c r="AY380" s="7" t="s">
        <v>1461</v>
      </c>
    </row>
    <row r="381" spans="1:51" ht="13" hidden="1" customHeight="1" outlineLevel="1">
      <c r="A381" t="s">
        <v>1166</v>
      </c>
      <c r="B381" t="s">
        <v>1195</v>
      </c>
      <c r="C381" s="1">
        <f t="shared" si="133"/>
        <v>2143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>IF(P381&gt;0,RANK(P381,(N381:P381,Q381:AE381)),0)</f>
        <v>0</v>
      </c>
      <c r="G381" s="1">
        <f t="shared" si="134"/>
        <v>97</v>
      </c>
      <c r="H381" s="2">
        <f t="shared" si="135"/>
        <v>4.5263649090060663E-2</v>
      </c>
      <c r="I381" s="2"/>
      <c r="J381" s="2">
        <f t="shared" si="136"/>
        <v>0.51889874008399439</v>
      </c>
      <c r="K381" s="2">
        <f t="shared" si="137"/>
        <v>0.47363509099393375</v>
      </c>
      <c r="L381" s="2">
        <f t="shared" si="138"/>
        <v>0</v>
      </c>
      <c r="M381" s="2">
        <f t="shared" si="139"/>
        <v>7.4661689220718586E-3</v>
      </c>
      <c r="N381" s="107">
        <v>1112</v>
      </c>
      <c r="O381" s="107">
        <v>1015</v>
      </c>
      <c r="P381" s="107"/>
      <c r="Q381" s="107">
        <v>16</v>
      </c>
      <c r="R381" s="117"/>
      <c r="S381" s="117"/>
      <c r="X381" s="1"/>
      <c r="Y381" s="55">
        <v>0</v>
      </c>
      <c r="Z381" s="55">
        <v>0</v>
      </c>
      <c r="AA381" s="55">
        <v>0</v>
      </c>
      <c r="AG381" s="7">
        <f>IF(Q381&gt;0,RANK(Q381,(N381:P381,Q381:AE381)),0)</f>
        <v>3</v>
      </c>
      <c r="AH381" s="7">
        <f>IF(R381&gt;0,RANK(R381,(N381:P381,Q381:AE381)),0)</f>
        <v>0</v>
      </c>
      <c r="AI381" s="7">
        <f>IF(T381&gt;0,RANK(T381,(N381:P381,Q381:AE381)),0)</f>
        <v>0</v>
      </c>
      <c r="AJ381" s="7">
        <f>IF(S381&gt;0,RANK(S381,(N381:P381,Q381:AE381)),0)</f>
        <v>0</v>
      </c>
      <c r="AK381" s="2">
        <f t="shared" si="140"/>
        <v>7.466168922071862E-3</v>
      </c>
      <c r="AL381" s="2">
        <f t="shared" si="141"/>
        <v>0</v>
      </c>
      <c r="AM381" s="2">
        <f t="shared" si="142"/>
        <v>0</v>
      </c>
      <c r="AN381" s="2">
        <f t="shared" si="143"/>
        <v>0</v>
      </c>
      <c r="AP381" t="s">
        <v>1166</v>
      </c>
      <c r="AQ381" t="s">
        <v>1195</v>
      </c>
      <c r="AT381">
        <v>2</v>
      </c>
      <c r="AU381" s="95">
        <v>13</v>
      </c>
      <c r="AV381" s="97">
        <v>243</v>
      </c>
      <c r="AW381" s="100">
        <f t="shared" si="132"/>
        <v>13243</v>
      </c>
      <c r="AY381" s="7" t="s">
        <v>1461</v>
      </c>
    </row>
    <row r="382" spans="1:51" ht="13" hidden="1" customHeight="1" outlineLevel="1">
      <c r="A382" t="s">
        <v>1034</v>
      </c>
      <c r="B382" t="s">
        <v>1195</v>
      </c>
      <c r="C382" s="1">
        <f t="shared" si="133"/>
        <v>48294</v>
      </c>
      <c r="D382" s="7">
        <f>IF(N382&gt;0, RANK(N382,(N382:P382,Q382:AE382)),0)</f>
        <v>1</v>
      </c>
      <c r="E382" s="7">
        <f>IF(O382&gt;0,RANK(O382,(N382:P382,Q382:AE382)),0)</f>
        <v>2</v>
      </c>
      <c r="F382" s="7">
        <f>IF(P382&gt;0,RANK(P382,(N382:P382,Q382:AE382)),0)</f>
        <v>0</v>
      </c>
      <c r="G382" s="1">
        <f t="shared" si="134"/>
        <v>13775</v>
      </c>
      <c r="H382" s="2">
        <f t="shared" si="135"/>
        <v>0.28523211993208264</v>
      </c>
      <c r="I382" s="2"/>
      <c r="J382" s="2">
        <f t="shared" si="136"/>
        <v>0.63587609226819064</v>
      </c>
      <c r="K382" s="2">
        <f t="shared" si="137"/>
        <v>0.350643972336108</v>
      </c>
      <c r="L382" s="2">
        <f t="shared" si="138"/>
        <v>0</v>
      </c>
      <c r="M382" s="2">
        <f t="shared" si="139"/>
        <v>1.3479935395701359E-2</v>
      </c>
      <c r="N382" s="107">
        <v>30709</v>
      </c>
      <c r="O382" s="107">
        <v>16934</v>
      </c>
      <c r="P382" s="107"/>
      <c r="Q382" s="107">
        <v>649</v>
      </c>
      <c r="R382" s="117"/>
      <c r="S382" s="117"/>
      <c r="X382" s="1"/>
      <c r="Y382" s="55">
        <v>0</v>
      </c>
      <c r="Z382" s="55">
        <v>1</v>
      </c>
      <c r="AA382" s="55">
        <v>1</v>
      </c>
      <c r="AG382" s="7">
        <f>IF(Q382&gt;0,RANK(Q382,(N382:P382,Q382:AE382)),0)</f>
        <v>3</v>
      </c>
      <c r="AH382" s="7">
        <f>IF(R382&gt;0,RANK(R382,(N382:P382,Q382:AE382)),0)</f>
        <v>0</v>
      </c>
      <c r="AI382" s="7">
        <f>IF(T382&gt;0,RANK(T382,(N382:P382,Q382:AE382)),0)</f>
        <v>0</v>
      </c>
      <c r="AJ382" s="7">
        <f>IF(S382&gt;0,RANK(S382,(N382:P382,Q382:AE382)),0)</f>
        <v>0</v>
      </c>
      <c r="AK382" s="2">
        <f t="shared" si="140"/>
        <v>1.3438522383732969E-2</v>
      </c>
      <c r="AL382" s="2">
        <f t="shared" si="141"/>
        <v>0</v>
      </c>
      <c r="AM382" s="2">
        <f t="shared" si="142"/>
        <v>0</v>
      </c>
      <c r="AN382" s="2">
        <f t="shared" si="143"/>
        <v>0</v>
      </c>
      <c r="AP382" t="s">
        <v>1034</v>
      </c>
      <c r="AQ382" t="s">
        <v>1195</v>
      </c>
      <c r="AT382">
        <v>2</v>
      </c>
      <c r="AU382" s="95">
        <v>13</v>
      </c>
      <c r="AV382" s="97">
        <v>245</v>
      </c>
      <c r="AW382" s="100">
        <f t="shared" si="132"/>
        <v>13245</v>
      </c>
      <c r="AY382" s="7" t="s">
        <v>1461</v>
      </c>
    </row>
    <row r="383" spans="1:51" ht="13" hidden="1" customHeight="1" outlineLevel="1">
      <c r="A383" t="s">
        <v>567</v>
      </c>
      <c r="B383" t="s">
        <v>1195</v>
      </c>
      <c r="C383" s="1">
        <f t="shared" si="133"/>
        <v>26734</v>
      </c>
      <c r="D383" s="7">
        <f>IF(N383&gt;0, RANK(N383,(N383:P383,Q383:AE383)),0)</f>
        <v>1</v>
      </c>
      <c r="E383" s="7">
        <f>IF(O383&gt;0,RANK(O383,(N383:P383,Q383:AE383)),0)</f>
        <v>2</v>
      </c>
      <c r="F383" s="7">
        <f>IF(P383&gt;0,RANK(P383,(N383:P383,Q383:AE383)),0)</f>
        <v>0</v>
      </c>
      <c r="G383" s="1">
        <f t="shared" si="134"/>
        <v>5090</v>
      </c>
      <c r="H383" s="2">
        <f t="shared" si="135"/>
        <v>0.19039425450736888</v>
      </c>
      <c r="I383" s="2"/>
      <c r="J383" s="2">
        <f t="shared" si="136"/>
        <v>0.58812747811775268</v>
      </c>
      <c r="K383" s="2">
        <f t="shared" si="137"/>
        <v>0.39773322361038377</v>
      </c>
      <c r="L383" s="2">
        <f t="shared" si="138"/>
        <v>0</v>
      </c>
      <c r="M383" s="2">
        <f t="shared" si="139"/>
        <v>1.4139298271863554E-2</v>
      </c>
      <c r="N383" s="107">
        <v>15723</v>
      </c>
      <c r="O383" s="107">
        <v>10633</v>
      </c>
      <c r="P383" s="107"/>
      <c r="Q383" s="107">
        <v>378</v>
      </c>
      <c r="R383" s="117"/>
      <c r="S383" s="117"/>
      <c r="X383" s="1"/>
      <c r="Y383" s="55">
        <v>0</v>
      </c>
      <c r="Z383" s="55">
        <v>0</v>
      </c>
      <c r="AA383" s="55">
        <v>0</v>
      </c>
      <c r="AG383" s="7">
        <f>IF(Q383&gt;0,RANK(Q383,(N383:P383,Q383:AE383)),0)</f>
        <v>3</v>
      </c>
      <c r="AH383" s="7">
        <f>IF(R383&gt;0,RANK(R383,(N383:P383,Q383:AE383)),0)</f>
        <v>0</v>
      </c>
      <c r="AI383" s="7">
        <f>IF(T383&gt;0,RANK(T383,(N383:P383,Q383:AE383)),0)</f>
        <v>0</v>
      </c>
      <c r="AJ383" s="7">
        <f>IF(S383&gt;0,RANK(S383,(N383:P383,Q383:AE383)),0)</f>
        <v>0</v>
      </c>
      <c r="AK383" s="2">
        <f t="shared" si="140"/>
        <v>1.4139298271863545E-2</v>
      </c>
      <c r="AL383" s="2">
        <f t="shared" si="141"/>
        <v>0</v>
      </c>
      <c r="AM383" s="2">
        <f t="shared" si="142"/>
        <v>0</v>
      </c>
      <c r="AN383" s="2">
        <f t="shared" si="143"/>
        <v>0</v>
      </c>
      <c r="AP383" t="s">
        <v>567</v>
      </c>
      <c r="AQ383" t="s">
        <v>1195</v>
      </c>
      <c r="AT383">
        <v>2</v>
      </c>
      <c r="AU383" s="95">
        <v>13</v>
      </c>
      <c r="AV383" s="97">
        <v>247</v>
      </c>
      <c r="AW383" s="100">
        <f t="shared" si="132"/>
        <v>13247</v>
      </c>
      <c r="AY383" s="7" t="s">
        <v>1461</v>
      </c>
    </row>
    <row r="384" spans="1:51" ht="13" hidden="1" customHeight="1" outlineLevel="1">
      <c r="A384" t="s">
        <v>367</v>
      </c>
      <c r="B384" t="s">
        <v>1195</v>
      </c>
      <c r="C384" s="1">
        <f t="shared" si="133"/>
        <v>1275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>IF(P384&gt;0,RANK(P384,(N384:P384,Q384:AE384)),0)</f>
        <v>0</v>
      </c>
      <c r="G384" s="1">
        <f t="shared" si="134"/>
        <v>610</v>
      </c>
      <c r="H384" s="2">
        <f t="shared" si="135"/>
        <v>0.47843137254901963</v>
      </c>
      <c r="I384" s="2"/>
      <c r="J384" s="2">
        <f t="shared" si="136"/>
        <v>0.25098039215686274</v>
      </c>
      <c r="K384" s="2">
        <f t="shared" si="137"/>
        <v>0.72941176470588232</v>
      </c>
      <c r="L384" s="2">
        <f t="shared" si="138"/>
        <v>0</v>
      </c>
      <c r="M384" s="2">
        <f t="shared" si="139"/>
        <v>1.9607843137254943E-2</v>
      </c>
      <c r="N384" s="107">
        <v>320</v>
      </c>
      <c r="O384" s="107">
        <v>930</v>
      </c>
      <c r="P384" s="107"/>
      <c r="Q384" s="107">
        <v>25</v>
      </c>
      <c r="R384" s="117"/>
      <c r="S384" s="117"/>
      <c r="X384" s="1"/>
      <c r="Y384" s="55">
        <v>0</v>
      </c>
      <c r="Z384" s="55">
        <v>0</v>
      </c>
      <c r="AA384" s="55">
        <v>0</v>
      </c>
      <c r="AG384" s="7">
        <f>IF(Q384&gt;0,RANK(Q384,(N384:P384,Q384:AE384)),0)</f>
        <v>3</v>
      </c>
      <c r="AH384" s="7">
        <f>IF(R384&gt;0,RANK(R384,(N384:P384,Q384:AE384)),0)</f>
        <v>0</v>
      </c>
      <c r="AI384" s="7">
        <f>IF(T384&gt;0,RANK(T384,(N384:P384,Q384:AE384)),0)</f>
        <v>0</v>
      </c>
      <c r="AJ384" s="7">
        <f>IF(S384&gt;0,RANK(S384,(N384:P384,Q384:AE384)),0)</f>
        <v>0</v>
      </c>
      <c r="AK384" s="2">
        <f t="shared" si="140"/>
        <v>1.9607843137254902E-2</v>
      </c>
      <c r="AL384" s="2">
        <f t="shared" si="141"/>
        <v>0</v>
      </c>
      <c r="AM384" s="2">
        <f t="shared" si="142"/>
        <v>0</v>
      </c>
      <c r="AN384" s="2">
        <f t="shared" si="143"/>
        <v>0</v>
      </c>
      <c r="AP384" t="s">
        <v>367</v>
      </c>
      <c r="AQ384" t="s">
        <v>1195</v>
      </c>
      <c r="AT384">
        <v>2</v>
      </c>
      <c r="AU384" s="95">
        <v>13</v>
      </c>
      <c r="AV384" s="97">
        <v>249</v>
      </c>
      <c r="AW384" s="100">
        <f t="shared" si="132"/>
        <v>13249</v>
      </c>
      <c r="AY384" s="7" t="s">
        <v>1461</v>
      </c>
    </row>
    <row r="385" spans="1:51" ht="13" hidden="1" customHeight="1" outlineLevel="1">
      <c r="A385" t="s">
        <v>2400</v>
      </c>
      <c r="B385" t="s">
        <v>1195</v>
      </c>
      <c r="C385" s="1">
        <f t="shared" si="133"/>
        <v>3787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>IF(P385&gt;0,RANK(P385,(N385:P385,Q385:AE385)),0)</f>
        <v>0</v>
      </c>
      <c r="G385" s="1">
        <f t="shared" si="134"/>
        <v>324</v>
      </c>
      <c r="H385" s="2">
        <f t="shared" si="135"/>
        <v>8.5555848956958017E-2</v>
      </c>
      <c r="I385" s="2"/>
      <c r="J385" s="2">
        <f t="shared" si="136"/>
        <v>0.44890414576181675</v>
      </c>
      <c r="K385" s="2">
        <f t="shared" si="137"/>
        <v>0.53445999471877481</v>
      </c>
      <c r="L385" s="2">
        <f t="shared" si="138"/>
        <v>0</v>
      </c>
      <c r="M385" s="2">
        <f t="shared" si="139"/>
        <v>1.663585951940838E-2</v>
      </c>
      <c r="N385" s="107">
        <v>1700</v>
      </c>
      <c r="O385" s="107">
        <v>2024</v>
      </c>
      <c r="P385" s="107"/>
      <c r="Q385" s="107">
        <v>60</v>
      </c>
      <c r="R385" s="117"/>
      <c r="S385" s="117"/>
      <c r="X385" s="1"/>
      <c r="Y385" s="55">
        <v>1</v>
      </c>
      <c r="Z385" s="55">
        <v>1</v>
      </c>
      <c r="AA385" s="55">
        <v>1</v>
      </c>
      <c r="AG385" s="7">
        <f>IF(Q385&gt;0,RANK(Q385,(N385:P385,Q385:AE385)),0)</f>
        <v>3</v>
      </c>
      <c r="AH385" s="7">
        <f>IF(R385&gt;0,RANK(R385,(N385:P385,Q385:AE385)),0)</f>
        <v>0</v>
      </c>
      <c r="AI385" s="7">
        <f>IF(T385&gt;0,RANK(T385,(N385:P385,Q385:AE385)),0)</f>
        <v>0</v>
      </c>
      <c r="AJ385" s="7">
        <f>IF(S385&gt;0,RANK(S385,(N385:P385,Q385:AE385)),0)</f>
        <v>0</v>
      </c>
      <c r="AK385" s="2">
        <f t="shared" si="140"/>
        <v>1.5843675732770002E-2</v>
      </c>
      <c r="AL385" s="2">
        <f t="shared" si="141"/>
        <v>0</v>
      </c>
      <c r="AM385" s="2">
        <f t="shared" si="142"/>
        <v>0</v>
      </c>
      <c r="AN385" s="2">
        <f t="shared" si="143"/>
        <v>0</v>
      </c>
      <c r="AP385" t="s">
        <v>2400</v>
      </c>
      <c r="AQ385" t="s">
        <v>1195</v>
      </c>
      <c r="AT385">
        <v>2</v>
      </c>
      <c r="AU385" s="95">
        <v>13</v>
      </c>
      <c r="AV385" s="97">
        <v>251</v>
      </c>
      <c r="AW385" s="100">
        <f t="shared" si="132"/>
        <v>13251</v>
      </c>
      <c r="AY385" s="7" t="s">
        <v>1461</v>
      </c>
    </row>
    <row r="386" spans="1:51" ht="13" hidden="1" customHeight="1" outlineLevel="1">
      <c r="A386" t="s">
        <v>170</v>
      </c>
      <c r="B386" t="s">
        <v>1195</v>
      </c>
      <c r="C386" s="1">
        <f t="shared" si="133"/>
        <v>2237</v>
      </c>
      <c r="D386" s="7">
        <f>IF(N386&gt;0, RANK(N386,(N386:P386,Q386:AE386)),0)</f>
        <v>2</v>
      </c>
      <c r="E386" s="7">
        <f>IF(O386&gt;0,RANK(O386,(N386:P386,Q386:AE386)),0)</f>
        <v>1</v>
      </c>
      <c r="F386" s="7">
        <f>IF(P386&gt;0,RANK(P386,(N386:P386,Q386:AE386)),0)</f>
        <v>0</v>
      </c>
      <c r="G386" s="1">
        <f t="shared" si="134"/>
        <v>584</v>
      </c>
      <c r="H386" s="2">
        <f t="shared" si="135"/>
        <v>0.26106392489941888</v>
      </c>
      <c r="I386" s="2"/>
      <c r="J386" s="2">
        <f t="shared" si="136"/>
        <v>0.35940992400536431</v>
      </c>
      <c r="K386" s="2">
        <f t="shared" si="137"/>
        <v>0.62047384890478319</v>
      </c>
      <c r="L386" s="2">
        <f t="shared" si="138"/>
        <v>0</v>
      </c>
      <c r="M386" s="2">
        <f t="shared" si="139"/>
        <v>2.0116227089852501E-2</v>
      </c>
      <c r="N386" s="107">
        <v>804</v>
      </c>
      <c r="O386" s="107">
        <v>1388</v>
      </c>
      <c r="P386" s="107"/>
      <c r="Q386" s="107">
        <v>45</v>
      </c>
      <c r="R386" s="117"/>
      <c r="S386" s="117"/>
      <c r="X386" s="1"/>
      <c r="Y386" s="55">
        <v>0</v>
      </c>
      <c r="Z386" s="55">
        <v>0</v>
      </c>
      <c r="AA386" s="55">
        <v>0</v>
      </c>
      <c r="AG386" s="7">
        <f>IF(Q386&gt;0,RANK(Q386,(N386:P386,Q386:AE386)),0)</f>
        <v>3</v>
      </c>
      <c r="AH386" s="7">
        <f>IF(R386&gt;0,RANK(R386,(N386:P386,Q386:AE386)),0)</f>
        <v>0</v>
      </c>
      <c r="AI386" s="7">
        <f>IF(T386&gt;0,RANK(T386,(N386:P386,Q386:AE386)),0)</f>
        <v>0</v>
      </c>
      <c r="AJ386" s="7">
        <f>IF(S386&gt;0,RANK(S386,(N386:P386,Q386:AE386)),0)</f>
        <v>0</v>
      </c>
      <c r="AK386" s="2">
        <f t="shared" si="140"/>
        <v>2.011622708985248E-2</v>
      </c>
      <c r="AL386" s="2">
        <f t="shared" si="141"/>
        <v>0</v>
      </c>
      <c r="AM386" s="2">
        <f t="shared" si="142"/>
        <v>0</v>
      </c>
      <c r="AN386" s="2">
        <f t="shared" si="143"/>
        <v>0</v>
      </c>
      <c r="AP386" t="s">
        <v>170</v>
      </c>
      <c r="AQ386" t="s">
        <v>1195</v>
      </c>
      <c r="AT386">
        <v>2</v>
      </c>
      <c r="AU386" s="95">
        <v>13</v>
      </c>
      <c r="AV386" s="97">
        <v>253</v>
      </c>
      <c r="AW386" s="100">
        <f t="shared" si="132"/>
        <v>13253</v>
      </c>
      <c r="AY386" s="7" t="s">
        <v>1461</v>
      </c>
    </row>
    <row r="387" spans="1:51" ht="13" hidden="1" customHeight="1" outlineLevel="1">
      <c r="A387" t="s">
        <v>2109</v>
      </c>
      <c r="B387" t="s">
        <v>1195</v>
      </c>
      <c r="C387" s="1">
        <f t="shared" si="133"/>
        <v>16821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>IF(P387&gt;0,RANK(P387,(N387:P387,Q387:AE387)),0)</f>
        <v>0</v>
      </c>
      <c r="G387" s="1">
        <f t="shared" si="134"/>
        <v>4048</v>
      </c>
      <c r="H387" s="2">
        <f t="shared" si="135"/>
        <v>0.24065156649426311</v>
      </c>
      <c r="I387" s="2"/>
      <c r="J387" s="2">
        <f t="shared" si="136"/>
        <v>0.36793294096664886</v>
      </c>
      <c r="K387" s="2">
        <f t="shared" si="137"/>
        <v>0.60858450746091197</v>
      </c>
      <c r="L387" s="2">
        <f t="shared" si="138"/>
        <v>0</v>
      </c>
      <c r="M387" s="2">
        <f t="shared" si="139"/>
        <v>2.348255157243917E-2</v>
      </c>
      <c r="N387" s="107">
        <v>6189</v>
      </c>
      <c r="O387" s="107">
        <v>10237</v>
      </c>
      <c r="P387" s="107"/>
      <c r="Q387" s="107">
        <v>395</v>
      </c>
      <c r="R387" s="117"/>
      <c r="S387" s="117"/>
      <c r="X387" s="1"/>
      <c r="Y387" s="55">
        <v>0</v>
      </c>
      <c r="Z387" s="55">
        <v>0</v>
      </c>
      <c r="AA387" s="55">
        <v>0</v>
      </c>
      <c r="AG387" s="7">
        <f>IF(Q387&gt;0,RANK(Q387,(N387:P387,Q387:AE387)),0)</f>
        <v>3</v>
      </c>
      <c r="AH387" s="7">
        <f>IF(R387&gt;0,RANK(R387,(N387:P387,Q387:AE387)),0)</f>
        <v>0</v>
      </c>
      <c r="AI387" s="7">
        <f>IF(T387&gt;0,RANK(T387,(N387:P387,Q387:AE387)),0)</f>
        <v>0</v>
      </c>
      <c r="AJ387" s="7">
        <f>IF(S387&gt;0,RANK(S387,(N387:P387,Q387:AE387)),0)</f>
        <v>0</v>
      </c>
      <c r="AK387" s="2">
        <f t="shared" si="140"/>
        <v>2.3482551572439211E-2</v>
      </c>
      <c r="AL387" s="2">
        <f t="shared" si="141"/>
        <v>0</v>
      </c>
      <c r="AM387" s="2">
        <f t="shared" si="142"/>
        <v>0</v>
      </c>
      <c r="AN387" s="2">
        <f t="shared" si="143"/>
        <v>0</v>
      </c>
      <c r="AP387" t="s">
        <v>2109</v>
      </c>
      <c r="AQ387" t="s">
        <v>1195</v>
      </c>
      <c r="AT387">
        <v>2</v>
      </c>
      <c r="AU387" s="95">
        <v>13</v>
      </c>
      <c r="AV387" s="97">
        <v>255</v>
      </c>
      <c r="AW387" s="100">
        <f t="shared" si="132"/>
        <v>13255</v>
      </c>
      <c r="AY387" s="7" t="s">
        <v>1461</v>
      </c>
    </row>
    <row r="388" spans="1:51" ht="13" hidden="1" customHeight="1" outlineLevel="1">
      <c r="A388" t="s">
        <v>2108</v>
      </c>
      <c r="B388" t="s">
        <v>1195</v>
      </c>
      <c r="C388" s="1">
        <f t="shared" si="133"/>
        <v>5194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>IF(P388&gt;0,RANK(P388,(N388:P388,Q388:AE388)),0)</f>
        <v>0</v>
      </c>
      <c r="G388" s="1">
        <f t="shared" si="134"/>
        <v>2775</v>
      </c>
      <c r="H388" s="2">
        <f t="shared" si="135"/>
        <v>0.53427031189834429</v>
      </c>
      <c r="I388" s="2"/>
      <c r="J388" s="2">
        <f t="shared" si="136"/>
        <v>0.21948402002310358</v>
      </c>
      <c r="K388" s="2">
        <f t="shared" si="137"/>
        <v>0.75375433192144781</v>
      </c>
      <c r="L388" s="2">
        <f t="shared" si="138"/>
        <v>0</v>
      </c>
      <c r="M388" s="2">
        <f t="shared" si="139"/>
        <v>2.6761648055448561E-2</v>
      </c>
      <c r="N388" s="107">
        <v>1140</v>
      </c>
      <c r="O388" s="107">
        <v>3915</v>
      </c>
      <c r="P388" s="107"/>
      <c r="Q388" s="107">
        <v>139</v>
      </c>
      <c r="R388" s="117"/>
      <c r="S388" s="117"/>
      <c r="X388" s="1"/>
      <c r="Y388" s="55">
        <v>0</v>
      </c>
      <c r="Z388" s="55">
        <v>0</v>
      </c>
      <c r="AA388" s="55">
        <v>0</v>
      </c>
      <c r="AG388" s="7">
        <f>IF(Q388&gt;0,RANK(Q388,(N388:P388,Q388:AE388)),0)</f>
        <v>3</v>
      </c>
      <c r="AH388" s="7">
        <f>IF(R388&gt;0,RANK(R388,(N388:P388,Q388:AE388)),0)</f>
        <v>0</v>
      </c>
      <c r="AI388" s="7">
        <f>IF(T388&gt;0,RANK(T388,(N388:P388,Q388:AE388)),0)</f>
        <v>0</v>
      </c>
      <c r="AJ388" s="7">
        <f>IF(S388&gt;0,RANK(S388,(N388:P388,Q388:AE388)),0)</f>
        <v>0</v>
      </c>
      <c r="AK388" s="2">
        <f t="shared" si="140"/>
        <v>2.6761648055448596E-2</v>
      </c>
      <c r="AL388" s="2">
        <f t="shared" si="141"/>
        <v>0</v>
      </c>
      <c r="AM388" s="2">
        <f t="shared" si="142"/>
        <v>0</v>
      </c>
      <c r="AN388" s="2">
        <f t="shared" si="143"/>
        <v>0</v>
      </c>
      <c r="AP388" t="s">
        <v>2108</v>
      </c>
      <c r="AQ388" t="s">
        <v>1195</v>
      </c>
      <c r="AT388">
        <v>2</v>
      </c>
      <c r="AU388" s="95">
        <v>13</v>
      </c>
      <c r="AV388" s="97">
        <v>257</v>
      </c>
      <c r="AW388" s="100">
        <f t="shared" si="132"/>
        <v>13257</v>
      </c>
      <c r="AY388" s="7" t="s">
        <v>1461</v>
      </c>
    </row>
    <row r="389" spans="1:51" ht="13" hidden="1" customHeight="1" outlineLevel="1">
      <c r="A389" t="s">
        <v>2075</v>
      </c>
      <c r="B389" t="s">
        <v>1195</v>
      </c>
      <c r="C389" s="1">
        <f t="shared" si="133"/>
        <v>1232</v>
      </c>
      <c r="D389" s="7">
        <f>IF(N389&gt;0, RANK(N389,(N389:P389,Q389:AE389)),0)</f>
        <v>1</v>
      </c>
      <c r="E389" s="7">
        <f>IF(O389&gt;0,RANK(O389,(N389:P389,Q389:AE389)),0)</f>
        <v>2</v>
      </c>
      <c r="F389" s="7">
        <f>IF(P389&gt;0,RANK(P389,(N389:P389,Q389:AE389)),0)</f>
        <v>0</v>
      </c>
      <c r="G389" s="1">
        <f t="shared" si="134"/>
        <v>261</v>
      </c>
      <c r="H389" s="2">
        <f t="shared" si="135"/>
        <v>0.21185064935064934</v>
      </c>
      <c r="I389" s="2"/>
      <c r="J389" s="2">
        <f t="shared" si="136"/>
        <v>0.59740259740259738</v>
      </c>
      <c r="K389" s="2">
        <f t="shared" si="137"/>
        <v>0.38555194805194803</v>
      </c>
      <c r="L389" s="2">
        <f t="shared" si="138"/>
        <v>0</v>
      </c>
      <c r="M389" s="2">
        <f t="shared" si="139"/>
        <v>1.7045454545454586E-2</v>
      </c>
      <c r="N389" s="107">
        <v>736</v>
      </c>
      <c r="O389" s="107">
        <v>475</v>
      </c>
      <c r="P389" s="107"/>
      <c r="Q389" s="107">
        <v>21</v>
      </c>
      <c r="R389" s="117"/>
      <c r="S389" s="117"/>
      <c r="X389" s="1"/>
      <c r="Y389" s="55">
        <v>0</v>
      </c>
      <c r="Z389" s="55">
        <v>0</v>
      </c>
      <c r="AA389" s="55">
        <v>0</v>
      </c>
      <c r="AG389" s="7">
        <f>IF(Q389&gt;0,RANK(Q389,(N389:P389,Q389:AE389)),0)</f>
        <v>3</v>
      </c>
      <c r="AH389" s="7">
        <f>IF(R389&gt;0,RANK(R389,(N389:P389,Q389:AE389)),0)</f>
        <v>0</v>
      </c>
      <c r="AI389" s="7">
        <f>IF(T389&gt;0,RANK(T389,(N389:P389,Q389:AE389)),0)</f>
        <v>0</v>
      </c>
      <c r="AJ389" s="7">
        <f>IF(S389&gt;0,RANK(S389,(N389:P389,Q389:AE389)),0)</f>
        <v>0</v>
      </c>
      <c r="AK389" s="2">
        <f t="shared" si="140"/>
        <v>1.7045454545454544E-2</v>
      </c>
      <c r="AL389" s="2">
        <f t="shared" si="141"/>
        <v>0</v>
      </c>
      <c r="AM389" s="2">
        <f t="shared" si="142"/>
        <v>0</v>
      </c>
      <c r="AN389" s="2">
        <f t="shared" si="143"/>
        <v>0</v>
      </c>
      <c r="AP389" t="s">
        <v>2075</v>
      </c>
      <c r="AQ389" t="s">
        <v>1195</v>
      </c>
      <c r="AT389">
        <v>2</v>
      </c>
      <c r="AU389" s="95">
        <v>13</v>
      </c>
      <c r="AV389" s="97">
        <v>259</v>
      </c>
      <c r="AW389" s="100">
        <f t="shared" si="132"/>
        <v>13259</v>
      </c>
      <c r="AY389" s="7" t="s">
        <v>1461</v>
      </c>
    </row>
    <row r="390" spans="1:51" ht="13" hidden="1" customHeight="1" outlineLevel="1">
      <c r="A390" t="s">
        <v>427</v>
      </c>
      <c r="B390" t="s">
        <v>1195</v>
      </c>
      <c r="C390" s="1">
        <f t="shared" ref="C390:C421" si="144">SUM(N390:AE390)</f>
        <v>8014</v>
      </c>
      <c r="D390" s="7">
        <f>IF(N390&gt;0, RANK(N390,(N390:P390,Q390:AE390)),0)</f>
        <v>1</v>
      </c>
      <c r="E390" s="7">
        <f>IF(O390&gt;0,RANK(O390,(N390:P390,Q390:AE390)),0)</f>
        <v>2</v>
      </c>
      <c r="F390" s="7">
        <f>IF(P390&gt;0,RANK(P390,(N390:P390,Q390:AE390)),0)</f>
        <v>0</v>
      </c>
      <c r="G390" s="1">
        <f t="shared" ref="G390:G421" si="145">IF(C390&gt;0,MAX(N390:P390)-LARGE(N390:P390,2),0)</f>
        <v>579</v>
      </c>
      <c r="H390" s="2">
        <f t="shared" ref="H390:H421" si="146">IF(C390&gt;0,G390/C390,0)</f>
        <v>7.2248565011230351E-2</v>
      </c>
      <c r="I390" s="2"/>
      <c r="J390" s="2">
        <f t="shared" ref="J390:J421" si="147">IF($C390=0,"-",N390/$C390)</f>
        <v>0.53069628150736214</v>
      </c>
      <c r="K390" s="2">
        <f t="shared" ref="K390:K421" si="148">IF($C390=0,"-",O390/$C390)</f>
        <v>0.45844771649613175</v>
      </c>
      <c r="L390" s="2">
        <f t="shared" ref="L390:L421" si="149">IF($C390=0,"-",P390/$C390)</f>
        <v>0</v>
      </c>
      <c r="M390" s="2">
        <f t="shared" ref="M390:M421" si="150">IF(C390=0,"-",(1-J390-K390-L390))</f>
        <v>1.0856001996506104E-2</v>
      </c>
      <c r="N390" s="107">
        <v>4253</v>
      </c>
      <c r="O390" s="107">
        <v>3674</v>
      </c>
      <c r="P390" s="107"/>
      <c r="Q390" s="107">
        <v>87</v>
      </c>
      <c r="R390" s="117"/>
      <c r="S390" s="117"/>
      <c r="X390" s="1"/>
      <c r="Y390" s="55">
        <v>0</v>
      </c>
      <c r="Z390" s="55">
        <v>0</v>
      </c>
      <c r="AA390" s="55">
        <v>0</v>
      </c>
      <c r="AG390" s="7">
        <f>IF(Q390&gt;0,RANK(Q390,(N390:P390,Q390:AE390)),0)</f>
        <v>3</v>
      </c>
      <c r="AH390" s="7">
        <f>IF(R390&gt;0,RANK(R390,(N390:P390,Q390:AE390)),0)</f>
        <v>0</v>
      </c>
      <c r="AI390" s="7">
        <f>IF(T390&gt;0,RANK(T390,(N390:P390,Q390:AE390)),0)</f>
        <v>0</v>
      </c>
      <c r="AJ390" s="7">
        <f>IF(S390&gt;0,RANK(S390,(N390:P390,Q390:AE390)),0)</f>
        <v>0</v>
      </c>
      <c r="AK390" s="2">
        <f t="shared" ref="AK390:AK421" si="151">IF($C390=0,"-",Q390/$C390)</f>
        <v>1.0856001996506114E-2</v>
      </c>
      <c r="AL390" s="2">
        <f t="shared" ref="AL390:AL421" si="152">IF($C390=0,"-",R390/$C390)</f>
        <v>0</v>
      </c>
      <c r="AM390" s="2">
        <f t="shared" ref="AM390:AM421" si="153">IF($C390=0,"-",T390/$C390)</f>
        <v>0</v>
      </c>
      <c r="AN390" s="2">
        <f t="shared" ref="AN390:AN421" si="154">IF($C390=0,"-",S390/$C390)</f>
        <v>0</v>
      </c>
      <c r="AP390" t="s">
        <v>427</v>
      </c>
      <c r="AQ390" t="s">
        <v>1195</v>
      </c>
      <c r="AT390">
        <v>2</v>
      </c>
      <c r="AU390" s="95">
        <v>13</v>
      </c>
      <c r="AV390" s="97">
        <v>261</v>
      </c>
      <c r="AW390" s="100">
        <f t="shared" si="132"/>
        <v>13261</v>
      </c>
      <c r="AY390" s="7" t="s">
        <v>1461</v>
      </c>
    </row>
    <row r="391" spans="1:51" ht="13" hidden="1" customHeight="1" outlineLevel="1">
      <c r="A391" t="s">
        <v>252</v>
      </c>
      <c r="B391" t="s">
        <v>1195</v>
      </c>
      <c r="C391" s="1">
        <f t="shared" si="144"/>
        <v>2165</v>
      </c>
      <c r="D391" s="7">
        <f>IF(N391&gt;0, RANK(N391,(N391:P391,Q391:AE391)),0)</f>
        <v>1</v>
      </c>
      <c r="E391" s="7">
        <f>IF(O391&gt;0,RANK(O391,(N391:P391,Q391:AE391)),0)</f>
        <v>2</v>
      </c>
      <c r="F391" s="7">
        <f>IF(P391&gt;0,RANK(P391,(N391:P391,Q391:AE391)),0)</f>
        <v>0</v>
      </c>
      <c r="G391" s="1">
        <f t="shared" si="145"/>
        <v>508</v>
      </c>
      <c r="H391" s="2">
        <f t="shared" si="146"/>
        <v>0.2346420323325635</v>
      </c>
      <c r="I391" s="2"/>
      <c r="J391" s="2">
        <f t="shared" si="147"/>
        <v>0.60600461893764435</v>
      </c>
      <c r="K391" s="2">
        <f t="shared" si="148"/>
        <v>0.37136258660508081</v>
      </c>
      <c r="L391" s="2">
        <f t="shared" si="149"/>
        <v>0</v>
      </c>
      <c r="M391" s="2">
        <f t="shared" si="150"/>
        <v>2.2632794457274841E-2</v>
      </c>
      <c r="N391" s="107">
        <v>1312</v>
      </c>
      <c r="O391" s="107">
        <v>804</v>
      </c>
      <c r="P391" s="107"/>
      <c r="Q391" s="107">
        <v>49</v>
      </c>
      <c r="R391" s="117"/>
      <c r="S391" s="117"/>
      <c r="X391" s="1"/>
      <c r="Y391" s="55">
        <v>0</v>
      </c>
      <c r="Z391" s="55">
        <v>0</v>
      </c>
      <c r="AA391" s="55">
        <v>0</v>
      </c>
      <c r="AG391" s="7">
        <f>IF(Q391&gt;0,RANK(Q391,(N391:P391,Q391:AE391)),0)</f>
        <v>3</v>
      </c>
      <c r="AH391" s="7">
        <f>IF(R391&gt;0,RANK(R391,(N391:P391,Q391:AE391)),0)</f>
        <v>0</v>
      </c>
      <c r="AI391" s="7">
        <f>IF(T391&gt;0,RANK(T391,(N391:P391,Q391:AE391)),0)</f>
        <v>0</v>
      </c>
      <c r="AJ391" s="7">
        <f>IF(S391&gt;0,RANK(S391,(N391:P391,Q391:AE391)),0)</f>
        <v>0</v>
      </c>
      <c r="AK391" s="2">
        <f t="shared" si="151"/>
        <v>2.2632794457274827E-2</v>
      </c>
      <c r="AL391" s="2">
        <f t="shared" si="152"/>
        <v>0</v>
      </c>
      <c r="AM391" s="2">
        <f t="shared" si="153"/>
        <v>0</v>
      </c>
      <c r="AN391" s="2">
        <f t="shared" si="154"/>
        <v>0</v>
      </c>
      <c r="AP391" t="s">
        <v>252</v>
      </c>
      <c r="AQ391" t="s">
        <v>1195</v>
      </c>
      <c r="AT391">
        <v>2</v>
      </c>
      <c r="AU391" s="95">
        <v>13</v>
      </c>
      <c r="AV391" s="97">
        <v>263</v>
      </c>
      <c r="AW391" s="100">
        <f t="shared" si="132"/>
        <v>13263</v>
      </c>
      <c r="AY391" s="7" t="s">
        <v>1461</v>
      </c>
    </row>
    <row r="392" spans="1:51" ht="13" hidden="1" customHeight="1" outlineLevel="1">
      <c r="A392" t="s">
        <v>1291</v>
      </c>
      <c r="B392" t="s">
        <v>1195</v>
      </c>
      <c r="C392" s="1">
        <f t="shared" si="144"/>
        <v>574</v>
      </c>
      <c r="D392" s="7">
        <f>IF(N392&gt;0, RANK(N392,(N392:P392,Q392:AE392)),0)</f>
        <v>1</v>
      </c>
      <c r="E392" s="7">
        <f>IF(O392&gt;0,RANK(O392,(N392:P392,Q392:AE392)),0)</f>
        <v>2</v>
      </c>
      <c r="F392" s="7">
        <f>IF(P392&gt;0,RANK(P392,(N392:P392,Q392:AE392)),0)</f>
        <v>0</v>
      </c>
      <c r="G392" s="1">
        <f t="shared" si="145"/>
        <v>135</v>
      </c>
      <c r="H392" s="2">
        <f t="shared" si="146"/>
        <v>0.23519163763066203</v>
      </c>
      <c r="I392" s="2"/>
      <c r="J392" s="2">
        <f t="shared" si="147"/>
        <v>0.60627177700348434</v>
      </c>
      <c r="K392" s="2">
        <f t="shared" si="148"/>
        <v>0.3710801393728223</v>
      </c>
      <c r="L392" s="2">
        <f t="shared" si="149"/>
        <v>0</v>
      </c>
      <c r="M392" s="2">
        <f t="shared" si="150"/>
        <v>2.264808362369336E-2</v>
      </c>
      <c r="N392" s="107">
        <v>348</v>
      </c>
      <c r="O392" s="107">
        <v>213</v>
      </c>
      <c r="P392" s="107"/>
      <c r="Q392" s="107">
        <v>13</v>
      </c>
      <c r="R392" s="117"/>
      <c r="S392" s="117"/>
      <c r="X392" s="1"/>
      <c r="Y392" s="55">
        <v>0</v>
      </c>
      <c r="Z392" s="55">
        <v>0</v>
      </c>
      <c r="AA392" s="55">
        <v>0</v>
      </c>
      <c r="AG392" s="7">
        <f>IF(Q392&gt;0,RANK(Q392,(N392:P392,Q392:AE392)),0)</f>
        <v>3</v>
      </c>
      <c r="AH392" s="7">
        <f>IF(R392&gt;0,RANK(R392,(N392:P392,Q392:AE392)),0)</f>
        <v>0</v>
      </c>
      <c r="AI392" s="7">
        <f>IF(T392&gt;0,RANK(T392,(N392:P392,Q392:AE392)),0)</f>
        <v>0</v>
      </c>
      <c r="AJ392" s="7">
        <f>IF(S392&gt;0,RANK(S392,(N392:P392,Q392:AE392)),0)</f>
        <v>0</v>
      </c>
      <c r="AK392" s="2">
        <f t="shared" si="151"/>
        <v>2.2648083623693381E-2</v>
      </c>
      <c r="AL392" s="2">
        <f t="shared" si="152"/>
        <v>0</v>
      </c>
      <c r="AM392" s="2">
        <f t="shared" si="153"/>
        <v>0</v>
      </c>
      <c r="AN392" s="2">
        <f t="shared" si="154"/>
        <v>0</v>
      </c>
      <c r="AP392" t="s">
        <v>1291</v>
      </c>
      <c r="AQ392" t="s">
        <v>1195</v>
      </c>
      <c r="AT392">
        <v>2</v>
      </c>
      <c r="AU392" s="95">
        <v>13</v>
      </c>
      <c r="AV392" s="97">
        <v>265</v>
      </c>
      <c r="AW392" s="100">
        <f t="shared" si="132"/>
        <v>13265</v>
      </c>
      <c r="AY392" s="7" t="s">
        <v>1461</v>
      </c>
    </row>
    <row r="393" spans="1:51" ht="13" hidden="1" customHeight="1" outlineLevel="1">
      <c r="A393" t="s">
        <v>1048</v>
      </c>
      <c r="B393" t="s">
        <v>1195</v>
      </c>
      <c r="C393" s="1">
        <f t="shared" si="144"/>
        <v>4237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>IF(P393&gt;0,RANK(P393,(N393:P393,Q393:AE393)),0)</f>
        <v>0</v>
      </c>
      <c r="G393" s="1">
        <f t="shared" si="145"/>
        <v>1703</v>
      </c>
      <c r="H393" s="2">
        <f t="shared" si="146"/>
        <v>0.40193533160254896</v>
      </c>
      <c r="I393" s="2"/>
      <c r="J393" s="2">
        <f t="shared" si="147"/>
        <v>0.29006372433325467</v>
      </c>
      <c r="K393" s="2">
        <f t="shared" si="148"/>
        <v>0.69199905593580369</v>
      </c>
      <c r="L393" s="2">
        <f t="shared" si="149"/>
        <v>0</v>
      </c>
      <c r="M393" s="2">
        <f t="shared" si="150"/>
        <v>1.7937219730941645E-2</v>
      </c>
      <c r="N393" s="107">
        <v>1229</v>
      </c>
      <c r="O393" s="107">
        <v>2932</v>
      </c>
      <c r="P393" s="107"/>
      <c r="Q393" s="107">
        <v>76</v>
      </c>
      <c r="R393" s="117"/>
      <c r="S393" s="117"/>
      <c r="X393" s="1"/>
      <c r="Y393" s="55">
        <v>0</v>
      </c>
      <c r="Z393" s="55">
        <v>0</v>
      </c>
      <c r="AA393" s="55">
        <v>0</v>
      </c>
      <c r="AG393" s="7">
        <f>IF(Q393&gt;0,RANK(Q393,(N393:P393,Q393:AE393)),0)</f>
        <v>3</v>
      </c>
      <c r="AH393" s="7">
        <f>IF(R393&gt;0,RANK(R393,(N393:P393,Q393:AE393)),0)</f>
        <v>0</v>
      </c>
      <c r="AI393" s="7">
        <f>IF(T393&gt;0,RANK(T393,(N393:P393,Q393:AE393)),0)</f>
        <v>0</v>
      </c>
      <c r="AJ393" s="7">
        <f>IF(S393&gt;0,RANK(S393,(N393:P393,Q393:AE393)),0)</f>
        <v>0</v>
      </c>
      <c r="AK393" s="2">
        <f t="shared" si="151"/>
        <v>1.7937219730941704E-2</v>
      </c>
      <c r="AL393" s="2">
        <f t="shared" si="152"/>
        <v>0</v>
      </c>
      <c r="AM393" s="2">
        <f t="shared" si="153"/>
        <v>0</v>
      </c>
      <c r="AN393" s="2">
        <f t="shared" si="154"/>
        <v>0</v>
      </c>
      <c r="AP393" t="s">
        <v>1048</v>
      </c>
      <c r="AQ393" t="s">
        <v>1195</v>
      </c>
      <c r="AT393">
        <v>2</v>
      </c>
      <c r="AU393" s="95">
        <v>13</v>
      </c>
      <c r="AV393" s="97">
        <v>267</v>
      </c>
      <c r="AW393" s="100">
        <f t="shared" ref="AW393:AW456" si="155">1000*AU393+AV393</f>
        <v>13267</v>
      </c>
      <c r="AY393" s="7" t="s">
        <v>1461</v>
      </c>
    </row>
    <row r="394" spans="1:51" ht="13" hidden="1" customHeight="1" outlineLevel="1">
      <c r="A394" t="s">
        <v>2347</v>
      </c>
      <c r="B394" t="s">
        <v>1195</v>
      </c>
      <c r="C394" s="1">
        <f t="shared" si="144"/>
        <v>2208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>IF(P394&gt;0,RANK(P394,(N394:P394,Q394:AE394)),0)</f>
        <v>0</v>
      </c>
      <c r="G394" s="1">
        <f t="shared" si="145"/>
        <v>343</v>
      </c>
      <c r="H394" s="2">
        <f t="shared" si="146"/>
        <v>0.15534420289855072</v>
      </c>
      <c r="I394" s="2"/>
      <c r="J394" s="2">
        <f t="shared" si="147"/>
        <v>0.41530797101449274</v>
      </c>
      <c r="K394" s="2">
        <f t="shared" si="148"/>
        <v>0.57065217391304346</v>
      </c>
      <c r="L394" s="2">
        <f t="shared" si="149"/>
        <v>0</v>
      </c>
      <c r="M394" s="2">
        <f t="shared" si="150"/>
        <v>1.4039855072463858E-2</v>
      </c>
      <c r="N394" s="107">
        <v>917</v>
      </c>
      <c r="O394" s="107">
        <v>1260</v>
      </c>
      <c r="P394" s="107"/>
      <c r="Q394" s="107">
        <v>31</v>
      </c>
      <c r="R394" s="117"/>
      <c r="S394" s="117"/>
      <c r="X394" s="1"/>
      <c r="Y394" s="55">
        <v>0</v>
      </c>
      <c r="Z394" s="55">
        <v>0</v>
      </c>
      <c r="AA394" s="55">
        <v>0</v>
      </c>
      <c r="AG394" s="7">
        <f>IF(Q394&gt;0,RANK(Q394,(N394:P394,Q394:AE394)),0)</f>
        <v>3</v>
      </c>
      <c r="AH394" s="7">
        <f>IF(R394&gt;0,RANK(R394,(N394:P394,Q394:AE394)),0)</f>
        <v>0</v>
      </c>
      <c r="AI394" s="7">
        <f>IF(T394&gt;0,RANK(T394,(N394:P394,Q394:AE394)),0)</f>
        <v>0</v>
      </c>
      <c r="AJ394" s="7">
        <f>IF(S394&gt;0,RANK(S394,(N394:P394,Q394:AE394)),0)</f>
        <v>0</v>
      </c>
      <c r="AK394" s="2">
        <f t="shared" si="151"/>
        <v>1.4039855072463768E-2</v>
      </c>
      <c r="AL394" s="2">
        <f t="shared" si="152"/>
        <v>0</v>
      </c>
      <c r="AM394" s="2">
        <f t="shared" si="153"/>
        <v>0</v>
      </c>
      <c r="AN394" s="2">
        <f t="shared" si="154"/>
        <v>0</v>
      </c>
      <c r="AP394" t="s">
        <v>2347</v>
      </c>
      <c r="AQ394" t="s">
        <v>1195</v>
      </c>
      <c r="AT394">
        <v>2</v>
      </c>
      <c r="AU394" s="95">
        <v>13</v>
      </c>
      <c r="AV394" s="97">
        <v>269</v>
      </c>
      <c r="AW394" s="100">
        <f t="shared" si="155"/>
        <v>13269</v>
      </c>
      <c r="AY394" s="7" t="s">
        <v>1461</v>
      </c>
    </row>
    <row r="395" spans="1:51" ht="13" hidden="1" customHeight="1" outlineLevel="1">
      <c r="A395" t="s">
        <v>478</v>
      </c>
      <c r="B395" t="s">
        <v>1195</v>
      </c>
      <c r="C395" s="1">
        <f t="shared" si="144"/>
        <v>2744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>IF(P395&gt;0,RANK(P395,(N395:P395,Q395:AE395)),0)</f>
        <v>0</v>
      </c>
      <c r="G395" s="1">
        <f t="shared" si="145"/>
        <v>356</v>
      </c>
      <c r="H395" s="2">
        <f t="shared" si="146"/>
        <v>0.12973760932944606</v>
      </c>
      <c r="I395" s="2"/>
      <c r="J395" s="2">
        <f t="shared" si="147"/>
        <v>0.42565597667638483</v>
      </c>
      <c r="K395" s="2">
        <f t="shared" si="148"/>
        <v>0.55539358600583089</v>
      </c>
      <c r="L395" s="2">
        <f t="shared" si="149"/>
        <v>0</v>
      </c>
      <c r="M395" s="2">
        <f t="shared" si="150"/>
        <v>1.8950437317784341E-2</v>
      </c>
      <c r="N395" s="107">
        <v>1168</v>
      </c>
      <c r="O395" s="107">
        <v>1524</v>
      </c>
      <c r="P395" s="107"/>
      <c r="Q395" s="107">
        <v>52</v>
      </c>
      <c r="R395" s="117"/>
      <c r="S395" s="117"/>
      <c r="X395" s="1"/>
      <c r="Y395" s="55">
        <v>0</v>
      </c>
      <c r="Z395" s="55">
        <v>0</v>
      </c>
      <c r="AA395" s="55">
        <v>0</v>
      </c>
      <c r="AG395" s="7">
        <f>IF(Q395&gt;0,RANK(Q395,(N395:P395,Q395:AE395)),0)</f>
        <v>3</v>
      </c>
      <c r="AH395" s="7">
        <f>IF(R395&gt;0,RANK(R395,(N395:P395,Q395:AE395)),0)</f>
        <v>0</v>
      </c>
      <c r="AI395" s="7">
        <f>IF(T395&gt;0,RANK(T395,(N395:P395,Q395:AE395)),0)</f>
        <v>0</v>
      </c>
      <c r="AJ395" s="7">
        <f>IF(S395&gt;0,RANK(S395,(N395:P395,Q395:AE395)),0)</f>
        <v>0</v>
      </c>
      <c r="AK395" s="2">
        <f t="shared" si="151"/>
        <v>1.8950437317784258E-2</v>
      </c>
      <c r="AL395" s="2">
        <f t="shared" si="152"/>
        <v>0</v>
      </c>
      <c r="AM395" s="2">
        <f t="shared" si="153"/>
        <v>0</v>
      </c>
      <c r="AN395" s="2">
        <f t="shared" si="154"/>
        <v>0</v>
      </c>
      <c r="AP395" t="s">
        <v>478</v>
      </c>
      <c r="AQ395" t="s">
        <v>1195</v>
      </c>
      <c r="AT395">
        <v>2</v>
      </c>
      <c r="AU395" s="95">
        <v>13</v>
      </c>
      <c r="AV395" s="97">
        <v>271</v>
      </c>
      <c r="AW395" s="100">
        <f t="shared" si="155"/>
        <v>13271</v>
      </c>
      <c r="AY395" s="7" t="s">
        <v>1461</v>
      </c>
    </row>
    <row r="396" spans="1:51" ht="13" hidden="1" customHeight="1" outlineLevel="1">
      <c r="A396" t="s">
        <v>1674</v>
      </c>
      <c r="B396" t="s">
        <v>1195</v>
      </c>
      <c r="C396" s="1">
        <f t="shared" si="144"/>
        <v>3293</v>
      </c>
      <c r="D396" s="7">
        <f>IF(N396&gt;0, RANK(N396,(N396:P396,Q396:AE396)),0)</f>
        <v>1</v>
      </c>
      <c r="E396" s="7">
        <f>IF(O396&gt;0,RANK(O396,(N396:P396,Q396:AE396)),0)</f>
        <v>2</v>
      </c>
      <c r="F396" s="7">
        <f>IF(P396&gt;0,RANK(P396,(N396:P396,Q396:AE396)),0)</f>
        <v>0</v>
      </c>
      <c r="G396" s="1">
        <f t="shared" si="145"/>
        <v>360</v>
      </c>
      <c r="H396" s="2">
        <f t="shared" si="146"/>
        <v>0.10932280595201943</v>
      </c>
      <c r="I396" s="2"/>
      <c r="J396" s="2">
        <f t="shared" si="147"/>
        <v>0.54722137868205289</v>
      </c>
      <c r="K396" s="2">
        <f t="shared" si="148"/>
        <v>0.43789857273003341</v>
      </c>
      <c r="L396" s="2">
        <f t="shared" si="149"/>
        <v>0</v>
      </c>
      <c r="M396" s="2">
        <f t="shared" si="150"/>
        <v>1.4880048587913697E-2</v>
      </c>
      <c r="N396" s="107">
        <v>1802</v>
      </c>
      <c r="O396" s="107">
        <v>1442</v>
      </c>
      <c r="P396" s="107"/>
      <c r="Q396" s="107">
        <v>49</v>
      </c>
      <c r="R396" s="117"/>
      <c r="S396" s="117"/>
      <c r="X396" s="1"/>
      <c r="Y396" s="55">
        <v>0</v>
      </c>
      <c r="Z396" s="55">
        <v>0</v>
      </c>
      <c r="AA396" s="55">
        <v>0</v>
      </c>
      <c r="AG396" s="7">
        <f>IF(Q396&gt;0,RANK(Q396,(N396:P396,Q396:AE396)),0)</f>
        <v>3</v>
      </c>
      <c r="AH396" s="7">
        <f>IF(R396&gt;0,RANK(R396,(N396:P396,Q396:AE396)),0)</f>
        <v>0</v>
      </c>
      <c r="AI396" s="7">
        <f>IF(T396&gt;0,RANK(T396,(N396:P396,Q396:AE396)),0)</f>
        <v>0</v>
      </c>
      <c r="AJ396" s="7">
        <f>IF(S396&gt;0,RANK(S396,(N396:P396,Q396:AE396)),0)</f>
        <v>0</v>
      </c>
      <c r="AK396" s="2">
        <f t="shared" si="151"/>
        <v>1.4880048587913756E-2</v>
      </c>
      <c r="AL396" s="2">
        <f t="shared" si="152"/>
        <v>0</v>
      </c>
      <c r="AM396" s="2">
        <f t="shared" si="153"/>
        <v>0</v>
      </c>
      <c r="AN396" s="2">
        <f t="shared" si="154"/>
        <v>0</v>
      </c>
      <c r="AP396" t="s">
        <v>1674</v>
      </c>
      <c r="AQ396" t="s">
        <v>1195</v>
      </c>
      <c r="AT396">
        <v>2</v>
      </c>
      <c r="AU396" s="95">
        <v>13</v>
      </c>
      <c r="AV396" s="97">
        <v>273</v>
      </c>
      <c r="AW396" s="100">
        <f t="shared" si="155"/>
        <v>13273</v>
      </c>
      <c r="AY396" s="7" t="s">
        <v>1461</v>
      </c>
    </row>
    <row r="397" spans="1:51" ht="13" hidden="1" customHeight="1" outlineLevel="1">
      <c r="A397" t="s">
        <v>2572</v>
      </c>
      <c r="B397" t="s">
        <v>1195</v>
      </c>
      <c r="C397" s="1">
        <f t="shared" si="144"/>
        <v>11005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>IF(P397&gt;0,RANK(P397,(N397:P397,Q397:AE397)),0)</f>
        <v>0</v>
      </c>
      <c r="G397" s="1">
        <f t="shared" si="145"/>
        <v>2574</v>
      </c>
      <c r="H397" s="2">
        <f t="shared" si="146"/>
        <v>0.23389368468877783</v>
      </c>
      <c r="I397" s="2"/>
      <c r="J397" s="2">
        <f t="shared" si="147"/>
        <v>0.37719218537028626</v>
      </c>
      <c r="K397" s="2">
        <f t="shared" si="148"/>
        <v>0.61108587005906401</v>
      </c>
      <c r="L397" s="2">
        <f t="shared" si="149"/>
        <v>0</v>
      </c>
      <c r="M397" s="2">
        <f t="shared" si="150"/>
        <v>1.1721944570649789E-2</v>
      </c>
      <c r="N397" s="107">
        <v>4151</v>
      </c>
      <c r="O397" s="107">
        <v>6725</v>
      </c>
      <c r="P397" s="107"/>
      <c r="Q397" s="107">
        <v>129</v>
      </c>
      <c r="R397" s="117"/>
      <c r="S397" s="117"/>
      <c r="X397" s="1"/>
      <c r="Y397" s="55">
        <v>0</v>
      </c>
      <c r="Z397" s="55">
        <v>0</v>
      </c>
      <c r="AA397" s="55">
        <v>0</v>
      </c>
      <c r="AG397" s="7">
        <f>IF(Q397&gt;0,RANK(Q397,(N397:P397,Q397:AE397)),0)</f>
        <v>3</v>
      </c>
      <c r="AH397" s="7">
        <f>IF(R397&gt;0,RANK(R397,(N397:P397,Q397:AE397)),0)</f>
        <v>0</v>
      </c>
      <c r="AI397" s="7">
        <f>IF(T397&gt;0,RANK(T397,(N397:P397,Q397:AE397)),0)</f>
        <v>0</v>
      </c>
      <c r="AJ397" s="7">
        <f>IF(S397&gt;0,RANK(S397,(N397:P397,Q397:AE397)),0)</f>
        <v>0</v>
      </c>
      <c r="AK397" s="2">
        <f t="shared" si="151"/>
        <v>1.1721944570649704E-2</v>
      </c>
      <c r="AL397" s="2">
        <f t="shared" si="152"/>
        <v>0</v>
      </c>
      <c r="AM397" s="2">
        <f t="shared" si="153"/>
        <v>0</v>
      </c>
      <c r="AN397" s="2">
        <f t="shared" si="154"/>
        <v>0</v>
      </c>
      <c r="AP397" t="s">
        <v>2572</v>
      </c>
      <c r="AQ397" t="s">
        <v>1195</v>
      </c>
      <c r="AT397">
        <v>2</v>
      </c>
      <c r="AU397" s="95">
        <v>13</v>
      </c>
      <c r="AV397" s="97">
        <v>275</v>
      </c>
      <c r="AW397" s="100">
        <f t="shared" si="155"/>
        <v>13275</v>
      </c>
      <c r="AY397" s="7" t="s">
        <v>1461</v>
      </c>
    </row>
    <row r="398" spans="1:51" ht="13" hidden="1" customHeight="1" outlineLevel="1">
      <c r="A398" t="s">
        <v>1256</v>
      </c>
      <c r="B398" t="s">
        <v>1195</v>
      </c>
      <c r="C398" s="1">
        <f t="shared" si="144"/>
        <v>8574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>IF(P398&gt;0,RANK(P398,(N398:P398,Q398:AE398)),0)</f>
        <v>0</v>
      </c>
      <c r="G398" s="1">
        <f t="shared" si="145"/>
        <v>3269</v>
      </c>
      <c r="H398" s="2">
        <f t="shared" si="146"/>
        <v>0.38126895264753907</v>
      </c>
      <c r="I398" s="2"/>
      <c r="J398" s="2">
        <f t="shared" si="147"/>
        <v>0.30172614882202003</v>
      </c>
      <c r="K398" s="2">
        <f t="shared" si="148"/>
        <v>0.68299510146955911</v>
      </c>
      <c r="L398" s="2">
        <f t="shared" si="149"/>
        <v>0</v>
      </c>
      <c r="M398" s="2">
        <f t="shared" si="150"/>
        <v>1.5278749708420913E-2</v>
      </c>
      <c r="N398" s="107">
        <v>2587</v>
      </c>
      <c r="O398" s="107">
        <v>5856</v>
      </c>
      <c r="P398" s="107"/>
      <c r="Q398" s="107">
        <v>131</v>
      </c>
      <c r="R398" s="117"/>
      <c r="S398" s="117"/>
      <c r="X398" s="1"/>
      <c r="Y398" s="55">
        <v>0</v>
      </c>
      <c r="Z398" s="55">
        <v>0</v>
      </c>
      <c r="AA398" s="55">
        <v>0</v>
      </c>
      <c r="AG398" s="7">
        <f>IF(Q398&gt;0,RANK(Q398,(N398:P398,Q398:AE398)),0)</f>
        <v>3</v>
      </c>
      <c r="AH398" s="7">
        <f>IF(R398&gt;0,RANK(R398,(N398:P398,Q398:AE398)),0)</f>
        <v>0</v>
      </c>
      <c r="AI398" s="7">
        <f>IF(T398&gt;0,RANK(T398,(N398:P398,Q398:AE398)),0)</f>
        <v>0</v>
      </c>
      <c r="AJ398" s="7">
        <f>IF(S398&gt;0,RANK(S398,(N398:P398,Q398:AE398)),0)</f>
        <v>0</v>
      </c>
      <c r="AK398" s="2">
        <f t="shared" si="151"/>
        <v>1.5278749708420808E-2</v>
      </c>
      <c r="AL398" s="2">
        <f t="shared" si="152"/>
        <v>0</v>
      </c>
      <c r="AM398" s="2">
        <f t="shared" si="153"/>
        <v>0</v>
      </c>
      <c r="AN398" s="2">
        <f t="shared" si="154"/>
        <v>0</v>
      </c>
      <c r="AP398" t="s">
        <v>1256</v>
      </c>
      <c r="AQ398" t="s">
        <v>1195</v>
      </c>
      <c r="AT398">
        <v>2</v>
      </c>
      <c r="AU398" s="95">
        <v>13</v>
      </c>
      <c r="AV398" s="97">
        <v>277</v>
      </c>
      <c r="AW398" s="100">
        <f t="shared" si="155"/>
        <v>13277</v>
      </c>
      <c r="AY398" s="7" t="s">
        <v>1461</v>
      </c>
    </row>
    <row r="399" spans="1:51" ht="13" hidden="1" customHeight="1" outlineLevel="1">
      <c r="A399" t="s">
        <v>526</v>
      </c>
      <c r="B399" t="s">
        <v>1195</v>
      </c>
      <c r="C399" s="1">
        <f t="shared" si="144"/>
        <v>5560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>IF(P399&gt;0,RANK(P399,(N399:P399,Q399:AE399)),0)</f>
        <v>0</v>
      </c>
      <c r="G399" s="1">
        <f t="shared" si="145"/>
        <v>2388</v>
      </c>
      <c r="H399" s="2">
        <f t="shared" si="146"/>
        <v>0.42949640287769786</v>
      </c>
      <c r="I399" s="2"/>
      <c r="J399" s="2">
        <f t="shared" si="147"/>
        <v>0.27679856115107915</v>
      </c>
      <c r="K399" s="2">
        <f t="shared" si="148"/>
        <v>0.70629496402877701</v>
      </c>
      <c r="L399" s="2">
        <f t="shared" si="149"/>
        <v>0</v>
      </c>
      <c r="M399" s="2">
        <f t="shared" si="150"/>
        <v>1.6906474820143846E-2</v>
      </c>
      <c r="N399" s="107">
        <v>1539</v>
      </c>
      <c r="O399" s="107">
        <v>3927</v>
      </c>
      <c r="P399" s="107"/>
      <c r="Q399" s="107">
        <v>94</v>
      </c>
      <c r="R399" s="117"/>
      <c r="S399" s="117"/>
      <c r="X399" s="1"/>
      <c r="Y399" s="55">
        <v>0</v>
      </c>
      <c r="Z399" s="55">
        <v>0</v>
      </c>
      <c r="AA399" s="55">
        <v>0</v>
      </c>
      <c r="AG399" s="7">
        <f>IF(Q399&gt;0,RANK(Q399,(N399:P399,Q399:AE399)),0)</f>
        <v>3</v>
      </c>
      <c r="AH399" s="7">
        <f>IF(R399&gt;0,RANK(R399,(N399:P399,Q399:AE399)),0)</f>
        <v>0</v>
      </c>
      <c r="AI399" s="7">
        <f>IF(T399&gt;0,RANK(T399,(N399:P399,Q399:AE399)),0)</f>
        <v>0</v>
      </c>
      <c r="AJ399" s="7">
        <f>IF(S399&gt;0,RANK(S399,(N399:P399,Q399:AE399)),0)</f>
        <v>0</v>
      </c>
      <c r="AK399" s="2">
        <f t="shared" si="151"/>
        <v>1.6906474820143885E-2</v>
      </c>
      <c r="AL399" s="2">
        <f t="shared" si="152"/>
        <v>0</v>
      </c>
      <c r="AM399" s="2">
        <f t="shared" si="153"/>
        <v>0</v>
      </c>
      <c r="AN399" s="2">
        <f t="shared" si="154"/>
        <v>0</v>
      </c>
      <c r="AP399" t="s">
        <v>526</v>
      </c>
      <c r="AQ399" t="s">
        <v>1195</v>
      </c>
      <c r="AT399">
        <v>2</v>
      </c>
      <c r="AU399" s="95">
        <v>13</v>
      </c>
      <c r="AV399" s="97">
        <v>279</v>
      </c>
      <c r="AW399" s="100">
        <f t="shared" si="155"/>
        <v>13279</v>
      </c>
      <c r="AY399" s="7" t="s">
        <v>1461</v>
      </c>
    </row>
    <row r="400" spans="1:51" ht="13" hidden="1" customHeight="1" outlineLevel="1">
      <c r="A400" t="s">
        <v>1711</v>
      </c>
      <c r="B400" t="s">
        <v>1195</v>
      </c>
      <c r="C400" s="1">
        <f t="shared" si="144"/>
        <v>4297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>IF(P400&gt;0,RANK(P400,(N400:P400,Q400:AE400)),0)</f>
        <v>0</v>
      </c>
      <c r="G400" s="1">
        <f t="shared" si="145"/>
        <v>2003</v>
      </c>
      <c r="H400" s="2">
        <f t="shared" si="146"/>
        <v>0.46613916686060042</v>
      </c>
      <c r="I400" s="2"/>
      <c r="J400" s="2">
        <f t="shared" si="147"/>
        <v>0.25901791947870606</v>
      </c>
      <c r="K400" s="2">
        <f t="shared" si="148"/>
        <v>0.72515708633930653</v>
      </c>
      <c r="L400" s="2">
        <f t="shared" si="149"/>
        <v>0</v>
      </c>
      <c r="M400" s="2">
        <f t="shared" si="150"/>
        <v>1.5824994181987351E-2</v>
      </c>
      <c r="N400" s="107">
        <v>1113</v>
      </c>
      <c r="O400" s="107">
        <v>3116</v>
      </c>
      <c r="P400" s="107"/>
      <c r="Q400" s="107">
        <v>68</v>
      </c>
      <c r="R400" s="117"/>
      <c r="S400" s="117"/>
      <c r="X400" s="1"/>
      <c r="Y400" s="55">
        <v>0</v>
      </c>
      <c r="Z400" s="55">
        <v>0</v>
      </c>
      <c r="AA400" s="55">
        <v>0</v>
      </c>
      <c r="AG400" s="7">
        <f>IF(Q400&gt;0,RANK(Q400,(N400:P400,Q400:AE400)),0)</f>
        <v>3</v>
      </c>
      <c r="AH400" s="7">
        <f>IF(R400&gt;0,RANK(R400,(N400:P400,Q400:AE400)),0)</f>
        <v>0</v>
      </c>
      <c r="AI400" s="7">
        <f>IF(T400&gt;0,RANK(T400,(N400:P400,Q400:AE400)),0)</f>
        <v>0</v>
      </c>
      <c r="AJ400" s="7">
        <f>IF(S400&gt;0,RANK(S400,(N400:P400,Q400:AE400)),0)</f>
        <v>0</v>
      </c>
      <c r="AK400" s="2">
        <f t="shared" si="151"/>
        <v>1.5824994181987434E-2</v>
      </c>
      <c r="AL400" s="2">
        <f t="shared" si="152"/>
        <v>0</v>
      </c>
      <c r="AM400" s="2">
        <f t="shared" si="153"/>
        <v>0</v>
      </c>
      <c r="AN400" s="2">
        <f t="shared" si="154"/>
        <v>0</v>
      </c>
      <c r="AP400" t="s">
        <v>1711</v>
      </c>
      <c r="AQ400" t="s">
        <v>1195</v>
      </c>
      <c r="AT400">
        <v>2</v>
      </c>
      <c r="AU400" s="95">
        <v>13</v>
      </c>
      <c r="AV400" s="97">
        <v>281</v>
      </c>
      <c r="AW400" s="100">
        <f t="shared" si="155"/>
        <v>13281</v>
      </c>
      <c r="AY400" s="7" t="s">
        <v>1461</v>
      </c>
    </row>
    <row r="401" spans="1:51" ht="13" hidden="1" customHeight="1" outlineLevel="1">
      <c r="A401" t="s">
        <v>1770</v>
      </c>
      <c r="B401" t="s">
        <v>1195</v>
      </c>
      <c r="C401" s="1">
        <f t="shared" si="144"/>
        <v>1534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>IF(P401&gt;0,RANK(P401,(N401:P401,Q401:AE401)),0)</f>
        <v>0</v>
      </c>
      <c r="G401" s="1">
        <f t="shared" si="145"/>
        <v>380</v>
      </c>
      <c r="H401" s="2">
        <f t="shared" si="146"/>
        <v>0.24771838331160365</v>
      </c>
      <c r="I401" s="2"/>
      <c r="J401" s="2">
        <f t="shared" si="147"/>
        <v>0.3663624511082138</v>
      </c>
      <c r="K401" s="2">
        <f t="shared" si="148"/>
        <v>0.61408083441981742</v>
      </c>
      <c r="L401" s="2">
        <f t="shared" si="149"/>
        <v>0</v>
      </c>
      <c r="M401" s="2">
        <f t="shared" si="150"/>
        <v>1.9556714471968828E-2</v>
      </c>
      <c r="N401" s="107">
        <v>562</v>
      </c>
      <c r="O401" s="107">
        <v>942</v>
      </c>
      <c r="P401" s="107"/>
      <c r="Q401" s="107">
        <v>30</v>
      </c>
      <c r="R401" s="117"/>
      <c r="S401" s="117"/>
      <c r="X401" s="1"/>
      <c r="Y401" s="55">
        <v>0</v>
      </c>
      <c r="Z401" s="55">
        <v>0</v>
      </c>
      <c r="AA401" s="55">
        <v>0</v>
      </c>
      <c r="AG401" s="7">
        <f>IF(Q401&gt;0,RANK(Q401,(N401:P401,Q401:AE401)),0)</f>
        <v>3</v>
      </c>
      <c r="AH401" s="7">
        <f>IF(R401&gt;0,RANK(R401,(N401:P401,Q401:AE401)),0)</f>
        <v>0</v>
      </c>
      <c r="AI401" s="7">
        <f>IF(T401&gt;0,RANK(T401,(N401:P401,Q401:AE401)),0)</f>
        <v>0</v>
      </c>
      <c r="AJ401" s="7">
        <f>IF(S401&gt;0,RANK(S401,(N401:P401,Q401:AE401)),0)</f>
        <v>0</v>
      </c>
      <c r="AK401" s="2">
        <f t="shared" si="151"/>
        <v>1.955671447196871E-2</v>
      </c>
      <c r="AL401" s="2">
        <f t="shared" si="152"/>
        <v>0</v>
      </c>
      <c r="AM401" s="2">
        <f t="shared" si="153"/>
        <v>0</v>
      </c>
      <c r="AN401" s="2">
        <f t="shared" si="154"/>
        <v>0</v>
      </c>
      <c r="AP401" t="s">
        <v>1770</v>
      </c>
      <c r="AQ401" t="s">
        <v>1195</v>
      </c>
      <c r="AT401">
        <v>2</v>
      </c>
      <c r="AU401" s="95">
        <v>13</v>
      </c>
      <c r="AV401" s="97">
        <v>283</v>
      </c>
      <c r="AW401" s="100">
        <f t="shared" si="155"/>
        <v>13283</v>
      </c>
      <c r="AY401" s="7" t="s">
        <v>1461</v>
      </c>
    </row>
    <row r="402" spans="1:51" ht="13" hidden="1" customHeight="1" outlineLevel="1">
      <c r="A402" t="s">
        <v>515</v>
      </c>
      <c r="B402" t="s">
        <v>1195</v>
      </c>
      <c r="C402" s="1">
        <f t="shared" si="144"/>
        <v>15769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>IF(P402&gt;0,RANK(P402,(N402:P402,Q402:AE402)),0)</f>
        <v>0</v>
      </c>
      <c r="G402" s="1">
        <f t="shared" si="145"/>
        <v>3273</v>
      </c>
      <c r="H402" s="2">
        <f t="shared" si="146"/>
        <v>0.20755913501173187</v>
      </c>
      <c r="I402" s="2"/>
      <c r="J402" s="2">
        <f t="shared" si="147"/>
        <v>0.38639102035639544</v>
      </c>
      <c r="K402" s="2">
        <f t="shared" si="148"/>
        <v>0.59395015536812734</v>
      </c>
      <c r="L402" s="2">
        <f t="shared" si="149"/>
        <v>0</v>
      </c>
      <c r="M402" s="2">
        <f t="shared" si="150"/>
        <v>1.9658824275477271E-2</v>
      </c>
      <c r="N402" s="107">
        <v>6093</v>
      </c>
      <c r="O402" s="107">
        <v>9366</v>
      </c>
      <c r="P402" s="107"/>
      <c r="Q402" s="107">
        <v>310</v>
      </c>
      <c r="R402" s="117"/>
      <c r="S402" s="117"/>
      <c r="X402" s="1"/>
      <c r="Y402" s="55">
        <v>0</v>
      </c>
      <c r="Z402" s="55">
        <v>0</v>
      </c>
      <c r="AA402" s="55">
        <v>0</v>
      </c>
      <c r="AG402" s="7">
        <f>IF(Q402&gt;0,RANK(Q402,(N402:P402,Q402:AE402)),0)</f>
        <v>3</v>
      </c>
      <c r="AH402" s="7">
        <f>IF(R402&gt;0,RANK(R402,(N402:P402,Q402:AE402)),0)</f>
        <v>0</v>
      </c>
      <c r="AI402" s="7">
        <f>IF(T402&gt;0,RANK(T402,(N402:P402,Q402:AE402)),0)</f>
        <v>0</v>
      </c>
      <c r="AJ402" s="7">
        <f>IF(S402&gt;0,RANK(S402,(N402:P402,Q402:AE402)),0)</f>
        <v>0</v>
      </c>
      <c r="AK402" s="2">
        <f t="shared" si="151"/>
        <v>1.9658824275477202E-2</v>
      </c>
      <c r="AL402" s="2">
        <f t="shared" si="152"/>
        <v>0</v>
      </c>
      <c r="AM402" s="2">
        <f t="shared" si="153"/>
        <v>0</v>
      </c>
      <c r="AN402" s="2">
        <f t="shared" si="154"/>
        <v>0</v>
      </c>
      <c r="AP402" t="s">
        <v>515</v>
      </c>
      <c r="AQ402" t="s">
        <v>1195</v>
      </c>
      <c r="AT402">
        <v>2</v>
      </c>
      <c r="AU402" s="95">
        <v>13</v>
      </c>
      <c r="AV402" s="97">
        <v>285</v>
      </c>
      <c r="AW402" s="100">
        <f t="shared" si="155"/>
        <v>13285</v>
      </c>
      <c r="AY402" s="7" t="s">
        <v>1461</v>
      </c>
    </row>
    <row r="403" spans="1:51" ht="13" hidden="1" customHeight="1" outlineLevel="1">
      <c r="A403" t="s">
        <v>1306</v>
      </c>
      <c r="B403" t="s">
        <v>1195</v>
      </c>
      <c r="C403" s="1">
        <f t="shared" si="144"/>
        <v>2287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>IF(P403&gt;0,RANK(P403,(N403:P403,Q403:AE403)),0)</f>
        <v>0</v>
      </c>
      <c r="G403" s="1">
        <f t="shared" si="145"/>
        <v>431</v>
      </c>
      <c r="H403" s="2">
        <f t="shared" si="146"/>
        <v>0.1884564932225623</v>
      </c>
      <c r="I403" s="2"/>
      <c r="J403" s="2">
        <f t="shared" si="147"/>
        <v>0.39790118058592044</v>
      </c>
      <c r="K403" s="2">
        <f t="shared" si="148"/>
        <v>0.58635767380848269</v>
      </c>
      <c r="L403" s="2">
        <f t="shared" si="149"/>
        <v>0</v>
      </c>
      <c r="M403" s="2">
        <f t="shared" si="150"/>
        <v>1.5741145605596807E-2</v>
      </c>
      <c r="N403" s="107">
        <v>910</v>
      </c>
      <c r="O403" s="107">
        <v>1341</v>
      </c>
      <c r="P403" s="107"/>
      <c r="Q403" s="107">
        <v>36</v>
      </c>
      <c r="R403" s="117"/>
      <c r="S403" s="117"/>
      <c r="X403" s="1"/>
      <c r="Y403" s="55">
        <v>0</v>
      </c>
      <c r="Z403" s="55">
        <v>0</v>
      </c>
      <c r="AA403" s="55">
        <v>0</v>
      </c>
      <c r="AG403" s="7">
        <f>IF(Q403&gt;0,RANK(Q403,(N403:P403,Q403:AE403)),0)</f>
        <v>3</v>
      </c>
      <c r="AH403" s="7">
        <f>IF(R403&gt;0,RANK(R403,(N403:P403,Q403:AE403)),0)</f>
        <v>0</v>
      </c>
      <c r="AI403" s="7">
        <f>IF(T403&gt;0,RANK(T403,(N403:P403,Q403:AE403)),0)</f>
        <v>0</v>
      </c>
      <c r="AJ403" s="7">
        <f>IF(S403&gt;0,RANK(S403,(N403:P403,Q403:AE403)),0)</f>
        <v>0</v>
      </c>
      <c r="AK403" s="2">
        <f t="shared" si="151"/>
        <v>1.5741145605596852E-2</v>
      </c>
      <c r="AL403" s="2">
        <f t="shared" si="152"/>
        <v>0</v>
      </c>
      <c r="AM403" s="2">
        <f t="shared" si="153"/>
        <v>0</v>
      </c>
      <c r="AN403" s="2">
        <f t="shared" si="154"/>
        <v>0</v>
      </c>
      <c r="AP403" t="s">
        <v>1306</v>
      </c>
      <c r="AQ403" t="s">
        <v>1195</v>
      </c>
      <c r="AT403">
        <v>2</v>
      </c>
      <c r="AU403" s="95">
        <v>13</v>
      </c>
      <c r="AV403" s="97">
        <v>287</v>
      </c>
      <c r="AW403" s="100">
        <f t="shared" si="155"/>
        <v>13287</v>
      </c>
      <c r="AY403" s="7" t="s">
        <v>1461</v>
      </c>
    </row>
    <row r="404" spans="1:51" ht="13" hidden="1" customHeight="1" outlineLevel="1">
      <c r="A404" t="s">
        <v>1307</v>
      </c>
      <c r="B404" t="s">
        <v>1195</v>
      </c>
      <c r="C404" s="1">
        <f t="shared" si="144"/>
        <v>2923</v>
      </c>
      <c r="D404" s="7">
        <f>IF(N404&gt;0, RANK(N404,(N404:P404,Q404:AE404)),0)</f>
        <v>1</v>
      </c>
      <c r="E404" s="7">
        <f>IF(O404&gt;0,RANK(O404,(N404:P404,Q404:AE404)),0)</f>
        <v>2</v>
      </c>
      <c r="F404" s="7">
        <f>IF(P404&gt;0,RANK(P404,(N404:P404,Q404:AE404)),0)</f>
        <v>0</v>
      </c>
      <c r="G404" s="1">
        <f t="shared" si="145"/>
        <v>363</v>
      </c>
      <c r="H404" s="2">
        <f t="shared" si="146"/>
        <v>0.12418747861785837</v>
      </c>
      <c r="I404" s="2"/>
      <c r="J404" s="2">
        <f t="shared" si="147"/>
        <v>0.55217242559014712</v>
      </c>
      <c r="K404" s="2">
        <f t="shared" si="148"/>
        <v>0.42798494697228873</v>
      </c>
      <c r="L404" s="2">
        <f t="shared" si="149"/>
        <v>0</v>
      </c>
      <c r="M404" s="2">
        <f t="shared" si="150"/>
        <v>1.9842627437564153E-2</v>
      </c>
      <c r="N404" s="107">
        <v>1614</v>
      </c>
      <c r="O404" s="107">
        <v>1251</v>
      </c>
      <c r="P404" s="107"/>
      <c r="Q404" s="107">
        <v>58</v>
      </c>
      <c r="R404" s="117"/>
      <c r="S404" s="117"/>
      <c r="X404" s="1"/>
      <c r="Y404" s="55">
        <v>0</v>
      </c>
      <c r="Z404" s="55">
        <v>0</v>
      </c>
      <c r="AA404" s="55">
        <v>0</v>
      </c>
      <c r="AG404" s="7">
        <f>IF(Q404&gt;0,RANK(Q404,(N404:P404,Q404:AE404)),0)</f>
        <v>3</v>
      </c>
      <c r="AH404" s="7">
        <f>IF(R404&gt;0,RANK(R404,(N404:P404,Q404:AE404)),0)</f>
        <v>0</v>
      </c>
      <c r="AI404" s="7">
        <f>IF(T404&gt;0,RANK(T404,(N404:P404,Q404:AE404)),0)</f>
        <v>0</v>
      </c>
      <c r="AJ404" s="7">
        <f>IF(S404&gt;0,RANK(S404,(N404:P404,Q404:AE404)),0)</f>
        <v>0</v>
      </c>
      <c r="AK404" s="2">
        <f t="shared" si="151"/>
        <v>1.9842627437564146E-2</v>
      </c>
      <c r="AL404" s="2">
        <f t="shared" si="152"/>
        <v>0</v>
      </c>
      <c r="AM404" s="2">
        <f t="shared" si="153"/>
        <v>0</v>
      </c>
      <c r="AN404" s="2">
        <f t="shared" si="154"/>
        <v>0</v>
      </c>
      <c r="AP404" t="s">
        <v>1307</v>
      </c>
      <c r="AQ404" t="s">
        <v>1195</v>
      </c>
      <c r="AT404">
        <v>2</v>
      </c>
      <c r="AU404" s="95">
        <v>13</v>
      </c>
      <c r="AV404" s="97">
        <v>289</v>
      </c>
      <c r="AW404" s="100">
        <f t="shared" si="155"/>
        <v>13289</v>
      </c>
      <c r="AY404" s="7" t="s">
        <v>1461</v>
      </c>
    </row>
    <row r="405" spans="1:51" ht="13" hidden="1" customHeight="1" outlineLevel="1">
      <c r="A405" t="s">
        <v>532</v>
      </c>
      <c r="B405" t="s">
        <v>1195</v>
      </c>
      <c r="C405" s="1">
        <f t="shared" si="144"/>
        <v>7777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>IF(P405&gt;0,RANK(P405,(N405:P405,Q405:AE405)),0)</f>
        <v>0</v>
      </c>
      <c r="G405" s="1">
        <f t="shared" si="145"/>
        <v>4153</v>
      </c>
      <c r="H405" s="2">
        <f t="shared" si="146"/>
        <v>0.53401054391153402</v>
      </c>
      <c r="I405" s="2"/>
      <c r="J405" s="2">
        <f t="shared" si="147"/>
        <v>0.22142214221422143</v>
      </c>
      <c r="K405" s="2">
        <f t="shared" si="148"/>
        <v>0.75543268612575543</v>
      </c>
      <c r="L405" s="2">
        <f t="shared" si="149"/>
        <v>0</v>
      </c>
      <c r="M405" s="2">
        <f t="shared" si="150"/>
        <v>2.3145171660023167E-2</v>
      </c>
      <c r="N405" s="107">
        <v>1722</v>
      </c>
      <c r="O405" s="107">
        <v>5875</v>
      </c>
      <c r="P405" s="107"/>
      <c r="Q405" s="107">
        <v>180</v>
      </c>
      <c r="R405" s="117"/>
      <c r="S405" s="117"/>
      <c r="X405" s="1"/>
      <c r="Y405" s="55">
        <v>0</v>
      </c>
      <c r="Z405" s="55">
        <v>0</v>
      </c>
      <c r="AA405" s="55">
        <v>0</v>
      </c>
      <c r="AG405" s="7">
        <f>IF(Q405&gt;0,RANK(Q405,(N405:P405,Q405:AE405)),0)</f>
        <v>3</v>
      </c>
      <c r="AH405" s="7">
        <f>IF(R405&gt;0,RANK(R405,(N405:P405,Q405:AE405)),0)</f>
        <v>0</v>
      </c>
      <c r="AI405" s="7">
        <f>IF(T405&gt;0,RANK(T405,(N405:P405,Q405:AE405)),0)</f>
        <v>0</v>
      </c>
      <c r="AJ405" s="7">
        <f>IF(S405&gt;0,RANK(S405,(N405:P405,Q405:AE405)),0)</f>
        <v>0</v>
      </c>
      <c r="AK405" s="2">
        <f t="shared" si="151"/>
        <v>2.3145171660023146E-2</v>
      </c>
      <c r="AL405" s="2">
        <f t="shared" si="152"/>
        <v>0</v>
      </c>
      <c r="AM405" s="2">
        <f t="shared" si="153"/>
        <v>0</v>
      </c>
      <c r="AN405" s="2">
        <f t="shared" si="154"/>
        <v>0</v>
      </c>
      <c r="AP405" t="s">
        <v>532</v>
      </c>
      <c r="AQ405" t="s">
        <v>1195</v>
      </c>
      <c r="AT405">
        <v>2</v>
      </c>
      <c r="AU405" s="95">
        <v>13</v>
      </c>
      <c r="AV405" s="97">
        <v>291</v>
      </c>
      <c r="AW405" s="100">
        <f t="shared" si="155"/>
        <v>13291</v>
      </c>
      <c r="AY405" s="7" t="s">
        <v>1461</v>
      </c>
    </row>
    <row r="406" spans="1:51" ht="13" hidden="1" customHeight="1" outlineLevel="1">
      <c r="A406" t="s">
        <v>2325</v>
      </c>
      <c r="B406" t="s">
        <v>1195</v>
      </c>
      <c r="C406" s="1">
        <f t="shared" si="144"/>
        <v>7116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>IF(P406&gt;0,RANK(P406,(N406:P406,Q406:AE406)),0)</f>
        <v>0</v>
      </c>
      <c r="G406" s="1">
        <f t="shared" si="145"/>
        <v>2201</v>
      </c>
      <c r="H406" s="2">
        <f t="shared" si="146"/>
        <v>0.30930297920179878</v>
      </c>
      <c r="I406" s="2"/>
      <c r="J406" s="2">
        <f t="shared" si="147"/>
        <v>0.33445756042720631</v>
      </c>
      <c r="K406" s="2">
        <f t="shared" si="148"/>
        <v>0.64376053962900504</v>
      </c>
      <c r="L406" s="2">
        <f t="shared" si="149"/>
        <v>0</v>
      </c>
      <c r="M406" s="2">
        <f t="shared" si="150"/>
        <v>2.1781899943788652E-2</v>
      </c>
      <c r="N406" s="107">
        <v>2380</v>
      </c>
      <c r="O406" s="107">
        <v>4581</v>
      </c>
      <c r="P406" s="107"/>
      <c r="Q406" s="107">
        <v>155</v>
      </c>
      <c r="R406" s="117"/>
      <c r="S406" s="117"/>
      <c r="X406" s="1"/>
      <c r="Y406" s="55">
        <v>0</v>
      </c>
      <c r="Z406" s="55">
        <v>0</v>
      </c>
      <c r="AA406" s="55">
        <v>0</v>
      </c>
      <c r="AG406" s="7">
        <f>IF(Q406&gt;0,RANK(Q406,(N406:P406,Q406:AE406)),0)</f>
        <v>3</v>
      </c>
      <c r="AH406" s="7">
        <f>IF(R406&gt;0,RANK(R406,(N406:P406,Q406:AE406)),0)</f>
        <v>0</v>
      </c>
      <c r="AI406" s="7">
        <f>IF(T406&gt;0,RANK(T406,(N406:P406,Q406:AE406)),0)</f>
        <v>0</v>
      </c>
      <c r="AJ406" s="7">
        <f>IF(S406&gt;0,RANK(S406,(N406:P406,Q406:AE406)),0)</f>
        <v>0</v>
      </c>
      <c r="AK406" s="2">
        <f t="shared" si="151"/>
        <v>2.1781899943788645E-2</v>
      </c>
      <c r="AL406" s="2">
        <f t="shared" si="152"/>
        <v>0</v>
      </c>
      <c r="AM406" s="2">
        <f t="shared" si="153"/>
        <v>0</v>
      </c>
      <c r="AN406" s="2">
        <f t="shared" si="154"/>
        <v>0</v>
      </c>
      <c r="AP406" t="s">
        <v>2325</v>
      </c>
      <c r="AQ406" t="s">
        <v>1195</v>
      </c>
      <c r="AT406">
        <v>2</v>
      </c>
      <c r="AU406" s="95">
        <v>13</v>
      </c>
      <c r="AV406" s="97">
        <v>293</v>
      </c>
      <c r="AW406" s="100">
        <f t="shared" si="155"/>
        <v>13293</v>
      </c>
      <c r="AY406" s="7" t="s">
        <v>1461</v>
      </c>
    </row>
    <row r="407" spans="1:51" ht="13" hidden="1" customHeight="1" outlineLevel="1">
      <c r="A407" t="s">
        <v>820</v>
      </c>
      <c r="B407" t="s">
        <v>1195</v>
      </c>
      <c r="C407" s="1">
        <f t="shared" si="144"/>
        <v>12378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>IF(P407&gt;0,RANK(P407,(N407:P407,Q407:AE407)),0)</f>
        <v>0</v>
      </c>
      <c r="G407" s="1">
        <f t="shared" si="145"/>
        <v>6669</v>
      </c>
      <c r="H407" s="2">
        <f t="shared" si="146"/>
        <v>0.53877847794474065</v>
      </c>
      <c r="I407" s="2"/>
      <c r="J407" s="2">
        <f t="shared" si="147"/>
        <v>0.21505897560187429</v>
      </c>
      <c r="K407" s="2">
        <f t="shared" si="148"/>
        <v>0.75383745354661491</v>
      </c>
      <c r="L407" s="2">
        <f t="shared" si="149"/>
        <v>0</v>
      </c>
      <c r="M407" s="2">
        <f t="shared" si="150"/>
        <v>3.1103570851510831E-2</v>
      </c>
      <c r="N407" s="107">
        <v>2662</v>
      </c>
      <c r="O407" s="107">
        <v>9331</v>
      </c>
      <c r="P407" s="107"/>
      <c r="Q407" s="107">
        <v>385</v>
      </c>
      <c r="R407" s="117"/>
      <c r="S407" s="117"/>
      <c r="X407" s="1"/>
      <c r="Y407" s="55">
        <v>0</v>
      </c>
      <c r="Z407" s="55">
        <v>0</v>
      </c>
      <c r="AA407" s="55">
        <v>0</v>
      </c>
      <c r="AG407" s="7">
        <f>IF(Q407&gt;0,RANK(Q407,(N407:P407,Q407:AE407)),0)</f>
        <v>3</v>
      </c>
      <c r="AH407" s="7">
        <f>IF(R407&gt;0,RANK(R407,(N407:P407,Q407:AE407)),0)</f>
        <v>0</v>
      </c>
      <c r="AI407" s="7">
        <f>IF(T407&gt;0,RANK(T407,(N407:P407,Q407:AE407)),0)</f>
        <v>0</v>
      </c>
      <c r="AJ407" s="7">
        <f>IF(S407&gt;0,RANK(S407,(N407:P407,Q407:AE407)),0)</f>
        <v>0</v>
      </c>
      <c r="AK407" s="2">
        <f t="shared" si="151"/>
        <v>3.1103570851510744E-2</v>
      </c>
      <c r="AL407" s="2">
        <f t="shared" si="152"/>
        <v>0</v>
      </c>
      <c r="AM407" s="2">
        <f t="shared" si="153"/>
        <v>0</v>
      </c>
      <c r="AN407" s="2">
        <f t="shared" si="154"/>
        <v>0</v>
      </c>
      <c r="AP407" t="s">
        <v>820</v>
      </c>
      <c r="AQ407" t="s">
        <v>1195</v>
      </c>
      <c r="AT407">
        <v>2</v>
      </c>
      <c r="AU407" s="95">
        <v>13</v>
      </c>
      <c r="AV407" s="97">
        <v>295</v>
      </c>
      <c r="AW407" s="100">
        <f t="shared" si="155"/>
        <v>13295</v>
      </c>
      <c r="AY407" s="7" t="s">
        <v>1461</v>
      </c>
    </row>
    <row r="408" spans="1:51" ht="13" hidden="1" customHeight="1" outlineLevel="1">
      <c r="A408" t="s">
        <v>1863</v>
      </c>
      <c r="B408" t="s">
        <v>1195</v>
      </c>
      <c r="C408" s="1">
        <f t="shared" si="144"/>
        <v>26028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>IF(P408&gt;0,RANK(P408,(N408:P408,Q408:AE408)),0)</f>
        <v>0</v>
      </c>
      <c r="G408" s="1">
        <f t="shared" si="145"/>
        <v>14646</v>
      </c>
      <c r="H408" s="2">
        <f t="shared" si="146"/>
        <v>0.56270170585523283</v>
      </c>
      <c r="I408" s="2"/>
      <c r="J408" s="2">
        <f t="shared" si="147"/>
        <v>0.20850622406639005</v>
      </c>
      <c r="K408" s="2">
        <f t="shared" si="148"/>
        <v>0.7712079299216229</v>
      </c>
      <c r="L408" s="2">
        <f t="shared" si="149"/>
        <v>0</v>
      </c>
      <c r="M408" s="2">
        <f t="shared" si="150"/>
        <v>2.0285846011987019E-2</v>
      </c>
      <c r="N408" s="107">
        <v>5427</v>
      </c>
      <c r="O408" s="107">
        <v>20073</v>
      </c>
      <c r="P408" s="107"/>
      <c r="Q408" s="107">
        <v>528</v>
      </c>
      <c r="R408" s="117"/>
      <c r="S408" s="117"/>
      <c r="X408" s="1"/>
      <c r="Y408" s="55">
        <v>0</v>
      </c>
      <c r="Z408" s="55">
        <v>0</v>
      </c>
      <c r="AA408" s="55">
        <v>0</v>
      </c>
      <c r="AG408" s="7">
        <f>IF(Q408&gt;0,RANK(Q408,(N408:P408,Q408:AE408)),0)</f>
        <v>3</v>
      </c>
      <c r="AH408" s="7">
        <f>IF(R408&gt;0,RANK(R408,(N408:P408,Q408:AE408)),0)</f>
        <v>0</v>
      </c>
      <c r="AI408" s="7">
        <f>IF(T408&gt;0,RANK(T408,(N408:P408,Q408:AE408)),0)</f>
        <v>0</v>
      </c>
      <c r="AJ408" s="7">
        <f>IF(S408&gt;0,RANK(S408,(N408:P408,Q408:AE408)),0)</f>
        <v>0</v>
      </c>
      <c r="AK408" s="2">
        <f t="shared" si="151"/>
        <v>2.0285846011987092E-2</v>
      </c>
      <c r="AL408" s="2">
        <f t="shared" si="152"/>
        <v>0</v>
      </c>
      <c r="AM408" s="2">
        <f t="shared" si="153"/>
        <v>0</v>
      </c>
      <c r="AN408" s="2">
        <f t="shared" si="154"/>
        <v>0</v>
      </c>
      <c r="AP408" t="s">
        <v>1863</v>
      </c>
      <c r="AQ408" t="s">
        <v>1195</v>
      </c>
      <c r="AT408">
        <v>2</v>
      </c>
      <c r="AU408" s="95">
        <v>13</v>
      </c>
      <c r="AV408" s="97">
        <v>297</v>
      </c>
      <c r="AW408" s="100">
        <f t="shared" si="155"/>
        <v>13297</v>
      </c>
      <c r="AY408" s="7" t="s">
        <v>1461</v>
      </c>
    </row>
    <row r="409" spans="1:51" ht="13" hidden="1" customHeight="1" outlineLevel="1">
      <c r="A409" t="s">
        <v>1317</v>
      </c>
      <c r="B409" t="s">
        <v>1195</v>
      </c>
      <c r="C409" s="1">
        <f t="shared" si="144"/>
        <v>6697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>IF(P409&gt;0,RANK(P409,(N409:P409,Q409:AE409)),0)</f>
        <v>0</v>
      </c>
      <c r="G409" s="1">
        <f t="shared" si="145"/>
        <v>2786</v>
      </c>
      <c r="H409" s="2">
        <f t="shared" si="146"/>
        <v>0.41600716738838284</v>
      </c>
      <c r="I409" s="2"/>
      <c r="J409" s="2">
        <f t="shared" si="147"/>
        <v>0.28535164999253398</v>
      </c>
      <c r="K409" s="2">
        <f t="shared" si="148"/>
        <v>0.70135881738091688</v>
      </c>
      <c r="L409" s="2">
        <f t="shared" si="149"/>
        <v>0</v>
      </c>
      <c r="M409" s="2">
        <f t="shared" si="150"/>
        <v>1.3289532626549194E-2</v>
      </c>
      <c r="N409" s="107">
        <v>1911</v>
      </c>
      <c r="O409" s="107">
        <v>4697</v>
      </c>
      <c r="P409" s="107"/>
      <c r="Q409" s="107">
        <v>89</v>
      </c>
      <c r="R409" s="117"/>
      <c r="S409" s="117"/>
      <c r="X409" s="1"/>
      <c r="Y409" s="55">
        <v>0</v>
      </c>
      <c r="Z409" s="55">
        <v>0</v>
      </c>
      <c r="AA409" s="55">
        <v>0</v>
      </c>
      <c r="AG409" s="7">
        <f>IF(Q409&gt;0,RANK(Q409,(N409:P409,Q409:AE409)),0)</f>
        <v>3</v>
      </c>
      <c r="AH409" s="7">
        <f>IF(R409&gt;0,RANK(R409,(N409:P409,Q409:AE409)),0)</f>
        <v>0</v>
      </c>
      <c r="AI409" s="7">
        <f>IF(T409&gt;0,RANK(T409,(N409:P409,Q409:AE409)),0)</f>
        <v>0</v>
      </c>
      <c r="AJ409" s="7">
        <f>IF(S409&gt;0,RANK(S409,(N409:P409,Q409:AE409)),0)</f>
        <v>0</v>
      </c>
      <c r="AK409" s="2">
        <f t="shared" si="151"/>
        <v>1.3289532626549201E-2</v>
      </c>
      <c r="AL409" s="2">
        <f t="shared" si="152"/>
        <v>0</v>
      </c>
      <c r="AM409" s="2">
        <f t="shared" si="153"/>
        <v>0</v>
      </c>
      <c r="AN409" s="2">
        <f t="shared" si="154"/>
        <v>0</v>
      </c>
      <c r="AP409" t="s">
        <v>1317</v>
      </c>
      <c r="AQ409" t="s">
        <v>1195</v>
      </c>
      <c r="AT409">
        <v>2</v>
      </c>
      <c r="AU409" s="95">
        <v>13</v>
      </c>
      <c r="AV409" s="97">
        <v>299</v>
      </c>
      <c r="AW409" s="100">
        <f t="shared" si="155"/>
        <v>13299</v>
      </c>
      <c r="AY409" s="7" t="s">
        <v>1461</v>
      </c>
    </row>
    <row r="410" spans="1:51" ht="13" hidden="1" customHeight="1" outlineLevel="1">
      <c r="A410" t="s">
        <v>1682</v>
      </c>
      <c r="B410" t="s">
        <v>1195</v>
      </c>
      <c r="C410" s="1">
        <f t="shared" si="144"/>
        <v>1502</v>
      </c>
      <c r="D410" s="7">
        <f>IF(N410&gt;0, RANK(N410,(N410:P410,Q410:AE410)),0)</f>
        <v>1</v>
      </c>
      <c r="E410" s="7">
        <f>IF(O410&gt;0,RANK(O410,(N410:P410,Q410:AE410)),0)</f>
        <v>2</v>
      </c>
      <c r="F410" s="7">
        <f>IF(P410&gt;0,RANK(P410,(N410:P410,Q410:AE410)),0)</f>
        <v>0</v>
      </c>
      <c r="G410" s="1">
        <f t="shared" si="145"/>
        <v>169</v>
      </c>
      <c r="H410" s="2">
        <f t="shared" si="146"/>
        <v>0.11251664447403462</v>
      </c>
      <c r="I410" s="2"/>
      <c r="J410" s="2">
        <f t="shared" si="147"/>
        <v>0.54860186418109191</v>
      </c>
      <c r="K410" s="2">
        <f t="shared" si="148"/>
        <v>0.43608521970705727</v>
      </c>
      <c r="L410" s="2">
        <f t="shared" si="149"/>
        <v>0</v>
      </c>
      <c r="M410" s="2">
        <f t="shared" si="150"/>
        <v>1.5312916111850816E-2</v>
      </c>
      <c r="N410" s="107">
        <v>824</v>
      </c>
      <c r="O410" s="107">
        <v>655</v>
      </c>
      <c r="P410" s="107"/>
      <c r="Q410" s="107">
        <v>23</v>
      </c>
      <c r="R410" s="117"/>
      <c r="S410" s="117"/>
      <c r="X410" s="1"/>
      <c r="Y410" s="55">
        <v>0</v>
      </c>
      <c r="Z410" s="55">
        <v>0</v>
      </c>
      <c r="AA410" s="55">
        <v>0</v>
      </c>
      <c r="AG410" s="7">
        <f>IF(Q410&gt;0,RANK(Q410,(N410:P410,Q410:AE410)),0)</f>
        <v>3</v>
      </c>
      <c r="AH410" s="7">
        <f>IF(R410&gt;0,RANK(R410,(N410:P410,Q410:AE410)),0)</f>
        <v>0</v>
      </c>
      <c r="AI410" s="7">
        <f>IF(T410&gt;0,RANK(T410,(N410:P410,Q410:AE410)),0)</f>
        <v>0</v>
      </c>
      <c r="AJ410" s="7">
        <f>IF(S410&gt;0,RANK(S410,(N410:P410,Q410:AE410)),0)</f>
        <v>0</v>
      </c>
      <c r="AK410" s="2">
        <f t="shared" si="151"/>
        <v>1.5312916111850865E-2</v>
      </c>
      <c r="AL410" s="2">
        <f t="shared" si="152"/>
        <v>0</v>
      </c>
      <c r="AM410" s="2">
        <f t="shared" si="153"/>
        <v>0</v>
      </c>
      <c r="AN410" s="2">
        <f t="shared" si="154"/>
        <v>0</v>
      </c>
      <c r="AP410" t="s">
        <v>1682</v>
      </c>
      <c r="AQ410" t="s">
        <v>1195</v>
      </c>
      <c r="AT410">
        <v>2</v>
      </c>
      <c r="AU410" s="95">
        <v>13</v>
      </c>
      <c r="AV410" s="97">
        <v>301</v>
      </c>
      <c r="AW410" s="100">
        <f t="shared" si="155"/>
        <v>13301</v>
      </c>
      <c r="AY410" s="7" t="s">
        <v>1461</v>
      </c>
    </row>
    <row r="411" spans="1:51" ht="13" hidden="1" customHeight="1" outlineLevel="1">
      <c r="A411" t="s">
        <v>1864</v>
      </c>
      <c r="B411" t="s">
        <v>1195</v>
      </c>
      <c r="C411" s="1">
        <f t="shared" si="144"/>
        <v>6109</v>
      </c>
      <c r="D411" s="7">
        <f>IF(N411&gt;0, RANK(N411,(N411:P411,Q411:AE411)),0)</f>
        <v>1</v>
      </c>
      <c r="E411" s="7">
        <f>IF(O411&gt;0,RANK(O411,(N411:P411,Q411:AE411)),0)</f>
        <v>2</v>
      </c>
      <c r="F411" s="7">
        <f>IF(P411&gt;0,RANK(P411,(N411:P411,Q411:AE411)),0)</f>
        <v>0</v>
      </c>
      <c r="G411" s="1">
        <f t="shared" si="145"/>
        <v>340</v>
      </c>
      <c r="H411" s="2">
        <f t="shared" si="146"/>
        <v>5.5655590112948107E-2</v>
      </c>
      <c r="I411" s="2"/>
      <c r="J411" s="2">
        <f t="shared" si="147"/>
        <v>0.52103453920445242</v>
      </c>
      <c r="K411" s="2">
        <f t="shared" si="148"/>
        <v>0.46537894909150435</v>
      </c>
      <c r="L411" s="2">
        <f t="shared" si="149"/>
        <v>0</v>
      </c>
      <c r="M411" s="2">
        <f t="shared" si="150"/>
        <v>1.3586511704043236E-2</v>
      </c>
      <c r="N411" s="107">
        <v>3183</v>
      </c>
      <c r="O411" s="107">
        <v>2843</v>
      </c>
      <c r="P411" s="107"/>
      <c r="Q411" s="107">
        <v>83</v>
      </c>
      <c r="R411" s="117"/>
      <c r="S411" s="117"/>
      <c r="X411" s="1"/>
      <c r="Y411" s="55">
        <v>0</v>
      </c>
      <c r="Z411" s="55">
        <v>0</v>
      </c>
      <c r="AA411" s="55">
        <v>0</v>
      </c>
      <c r="AG411" s="7">
        <f>IF(Q411&gt;0,RANK(Q411,(N411:P411,Q411:AE411)),0)</f>
        <v>3</v>
      </c>
      <c r="AH411" s="7">
        <f>IF(R411&gt;0,RANK(R411,(N411:P411,Q411:AE411)),0)</f>
        <v>0</v>
      </c>
      <c r="AI411" s="7">
        <f>IF(T411&gt;0,RANK(T411,(N411:P411,Q411:AE411)),0)</f>
        <v>0</v>
      </c>
      <c r="AJ411" s="7">
        <f>IF(S411&gt;0,RANK(S411,(N411:P411,Q411:AE411)),0)</f>
        <v>0</v>
      </c>
      <c r="AK411" s="2">
        <f t="shared" si="151"/>
        <v>1.3586511704043215E-2</v>
      </c>
      <c r="AL411" s="2">
        <f t="shared" si="152"/>
        <v>0</v>
      </c>
      <c r="AM411" s="2">
        <f t="shared" si="153"/>
        <v>0</v>
      </c>
      <c r="AN411" s="2">
        <f t="shared" si="154"/>
        <v>0</v>
      </c>
      <c r="AP411" t="s">
        <v>1864</v>
      </c>
      <c r="AQ411" t="s">
        <v>1195</v>
      </c>
      <c r="AT411">
        <v>2</v>
      </c>
      <c r="AU411" s="95">
        <v>13</v>
      </c>
      <c r="AV411" s="97">
        <v>303</v>
      </c>
      <c r="AW411" s="100">
        <f t="shared" si="155"/>
        <v>13303</v>
      </c>
      <c r="AY411" s="7" t="s">
        <v>1461</v>
      </c>
    </row>
    <row r="412" spans="1:51" ht="13" hidden="1" customHeight="1" outlineLevel="1">
      <c r="A412" t="s">
        <v>1208</v>
      </c>
      <c r="B412" t="s">
        <v>1195</v>
      </c>
      <c r="C412" s="1">
        <f t="shared" si="144"/>
        <v>6206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>IF(P412&gt;0,RANK(P412,(N412:P412,Q412:AE412)),0)</f>
        <v>0</v>
      </c>
      <c r="G412" s="1">
        <f t="shared" si="145"/>
        <v>2699</v>
      </c>
      <c r="H412" s="2">
        <f t="shared" si="146"/>
        <v>0.43490170802449241</v>
      </c>
      <c r="I412" s="2"/>
      <c r="J412" s="2">
        <f t="shared" si="147"/>
        <v>0.27006123106670965</v>
      </c>
      <c r="K412" s="2">
        <f t="shared" si="148"/>
        <v>0.70496293909120211</v>
      </c>
      <c r="L412" s="2">
        <f t="shared" si="149"/>
        <v>0</v>
      </c>
      <c r="M412" s="2">
        <f t="shared" si="150"/>
        <v>2.4975829842088237E-2</v>
      </c>
      <c r="N412" s="107">
        <v>1676</v>
      </c>
      <c r="O412" s="107">
        <v>4375</v>
      </c>
      <c r="P412" s="107"/>
      <c r="Q412" s="107">
        <v>155</v>
      </c>
      <c r="R412" s="117"/>
      <c r="S412" s="117"/>
      <c r="X412" s="1"/>
      <c r="Y412" s="55">
        <v>0</v>
      </c>
      <c r="Z412" s="55">
        <v>0</v>
      </c>
      <c r="AA412" s="55">
        <v>0</v>
      </c>
      <c r="AG412" s="7">
        <f>IF(Q412&gt;0,RANK(Q412,(N412:P412,Q412:AE412)),0)</f>
        <v>3</v>
      </c>
      <c r="AH412" s="7">
        <f>IF(R412&gt;0,RANK(R412,(N412:P412,Q412:AE412)),0)</f>
        <v>0</v>
      </c>
      <c r="AI412" s="7">
        <f>IF(T412&gt;0,RANK(T412,(N412:P412,Q412:AE412)),0)</f>
        <v>0</v>
      </c>
      <c r="AJ412" s="7">
        <f>IF(S412&gt;0,RANK(S412,(N412:P412,Q412:AE412)),0)</f>
        <v>0</v>
      </c>
      <c r="AK412" s="2">
        <f t="shared" si="151"/>
        <v>2.4975829842088303E-2</v>
      </c>
      <c r="AL412" s="2">
        <f t="shared" si="152"/>
        <v>0</v>
      </c>
      <c r="AM412" s="2">
        <f t="shared" si="153"/>
        <v>0</v>
      </c>
      <c r="AN412" s="2">
        <f t="shared" si="154"/>
        <v>0</v>
      </c>
      <c r="AP412" t="s">
        <v>1208</v>
      </c>
      <c r="AQ412" t="s">
        <v>1195</v>
      </c>
      <c r="AT412">
        <v>2</v>
      </c>
      <c r="AU412" s="95">
        <v>13</v>
      </c>
      <c r="AV412" s="97">
        <v>305</v>
      </c>
      <c r="AW412" s="100">
        <f t="shared" si="155"/>
        <v>13305</v>
      </c>
      <c r="AY412" s="7" t="s">
        <v>1461</v>
      </c>
    </row>
    <row r="413" spans="1:51" ht="13" hidden="1" customHeight="1" outlineLevel="1">
      <c r="A413" t="s">
        <v>2446</v>
      </c>
      <c r="B413" t="s">
        <v>1195</v>
      </c>
      <c r="C413" s="1">
        <f t="shared" si="144"/>
        <v>775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>IF(P413&gt;0,RANK(P413,(N413:P413,Q413:AE413)),0)</f>
        <v>0</v>
      </c>
      <c r="G413" s="1">
        <f t="shared" si="145"/>
        <v>97</v>
      </c>
      <c r="H413" s="2">
        <f t="shared" si="146"/>
        <v>0.12516129032258064</v>
      </c>
      <c r="I413" s="2"/>
      <c r="J413" s="2">
        <f t="shared" si="147"/>
        <v>0.42838709677419357</v>
      </c>
      <c r="K413" s="2">
        <f t="shared" si="148"/>
        <v>0.55354838709677423</v>
      </c>
      <c r="L413" s="2">
        <f t="shared" si="149"/>
        <v>0</v>
      </c>
      <c r="M413" s="2">
        <f t="shared" si="150"/>
        <v>1.8064516129032149E-2</v>
      </c>
      <c r="N413" s="107">
        <v>332</v>
      </c>
      <c r="O413" s="107">
        <v>429</v>
      </c>
      <c r="P413" s="107"/>
      <c r="Q413" s="107">
        <v>14</v>
      </c>
      <c r="R413" s="117"/>
      <c r="S413" s="117"/>
      <c r="X413" s="1"/>
      <c r="Y413" s="55">
        <v>0</v>
      </c>
      <c r="Z413" s="55">
        <v>0</v>
      </c>
      <c r="AA413" s="55">
        <v>0</v>
      </c>
      <c r="AG413" s="7">
        <f>IF(Q413&gt;0,RANK(Q413,(N413:P413,Q413:AE413)),0)</f>
        <v>3</v>
      </c>
      <c r="AH413" s="7">
        <f>IF(R413&gt;0,RANK(R413,(N413:P413,Q413:AE413)),0)</f>
        <v>0</v>
      </c>
      <c r="AI413" s="7">
        <f>IF(T413&gt;0,RANK(T413,(N413:P413,Q413:AE413)),0)</f>
        <v>0</v>
      </c>
      <c r="AJ413" s="7">
        <f>IF(S413&gt;0,RANK(S413,(N413:P413,Q413:AE413)),0)</f>
        <v>0</v>
      </c>
      <c r="AK413" s="2">
        <f t="shared" si="151"/>
        <v>1.806451612903226E-2</v>
      </c>
      <c r="AL413" s="2">
        <f t="shared" si="152"/>
        <v>0</v>
      </c>
      <c r="AM413" s="2">
        <f t="shared" si="153"/>
        <v>0</v>
      </c>
      <c r="AN413" s="2">
        <f t="shared" si="154"/>
        <v>0</v>
      </c>
      <c r="AP413" t="s">
        <v>2446</v>
      </c>
      <c r="AQ413" t="s">
        <v>1195</v>
      </c>
      <c r="AT413">
        <v>2</v>
      </c>
      <c r="AU413" s="95">
        <v>13</v>
      </c>
      <c r="AV413" s="97">
        <v>307</v>
      </c>
      <c r="AW413" s="100">
        <f t="shared" si="155"/>
        <v>13307</v>
      </c>
      <c r="AY413" s="7" t="s">
        <v>1461</v>
      </c>
    </row>
    <row r="414" spans="1:51" ht="13" hidden="1" customHeight="1" outlineLevel="1">
      <c r="A414" t="s">
        <v>2370</v>
      </c>
      <c r="B414" t="s">
        <v>1195</v>
      </c>
      <c r="C414" s="1">
        <f t="shared" si="144"/>
        <v>1529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>IF(P414&gt;0,RANK(P414,(N414:P414,Q414:AE414)),0)</f>
        <v>0</v>
      </c>
      <c r="G414" s="1">
        <f t="shared" si="145"/>
        <v>352</v>
      </c>
      <c r="H414" s="2">
        <f t="shared" si="146"/>
        <v>0.23021582733812951</v>
      </c>
      <c r="I414" s="2"/>
      <c r="J414" s="2">
        <f t="shared" si="147"/>
        <v>0.37410071942446044</v>
      </c>
      <c r="K414" s="2">
        <f t="shared" si="148"/>
        <v>0.60431654676258995</v>
      </c>
      <c r="L414" s="2">
        <f t="shared" si="149"/>
        <v>0</v>
      </c>
      <c r="M414" s="2">
        <f t="shared" si="150"/>
        <v>2.1582733812949617E-2</v>
      </c>
      <c r="N414" s="107">
        <v>572</v>
      </c>
      <c r="O414" s="107">
        <v>924</v>
      </c>
      <c r="P414" s="107"/>
      <c r="Q414" s="107">
        <v>33</v>
      </c>
      <c r="R414" s="117"/>
      <c r="S414" s="117"/>
      <c r="X414" s="1"/>
      <c r="Y414" s="55">
        <v>0</v>
      </c>
      <c r="Z414" s="55">
        <v>0</v>
      </c>
      <c r="AA414" s="55">
        <v>0</v>
      </c>
      <c r="AG414" s="7">
        <f>IF(Q414&gt;0,RANK(Q414,(N414:P414,Q414:AE414)),0)</f>
        <v>3</v>
      </c>
      <c r="AH414" s="7">
        <f>IF(R414&gt;0,RANK(R414,(N414:P414,Q414:AE414)),0)</f>
        <v>0</v>
      </c>
      <c r="AI414" s="7">
        <f>IF(T414&gt;0,RANK(T414,(N414:P414,Q414:AE414)),0)</f>
        <v>0</v>
      </c>
      <c r="AJ414" s="7">
        <f>IF(S414&gt;0,RANK(S414,(N414:P414,Q414:AE414)),0)</f>
        <v>0</v>
      </c>
      <c r="AK414" s="2">
        <f t="shared" si="151"/>
        <v>2.1582733812949641E-2</v>
      </c>
      <c r="AL414" s="2">
        <f t="shared" si="152"/>
        <v>0</v>
      </c>
      <c r="AM414" s="2">
        <f t="shared" si="153"/>
        <v>0</v>
      </c>
      <c r="AN414" s="2">
        <f t="shared" si="154"/>
        <v>0</v>
      </c>
      <c r="AP414" t="s">
        <v>2370</v>
      </c>
      <c r="AQ414" t="s">
        <v>1195</v>
      </c>
      <c r="AT414">
        <v>2</v>
      </c>
      <c r="AU414" s="95">
        <v>13</v>
      </c>
      <c r="AV414" s="97">
        <v>309</v>
      </c>
      <c r="AW414" s="100">
        <f t="shared" si="155"/>
        <v>13309</v>
      </c>
      <c r="AY414" s="7" t="s">
        <v>1461</v>
      </c>
    </row>
    <row r="415" spans="1:51" ht="13" hidden="1" customHeight="1" outlineLevel="1">
      <c r="A415" t="s">
        <v>799</v>
      </c>
      <c r="B415" t="s">
        <v>1195</v>
      </c>
      <c r="C415" s="1">
        <f t="shared" si="144"/>
        <v>7682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>IF(P415&gt;0,RANK(P415,(N415:P415,Q415:AE415)),0)</f>
        <v>0</v>
      </c>
      <c r="G415" s="1">
        <f t="shared" si="145"/>
        <v>4436</v>
      </c>
      <c r="H415" s="2">
        <f t="shared" si="146"/>
        <v>0.57745378807602188</v>
      </c>
      <c r="I415" s="2"/>
      <c r="J415" s="2">
        <f t="shared" si="147"/>
        <v>0.19682374381671439</v>
      </c>
      <c r="K415" s="2">
        <f t="shared" si="148"/>
        <v>0.77427753189273629</v>
      </c>
      <c r="L415" s="2">
        <f t="shared" si="149"/>
        <v>0</v>
      </c>
      <c r="M415" s="2">
        <f t="shared" si="150"/>
        <v>2.8898724290549294E-2</v>
      </c>
      <c r="N415" s="107">
        <v>1512</v>
      </c>
      <c r="O415" s="107">
        <v>5948</v>
      </c>
      <c r="P415" s="107"/>
      <c r="Q415" s="107">
        <v>222</v>
      </c>
      <c r="R415" s="117"/>
      <c r="S415" s="117"/>
      <c r="X415" s="1"/>
      <c r="Y415" s="55">
        <v>0</v>
      </c>
      <c r="Z415" s="55">
        <v>0</v>
      </c>
      <c r="AA415" s="55">
        <v>0</v>
      </c>
      <c r="AG415" s="7">
        <f>IF(Q415&gt;0,RANK(Q415,(N415:P415,Q415:AE415)),0)</f>
        <v>3</v>
      </c>
      <c r="AH415" s="7">
        <f>IF(R415&gt;0,RANK(R415,(N415:P415,Q415:AE415)),0)</f>
        <v>0</v>
      </c>
      <c r="AI415" s="7">
        <f>IF(T415&gt;0,RANK(T415,(N415:P415,Q415:AE415)),0)</f>
        <v>0</v>
      </c>
      <c r="AJ415" s="7">
        <f>IF(S415&gt;0,RANK(S415,(N415:P415,Q415:AE415)),0)</f>
        <v>0</v>
      </c>
      <c r="AK415" s="2">
        <f t="shared" si="151"/>
        <v>2.8898724290549335E-2</v>
      </c>
      <c r="AL415" s="2">
        <f t="shared" si="152"/>
        <v>0</v>
      </c>
      <c r="AM415" s="2">
        <f t="shared" si="153"/>
        <v>0</v>
      </c>
      <c r="AN415" s="2">
        <f t="shared" si="154"/>
        <v>0</v>
      </c>
      <c r="AP415" t="s">
        <v>799</v>
      </c>
      <c r="AQ415" t="s">
        <v>1195</v>
      </c>
      <c r="AT415">
        <v>2</v>
      </c>
      <c r="AU415" s="95">
        <v>13</v>
      </c>
      <c r="AV415" s="97">
        <v>311</v>
      </c>
      <c r="AW415" s="100">
        <f t="shared" si="155"/>
        <v>13311</v>
      </c>
      <c r="AY415" s="7" t="s">
        <v>1461</v>
      </c>
    </row>
    <row r="416" spans="1:51" ht="13" hidden="1" customHeight="1" outlineLevel="1">
      <c r="A416" t="s">
        <v>1455</v>
      </c>
      <c r="B416" t="s">
        <v>1195</v>
      </c>
      <c r="C416" s="1">
        <f t="shared" si="144"/>
        <v>15866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>IF(P416&gt;0,RANK(P416,(N416:P416,Q416:AE416)),0)</f>
        <v>0</v>
      </c>
      <c r="G416" s="1">
        <f t="shared" si="145"/>
        <v>7739</v>
      </c>
      <c r="H416" s="2">
        <f t="shared" si="146"/>
        <v>0.48777259548720536</v>
      </c>
      <c r="I416" s="2"/>
      <c r="J416" s="2">
        <f t="shared" si="147"/>
        <v>0.24057733518215052</v>
      </c>
      <c r="K416" s="2">
        <f t="shared" si="148"/>
        <v>0.72834993066935583</v>
      </c>
      <c r="L416" s="2">
        <f t="shared" si="149"/>
        <v>0</v>
      </c>
      <c r="M416" s="2">
        <f t="shared" si="150"/>
        <v>3.1072734148493653E-2</v>
      </c>
      <c r="N416" s="107">
        <v>3817</v>
      </c>
      <c r="O416" s="107">
        <v>11556</v>
      </c>
      <c r="P416" s="107"/>
      <c r="Q416" s="107">
        <v>493</v>
      </c>
      <c r="R416" s="117"/>
      <c r="S416" s="117"/>
      <c r="X416" s="1"/>
      <c r="Y416" s="55">
        <v>0</v>
      </c>
      <c r="Z416" s="55">
        <v>0</v>
      </c>
      <c r="AA416" s="55">
        <v>0</v>
      </c>
      <c r="AG416" s="7">
        <f>IF(Q416&gt;0,RANK(Q416,(N416:P416,Q416:AE416)),0)</f>
        <v>3</v>
      </c>
      <c r="AH416" s="7">
        <f>IF(R416&gt;0,RANK(R416,(N416:P416,Q416:AE416)),0)</f>
        <v>0</v>
      </c>
      <c r="AI416" s="7">
        <f>IF(T416&gt;0,RANK(T416,(N416:P416,Q416:AE416)),0)</f>
        <v>0</v>
      </c>
      <c r="AJ416" s="7">
        <f>IF(S416&gt;0,RANK(S416,(N416:P416,Q416:AE416)),0)</f>
        <v>0</v>
      </c>
      <c r="AK416" s="2">
        <f t="shared" si="151"/>
        <v>3.1072734148493635E-2</v>
      </c>
      <c r="AL416" s="2">
        <f t="shared" si="152"/>
        <v>0</v>
      </c>
      <c r="AM416" s="2">
        <f t="shared" si="153"/>
        <v>0</v>
      </c>
      <c r="AN416" s="2">
        <f t="shared" si="154"/>
        <v>0</v>
      </c>
      <c r="AP416" t="s">
        <v>1455</v>
      </c>
      <c r="AQ416" t="s">
        <v>1195</v>
      </c>
      <c r="AT416">
        <v>2</v>
      </c>
      <c r="AU416" s="95">
        <v>13</v>
      </c>
      <c r="AV416" s="97">
        <v>313</v>
      </c>
      <c r="AW416" s="100">
        <f t="shared" si="155"/>
        <v>13313</v>
      </c>
      <c r="AY416" s="7" t="s">
        <v>1461</v>
      </c>
    </row>
    <row r="417" spans="1:58" ht="13" hidden="1" customHeight="1" outlineLevel="1">
      <c r="A417" t="s">
        <v>1865</v>
      </c>
      <c r="B417" t="s">
        <v>1195</v>
      </c>
      <c r="C417" s="1">
        <f t="shared" si="144"/>
        <v>1909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>IF(P417&gt;0,RANK(P417,(N417:P417,Q417:AE417)),0)</f>
        <v>0</v>
      </c>
      <c r="G417" s="1">
        <f t="shared" si="145"/>
        <v>696</v>
      </c>
      <c r="H417" s="2">
        <f t="shared" si="146"/>
        <v>0.3645887899423782</v>
      </c>
      <c r="I417" s="2"/>
      <c r="J417" s="2">
        <f t="shared" si="147"/>
        <v>0.31168150864326871</v>
      </c>
      <c r="K417" s="2">
        <f t="shared" si="148"/>
        <v>0.67627029858564691</v>
      </c>
      <c r="L417" s="2">
        <f t="shared" si="149"/>
        <v>0</v>
      </c>
      <c r="M417" s="2">
        <f t="shared" si="150"/>
        <v>1.2048192771084376E-2</v>
      </c>
      <c r="N417" s="107">
        <v>595</v>
      </c>
      <c r="O417" s="107">
        <v>1291</v>
      </c>
      <c r="P417" s="107"/>
      <c r="Q417" s="107">
        <v>23</v>
      </c>
      <c r="R417" s="117"/>
      <c r="S417" s="117"/>
      <c r="X417" s="1"/>
      <c r="Y417" s="55">
        <v>0</v>
      </c>
      <c r="Z417" s="55">
        <v>0</v>
      </c>
      <c r="AA417" s="55">
        <v>0</v>
      </c>
      <c r="AG417" s="7">
        <f>IF(Q417&gt;0,RANK(Q417,(N417:P417,Q417:AE417)),0)</f>
        <v>3</v>
      </c>
      <c r="AH417" s="7">
        <f>IF(R417&gt;0,RANK(R417,(N417:P417,Q417:AE417)),0)</f>
        <v>0</v>
      </c>
      <c r="AI417" s="7">
        <f>IF(T417&gt;0,RANK(T417,(N417:P417,Q417:AE417)),0)</f>
        <v>0</v>
      </c>
      <c r="AJ417" s="7">
        <f>IF(S417&gt;0,RANK(S417,(N417:P417,Q417:AE417)),0)</f>
        <v>0</v>
      </c>
      <c r="AK417" s="2">
        <f t="shared" si="151"/>
        <v>1.2048192771084338E-2</v>
      </c>
      <c r="AL417" s="2">
        <f t="shared" si="152"/>
        <v>0</v>
      </c>
      <c r="AM417" s="2">
        <f t="shared" si="153"/>
        <v>0</v>
      </c>
      <c r="AN417" s="2">
        <f t="shared" si="154"/>
        <v>0</v>
      </c>
      <c r="AP417" t="s">
        <v>1865</v>
      </c>
      <c r="AQ417" t="s">
        <v>1195</v>
      </c>
      <c r="AT417">
        <v>2</v>
      </c>
      <c r="AU417" s="95">
        <v>13</v>
      </c>
      <c r="AV417" s="97">
        <v>315</v>
      </c>
      <c r="AW417" s="100">
        <f t="shared" si="155"/>
        <v>13315</v>
      </c>
      <c r="AY417" s="7" t="s">
        <v>1461</v>
      </c>
    </row>
    <row r="418" spans="1:58" ht="13" hidden="1" customHeight="1" outlineLevel="1">
      <c r="A418" t="s">
        <v>361</v>
      </c>
      <c r="B418" t="s">
        <v>1195</v>
      </c>
      <c r="C418" s="1">
        <f t="shared" si="144"/>
        <v>3116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>IF(P418&gt;0,RANK(P418,(N418:P418,Q418:AE418)),0)</f>
        <v>0</v>
      </c>
      <c r="G418" s="1">
        <f t="shared" si="145"/>
        <v>307</v>
      </c>
      <c r="H418" s="2">
        <f t="shared" si="146"/>
        <v>9.8523748395378696E-2</v>
      </c>
      <c r="I418" s="2"/>
      <c r="J418" s="2">
        <f t="shared" si="147"/>
        <v>0.44448010269576382</v>
      </c>
      <c r="K418" s="2">
        <f t="shared" si="148"/>
        <v>0.54300385109114246</v>
      </c>
      <c r="L418" s="2">
        <f t="shared" si="149"/>
        <v>0</v>
      </c>
      <c r="M418" s="2">
        <f t="shared" si="150"/>
        <v>1.2516046213093657E-2</v>
      </c>
      <c r="N418" s="107">
        <v>1385</v>
      </c>
      <c r="O418" s="107">
        <v>1692</v>
      </c>
      <c r="P418" s="107"/>
      <c r="Q418" s="107">
        <v>39</v>
      </c>
      <c r="R418" s="117"/>
      <c r="S418" s="117"/>
      <c r="X418" s="1"/>
      <c r="Y418" s="55">
        <v>0</v>
      </c>
      <c r="Z418" s="55">
        <v>0</v>
      </c>
      <c r="AA418" s="55">
        <v>0</v>
      </c>
      <c r="AG418" s="7">
        <f>IF(Q418&gt;0,RANK(Q418,(N418:P418,Q418:AE418)),0)</f>
        <v>3</v>
      </c>
      <c r="AH418" s="7">
        <f>IF(R418&gt;0,RANK(R418,(N418:P418,Q418:AE418)),0)</f>
        <v>0</v>
      </c>
      <c r="AI418" s="7">
        <f>IF(T418&gt;0,RANK(T418,(N418:P418,Q418:AE418)),0)</f>
        <v>0</v>
      </c>
      <c r="AJ418" s="7">
        <f>IF(S418&gt;0,RANK(S418,(N418:P418,Q418:AE418)),0)</f>
        <v>0</v>
      </c>
      <c r="AK418" s="2">
        <f t="shared" si="151"/>
        <v>1.2516046213093711E-2</v>
      </c>
      <c r="AL418" s="2">
        <f t="shared" si="152"/>
        <v>0</v>
      </c>
      <c r="AM418" s="2">
        <f t="shared" si="153"/>
        <v>0</v>
      </c>
      <c r="AN418" s="2">
        <f t="shared" si="154"/>
        <v>0</v>
      </c>
      <c r="AP418" t="s">
        <v>361</v>
      </c>
      <c r="AQ418" t="s">
        <v>1195</v>
      </c>
      <c r="AT418">
        <v>2</v>
      </c>
      <c r="AU418" s="95">
        <v>13</v>
      </c>
      <c r="AV418" s="97">
        <v>317</v>
      </c>
      <c r="AW418" s="100">
        <f t="shared" si="155"/>
        <v>13317</v>
      </c>
      <c r="AY418" s="7" t="s">
        <v>1461</v>
      </c>
    </row>
    <row r="419" spans="1:58" ht="13" hidden="1" customHeight="1" outlineLevel="1">
      <c r="A419" t="s">
        <v>863</v>
      </c>
      <c r="B419" t="s">
        <v>1195</v>
      </c>
      <c r="C419" s="1">
        <f t="shared" si="144"/>
        <v>3195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>IF(P419&gt;0,RANK(P419,(N419:P419,Q419:AE419)),0)</f>
        <v>0</v>
      </c>
      <c r="G419" s="1">
        <f t="shared" si="145"/>
        <v>10</v>
      </c>
      <c r="H419" s="2">
        <f t="shared" si="146"/>
        <v>3.1298904538341159E-3</v>
      </c>
      <c r="I419" s="2"/>
      <c r="J419" s="2">
        <f t="shared" si="147"/>
        <v>0.49139280125195617</v>
      </c>
      <c r="K419" s="2">
        <f t="shared" si="148"/>
        <v>0.49452269170579027</v>
      </c>
      <c r="L419" s="2">
        <f t="shared" si="149"/>
        <v>0</v>
      </c>
      <c r="M419" s="2">
        <f t="shared" si="150"/>
        <v>1.4084507042253558E-2</v>
      </c>
      <c r="N419" s="107">
        <v>1570</v>
      </c>
      <c r="O419" s="107">
        <v>1580</v>
      </c>
      <c r="P419" s="107"/>
      <c r="Q419" s="107">
        <v>45</v>
      </c>
      <c r="R419" s="117"/>
      <c r="S419" s="117"/>
      <c r="X419" s="1"/>
      <c r="Y419" s="55">
        <v>0</v>
      </c>
      <c r="Z419" s="55">
        <v>0</v>
      </c>
      <c r="AA419" s="55">
        <v>0</v>
      </c>
      <c r="AG419" s="7">
        <f>IF(Q419&gt;0,RANK(Q419,(N419:P419,Q419:AE419)),0)</f>
        <v>3</v>
      </c>
      <c r="AH419" s="7">
        <f>IF(R419&gt;0,RANK(R419,(N419:P419,Q419:AE419)),0)</f>
        <v>0</v>
      </c>
      <c r="AI419" s="7">
        <f>IF(T419&gt;0,RANK(T419,(N419:P419,Q419:AE419)),0)</f>
        <v>0</v>
      </c>
      <c r="AJ419" s="7">
        <f>IF(S419&gt;0,RANK(S419,(N419:P419,Q419:AE419)),0)</f>
        <v>0</v>
      </c>
      <c r="AK419" s="2">
        <f t="shared" si="151"/>
        <v>1.4084507042253521E-2</v>
      </c>
      <c r="AL419" s="2">
        <f t="shared" si="152"/>
        <v>0</v>
      </c>
      <c r="AM419" s="2">
        <f t="shared" si="153"/>
        <v>0</v>
      </c>
      <c r="AN419" s="2">
        <f t="shared" si="154"/>
        <v>0</v>
      </c>
      <c r="AP419" t="s">
        <v>863</v>
      </c>
      <c r="AQ419" t="s">
        <v>1195</v>
      </c>
      <c r="AT419">
        <v>2</v>
      </c>
      <c r="AU419" s="95">
        <v>13</v>
      </c>
      <c r="AV419" s="97">
        <v>319</v>
      </c>
      <c r="AW419" s="100">
        <f t="shared" si="155"/>
        <v>13319</v>
      </c>
      <c r="AY419" s="7" t="s">
        <v>1461</v>
      </c>
    </row>
    <row r="420" spans="1:58" ht="13" hidden="1" customHeight="1" outlineLevel="1">
      <c r="A420" t="s">
        <v>967</v>
      </c>
      <c r="B420" t="s">
        <v>1195</v>
      </c>
      <c r="C420" s="1">
        <f t="shared" si="144"/>
        <v>5220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>IF(P420&gt;0,RANK(P420,(N420:P420,Q420:AE420)),0)</f>
        <v>0</v>
      </c>
      <c r="G420" s="1">
        <f t="shared" si="145"/>
        <v>2347</v>
      </c>
      <c r="H420" s="2">
        <f t="shared" si="146"/>
        <v>0.44961685823754788</v>
      </c>
      <c r="I420" s="2"/>
      <c r="J420" s="2">
        <f t="shared" si="147"/>
        <v>0.2639846743295019</v>
      </c>
      <c r="K420" s="2">
        <f t="shared" si="148"/>
        <v>0.71360153256704983</v>
      </c>
      <c r="L420" s="2">
        <f t="shared" si="149"/>
        <v>0</v>
      </c>
      <c r="M420" s="2">
        <f t="shared" si="150"/>
        <v>2.2413793103448265E-2</v>
      </c>
      <c r="N420" s="107">
        <v>1378</v>
      </c>
      <c r="O420" s="107">
        <v>3725</v>
      </c>
      <c r="P420" s="107"/>
      <c r="Q420" s="107">
        <v>115</v>
      </c>
      <c r="R420" s="117"/>
      <c r="S420" s="117"/>
      <c r="X420" s="1"/>
      <c r="Y420" s="55">
        <v>2</v>
      </c>
      <c r="Z420" s="55">
        <v>0</v>
      </c>
      <c r="AA420" s="55">
        <v>0</v>
      </c>
      <c r="AG420" s="7">
        <f>IF(Q420&gt;0,RANK(Q420,(N420:P420,Q420:AE420)),0)</f>
        <v>3</v>
      </c>
      <c r="AH420" s="7">
        <f>IF(R420&gt;0,RANK(R420,(N420:P420,Q420:AE420)),0)</f>
        <v>0</v>
      </c>
      <c r="AI420" s="7">
        <f>IF(T420&gt;0,RANK(T420,(N420:P420,Q420:AE420)),0)</f>
        <v>0</v>
      </c>
      <c r="AJ420" s="7">
        <f>IF(S420&gt;0,RANK(S420,(N420:P420,Q420:AE420)),0)</f>
        <v>0</v>
      </c>
      <c r="AK420" s="2">
        <f t="shared" si="151"/>
        <v>2.2030651340996167E-2</v>
      </c>
      <c r="AL420" s="2">
        <f t="shared" si="152"/>
        <v>0</v>
      </c>
      <c r="AM420" s="2">
        <f t="shared" si="153"/>
        <v>0</v>
      </c>
      <c r="AN420" s="2">
        <f t="shared" si="154"/>
        <v>0</v>
      </c>
      <c r="AP420" t="s">
        <v>967</v>
      </c>
      <c r="AQ420" t="s">
        <v>1195</v>
      </c>
      <c r="AT420">
        <v>2</v>
      </c>
      <c r="AU420" s="95">
        <v>13</v>
      </c>
      <c r="AV420" s="97">
        <v>321</v>
      </c>
      <c r="AW420" s="100">
        <f t="shared" si="155"/>
        <v>13321</v>
      </c>
      <c r="AY420" s="7" t="s">
        <v>1461</v>
      </c>
    </row>
    <row r="421" spans="1:58" ht="13" customHeight="1" collapsed="1">
      <c r="A421" t="s">
        <v>1194</v>
      </c>
      <c r="B421" t="s">
        <v>2430</v>
      </c>
      <c r="C421" s="1">
        <f t="shared" si="144"/>
        <v>2567805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>IF(P421&gt;0,RANK(P421,(N421:P421,Q421:AE421)),0)</f>
        <v>0</v>
      </c>
      <c r="G421" s="1">
        <f t="shared" si="145"/>
        <v>197277</v>
      </c>
      <c r="H421" s="2">
        <f t="shared" si="146"/>
        <v>7.6827095515430488E-2</v>
      </c>
      <c r="I421" s="2"/>
      <c r="J421" s="2">
        <f t="shared" si="147"/>
        <v>0.45206353286172429</v>
      </c>
      <c r="K421" s="2">
        <f t="shared" si="148"/>
        <v>0.52889062837715484</v>
      </c>
      <c r="L421" s="2">
        <f t="shared" si="149"/>
        <v>0</v>
      </c>
      <c r="M421" s="2">
        <f t="shared" si="150"/>
        <v>1.904583876112087E-2</v>
      </c>
      <c r="N421" s="106">
        <f>SUM(N262:N420)</f>
        <v>1160811</v>
      </c>
      <c r="O421" s="106">
        <f>SUM(O262:O420)</f>
        <v>1358088</v>
      </c>
      <c r="P421" s="106"/>
      <c r="Q421" s="106">
        <f>SUM(Q262:Q420)</f>
        <v>48862</v>
      </c>
      <c r="V421" s="106"/>
      <c r="X421" s="1">
        <f>SUM(X262:X420)</f>
        <v>0</v>
      </c>
      <c r="Y421" s="1">
        <f t="shared" ref="Y421:AA421" si="156">SUM(Y262:Y420)</f>
        <v>9</v>
      </c>
      <c r="Z421" s="1">
        <f t="shared" si="156"/>
        <v>21</v>
      </c>
      <c r="AA421" s="1">
        <f t="shared" si="156"/>
        <v>14</v>
      </c>
      <c r="AG421" s="7">
        <f>IF(Q421&gt;0,RANK(Q421,(N421:P421,Q421:AE421)),0)</f>
        <v>3</v>
      </c>
      <c r="AH421" s="7">
        <f>IF(R421&gt;0,RANK(R421,(N421:P421,Q421:AE421)),0)</f>
        <v>0</v>
      </c>
      <c r="AI421" s="7">
        <f>IF(T421&gt;0,RANK(T421,(N421:P421,Q421:AE421)),0)</f>
        <v>0</v>
      </c>
      <c r="AJ421" s="7">
        <f>IF(S421&gt;0,RANK(S421,(N421:P421,Q421:AE421)),0)</f>
        <v>0</v>
      </c>
      <c r="AK421" s="2">
        <f t="shared" si="151"/>
        <v>1.9028703503576012E-2</v>
      </c>
      <c r="AL421" s="2">
        <f t="shared" si="152"/>
        <v>0</v>
      </c>
      <c r="AM421" s="2">
        <f t="shared" si="153"/>
        <v>0</v>
      </c>
      <c r="AN421" s="2">
        <f t="shared" si="154"/>
        <v>0</v>
      </c>
      <c r="AP421" t="s">
        <v>1194</v>
      </c>
      <c r="AQ421" t="s">
        <v>2430</v>
      </c>
      <c r="AT421">
        <v>2</v>
      </c>
      <c r="AU421" s="95">
        <v>13</v>
      </c>
      <c r="AV421" s="97"/>
      <c r="AW421" s="95">
        <v>13</v>
      </c>
      <c r="AY421" s="7" t="s">
        <v>2180</v>
      </c>
    </row>
    <row r="422" spans="1:58" ht="13" customHeight="1">
      <c r="C422" s="1"/>
      <c r="E422" s="7"/>
      <c r="F422" s="7"/>
      <c r="I422" s="2"/>
      <c r="N422" s="1"/>
      <c r="O422" s="1"/>
      <c r="P422" s="1"/>
      <c r="AA422" s="1"/>
      <c r="AB422" s="1"/>
      <c r="AC422" s="1"/>
      <c r="AD422" s="1"/>
      <c r="AE422" s="1"/>
      <c r="AG422" s="1"/>
      <c r="AH422" s="1"/>
      <c r="AI422" s="1"/>
      <c r="AJ422" s="1"/>
      <c r="AK422" s="1"/>
      <c r="AL422" s="7"/>
      <c r="AM422" s="7"/>
      <c r="AN422" s="7"/>
      <c r="AO422" s="7"/>
      <c r="AP422" s="2"/>
      <c r="AQ422" s="2"/>
      <c r="AR422" s="2"/>
      <c r="AS422" s="2"/>
      <c r="AT422" s="2"/>
      <c r="AU422"/>
      <c r="AV422"/>
      <c r="AW422"/>
      <c r="AY422" s="95"/>
      <c r="BA422" s="49"/>
      <c r="BB422"/>
      <c r="BC422" s="7"/>
    </row>
    <row r="423" spans="1:58" ht="13" hidden="1" customHeight="1" outlineLevel="1">
      <c r="A423" t="s">
        <v>2587</v>
      </c>
      <c r="B423" t="s">
        <v>2592</v>
      </c>
      <c r="C423" s="1">
        <f t="shared" ref="C423:C428" si="157">SUM(N423:AF423)</f>
        <v>48483</v>
      </c>
      <c r="D423" s="7">
        <f>IF(N423&gt;0, RANK(N423,(N423:P423,Q423:AE423)),0)</f>
        <v>1</v>
      </c>
      <c r="E423" s="7">
        <f>IF(O423&gt;0,RANK(O423,(N423:P423,Q423:AE423)),0)</f>
        <v>2</v>
      </c>
      <c r="F423" s="7">
        <f>IF(P423&gt;0,RANK(P423,(N423:P423,Q423:AE423)),0)</f>
        <v>0</v>
      </c>
      <c r="G423" s="1">
        <f t="shared" ref="G423:G428" si="158">IF(C423&gt;0,MAX(N423:P423)-LARGE(N423:P423,2),0)</f>
        <v>24416</v>
      </c>
      <c r="H423" s="2">
        <f t="shared" ref="H423:H428" si="159">IF(C423&gt;0,G423/C423,0)</f>
        <v>0.5035991997194893</v>
      </c>
      <c r="I423" s="2"/>
      <c r="J423" s="2">
        <f t="shared" ref="J423:L428" si="160">IF($C423=0,"-",N423/$C423)</f>
        <v>0.73240104778994697</v>
      </c>
      <c r="K423" s="2">
        <f t="shared" si="160"/>
        <v>0.2288018480704577</v>
      </c>
      <c r="L423" s="2">
        <f t="shared" si="160"/>
        <v>0</v>
      </c>
      <c r="M423" s="2">
        <f t="shared" ref="M423:M428" si="161">IF(C423=0,"-",(1-J423-K423-L423))</f>
        <v>3.8797104139595334E-2</v>
      </c>
      <c r="N423" s="1">
        <v>35509</v>
      </c>
      <c r="O423" s="1">
        <v>11093</v>
      </c>
      <c r="P423" s="1"/>
      <c r="Q423" s="55">
        <v>1881</v>
      </c>
      <c r="AA423" s="1"/>
      <c r="AB423" s="1"/>
      <c r="AC423" s="1"/>
      <c r="AD423" s="1"/>
      <c r="AE423" s="1"/>
      <c r="AG423" s="7">
        <f>IF(Q423&gt;0,RANK(Q423,(N423:P423,Q423:AE423)),0)</f>
        <v>3</v>
      </c>
      <c r="AH423" s="7">
        <f>IF(R423&gt;0,RANK(R423,(N423:P423,Q423:AE423)),0)</f>
        <v>0</v>
      </c>
      <c r="AI423" s="7">
        <f>IF(T423&gt;0,RANK(T423,(N423:P423,Q423:AE423)),0)</f>
        <v>0</v>
      </c>
      <c r="AJ423" s="7">
        <f>IF(S423&gt;0,RANK(S423,(N423:P423,Q423:AE423)),0)</f>
        <v>0</v>
      </c>
      <c r="AK423" s="2">
        <f t="shared" ref="AK423:AL428" si="162">IF($C423=0,"-",Q423/$C423)</f>
        <v>3.879710413959532E-2</v>
      </c>
      <c r="AL423" s="2">
        <f t="shared" si="162"/>
        <v>0</v>
      </c>
      <c r="AM423" s="2">
        <f t="shared" ref="AM423:AM428" si="163">IF($C423=0,"-",T423/$C423)</f>
        <v>0</v>
      </c>
      <c r="AN423" s="2">
        <f t="shared" ref="AN423:AN428" si="164">IF($C423=0,"-",S423/$C423)</f>
        <v>0</v>
      </c>
      <c r="AP423" t="s">
        <v>2587</v>
      </c>
      <c r="AQ423" t="s">
        <v>2592</v>
      </c>
      <c r="AT423">
        <v>3</v>
      </c>
      <c r="AU423" s="95">
        <v>15</v>
      </c>
      <c r="AV423" s="97">
        <v>1</v>
      </c>
      <c r="AW423" s="98">
        <f>AU423*1000+AV423</f>
        <v>15001</v>
      </c>
      <c r="AY423" s="7" t="s">
        <v>1461</v>
      </c>
      <c r="AZ423" s="1">
        <v>1657</v>
      </c>
      <c r="BA423" s="1">
        <v>18</v>
      </c>
      <c r="BB423" s="1" t="e">
        <f>C423+AZ423+BA423-#REF!</f>
        <v>#REF!</v>
      </c>
    </row>
    <row r="424" spans="1:58" ht="13" hidden="1" customHeight="1" outlineLevel="1">
      <c r="A424" t="s">
        <v>2593</v>
      </c>
      <c r="B424" t="s">
        <v>2592</v>
      </c>
      <c r="C424" s="1">
        <f t="shared" si="157"/>
        <v>239787</v>
      </c>
      <c r="D424" s="7">
        <f>IF(N424&gt;0, RANK(N424,(N424:P424,Q424:AE424)),0)</f>
        <v>1</v>
      </c>
      <c r="E424" s="7">
        <f>IF(O424&gt;0,RANK(O424,(N424:P424,Q424:AE424)),0)</f>
        <v>2</v>
      </c>
      <c r="F424" s="7">
        <f>IF(P424&gt;0,RANK(P424,(N424:P424,Q424:AE424)),0)</f>
        <v>0</v>
      </c>
      <c r="G424" s="1">
        <f t="shared" si="158"/>
        <v>91924</v>
      </c>
      <c r="H424" s="2">
        <f t="shared" si="159"/>
        <v>0.3833568959117884</v>
      </c>
      <c r="I424" s="2"/>
      <c r="J424" s="2">
        <f t="shared" si="160"/>
        <v>0.68148398370220242</v>
      </c>
      <c r="K424" s="2">
        <f t="shared" si="160"/>
        <v>0.29812708779041397</v>
      </c>
      <c r="L424" s="2">
        <f t="shared" si="160"/>
        <v>0</v>
      </c>
      <c r="M424" s="2">
        <f t="shared" si="161"/>
        <v>2.0388928507383608E-2</v>
      </c>
      <c r="N424" s="1">
        <v>163411</v>
      </c>
      <c r="O424" s="1">
        <v>71487</v>
      </c>
      <c r="P424" s="1"/>
      <c r="Q424" s="55">
        <v>4889</v>
      </c>
      <c r="AA424" s="1"/>
      <c r="AB424" s="1"/>
      <c r="AC424" s="1"/>
      <c r="AD424" s="1"/>
      <c r="AE424" s="1"/>
      <c r="AG424" s="7">
        <f>IF(Q424&gt;0,RANK(Q424,(N424:P424,Q424:AE424)),0)</f>
        <v>3</v>
      </c>
      <c r="AH424" s="7">
        <f>IF(R424&gt;0,RANK(R424,(N424:P424,Q424:AE424)),0)</f>
        <v>0</v>
      </c>
      <c r="AI424" s="7">
        <f>IF(T424&gt;0,RANK(T424,(N424:P424,Q424:AE424)),0)</f>
        <v>0</v>
      </c>
      <c r="AJ424" s="7">
        <f>IF(S424&gt;0,RANK(S424,(N424:P424,Q424:AE424)),0)</f>
        <v>0</v>
      </c>
      <c r="AK424" s="2">
        <f t="shared" si="162"/>
        <v>2.0388928507383636E-2</v>
      </c>
      <c r="AL424" s="2">
        <f t="shared" si="162"/>
        <v>0</v>
      </c>
      <c r="AM424" s="2">
        <f t="shared" si="163"/>
        <v>0</v>
      </c>
      <c r="AN424" s="2">
        <f t="shared" si="164"/>
        <v>0</v>
      </c>
      <c r="AP424" t="s">
        <v>2593</v>
      </c>
      <c r="AQ424" t="s">
        <v>2592</v>
      </c>
      <c r="AT424">
        <v>3</v>
      </c>
      <c r="AU424" s="95">
        <v>15</v>
      </c>
      <c r="AV424" s="97">
        <v>3</v>
      </c>
      <c r="AW424" s="98">
        <f>AU424*1000+AV424</f>
        <v>15003</v>
      </c>
      <c r="AY424" s="7" t="s">
        <v>1461</v>
      </c>
      <c r="AZ424" s="1">
        <v>9555</v>
      </c>
      <c r="BA424" s="1">
        <v>94</v>
      </c>
      <c r="BB424" s="1" t="e">
        <f>C424+AZ424+BA424-#REF!</f>
        <v>#REF!</v>
      </c>
    </row>
    <row r="425" spans="1:58" ht="13" hidden="1" customHeight="1" outlineLevel="1">
      <c r="A425" t="s">
        <v>2594</v>
      </c>
      <c r="B425" t="s">
        <v>2592</v>
      </c>
      <c r="C425" s="1">
        <f t="shared" si="157"/>
        <v>21976</v>
      </c>
      <c r="D425" s="7">
        <f>IF(N425&gt;0, RANK(N425,(N425:P425,Q425:AE425)),0)</f>
        <v>1</v>
      </c>
      <c r="E425" s="7">
        <f>IF(O425&gt;0,RANK(O425,(N425:P425,Q425:AE425)),0)</f>
        <v>2</v>
      </c>
      <c r="F425" s="7">
        <f>IF(P425&gt;0,RANK(P425,(N425:P425,Q425:AE425)),0)</f>
        <v>0</v>
      </c>
      <c r="G425" s="1">
        <f t="shared" si="158"/>
        <v>10939</v>
      </c>
      <c r="H425" s="2">
        <f t="shared" si="159"/>
        <v>0.49777029486712776</v>
      </c>
      <c r="I425" s="2"/>
      <c r="J425" s="2">
        <f t="shared" si="160"/>
        <v>0.73666727338915183</v>
      </c>
      <c r="K425" s="2">
        <f t="shared" si="160"/>
        <v>0.23889697852202402</v>
      </c>
      <c r="L425" s="2">
        <f t="shared" si="160"/>
        <v>0</v>
      </c>
      <c r="M425" s="2">
        <f t="shared" si="161"/>
        <v>2.443574808882415E-2</v>
      </c>
      <c r="N425" s="1">
        <v>16189</v>
      </c>
      <c r="O425" s="1">
        <v>5250</v>
      </c>
      <c r="P425" s="1"/>
      <c r="Q425" s="55">
        <v>537</v>
      </c>
      <c r="AA425" s="1"/>
      <c r="AB425" s="1"/>
      <c r="AC425" s="1"/>
      <c r="AD425" s="1"/>
      <c r="AE425" s="1"/>
      <c r="AG425" s="7">
        <f>IF(Q425&gt;0,RANK(Q425,(N425:P425,Q425:AE425)),0)</f>
        <v>3</v>
      </c>
      <c r="AH425" s="7">
        <f>IF(R425&gt;0,RANK(R425,(N425:P425,Q425:AE425)),0)</f>
        <v>0</v>
      </c>
      <c r="AI425" s="7">
        <f>IF(T425&gt;0,RANK(T425,(N425:P425,Q425:AE425)),0)</f>
        <v>0</v>
      </c>
      <c r="AJ425" s="7">
        <f>IF(S425&gt;0,RANK(S425,(N425:P425,Q425:AE425)),0)</f>
        <v>0</v>
      </c>
      <c r="AK425" s="2">
        <f t="shared" si="162"/>
        <v>2.443574808882417E-2</v>
      </c>
      <c r="AL425" s="2">
        <f t="shared" si="162"/>
        <v>0</v>
      </c>
      <c r="AM425" s="2">
        <f t="shared" si="163"/>
        <v>0</v>
      </c>
      <c r="AN425" s="2">
        <f t="shared" si="164"/>
        <v>0</v>
      </c>
      <c r="AP425" t="s">
        <v>2594</v>
      </c>
      <c r="AQ425" t="s">
        <v>2592</v>
      </c>
      <c r="AT425">
        <v>3</v>
      </c>
      <c r="AU425" s="95">
        <v>15</v>
      </c>
      <c r="AV425" s="97">
        <v>7</v>
      </c>
      <c r="AW425" s="98">
        <f>AU425*1000+AV425</f>
        <v>15007</v>
      </c>
      <c r="AY425" s="7" t="s">
        <v>1461</v>
      </c>
      <c r="AZ425" s="1">
        <v>2058</v>
      </c>
      <c r="BA425" s="1">
        <v>9</v>
      </c>
      <c r="BB425" s="1" t="e">
        <f>C425+AZ425+BA425-#REF!</f>
        <v>#REF!</v>
      </c>
    </row>
    <row r="426" spans="1:58" ht="13" hidden="1" customHeight="1" outlineLevel="1">
      <c r="A426" t="s">
        <v>2595</v>
      </c>
      <c r="B426" t="s">
        <v>2592</v>
      </c>
      <c r="C426" s="1">
        <f t="shared" si="157"/>
        <v>43467</v>
      </c>
      <c r="D426" s="7">
        <f>IF(N426&gt;0, RANK(N426,(N426:P426,Q426:AE426)),0)</f>
        <v>1</v>
      </c>
      <c r="E426" s="7">
        <f>IF(O426&gt;0,RANK(O426,(N426:P426,Q426:AE426)),0)</f>
        <v>2</v>
      </c>
      <c r="F426" s="7">
        <f>IF(P426&gt;0,RANK(P426,(N426:P426,Q426:AE426)),0)</f>
        <v>0</v>
      </c>
      <c r="G426" s="1">
        <f t="shared" ref="G426" si="165">IF(C426&gt;0,MAX(N426:P426)-LARGE(N426:P426,2),0)</f>
        <v>21503</v>
      </c>
      <c r="H426" s="2">
        <f t="shared" ref="H426" si="166">IF(C426&gt;0,G426/C426,0)</f>
        <v>0.49469712655577797</v>
      </c>
      <c r="I426" s="2"/>
      <c r="J426" s="2">
        <f t="shared" ref="J426" si="167">IF($C426=0,"-",N426/$C426)</f>
        <v>0.72855269514804333</v>
      </c>
      <c r="K426" s="2">
        <f t="shared" ref="K426" si="168">IF($C426=0,"-",O426/$C426)</f>
        <v>0.23385556859226539</v>
      </c>
      <c r="L426" s="2">
        <f t="shared" ref="L426" si="169">IF($C426=0,"-",P426/$C426)</f>
        <v>0</v>
      </c>
      <c r="M426" s="2">
        <f t="shared" si="161"/>
        <v>3.7591736259691283E-2</v>
      </c>
      <c r="N426" s="1">
        <v>31668</v>
      </c>
      <c r="O426" s="1">
        <v>10165</v>
      </c>
      <c r="P426" s="1"/>
      <c r="Q426" s="55">
        <v>1634</v>
      </c>
      <c r="AA426" s="1"/>
      <c r="AB426" s="1"/>
      <c r="AC426" s="1"/>
      <c r="AD426" s="1"/>
      <c r="AE426" s="1"/>
      <c r="AG426" s="7">
        <f>IF(Q426&gt;0,RANK(Q426,(N426:P426,Q426:AE426)),0)</f>
        <v>3</v>
      </c>
      <c r="AH426" s="7">
        <f>IF(R426&gt;0,RANK(R426,(N426:P426,Q426:AE426)),0)</f>
        <v>0</v>
      </c>
      <c r="AI426" s="7">
        <f>IF(T426&gt;0,RANK(T426,(N426:P426,Q426:AE426)),0)</f>
        <v>0</v>
      </c>
      <c r="AJ426" s="7">
        <f>IF(S426&gt;0,RANK(S426,(N426:P426,Q426:AE426)),0)</f>
        <v>0</v>
      </c>
      <c r="AK426" s="2">
        <f t="shared" ref="AK426" si="170">IF($C426=0,"-",Q426/$C426)</f>
        <v>3.7591736259691262E-2</v>
      </c>
      <c r="AL426" s="2">
        <f t="shared" ref="AL426" si="171">IF($C426=0,"-",R426/$C426)</f>
        <v>0</v>
      </c>
      <c r="AM426" s="2">
        <f t="shared" si="163"/>
        <v>0</v>
      </c>
      <c r="AN426" s="2">
        <f t="shared" si="164"/>
        <v>0</v>
      </c>
      <c r="AP426" t="s">
        <v>2595</v>
      </c>
      <c r="AQ426" t="s">
        <v>2592</v>
      </c>
      <c r="AT426">
        <v>3</v>
      </c>
      <c r="AU426" s="95">
        <v>15</v>
      </c>
      <c r="AV426" s="97">
        <v>9</v>
      </c>
      <c r="AW426" s="98">
        <f>AU426*1000+AV426</f>
        <v>15009</v>
      </c>
      <c r="AY426" s="7" t="s">
        <v>1461</v>
      </c>
      <c r="AZ426" s="1">
        <v>2507</v>
      </c>
      <c r="BA426" s="1">
        <v>31</v>
      </c>
      <c r="BB426" s="1" t="e">
        <f>C426+AZ426+BA426-#REF!</f>
        <v>#REF!</v>
      </c>
    </row>
    <row r="427" spans="1:58" ht="13" hidden="1" customHeight="1" outlineLevel="1">
      <c r="A427" t="s">
        <v>150</v>
      </c>
      <c r="B427" t="s">
        <v>2592</v>
      </c>
      <c r="C427" s="1">
        <f t="shared" si="157"/>
        <v>61</v>
      </c>
      <c r="D427" s="7">
        <f>IF(N427&gt;0, RANK(N427,(N427:P427,Q427:AE427)),0)</f>
        <v>1</v>
      </c>
      <c r="E427" s="7">
        <f>IF(O427&gt;0,RANK(O427,(N427:P427,Q427:AE427)),0)</f>
        <v>2</v>
      </c>
      <c r="F427" s="7">
        <f>IF(P427&gt;0,RANK(P427,(N427:P427,Q427:AE427)),0)</f>
        <v>0</v>
      </c>
      <c r="G427" s="1">
        <f t="shared" si="158"/>
        <v>39</v>
      </c>
      <c r="H427" s="2">
        <f t="shared" si="159"/>
        <v>0.63934426229508201</v>
      </c>
      <c r="I427" s="2"/>
      <c r="J427" s="2">
        <f t="shared" si="160"/>
        <v>0.81967213114754101</v>
      </c>
      <c r="K427" s="2">
        <f t="shared" si="160"/>
        <v>0.18032786885245902</v>
      </c>
      <c r="L427" s="2">
        <f t="shared" si="160"/>
        <v>0</v>
      </c>
      <c r="M427" s="2">
        <f t="shared" si="161"/>
        <v>-2.7755575615628914E-17</v>
      </c>
      <c r="N427" s="1">
        <v>50</v>
      </c>
      <c r="O427" s="1">
        <v>11</v>
      </c>
      <c r="P427" s="1"/>
      <c r="Q427" s="55">
        <v>0</v>
      </c>
      <c r="AA427" s="1"/>
      <c r="AB427" s="1"/>
      <c r="AC427" s="1"/>
      <c r="AD427" s="1"/>
      <c r="AE427" s="1"/>
      <c r="AG427" s="7">
        <f>IF(Q427&gt;0,RANK(Q427,(N427:P427,Q427:AE427)),0)</f>
        <v>0</v>
      </c>
      <c r="AH427" s="7">
        <f>IF(R427&gt;0,RANK(R427,(N427:P427,Q427:AE427)),0)</f>
        <v>0</v>
      </c>
      <c r="AI427" s="7">
        <f>IF(T427&gt;0,RANK(T427,(N427:P427,Q427:AE427)),0)</f>
        <v>0</v>
      </c>
      <c r="AJ427" s="7">
        <f>IF(S427&gt;0,RANK(S427,(N427:P427,Q427:AE427)),0)</f>
        <v>0</v>
      </c>
      <c r="AK427" s="2">
        <f t="shared" si="162"/>
        <v>0</v>
      </c>
      <c r="AL427" s="2">
        <f t="shared" si="162"/>
        <v>0</v>
      </c>
      <c r="AM427" s="2">
        <f t="shared" si="163"/>
        <v>0</v>
      </c>
      <c r="AN427" s="2">
        <f t="shared" si="164"/>
        <v>0</v>
      </c>
      <c r="AP427" t="s">
        <v>150</v>
      </c>
      <c r="AQ427" t="s">
        <v>2592</v>
      </c>
      <c r="AT427">
        <v>3</v>
      </c>
      <c r="AU427" s="95">
        <v>15</v>
      </c>
      <c r="AV427" s="97">
        <v>99</v>
      </c>
      <c r="AW427" s="98">
        <f>AU427*1000+AV427</f>
        <v>15099</v>
      </c>
      <c r="AY427" s="7" t="s">
        <v>150</v>
      </c>
      <c r="AZ427" s="1">
        <v>0</v>
      </c>
      <c r="BA427" s="1">
        <v>0</v>
      </c>
      <c r="BB427" s="1" t="e">
        <f>C427+AZ427+BA427-#REF!</f>
        <v>#REF!</v>
      </c>
    </row>
    <row r="428" spans="1:58" ht="13" customHeight="1" collapsed="1">
      <c r="A428" t="s">
        <v>2587</v>
      </c>
      <c r="B428" t="s">
        <v>2430</v>
      </c>
      <c r="C428" s="1">
        <f t="shared" si="157"/>
        <v>353774</v>
      </c>
      <c r="D428" s="7">
        <f>IF(N428&gt;0, RANK(N428,(N428:P428,Q428:AE428)),0)</f>
        <v>1</v>
      </c>
      <c r="E428" s="7">
        <f>IF(O428&gt;0,RANK(O428,(N428:P428,Q428:AE428)),0)</f>
        <v>2</v>
      </c>
      <c r="F428" s="7">
        <f>IF(P428&gt;0,RANK(P428,(N428:P428,Q428:AE428)),0)</f>
        <v>0</v>
      </c>
      <c r="G428" s="1">
        <f t="shared" si="158"/>
        <v>148821</v>
      </c>
      <c r="H428" s="2">
        <f t="shared" si="159"/>
        <v>0.42066686641754342</v>
      </c>
      <c r="I428" s="2"/>
      <c r="J428" s="2">
        <f t="shared" si="160"/>
        <v>0.69769683470238064</v>
      </c>
      <c r="K428" s="2">
        <f t="shared" si="160"/>
        <v>0.27702996828483722</v>
      </c>
      <c r="L428" s="2">
        <f t="shared" si="160"/>
        <v>0</v>
      </c>
      <c r="M428" s="2">
        <f t="shared" si="161"/>
        <v>2.5273197012782134E-2</v>
      </c>
      <c r="N428" s="1">
        <f>SUM(N423:N427)</f>
        <v>246827</v>
      </c>
      <c r="O428" s="1">
        <f>SUM(O423:O427)</f>
        <v>98006</v>
      </c>
      <c r="P428" s="1"/>
      <c r="Q428" s="1">
        <f>SUM(Q423:Q427)</f>
        <v>8941</v>
      </c>
      <c r="AA428" s="1"/>
      <c r="AB428" s="1"/>
      <c r="AC428" s="1"/>
      <c r="AD428" s="1"/>
      <c r="AE428" s="1"/>
      <c r="AG428" s="7">
        <f>IF(Q428&gt;0,RANK(Q428,(N428:P428,Q428:AE428)),0)</f>
        <v>3</v>
      </c>
      <c r="AH428" s="7">
        <f>IF(R428&gt;0,RANK(R428,(N428:P428,Q428:AE428)),0)</f>
        <v>0</v>
      </c>
      <c r="AI428" s="7">
        <f>IF(T428&gt;0,RANK(T428,(N428:P428,Q428:AE428)),0)</f>
        <v>0</v>
      </c>
      <c r="AJ428" s="7">
        <f>IF(S428&gt;0,RANK(S428,(N428:P428,Q428:AE428)),0)</f>
        <v>0</v>
      </c>
      <c r="AK428" s="2">
        <f t="shared" si="162"/>
        <v>2.5273197012782172E-2</v>
      </c>
      <c r="AL428" s="2">
        <f t="shared" si="162"/>
        <v>0</v>
      </c>
      <c r="AM428" s="2">
        <f t="shared" si="163"/>
        <v>0</v>
      </c>
      <c r="AN428" s="2">
        <f t="shared" si="164"/>
        <v>0</v>
      </c>
      <c r="AP428" t="s">
        <v>2587</v>
      </c>
      <c r="AQ428" t="s">
        <v>2430</v>
      </c>
      <c r="AT428">
        <v>3</v>
      </c>
      <c r="AU428" s="95">
        <v>15</v>
      </c>
      <c r="AV428" s="97"/>
      <c r="AW428" s="95">
        <v>15</v>
      </c>
      <c r="AY428" s="7" t="s">
        <v>2180</v>
      </c>
      <c r="AZ428" s="1">
        <f>SUM(AZ423:AZ427)</f>
        <v>15777</v>
      </c>
      <c r="BA428" s="1">
        <f>SUM(BA423:BA427)</f>
        <v>152</v>
      </c>
      <c r="BB428" s="1" t="e">
        <f>C428+AZ428+BA428-#REF!</f>
        <v>#REF!</v>
      </c>
    </row>
    <row r="429" spans="1:58" ht="13" customHeight="1">
      <c r="C429" s="1"/>
      <c r="E429" s="7"/>
      <c r="F429" s="7"/>
      <c r="I429" s="2"/>
      <c r="N429" s="106"/>
      <c r="O429" s="106"/>
      <c r="Q429" s="106"/>
      <c r="Y429" s="106"/>
      <c r="AG429" s="7"/>
      <c r="AH429" s="7"/>
      <c r="AI429" s="7"/>
      <c r="AJ429" s="7"/>
      <c r="AU429" s="95"/>
      <c r="AV429" s="97"/>
      <c r="AW429" s="100"/>
    </row>
    <row r="430" spans="1:58" ht="13" hidden="1" customHeight="1" outlineLevel="1">
      <c r="A430" t="s">
        <v>1620</v>
      </c>
      <c r="B430" t="s">
        <v>1110</v>
      </c>
      <c r="C430" s="1">
        <f t="shared" ref="C430:C474" si="172">SUM(N430:AE430)</f>
        <v>128827</v>
      </c>
      <c r="D430" s="7">
        <f>IF(N430&gt;0, RANK(N430,(N430:P430,Q430:AE430)),0)</f>
        <v>2</v>
      </c>
      <c r="E430" s="7">
        <f>IF(O430&gt;0,RANK(O430,(N430:P430,Q430:AE430)),0)</f>
        <v>1</v>
      </c>
      <c r="F430" s="7">
        <f>IF(P430&gt;0,RANK(P430,(N430:P430,Q430:AE430)),0)</f>
        <v>0</v>
      </c>
      <c r="G430" s="1">
        <f t="shared" ref="G430:G474" si="173">IF(C430&gt;0,MAX(N430:P430)-LARGE(N430:P430,2),0)</f>
        <v>9981</v>
      </c>
      <c r="H430" s="2">
        <f t="shared" ref="H430:H474" si="174">IF(C430&gt;0,G430/C430,0)</f>
        <v>7.7475994938949133E-2</v>
      </c>
      <c r="I430" s="2"/>
      <c r="J430" s="2">
        <f t="shared" ref="J430:J474" si="175">IF($C430=0,"-",N430/$C430)</f>
        <v>0.46126200253052541</v>
      </c>
      <c r="K430" s="2">
        <f t="shared" ref="K430:K474" si="176">IF($C430=0,"-",O430/$C430)</f>
        <v>0.53873799746947459</v>
      </c>
      <c r="L430" s="2">
        <f t="shared" ref="L430:L474" si="177">IF($C430=0,"-",P430/$C430)</f>
        <v>0</v>
      </c>
      <c r="M430" s="2">
        <f t="shared" ref="M430:M474" si="178">IF(C430=0,"-",(1-J430-K430-L430))</f>
        <v>0</v>
      </c>
      <c r="N430" s="55">
        <v>59423</v>
      </c>
      <c r="O430" s="55">
        <v>69404</v>
      </c>
      <c r="Q430" s="106"/>
      <c r="Y430" s="106"/>
      <c r="AG430" s="7">
        <f>IF(Q430&gt;0,RANK(Q430,(N430:P430,Q430:AE430)),0)</f>
        <v>0</v>
      </c>
      <c r="AH430" s="7">
        <f>IF(R430&gt;0,RANK(R430,(N430:P430,Q430:AE430)),0)</f>
        <v>0</v>
      </c>
      <c r="AI430" s="7">
        <f>IF(T430&gt;0,RANK(T430,(N430:P430,Q430:AE430)),0)</f>
        <v>0</v>
      </c>
      <c r="AJ430" s="7">
        <f>IF(S430&gt;0,RANK(S430,(N430:P430,Q430:AE430)),0)</f>
        <v>0</v>
      </c>
      <c r="AK430" s="2">
        <f t="shared" ref="AK430:AK474" si="179">IF($C430=0,"-",Q430/$C430)</f>
        <v>0</v>
      </c>
      <c r="AL430" s="2">
        <f t="shared" ref="AL430:AL474" si="180">IF($C430=0,"-",R430/$C430)</f>
        <v>0</v>
      </c>
      <c r="AM430" s="2">
        <f t="shared" ref="AM430:AM474" si="181">IF($C430=0,"-",T430/$C430)</f>
        <v>0</v>
      </c>
      <c r="AN430" s="2">
        <f t="shared" ref="AN430:AN474" si="182">IF($C430=0,"-",S430/$C430)</f>
        <v>0</v>
      </c>
      <c r="AP430" t="s">
        <v>1620</v>
      </c>
      <c r="AQ430" t="s">
        <v>1110</v>
      </c>
      <c r="AT430">
        <v>2</v>
      </c>
      <c r="AU430" s="95">
        <v>16</v>
      </c>
      <c r="AV430" s="97">
        <v>1</v>
      </c>
      <c r="AW430" s="100">
        <f t="shared" si="155"/>
        <v>16001</v>
      </c>
      <c r="AY430" s="7" t="s">
        <v>1461</v>
      </c>
    </row>
    <row r="431" spans="1:58" ht="13" hidden="1" customHeight="1" outlineLevel="1">
      <c r="A431" t="s">
        <v>1149</v>
      </c>
      <c r="B431" t="s">
        <v>1110</v>
      </c>
      <c r="C431" s="1">
        <f t="shared" si="172"/>
        <v>1397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>IF(P431&gt;0,RANK(P431,(N431:P431,Q431:AE431)),0)</f>
        <v>0</v>
      </c>
      <c r="G431" s="1">
        <f t="shared" si="173"/>
        <v>647</v>
      </c>
      <c r="H431" s="2">
        <f t="shared" si="174"/>
        <v>0.46313528990694347</v>
      </c>
      <c r="I431" s="2"/>
      <c r="J431" s="2">
        <f t="shared" si="175"/>
        <v>0.26843235504652829</v>
      </c>
      <c r="K431" s="2">
        <f t="shared" si="176"/>
        <v>0.73156764495347171</v>
      </c>
      <c r="L431" s="2">
        <f t="shared" si="177"/>
        <v>0</v>
      </c>
      <c r="M431" s="2">
        <f t="shared" si="178"/>
        <v>0</v>
      </c>
      <c r="N431" s="55">
        <v>375</v>
      </c>
      <c r="O431" s="55">
        <v>1022</v>
      </c>
      <c r="Q431" s="106"/>
      <c r="Y431" s="106"/>
      <c r="AG431" s="7">
        <f>IF(Q431&gt;0,RANK(Q431,(N431:P431,Q431:AE431)),0)</f>
        <v>0</v>
      </c>
      <c r="AH431" s="7">
        <f>IF(R431&gt;0,RANK(R431,(N431:P431,Q431:AE431)),0)</f>
        <v>0</v>
      </c>
      <c r="AI431" s="7">
        <f>IF(T431&gt;0,RANK(T431,(N431:P431,Q431:AE431)),0)</f>
        <v>0</v>
      </c>
      <c r="AJ431" s="7">
        <f>IF(S431&gt;0,RANK(S431,(N431:P431,Q431:AE431)),0)</f>
        <v>0</v>
      </c>
      <c r="AK431" s="2">
        <f t="shared" si="179"/>
        <v>0</v>
      </c>
      <c r="AL431" s="2">
        <f t="shared" si="180"/>
        <v>0</v>
      </c>
      <c r="AM431" s="2">
        <f t="shared" si="181"/>
        <v>0</v>
      </c>
      <c r="AN431" s="2">
        <f t="shared" si="182"/>
        <v>0</v>
      </c>
      <c r="AP431" t="s">
        <v>1149</v>
      </c>
      <c r="AQ431" t="s">
        <v>1110</v>
      </c>
      <c r="AT431">
        <v>2</v>
      </c>
      <c r="AU431" s="95">
        <v>16</v>
      </c>
      <c r="AV431" s="97">
        <v>3</v>
      </c>
      <c r="AW431" s="100">
        <f t="shared" si="155"/>
        <v>16003</v>
      </c>
      <c r="AY431" s="7" t="s">
        <v>1461</v>
      </c>
    </row>
    <row r="432" spans="1:58" ht="13" hidden="1" customHeight="1" outlineLevel="1">
      <c r="A432" t="s">
        <v>824</v>
      </c>
      <c r="B432" t="s">
        <v>1110</v>
      </c>
      <c r="C432" s="1">
        <f t="shared" si="172"/>
        <v>22331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>IF(P432&gt;0,RANK(P432,(N432:P432,Q432:AE432)),0)</f>
        <v>0</v>
      </c>
      <c r="G432" s="1">
        <f t="shared" si="173"/>
        <v>3629</v>
      </c>
      <c r="H432" s="2">
        <f t="shared" si="174"/>
        <v>0.16250951591957369</v>
      </c>
      <c r="I432" s="2"/>
      <c r="J432" s="2">
        <f t="shared" si="175"/>
        <v>0.41874524204021318</v>
      </c>
      <c r="K432" s="2">
        <f t="shared" si="176"/>
        <v>0.58125475795978687</v>
      </c>
      <c r="L432" s="2">
        <f t="shared" si="177"/>
        <v>0</v>
      </c>
      <c r="M432" s="2">
        <f t="shared" si="178"/>
        <v>0</v>
      </c>
      <c r="N432" s="55">
        <v>9351</v>
      </c>
      <c r="O432" s="55">
        <v>12980</v>
      </c>
      <c r="Q432" s="106"/>
      <c r="Y432" s="106"/>
      <c r="AG432" s="7">
        <f>IF(Q432&gt;0,RANK(Q432,(N432:P432,Q432:AE432)),0)</f>
        <v>0</v>
      </c>
      <c r="AH432" s="7">
        <f>IF(R432&gt;0,RANK(R432,(N432:P432,Q432:AE432)),0)</f>
        <v>0</v>
      </c>
      <c r="AI432" s="7">
        <f>IF(T432&gt;0,RANK(T432,(N432:P432,Q432:AE432)),0)</f>
        <v>0</v>
      </c>
      <c r="AJ432" s="7">
        <f>IF(S432&gt;0,RANK(S432,(N432:P432,Q432:AE432)),0)</f>
        <v>0</v>
      </c>
      <c r="AK432" s="2">
        <f t="shared" si="179"/>
        <v>0</v>
      </c>
      <c r="AL432" s="2">
        <f t="shared" si="180"/>
        <v>0</v>
      </c>
      <c r="AM432" s="2">
        <f t="shared" si="181"/>
        <v>0</v>
      </c>
      <c r="AN432" s="2">
        <f t="shared" si="182"/>
        <v>0</v>
      </c>
      <c r="AP432" t="s">
        <v>824</v>
      </c>
      <c r="AQ432" t="s">
        <v>1110</v>
      </c>
      <c r="AT432">
        <v>2</v>
      </c>
      <c r="AU432" s="95">
        <v>16</v>
      </c>
      <c r="AV432" s="97">
        <v>5</v>
      </c>
      <c r="AW432" s="100">
        <f t="shared" si="155"/>
        <v>16005</v>
      </c>
      <c r="AY432" s="7" t="s">
        <v>1461</v>
      </c>
      <c r="BF432" t="s">
        <v>1761</v>
      </c>
    </row>
    <row r="433" spans="1:58" ht="13" hidden="1" customHeight="1" outlineLevel="1">
      <c r="A433" t="s">
        <v>2172</v>
      </c>
      <c r="B433" t="s">
        <v>1110</v>
      </c>
      <c r="C433" s="1">
        <f t="shared" si="172"/>
        <v>1888</v>
      </c>
      <c r="D433" s="7">
        <f>IF(N433&gt;0, RANK(N433,(N433:P433,Q433:AE433)),0)</f>
        <v>2</v>
      </c>
      <c r="E433" s="7">
        <f>IF(O433&gt;0,RANK(O433,(N433:P433,Q433:AE433)),0)</f>
        <v>1</v>
      </c>
      <c r="F433" s="7">
        <f>IF(P433&gt;0,RANK(P433,(N433:P433,Q433:AE433)),0)</f>
        <v>0</v>
      </c>
      <c r="G433" s="1">
        <f t="shared" si="173"/>
        <v>1310</v>
      </c>
      <c r="H433" s="2">
        <f t="shared" si="174"/>
        <v>0.69385593220338981</v>
      </c>
      <c r="I433" s="2"/>
      <c r="J433" s="2">
        <f t="shared" si="175"/>
        <v>0.15307203389830509</v>
      </c>
      <c r="K433" s="2">
        <f t="shared" si="176"/>
        <v>0.84692796610169496</v>
      </c>
      <c r="L433" s="2">
        <f t="shared" si="177"/>
        <v>0</v>
      </c>
      <c r="M433" s="2">
        <f t="shared" si="178"/>
        <v>-1.1102230246251565E-16</v>
      </c>
      <c r="N433" s="55">
        <v>289</v>
      </c>
      <c r="O433" s="55">
        <v>1599</v>
      </c>
      <c r="Q433" s="106"/>
      <c r="Y433" s="106"/>
      <c r="AG433" s="7">
        <f>IF(Q433&gt;0,RANK(Q433,(N433:P433,Q433:AE433)),0)</f>
        <v>0</v>
      </c>
      <c r="AH433" s="7">
        <f>IF(R433&gt;0,RANK(R433,(N433:P433,Q433:AE433)),0)</f>
        <v>0</v>
      </c>
      <c r="AI433" s="7">
        <f>IF(T433&gt;0,RANK(T433,(N433:P433,Q433:AE433)),0)</f>
        <v>0</v>
      </c>
      <c r="AJ433" s="7">
        <f>IF(S433&gt;0,RANK(S433,(N433:P433,Q433:AE433)),0)</f>
        <v>0</v>
      </c>
      <c r="AK433" s="2">
        <f t="shared" si="179"/>
        <v>0</v>
      </c>
      <c r="AL433" s="2">
        <f t="shared" si="180"/>
        <v>0</v>
      </c>
      <c r="AM433" s="2">
        <f t="shared" si="181"/>
        <v>0</v>
      </c>
      <c r="AN433" s="2">
        <f t="shared" si="182"/>
        <v>0</v>
      </c>
      <c r="AP433" t="s">
        <v>2172</v>
      </c>
      <c r="AQ433" t="s">
        <v>1110</v>
      </c>
      <c r="AT433">
        <v>2</v>
      </c>
      <c r="AU433" s="95">
        <v>16</v>
      </c>
      <c r="AV433" s="97">
        <v>7</v>
      </c>
      <c r="AW433" s="100">
        <f t="shared" si="155"/>
        <v>16007</v>
      </c>
      <c r="AY433" s="7" t="s">
        <v>1461</v>
      </c>
    </row>
    <row r="434" spans="1:58" ht="13" hidden="1" customHeight="1" outlineLevel="1">
      <c r="A434" t="s">
        <v>2173</v>
      </c>
      <c r="B434" t="s">
        <v>1110</v>
      </c>
      <c r="C434" s="1">
        <f t="shared" si="172"/>
        <v>2643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>IF(P434&gt;0,RANK(P434,(N434:P434,Q434:AE434)),0)</f>
        <v>0</v>
      </c>
      <c r="G434" s="1">
        <f t="shared" si="173"/>
        <v>1205</v>
      </c>
      <c r="H434" s="2">
        <f t="shared" si="174"/>
        <v>0.45592130155126748</v>
      </c>
      <c r="I434" s="2"/>
      <c r="J434" s="2">
        <f t="shared" si="175"/>
        <v>0.27203934922436623</v>
      </c>
      <c r="K434" s="2">
        <f t="shared" si="176"/>
        <v>0.72796065077563377</v>
      </c>
      <c r="L434" s="2">
        <f t="shared" si="177"/>
        <v>0</v>
      </c>
      <c r="M434" s="2">
        <f t="shared" si="178"/>
        <v>0</v>
      </c>
      <c r="N434" s="55">
        <v>719</v>
      </c>
      <c r="O434" s="55">
        <v>1924</v>
      </c>
      <c r="Q434" s="106"/>
      <c r="Y434" s="106"/>
      <c r="AG434" s="7">
        <f>IF(Q434&gt;0,RANK(Q434,(N434:P434,Q434:AE434)),0)</f>
        <v>0</v>
      </c>
      <c r="AH434" s="7">
        <f>IF(R434&gt;0,RANK(R434,(N434:P434,Q434:AE434)),0)</f>
        <v>0</v>
      </c>
      <c r="AI434" s="7">
        <f>IF(T434&gt;0,RANK(T434,(N434:P434,Q434:AE434)),0)</f>
        <v>0</v>
      </c>
      <c r="AJ434" s="7">
        <f>IF(S434&gt;0,RANK(S434,(N434:P434,Q434:AE434)),0)</f>
        <v>0</v>
      </c>
      <c r="AK434" s="2">
        <f t="shared" si="179"/>
        <v>0</v>
      </c>
      <c r="AL434" s="2">
        <f t="shared" si="180"/>
        <v>0</v>
      </c>
      <c r="AM434" s="2">
        <f t="shared" si="181"/>
        <v>0</v>
      </c>
      <c r="AN434" s="2">
        <f t="shared" si="182"/>
        <v>0</v>
      </c>
      <c r="AP434" t="s">
        <v>2173</v>
      </c>
      <c r="AQ434" t="s">
        <v>1110</v>
      </c>
      <c r="AT434">
        <v>2</v>
      </c>
      <c r="AU434" s="95">
        <v>16</v>
      </c>
      <c r="AV434" s="97">
        <v>9</v>
      </c>
      <c r="AW434" s="100">
        <f t="shared" si="155"/>
        <v>16009</v>
      </c>
      <c r="AY434" s="7" t="s">
        <v>1461</v>
      </c>
    </row>
    <row r="435" spans="1:58" ht="13" hidden="1" customHeight="1" outlineLevel="1">
      <c r="A435" t="s">
        <v>2218</v>
      </c>
      <c r="B435" t="s">
        <v>1110</v>
      </c>
      <c r="C435" s="1">
        <f t="shared" si="172"/>
        <v>10591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>IF(P435&gt;0,RANK(P435,(N435:P435,Q435:AE435)),0)</f>
        <v>0</v>
      </c>
      <c r="G435" s="1">
        <f t="shared" si="173"/>
        <v>5435</v>
      </c>
      <c r="H435" s="2">
        <f t="shared" si="174"/>
        <v>0.51317156075913517</v>
      </c>
      <c r="I435" s="2"/>
      <c r="J435" s="2">
        <f t="shared" si="175"/>
        <v>0.24341421962043244</v>
      </c>
      <c r="K435" s="2">
        <f t="shared" si="176"/>
        <v>0.75658578037956759</v>
      </c>
      <c r="L435" s="2">
        <f t="shared" si="177"/>
        <v>0</v>
      </c>
      <c r="M435" s="2">
        <f t="shared" si="178"/>
        <v>0</v>
      </c>
      <c r="N435" s="55">
        <v>2578</v>
      </c>
      <c r="O435" s="55">
        <v>8013</v>
      </c>
      <c r="Q435" s="106"/>
      <c r="Y435" s="106"/>
      <c r="AG435" s="7">
        <f>IF(Q435&gt;0,RANK(Q435,(N435:P435,Q435:AE435)),0)</f>
        <v>0</v>
      </c>
      <c r="AH435" s="7">
        <f>IF(R435&gt;0,RANK(R435,(N435:P435,Q435:AE435)),0)</f>
        <v>0</v>
      </c>
      <c r="AI435" s="7">
        <f>IF(T435&gt;0,RANK(T435,(N435:P435,Q435:AE435)),0)</f>
        <v>0</v>
      </c>
      <c r="AJ435" s="7">
        <f>IF(S435&gt;0,RANK(S435,(N435:P435,Q435:AE435)),0)</f>
        <v>0</v>
      </c>
      <c r="AK435" s="2">
        <f t="shared" si="179"/>
        <v>0</v>
      </c>
      <c r="AL435" s="2">
        <f t="shared" si="180"/>
        <v>0</v>
      </c>
      <c r="AM435" s="2">
        <f t="shared" si="181"/>
        <v>0</v>
      </c>
      <c r="AN435" s="2">
        <f t="shared" si="182"/>
        <v>0</v>
      </c>
      <c r="AP435" t="s">
        <v>2218</v>
      </c>
      <c r="AQ435" t="s">
        <v>1110</v>
      </c>
      <c r="AT435">
        <v>2</v>
      </c>
      <c r="AU435" s="95">
        <v>16</v>
      </c>
      <c r="AV435" s="97">
        <v>11</v>
      </c>
      <c r="AW435" s="100">
        <f t="shared" si="155"/>
        <v>16011</v>
      </c>
      <c r="AY435" s="7" t="s">
        <v>1461</v>
      </c>
    </row>
    <row r="436" spans="1:58" ht="13" hidden="1" customHeight="1" outlineLevel="1">
      <c r="A436" t="s">
        <v>1565</v>
      </c>
      <c r="B436" t="s">
        <v>1110</v>
      </c>
      <c r="C436" s="1">
        <f t="shared" si="172"/>
        <v>7040</v>
      </c>
      <c r="D436" s="7">
        <f>IF(N436&gt;0, RANK(N436,(N436:P436,Q436:AE436)),0)</f>
        <v>1</v>
      </c>
      <c r="E436" s="7">
        <f>IF(O436&gt;0,RANK(O436,(N436:P436,Q436:AE436)),0)</f>
        <v>2</v>
      </c>
      <c r="F436" s="7">
        <f>IF(P436&gt;0,RANK(P436,(N436:P436,Q436:AE436)),0)</f>
        <v>0</v>
      </c>
      <c r="G436" s="1">
        <f t="shared" si="173"/>
        <v>1332</v>
      </c>
      <c r="H436" s="2">
        <f t="shared" si="174"/>
        <v>0.18920454545454546</v>
      </c>
      <c r="I436" s="2"/>
      <c r="J436" s="2">
        <f t="shared" si="175"/>
        <v>0.59460227272727273</v>
      </c>
      <c r="K436" s="2">
        <f t="shared" si="176"/>
        <v>0.40539772727272727</v>
      </c>
      <c r="L436" s="2">
        <f t="shared" si="177"/>
        <v>0</v>
      </c>
      <c r="M436" s="2">
        <f t="shared" si="178"/>
        <v>0</v>
      </c>
      <c r="N436" s="55">
        <v>4186</v>
      </c>
      <c r="O436" s="55">
        <v>2854</v>
      </c>
      <c r="Q436" s="106"/>
      <c r="Y436" s="106"/>
      <c r="AG436" s="7">
        <f>IF(Q436&gt;0,RANK(Q436,(N436:P436,Q436:AE436)),0)</f>
        <v>0</v>
      </c>
      <c r="AH436" s="7">
        <f>IF(R436&gt;0,RANK(R436,(N436:P436,Q436:AE436)),0)</f>
        <v>0</v>
      </c>
      <c r="AI436" s="7">
        <f>IF(T436&gt;0,RANK(T436,(N436:P436,Q436:AE436)),0)</f>
        <v>0</v>
      </c>
      <c r="AJ436" s="7">
        <f>IF(S436&gt;0,RANK(S436,(N436:P436,Q436:AE436)),0)</f>
        <v>0</v>
      </c>
      <c r="AK436" s="2">
        <f t="shared" si="179"/>
        <v>0</v>
      </c>
      <c r="AL436" s="2">
        <f t="shared" si="180"/>
        <v>0</v>
      </c>
      <c r="AM436" s="2">
        <f t="shared" si="181"/>
        <v>0</v>
      </c>
      <c r="AN436" s="2">
        <f t="shared" si="182"/>
        <v>0</v>
      </c>
      <c r="AP436" t="s">
        <v>1565</v>
      </c>
      <c r="AQ436" t="s">
        <v>1110</v>
      </c>
      <c r="AT436">
        <v>2</v>
      </c>
      <c r="AU436" s="95">
        <v>16</v>
      </c>
      <c r="AV436" s="97">
        <v>13</v>
      </c>
      <c r="AW436" s="100">
        <f t="shared" si="155"/>
        <v>16013</v>
      </c>
      <c r="AY436" s="7" t="s">
        <v>1461</v>
      </c>
    </row>
    <row r="437" spans="1:58" ht="13" hidden="1" customHeight="1" outlineLevel="1">
      <c r="A437" t="s">
        <v>160</v>
      </c>
      <c r="B437" t="s">
        <v>1110</v>
      </c>
      <c r="C437" s="1">
        <f t="shared" si="172"/>
        <v>2682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>IF(P437&gt;0,RANK(P437,(N437:P437,Q437:AE437)),0)</f>
        <v>0</v>
      </c>
      <c r="G437" s="1">
        <f t="shared" si="173"/>
        <v>1122</v>
      </c>
      <c r="H437" s="2">
        <f t="shared" si="174"/>
        <v>0.41834451901565994</v>
      </c>
      <c r="I437" s="2"/>
      <c r="J437" s="2">
        <f t="shared" si="175"/>
        <v>0.29082774049217003</v>
      </c>
      <c r="K437" s="2">
        <f t="shared" si="176"/>
        <v>0.70917225950783003</v>
      </c>
      <c r="L437" s="2">
        <f t="shared" si="177"/>
        <v>0</v>
      </c>
      <c r="M437" s="2">
        <f t="shared" si="178"/>
        <v>0</v>
      </c>
      <c r="N437" s="55">
        <v>780</v>
      </c>
      <c r="O437" s="55">
        <v>1902</v>
      </c>
      <c r="Q437" s="106"/>
      <c r="Y437" s="106"/>
      <c r="AG437" s="7">
        <f>IF(Q437&gt;0,RANK(Q437,(N437:P437,Q437:AE437)),0)</f>
        <v>0</v>
      </c>
      <c r="AH437" s="7">
        <f>IF(R437&gt;0,RANK(R437,(N437:P437,Q437:AE437)),0)</f>
        <v>0</v>
      </c>
      <c r="AI437" s="7">
        <f>IF(T437&gt;0,RANK(T437,(N437:P437,Q437:AE437)),0)</f>
        <v>0</v>
      </c>
      <c r="AJ437" s="7">
        <f>IF(S437&gt;0,RANK(S437,(N437:P437,Q437:AE437)),0)</f>
        <v>0</v>
      </c>
      <c r="AK437" s="2">
        <f t="shared" si="179"/>
        <v>0</v>
      </c>
      <c r="AL437" s="2">
        <f t="shared" si="180"/>
        <v>0</v>
      </c>
      <c r="AM437" s="2">
        <f t="shared" si="181"/>
        <v>0</v>
      </c>
      <c r="AN437" s="2">
        <f t="shared" si="182"/>
        <v>0</v>
      </c>
      <c r="AP437" t="s">
        <v>160</v>
      </c>
      <c r="AQ437" t="s">
        <v>1110</v>
      </c>
      <c r="AT437">
        <v>2</v>
      </c>
      <c r="AU437" s="95">
        <v>16</v>
      </c>
      <c r="AV437" s="97">
        <v>15</v>
      </c>
      <c r="AW437" s="100">
        <f t="shared" si="155"/>
        <v>16015</v>
      </c>
      <c r="AY437" s="7" t="s">
        <v>1461</v>
      </c>
    </row>
    <row r="438" spans="1:58" ht="13" hidden="1" customHeight="1" outlineLevel="1">
      <c r="A438" t="s">
        <v>1425</v>
      </c>
      <c r="B438" t="s">
        <v>1110</v>
      </c>
      <c r="C438" s="1">
        <f t="shared" si="172"/>
        <v>12681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>IF(P438&gt;0,RANK(P438,(N438:P438,Q438:AE438)),0)</f>
        <v>0</v>
      </c>
      <c r="G438" s="1">
        <f t="shared" si="173"/>
        <v>4243</v>
      </c>
      <c r="H438" s="2">
        <f t="shared" si="174"/>
        <v>0.33459506348079804</v>
      </c>
      <c r="I438" s="2"/>
      <c r="J438" s="2">
        <f t="shared" si="175"/>
        <v>0.33270246825960098</v>
      </c>
      <c r="K438" s="2">
        <f t="shared" si="176"/>
        <v>0.66729753174039907</v>
      </c>
      <c r="L438" s="2">
        <f t="shared" si="177"/>
        <v>0</v>
      </c>
      <c r="M438" s="2">
        <f t="shared" si="178"/>
        <v>0</v>
      </c>
      <c r="N438" s="55">
        <v>4219</v>
      </c>
      <c r="O438" s="55">
        <v>8462</v>
      </c>
      <c r="Q438" s="106"/>
      <c r="Y438" s="106"/>
      <c r="AG438" s="7">
        <f>IF(Q438&gt;0,RANK(Q438,(N438:P438,Q438:AE438)),0)</f>
        <v>0</v>
      </c>
      <c r="AH438" s="7">
        <f>IF(R438&gt;0,RANK(R438,(N438:P438,Q438:AE438)),0)</f>
        <v>0</v>
      </c>
      <c r="AI438" s="7">
        <f>IF(T438&gt;0,RANK(T438,(N438:P438,Q438:AE438)),0)</f>
        <v>0</v>
      </c>
      <c r="AJ438" s="7">
        <f>IF(S438&gt;0,RANK(S438,(N438:P438,Q438:AE438)),0)</f>
        <v>0</v>
      </c>
      <c r="AK438" s="2">
        <f t="shared" si="179"/>
        <v>0</v>
      </c>
      <c r="AL438" s="2">
        <f t="shared" si="180"/>
        <v>0</v>
      </c>
      <c r="AM438" s="2">
        <f t="shared" si="181"/>
        <v>0</v>
      </c>
      <c r="AN438" s="2">
        <f t="shared" si="182"/>
        <v>0</v>
      </c>
      <c r="AP438" t="s">
        <v>1425</v>
      </c>
      <c r="AQ438" t="s">
        <v>1110</v>
      </c>
      <c r="AT438">
        <v>2</v>
      </c>
      <c r="AU438" s="95">
        <v>16</v>
      </c>
      <c r="AV438" s="97">
        <v>17</v>
      </c>
      <c r="AW438" s="100">
        <f t="shared" si="155"/>
        <v>16017</v>
      </c>
      <c r="AY438" s="7" t="s">
        <v>1461</v>
      </c>
      <c r="BF438" t="s">
        <v>1761</v>
      </c>
    </row>
    <row r="439" spans="1:58" ht="13" hidden="1" customHeight="1" outlineLevel="1">
      <c r="A439" t="s">
        <v>912</v>
      </c>
      <c r="B439" t="s">
        <v>1110</v>
      </c>
      <c r="C439" s="1">
        <f t="shared" si="172"/>
        <v>26804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>IF(P439&gt;0,RANK(P439,(N439:P439,Q439:AE439)),0)</f>
        <v>0</v>
      </c>
      <c r="G439" s="1">
        <f t="shared" si="173"/>
        <v>11676</v>
      </c>
      <c r="H439" s="2">
        <f t="shared" si="174"/>
        <v>0.43560662587673482</v>
      </c>
      <c r="I439" s="2"/>
      <c r="J439" s="2">
        <f t="shared" si="175"/>
        <v>0.28219668706163259</v>
      </c>
      <c r="K439" s="2">
        <f t="shared" si="176"/>
        <v>0.71780331293836741</v>
      </c>
      <c r="L439" s="2">
        <f t="shared" si="177"/>
        <v>0</v>
      </c>
      <c r="M439" s="2">
        <f t="shared" si="178"/>
        <v>0</v>
      </c>
      <c r="N439" s="55">
        <v>7564</v>
      </c>
      <c r="O439" s="55">
        <v>19240</v>
      </c>
      <c r="Q439" s="106"/>
      <c r="Y439" s="106"/>
      <c r="AG439" s="7">
        <f>IF(Q439&gt;0,RANK(Q439,(N439:P439,Q439:AE439)),0)</f>
        <v>0</v>
      </c>
      <c r="AH439" s="7">
        <f>IF(R439&gt;0,RANK(R439,(N439:P439,Q439:AE439)),0)</f>
        <v>0</v>
      </c>
      <c r="AI439" s="7">
        <f>IF(T439&gt;0,RANK(T439,(N439:P439,Q439:AE439)),0)</f>
        <v>0</v>
      </c>
      <c r="AJ439" s="7">
        <f>IF(S439&gt;0,RANK(S439,(N439:P439,Q439:AE439)),0)</f>
        <v>0</v>
      </c>
      <c r="AK439" s="2">
        <f t="shared" si="179"/>
        <v>0</v>
      </c>
      <c r="AL439" s="2">
        <f t="shared" si="180"/>
        <v>0</v>
      </c>
      <c r="AM439" s="2">
        <f t="shared" si="181"/>
        <v>0</v>
      </c>
      <c r="AN439" s="2">
        <f t="shared" si="182"/>
        <v>0</v>
      </c>
      <c r="AP439" t="s">
        <v>912</v>
      </c>
      <c r="AQ439" t="s">
        <v>1110</v>
      </c>
      <c r="AT439">
        <v>2</v>
      </c>
      <c r="AU439" s="95">
        <v>16</v>
      </c>
      <c r="AV439" s="97">
        <v>19</v>
      </c>
      <c r="AW439" s="100">
        <f t="shared" si="155"/>
        <v>16019</v>
      </c>
      <c r="AY439" s="7" t="s">
        <v>1461</v>
      </c>
    </row>
    <row r="440" spans="1:58" ht="13" hidden="1" customHeight="1" outlineLevel="1">
      <c r="A440" t="s">
        <v>1424</v>
      </c>
      <c r="B440" t="s">
        <v>1110</v>
      </c>
      <c r="C440" s="1">
        <f t="shared" si="172"/>
        <v>3302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>IF(P440&gt;0,RANK(P440,(N440:P440,Q440:AE440)),0)</f>
        <v>0</v>
      </c>
      <c r="G440" s="1">
        <f t="shared" si="173"/>
        <v>1732</v>
      </c>
      <c r="H440" s="2">
        <f t="shared" si="174"/>
        <v>0.52453058752271353</v>
      </c>
      <c r="I440" s="2"/>
      <c r="J440" s="2">
        <f t="shared" si="175"/>
        <v>0.23773470623864323</v>
      </c>
      <c r="K440" s="2">
        <f t="shared" si="176"/>
        <v>0.76226529376135677</v>
      </c>
      <c r="L440" s="2">
        <f t="shared" si="177"/>
        <v>0</v>
      </c>
      <c r="M440" s="2">
        <f t="shared" si="178"/>
        <v>0</v>
      </c>
      <c r="N440" s="55">
        <v>785</v>
      </c>
      <c r="O440" s="55">
        <v>2517</v>
      </c>
      <c r="Q440" s="106"/>
      <c r="Y440" s="106"/>
      <c r="AG440" s="7">
        <f>IF(Q440&gt;0,RANK(Q440,(N440:P440,Q440:AE440)),0)</f>
        <v>0</v>
      </c>
      <c r="AH440" s="7">
        <f>IF(R440&gt;0,RANK(R440,(N440:P440,Q440:AE440)),0)</f>
        <v>0</v>
      </c>
      <c r="AI440" s="7">
        <f>IF(T440&gt;0,RANK(T440,(N440:P440,Q440:AE440)),0)</f>
        <v>0</v>
      </c>
      <c r="AJ440" s="7">
        <f>IF(S440&gt;0,RANK(S440,(N440:P440,Q440:AE440)),0)</f>
        <v>0</v>
      </c>
      <c r="AK440" s="2">
        <f t="shared" si="179"/>
        <v>0</v>
      </c>
      <c r="AL440" s="2">
        <f t="shared" si="180"/>
        <v>0</v>
      </c>
      <c r="AM440" s="2">
        <f t="shared" si="181"/>
        <v>0</v>
      </c>
      <c r="AN440" s="2">
        <f t="shared" si="182"/>
        <v>0</v>
      </c>
      <c r="AP440" t="s">
        <v>1424</v>
      </c>
      <c r="AQ440" t="s">
        <v>1110</v>
      </c>
      <c r="AT440">
        <v>2</v>
      </c>
      <c r="AU440" s="95">
        <v>16</v>
      </c>
      <c r="AV440" s="97">
        <v>21</v>
      </c>
      <c r="AW440" s="100">
        <f t="shared" si="155"/>
        <v>16021</v>
      </c>
      <c r="AY440" s="7" t="s">
        <v>1461</v>
      </c>
    </row>
    <row r="441" spans="1:58" ht="13" hidden="1" customHeight="1" outlineLevel="1">
      <c r="A441" t="s">
        <v>2569</v>
      </c>
      <c r="B441" t="s">
        <v>1110</v>
      </c>
      <c r="C441" s="1">
        <f t="shared" si="172"/>
        <v>1135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>IF(P441&gt;0,RANK(P441,(N441:P441,Q441:AE441)),0)</f>
        <v>0</v>
      </c>
      <c r="G441" s="1">
        <f t="shared" si="173"/>
        <v>655</v>
      </c>
      <c r="H441" s="2">
        <f t="shared" si="174"/>
        <v>0.5770925110132159</v>
      </c>
      <c r="I441" s="2"/>
      <c r="J441" s="2">
        <f t="shared" si="175"/>
        <v>0.21145374449339208</v>
      </c>
      <c r="K441" s="2">
        <f t="shared" si="176"/>
        <v>0.78854625550660795</v>
      </c>
      <c r="L441" s="2">
        <f t="shared" si="177"/>
        <v>0</v>
      </c>
      <c r="M441" s="2">
        <f t="shared" si="178"/>
        <v>0</v>
      </c>
      <c r="N441" s="55">
        <v>240</v>
      </c>
      <c r="O441" s="55">
        <v>895</v>
      </c>
      <c r="Q441" s="106"/>
      <c r="Y441" s="106"/>
      <c r="AG441" s="7">
        <f>IF(Q441&gt;0,RANK(Q441,(N441:P441,Q441:AE441)),0)</f>
        <v>0</v>
      </c>
      <c r="AH441" s="7">
        <f>IF(R441&gt;0,RANK(R441,(N441:P441,Q441:AE441)),0)</f>
        <v>0</v>
      </c>
      <c r="AI441" s="7">
        <f>IF(T441&gt;0,RANK(T441,(N441:P441,Q441:AE441)),0)</f>
        <v>0</v>
      </c>
      <c r="AJ441" s="7">
        <f>IF(S441&gt;0,RANK(S441,(N441:P441,Q441:AE441)),0)</f>
        <v>0</v>
      </c>
      <c r="AK441" s="2">
        <f t="shared" si="179"/>
        <v>0</v>
      </c>
      <c r="AL441" s="2">
        <f t="shared" si="180"/>
        <v>0</v>
      </c>
      <c r="AM441" s="2">
        <f t="shared" si="181"/>
        <v>0</v>
      </c>
      <c r="AN441" s="2">
        <f t="shared" si="182"/>
        <v>0</v>
      </c>
      <c r="AP441" t="s">
        <v>2569</v>
      </c>
      <c r="AQ441" t="s">
        <v>1110</v>
      </c>
      <c r="AT441">
        <v>2</v>
      </c>
      <c r="AU441" s="95">
        <v>16</v>
      </c>
      <c r="AV441" s="97">
        <v>23</v>
      </c>
      <c r="AW441" s="100">
        <f t="shared" si="155"/>
        <v>16023</v>
      </c>
      <c r="AY441" s="7" t="s">
        <v>1461</v>
      </c>
    </row>
    <row r="442" spans="1:58" ht="13" hidden="1" customHeight="1" outlineLevel="1">
      <c r="A442" t="s">
        <v>2341</v>
      </c>
      <c r="B442" t="s">
        <v>1110</v>
      </c>
      <c r="C442" s="1">
        <f t="shared" si="172"/>
        <v>429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>IF(P442&gt;0,RANK(P442,(N442:P442,Q442:AE442)),0)</f>
        <v>0</v>
      </c>
      <c r="G442" s="1">
        <f t="shared" si="173"/>
        <v>229</v>
      </c>
      <c r="H442" s="2">
        <f t="shared" si="174"/>
        <v>0.53379953379953382</v>
      </c>
      <c r="I442" s="2"/>
      <c r="J442" s="2">
        <f t="shared" si="175"/>
        <v>0.23310023310023309</v>
      </c>
      <c r="K442" s="2">
        <f t="shared" si="176"/>
        <v>0.76689976689976691</v>
      </c>
      <c r="L442" s="2">
        <f t="shared" si="177"/>
        <v>0</v>
      </c>
      <c r="M442" s="2">
        <f t="shared" si="178"/>
        <v>0</v>
      </c>
      <c r="N442" s="55">
        <v>100</v>
      </c>
      <c r="O442" s="55">
        <v>329</v>
      </c>
      <c r="Q442" s="106"/>
      <c r="Y442" s="106"/>
      <c r="AG442" s="7">
        <f>IF(Q442&gt;0,RANK(Q442,(N442:P442,Q442:AE442)),0)</f>
        <v>0</v>
      </c>
      <c r="AH442" s="7">
        <f>IF(R442&gt;0,RANK(R442,(N442:P442,Q442:AE442)),0)</f>
        <v>0</v>
      </c>
      <c r="AI442" s="7">
        <f>IF(T442&gt;0,RANK(T442,(N442:P442,Q442:AE442)),0)</f>
        <v>0</v>
      </c>
      <c r="AJ442" s="7">
        <f>IF(S442&gt;0,RANK(S442,(N442:P442,Q442:AE442)),0)</f>
        <v>0</v>
      </c>
      <c r="AK442" s="2">
        <f t="shared" si="179"/>
        <v>0</v>
      </c>
      <c r="AL442" s="2">
        <f t="shared" si="180"/>
        <v>0</v>
      </c>
      <c r="AM442" s="2">
        <f t="shared" si="181"/>
        <v>0</v>
      </c>
      <c r="AN442" s="2">
        <f t="shared" si="182"/>
        <v>0</v>
      </c>
      <c r="AP442" t="s">
        <v>2341</v>
      </c>
      <c r="AQ442" t="s">
        <v>1110</v>
      </c>
      <c r="AT442">
        <v>2</v>
      </c>
      <c r="AU442" s="95">
        <v>16</v>
      </c>
      <c r="AV442" s="97">
        <v>25</v>
      </c>
      <c r="AW442" s="100">
        <f t="shared" si="155"/>
        <v>16025</v>
      </c>
      <c r="AY442" s="7" t="s">
        <v>1461</v>
      </c>
    </row>
    <row r="443" spans="1:58" ht="13" hidden="1" customHeight="1" outlineLevel="1">
      <c r="A443" t="s">
        <v>2358</v>
      </c>
      <c r="B443" t="s">
        <v>1110</v>
      </c>
      <c r="C443" s="1">
        <f t="shared" si="172"/>
        <v>44307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>IF(P443&gt;0,RANK(P443,(N443:P443,Q443:AE443)),0)</f>
        <v>0</v>
      </c>
      <c r="G443" s="1">
        <f t="shared" si="173"/>
        <v>19819</v>
      </c>
      <c r="H443" s="2">
        <f t="shared" si="174"/>
        <v>0.44731080867583001</v>
      </c>
      <c r="I443" s="2"/>
      <c r="J443" s="2">
        <f t="shared" si="175"/>
        <v>0.27634459566208502</v>
      </c>
      <c r="K443" s="2">
        <f t="shared" si="176"/>
        <v>0.72365540433791498</v>
      </c>
      <c r="L443" s="2">
        <f t="shared" si="177"/>
        <v>0</v>
      </c>
      <c r="M443" s="2">
        <f t="shared" si="178"/>
        <v>0</v>
      </c>
      <c r="N443" s="55">
        <v>12244</v>
      </c>
      <c r="O443" s="55">
        <v>32063</v>
      </c>
      <c r="Q443" s="106"/>
      <c r="Y443" s="106"/>
      <c r="AG443" s="7">
        <f>IF(Q443&gt;0,RANK(Q443,(N443:P443,Q443:AE443)),0)</f>
        <v>0</v>
      </c>
      <c r="AH443" s="7">
        <f>IF(R443&gt;0,RANK(R443,(N443:P443,Q443:AE443)),0)</f>
        <v>0</v>
      </c>
      <c r="AI443" s="7">
        <f>IF(T443&gt;0,RANK(T443,(N443:P443,Q443:AE443)),0)</f>
        <v>0</v>
      </c>
      <c r="AJ443" s="7">
        <f>IF(S443&gt;0,RANK(S443,(N443:P443,Q443:AE443)),0)</f>
        <v>0</v>
      </c>
      <c r="AK443" s="2">
        <f t="shared" si="179"/>
        <v>0</v>
      </c>
      <c r="AL443" s="2">
        <f t="shared" si="180"/>
        <v>0</v>
      </c>
      <c r="AM443" s="2">
        <f t="shared" si="181"/>
        <v>0</v>
      </c>
      <c r="AN443" s="2">
        <f t="shared" si="182"/>
        <v>0</v>
      </c>
      <c r="AP443" t="s">
        <v>2358</v>
      </c>
      <c r="AQ443" t="s">
        <v>1110</v>
      </c>
      <c r="AT443">
        <v>2</v>
      </c>
      <c r="AU443" s="95">
        <v>16</v>
      </c>
      <c r="AV443" s="97">
        <v>27</v>
      </c>
      <c r="AW443" s="100">
        <f t="shared" si="155"/>
        <v>16027</v>
      </c>
      <c r="AY443" s="7" t="s">
        <v>1461</v>
      </c>
    </row>
    <row r="444" spans="1:58" ht="13" hidden="1" customHeight="1" outlineLevel="1">
      <c r="A444" t="s">
        <v>1910</v>
      </c>
      <c r="B444" t="s">
        <v>1110</v>
      </c>
      <c r="C444" s="1">
        <f t="shared" si="172"/>
        <v>1945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>IF(P444&gt;0,RANK(P444,(N444:P444,Q444:AE444)),0)</f>
        <v>0</v>
      </c>
      <c r="G444" s="1">
        <f t="shared" si="173"/>
        <v>1291</v>
      </c>
      <c r="H444" s="2">
        <f t="shared" si="174"/>
        <v>0.66375321336760928</v>
      </c>
      <c r="I444" s="2"/>
      <c r="J444" s="2">
        <f t="shared" si="175"/>
        <v>0.16812339331619539</v>
      </c>
      <c r="K444" s="2">
        <f t="shared" si="176"/>
        <v>0.83187660668380459</v>
      </c>
      <c r="L444" s="2">
        <f t="shared" si="177"/>
        <v>0</v>
      </c>
      <c r="M444" s="2">
        <f t="shared" si="178"/>
        <v>0</v>
      </c>
      <c r="N444" s="55">
        <v>327</v>
      </c>
      <c r="O444" s="55">
        <v>1618</v>
      </c>
      <c r="Q444" s="106"/>
      <c r="Y444" s="106"/>
      <c r="AG444" s="7">
        <f>IF(Q444&gt;0,RANK(Q444,(N444:P444,Q444:AE444)),0)</f>
        <v>0</v>
      </c>
      <c r="AH444" s="7">
        <f>IF(R444&gt;0,RANK(R444,(N444:P444,Q444:AE444)),0)</f>
        <v>0</v>
      </c>
      <c r="AI444" s="7">
        <f>IF(T444&gt;0,RANK(T444,(N444:P444,Q444:AE444)),0)</f>
        <v>0</v>
      </c>
      <c r="AJ444" s="7">
        <f>IF(S444&gt;0,RANK(S444,(N444:P444,Q444:AE444)),0)</f>
        <v>0</v>
      </c>
      <c r="AK444" s="2">
        <f t="shared" si="179"/>
        <v>0</v>
      </c>
      <c r="AL444" s="2">
        <f t="shared" si="180"/>
        <v>0</v>
      </c>
      <c r="AM444" s="2">
        <f t="shared" si="181"/>
        <v>0</v>
      </c>
      <c r="AN444" s="2">
        <f t="shared" si="182"/>
        <v>0</v>
      </c>
      <c r="AP444" t="s">
        <v>1910</v>
      </c>
      <c r="AQ444" t="s">
        <v>1110</v>
      </c>
      <c r="AT444">
        <v>2</v>
      </c>
      <c r="AU444" s="95">
        <v>16</v>
      </c>
      <c r="AV444" s="97">
        <v>29</v>
      </c>
      <c r="AW444" s="100">
        <f t="shared" si="155"/>
        <v>16029</v>
      </c>
      <c r="AY444" s="7" t="s">
        <v>1461</v>
      </c>
    </row>
    <row r="445" spans="1:58" ht="13" hidden="1" customHeight="1" outlineLevel="1">
      <c r="A445" t="s">
        <v>725</v>
      </c>
      <c r="B445" t="s">
        <v>1110</v>
      </c>
      <c r="C445" s="1">
        <f t="shared" si="172"/>
        <v>5440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>IF(P445&gt;0,RANK(P445,(N445:P445,Q445:AE445)),0)</f>
        <v>0</v>
      </c>
      <c r="G445" s="1">
        <f t="shared" si="173"/>
        <v>3792</v>
      </c>
      <c r="H445" s="2">
        <f t="shared" si="174"/>
        <v>0.69705882352941173</v>
      </c>
      <c r="I445" s="2"/>
      <c r="J445" s="2">
        <f t="shared" si="175"/>
        <v>0.15147058823529411</v>
      </c>
      <c r="K445" s="2">
        <f t="shared" si="176"/>
        <v>0.84852941176470587</v>
      </c>
      <c r="L445" s="2">
        <f t="shared" si="177"/>
        <v>0</v>
      </c>
      <c r="M445" s="2">
        <f t="shared" si="178"/>
        <v>0</v>
      </c>
      <c r="N445" s="55">
        <v>824</v>
      </c>
      <c r="O445" s="55">
        <v>4616</v>
      </c>
      <c r="Q445" s="106"/>
      <c r="Y445" s="106"/>
      <c r="AG445" s="7">
        <f>IF(Q445&gt;0,RANK(Q445,(N445:P445,Q445:AE445)),0)</f>
        <v>0</v>
      </c>
      <c r="AH445" s="7">
        <f>IF(R445&gt;0,RANK(R445,(N445:P445,Q445:AE445)),0)</f>
        <v>0</v>
      </c>
      <c r="AI445" s="7">
        <f>IF(T445&gt;0,RANK(T445,(N445:P445,Q445:AE445)),0)</f>
        <v>0</v>
      </c>
      <c r="AJ445" s="7">
        <f>IF(S445&gt;0,RANK(S445,(N445:P445,Q445:AE445)),0)</f>
        <v>0</v>
      </c>
      <c r="AK445" s="2">
        <f t="shared" si="179"/>
        <v>0</v>
      </c>
      <c r="AL445" s="2">
        <f t="shared" si="180"/>
        <v>0</v>
      </c>
      <c r="AM445" s="2">
        <f t="shared" si="181"/>
        <v>0</v>
      </c>
      <c r="AN445" s="2">
        <f t="shared" si="182"/>
        <v>0</v>
      </c>
      <c r="AP445" t="s">
        <v>725</v>
      </c>
      <c r="AQ445" t="s">
        <v>1110</v>
      </c>
      <c r="AT445">
        <v>2</v>
      </c>
      <c r="AU445" s="95">
        <v>16</v>
      </c>
      <c r="AV445" s="97">
        <v>31</v>
      </c>
      <c r="AW445" s="100">
        <f t="shared" si="155"/>
        <v>16031</v>
      </c>
      <c r="AY445" s="7" t="s">
        <v>1461</v>
      </c>
    </row>
    <row r="446" spans="1:58" ht="13" hidden="1" customHeight="1" outlineLevel="1">
      <c r="A446" t="s">
        <v>726</v>
      </c>
      <c r="B446" t="s">
        <v>1110</v>
      </c>
      <c r="C446" s="1">
        <f t="shared" si="172"/>
        <v>232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>IF(P446&gt;0,RANK(P446,(N446:P446,Q446:AE446)),0)</f>
        <v>0</v>
      </c>
      <c r="G446" s="1">
        <f t="shared" si="173"/>
        <v>158</v>
      </c>
      <c r="H446" s="2">
        <f t="shared" si="174"/>
        <v>0.68103448275862066</v>
      </c>
      <c r="I446" s="2"/>
      <c r="J446" s="2">
        <f t="shared" si="175"/>
        <v>0.15948275862068967</v>
      </c>
      <c r="K446" s="2">
        <f t="shared" si="176"/>
        <v>0.84051724137931039</v>
      </c>
      <c r="L446" s="2">
        <f t="shared" si="177"/>
        <v>0</v>
      </c>
      <c r="M446" s="2">
        <f t="shared" si="178"/>
        <v>-1.1102230246251565E-16</v>
      </c>
      <c r="N446" s="55">
        <v>37</v>
      </c>
      <c r="O446" s="55">
        <v>195</v>
      </c>
      <c r="Q446" s="106"/>
      <c r="Y446" s="106"/>
      <c r="AG446" s="7">
        <f>IF(Q446&gt;0,RANK(Q446,(N446:P446,Q446:AE446)),0)</f>
        <v>0</v>
      </c>
      <c r="AH446" s="7">
        <f>IF(R446&gt;0,RANK(R446,(N446:P446,Q446:AE446)),0)</f>
        <v>0</v>
      </c>
      <c r="AI446" s="7">
        <f>IF(T446&gt;0,RANK(T446,(N446:P446,Q446:AE446)),0)</f>
        <v>0</v>
      </c>
      <c r="AJ446" s="7">
        <f>IF(S446&gt;0,RANK(S446,(N446:P446,Q446:AE446)),0)</f>
        <v>0</v>
      </c>
      <c r="AK446" s="2">
        <f t="shared" si="179"/>
        <v>0</v>
      </c>
      <c r="AL446" s="2">
        <f t="shared" si="180"/>
        <v>0</v>
      </c>
      <c r="AM446" s="2">
        <f t="shared" si="181"/>
        <v>0</v>
      </c>
      <c r="AN446" s="2">
        <f t="shared" si="182"/>
        <v>0</v>
      </c>
      <c r="AP446" t="s">
        <v>726</v>
      </c>
      <c r="AQ446" t="s">
        <v>1110</v>
      </c>
      <c r="AT446">
        <v>2</v>
      </c>
      <c r="AU446" s="95">
        <v>16</v>
      </c>
      <c r="AV446" s="97">
        <v>33</v>
      </c>
      <c r="AW446" s="100">
        <f t="shared" si="155"/>
        <v>16033</v>
      </c>
      <c r="AY446" s="7" t="s">
        <v>1461</v>
      </c>
    </row>
    <row r="447" spans="1:58" ht="13" hidden="1" customHeight="1" outlineLevel="1">
      <c r="A447" t="s">
        <v>1992</v>
      </c>
      <c r="B447" t="s">
        <v>1110</v>
      </c>
      <c r="C447" s="1">
        <f t="shared" si="172"/>
        <v>2637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>IF(P447&gt;0,RANK(P447,(N447:P447,Q447:AE447)),0)</f>
        <v>0</v>
      </c>
      <c r="G447" s="1">
        <f t="shared" si="173"/>
        <v>1115</v>
      </c>
      <c r="H447" s="2">
        <f t="shared" si="174"/>
        <v>0.42282897231702693</v>
      </c>
      <c r="I447" s="2"/>
      <c r="J447" s="2">
        <f t="shared" si="175"/>
        <v>0.28858551384148656</v>
      </c>
      <c r="K447" s="2">
        <f t="shared" si="176"/>
        <v>0.71141448615851344</v>
      </c>
      <c r="L447" s="2">
        <f t="shared" si="177"/>
        <v>0</v>
      </c>
      <c r="M447" s="2">
        <f t="shared" si="178"/>
        <v>0</v>
      </c>
      <c r="N447" s="55">
        <v>761</v>
      </c>
      <c r="O447" s="55">
        <v>1876</v>
      </c>
      <c r="Q447" s="106"/>
      <c r="Y447" s="106"/>
      <c r="AG447" s="7">
        <f>IF(Q447&gt;0,RANK(Q447,(N447:P447,Q447:AE447)),0)</f>
        <v>0</v>
      </c>
      <c r="AH447" s="7">
        <f>IF(R447&gt;0,RANK(R447,(N447:P447,Q447:AE447)),0)</f>
        <v>0</v>
      </c>
      <c r="AI447" s="7">
        <f>IF(T447&gt;0,RANK(T447,(N447:P447,Q447:AE447)),0)</f>
        <v>0</v>
      </c>
      <c r="AJ447" s="7">
        <f>IF(S447&gt;0,RANK(S447,(N447:P447,Q447:AE447)),0)</f>
        <v>0</v>
      </c>
      <c r="AK447" s="2">
        <f t="shared" si="179"/>
        <v>0</v>
      </c>
      <c r="AL447" s="2">
        <f t="shared" si="180"/>
        <v>0</v>
      </c>
      <c r="AM447" s="2">
        <f t="shared" si="181"/>
        <v>0</v>
      </c>
      <c r="AN447" s="2">
        <f t="shared" si="182"/>
        <v>0</v>
      </c>
      <c r="AP447" t="s">
        <v>1992</v>
      </c>
      <c r="AQ447" t="s">
        <v>1110</v>
      </c>
      <c r="AT447">
        <v>2</v>
      </c>
      <c r="AU447" s="95">
        <v>16</v>
      </c>
      <c r="AV447" s="97">
        <v>35</v>
      </c>
      <c r="AW447" s="100">
        <f t="shared" si="155"/>
        <v>16035</v>
      </c>
      <c r="AY447" s="7" t="s">
        <v>1461</v>
      </c>
    </row>
    <row r="448" spans="1:58" ht="13" hidden="1" customHeight="1" outlineLevel="1">
      <c r="A448" t="s">
        <v>679</v>
      </c>
      <c r="B448" t="s">
        <v>1110</v>
      </c>
      <c r="C448" s="1">
        <f t="shared" si="172"/>
        <v>1781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>IF(P448&gt;0,RANK(P448,(N448:P448,Q448:AE448)),0)</f>
        <v>0</v>
      </c>
      <c r="G448" s="1">
        <f t="shared" si="173"/>
        <v>941</v>
      </c>
      <c r="H448" s="2">
        <f t="shared" si="174"/>
        <v>0.52835485682201011</v>
      </c>
      <c r="I448" s="2"/>
      <c r="J448" s="2">
        <f t="shared" si="175"/>
        <v>0.23582257158899494</v>
      </c>
      <c r="K448" s="2">
        <f t="shared" si="176"/>
        <v>0.764177428411005</v>
      </c>
      <c r="L448" s="2">
        <f t="shared" si="177"/>
        <v>0</v>
      </c>
      <c r="M448" s="2">
        <f t="shared" si="178"/>
        <v>0</v>
      </c>
      <c r="N448" s="55">
        <v>420</v>
      </c>
      <c r="O448" s="55">
        <v>1361</v>
      </c>
      <c r="Q448" s="106"/>
      <c r="Y448" s="106"/>
      <c r="AG448" s="7">
        <f>IF(Q448&gt;0,RANK(Q448,(N448:P448,Q448:AE448)),0)</f>
        <v>0</v>
      </c>
      <c r="AH448" s="7">
        <f>IF(R448&gt;0,RANK(R448,(N448:P448,Q448:AE448)),0)</f>
        <v>0</v>
      </c>
      <c r="AI448" s="7">
        <f>IF(T448&gt;0,RANK(T448,(N448:P448,Q448:AE448)),0)</f>
        <v>0</v>
      </c>
      <c r="AJ448" s="7">
        <f>IF(S448&gt;0,RANK(S448,(N448:P448,Q448:AE448)),0)</f>
        <v>0</v>
      </c>
      <c r="AK448" s="2">
        <f t="shared" si="179"/>
        <v>0</v>
      </c>
      <c r="AL448" s="2">
        <f t="shared" si="180"/>
        <v>0</v>
      </c>
      <c r="AM448" s="2">
        <f t="shared" si="181"/>
        <v>0</v>
      </c>
      <c r="AN448" s="2">
        <f t="shared" si="182"/>
        <v>0</v>
      </c>
      <c r="AP448" t="s">
        <v>679</v>
      </c>
      <c r="AQ448" t="s">
        <v>1110</v>
      </c>
      <c r="AT448">
        <v>2</v>
      </c>
      <c r="AU448" s="95">
        <v>16</v>
      </c>
      <c r="AV448" s="97">
        <v>37</v>
      </c>
      <c r="AW448" s="100">
        <f t="shared" si="155"/>
        <v>16037</v>
      </c>
      <c r="AY448" s="7" t="s">
        <v>1461</v>
      </c>
    </row>
    <row r="449" spans="1:58" ht="13" hidden="1" customHeight="1" outlineLevel="1">
      <c r="A449" t="s">
        <v>1304</v>
      </c>
      <c r="B449" t="s">
        <v>1110</v>
      </c>
      <c r="C449" s="1">
        <f t="shared" si="172"/>
        <v>5233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>IF(P449&gt;0,RANK(P449,(N449:P449,Q449:AE449)),0)</f>
        <v>0</v>
      </c>
      <c r="G449" s="1">
        <f t="shared" si="173"/>
        <v>2147</v>
      </c>
      <c r="H449" s="2">
        <f t="shared" si="174"/>
        <v>0.41028090961207719</v>
      </c>
      <c r="I449" s="2"/>
      <c r="J449" s="2">
        <f t="shared" si="175"/>
        <v>0.2948595451939614</v>
      </c>
      <c r="K449" s="2">
        <f t="shared" si="176"/>
        <v>0.7051404548060386</v>
      </c>
      <c r="L449" s="2">
        <f t="shared" si="177"/>
        <v>0</v>
      </c>
      <c r="M449" s="2">
        <f t="shared" si="178"/>
        <v>0</v>
      </c>
      <c r="N449" s="55">
        <v>1543</v>
      </c>
      <c r="O449" s="55">
        <v>3690</v>
      </c>
      <c r="Q449" s="106"/>
      <c r="Y449" s="106"/>
      <c r="AG449" s="7">
        <f>IF(Q449&gt;0,RANK(Q449,(N449:P449,Q449:AE449)),0)</f>
        <v>0</v>
      </c>
      <c r="AH449" s="7">
        <f>IF(R449&gt;0,RANK(R449,(N449:P449,Q449:AE449)),0)</f>
        <v>0</v>
      </c>
      <c r="AI449" s="7">
        <f>IF(T449&gt;0,RANK(T449,(N449:P449,Q449:AE449)),0)</f>
        <v>0</v>
      </c>
      <c r="AJ449" s="7">
        <f>IF(S449&gt;0,RANK(S449,(N449:P449,Q449:AE449)),0)</f>
        <v>0</v>
      </c>
      <c r="AK449" s="2">
        <f t="shared" si="179"/>
        <v>0</v>
      </c>
      <c r="AL449" s="2">
        <f t="shared" si="180"/>
        <v>0</v>
      </c>
      <c r="AM449" s="2">
        <f t="shared" si="181"/>
        <v>0</v>
      </c>
      <c r="AN449" s="2">
        <f t="shared" si="182"/>
        <v>0</v>
      </c>
      <c r="AP449" t="s">
        <v>1304</v>
      </c>
      <c r="AQ449" t="s">
        <v>1110</v>
      </c>
      <c r="AT449">
        <v>2</v>
      </c>
      <c r="AU449" s="95">
        <v>16</v>
      </c>
      <c r="AV449" s="97">
        <v>39</v>
      </c>
      <c r="AW449" s="100">
        <f t="shared" si="155"/>
        <v>16039</v>
      </c>
      <c r="AY449" s="7" t="s">
        <v>1461</v>
      </c>
      <c r="BF449" t="s">
        <v>1761</v>
      </c>
    </row>
    <row r="450" spans="1:58" ht="13" hidden="1" customHeight="1" outlineLevel="1">
      <c r="A450" t="s">
        <v>2389</v>
      </c>
      <c r="B450" t="s">
        <v>1110</v>
      </c>
      <c r="C450" s="1">
        <f t="shared" si="172"/>
        <v>2839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>IF(P450&gt;0,RANK(P450,(N450:P450,Q450:AE450)),0)</f>
        <v>0</v>
      </c>
      <c r="G450" s="1">
        <f t="shared" si="173"/>
        <v>2215</v>
      </c>
      <c r="H450" s="2">
        <f t="shared" si="174"/>
        <v>0.7802042972877774</v>
      </c>
      <c r="I450" s="2"/>
      <c r="J450" s="2">
        <f t="shared" si="175"/>
        <v>0.10989785135611131</v>
      </c>
      <c r="K450" s="2">
        <f t="shared" si="176"/>
        <v>0.8901021486438887</v>
      </c>
      <c r="L450" s="2">
        <f t="shared" si="177"/>
        <v>0</v>
      </c>
      <c r="M450" s="2">
        <f t="shared" si="178"/>
        <v>0</v>
      </c>
      <c r="N450" s="55">
        <v>312</v>
      </c>
      <c r="O450" s="55">
        <v>2527</v>
      </c>
      <c r="Q450" s="106"/>
      <c r="Y450" s="106"/>
      <c r="AG450" s="7">
        <f>IF(Q450&gt;0,RANK(Q450,(N450:P450,Q450:AE450)),0)</f>
        <v>0</v>
      </c>
      <c r="AH450" s="7">
        <f>IF(R450&gt;0,RANK(R450,(N450:P450,Q450:AE450)),0)</f>
        <v>0</v>
      </c>
      <c r="AI450" s="7">
        <f>IF(T450&gt;0,RANK(T450,(N450:P450,Q450:AE450)),0)</f>
        <v>0</v>
      </c>
      <c r="AJ450" s="7">
        <f>IF(S450&gt;0,RANK(S450,(N450:P450,Q450:AE450)),0)</f>
        <v>0</v>
      </c>
      <c r="AK450" s="2">
        <f t="shared" si="179"/>
        <v>0</v>
      </c>
      <c r="AL450" s="2">
        <f t="shared" si="180"/>
        <v>0</v>
      </c>
      <c r="AM450" s="2">
        <f t="shared" si="181"/>
        <v>0</v>
      </c>
      <c r="AN450" s="2">
        <f t="shared" si="182"/>
        <v>0</v>
      </c>
      <c r="AP450" t="s">
        <v>2389</v>
      </c>
      <c r="AQ450" t="s">
        <v>1110</v>
      </c>
      <c r="AT450">
        <v>2</v>
      </c>
      <c r="AU450" s="95">
        <v>16</v>
      </c>
      <c r="AV450" s="97">
        <v>41</v>
      </c>
      <c r="AW450" s="100">
        <f t="shared" si="155"/>
        <v>16041</v>
      </c>
      <c r="AY450" s="7" t="s">
        <v>1461</v>
      </c>
    </row>
    <row r="451" spans="1:58" ht="13" hidden="1" customHeight="1" outlineLevel="1">
      <c r="A451" t="s">
        <v>1261</v>
      </c>
      <c r="B451" t="s">
        <v>1110</v>
      </c>
      <c r="C451" s="1">
        <f t="shared" si="172"/>
        <v>4076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>IF(P451&gt;0,RANK(P451,(N451:P451,Q451:AE451)),0)</f>
        <v>0</v>
      </c>
      <c r="G451" s="1">
        <f t="shared" si="173"/>
        <v>2636</v>
      </c>
      <c r="H451" s="2">
        <f t="shared" si="174"/>
        <v>0.64671246319921494</v>
      </c>
      <c r="I451" s="2"/>
      <c r="J451" s="2">
        <f t="shared" si="175"/>
        <v>0.17664376840039253</v>
      </c>
      <c r="K451" s="2">
        <f t="shared" si="176"/>
        <v>0.82335623159960747</v>
      </c>
      <c r="L451" s="2">
        <f t="shared" si="177"/>
        <v>0</v>
      </c>
      <c r="M451" s="2">
        <f t="shared" si="178"/>
        <v>0</v>
      </c>
      <c r="N451" s="55">
        <v>720</v>
      </c>
      <c r="O451" s="55">
        <v>3356</v>
      </c>
      <c r="Q451" s="106"/>
      <c r="Y451" s="106"/>
      <c r="AG451" s="7">
        <f>IF(Q451&gt;0,RANK(Q451,(N451:P451,Q451:AE451)),0)</f>
        <v>0</v>
      </c>
      <c r="AH451" s="7">
        <f>IF(R451&gt;0,RANK(R451,(N451:P451,Q451:AE451)),0)</f>
        <v>0</v>
      </c>
      <c r="AI451" s="7">
        <f>IF(T451&gt;0,RANK(T451,(N451:P451,Q451:AE451)),0)</f>
        <v>0</v>
      </c>
      <c r="AJ451" s="7">
        <f>IF(S451&gt;0,RANK(S451,(N451:P451,Q451:AE451)),0)</f>
        <v>0</v>
      </c>
      <c r="AK451" s="2">
        <f t="shared" si="179"/>
        <v>0</v>
      </c>
      <c r="AL451" s="2">
        <f t="shared" si="180"/>
        <v>0</v>
      </c>
      <c r="AM451" s="2">
        <f t="shared" si="181"/>
        <v>0</v>
      </c>
      <c r="AN451" s="2">
        <f t="shared" si="182"/>
        <v>0</v>
      </c>
      <c r="AP451" t="s">
        <v>1261</v>
      </c>
      <c r="AQ451" t="s">
        <v>1110</v>
      </c>
      <c r="AT451">
        <v>2</v>
      </c>
      <c r="AU451" s="95">
        <v>16</v>
      </c>
      <c r="AV451" s="97">
        <v>43</v>
      </c>
      <c r="AW451" s="100">
        <f t="shared" si="155"/>
        <v>16043</v>
      </c>
      <c r="AY451" s="7" t="s">
        <v>1461</v>
      </c>
      <c r="BF451" t="s">
        <v>1761</v>
      </c>
    </row>
    <row r="452" spans="1:58" ht="13" hidden="1" customHeight="1" outlineLevel="1">
      <c r="A452" t="s">
        <v>1993</v>
      </c>
      <c r="B452" t="s">
        <v>1110</v>
      </c>
      <c r="C452" s="1">
        <f t="shared" si="172"/>
        <v>5197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>IF(P452&gt;0,RANK(P452,(N452:P452,Q452:AE452)),0)</f>
        <v>0</v>
      </c>
      <c r="G452" s="1">
        <f t="shared" si="173"/>
        <v>2725</v>
      </c>
      <c r="H452" s="2">
        <f t="shared" si="174"/>
        <v>0.5243409659418895</v>
      </c>
      <c r="I452" s="2"/>
      <c r="J452" s="2">
        <f t="shared" si="175"/>
        <v>0.23782951702905522</v>
      </c>
      <c r="K452" s="2">
        <f t="shared" si="176"/>
        <v>0.76217048297094481</v>
      </c>
      <c r="L452" s="2">
        <f t="shared" si="177"/>
        <v>0</v>
      </c>
      <c r="M452" s="2">
        <f t="shared" si="178"/>
        <v>0</v>
      </c>
      <c r="N452" s="55">
        <v>1236</v>
      </c>
      <c r="O452" s="55">
        <v>3961</v>
      </c>
      <c r="Q452" s="106"/>
      <c r="Y452" s="106"/>
      <c r="AG452" s="7">
        <f>IF(Q452&gt;0,RANK(Q452,(N452:P452,Q452:AE452)),0)</f>
        <v>0</v>
      </c>
      <c r="AH452" s="7">
        <f>IF(R452&gt;0,RANK(R452,(N452:P452,Q452:AE452)),0)</f>
        <v>0</v>
      </c>
      <c r="AI452" s="7">
        <f>IF(T452&gt;0,RANK(T452,(N452:P452,Q452:AE452)),0)</f>
        <v>0</v>
      </c>
      <c r="AJ452" s="7">
        <f>IF(S452&gt;0,RANK(S452,(N452:P452,Q452:AE452)),0)</f>
        <v>0</v>
      </c>
      <c r="AK452" s="2">
        <f t="shared" si="179"/>
        <v>0</v>
      </c>
      <c r="AL452" s="2">
        <f t="shared" si="180"/>
        <v>0</v>
      </c>
      <c r="AM452" s="2">
        <f t="shared" si="181"/>
        <v>0</v>
      </c>
      <c r="AN452" s="2">
        <f t="shared" si="182"/>
        <v>0</v>
      </c>
      <c r="AP452" t="s">
        <v>1993</v>
      </c>
      <c r="AQ452" t="s">
        <v>1110</v>
      </c>
      <c r="AT452">
        <v>2</v>
      </c>
      <c r="AU452" s="95">
        <v>16</v>
      </c>
      <c r="AV452" s="97">
        <v>45</v>
      </c>
      <c r="AW452" s="100">
        <f t="shared" si="155"/>
        <v>16045</v>
      </c>
      <c r="AY452" s="7" t="s">
        <v>1461</v>
      </c>
      <c r="BF452" t="s">
        <v>1761</v>
      </c>
    </row>
    <row r="453" spans="1:58" ht="13" hidden="1" customHeight="1" outlineLevel="1">
      <c r="A453" t="s">
        <v>2067</v>
      </c>
      <c r="B453" t="s">
        <v>1110</v>
      </c>
      <c r="C453" s="1">
        <f t="shared" si="172"/>
        <v>3933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>IF(P453&gt;0,RANK(P453,(N453:P453,Q453:AE453)),0)</f>
        <v>0</v>
      </c>
      <c r="G453" s="1">
        <f t="shared" si="173"/>
        <v>1891</v>
      </c>
      <c r="H453" s="2">
        <f t="shared" si="174"/>
        <v>0.48080345792016271</v>
      </c>
      <c r="I453" s="2"/>
      <c r="J453" s="2">
        <f t="shared" si="175"/>
        <v>0.25959827103991862</v>
      </c>
      <c r="K453" s="2">
        <f t="shared" si="176"/>
        <v>0.74040172896008138</v>
      </c>
      <c r="L453" s="2">
        <f t="shared" si="177"/>
        <v>0</v>
      </c>
      <c r="M453" s="2">
        <f t="shared" si="178"/>
        <v>0</v>
      </c>
      <c r="N453" s="55">
        <v>1021</v>
      </c>
      <c r="O453" s="55">
        <v>2912</v>
      </c>
      <c r="Q453" s="106"/>
      <c r="Y453" s="106"/>
      <c r="AG453" s="7">
        <f>IF(Q453&gt;0,RANK(Q453,(N453:P453,Q453:AE453)),0)</f>
        <v>0</v>
      </c>
      <c r="AH453" s="7">
        <f>IF(R453&gt;0,RANK(R453,(N453:P453,Q453:AE453)),0)</f>
        <v>0</v>
      </c>
      <c r="AI453" s="7">
        <f>IF(T453&gt;0,RANK(T453,(N453:P453,Q453:AE453)),0)</f>
        <v>0</v>
      </c>
      <c r="AJ453" s="7">
        <f>IF(S453&gt;0,RANK(S453,(N453:P453,Q453:AE453)),0)</f>
        <v>0</v>
      </c>
      <c r="AK453" s="2">
        <f t="shared" si="179"/>
        <v>0</v>
      </c>
      <c r="AL453" s="2">
        <f t="shared" si="180"/>
        <v>0</v>
      </c>
      <c r="AM453" s="2">
        <f t="shared" si="181"/>
        <v>0</v>
      </c>
      <c r="AN453" s="2">
        <f t="shared" si="182"/>
        <v>0</v>
      </c>
      <c r="AP453" t="s">
        <v>2067</v>
      </c>
      <c r="AQ453" t="s">
        <v>1110</v>
      </c>
      <c r="AT453">
        <v>2</v>
      </c>
      <c r="AU453" s="95">
        <v>16</v>
      </c>
      <c r="AV453" s="97">
        <v>47</v>
      </c>
      <c r="AW453" s="100">
        <f t="shared" si="155"/>
        <v>16047</v>
      </c>
      <c r="AY453" s="7" t="s">
        <v>1461</v>
      </c>
      <c r="BF453" t="s">
        <v>1761</v>
      </c>
    </row>
    <row r="454" spans="1:58" ht="13" hidden="1" customHeight="1" outlineLevel="1">
      <c r="A454" t="s">
        <v>14</v>
      </c>
      <c r="B454" t="s">
        <v>1110</v>
      </c>
      <c r="C454" s="1">
        <f t="shared" si="172"/>
        <v>5617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>IF(P454&gt;0,RANK(P454,(N454:P454,Q454:AE454)),0)</f>
        <v>0</v>
      </c>
      <c r="G454" s="1">
        <f t="shared" si="173"/>
        <v>3125</v>
      </c>
      <c r="H454" s="2">
        <f t="shared" si="174"/>
        <v>0.55634680434395589</v>
      </c>
      <c r="I454" s="2"/>
      <c r="J454" s="2">
        <f t="shared" si="175"/>
        <v>0.22182659782802208</v>
      </c>
      <c r="K454" s="2">
        <f t="shared" si="176"/>
        <v>0.77817340217197795</v>
      </c>
      <c r="L454" s="2">
        <f t="shared" si="177"/>
        <v>0</v>
      </c>
      <c r="M454" s="2">
        <f t="shared" si="178"/>
        <v>0</v>
      </c>
      <c r="N454" s="55">
        <v>1246</v>
      </c>
      <c r="O454" s="55">
        <v>4371</v>
      </c>
      <c r="Q454" s="106"/>
      <c r="Y454" s="106"/>
      <c r="AG454" s="7">
        <f>IF(Q454&gt;0,RANK(Q454,(N454:P454,Q454:AE454)),0)</f>
        <v>0</v>
      </c>
      <c r="AH454" s="7">
        <f>IF(R454&gt;0,RANK(R454,(N454:P454,Q454:AE454)),0)</f>
        <v>0</v>
      </c>
      <c r="AI454" s="7">
        <f>IF(T454&gt;0,RANK(T454,(N454:P454,Q454:AE454)),0)</f>
        <v>0</v>
      </c>
      <c r="AJ454" s="7">
        <f>IF(S454&gt;0,RANK(S454,(N454:P454,Q454:AE454)),0)</f>
        <v>0</v>
      </c>
      <c r="AK454" s="2">
        <f t="shared" si="179"/>
        <v>0</v>
      </c>
      <c r="AL454" s="2">
        <f t="shared" si="180"/>
        <v>0</v>
      </c>
      <c r="AM454" s="2">
        <f t="shared" si="181"/>
        <v>0</v>
      </c>
      <c r="AN454" s="2">
        <f t="shared" si="182"/>
        <v>0</v>
      </c>
      <c r="AP454" t="s">
        <v>14</v>
      </c>
      <c r="AQ454" t="s">
        <v>1110</v>
      </c>
      <c r="AT454">
        <v>2</v>
      </c>
      <c r="AU454" s="95">
        <v>16</v>
      </c>
      <c r="AV454" s="97">
        <v>49</v>
      </c>
      <c r="AW454" s="100">
        <f t="shared" si="155"/>
        <v>16049</v>
      </c>
      <c r="AY454" s="7" t="s">
        <v>1461</v>
      </c>
    </row>
    <row r="455" spans="1:58" ht="13" hidden="1" customHeight="1" outlineLevel="1">
      <c r="A455" t="s">
        <v>1268</v>
      </c>
      <c r="B455" t="s">
        <v>1110</v>
      </c>
      <c r="C455" s="1">
        <f t="shared" si="172"/>
        <v>7058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>IF(P455&gt;0,RANK(P455,(N455:P455,Q455:AE455)),0)</f>
        <v>0</v>
      </c>
      <c r="G455" s="1">
        <f t="shared" si="173"/>
        <v>4878</v>
      </c>
      <c r="H455" s="2">
        <f t="shared" si="174"/>
        <v>0.69113063190705581</v>
      </c>
      <c r="I455" s="2"/>
      <c r="J455" s="2">
        <f t="shared" si="175"/>
        <v>0.15443468404647209</v>
      </c>
      <c r="K455" s="2">
        <f t="shared" si="176"/>
        <v>0.84556531595352791</v>
      </c>
      <c r="L455" s="2">
        <f t="shared" si="177"/>
        <v>0</v>
      </c>
      <c r="M455" s="2">
        <f t="shared" si="178"/>
        <v>0</v>
      </c>
      <c r="N455" s="55">
        <v>1090</v>
      </c>
      <c r="O455" s="55">
        <v>5968</v>
      </c>
      <c r="Q455" s="106"/>
      <c r="Y455" s="106"/>
      <c r="AG455" s="7">
        <f>IF(Q455&gt;0,RANK(Q455,(N455:P455,Q455:AE455)),0)</f>
        <v>0</v>
      </c>
      <c r="AH455" s="7">
        <f>IF(R455&gt;0,RANK(R455,(N455:P455,Q455:AE455)),0)</f>
        <v>0</v>
      </c>
      <c r="AI455" s="7">
        <f>IF(T455&gt;0,RANK(T455,(N455:P455,Q455:AE455)),0)</f>
        <v>0</v>
      </c>
      <c r="AJ455" s="7">
        <f>IF(S455&gt;0,RANK(S455,(N455:P455,Q455:AE455)),0)</f>
        <v>0</v>
      </c>
      <c r="AK455" s="2">
        <f t="shared" si="179"/>
        <v>0</v>
      </c>
      <c r="AL455" s="2">
        <f t="shared" si="180"/>
        <v>0</v>
      </c>
      <c r="AM455" s="2">
        <f t="shared" si="181"/>
        <v>0</v>
      </c>
      <c r="AN455" s="2">
        <f t="shared" si="182"/>
        <v>0</v>
      </c>
      <c r="AP455" t="s">
        <v>1268</v>
      </c>
      <c r="AQ455" t="s">
        <v>1110</v>
      </c>
      <c r="AT455">
        <v>2</v>
      </c>
      <c r="AU455" s="95">
        <v>16</v>
      </c>
      <c r="AV455" s="97">
        <v>51</v>
      </c>
      <c r="AW455" s="100">
        <f t="shared" si="155"/>
        <v>16051</v>
      </c>
      <c r="AY455" s="7" t="s">
        <v>1461</v>
      </c>
    </row>
    <row r="456" spans="1:58" ht="13" hidden="1" customHeight="1" outlineLevel="1">
      <c r="A456" t="s">
        <v>2428</v>
      </c>
      <c r="B456" t="s">
        <v>1110</v>
      </c>
      <c r="C456" s="1">
        <f t="shared" si="172"/>
        <v>4374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>IF(P456&gt;0,RANK(P456,(N456:P456,Q456:AE456)),0)</f>
        <v>0</v>
      </c>
      <c r="G456" s="1">
        <f t="shared" si="173"/>
        <v>2214</v>
      </c>
      <c r="H456" s="2">
        <f t="shared" si="174"/>
        <v>0.50617283950617287</v>
      </c>
      <c r="I456" s="2"/>
      <c r="J456" s="2">
        <f t="shared" si="175"/>
        <v>0.24691358024691357</v>
      </c>
      <c r="K456" s="2">
        <f t="shared" si="176"/>
        <v>0.75308641975308643</v>
      </c>
      <c r="L456" s="2">
        <f t="shared" si="177"/>
        <v>0</v>
      </c>
      <c r="M456" s="2">
        <f t="shared" si="178"/>
        <v>0</v>
      </c>
      <c r="N456" s="55">
        <v>1080</v>
      </c>
      <c r="O456" s="55">
        <v>3294</v>
      </c>
      <c r="Q456" s="106"/>
      <c r="Y456" s="106"/>
      <c r="AG456" s="7">
        <f>IF(Q456&gt;0,RANK(Q456,(N456:P456,Q456:AE456)),0)</f>
        <v>0</v>
      </c>
      <c r="AH456" s="7">
        <f>IF(R456&gt;0,RANK(R456,(N456:P456,Q456:AE456)),0)</f>
        <v>0</v>
      </c>
      <c r="AI456" s="7">
        <f>IF(T456&gt;0,RANK(T456,(N456:P456,Q456:AE456)),0)</f>
        <v>0</v>
      </c>
      <c r="AJ456" s="7">
        <f>IF(S456&gt;0,RANK(S456,(N456:P456,Q456:AE456)),0)</f>
        <v>0</v>
      </c>
      <c r="AK456" s="2">
        <f t="shared" si="179"/>
        <v>0</v>
      </c>
      <c r="AL456" s="2">
        <f t="shared" si="180"/>
        <v>0</v>
      </c>
      <c r="AM456" s="2">
        <f t="shared" si="181"/>
        <v>0</v>
      </c>
      <c r="AN456" s="2">
        <f t="shared" si="182"/>
        <v>0</v>
      </c>
      <c r="AP456" t="s">
        <v>2428</v>
      </c>
      <c r="AQ456" t="s">
        <v>1110</v>
      </c>
      <c r="AT456">
        <v>2</v>
      </c>
      <c r="AU456" s="95">
        <v>16</v>
      </c>
      <c r="AV456" s="97">
        <v>53</v>
      </c>
      <c r="AW456" s="100">
        <f t="shared" si="155"/>
        <v>16053</v>
      </c>
      <c r="AY456" s="7" t="s">
        <v>1461</v>
      </c>
      <c r="BF456" t="s">
        <v>1762</v>
      </c>
    </row>
    <row r="457" spans="1:58" ht="13" hidden="1" customHeight="1" outlineLevel="1">
      <c r="A457" t="s">
        <v>981</v>
      </c>
      <c r="B457" t="s">
        <v>1110</v>
      </c>
      <c r="C457" s="1">
        <f t="shared" si="172"/>
        <v>36944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>IF(P457&gt;0,RANK(P457,(N457:P457,Q457:AE457)),0)</f>
        <v>0</v>
      </c>
      <c r="G457" s="1">
        <f t="shared" si="173"/>
        <v>14418</v>
      </c>
      <c r="H457" s="2">
        <f t="shared" si="174"/>
        <v>0.39026634906886098</v>
      </c>
      <c r="I457" s="2"/>
      <c r="J457" s="2">
        <f t="shared" si="175"/>
        <v>0.30486682546556954</v>
      </c>
      <c r="K457" s="2">
        <f t="shared" si="176"/>
        <v>0.69513317453443046</v>
      </c>
      <c r="L457" s="2">
        <f t="shared" si="177"/>
        <v>0</v>
      </c>
      <c r="M457" s="2">
        <f t="shared" si="178"/>
        <v>0</v>
      </c>
      <c r="N457" s="55">
        <v>11263</v>
      </c>
      <c r="O457" s="55">
        <v>25681</v>
      </c>
      <c r="Q457" s="106"/>
      <c r="Y457" s="106"/>
      <c r="AG457" s="7">
        <f>IF(Q457&gt;0,RANK(Q457,(N457:P457,Q457:AE457)),0)</f>
        <v>0</v>
      </c>
      <c r="AH457" s="7">
        <f>IF(R457&gt;0,RANK(R457,(N457:P457,Q457:AE457)),0)</f>
        <v>0</v>
      </c>
      <c r="AI457" s="7">
        <f>IF(T457&gt;0,RANK(T457,(N457:P457,Q457:AE457)),0)</f>
        <v>0</v>
      </c>
      <c r="AJ457" s="7">
        <f>IF(S457&gt;0,RANK(S457,(N457:P457,Q457:AE457)),0)</f>
        <v>0</v>
      </c>
      <c r="AK457" s="2">
        <f t="shared" si="179"/>
        <v>0</v>
      </c>
      <c r="AL457" s="2">
        <f t="shared" si="180"/>
        <v>0</v>
      </c>
      <c r="AM457" s="2">
        <f t="shared" si="181"/>
        <v>0</v>
      </c>
      <c r="AN457" s="2">
        <f t="shared" si="182"/>
        <v>0</v>
      </c>
      <c r="AP457" t="s">
        <v>981</v>
      </c>
      <c r="AQ457" t="s">
        <v>1110</v>
      </c>
      <c r="AT457">
        <v>2</v>
      </c>
      <c r="AU457" s="95">
        <v>16</v>
      </c>
      <c r="AV457" s="97">
        <v>55</v>
      </c>
      <c r="AW457" s="100">
        <f t="shared" ref="AW457:AW520" si="183">1000*AU457+AV457</f>
        <v>16055</v>
      </c>
      <c r="AY457" s="7" t="s">
        <v>1461</v>
      </c>
      <c r="BF457" t="s">
        <v>1761</v>
      </c>
    </row>
    <row r="458" spans="1:58" ht="13" hidden="1" customHeight="1" outlineLevel="1">
      <c r="A458" t="s">
        <v>764</v>
      </c>
      <c r="B458" t="s">
        <v>1110</v>
      </c>
      <c r="C458" s="1">
        <f t="shared" si="172"/>
        <v>11639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>IF(P458&gt;0,RANK(P458,(N458:P458,Q458:AE458)),0)</f>
        <v>0</v>
      </c>
      <c r="G458" s="1">
        <f t="shared" si="173"/>
        <v>13</v>
      </c>
      <c r="H458" s="2">
        <f t="shared" si="174"/>
        <v>1.116934444539909E-3</v>
      </c>
      <c r="I458" s="2"/>
      <c r="J458" s="2">
        <f t="shared" si="175"/>
        <v>0.49944153277773007</v>
      </c>
      <c r="K458" s="2">
        <f t="shared" si="176"/>
        <v>0.50055846722226993</v>
      </c>
      <c r="L458" s="2">
        <f t="shared" si="177"/>
        <v>0</v>
      </c>
      <c r="M458" s="2">
        <f t="shared" si="178"/>
        <v>0</v>
      </c>
      <c r="N458" s="55">
        <v>5813</v>
      </c>
      <c r="O458" s="55">
        <v>5826</v>
      </c>
      <c r="Q458" s="106"/>
      <c r="Y458" s="106"/>
      <c r="AG458" s="7">
        <f>IF(Q458&gt;0,RANK(Q458,(N458:P458,Q458:AE458)),0)</f>
        <v>0</v>
      </c>
      <c r="AH458" s="7">
        <f>IF(R458&gt;0,RANK(R458,(N458:P458,Q458:AE458)),0)</f>
        <v>0</v>
      </c>
      <c r="AI458" s="7">
        <f>IF(T458&gt;0,RANK(T458,(N458:P458,Q458:AE458)),0)</f>
        <v>0</v>
      </c>
      <c r="AJ458" s="7">
        <f>IF(S458&gt;0,RANK(S458,(N458:P458,Q458:AE458)),0)</f>
        <v>0</v>
      </c>
      <c r="AK458" s="2">
        <f t="shared" si="179"/>
        <v>0</v>
      </c>
      <c r="AL458" s="2">
        <f t="shared" si="180"/>
        <v>0</v>
      </c>
      <c r="AM458" s="2">
        <f t="shared" si="181"/>
        <v>0</v>
      </c>
      <c r="AN458" s="2">
        <f t="shared" si="182"/>
        <v>0</v>
      </c>
      <c r="AP458" t="s">
        <v>764</v>
      </c>
      <c r="AQ458" t="s">
        <v>1110</v>
      </c>
      <c r="AT458">
        <v>2</v>
      </c>
      <c r="AU458" s="95">
        <v>16</v>
      </c>
      <c r="AV458" s="97">
        <v>57</v>
      </c>
      <c r="AW458" s="100">
        <f t="shared" si="183"/>
        <v>16057</v>
      </c>
      <c r="AY458" s="7" t="s">
        <v>1461</v>
      </c>
    </row>
    <row r="459" spans="1:58" ht="13" hidden="1" customHeight="1" outlineLevel="1">
      <c r="A459" t="s">
        <v>771</v>
      </c>
      <c r="B459" t="s">
        <v>1110</v>
      </c>
      <c r="C459" s="1">
        <f t="shared" si="172"/>
        <v>2927</v>
      </c>
      <c r="D459" s="7">
        <f>IF(N459&gt;0, RANK(N459,(N459:P459,Q459:AE459)),0)</f>
        <v>2</v>
      </c>
      <c r="E459" s="7">
        <f>IF(O459&gt;0,RANK(O459,(N459:P459,Q459:AE459)),0)</f>
        <v>1</v>
      </c>
      <c r="F459" s="7">
        <f>IF(P459&gt;0,RANK(P459,(N459:P459,Q459:AE459)),0)</f>
        <v>0</v>
      </c>
      <c r="G459" s="1">
        <f t="shared" si="173"/>
        <v>1619</v>
      </c>
      <c r="H459" s="2">
        <f t="shared" si="174"/>
        <v>0.55312606764605399</v>
      </c>
      <c r="I459" s="2"/>
      <c r="J459" s="2">
        <f t="shared" si="175"/>
        <v>0.22343696617697301</v>
      </c>
      <c r="K459" s="2">
        <f t="shared" si="176"/>
        <v>0.77656303382302694</v>
      </c>
      <c r="L459" s="2">
        <f t="shared" si="177"/>
        <v>0</v>
      </c>
      <c r="M459" s="2">
        <f t="shared" si="178"/>
        <v>0</v>
      </c>
      <c r="N459" s="55">
        <v>654</v>
      </c>
      <c r="O459" s="55">
        <v>2273</v>
      </c>
      <c r="Q459" s="106"/>
      <c r="Y459" s="106"/>
      <c r="AG459" s="7">
        <f>IF(Q459&gt;0,RANK(Q459,(N459:P459,Q459:AE459)),0)</f>
        <v>0</v>
      </c>
      <c r="AH459" s="7">
        <f>IF(R459&gt;0,RANK(R459,(N459:P459,Q459:AE459)),0)</f>
        <v>0</v>
      </c>
      <c r="AI459" s="7">
        <f>IF(T459&gt;0,RANK(T459,(N459:P459,Q459:AE459)),0)</f>
        <v>0</v>
      </c>
      <c r="AJ459" s="7">
        <f>IF(S459&gt;0,RANK(S459,(N459:P459,Q459:AE459)),0)</f>
        <v>0</v>
      </c>
      <c r="AK459" s="2">
        <f t="shared" si="179"/>
        <v>0</v>
      </c>
      <c r="AL459" s="2">
        <f t="shared" si="180"/>
        <v>0</v>
      </c>
      <c r="AM459" s="2">
        <f t="shared" si="181"/>
        <v>0</v>
      </c>
      <c r="AN459" s="2">
        <f t="shared" si="182"/>
        <v>0</v>
      </c>
      <c r="AP459" t="s">
        <v>771</v>
      </c>
      <c r="AQ459" t="s">
        <v>1110</v>
      </c>
      <c r="AT459">
        <v>2</v>
      </c>
      <c r="AU459" s="95">
        <v>16</v>
      </c>
      <c r="AV459" s="97">
        <v>59</v>
      </c>
      <c r="AW459" s="100">
        <f t="shared" si="183"/>
        <v>16059</v>
      </c>
      <c r="AY459" s="7" t="s">
        <v>1461</v>
      </c>
      <c r="BF459" t="s">
        <v>1762</v>
      </c>
    </row>
    <row r="460" spans="1:58" ht="13" hidden="1" customHeight="1" outlineLevel="1">
      <c r="A460" t="s">
        <v>49</v>
      </c>
      <c r="B460" t="s">
        <v>1110</v>
      </c>
      <c r="C460" s="1">
        <f t="shared" si="172"/>
        <v>1200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>IF(P460&gt;0,RANK(P460,(N460:P460,Q460:AE460)),0)</f>
        <v>0</v>
      </c>
      <c r="G460" s="1">
        <f t="shared" si="173"/>
        <v>586</v>
      </c>
      <c r="H460" s="2">
        <f t="shared" si="174"/>
        <v>0.48833333333333334</v>
      </c>
      <c r="I460" s="2"/>
      <c r="J460" s="2">
        <f t="shared" si="175"/>
        <v>0.25583333333333336</v>
      </c>
      <c r="K460" s="2">
        <f t="shared" si="176"/>
        <v>0.74416666666666664</v>
      </c>
      <c r="L460" s="2">
        <f t="shared" si="177"/>
        <v>0</v>
      </c>
      <c r="M460" s="2">
        <f t="shared" si="178"/>
        <v>0</v>
      </c>
      <c r="N460" s="55">
        <v>307</v>
      </c>
      <c r="O460" s="55">
        <v>893</v>
      </c>
      <c r="Q460" s="106"/>
      <c r="Y460" s="106"/>
      <c r="AG460" s="7">
        <f>IF(Q460&gt;0,RANK(Q460,(N460:P460,Q460:AE460)),0)</f>
        <v>0</v>
      </c>
      <c r="AH460" s="7">
        <f>IF(R460&gt;0,RANK(R460,(N460:P460,Q460:AE460)),0)</f>
        <v>0</v>
      </c>
      <c r="AI460" s="7">
        <f>IF(T460&gt;0,RANK(T460,(N460:P460,Q460:AE460)),0)</f>
        <v>0</v>
      </c>
      <c r="AJ460" s="7">
        <f>IF(S460&gt;0,RANK(S460,(N460:P460,Q460:AE460)),0)</f>
        <v>0</v>
      </c>
      <c r="AK460" s="2">
        <f t="shared" si="179"/>
        <v>0</v>
      </c>
      <c r="AL460" s="2">
        <f t="shared" si="180"/>
        <v>0</v>
      </c>
      <c r="AM460" s="2">
        <f t="shared" si="181"/>
        <v>0</v>
      </c>
      <c r="AN460" s="2">
        <f t="shared" si="182"/>
        <v>0</v>
      </c>
      <c r="AP460" t="s">
        <v>49</v>
      </c>
      <c r="AQ460" t="s">
        <v>1110</v>
      </c>
      <c r="AT460">
        <v>2</v>
      </c>
      <c r="AU460" s="95">
        <v>16</v>
      </c>
      <c r="AV460" s="97">
        <v>61</v>
      </c>
      <c r="AW460" s="100">
        <f t="shared" si="183"/>
        <v>16061</v>
      </c>
      <c r="AY460" s="7" t="s">
        <v>1461</v>
      </c>
    </row>
    <row r="461" spans="1:58" ht="13" hidden="1" customHeight="1" outlineLevel="1">
      <c r="A461" t="s">
        <v>181</v>
      </c>
      <c r="B461" t="s">
        <v>1110</v>
      </c>
      <c r="C461" s="1">
        <f t="shared" si="172"/>
        <v>1335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>IF(P461&gt;0,RANK(P461,(N461:P461,Q461:AE461)),0)</f>
        <v>0</v>
      </c>
      <c r="G461" s="1">
        <f t="shared" si="173"/>
        <v>609</v>
      </c>
      <c r="H461" s="2">
        <f t="shared" si="174"/>
        <v>0.45617977528089887</v>
      </c>
      <c r="I461" s="2"/>
      <c r="J461" s="2">
        <f t="shared" si="175"/>
        <v>0.27191011235955054</v>
      </c>
      <c r="K461" s="2">
        <f t="shared" si="176"/>
        <v>0.72808988764044946</v>
      </c>
      <c r="L461" s="2">
        <f t="shared" si="177"/>
        <v>0</v>
      </c>
      <c r="M461" s="2">
        <f t="shared" si="178"/>
        <v>0</v>
      </c>
      <c r="N461" s="55">
        <v>363</v>
      </c>
      <c r="O461" s="55">
        <v>972</v>
      </c>
      <c r="Q461" s="106"/>
      <c r="Y461" s="106"/>
      <c r="AG461" s="7">
        <f>IF(Q461&gt;0,RANK(Q461,(N461:P461,Q461:AE461)),0)</f>
        <v>0</v>
      </c>
      <c r="AH461" s="7">
        <f>IF(R461&gt;0,RANK(R461,(N461:P461,Q461:AE461)),0)</f>
        <v>0</v>
      </c>
      <c r="AI461" s="7">
        <f>IF(T461&gt;0,RANK(T461,(N461:P461,Q461:AE461)),0)</f>
        <v>0</v>
      </c>
      <c r="AJ461" s="7">
        <f>IF(S461&gt;0,RANK(S461,(N461:P461,Q461:AE461)),0)</f>
        <v>0</v>
      </c>
      <c r="AK461" s="2">
        <f t="shared" si="179"/>
        <v>0</v>
      </c>
      <c r="AL461" s="2">
        <f t="shared" si="180"/>
        <v>0</v>
      </c>
      <c r="AM461" s="2">
        <f t="shared" si="181"/>
        <v>0</v>
      </c>
      <c r="AN461" s="2">
        <f t="shared" si="182"/>
        <v>0</v>
      </c>
      <c r="AP461" t="s">
        <v>181</v>
      </c>
      <c r="AQ461" t="s">
        <v>1110</v>
      </c>
      <c r="AT461">
        <v>2</v>
      </c>
      <c r="AU461" s="95">
        <v>16</v>
      </c>
      <c r="AV461" s="97">
        <v>63</v>
      </c>
      <c r="AW461" s="100">
        <f t="shared" si="183"/>
        <v>16063</v>
      </c>
      <c r="AY461" s="7" t="s">
        <v>1461</v>
      </c>
    </row>
    <row r="462" spans="1:58" ht="13" hidden="1" customHeight="1" outlineLevel="1">
      <c r="A462" t="s">
        <v>584</v>
      </c>
      <c r="B462" t="s">
        <v>1110</v>
      </c>
      <c r="C462" s="1">
        <f t="shared" si="172"/>
        <v>6788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>IF(P462&gt;0,RANK(P462,(N462:P462,Q462:AE462)),0)</f>
        <v>0</v>
      </c>
      <c r="G462" s="1">
        <f t="shared" si="173"/>
        <v>5016</v>
      </c>
      <c r="H462" s="2">
        <f t="shared" si="174"/>
        <v>0.73895109015910432</v>
      </c>
      <c r="I462" s="2"/>
      <c r="J462" s="2">
        <f t="shared" si="175"/>
        <v>0.13052445492044784</v>
      </c>
      <c r="K462" s="2">
        <f t="shared" si="176"/>
        <v>0.86947554507955216</v>
      </c>
      <c r="L462" s="2">
        <f t="shared" si="177"/>
        <v>0</v>
      </c>
      <c r="M462" s="2">
        <f t="shared" si="178"/>
        <v>0</v>
      </c>
      <c r="N462" s="55">
        <v>886</v>
      </c>
      <c r="O462" s="55">
        <v>5902</v>
      </c>
      <c r="Q462" s="106"/>
      <c r="Y462" s="106"/>
      <c r="AG462" s="7">
        <f>IF(Q462&gt;0,RANK(Q462,(N462:P462,Q462:AE462)),0)</f>
        <v>0</v>
      </c>
      <c r="AH462" s="7">
        <f>IF(R462&gt;0,RANK(R462,(N462:P462,Q462:AE462)),0)</f>
        <v>0</v>
      </c>
      <c r="AI462" s="7">
        <f>IF(T462&gt;0,RANK(T462,(N462:P462,Q462:AE462)),0)</f>
        <v>0</v>
      </c>
      <c r="AJ462" s="7">
        <f>IF(S462&gt;0,RANK(S462,(N462:P462,Q462:AE462)),0)</f>
        <v>0</v>
      </c>
      <c r="AK462" s="2">
        <f t="shared" si="179"/>
        <v>0</v>
      </c>
      <c r="AL462" s="2">
        <f t="shared" si="180"/>
        <v>0</v>
      </c>
      <c r="AM462" s="2">
        <f t="shared" si="181"/>
        <v>0</v>
      </c>
      <c r="AN462" s="2">
        <f t="shared" si="182"/>
        <v>0</v>
      </c>
      <c r="AP462" t="s">
        <v>584</v>
      </c>
      <c r="AQ462" t="s">
        <v>1110</v>
      </c>
      <c r="AT462">
        <v>2</v>
      </c>
      <c r="AU462" s="95">
        <v>16</v>
      </c>
      <c r="AV462" s="97">
        <v>65</v>
      </c>
      <c r="AW462" s="100">
        <f t="shared" si="183"/>
        <v>16065</v>
      </c>
      <c r="AY462" s="7" t="s">
        <v>1461</v>
      </c>
      <c r="BF462" t="s">
        <v>1761</v>
      </c>
    </row>
    <row r="463" spans="1:58" ht="13" hidden="1" customHeight="1" outlineLevel="1">
      <c r="A463" t="s">
        <v>582</v>
      </c>
      <c r="B463" t="s">
        <v>1110</v>
      </c>
      <c r="C463" s="1">
        <f t="shared" si="172"/>
        <v>4603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>IF(P463&gt;0,RANK(P463,(N463:P463,Q463:AE463)),0)</f>
        <v>0</v>
      </c>
      <c r="G463" s="1">
        <f t="shared" si="173"/>
        <v>2641</v>
      </c>
      <c r="H463" s="2">
        <f t="shared" si="174"/>
        <v>0.5737562459265696</v>
      </c>
      <c r="I463" s="2"/>
      <c r="J463" s="2">
        <f t="shared" si="175"/>
        <v>0.21312187703671517</v>
      </c>
      <c r="K463" s="2">
        <f t="shared" si="176"/>
        <v>0.78687812296328485</v>
      </c>
      <c r="L463" s="2">
        <f t="shared" si="177"/>
        <v>0</v>
      </c>
      <c r="M463" s="2">
        <f t="shared" si="178"/>
        <v>0</v>
      </c>
      <c r="N463" s="55">
        <v>981</v>
      </c>
      <c r="O463" s="55">
        <v>3622</v>
      </c>
      <c r="Q463" s="106"/>
      <c r="Y463" s="106"/>
      <c r="AG463" s="7">
        <f>IF(Q463&gt;0,RANK(Q463,(N463:P463,Q463:AE463)),0)</f>
        <v>0</v>
      </c>
      <c r="AH463" s="7">
        <f>IF(R463&gt;0,RANK(R463,(N463:P463,Q463:AE463)),0)</f>
        <v>0</v>
      </c>
      <c r="AI463" s="7">
        <f>IF(T463&gt;0,RANK(T463,(N463:P463,Q463:AE463)),0)</f>
        <v>0</v>
      </c>
      <c r="AJ463" s="7">
        <f>IF(S463&gt;0,RANK(S463,(N463:P463,Q463:AE463)),0)</f>
        <v>0</v>
      </c>
      <c r="AK463" s="2">
        <f t="shared" si="179"/>
        <v>0</v>
      </c>
      <c r="AL463" s="2">
        <f t="shared" si="180"/>
        <v>0</v>
      </c>
      <c r="AM463" s="2">
        <f t="shared" si="181"/>
        <v>0</v>
      </c>
      <c r="AN463" s="2">
        <f t="shared" si="182"/>
        <v>0</v>
      </c>
      <c r="AP463" t="s">
        <v>582</v>
      </c>
      <c r="AQ463" t="s">
        <v>1110</v>
      </c>
      <c r="AT463">
        <v>2</v>
      </c>
      <c r="AU463" s="95">
        <v>16</v>
      </c>
      <c r="AV463" s="97">
        <v>67</v>
      </c>
      <c r="AW463" s="100">
        <f t="shared" si="183"/>
        <v>16067</v>
      </c>
      <c r="AY463" s="7" t="s">
        <v>1461</v>
      </c>
    </row>
    <row r="464" spans="1:58" ht="13" hidden="1" customHeight="1" outlineLevel="1">
      <c r="A464" t="s">
        <v>583</v>
      </c>
      <c r="B464" t="s">
        <v>1110</v>
      </c>
      <c r="C464" s="1">
        <f t="shared" si="172"/>
        <v>11160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>IF(P464&gt;0,RANK(P464,(N464:P464,Q464:AE464)),0)</f>
        <v>0</v>
      </c>
      <c r="G464" s="1">
        <f t="shared" si="173"/>
        <v>2788</v>
      </c>
      <c r="H464" s="2">
        <f t="shared" si="174"/>
        <v>0.24982078853046594</v>
      </c>
      <c r="I464" s="2"/>
      <c r="J464" s="2">
        <f t="shared" si="175"/>
        <v>0.37508960573476702</v>
      </c>
      <c r="K464" s="2">
        <f t="shared" si="176"/>
        <v>0.62491039426523298</v>
      </c>
      <c r="L464" s="2">
        <f t="shared" si="177"/>
        <v>0</v>
      </c>
      <c r="M464" s="2">
        <f t="shared" si="178"/>
        <v>0</v>
      </c>
      <c r="N464" s="55">
        <v>4186</v>
      </c>
      <c r="O464" s="55">
        <v>6974</v>
      </c>
      <c r="Q464" s="106"/>
      <c r="Y464" s="106"/>
      <c r="AG464" s="7">
        <f>IF(Q464&gt;0,RANK(Q464,(N464:P464,Q464:AE464)),0)</f>
        <v>0</v>
      </c>
      <c r="AH464" s="7">
        <f>IF(R464&gt;0,RANK(R464,(N464:P464,Q464:AE464)),0)</f>
        <v>0</v>
      </c>
      <c r="AI464" s="7">
        <f>IF(T464&gt;0,RANK(T464,(N464:P464,Q464:AE464)),0)</f>
        <v>0</v>
      </c>
      <c r="AJ464" s="7">
        <f>IF(S464&gt;0,RANK(S464,(N464:P464,Q464:AE464)),0)</f>
        <v>0</v>
      </c>
      <c r="AK464" s="2">
        <f t="shared" si="179"/>
        <v>0</v>
      </c>
      <c r="AL464" s="2">
        <f t="shared" si="180"/>
        <v>0</v>
      </c>
      <c r="AM464" s="2">
        <f t="shared" si="181"/>
        <v>0</v>
      </c>
      <c r="AN464" s="2">
        <f t="shared" si="182"/>
        <v>0</v>
      </c>
      <c r="AP464" t="s">
        <v>583</v>
      </c>
      <c r="AQ464" t="s">
        <v>1110</v>
      </c>
      <c r="AT464">
        <v>2</v>
      </c>
      <c r="AU464" s="95">
        <v>16</v>
      </c>
      <c r="AV464" s="97">
        <v>69</v>
      </c>
      <c r="AW464" s="100">
        <f t="shared" si="183"/>
        <v>16069</v>
      </c>
      <c r="AY464" s="7" t="s">
        <v>1461</v>
      </c>
    </row>
    <row r="465" spans="1:58" ht="13" hidden="1" customHeight="1" outlineLevel="1">
      <c r="A465" t="s">
        <v>2055</v>
      </c>
      <c r="B465" t="s">
        <v>1110</v>
      </c>
      <c r="C465" s="1">
        <f t="shared" si="172"/>
        <v>1092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>IF(P465&gt;0,RANK(P465,(N465:P465,Q465:AE465)),0)</f>
        <v>0</v>
      </c>
      <c r="G465" s="1">
        <f t="shared" si="173"/>
        <v>744</v>
      </c>
      <c r="H465" s="2">
        <f t="shared" si="174"/>
        <v>0.68131868131868134</v>
      </c>
      <c r="I465" s="2"/>
      <c r="J465" s="2">
        <f t="shared" si="175"/>
        <v>0.15934065934065933</v>
      </c>
      <c r="K465" s="2">
        <f t="shared" si="176"/>
        <v>0.84065934065934067</v>
      </c>
      <c r="L465" s="2">
        <f t="shared" si="177"/>
        <v>0</v>
      </c>
      <c r="M465" s="2">
        <f t="shared" si="178"/>
        <v>0</v>
      </c>
      <c r="N465" s="55">
        <v>174</v>
      </c>
      <c r="O465" s="55">
        <v>918</v>
      </c>
      <c r="Q465" s="106"/>
      <c r="Y465" s="106"/>
      <c r="AG465" s="7">
        <f>IF(Q465&gt;0,RANK(Q465,(N465:P465,Q465:AE465)),0)</f>
        <v>0</v>
      </c>
      <c r="AH465" s="7">
        <f>IF(R465&gt;0,RANK(R465,(N465:P465,Q465:AE465)),0)</f>
        <v>0</v>
      </c>
      <c r="AI465" s="7">
        <f>IF(T465&gt;0,RANK(T465,(N465:P465,Q465:AE465)),0)</f>
        <v>0</v>
      </c>
      <c r="AJ465" s="7">
        <f>IF(S465&gt;0,RANK(S465,(N465:P465,Q465:AE465)),0)</f>
        <v>0</v>
      </c>
      <c r="AK465" s="2">
        <f t="shared" si="179"/>
        <v>0</v>
      </c>
      <c r="AL465" s="2">
        <f t="shared" si="180"/>
        <v>0</v>
      </c>
      <c r="AM465" s="2">
        <f t="shared" si="181"/>
        <v>0</v>
      </c>
      <c r="AN465" s="2">
        <f t="shared" si="182"/>
        <v>0</v>
      </c>
      <c r="AP465" t="s">
        <v>2055</v>
      </c>
      <c r="AQ465" t="s">
        <v>1110</v>
      </c>
      <c r="AT465">
        <v>2</v>
      </c>
      <c r="AU465" s="95">
        <v>16</v>
      </c>
      <c r="AV465" s="97">
        <v>71</v>
      </c>
      <c r="AW465" s="100">
        <f t="shared" si="183"/>
        <v>16071</v>
      </c>
      <c r="AY465" s="7" t="s">
        <v>1461</v>
      </c>
      <c r="BF465" t="s">
        <v>1762</v>
      </c>
    </row>
    <row r="466" spans="1:58" ht="13" hidden="1" customHeight="1" outlineLevel="1">
      <c r="A466" t="s">
        <v>1098</v>
      </c>
      <c r="B466" t="s">
        <v>1110</v>
      </c>
      <c r="C466" s="1">
        <f t="shared" si="172"/>
        <v>2577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>IF(P466&gt;0,RANK(P466,(N466:P466,Q466:AE466)),0)</f>
        <v>0</v>
      </c>
      <c r="G466" s="1">
        <f t="shared" si="173"/>
        <v>1657</v>
      </c>
      <c r="H466" s="2">
        <f t="shared" si="174"/>
        <v>0.64299573147070233</v>
      </c>
      <c r="I466" s="2"/>
      <c r="J466" s="2">
        <f t="shared" si="175"/>
        <v>0.17850213426464881</v>
      </c>
      <c r="K466" s="2">
        <f t="shared" si="176"/>
        <v>0.82149786573535122</v>
      </c>
      <c r="L466" s="2">
        <f t="shared" si="177"/>
        <v>0</v>
      </c>
      <c r="M466" s="2">
        <f t="shared" si="178"/>
        <v>0</v>
      </c>
      <c r="N466" s="55">
        <v>460</v>
      </c>
      <c r="O466" s="55">
        <v>2117</v>
      </c>
      <c r="Q466" s="106"/>
      <c r="Y466" s="106"/>
      <c r="AG466" s="7">
        <f>IF(Q466&gt;0,RANK(Q466,(N466:P466,Q466:AE466)),0)</f>
        <v>0</v>
      </c>
      <c r="AH466" s="7">
        <f>IF(R466&gt;0,RANK(R466,(N466:P466,Q466:AE466)),0)</f>
        <v>0</v>
      </c>
      <c r="AI466" s="7">
        <f>IF(T466&gt;0,RANK(T466,(N466:P466,Q466:AE466)),0)</f>
        <v>0</v>
      </c>
      <c r="AJ466" s="7">
        <f>IF(S466&gt;0,RANK(S466,(N466:P466,Q466:AE466)),0)</f>
        <v>0</v>
      </c>
      <c r="AK466" s="2">
        <f t="shared" si="179"/>
        <v>0</v>
      </c>
      <c r="AL466" s="2">
        <f t="shared" si="180"/>
        <v>0</v>
      </c>
      <c r="AM466" s="2">
        <f t="shared" si="181"/>
        <v>0</v>
      </c>
      <c r="AN466" s="2">
        <f t="shared" si="182"/>
        <v>0</v>
      </c>
      <c r="AP466" t="s">
        <v>1098</v>
      </c>
      <c r="AQ466" t="s">
        <v>1110</v>
      </c>
      <c r="AT466">
        <v>2</v>
      </c>
      <c r="AU466" s="95">
        <v>16</v>
      </c>
      <c r="AV466" s="97">
        <v>73</v>
      </c>
      <c r="AW466" s="100">
        <f t="shared" si="183"/>
        <v>16073</v>
      </c>
      <c r="AY466" s="7" t="s">
        <v>1461</v>
      </c>
    </row>
    <row r="467" spans="1:58" ht="13" hidden="1" customHeight="1" outlineLevel="1">
      <c r="A467" t="s">
        <v>2499</v>
      </c>
      <c r="B467" t="s">
        <v>1110</v>
      </c>
      <c r="C467" s="1">
        <f t="shared" si="172"/>
        <v>5687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>IF(P467&gt;0,RANK(P467,(N467:P467,Q467:AE467)),0)</f>
        <v>0</v>
      </c>
      <c r="G467" s="1">
        <f t="shared" si="173"/>
        <v>3045</v>
      </c>
      <c r="H467" s="2">
        <f t="shared" si="174"/>
        <v>0.53543168630209248</v>
      </c>
      <c r="I467" s="2"/>
      <c r="J467" s="2">
        <f t="shared" si="175"/>
        <v>0.23228415684895376</v>
      </c>
      <c r="K467" s="2">
        <f t="shared" si="176"/>
        <v>0.76771584315104624</v>
      </c>
      <c r="L467" s="2">
        <f t="shared" si="177"/>
        <v>0</v>
      </c>
      <c r="M467" s="2">
        <f t="shared" si="178"/>
        <v>0</v>
      </c>
      <c r="N467" s="55">
        <v>1321</v>
      </c>
      <c r="O467" s="55">
        <v>4366</v>
      </c>
      <c r="Q467" s="106"/>
      <c r="Y467" s="106"/>
      <c r="AG467" s="7">
        <f>IF(Q467&gt;0,RANK(Q467,(N467:P467,Q467:AE467)),0)</f>
        <v>0</v>
      </c>
      <c r="AH467" s="7">
        <f>IF(R467&gt;0,RANK(R467,(N467:P467,Q467:AE467)),0)</f>
        <v>0</v>
      </c>
      <c r="AI467" s="7">
        <f>IF(T467&gt;0,RANK(T467,(N467:P467,Q467:AE467)),0)</f>
        <v>0</v>
      </c>
      <c r="AJ467" s="7">
        <f>IF(S467&gt;0,RANK(S467,(N467:P467,Q467:AE467)),0)</f>
        <v>0</v>
      </c>
      <c r="AK467" s="2">
        <f t="shared" si="179"/>
        <v>0</v>
      </c>
      <c r="AL467" s="2">
        <f t="shared" si="180"/>
        <v>0</v>
      </c>
      <c r="AM467" s="2">
        <f t="shared" si="181"/>
        <v>0</v>
      </c>
      <c r="AN467" s="2">
        <f t="shared" si="182"/>
        <v>0</v>
      </c>
      <c r="AP467" t="s">
        <v>2499</v>
      </c>
      <c r="AQ467" t="s">
        <v>1110</v>
      </c>
      <c r="AT467">
        <v>2</v>
      </c>
      <c r="AU467" s="95">
        <v>16</v>
      </c>
      <c r="AV467" s="97">
        <v>75</v>
      </c>
      <c r="AW467" s="100">
        <f t="shared" si="183"/>
        <v>16075</v>
      </c>
      <c r="AY467" s="7" t="s">
        <v>1461</v>
      </c>
    </row>
    <row r="468" spans="1:58" ht="13" hidden="1" customHeight="1" outlineLevel="1">
      <c r="A468" t="s">
        <v>1311</v>
      </c>
      <c r="B468" t="s">
        <v>1110</v>
      </c>
      <c r="C468" s="1">
        <f t="shared" si="172"/>
        <v>2076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>IF(P468&gt;0,RANK(P468,(N468:P468,Q468:AE468)),0)</f>
        <v>0</v>
      </c>
      <c r="G468" s="1">
        <f t="shared" si="173"/>
        <v>806</v>
      </c>
      <c r="H468" s="2">
        <f t="shared" si="174"/>
        <v>0.38824662813102118</v>
      </c>
      <c r="I468" s="2"/>
      <c r="J468" s="2">
        <f t="shared" si="175"/>
        <v>0.30587668593448941</v>
      </c>
      <c r="K468" s="2">
        <f t="shared" si="176"/>
        <v>0.69412331406551064</v>
      </c>
      <c r="L468" s="2">
        <f t="shared" si="177"/>
        <v>0</v>
      </c>
      <c r="M468" s="2">
        <f t="shared" si="178"/>
        <v>-1.1102230246251565E-16</v>
      </c>
      <c r="N468" s="55">
        <v>635</v>
      </c>
      <c r="O468" s="55">
        <v>1441</v>
      </c>
      <c r="Q468" s="106"/>
      <c r="Y468" s="106"/>
      <c r="AG468" s="7">
        <f>IF(Q468&gt;0,RANK(Q468,(N468:P468,Q468:AE468)),0)</f>
        <v>0</v>
      </c>
      <c r="AH468" s="7">
        <f>IF(R468&gt;0,RANK(R468,(N468:P468,Q468:AE468)),0)</f>
        <v>0</v>
      </c>
      <c r="AI468" s="7">
        <f>IF(T468&gt;0,RANK(T468,(N468:P468,Q468:AE468)),0)</f>
        <v>0</v>
      </c>
      <c r="AJ468" s="7">
        <f>IF(S468&gt;0,RANK(S468,(N468:P468,Q468:AE468)),0)</f>
        <v>0</v>
      </c>
      <c r="AK468" s="2">
        <f t="shared" si="179"/>
        <v>0</v>
      </c>
      <c r="AL468" s="2">
        <f t="shared" si="180"/>
        <v>0</v>
      </c>
      <c r="AM468" s="2">
        <f t="shared" si="181"/>
        <v>0</v>
      </c>
      <c r="AN468" s="2">
        <f t="shared" si="182"/>
        <v>0</v>
      </c>
      <c r="AP468" t="s">
        <v>1311</v>
      </c>
      <c r="AQ468" t="s">
        <v>1110</v>
      </c>
      <c r="AT468">
        <v>2</v>
      </c>
      <c r="AU468" s="95">
        <v>16</v>
      </c>
      <c r="AV468" s="97">
        <v>77</v>
      </c>
      <c r="AW468" s="100">
        <f t="shared" si="183"/>
        <v>16077</v>
      </c>
      <c r="AY468" s="7" t="s">
        <v>1461</v>
      </c>
      <c r="BF468" t="s">
        <v>1762</v>
      </c>
    </row>
    <row r="469" spans="1:58" ht="13" hidden="1" customHeight="1" outlineLevel="1">
      <c r="A469" t="s">
        <v>1060</v>
      </c>
      <c r="B469" t="s">
        <v>1110</v>
      </c>
      <c r="C469" s="1">
        <f t="shared" si="172"/>
        <v>3281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>IF(P469&gt;0,RANK(P469,(N469:P469,Q469:AE469)),0)</f>
        <v>0</v>
      </c>
      <c r="G469" s="1">
        <f t="shared" si="173"/>
        <v>467</v>
      </c>
      <c r="H469" s="2">
        <f t="shared" si="174"/>
        <v>0.14233465406888143</v>
      </c>
      <c r="I469" s="2"/>
      <c r="J469" s="2">
        <f t="shared" si="175"/>
        <v>0.42883267296555927</v>
      </c>
      <c r="K469" s="2">
        <f t="shared" si="176"/>
        <v>0.57116732703444073</v>
      </c>
      <c r="L469" s="2">
        <f t="shared" si="177"/>
        <v>0</v>
      </c>
      <c r="M469" s="2">
        <f t="shared" si="178"/>
        <v>0</v>
      </c>
      <c r="N469" s="55">
        <v>1407</v>
      </c>
      <c r="O469" s="55">
        <v>1874</v>
      </c>
      <c r="Q469" s="106"/>
      <c r="Y469" s="106"/>
      <c r="AG469" s="7">
        <f>IF(Q469&gt;0,RANK(Q469,(N469:P469,Q469:AE469)),0)</f>
        <v>0</v>
      </c>
      <c r="AH469" s="7">
        <f>IF(R469&gt;0,RANK(R469,(N469:P469,Q469:AE469)),0)</f>
        <v>0</v>
      </c>
      <c r="AI469" s="7">
        <f>IF(T469&gt;0,RANK(T469,(N469:P469,Q469:AE469)),0)</f>
        <v>0</v>
      </c>
      <c r="AJ469" s="7">
        <f>IF(S469&gt;0,RANK(S469,(N469:P469,Q469:AE469)),0)</f>
        <v>0</v>
      </c>
      <c r="AK469" s="2">
        <f t="shared" si="179"/>
        <v>0</v>
      </c>
      <c r="AL469" s="2">
        <f t="shared" si="180"/>
        <v>0</v>
      </c>
      <c r="AM469" s="2">
        <f t="shared" si="181"/>
        <v>0</v>
      </c>
      <c r="AN469" s="2">
        <f t="shared" si="182"/>
        <v>0</v>
      </c>
      <c r="AP469" t="s">
        <v>1060</v>
      </c>
      <c r="AQ469" t="s">
        <v>1110</v>
      </c>
      <c r="AT469">
        <v>2</v>
      </c>
      <c r="AU469" s="95">
        <v>16</v>
      </c>
      <c r="AV469" s="97">
        <v>79</v>
      </c>
      <c r="AW469" s="100">
        <f t="shared" si="183"/>
        <v>16079</v>
      </c>
      <c r="AY469" s="7" t="s">
        <v>1461</v>
      </c>
    </row>
    <row r="470" spans="1:58" ht="13" hidden="1" customHeight="1" outlineLevel="1">
      <c r="A470" t="s">
        <v>1525</v>
      </c>
      <c r="B470" t="s">
        <v>1110</v>
      </c>
      <c r="C470" s="1">
        <f t="shared" si="172"/>
        <v>3900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>IF(P470&gt;0,RANK(P470,(N470:P470,Q470:AE470)),0)</f>
        <v>0</v>
      </c>
      <c r="G470" s="1">
        <f t="shared" si="173"/>
        <v>82</v>
      </c>
      <c r="H470" s="2">
        <f t="shared" si="174"/>
        <v>2.1025641025641025E-2</v>
      </c>
      <c r="I470" s="2"/>
      <c r="J470" s="2">
        <f t="shared" si="175"/>
        <v>0.48948717948717951</v>
      </c>
      <c r="K470" s="2">
        <f t="shared" si="176"/>
        <v>0.51051282051282054</v>
      </c>
      <c r="L470" s="2">
        <f t="shared" si="177"/>
        <v>0</v>
      </c>
      <c r="M470" s="2">
        <f t="shared" si="178"/>
        <v>-1.1102230246251565E-16</v>
      </c>
      <c r="N470" s="55">
        <v>1909</v>
      </c>
      <c r="O470" s="55">
        <v>1991</v>
      </c>
      <c r="Q470" s="106"/>
      <c r="Y470" s="106"/>
      <c r="AG470" s="7">
        <f>IF(Q470&gt;0,RANK(Q470,(N470:P470,Q470:AE470)),0)</f>
        <v>0</v>
      </c>
      <c r="AH470" s="7">
        <f>IF(R470&gt;0,RANK(R470,(N470:P470,Q470:AE470)),0)</f>
        <v>0</v>
      </c>
      <c r="AI470" s="7">
        <f>IF(T470&gt;0,RANK(T470,(N470:P470,Q470:AE470)),0)</f>
        <v>0</v>
      </c>
      <c r="AJ470" s="7">
        <f>IF(S470&gt;0,RANK(S470,(N470:P470,Q470:AE470)),0)</f>
        <v>0</v>
      </c>
      <c r="AK470" s="2">
        <f t="shared" si="179"/>
        <v>0</v>
      </c>
      <c r="AL470" s="2">
        <f t="shared" si="180"/>
        <v>0</v>
      </c>
      <c r="AM470" s="2">
        <f t="shared" si="181"/>
        <v>0</v>
      </c>
      <c r="AN470" s="2">
        <f t="shared" si="182"/>
        <v>0</v>
      </c>
      <c r="AP470" t="s">
        <v>1525</v>
      </c>
      <c r="AQ470" t="s">
        <v>1110</v>
      </c>
      <c r="AT470">
        <v>2</v>
      </c>
      <c r="AU470" s="95">
        <v>16</v>
      </c>
      <c r="AV470" s="97">
        <v>81</v>
      </c>
      <c r="AW470" s="100">
        <f t="shared" si="183"/>
        <v>16081</v>
      </c>
      <c r="AY470" s="7" t="s">
        <v>1461</v>
      </c>
    </row>
    <row r="471" spans="1:58" ht="13" hidden="1" customHeight="1" outlineLevel="1">
      <c r="A471" t="s">
        <v>432</v>
      </c>
      <c r="B471" t="s">
        <v>1110</v>
      </c>
      <c r="C471" s="1">
        <f t="shared" si="172"/>
        <v>18798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>IF(P471&gt;0,RANK(P471,(N471:P471,Q471:AE471)),0)</f>
        <v>0</v>
      </c>
      <c r="G471" s="1">
        <f t="shared" si="173"/>
        <v>7820</v>
      </c>
      <c r="H471" s="2">
        <f t="shared" si="174"/>
        <v>0.41600170230875627</v>
      </c>
      <c r="I471" s="2"/>
      <c r="J471" s="2">
        <f t="shared" si="175"/>
        <v>0.29199914884562189</v>
      </c>
      <c r="K471" s="2">
        <f t="shared" si="176"/>
        <v>0.70800085115437816</v>
      </c>
      <c r="L471" s="2">
        <f t="shared" si="177"/>
        <v>0</v>
      </c>
      <c r="M471" s="2">
        <f t="shared" si="178"/>
        <v>-1.1102230246251565E-16</v>
      </c>
      <c r="N471" s="55">
        <v>5489</v>
      </c>
      <c r="O471" s="55">
        <v>13309</v>
      </c>
      <c r="Q471" s="106"/>
      <c r="Y471" s="106"/>
      <c r="AG471" s="7">
        <f>IF(Q471&gt;0,RANK(Q471,(N471:P471,Q471:AE471)),0)</f>
        <v>0</v>
      </c>
      <c r="AH471" s="7">
        <f>IF(R471&gt;0,RANK(R471,(N471:P471,Q471:AE471)),0)</f>
        <v>0</v>
      </c>
      <c r="AI471" s="7">
        <f>IF(T471&gt;0,RANK(T471,(N471:P471,Q471:AE471)),0)</f>
        <v>0</v>
      </c>
      <c r="AJ471" s="7">
        <f>IF(S471&gt;0,RANK(S471,(N471:P471,Q471:AE471)),0)</f>
        <v>0</v>
      </c>
      <c r="AK471" s="2">
        <f t="shared" si="179"/>
        <v>0</v>
      </c>
      <c r="AL471" s="2">
        <f t="shared" si="180"/>
        <v>0</v>
      </c>
      <c r="AM471" s="2">
        <f t="shared" si="181"/>
        <v>0</v>
      </c>
      <c r="AN471" s="2">
        <f t="shared" si="182"/>
        <v>0</v>
      </c>
      <c r="AP471" t="s">
        <v>432</v>
      </c>
      <c r="AQ471" t="s">
        <v>1110</v>
      </c>
      <c r="AT471">
        <v>2</v>
      </c>
      <c r="AU471" s="95">
        <v>16</v>
      </c>
      <c r="AV471" s="97">
        <v>83</v>
      </c>
      <c r="AW471" s="100">
        <f t="shared" si="183"/>
        <v>16083</v>
      </c>
      <c r="AY471" s="7" t="s">
        <v>1461</v>
      </c>
      <c r="BF471" t="s">
        <v>1762</v>
      </c>
    </row>
    <row r="472" spans="1:58" ht="13" hidden="1" customHeight="1" outlineLevel="1">
      <c r="A472" t="s">
        <v>87</v>
      </c>
      <c r="B472" t="s">
        <v>1110</v>
      </c>
      <c r="C472" s="1">
        <f t="shared" si="172"/>
        <v>3542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>IF(P472&gt;0,RANK(P472,(N472:P472,Q472:AE472)),0)</f>
        <v>0</v>
      </c>
      <c r="G472" s="1">
        <f t="shared" si="173"/>
        <v>592</v>
      </c>
      <c r="H472" s="2">
        <f t="shared" si="174"/>
        <v>0.16713721061547149</v>
      </c>
      <c r="I472" s="2"/>
      <c r="J472" s="2">
        <f t="shared" si="175"/>
        <v>0.41643139469226426</v>
      </c>
      <c r="K472" s="2">
        <f t="shared" si="176"/>
        <v>0.58356860530773569</v>
      </c>
      <c r="L472" s="2">
        <f t="shared" si="177"/>
        <v>0</v>
      </c>
      <c r="M472" s="2">
        <f t="shared" si="178"/>
        <v>1.1102230246251565E-16</v>
      </c>
      <c r="N472" s="55">
        <v>1475</v>
      </c>
      <c r="O472" s="55">
        <v>2067</v>
      </c>
      <c r="Q472" s="106"/>
      <c r="Y472" s="106"/>
      <c r="AG472" s="7">
        <f>IF(Q472&gt;0,RANK(Q472,(N472:P472,Q472:AE472)),0)</f>
        <v>0</v>
      </c>
      <c r="AH472" s="7">
        <f>IF(R472&gt;0,RANK(R472,(N472:P472,Q472:AE472)),0)</f>
        <v>0</v>
      </c>
      <c r="AI472" s="7">
        <f>IF(T472&gt;0,RANK(T472,(N472:P472,Q472:AE472)),0)</f>
        <v>0</v>
      </c>
      <c r="AJ472" s="7">
        <f>IF(S472&gt;0,RANK(S472,(N472:P472,Q472:AE472)),0)</f>
        <v>0</v>
      </c>
      <c r="AK472" s="2">
        <f t="shared" si="179"/>
        <v>0</v>
      </c>
      <c r="AL472" s="2">
        <f t="shared" si="180"/>
        <v>0</v>
      </c>
      <c r="AM472" s="2">
        <f t="shared" si="181"/>
        <v>0</v>
      </c>
      <c r="AN472" s="2">
        <f t="shared" si="182"/>
        <v>0</v>
      </c>
      <c r="AP472" t="s">
        <v>87</v>
      </c>
      <c r="AQ472" t="s">
        <v>1110</v>
      </c>
      <c r="AT472">
        <v>2</v>
      </c>
      <c r="AU472" s="95">
        <v>16</v>
      </c>
      <c r="AV472" s="97">
        <v>85</v>
      </c>
      <c r="AW472" s="100">
        <f t="shared" si="183"/>
        <v>16085</v>
      </c>
      <c r="AY472" s="7" t="s">
        <v>1461</v>
      </c>
      <c r="BF472" t="s">
        <v>1761</v>
      </c>
    </row>
    <row r="473" spans="1:58" ht="13" hidden="1" customHeight="1" outlineLevel="1">
      <c r="A473" t="s">
        <v>1864</v>
      </c>
      <c r="B473" t="s">
        <v>1110</v>
      </c>
      <c r="C473" s="1">
        <f t="shared" si="172"/>
        <v>3202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>IF(P473&gt;0,RANK(P473,(N473:P473,Q473:AE473)),0)</f>
        <v>0</v>
      </c>
      <c r="G473" s="1">
        <f t="shared" si="173"/>
        <v>1640</v>
      </c>
      <c r="H473" s="2">
        <f t="shared" si="174"/>
        <v>0.51217988757026855</v>
      </c>
      <c r="I473" s="2"/>
      <c r="J473" s="2">
        <f t="shared" si="175"/>
        <v>0.24391005621486572</v>
      </c>
      <c r="K473" s="2">
        <f t="shared" si="176"/>
        <v>0.75608994378513428</v>
      </c>
      <c r="L473" s="2">
        <f t="shared" si="177"/>
        <v>0</v>
      </c>
      <c r="M473" s="2">
        <f t="shared" si="178"/>
        <v>0</v>
      </c>
      <c r="N473" s="55">
        <v>781</v>
      </c>
      <c r="O473" s="55">
        <v>2421</v>
      </c>
      <c r="Q473" s="106"/>
      <c r="Y473" s="106"/>
      <c r="AG473" s="7">
        <f>IF(Q473&gt;0,RANK(Q473,(N473:P473,Q473:AE473)),0)</f>
        <v>0</v>
      </c>
      <c r="AH473" s="7">
        <f>IF(R473&gt;0,RANK(R473,(N473:P473,Q473:AE473)),0)</f>
        <v>0</v>
      </c>
      <c r="AI473" s="7">
        <f>IF(T473&gt;0,RANK(T473,(N473:P473,Q473:AE473)),0)</f>
        <v>0</v>
      </c>
      <c r="AJ473" s="7">
        <f>IF(S473&gt;0,RANK(S473,(N473:P473,Q473:AE473)),0)</f>
        <v>0</v>
      </c>
      <c r="AK473" s="2">
        <f t="shared" si="179"/>
        <v>0</v>
      </c>
      <c r="AL473" s="2">
        <f t="shared" si="180"/>
        <v>0</v>
      </c>
      <c r="AM473" s="2">
        <f t="shared" si="181"/>
        <v>0</v>
      </c>
      <c r="AN473" s="2">
        <f t="shared" si="182"/>
        <v>0</v>
      </c>
      <c r="AP473" t="s">
        <v>1864</v>
      </c>
      <c r="AQ473" t="s">
        <v>1110</v>
      </c>
      <c r="AT473">
        <v>2</v>
      </c>
      <c r="AU473" s="95">
        <v>16</v>
      </c>
      <c r="AV473" s="97">
        <v>87</v>
      </c>
      <c r="AW473" s="100">
        <f t="shared" si="183"/>
        <v>16087</v>
      </c>
      <c r="AY473" s="7" t="s">
        <v>1461</v>
      </c>
    </row>
    <row r="474" spans="1:58" ht="13" customHeight="1" collapsed="1">
      <c r="A474" t="s">
        <v>14</v>
      </c>
      <c r="B474" t="s">
        <v>2430</v>
      </c>
      <c r="C474" s="1">
        <f t="shared" si="172"/>
        <v>437170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>IF(P474&gt;0,RANK(P474,(N474:P474,Q474:AE474)),0)</f>
        <v>0</v>
      </c>
      <c r="G474" s="1">
        <f t="shared" si="173"/>
        <v>134022</v>
      </c>
      <c r="H474" s="2">
        <f t="shared" si="174"/>
        <v>0.30656723928906376</v>
      </c>
      <c r="I474" s="2"/>
      <c r="J474" s="2">
        <f t="shared" si="175"/>
        <v>0.34671638035546815</v>
      </c>
      <c r="K474" s="2">
        <f t="shared" si="176"/>
        <v>0.65328361964453185</v>
      </c>
      <c r="L474" s="2">
        <f t="shared" si="177"/>
        <v>0</v>
      </c>
      <c r="M474" s="2">
        <f t="shared" si="178"/>
        <v>0</v>
      </c>
      <c r="N474" s="106">
        <f>SUM(N430:N473)</f>
        <v>151574</v>
      </c>
      <c r="O474" s="106">
        <f>SUM(O430:O473)</f>
        <v>285596</v>
      </c>
      <c r="P474" s="106"/>
      <c r="Q474" s="106"/>
      <c r="Y474" s="106">
        <f>SUM(Y430:Y473)</f>
        <v>0</v>
      </c>
      <c r="AG474" s="7">
        <f>IF(Q474&gt;0,RANK(Q474,(N474:P474,Q474:AE474)),0)</f>
        <v>0</v>
      </c>
      <c r="AH474" s="7">
        <f>IF(R474&gt;0,RANK(R474,(N474:P474,Q474:AE474)),0)</f>
        <v>0</v>
      </c>
      <c r="AI474" s="7">
        <f>IF(T474&gt;0,RANK(T474,(N474:P474,Q474:AE474)),0)</f>
        <v>0</v>
      </c>
      <c r="AJ474" s="7">
        <f>IF(S474&gt;0,RANK(S474,(N474:P474,Q474:AE474)),0)</f>
        <v>0</v>
      </c>
      <c r="AK474" s="2">
        <f t="shared" si="179"/>
        <v>0</v>
      </c>
      <c r="AL474" s="2">
        <f t="shared" si="180"/>
        <v>0</v>
      </c>
      <c r="AM474" s="2">
        <f t="shared" si="181"/>
        <v>0</v>
      </c>
      <c r="AN474" s="2">
        <f t="shared" si="182"/>
        <v>0</v>
      </c>
      <c r="AP474" t="s">
        <v>14</v>
      </c>
      <c r="AQ474" t="s">
        <v>2430</v>
      </c>
      <c r="AT474">
        <v>2</v>
      </c>
      <c r="AU474" s="95">
        <v>16</v>
      </c>
      <c r="AV474" s="97"/>
      <c r="AW474" s="95">
        <v>16</v>
      </c>
      <c r="AY474" s="7" t="s">
        <v>2180</v>
      </c>
    </row>
    <row r="475" spans="1:58" ht="13" customHeight="1">
      <c r="C475" s="1"/>
      <c r="E475" s="7"/>
      <c r="F475" s="7"/>
      <c r="I475" s="2"/>
      <c r="P475" s="106"/>
      <c r="Q475" s="106"/>
      <c r="AG475" s="7"/>
      <c r="AH475" s="7"/>
      <c r="AI475" s="7"/>
      <c r="AJ475" s="7"/>
      <c r="AU475" s="95"/>
      <c r="AV475" s="97"/>
      <c r="AW475" s="100"/>
    </row>
    <row r="476" spans="1:58" ht="13" hidden="1" customHeight="1" outlineLevel="1">
      <c r="A476" t="s">
        <v>1149</v>
      </c>
      <c r="B476" t="s">
        <v>982</v>
      </c>
      <c r="C476" s="1">
        <f t="shared" ref="C476:C507" si="184">SUM(N476:AE476)</f>
        <v>22406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>IF(P476&gt;0,RANK(P476,(N476:P476,Q476:AE476)),0)</f>
        <v>0</v>
      </c>
      <c r="G476" s="1">
        <f t="shared" ref="G476:G507" si="185">IF(C476&gt;0,MAX(N476:P476)-LARGE(N476:P476,2),0)</f>
        <v>8970</v>
      </c>
      <c r="H476" s="2">
        <f t="shared" ref="H476:H507" si="186">IF(C476&gt;0,G476/C476,0)</f>
        <v>0.40033919485852004</v>
      </c>
      <c r="I476" s="2"/>
      <c r="J476" s="2">
        <f t="shared" ref="J476:J507" si="187">IF($C476=0,"-",N476/$C476)</f>
        <v>0.28148710166919577</v>
      </c>
      <c r="K476" s="2">
        <f t="shared" ref="K476:K507" si="188">IF($C476=0,"-",O476/$C476)</f>
        <v>0.68182629652771576</v>
      </c>
      <c r="L476" s="2">
        <f t="shared" ref="L476:L507" si="189">IF($C476=0,"-",P476/$C476)</f>
        <v>0</v>
      </c>
      <c r="M476" s="2">
        <f t="shared" ref="M476:M507" si="190">IF(C476=0,"-",(1-J476-K476-L476))</f>
        <v>3.668660180308847E-2</v>
      </c>
      <c r="N476" s="55">
        <v>6307</v>
      </c>
      <c r="O476" s="55">
        <v>15277</v>
      </c>
      <c r="P476" s="106"/>
      <c r="Q476" s="106">
        <v>808</v>
      </c>
      <c r="Y476" s="55">
        <v>14</v>
      </c>
      <c r="Z476" s="55">
        <v>0</v>
      </c>
      <c r="AA476" s="55">
        <v>0</v>
      </c>
      <c r="AG476" s="7">
        <f>IF(Q476&gt;0,RANK(Q476,(N476:P476,Q476:AE476)),0)</f>
        <v>3</v>
      </c>
      <c r="AH476" s="7">
        <f>IF(R476&gt;0,RANK(R476,(N476:P476,Q476:AE476)),0)</f>
        <v>0</v>
      </c>
      <c r="AI476" s="7">
        <f>IF(T476&gt;0,RANK(T476,(N476:P476,Q476:AE476)),0)</f>
        <v>0</v>
      </c>
      <c r="AJ476" s="7">
        <f>IF(S476&gt;0,RANK(S476,(N476:P476,Q476:AE476)),0)</f>
        <v>0</v>
      </c>
      <c r="AK476" s="2">
        <f t="shared" ref="AK476:AK507" si="191">IF($C476=0,"-",Q476/$C476)</f>
        <v>3.6061769168972593E-2</v>
      </c>
      <c r="AL476" s="2">
        <f t="shared" ref="AL476:AL507" si="192">IF($C476=0,"-",R476/$C476)</f>
        <v>0</v>
      </c>
      <c r="AM476" s="2">
        <f t="shared" ref="AM476:AM507" si="193">IF($C476=0,"-",T476/$C476)</f>
        <v>0</v>
      </c>
      <c r="AN476" s="2">
        <f t="shared" ref="AN476:AN507" si="194">IF($C476=0,"-",S476/$C476)</f>
        <v>0</v>
      </c>
      <c r="AP476" t="s">
        <v>1149</v>
      </c>
      <c r="AQ476" t="s">
        <v>982</v>
      </c>
      <c r="AT476">
        <v>2</v>
      </c>
      <c r="AU476" s="95">
        <v>17</v>
      </c>
      <c r="AV476" s="97">
        <v>1</v>
      </c>
      <c r="AW476" s="100">
        <f t="shared" si="183"/>
        <v>17001</v>
      </c>
      <c r="AY476" s="7" t="s">
        <v>1461</v>
      </c>
    </row>
    <row r="477" spans="1:58" ht="13" hidden="1" customHeight="1" outlineLevel="1">
      <c r="A477" t="s">
        <v>1769</v>
      </c>
      <c r="B477" t="s">
        <v>982</v>
      </c>
      <c r="C477" s="1">
        <f t="shared" si="184"/>
        <v>2318</v>
      </c>
      <c r="D477" s="7">
        <f>IF(N477&gt;0, RANK(N477,(N477:P477,Q477:AE477)),0)</f>
        <v>1</v>
      </c>
      <c r="E477" s="7">
        <f>IF(O477&gt;0,RANK(O477,(N477:P477,Q477:AE477)),0)</f>
        <v>2</v>
      </c>
      <c r="F477" s="7">
        <f>IF(P477&gt;0,RANK(P477,(N477:P477,Q477:AE477)),0)</f>
        <v>0</v>
      </c>
      <c r="G477" s="1">
        <f t="shared" si="185"/>
        <v>515</v>
      </c>
      <c r="H477" s="2">
        <f t="shared" si="186"/>
        <v>0.22217428817946505</v>
      </c>
      <c r="I477" s="2"/>
      <c r="J477" s="2">
        <f t="shared" si="187"/>
        <v>0.58714408973252807</v>
      </c>
      <c r="K477" s="2">
        <f t="shared" si="188"/>
        <v>0.36496980155306297</v>
      </c>
      <c r="L477" s="2">
        <f t="shared" si="189"/>
        <v>0</v>
      </c>
      <c r="M477" s="2">
        <f t="shared" si="190"/>
        <v>4.7886108714408959E-2</v>
      </c>
      <c r="N477" s="55">
        <v>1361</v>
      </c>
      <c r="O477" s="55">
        <v>846</v>
      </c>
      <c r="P477" s="106"/>
      <c r="Q477" s="106">
        <v>111</v>
      </c>
      <c r="Y477" s="55">
        <v>0</v>
      </c>
      <c r="Z477" s="55">
        <v>0</v>
      </c>
      <c r="AA477" s="55">
        <v>0</v>
      </c>
      <c r="AG477" s="7">
        <f>IF(Q477&gt;0,RANK(Q477,(N477:P477,Q477:AE477)),0)</f>
        <v>3</v>
      </c>
      <c r="AH477" s="7">
        <f>IF(R477&gt;0,RANK(R477,(N477:P477,Q477:AE477)),0)</f>
        <v>0</v>
      </c>
      <c r="AI477" s="7">
        <f>IF(T477&gt;0,RANK(T477,(N477:P477,Q477:AE477)),0)</f>
        <v>0</v>
      </c>
      <c r="AJ477" s="7">
        <f>IF(S477&gt;0,RANK(S477,(N477:P477,Q477:AE477)),0)</f>
        <v>0</v>
      </c>
      <c r="AK477" s="2">
        <f t="shared" si="191"/>
        <v>4.7886108714408973E-2</v>
      </c>
      <c r="AL477" s="2">
        <f t="shared" si="192"/>
        <v>0</v>
      </c>
      <c r="AM477" s="2">
        <f t="shared" si="193"/>
        <v>0</v>
      </c>
      <c r="AN477" s="2">
        <f t="shared" si="194"/>
        <v>0</v>
      </c>
      <c r="AP477" t="s">
        <v>1769</v>
      </c>
      <c r="AQ477" t="s">
        <v>982</v>
      </c>
      <c r="AT477">
        <v>2</v>
      </c>
      <c r="AU477" s="95">
        <v>17</v>
      </c>
      <c r="AV477" s="97">
        <v>3</v>
      </c>
      <c r="AW477" s="100">
        <f t="shared" si="183"/>
        <v>17003</v>
      </c>
      <c r="AY477" s="7" t="s">
        <v>1461</v>
      </c>
    </row>
    <row r="478" spans="1:58" ht="13" hidden="1" customHeight="1" outlineLevel="1">
      <c r="A478" t="s">
        <v>295</v>
      </c>
      <c r="B478" t="s">
        <v>982</v>
      </c>
      <c r="C478" s="1">
        <f t="shared" si="184"/>
        <v>4923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>IF(P478&gt;0,RANK(P478,(N478:P478,Q478:AE478)),0)</f>
        <v>0</v>
      </c>
      <c r="G478" s="1">
        <f t="shared" si="185"/>
        <v>688</v>
      </c>
      <c r="H478" s="2">
        <f t="shared" si="186"/>
        <v>0.13975218362786918</v>
      </c>
      <c r="I478" s="2"/>
      <c r="J478" s="2">
        <f t="shared" si="187"/>
        <v>0.40645947592931142</v>
      </c>
      <c r="K478" s="2">
        <f t="shared" si="188"/>
        <v>0.54621165955718054</v>
      </c>
      <c r="L478" s="2">
        <f t="shared" si="189"/>
        <v>0</v>
      </c>
      <c r="M478" s="2">
        <f t="shared" si="190"/>
        <v>4.732886451350804E-2</v>
      </c>
      <c r="N478" s="55">
        <v>2001</v>
      </c>
      <c r="O478" s="55">
        <v>2689</v>
      </c>
      <c r="P478" s="106"/>
      <c r="Q478" s="106">
        <v>229</v>
      </c>
      <c r="Y478" s="55">
        <v>4</v>
      </c>
      <c r="Z478" s="55">
        <v>0</v>
      </c>
      <c r="AA478" s="55">
        <v>0</v>
      </c>
      <c r="AG478" s="7">
        <f>IF(Q478&gt;0,RANK(Q478,(N478:P478,Q478:AE478)),0)</f>
        <v>3</v>
      </c>
      <c r="AH478" s="7">
        <f>IF(R478&gt;0,RANK(R478,(N478:P478,Q478:AE478)),0)</f>
        <v>0</v>
      </c>
      <c r="AI478" s="7">
        <f>IF(T478&gt;0,RANK(T478,(N478:P478,Q478:AE478)),0)</f>
        <v>0</v>
      </c>
      <c r="AJ478" s="7">
        <f>IF(S478&gt;0,RANK(S478,(N478:P478,Q478:AE478)),0)</f>
        <v>0</v>
      </c>
      <c r="AK478" s="2">
        <f t="shared" si="191"/>
        <v>4.6516351817997154E-2</v>
      </c>
      <c r="AL478" s="2">
        <f t="shared" si="192"/>
        <v>0</v>
      </c>
      <c r="AM478" s="2">
        <f t="shared" si="193"/>
        <v>0</v>
      </c>
      <c r="AN478" s="2">
        <f t="shared" si="194"/>
        <v>0</v>
      </c>
      <c r="AP478" t="s">
        <v>295</v>
      </c>
      <c r="AQ478" t="s">
        <v>982</v>
      </c>
      <c r="AT478">
        <v>2</v>
      </c>
      <c r="AU478" s="95">
        <v>17</v>
      </c>
      <c r="AV478" s="97">
        <v>5</v>
      </c>
      <c r="AW478" s="100">
        <f t="shared" si="183"/>
        <v>17005</v>
      </c>
      <c r="AY478" s="7" t="s">
        <v>1461</v>
      </c>
    </row>
    <row r="479" spans="1:58" ht="13" hidden="1" customHeight="1" outlineLevel="1">
      <c r="A479" t="s">
        <v>1318</v>
      </c>
      <c r="B479" t="s">
        <v>982</v>
      </c>
      <c r="C479" s="1">
        <f t="shared" si="184"/>
        <v>15211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>IF(P479&gt;0,RANK(P479,(N479:P479,Q479:AE479)),0)</f>
        <v>0</v>
      </c>
      <c r="G479" s="1">
        <f t="shared" si="185"/>
        <v>2969</v>
      </c>
      <c r="H479" s="2">
        <f t="shared" si="186"/>
        <v>0.19518769311682335</v>
      </c>
      <c r="I479" s="2"/>
      <c r="J479" s="2">
        <f t="shared" si="187"/>
        <v>0.37702978107948193</v>
      </c>
      <c r="K479" s="2">
        <f t="shared" si="188"/>
        <v>0.57221747419630531</v>
      </c>
      <c r="L479" s="2">
        <f t="shared" si="189"/>
        <v>0</v>
      </c>
      <c r="M479" s="2">
        <f t="shared" si="190"/>
        <v>5.0752744724212762E-2</v>
      </c>
      <c r="N479" s="55">
        <v>5735</v>
      </c>
      <c r="O479" s="55">
        <v>8704</v>
      </c>
      <c r="P479" s="106"/>
      <c r="Q479" s="106">
        <v>771</v>
      </c>
      <c r="Y479" s="55">
        <v>0</v>
      </c>
      <c r="Z479" s="55">
        <v>0</v>
      </c>
      <c r="AA479" s="55">
        <v>1</v>
      </c>
      <c r="AG479" s="7">
        <f>IF(Q479&gt;0,RANK(Q479,(N479:P479,Q479:AE479)),0)</f>
        <v>3</v>
      </c>
      <c r="AH479" s="7">
        <f>IF(R479&gt;0,RANK(R479,(N479:P479,Q479:AE479)),0)</f>
        <v>0</v>
      </c>
      <c r="AI479" s="7">
        <f>IF(T479&gt;0,RANK(T479,(N479:P479,Q479:AE479)),0)</f>
        <v>0</v>
      </c>
      <c r="AJ479" s="7">
        <f>IF(S479&gt;0,RANK(S479,(N479:P479,Q479:AE479)),0)</f>
        <v>0</v>
      </c>
      <c r="AK479" s="2">
        <f t="shared" si="191"/>
        <v>5.0687002826901584E-2</v>
      </c>
      <c r="AL479" s="2">
        <f t="shared" si="192"/>
        <v>0</v>
      </c>
      <c r="AM479" s="2">
        <f t="shared" si="193"/>
        <v>0</v>
      </c>
      <c r="AN479" s="2">
        <f t="shared" si="194"/>
        <v>0</v>
      </c>
      <c r="AP479" t="s">
        <v>1318</v>
      </c>
      <c r="AQ479" t="s">
        <v>982</v>
      </c>
      <c r="AT479">
        <v>2</v>
      </c>
      <c r="AU479" s="95">
        <v>17</v>
      </c>
      <c r="AV479" s="97">
        <v>7</v>
      </c>
      <c r="AW479" s="100">
        <f t="shared" si="183"/>
        <v>17007</v>
      </c>
      <c r="AY479" s="7" t="s">
        <v>1461</v>
      </c>
    </row>
    <row r="480" spans="1:58" ht="13" hidden="1" customHeight="1" outlineLevel="1">
      <c r="A480" t="s">
        <v>1813</v>
      </c>
      <c r="B480" t="s">
        <v>982</v>
      </c>
      <c r="C480" s="1">
        <f t="shared" si="184"/>
        <v>1577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>IF(P480&gt;0,RANK(P480,(N480:P480,Q480:AE480)),0)</f>
        <v>0</v>
      </c>
      <c r="G480" s="1">
        <f t="shared" si="185"/>
        <v>554</v>
      </c>
      <c r="H480" s="2">
        <f t="shared" si="186"/>
        <v>0.35129993658845909</v>
      </c>
      <c r="I480" s="2"/>
      <c r="J480" s="2">
        <f t="shared" si="187"/>
        <v>0.30183893468611289</v>
      </c>
      <c r="K480" s="2">
        <f t="shared" si="188"/>
        <v>0.65313887127457193</v>
      </c>
      <c r="L480" s="2">
        <f t="shared" si="189"/>
        <v>0</v>
      </c>
      <c r="M480" s="2">
        <f t="shared" si="190"/>
        <v>4.5022194039315178E-2</v>
      </c>
      <c r="N480" s="55">
        <v>476</v>
      </c>
      <c r="O480" s="55">
        <v>1030</v>
      </c>
      <c r="P480" s="106"/>
      <c r="Q480" s="106">
        <v>71</v>
      </c>
      <c r="Y480" s="55">
        <v>0</v>
      </c>
      <c r="Z480" s="55">
        <v>0</v>
      </c>
      <c r="AA480" s="55">
        <v>0</v>
      </c>
      <c r="AG480" s="7">
        <f>IF(Q480&gt;0,RANK(Q480,(N480:P480,Q480:AE480)),0)</f>
        <v>3</v>
      </c>
      <c r="AH480" s="7">
        <f>IF(R480&gt;0,RANK(R480,(N480:P480,Q480:AE480)),0)</f>
        <v>0</v>
      </c>
      <c r="AI480" s="7">
        <f>IF(T480&gt;0,RANK(T480,(N480:P480,Q480:AE480)),0)</f>
        <v>0</v>
      </c>
      <c r="AJ480" s="7">
        <f>IF(S480&gt;0,RANK(S480,(N480:P480,Q480:AE480)),0)</f>
        <v>0</v>
      </c>
      <c r="AK480" s="2">
        <f t="shared" si="191"/>
        <v>4.5022194039315157E-2</v>
      </c>
      <c r="AL480" s="2">
        <f t="shared" si="192"/>
        <v>0</v>
      </c>
      <c r="AM480" s="2">
        <f t="shared" si="193"/>
        <v>0</v>
      </c>
      <c r="AN480" s="2">
        <f t="shared" si="194"/>
        <v>0</v>
      </c>
      <c r="AP480" t="s">
        <v>1813</v>
      </c>
      <c r="AQ480" t="s">
        <v>982</v>
      </c>
      <c r="AT480">
        <v>2</v>
      </c>
      <c r="AU480" s="95">
        <v>17</v>
      </c>
      <c r="AV480" s="97">
        <v>9</v>
      </c>
      <c r="AW480" s="100">
        <f t="shared" si="183"/>
        <v>17009</v>
      </c>
      <c r="AY480" s="7" t="s">
        <v>1461</v>
      </c>
    </row>
    <row r="481" spans="1:51" ht="13" hidden="1" customHeight="1" outlineLevel="1">
      <c r="A481" t="s">
        <v>137</v>
      </c>
      <c r="B481" t="s">
        <v>982</v>
      </c>
      <c r="C481" s="1">
        <f t="shared" si="184"/>
        <v>12661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>IF(P481&gt;0,RANK(P481,(N481:P481,Q481:AE481)),0)</f>
        <v>0</v>
      </c>
      <c r="G481" s="1">
        <f t="shared" si="185"/>
        <v>1469</v>
      </c>
      <c r="H481" s="2">
        <f t="shared" si="186"/>
        <v>0.11602559039570334</v>
      </c>
      <c r="I481" s="2"/>
      <c r="J481" s="2">
        <f t="shared" si="187"/>
        <v>0.42089882315772847</v>
      </c>
      <c r="K481" s="2">
        <f t="shared" si="188"/>
        <v>0.53692441355343179</v>
      </c>
      <c r="L481" s="2">
        <f t="shared" si="189"/>
        <v>0</v>
      </c>
      <c r="M481" s="2">
        <f t="shared" si="190"/>
        <v>4.2176763288839791E-2</v>
      </c>
      <c r="N481" s="55">
        <v>5329</v>
      </c>
      <c r="O481" s="55">
        <v>6798</v>
      </c>
      <c r="P481" s="106"/>
      <c r="Q481" s="106">
        <v>534</v>
      </c>
      <c r="Y481" s="55">
        <v>0</v>
      </c>
      <c r="Z481" s="55">
        <v>0</v>
      </c>
      <c r="AA481" s="55">
        <v>0</v>
      </c>
      <c r="AG481" s="7">
        <f>IF(Q481&gt;0,RANK(Q481,(N481:P481,Q481:AE481)),0)</f>
        <v>3</v>
      </c>
      <c r="AH481" s="7">
        <f>IF(R481&gt;0,RANK(R481,(N481:P481,Q481:AE481)),0)</f>
        <v>0</v>
      </c>
      <c r="AI481" s="7">
        <f>IF(T481&gt;0,RANK(T481,(N481:P481,Q481:AE481)),0)</f>
        <v>0</v>
      </c>
      <c r="AJ481" s="7">
        <f>IF(S481&gt;0,RANK(S481,(N481:P481,Q481:AE481)),0)</f>
        <v>0</v>
      </c>
      <c r="AK481" s="2">
        <f t="shared" si="191"/>
        <v>4.2176763288839743E-2</v>
      </c>
      <c r="AL481" s="2">
        <f t="shared" si="192"/>
        <v>0</v>
      </c>
      <c r="AM481" s="2">
        <f t="shared" si="193"/>
        <v>0</v>
      </c>
      <c r="AN481" s="2">
        <f t="shared" si="194"/>
        <v>0</v>
      </c>
      <c r="AP481" t="s">
        <v>137</v>
      </c>
      <c r="AQ481" t="s">
        <v>982</v>
      </c>
      <c r="AT481">
        <v>2</v>
      </c>
      <c r="AU481" s="95">
        <v>17</v>
      </c>
      <c r="AV481" s="97">
        <v>11</v>
      </c>
      <c r="AW481" s="100">
        <f t="shared" si="183"/>
        <v>17011</v>
      </c>
      <c r="AY481" s="7" t="s">
        <v>1461</v>
      </c>
    </row>
    <row r="482" spans="1:51" ht="13" hidden="1" customHeight="1" outlineLevel="1">
      <c r="A482" t="s">
        <v>1148</v>
      </c>
      <c r="B482" t="s">
        <v>982</v>
      </c>
      <c r="C482" s="1">
        <f t="shared" si="184"/>
        <v>1973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>IF(P482&gt;0,RANK(P482,(N482:P482,Q482:AE482)),0)</f>
        <v>0</v>
      </c>
      <c r="G482" s="1">
        <f t="shared" si="185"/>
        <v>99</v>
      </c>
      <c r="H482" s="2">
        <f t="shared" si="186"/>
        <v>5.0177394830207805E-2</v>
      </c>
      <c r="I482" s="2"/>
      <c r="J482" s="2">
        <f t="shared" si="187"/>
        <v>0.50836289913836796</v>
      </c>
      <c r="K482" s="2">
        <f t="shared" si="188"/>
        <v>0.45818550430816019</v>
      </c>
      <c r="L482" s="2">
        <f t="shared" si="189"/>
        <v>0</v>
      </c>
      <c r="M482" s="2">
        <f t="shared" si="190"/>
        <v>3.3451596553471852E-2</v>
      </c>
      <c r="N482" s="55">
        <v>1003</v>
      </c>
      <c r="O482" s="55">
        <v>904</v>
      </c>
      <c r="P482" s="106"/>
      <c r="Q482" s="106">
        <v>66</v>
      </c>
      <c r="Y482" s="55">
        <v>0</v>
      </c>
      <c r="Z482" s="55">
        <v>0</v>
      </c>
      <c r="AA482" s="55">
        <v>0</v>
      </c>
      <c r="AG482" s="7">
        <f>IF(Q482&gt;0,RANK(Q482,(N482:P482,Q482:AE482)),0)</f>
        <v>3</v>
      </c>
      <c r="AH482" s="7">
        <f>IF(R482&gt;0,RANK(R482,(N482:P482,Q482:AE482)),0)</f>
        <v>0</v>
      </c>
      <c r="AI482" s="7">
        <f>IF(T482&gt;0,RANK(T482,(N482:P482,Q482:AE482)),0)</f>
        <v>0</v>
      </c>
      <c r="AJ482" s="7">
        <f>IF(S482&gt;0,RANK(S482,(N482:P482,Q482:AE482)),0)</f>
        <v>0</v>
      </c>
      <c r="AK482" s="2">
        <f t="shared" si="191"/>
        <v>3.3451596553471873E-2</v>
      </c>
      <c r="AL482" s="2">
        <f t="shared" si="192"/>
        <v>0</v>
      </c>
      <c r="AM482" s="2">
        <f t="shared" si="193"/>
        <v>0</v>
      </c>
      <c r="AN482" s="2">
        <f t="shared" si="194"/>
        <v>0</v>
      </c>
      <c r="AP482" t="s">
        <v>1148</v>
      </c>
      <c r="AQ482" t="s">
        <v>982</v>
      </c>
      <c r="AT482">
        <v>2</v>
      </c>
      <c r="AU482" s="95">
        <v>17</v>
      </c>
      <c r="AV482" s="97">
        <v>13</v>
      </c>
      <c r="AW482" s="100">
        <f t="shared" si="183"/>
        <v>17013</v>
      </c>
      <c r="AY482" s="7" t="s">
        <v>1461</v>
      </c>
    </row>
    <row r="483" spans="1:51" ht="13" hidden="1" customHeight="1" outlineLevel="1">
      <c r="A483" t="s">
        <v>203</v>
      </c>
      <c r="B483" t="s">
        <v>982</v>
      </c>
      <c r="C483" s="1">
        <f t="shared" si="184"/>
        <v>5552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>IF(P483&gt;0,RANK(P483,(N483:P483,Q483:AE483)),0)</f>
        <v>0</v>
      </c>
      <c r="G483" s="1">
        <f t="shared" si="185"/>
        <v>970</v>
      </c>
      <c r="H483" s="2">
        <f t="shared" si="186"/>
        <v>0.17471181556195967</v>
      </c>
      <c r="I483" s="2"/>
      <c r="J483" s="2">
        <f t="shared" si="187"/>
        <v>0.38922910662824206</v>
      </c>
      <c r="K483" s="2">
        <f t="shared" si="188"/>
        <v>0.56394092219020175</v>
      </c>
      <c r="L483" s="2">
        <f t="shared" si="189"/>
        <v>0</v>
      </c>
      <c r="M483" s="2">
        <f t="shared" si="190"/>
        <v>4.6829971181556185E-2</v>
      </c>
      <c r="N483" s="55">
        <v>2161</v>
      </c>
      <c r="O483" s="55">
        <v>3131</v>
      </c>
      <c r="P483" s="106"/>
      <c r="Q483" s="106">
        <v>260</v>
      </c>
      <c r="Y483" s="55">
        <v>0</v>
      </c>
      <c r="Z483" s="55">
        <v>0</v>
      </c>
      <c r="AA483" s="55">
        <v>0</v>
      </c>
      <c r="AG483" s="7">
        <f>IF(Q483&gt;0,RANK(Q483,(N483:P483,Q483:AE483)),0)</f>
        <v>3</v>
      </c>
      <c r="AH483" s="7">
        <f>IF(R483&gt;0,RANK(R483,(N483:P483,Q483:AE483)),0)</f>
        <v>0</v>
      </c>
      <c r="AI483" s="7">
        <f>IF(T483&gt;0,RANK(T483,(N483:P483,Q483:AE483)),0)</f>
        <v>0</v>
      </c>
      <c r="AJ483" s="7">
        <f>IF(S483&gt;0,RANK(S483,(N483:P483,Q483:AE483)),0)</f>
        <v>0</v>
      </c>
      <c r="AK483" s="2">
        <f t="shared" si="191"/>
        <v>4.6829971181556199E-2</v>
      </c>
      <c r="AL483" s="2">
        <f t="shared" si="192"/>
        <v>0</v>
      </c>
      <c r="AM483" s="2">
        <f t="shared" si="193"/>
        <v>0</v>
      </c>
      <c r="AN483" s="2">
        <f t="shared" si="194"/>
        <v>0</v>
      </c>
      <c r="AP483" t="s">
        <v>203</v>
      </c>
      <c r="AQ483" t="s">
        <v>982</v>
      </c>
      <c r="AT483">
        <v>2</v>
      </c>
      <c r="AU483" s="95">
        <v>17</v>
      </c>
      <c r="AV483" s="97">
        <v>15</v>
      </c>
      <c r="AW483" s="100">
        <f t="shared" si="183"/>
        <v>17015</v>
      </c>
      <c r="AY483" s="7" t="s">
        <v>1461</v>
      </c>
    </row>
    <row r="484" spans="1:51" ht="13" hidden="1" customHeight="1" outlineLevel="1">
      <c r="A484" t="s">
        <v>1209</v>
      </c>
      <c r="B484" t="s">
        <v>982</v>
      </c>
      <c r="C484" s="1">
        <f t="shared" si="184"/>
        <v>3775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>IF(P484&gt;0,RANK(P484,(N484:P484,Q484:AE484)),0)</f>
        <v>0</v>
      </c>
      <c r="G484" s="1">
        <f t="shared" si="185"/>
        <v>416</v>
      </c>
      <c r="H484" s="2">
        <f t="shared" si="186"/>
        <v>0.11019867549668874</v>
      </c>
      <c r="I484" s="2"/>
      <c r="J484" s="2">
        <f t="shared" si="187"/>
        <v>0.42013245033112584</v>
      </c>
      <c r="K484" s="2">
        <f t="shared" si="188"/>
        <v>0.53033112582781461</v>
      </c>
      <c r="L484" s="2">
        <f t="shared" si="189"/>
        <v>0</v>
      </c>
      <c r="M484" s="2">
        <f t="shared" si="190"/>
        <v>4.9536423841059496E-2</v>
      </c>
      <c r="N484" s="55">
        <v>1586</v>
      </c>
      <c r="O484" s="55">
        <v>2002</v>
      </c>
      <c r="P484" s="106"/>
      <c r="Q484" s="106">
        <v>187</v>
      </c>
      <c r="Y484" s="55">
        <v>0</v>
      </c>
      <c r="Z484" s="55">
        <v>0</v>
      </c>
      <c r="AA484" s="55">
        <v>0</v>
      </c>
      <c r="AG484" s="7">
        <f>IF(Q484&gt;0,RANK(Q484,(N484:P484,Q484:AE484)),0)</f>
        <v>3</v>
      </c>
      <c r="AH484" s="7">
        <f>IF(R484&gt;0,RANK(R484,(N484:P484,Q484:AE484)),0)</f>
        <v>0</v>
      </c>
      <c r="AI484" s="7">
        <f>IF(T484&gt;0,RANK(T484,(N484:P484,Q484:AE484)),0)</f>
        <v>0</v>
      </c>
      <c r="AJ484" s="7">
        <f>IF(S484&gt;0,RANK(S484,(N484:P484,Q484:AE484)),0)</f>
        <v>0</v>
      </c>
      <c r="AK484" s="2">
        <f t="shared" si="191"/>
        <v>4.95364238410596E-2</v>
      </c>
      <c r="AL484" s="2">
        <f t="shared" si="192"/>
        <v>0</v>
      </c>
      <c r="AM484" s="2">
        <f t="shared" si="193"/>
        <v>0</v>
      </c>
      <c r="AN484" s="2">
        <f t="shared" si="194"/>
        <v>0</v>
      </c>
      <c r="AP484" t="s">
        <v>1209</v>
      </c>
      <c r="AQ484" t="s">
        <v>982</v>
      </c>
      <c r="AT484">
        <v>2</v>
      </c>
      <c r="AU484" s="95">
        <v>17</v>
      </c>
      <c r="AV484" s="97">
        <v>17</v>
      </c>
      <c r="AW484" s="100">
        <f t="shared" si="183"/>
        <v>17017</v>
      </c>
      <c r="AY484" s="7" t="s">
        <v>1461</v>
      </c>
    </row>
    <row r="485" spans="1:51" ht="13" hidden="1" customHeight="1" outlineLevel="1">
      <c r="A485" t="s">
        <v>484</v>
      </c>
      <c r="B485" t="s">
        <v>982</v>
      </c>
      <c r="C485" s="1">
        <f t="shared" si="184"/>
        <v>54501</v>
      </c>
      <c r="D485" s="7">
        <f>IF(N485&gt;0, RANK(N485,(N485:P485,Q485:AE485)),0)</f>
        <v>1</v>
      </c>
      <c r="E485" s="7">
        <f>IF(O485&gt;0,RANK(O485,(N485:P485,Q485:AE485)),0)</f>
        <v>2</v>
      </c>
      <c r="F485" s="7">
        <f>IF(P485&gt;0,RANK(P485,(N485:P485,Q485:AE485)),0)</f>
        <v>0</v>
      </c>
      <c r="G485" s="1">
        <f t="shared" si="185"/>
        <v>531</v>
      </c>
      <c r="H485" s="2">
        <f t="shared" si="186"/>
        <v>9.7429404965046519E-3</v>
      </c>
      <c r="I485" s="2"/>
      <c r="J485" s="2">
        <f t="shared" si="187"/>
        <v>0.48602777930680169</v>
      </c>
      <c r="K485" s="2">
        <f t="shared" si="188"/>
        <v>0.47628483881029704</v>
      </c>
      <c r="L485" s="2">
        <f t="shared" si="189"/>
        <v>0</v>
      </c>
      <c r="M485" s="2">
        <f t="shared" si="190"/>
        <v>3.7687381882901216E-2</v>
      </c>
      <c r="N485" s="55">
        <v>26489</v>
      </c>
      <c r="O485" s="55">
        <v>25958</v>
      </c>
      <c r="P485" s="106"/>
      <c r="Q485" s="106">
        <v>2054</v>
      </c>
      <c r="Y485" s="55">
        <v>0</v>
      </c>
      <c r="Z485" s="55">
        <v>0</v>
      </c>
      <c r="AA485" s="55">
        <v>0</v>
      </c>
      <c r="AG485" s="7">
        <f>IF(Q485&gt;0,RANK(Q485,(N485:P485,Q485:AE485)),0)</f>
        <v>3</v>
      </c>
      <c r="AH485" s="7">
        <f>IF(R485&gt;0,RANK(R485,(N485:P485,Q485:AE485)),0)</f>
        <v>0</v>
      </c>
      <c r="AI485" s="7">
        <f>IF(T485&gt;0,RANK(T485,(N485:P485,Q485:AE485)),0)</f>
        <v>0</v>
      </c>
      <c r="AJ485" s="7">
        <f>IF(S485&gt;0,RANK(S485,(N485:P485,Q485:AE485)),0)</f>
        <v>0</v>
      </c>
      <c r="AK485" s="2">
        <f t="shared" si="191"/>
        <v>3.768738188290123E-2</v>
      </c>
      <c r="AL485" s="2">
        <f t="shared" si="192"/>
        <v>0</v>
      </c>
      <c r="AM485" s="2">
        <f t="shared" si="193"/>
        <v>0</v>
      </c>
      <c r="AN485" s="2">
        <f t="shared" si="194"/>
        <v>0</v>
      </c>
      <c r="AP485" t="s">
        <v>484</v>
      </c>
      <c r="AQ485" t="s">
        <v>982</v>
      </c>
      <c r="AT485">
        <v>2</v>
      </c>
      <c r="AU485" s="95">
        <v>17</v>
      </c>
      <c r="AV485" s="97">
        <v>19</v>
      </c>
      <c r="AW485" s="100">
        <f t="shared" si="183"/>
        <v>17019</v>
      </c>
      <c r="AY485" s="7" t="s">
        <v>1461</v>
      </c>
    </row>
    <row r="486" spans="1:51" ht="13" hidden="1" customHeight="1" outlineLevel="1">
      <c r="A486" t="s">
        <v>1878</v>
      </c>
      <c r="B486" t="s">
        <v>982</v>
      </c>
      <c r="C486" s="1">
        <f t="shared" si="184"/>
        <v>11610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>IF(P486&gt;0,RANK(P486,(N486:P486,Q486:AE486)),0)</f>
        <v>0</v>
      </c>
      <c r="G486" s="1">
        <f t="shared" si="185"/>
        <v>2707</v>
      </c>
      <c r="H486" s="2">
        <f t="shared" si="186"/>
        <v>0.23316106804478898</v>
      </c>
      <c r="I486" s="2"/>
      <c r="J486" s="2">
        <f t="shared" si="187"/>
        <v>0.36080964685615846</v>
      </c>
      <c r="K486" s="2">
        <f t="shared" si="188"/>
        <v>0.59397071490094744</v>
      </c>
      <c r="L486" s="2">
        <f t="shared" si="189"/>
        <v>0</v>
      </c>
      <c r="M486" s="2">
        <f t="shared" si="190"/>
        <v>4.52196382428941E-2</v>
      </c>
      <c r="N486" s="55">
        <v>4189</v>
      </c>
      <c r="O486" s="55">
        <v>6896</v>
      </c>
      <c r="P486" s="106"/>
      <c r="Q486" s="106">
        <v>525</v>
      </c>
      <c r="Y486" s="55">
        <v>0</v>
      </c>
      <c r="Z486" s="55">
        <v>0</v>
      </c>
      <c r="AA486" s="55">
        <v>0</v>
      </c>
      <c r="AG486" s="7">
        <f>IF(Q486&gt;0,RANK(Q486,(N486:P486,Q486:AE486)),0)</f>
        <v>3</v>
      </c>
      <c r="AH486" s="7">
        <f>IF(R486&gt;0,RANK(R486,(N486:P486,Q486:AE486)),0)</f>
        <v>0</v>
      </c>
      <c r="AI486" s="7">
        <f>IF(T486&gt;0,RANK(T486,(N486:P486,Q486:AE486)),0)</f>
        <v>0</v>
      </c>
      <c r="AJ486" s="7">
        <f>IF(S486&gt;0,RANK(S486,(N486:P486,Q486:AE486)),0)</f>
        <v>0</v>
      </c>
      <c r="AK486" s="2">
        <f t="shared" si="191"/>
        <v>4.5219638242894059E-2</v>
      </c>
      <c r="AL486" s="2">
        <f t="shared" si="192"/>
        <v>0</v>
      </c>
      <c r="AM486" s="2">
        <f t="shared" si="193"/>
        <v>0</v>
      </c>
      <c r="AN486" s="2">
        <f t="shared" si="194"/>
        <v>0</v>
      </c>
      <c r="AP486" t="s">
        <v>1878</v>
      </c>
      <c r="AQ486" t="s">
        <v>982</v>
      </c>
      <c r="AT486">
        <v>2</v>
      </c>
      <c r="AU486" s="95">
        <v>17</v>
      </c>
      <c r="AV486" s="97">
        <v>21</v>
      </c>
      <c r="AW486" s="100">
        <f t="shared" si="183"/>
        <v>17021</v>
      </c>
      <c r="AY486" s="7" t="s">
        <v>1461</v>
      </c>
    </row>
    <row r="487" spans="1:51" ht="13" hidden="1" customHeight="1" outlineLevel="1">
      <c r="A487" t="s">
        <v>726</v>
      </c>
      <c r="B487" t="s">
        <v>982</v>
      </c>
      <c r="C487" s="1">
        <f t="shared" si="184"/>
        <v>5206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>IF(P487&gt;0,RANK(P487,(N487:P487,Q487:AE487)),0)</f>
        <v>0</v>
      </c>
      <c r="G487" s="1">
        <f t="shared" si="185"/>
        <v>1930</v>
      </c>
      <c r="H487" s="2">
        <f t="shared" si="186"/>
        <v>0.37072608528620821</v>
      </c>
      <c r="I487" s="2"/>
      <c r="J487" s="2">
        <f t="shared" si="187"/>
        <v>0.28947368421052633</v>
      </c>
      <c r="K487" s="2">
        <f t="shared" si="188"/>
        <v>0.66019976949673453</v>
      </c>
      <c r="L487" s="2">
        <f t="shared" si="189"/>
        <v>0</v>
      </c>
      <c r="M487" s="2">
        <f t="shared" si="190"/>
        <v>5.0326546292739138E-2</v>
      </c>
      <c r="N487" s="55">
        <v>1507</v>
      </c>
      <c r="O487" s="55">
        <v>3437</v>
      </c>
      <c r="P487" s="106"/>
      <c r="Q487" s="106">
        <v>262</v>
      </c>
      <c r="Y487" s="55">
        <v>0</v>
      </c>
      <c r="Z487" s="55">
        <v>0</v>
      </c>
      <c r="AA487" s="55">
        <v>0</v>
      </c>
      <c r="AG487" s="7">
        <f>IF(Q487&gt;0,RANK(Q487,(N487:P487,Q487:AE487)),0)</f>
        <v>3</v>
      </c>
      <c r="AH487" s="7">
        <f>IF(R487&gt;0,RANK(R487,(N487:P487,Q487:AE487)),0)</f>
        <v>0</v>
      </c>
      <c r="AI487" s="7">
        <f>IF(T487&gt;0,RANK(T487,(N487:P487,Q487:AE487)),0)</f>
        <v>0</v>
      </c>
      <c r="AJ487" s="7">
        <f>IF(S487&gt;0,RANK(S487,(N487:P487,Q487:AE487)),0)</f>
        <v>0</v>
      </c>
      <c r="AK487" s="2">
        <f t="shared" si="191"/>
        <v>5.0326546292739145E-2</v>
      </c>
      <c r="AL487" s="2">
        <f t="shared" si="192"/>
        <v>0</v>
      </c>
      <c r="AM487" s="2">
        <f t="shared" si="193"/>
        <v>0</v>
      </c>
      <c r="AN487" s="2">
        <f t="shared" si="194"/>
        <v>0</v>
      </c>
      <c r="AP487" t="s">
        <v>726</v>
      </c>
      <c r="AQ487" t="s">
        <v>982</v>
      </c>
      <c r="AT487">
        <v>2</v>
      </c>
      <c r="AU487" s="95">
        <v>17</v>
      </c>
      <c r="AV487" s="97">
        <v>23</v>
      </c>
      <c r="AW487" s="100">
        <f t="shared" si="183"/>
        <v>17023</v>
      </c>
      <c r="AY487" s="7" t="s">
        <v>1461</v>
      </c>
    </row>
    <row r="488" spans="1:51" ht="13" hidden="1" customHeight="1" outlineLevel="1">
      <c r="A488" t="s">
        <v>1282</v>
      </c>
      <c r="B488" t="s">
        <v>982</v>
      </c>
      <c r="C488" s="1">
        <f t="shared" si="184"/>
        <v>3917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>IF(P488&gt;0,RANK(P488,(N488:P488,Q488:AE488)),0)</f>
        <v>0</v>
      </c>
      <c r="G488" s="1">
        <f t="shared" si="185"/>
        <v>1455</v>
      </c>
      <c r="H488" s="2">
        <f t="shared" si="186"/>
        <v>0.37145774827674238</v>
      </c>
      <c r="I488" s="2"/>
      <c r="J488" s="2">
        <f t="shared" si="187"/>
        <v>0.28899668113352056</v>
      </c>
      <c r="K488" s="2">
        <f t="shared" si="188"/>
        <v>0.660454429410263</v>
      </c>
      <c r="L488" s="2">
        <f t="shared" si="189"/>
        <v>0</v>
      </c>
      <c r="M488" s="2">
        <f t="shared" si="190"/>
        <v>5.0548889456216495E-2</v>
      </c>
      <c r="N488" s="55">
        <v>1132</v>
      </c>
      <c r="O488" s="55">
        <v>2587</v>
      </c>
      <c r="P488" s="106"/>
      <c r="Q488" s="106">
        <v>198</v>
      </c>
      <c r="Y488" s="55">
        <v>0</v>
      </c>
      <c r="Z488" s="55">
        <v>0</v>
      </c>
      <c r="AA488" s="55">
        <v>0</v>
      </c>
      <c r="AG488" s="7">
        <f>IF(Q488&gt;0,RANK(Q488,(N488:P488,Q488:AE488)),0)</f>
        <v>3</v>
      </c>
      <c r="AH488" s="7">
        <f>IF(R488&gt;0,RANK(R488,(N488:P488,Q488:AE488)),0)</f>
        <v>0</v>
      </c>
      <c r="AI488" s="7">
        <f>IF(T488&gt;0,RANK(T488,(N488:P488,Q488:AE488)),0)</f>
        <v>0</v>
      </c>
      <c r="AJ488" s="7">
        <f>IF(S488&gt;0,RANK(S488,(N488:P488,Q488:AE488)),0)</f>
        <v>0</v>
      </c>
      <c r="AK488" s="2">
        <f t="shared" si="191"/>
        <v>5.0548889456216495E-2</v>
      </c>
      <c r="AL488" s="2">
        <f t="shared" si="192"/>
        <v>0</v>
      </c>
      <c r="AM488" s="2">
        <f t="shared" si="193"/>
        <v>0</v>
      </c>
      <c r="AN488" s="2">
        <f t="shared" si="194"/>
        <v>0</v>
      </c>
      <c r="AP488" t="s">
        <v>1282</v>
      </c>
      <c r="AQ488" t="s">
        <v>982</v>
      </c>
      <c r="AT488">
        <v>2</v>
      </c>
      <c r="AU488" s="95">
        <v>17</v>
      </c>
      <c r="AV488" s="97">
        <v>25</v>
      </c>
      <c r="AW488" s="100">
        <f t="shared" si="183"/>
        <v>17025</v>
      </c>
      <c r="AY488" s="7" t="s">
        <v>1461</v>
      </c>
    </row>
    <row r="489" spans="1:51" ht="13" hidden="1" customHeight="1" outlineLevel="1">
      <c r="A489" t="s">
        <v>110</v>
      </c>
      <c r="B489" t="s">
        <v>982</v>
      </c>
      <c r="C489" s="1">
        <f t="shared" si="184"/>
        <v>12660</v>
      </c>
      <c r="D489" s="7">
        <f>IF(N489&gt;0, RANK(N489,(N489:P489,Q489:AE489)),0)</f>
        <v>2</v>
      </c>
      <c r="E489" s="7">
        <f>IF(O489&gt;0,RANK(O489,(N489:P489,Q489:AE489)),0)</f>
        <v>1</v>
      </c>
      <c r="F489" s="7">
        <f>IF(P489&gt;0,RANK(P489,(N489:P489,Q489:AE489)),0)</f>
        <v>0</v>
      </c>
      <c r="G489" s="1">
        <f t="shared" si="185"/>
        <v>2771</v>
      </c>
      <c r="H489" s="2">
        <f t="shared" si="186"/>
        <v>0.21887835703001579</v>
      </c>
      <c r="I489" s="2"/>
      <c r="J489" s="2">
        <f t="shared" si="187"/>
        <v>0.36785150078988943</v>
      </c>
      <c r="K489" s="2">
        <f t="shared" si="188"/>
        <v>0.58672985781990517</v>
      </c>
      <c r="L489" s="2">
        <f t="shared" si="189"/>
        <v>0</v>
      </c>
      <c r="M489" s="2">
        <f t="shared" si="190"/>
        <v>4.541864139020535E-2</v>
      </c>
      <c r="N489" s="55">
        <v>4657</v>
      </c>
      <c r="O489" s="55">
        <v>7428</v>
      </c>
      <c r="P489" s="106"/>
      <c r="Q489" s="106">
        <v>575</v>
      </c>
      <c r="Y489" s="55">
        <v>0</v>
      </c>
      <c r="Z489" s="55">
        <v>0</v>
      </c>
      <c r="AA489" s="55">
        <v>0</v>
      </c>
      <c r="AG489" s="7">
        <f>IF(Q489&gt;0,RANK(Q489,(N489:P489,Q489:AE489)),0)</f>
        <v>3</v>
      </c>
      <c r="AH489" s="7">
        <f>IF(R489&gt;0,RANK(R489,(N489:P489,Q489:AE489)),0)</f>
        <v>0</v>
      </c>
      <c r="AI489" s="7">
        <f>IF(T489&gt;0,RANK(T489,(N489:P489,Q489:AE489)),0)</f>
        <v>0</v>
      </c>
      <c r="AJ489" s="7">
        <f>IF(S489&gt;0,RANK(S489,(N489:P489,Q489:AE489)),0)</f>
        <v>0</v>
      </c>
      <c r="AK489" s="2">
        <f t="shared" si="191"/>
        <v>4.5418641390205371E-2</v>
      </c>
      <c r="AL489" s="2">
        <f t="shared" si="192"/>
        <v>0</v>
      </c>
      <c r="AM489" s="2">
        <f t="shared" si="193"/>
        <v>0</v>
      </c>
      <c r="AN489" s="2">
        <f t="shared" si="194"/>
        <v>0</v>
      </c>
      <c r="AP489" t="s">
        <v>110</v>
      </c>
      <c r="AQ489" t="s">
        <v>982</v>
      </c>
      <c r="AT489">
        <v>2</v>
      </c>
      <c r="AU489" s="95">
        <v>17</v>
      </c>
      <c r="AV489" s="97">
        <v>27</v>
      </c>
      <c r="AW489" s="100">
        <f t="shared" si="183"/>
        <v>17027</v>
      </c>
      <c r="AY489" s="7" t="s">
        <v>1461</v>
      </c>
    </row>
    <row r="490" spans="1:51" ht="13" hidden="1" customHeight="1" outlineLevel="1">
      <c r="A490" t="s">
        <v>2064</v>
      </c>
      <c r="B490" t="s">
        <v>982</v>
      </c>
      <c r="C490" s="1">
        <f t="shared" si="184"/>
        <v>14770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>IF(P490&gt;0,RANK(P490,(N490:P490,Q490:AE490)),0)</f>
        <v>0</v>
      </c>
      <c r="G490" s="1">
        <f t="shared" si="185"/>
        <v>2858</v>
      </c>
      <c r="H490" s="2">
        <f t="shared" si="186"/>
        <v>0.1935003385240352</v>
      </c>
      <c r="I490" s="2"/>
      <c r="J490" s="2">
        <f t="shared" si="187"/>
        <v>0.38083953960731209</v>
      </c>
      <c r="K490" s="2">
        <f t="shared" si="188"/>
        <v>0.57433987813134735</v>
      </c>
      <c r="L490" s="2">
        <f t="shared" si="189"/>
        <v>0</v>
      </c>
      <c r="M490" s="2">
        <f t="shared" si="190"/>
        <v>4.4820582261340558E-2</v>
      </c>
      <c r="N490" s="55">
        <v>5625</v>
      </c>
      <c r="O490" s="55">
        <v>8483</v>
      </c>
      <c r="P490" s="106"/>
      <c r="Q490" s="106">
        <v>662</v>
      </c>
      <c r="Y490" s="55">
        <v>0</v>
      </c>
      <c r="Z490" s="55">
        <v>0</v>
      </c>
      <c r="AA490" s="55">
        <v>0</v>
      </c>
      <c r="AG490" s="7">
        <f>IF(Q490&gt;0,RANK(Q490,(N490:P490,Q490:AE490)),0)</f>
        <v>3</v>
      </c>
      <c r="AH490" s="7">
        <f>IF(R490&gt;0,RANK(R490,(N490:P490,Q490:AE490)),0)</f>
        <v>0</v>
      </c>
      <c r="AI490" s="7">
        <f>IF(T490&gt;0,RANK(T490,(N490:P490,Q490:AE490)),0)</f>
        <v>0</v>
      </c>
      <c r="AJ490" s="7">
        <f>IF(S490&gt;0,RANK(S490,(N490:P490,Q490:AE490)),0)</f>
        <v>0</v>
      </c>
      <c r="AK490" s="2">
        <f t="shared" si="191"/>
        <v>4.4820582261340558E-2</v>
      </c>
      <c r="AL490" s="2">
        <f t="shared" si="192"/>
        <v>0</v>
      </c>
      <c r="AM490" s="2">
        <f t="shared" si="193"/>
        <v>0</v>
      </c>
      <c r="AN490" s="2">
        <f t="shared" si="194"/>
        <v>0</v>
      </c>
      <c r="AP490" t="s">
        <v>2064</v>
      </c>
      <c r="AQ490" t="s">
        <v>982</v>
      </c>
      <c r="AT490">
        <v>2</v>
      </c>
      <c r="AU490" s="95">
        <v>17</v>
      </c>
      <c r="AV490" s="97">
        <v>29</v>
      </c>
      <c r="AW490" s="100">
        <f t="shared" si="183"/>
        <v>17029</v>
      </c>
      <c r="AY490" s="7" t="s">
        <v>1461</v>
      </c>
    </row>
    <row r="491" spans="1:51" ht="13" hidden="1" customHeight="1" outlineLevel="1">
      <c r="A491" t="s">
        <v>1897</v>
      </c>
      <c r="B491" t="s">
        <v>982</v>
      </c>
      <c r="C491" s="1">
        <f t="shared" si="184"/>
        <v>1333018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>IF(P491&gt;0,RANK(P491,(N491:P491,Q491:AE491)),0)</f>
        <v>0</v>
      </c>
      <c r="G491" s="1">
        <f t="shared" si="185"/>
        <v>600380</v>
      </c>
      <c r="H491" s="2">
        <f t="shared" si="186"/>
        <v>0.45039151759391094</v>
      </c>
      <c r="I491" s="2"/>
      <c r="J491" s="2">
        <f t="shared" si="187"/>
        <v>0.70939402168612875</v>
      </c>
      <c r="K491" s="2">
        <f t="shared" si="188"/>
        <v>0.25900250409221781</v>
      </c>
      <c r="L491" s="2">
        <f t="shared" si="189"/>
        <v>0</v>
      </c>
      <c r="M491" s="2">
        <f t="shared" si="190"/>
        <v>3.1603474221653438E-2</v>
      </c>
      <c r="N491" s="55">
        <v>945635</v>
      </c>
      <c r="O491" s="55">
        <v>345255</v>
      </c>
      <c r="P491" s="106"/>
      <c r="Q491" s="106">
        <v>42116</v>
      </c>
      <c r="Y491" s="55">
        <v>0</v>
      </c>
      <c r="Z491" s="55">
        <v>12</v>
      </c>
      <c r="AA491" s="55">
        <v>0</v>
      </c>
      <c r="AG491" s="7">
        <f>IF(Q491&gt;0,RANK(Q491,(N491:P491,Q491:AE491)),0)</f>
        <v>3</v>
      </c>
      <c r="AH491" s="7">
        <f>IF(R491&gt;0,RANK(R491,(N491:P491,Q491:AE491)),0)</f>
        <v>0</v>
      </c>
      <c r="AI491" s="7">
        <f>IF(T491&gt;0,RANK(T491,(N491:P491,Q491:AE491)),0)</f>
        <v>0</v>
      </c>
      <c r="AJ491" s="7">
        <f>IF(S491&gt;0,RANK(S491,(N491:P491,Q491:AE491)),0)</f>
        <v>0</v>
      </c>
      <c r="AK491" s="2">
        <f t="shared" si="191"/>
        <v>3.1594472092649914E-2</v>
      </c>
      <c r="AL491" s="2">
        <f t="shared" si="192"/>
        <v>0</v>
      </c>
      <c r="AM491" s="2">
        <f t="shared" si="193"/>
        <v>0</v>
      </c>
      <c r="AN491" s="2">
        <f t="shared" si="194"/>
        <v>0</v>
      </c>
      <c r="AP491" t="s">
        <v>1897</v>
      </c>
      <c r="AQ491" t="s">
        <v>982</v>
      </c>
      <c r="AT491">
        <v>2</v>
      </c>
      <c r="AU491" s="95">
        <v>17</v>
      </c>
      <c r="AV491" s="97">
        <v>31</v>
      </c>
      <c r="AW491" s="100">
        <f t="shared" si="183"/>
        <v>17031</v>
      </c>
      <c r="AY491" s="7" t="s">
        <v>1461</v>
      </c>
    </row>
    <row r="492" spans="1:51" ht="13" hidden="1" customHeight="1" outlineLevel="1">
      <c r="A492" t="s">
        <v>164</v>
      </c>
      <c r="B492" t="s">
        <v>982</v>
      </c>
      <c r="C492" s="1">
        <f t="shared" si="184"/>
        <v>6302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>IF(P492&gt;0,RANK(P492,(N492:P492,Q492:AE492)),0)</f>
        <v>0</v>
      </c>
      <c r="G492" s="1">
        <f t="shared" si="185"/>
        <v>1890</v>
      </c>
      <c r="H492" s="2">
        <f t="shared" si="186"/>
        <v>0.29990479212948268</v>
      </c>
      <c r="I492" s="2"/>
      <c r="J492" s="2">
        <f t="shared" si="187"/>
        <v>0.32243732148524279</v>
      </c>
      <c r="K492" s="2">
        <f t="shared" si="188"/>
        <v>0.62234211361472547</v>
      </c>
      <c r="L492" s="2">
        <f t="shared" si="189"/>
        <v>0</v>
      </c>
      <c r="M492" s="2">
        <f t="shared" si="190"/>
        <v>5.5220564900031799E-2</v>
      </c>
      <c r="N492" s="55">
        <v>2032</v>
      </c>
      <c r="O492" s="55">
        <v>3922</v>
      </c>
      <c r="P492" s="106"/>
      <c r="Q492" s="106">
        <v>348</v>
      </c>
      <c r="Y492" s="55">
        <v>0</v>
      </c>
      <c r="Z492" s="55">
        <v>0</v>
      </c>
      <c r="AA492" s="55">
        <v>0</v>
      </c>
      <c r="AG492" s="7">
        <f>IF(Q492&gt;0,RANK(Q492,(N492:P492,Q492:AE492)),0)</f>
        <v>3</v>
      </c>
      <c r="AH492" s="7">
        <f>IF(R492&gt;0,RANK(R492,(N492:P492,Q492:AE492)),0)</f>
        <v>0</v>
      </c>
      <c r="AI492" s="7">
        <f>IF(T492&gt;0,RANK(T492,(N492:P492,Q492:AE492)),0)</f>
        <v>0</v>
      </c>
      <c r="AJ492" s="7">
        <f>IF(S492&gt;0,RANK(S492,(N492:P492,Q492:AE492)),0)</f>
        <v>0</v>
      </c>
      <c r="AK492" s="2">
        <f t="shared" si="191"/>
        <v>5.5220564900031736E-2</v>
      </c>
      <c r="AL492" s="2">
        <f t="shared" si="192"/>
        <v>0</v>
      </c>
      <c r="AM492" s="2">
        <f t="shared" si="193"/>
        <v>0</v>
      </c>
      <c r="AN492" s="2">
        <f t="shared" si="194"/>
        <v>0</v>
      </c>
      <c r="AP492" t="s">
        <v>164</v>
      </c>
      <c r="AQ492" t="s">
        <v>982</v>
      </c>
      <c r="AT492">
        <v>2</v>
      </c>
      <c r="AU492" s="95">
        <v>17</v>
      </c>
      <c r="AV492" s="97">
        <v>33</v>
      </c>
      <c r="AW492" s="100">
        <f t="shared" si="183"/>
        <v>17033</v>
      </c>
      <c r="AY492" s="7" t="s">
        <v>1461</v>
      </c>
    </row>
    <row r="493" spans="1:51" ht="13" hidden="1" customHeight="1" outlineLevel="1">
      <c r="A493" t="s">
        <v>161</v>
      </c>
      <c r="B493" t="s">
        <v>982</v>
      </c>
      <c r="C493" s="1">
        <f t="shared" si="184"/>
        <v>3927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>IF(P493&gt;0,RANK(P493,(N493:P493,Q493:AE493)),0)</f>
        <v>0</v>
      </c>
      <c r="G493" s="1">
        <f t="shared" si="185"/>
        <v>1042</v>
      </c>
      <c r="H493" s="2">
        <f t="shared" si="186"/>
        <v>0.26534250063661829</v>
      </c>
      <c r="I493" s="2"/>
      <c r="J493" s="2">
        <f t="shared" si="187"/>
        <v>0.33969951617010441</v>
      </c>
      <c r="K493" s="2">
        <f t="shared" si="188"/>
        <v>0.60504201680672265</v>
      </c>
      <c r="L493" s="2">
        <f t="shared" si="189"/>
        <v>0</v>
      </c>
      <c r="M493" s="2">
        <f t="shared" si="190"/>
        <v>5.5258467023172941E-2</v>
      </c>
      <c r="N493" s="55">
        <v>1334</v>
      </c>
      <c r="O493" s="55">
        <v>2376</v>
      </c>
      <c r="P493" s="106"/>
      <c r="Q493" s="106">
        <v>217</v>
      </c>
      <c r="Y493" s="55">
        <v>0</v>
      </c>
      <c r="Z493" s="55">
        <v>0</v>
      </c>
      <c r="AA493" s="55">
        <v>0</v>
      </c>
      <c r="AG493" s="7">
        <f>IF(Q493&gt;0,RANK(Q493,(N493:P493,Q493:AE493)),0)</f>
        <v>3</v>
      </c>
      <c r="AH493" s="7">
        <f>IF(R493&gt;0,RANK(R493,(N493:P493,Q493:AE493)),0)</f>
        <v>0</v>
      </c>
      <c r="AI493" s="7">
        <f>IF(T493&gt;0,RANK(T493,(N493:P493,Q493:AE493)),0)</f>
        <v>0</v>
      </c>
      <c r="AJ493" s="7">
        <f>IF(S493&gt;0,RANK(S493,(N493:P493,Q493:AE493)),0)</f>
        <v>0</v>
      </c>
      <c r="AK493" s="2">
        <f t="shared" si="191"/>
        <v>5.5258467023172907E-2</v>
      </c>
      <c r="AL493" s="2">
        <f t="shared" si="192"/>
        <v>0</v>
      </c>
      <c r="AM493" s="2">
        <f t="shared" si="193"/>
        <v>0</v>
      </c>
      <c r="AN493" s="2">
        <f t="shared" si="194"/>
        <v>0</v>
      </c>
      <c r="AP493" t="s">
        <v>161</v>
      </c>
      <c r="AQ493" t="s">
        <v>982</v>
      </c>
      <c r="AT493">
        <v>2</v>
      </c>
      <c r="AU493" s="95">
        <v>17</v>
      </c>
      <c r="AV493" s="97">
        <v>35</v>
      </c>
      <c r="AW493" s="100">
        <f t="shared" si="183"/>
        <v>17035</v>
      </c>
      <c r="AY493" s="7" t="s">
        <v>1461</v>
      </c>
    </row>
    <row r="494" spans="1:51" ht="13" hidden="1" customHeight="1" outlineLevel="1">
      <c r="A494" t="s">
        <v>2039</v>
      </c>
      <c r="B494" t="s">
        <v>982</v>
      </c>
      <c r="C494" s="1">
        <f t="shared" si="184"/>
        <v>28114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>IF(P494&gt;0,RANK(P494,(N494:P494,Q494:AE494)),0)</f>
        <v>0</v>
      </c>
      <c r="G494" s="1">
        <f t="shared" si="185"/>
        <v>1545</v>
      </c>
      <c r="H494" s="2">
        <f t="shared" si="186"/>
        <v>5.4954826776694887E-2</v>
      </c>
      <c r="I494" s="2"/>
      <c r="J494" s="2">
        <f t="shared" si="187"/>
        <v>0.446432382442911</v>
      </c>
      <c r="K494" s="2">
        <f t="shared" si="188"/>
        <v>0.50138720921960589</v>
      </c>
      <c r="L494" s="2">
        <f t="shared" si="189"/>
        <v>0</v>
      </c>
      <c r="M494" s="2">
        <f t="shared" si="190"/>
        <v>5.2180408337483053E-2</v>
      </c>
      <c r="N494" s="55">
        <v>12551</v>
      </c>
      <c r="O494" s="55">
        <v>14096</v>
      </c>
      <c r="P494" s="106"/>
      <c r="Q494" s="106">
        <v>1467</v>
      </c>
      <c r="Y494" s="55">
        <v>0</v>
      </c>
      <c r="Z494" s="55">
        <v>0</v>
      </c>
      <c r="AA494" s="55">
        <v>0</v>
      </c>
      <c r="AG494" s="7">
        <f>IF(Q494&gt;0,RANK(Q494,(N494:P494,Q494:AE494)),0)</f>
        <v>3</v>
      </c>
      <c r="AH494" s="7">
        <f>IF(R494&gt;0,RANK(R494,(N494:P494,Q494:AE494)),0)</f>
        <v>0</v>
      </c>
      <c r="AI494" s="7">
        <f>IF(T494&gt;0,RANK(T494,(N494:P494,Q494:AE494)),0)</f>
        <v>0</v>
      </c>
      <c r="AJ494" s="7">
        <f>IF(S494&gt;0,RANK(S494,(N494:P494,Q494:AE494)),0)</f>
        <v>0</v>
      </c>
      <c r="AK494" s="2">
        <f t="shared" si="191"/>
        <v>5.2180408337483102E-2</v>
      </c>
      <c r="AL494" s="2">
        <f t="shared" si="192"/>
        <v>0</v>
      </c>
      <c r="AM494" s="2">
        <f t="shared" si="193"/>
        <v>0</v>
      </c>
      <c r="AN494" s="2">
        <f t="shared" si="194"/>
        <v>0</v>
      </c>
      <c r="AP494" t="s">
        <v>2039</v>
      </c>
      <c r="AQ494" t="s">
        <v>982</v>
      </c>
      <c r="AT494">
        <v>2</v>
      </c>
      <c r="AU494" s="95">
        <v>17</v>
      </c>
      <c r="AV494" s="97">
        <v>37</v>
      </c>
      <c r="AW494" s="100">
        <f t="shared" si="183"/>
        <v>17037</v>
      </c>
      <c r="AY494" s="7" t="s">
        <v>1461</v>
      </c>
    </row>
    <row r="495" spans="1:51" ht="13" hidden="1" customHeight="1" outlineLevel="1">
      <c r="A495" t="s">
        <v>200</v>
      </c>
      <c r="B495" t="s">
        <v>982</v>
      </c>
      <c r="C495" s="1">
        <f t="shared" si="184"/>
        <v>5475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>IF(P495&gt;0,RANK(P495,(N495:P495,Q495:AE495)),0)</f>
        <v>0</v>
      </c>
      <c r="G495" s="1">
        <f t="shared" si="185"/>
        <v>1671</v>
      </c>
      <c r="H495" s="2">
        <f t="shared" si="186"/>
        <v>0.30520547945205478</v>
      </c>
      <c r="I495" s="2"/>
      <c r="J495" s="2">
        <f t="shared" si="187"/>
        <v>0.32255707762557079</v>
      </c>
      <c r="K495" s="2">
        <f t="shared" si="188"/>
        <v>0.62776255707762552</v>
      </c>
      <c r="L495" s="2">
        <f t="shared" si="189"/>
        <v>0</v>
      </c>
      <c r="M495" s="2">
        <f t="shared" si="190"/>
        <v>4.9680365296803641E-2</v>
      </c>
      <c r="N495" s="55">
        <v>1766</v>
      </c>
      <c r="O495" s="55">
        <v>3437</v>
      </c>
      <c r="P495" s="106"/>
      <c r="Q495" s="106">
        <v>272</v>
      </c>
      <c r="Y495" s="55">
        <v>0</v>
      </c>
      <c r="Z495" s="55">
        <v>0</v>
      </c>
      <c r="AA495" s="55">
        <v>0</v>
      </c>
      <c r="AG495" s="7">
        <f>IF(Q495&gt;0,RANK(Q495,(N495:P495,Q495:AE495)),0)</f>
        <v>3</v>
      </c>
      <c r="AH495" s="7">
        <f>IF(R495&gt;0,RANK(R495,(N495:P495,Q495:AE495)),0)</f>
        <v>0</v>
      </c>
      <c r="AI495" s="7">
        <f>IF(T495&gt;0,RANK(T495,(N495:P495,Q495:AE495)),0)</f>
        <v>0</v>
      </c>
      <c r="AJ495" s="7">
        <f>IF(S495&gt;0,RANK(S495,(N495:P495,Q495:AE495)),0)</f>
        <v>0</v>
      </c>
      <c r="AK495" s="2">
        <f t="shared" si="191"/>
        <v>4.9680365296803655E-2</v>
      </c>
      <c r="AL495" s="2">
        <f t="shared" si="192"/>
        <v>0</v>
      </c>
      <c r="AM495" s="2">
        <f t="shared" si="193"/>
        <v>0</v>
      </c>
      <c r="AN495" s="2">
        <f t="shared" si="194"/>
        <v>0</v>
      </c>
      <c r="AP495" t="s">
        <v>200</v>
      </c>
      <c r="AQ495" t="s">
        <v>982</v>
      </c>
      <c r="AT495">
        <v>2</v>
      </c>
      <c r="AU495" s="95">
        <v>17</v>
      </c>
      <c r="AV495" s="97">
        <v>39</v>
      </c>
      <c r="AW495" s="100">
        <f t="shared" si="183"/>
        <v>17039</v>
      </c>
      <c r="AY495" s="7" t="s">
        <v>1461</v>
      </c>
    </row>
    <row r="496" spans="1:51" ht="13" hidden="1" customHeight="1" outlineLevel="1">
      <c r="A496" t="s">
        <v>1840</v>
      </c>
      <c r="B496" t="s">
        <v>982</v>
      </c>
      <c r="C496" s="1">
        <f t="shared" si="184"/>
        <v>5993</v>
      </c>
      <c r="D496" s="7">
        <f>IF(N496&gt;0, RANK(N496,(N496:P496,Q496:AE496)),0)</f>
        <v>2</v>
      </c>
      <c r="E496" s="7">
        <f>IF(O496&gt;0,RANK(O496,(N496:P496,Q496:AE496)),0)</f>
        <v>1</v>
      </c>
      <c r="F496" s="7">
        <f>IF(P496&gt;0,RANK(P496,(N496:P496,Q496:AE496)),0)</f>
        <v>0</v>
      </c>
      <c r="G496" s="1">
        <f t="shared" si="185"/>
        <v>1962</v>
      </c>
      <c r="H496" s="2">
        <f t="shared" si="186"/>
        <v>0.32738194560320372</v>
      </c>
      <c r="I496" s="2"/>
      <c r="J496" s="2">
        <f t="shared" si="187"/>
        <v>0.31653595861838812</v>
      </c>
      <c r="K496" s="2">
        <f t="shared" si="188"/>
        <v>0.6439179042215919</v>
      </c>
      <c r="L496" s="2">
        <f t="shared" si="189"/>
        <v>0</v>
      </c>
      <c r="M496" s="2">
        <f t="shared" si="190"/>
        <v>3.9546137160019978E-2</v>
      </c>
      <c r="N496" s="55">
        <v>1897</v>
      </c>
      <c r="O496" s="55">
        <v>3859</v>
      </c>
      <c r="P496" s="106"/>
      <c r="Q496" s="106">
        <v>237</v>
      </c>
      <c r="Y496" s="55">
        <v>0</v>
      </c>
      <c r="Z496" s="55">
        <v>0</v>
      </c>
      <c r="AA496" s="55">
        <v>0</v>
      </c>
      <c r="AG496" s="7">
        <f>IF(Q496&gt;0,RANK(Q496,(N496:P496,Q496:AE496)),0)</f>
        <v>3</v>
      </c>
      <c r="AH496" s="7">
        <f>IF(R496&gt;0,RANK(R496,(N496:P496,Q496:AE496)),0)</f>
        <v>0</v>
      </c>
      <c r="AI496" s="7">
        <f>IF(T496&gt;0,RANK(T496,(N496:P496,Q496:AE496)),0)</f>
        <v>0</v>
      </c>
      <c r="AJ496" s="7">
        <f>IF(S496&gt;0,RANK(S496,(N496:P496,Q496:AE496)),0)</f>
        <v>0</v>
      </c>
      <c r="AK496" s="2">
        <f t="shared" si="191"/>
        <v>3.954613716002002E-2</v>
      </c>
      <c r="AL496" s="2">
        <f t="shared" si="192"/>
        <v>0</v>
      </c>
      <c r="AM496" s="2">
        <f t="shared" si="193"/>
        <v>0</v>
      </c>
      <c r="AN496" s="2">
        <f t="shared" si="194"/>
        <v>0</v>
      </c>
      <c r="AP496" t="s">
        <v>1840</v>
      </c>
      <c r="AQ496" t="s">
        <v>982</v>
      </c>
      <c r="AT496">
        <v>2</v>
      </c>
      <c r="AU496" s="95">
        <v>17</v>
      </c>
      <c r="AV496" s="97">
        <v>41</v>
      </c>
      <c r="AW496" s="100">
        <f t="shared" si="183"/>
        <v>17041</v>
      </c>
      <c r="AY496" s="7" t="s">
        <v>1461</v>
      </c>
    </row>
    <row r="497" spans="1:51" ht="13" hidden="1" customHeight="1" outlineLevel="1">
      <c r="A497" t="s">
        <v>2581</v>
      </c>
      <c r="B497" t="s">
        <v>982</v>
      </c>
      <c r="C497" s="1">
        <f t="shared" si="184"/>
        <v>285610</v>
      </c>
      <c r="D497" s="7">
        <f>IF(N497&gt;0, RANK(N497,(N497:P497,Q497:AE497)),0)</f>
        <v>2</v>
      </c>
      <c r="E497" s="7">
        <f>IF(O497&gt;0,RANK(O497,(N497:P497,Q497:AE497)),0)</f>
        <v>1</v>
      </c>
      <c r="F497" s="7">
        <f>IF(P497&gt;0,RANK(P497,(N497:P497,Q497:AE497)),0)</f>
        <v>0</v>
      </c>
      <c r="G497" s="1">
        <f t="shared" si="185"/>
        <v>14564</v>
      </c>
      <c r="H497" s="2">
        <f t="shared" si="186"/>
        <v>5.0992612303490774E-2</v>
      </c>
      <c r="I497" s="2"/>
      <c r="J497" s="2">
        <f t="shared" si="187"/>
        <v>0.45495956023948741</v>
      </c>
      <c r="K497" s="2">
        <f t="shared" si="188"/>
        <v>0.5059521725429782</v>
      </c>
      <c r="L497" s="2">
        <f t="shared" si="189"/>
        <v>0</v>
      </c>
      <c r="M497" s="2">
        <f t="shared" si="190"/>
        <v>3.9088267217534445E-2</v>
      </c>
      <c r="N497" s="55">
        <v>129941</v>
      </c>
      <c r="O497" s="55">
        <v>144505</v>
      </c>
      <c r="P497" s="106"/>
      <c r="Q497" s="106">
        <v>11164</v>
      </c>
      <c r="Y497" s="55">
        <v>0</v>
      </c>
      <c r="Z497" s="55">
        <v>0</v>
      </c>
      <c r="AA497" s="55">
        <v>0</v>
      </c>
      <c r="AG497" s="7">
        <f>IF(Q497&gt;0,RANK(Q497,(N497:P497,Q497:AE497)),0)</f>
        <v>3</v>
      </c>
      <c r="AH497" s="7">
        <f>IF(R497&gt;0,RANK(R497,(N497:P497,Q497:AE497)),0)</f>
        <v>0</v>
      </c>
      <c r="AI497" s="7">
        <f>IF(T497&gt;0,RANK(T497,(N497:P497,Q497:AE497)),0)</f>
        <v>0</v>
      </c>
      <c r="AJ497" s="7">
        <f>IF(S497&gt;0,RANK(S497,(N497:P497,Q497:AE497)),0)</f>
        <v>0</v>
      </c>
      <c r="AK497" s="2">
        <f t="shared" si="191"/>
        <v>3.9088267217534403E-2</v>
      </c>
      <c r="AL497" s="2">
        <f t="shared" si="192"/>
        <v>0</v>
      </c>
      <c r="AM497" s="2">
        <f t="shared" si="193"/>
        <v>0</v>
      </c>
      <c r="AN497" s="2">
        <f t="shared" si="194"/>
        <v>0</v>
      </c>
      <c r="AP497" t="s">
        <v>2581</v>
      </c>
      <c r="AQ497" t="s">
        <v>982</v>
      </c>
      <c r="AT497">
        <v>2</v>
      </c>
      <c r="AU497" s="95">
        <v>17</v>
      </c>
      <c r="AV497" s="97">
        <v>43</v>
      </c>
      <c r="AW497" s="100">
        <f t="shared" si="183"/>
        <v>17043</v>
      </c>
      <c r="AY497" s="7" t="s">
        <v>1461</v>
      </c>
    </row>
    <row r="498" spans="1:51" ht="13" hidden="1" customHeight="1" outlineLevel="1">
      <c r="A498" t="s">
        <v>2233</v>
      </c>
      <c r="B498" t="s">
        <v>982</v>
      </c>
      <c r="C498" s="1">
        <f t="shared" si="184"/>
        <v>6241</v>
      </c>
      <c r="D498" s="7">
        <f>IF(N498&gt;0, RANK(N498,(N498:P498,Q498:AE498)),0)</f>
        <v>2</v>
      </c>
      <c r="E498" s="7">
        <f>IF(O498&gt;0,RANK(O498,(N498:P498,Q498:AE498)),0)</f>
        <v>1</v>
      </c>
      <c r="F498" s="7">
        <f>IF(P498&gt;0,RANK(P498,(N498:P498,Q498:AE498)),0)</f>
        <v>0</v>
      </c>
      <c r="G498" s="1">
        <f t="shared" si="185"/>
        <v>1160</v>
      </c>
      <c r="H498" s="2">
        <f t="shared" si="186"/>
        <v>0.18586764941515782</v>
      </c>
      <c r="I498" s="2"/>
      <c r="J498" s="2">
        <f t="shared" si="187"/>
        <v>0.38375260374939912</v>
      </c>
      <c r="K498" s="2">
        <f t="shared" si="188"/>
        <v>0.569620253164557</v>
      </c>
      <c r="L498" s="2">
        <f t="shared" si="189"/>
        <v>0</v>
      </c>
      <c r="M498" s="2">
        <f t="shared" si="190"/>
        <v>4.6627143086043876E-2</v>
      </c>
      <c r="N498" s="55">
        <v>2395</v>
      </c>
      <c r="O498" s="55">
        <v>3555</v>
      </c>
      <c r="P498" s="106"/>
      <c r="Q498" s="106">
        <v>291</v>
      </c>
      <c r="Y498" s="55">
        <v>0</v>
      </c>
      <c r="Z498" s="55">
        <v>0</v>
      </c>
      <c r="AA498" s="55">
        <v>0</v>
      </c>
      <c r="AG498" s="7">
        <f>IF(Q498&gt;0,RANK(Q498,(N498:P498,Q498:AE498)),0)</f>
        <v>3</v>
      </c>
      <c r="AH498" s="7">
        <f>IF(R498&gt;0,RANK(R498,(N498:P498,Q498:AE498)),0)</f>
        <v>0</v>
      </c>
      <c r="AI498" s="7">
        <f>IF(T498&gt;0,RANK(T498,(N498:P498,Q498:AE498)),0)</f>
        <v>0</v>
      </c>
      <c r="AJ498" s="7">
        <f>IF(S498&gt;0,RANK(S498,(N498:P498,Q498:AE498)),0)</f>
        <v>0</v>
      </c>
      <c r="AK498" s="2">
        <f t="shared" si="191"/>
        <v>4.6627143086043904E-2</v>
      </c>
      <c r="AL498" s="2">
        <f t="shared" si="192"/>
        <v>0</v>
      </c>
      <c r="AM498" s="2">
        <f t="shared" si="193"/>
        <v>0</v>
      </c>
      <c r="AN498" s="2">
        <f t="shared" si="194"/>
        <v>0</v>
      </c>
      <c r="AP498" t="s">
        <v>2233</v>
      </c>
      <c r="AQ498" t="s">
        <v>982</v>
      </c>
      <c r="AT498">
        <v>2</v>
      </c>
      <c r="AU498" s="95">
        <v>17</v>
      </c>
      <c r="AV498" s="97">
        <v>45</v>
      </c>
      <c r="AW498" s="100">
        <f t="shared" si="183"/>
        <v>17045</v>
      </c>
      <c r="AY498" s="7" t="s">
        <v>1461</v>
      </c>
    </row>
    <row r="499" spans="1:51" ht="13" hidden="1" customHeight="1" outlineLevel="1">
      <c r="A499" t="s">
        <v>1713</v>
      </c>
      <c r="B499" t="s">
        <v>982</v>
      </c>
      <c r="C499" s="1">
        <f t="shared" si="184"/>
        <v>2258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>IF(P499&gt;0,RANK(P499,(N499:P499,Q499:AE499)),0)</f>
        <v>0</v>
      </c>
      <c r="G499" s="1">
        <f t="shared" si="185"/>
        <v>1050</v>
      </c>
      <c r="H499" s="2">
        <f t="shared" si="186"/>
        <v>0.46501328609388842</v>
      </c>
      <c r="I499" s="2"/>
      <c r="J499" s="2">
        <f t="shared" si="187"/>
        <v>0.2471213463241807</v>
      </c>
      <c r="K499" s="2">
        <f t="shared" si="188"/>
        <v>0.71213463241806907</v>
      </c>
      <c r="L499" s="2">
        <f t="shared" si="189"/>
        <v>0</v>
      </c>
      <c r="M499" s="2">
        <f t="shared" si="190"/>
        <v>4.0744021257750229E-2</v>
      </c>
      <c r="N499" s="55">
        <v>558</v>
      </c>
      <c r="O499" s="55">
        <v>1608</v>
      </c>
      <c r="P499" s="106"/>
      <c r="Q499" s="106">
        <v>92</v>
      </c>
      <c r="Y499" s="55">
        <v>0</v>
      </c>
      <c r="Z499" s="55">
        <v>0</v>
      </c>
      <c r="AA499" s="55">
        <v>0</v>
      </c>
      <c r="AG499" s="7">
        <f>IF(Q499&gt;0,RANK(Q499,(N499:P499,Q499:AE499)),0)</f>
        <v>3</v>
      </c>
      <c r="AH499" s="7">
        <f>IF(R499&gt;0,RANK(R499,(N499:P499,Q499:AE499)),0)</f>
        <v>0</v>
      </c>
      <c r="AI499" s="7">
        <f>IF(T499&gt;0,RANK(T499,(N499:P499,Q499:AE499)),0)</f>
        <v>0</v>
      </c>
      <c r="AJ499" s="7">
        <f>IF(S499&gt;0,RANK(S499,(N499:P499,Q499:AE499)),0)</f>
        <v>0</v>
      </c>
      <c r="AK499" s="2">
        <f t="shared" si="191"/>
        <v>4.0744021257750222E-2</v>
      </c>
      <c r="AL499" s="2">
        <f t="shared" si="192"/>
        <v>0</v>
      </c>
      <c r="AM499" s="2">
        <f t="shared" si="193"/>
        <v>0</v>
      </c>
      <c r="AN499" s="2">
        <f t="shared" si="194"/>
        <v>0</v>
      </c>
      <c r="AP499" t="s">
        <v>1713</v>
      </c>
      <c r="AQ499" t="s">
        <v>982</v>
      </c>
      <c r="AT499">
        <v>2</v>
      </c>
      <c r="AU499" s="95">
        <v>17</v>
      </c>
      <c r="AV499" s="97">
        <v>47</v>
      </c>
      <c r="AW499" s="100">
        <f t="shared" si="183"/>
        <v>17047</v>
      </c>
      <c r="AY499" s="7" t="s">
        <v>1461</v>
      </c>
    </row>
    <row r="500" spans="1:51" ht="13" hidden="1" customHeight="1" outlineLevel="1">
      <c r="A500" t="s">
        <v>1635</v>
      </c>
      <c r="B500" t="s">
        <v>982</v>
      </c>
      <c r="C500" s="1">
        <f t="shared" si="184"/>
        <v>12197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>IF(P500&gt;0,RANK(P500,(N500:P500,Q500:AE500)),0)</f>
        <v>0</v>
      </c>
      <c r="G500" s="1">
        <f t="shared" si="185"/>
        <v>4810</v>
      </c>
      <c r="H500" s="2">
        <f t="shared" si="186"/>
        <v>0.39435926867262444</v>
      </c>
      <c r="I500" s="2"/>
      <c r="J500" s="2">
        <f t="shared" si="187"/>
        <v>0.28638189718783308</v>
      </c>
      <c r="K500" s="2">
        <f t="shared" si="188"/>
        <v>0.68074116586045752</v>
      </c>
      <c r="L500" s="2">
        <f t="shared" si="189"/>
        <v>0</v>
      </c>
      <c r="M500" s="2">
        <f t="shared" si="190"/>
        <v>3.2876936951709346E-2</v>
      </c>
      <c r="N500" s="55">
        <v>3493</v>
      </c>
      <c r="O500" s="55">
        <v>8303</v>
      </c>
      <c r="P500" s="106"/>
      <c r="Q500" s="106">
        <v>401</v>
      </c>
      <c r="Y500" s="55">
        <v>0</v>
      </c>
      <c r="Z500" s="55">
        <v>0</v>
      </c>
      <c r="AA500" s="55">
        <v>0</v>
      </c>
      <c r="AG500" s="7">
        <f>IF(Q500&gt;0,RANK(Q500,(N500:P500,Q500:AE500)),0)</f>
        <v>3</v>
      </c>
      <c r="AH500" s="7">
        <f>IF(R500&gt;0,RANK(R500,(N500:P500,Q500:AE500)),0)</f>
        <v>0</v>
      </c>
      <c r="AI500" s="7">
        <f>IF(T500&gt;0,RANK(T500,(N500:P500,Q500:AE500)),0)</f>
        <v>0</v>
      </c>
      <c r="AJ500" s="7">
        <f>IF(S500&gt;0,RANK(S500,(N500:P500,Q500:AE500)),0)</f>
        <v>0</v>
      </c>
      <c r="AK500" s="2">
        <f t="shared" si="191"/>
        <v>3.2876936951709436E-2</v>
      </c>
      <c r="AL500" s="2">
        <f t="shared" si="192"/>
        <v>0</v>
      </c>
      <c r="AM500" s="2">
        <f t="shared" si="193"/>
        <v>0</v>
      </c>
      <c r="AN500" s="2">
        <f t="shared" si="194"/>
        <v>0</v>
      </c>
      <c r="AP500" t="s">
        <v>1635</v>
      </c>
      <c r="AQ500" t="s">
        <v>982</v>
      </c>
      <c r="AT500">
        <v>2</v>
      </c>
      <c r="AU500" s="95">
        <v>17</v>
      </c>
      <c r="AV500" s="97">
        <v>49</v>
      </c>
      <c r="AW500" s="100">
        <f t="shared" si="183"/>
        <v>17049</v>
      </c>
      <c r="AY500" s="7" t="s">
        <v>1461</v>
      </c>
    </row>
    <row r="501" spans="1:51" ht="13" hidden="1" customHeight="1" outlineLevel="1">
      <c r="A501" t="s">
        <v>1929</v>
      </c>
      <c r="B501" t="s">
        <v>982</v>
      </c>
      <c r="C501" s="1">
        <f t="shared" si="184"/>
        <v>6553</v>
      </c>
      <c r="D501" s="7">
        <f>IF(N501&gt;0, RANK(N501,(N501:P501,Q501:AE501)),0)</f>
        <v>2</v>
      </c>
      <c r="E501" s="7">
        <f>IF(O501&gt;0,RANK(O501,(N501:P501,Q501:AE501)),0)</f>
        <v>1</v>
      </c>
      <c r="F501" s="7">
        <f>IF(P501&gt;0,RANK(P501,(N501:P501,Q501:AE501)),0)</f>
        <v>0</v>
      </c>
      <c r="G501" s="1">
        <f t="shared" si="185"/>
        <v>1921</v>
      </c>
      <c r="H501" s="2">
        <f t="shared" si="186"/>
        <v>0.29314817640775215</v>
      </c>
      <c r="I501" s="2"/>
      <c r="J501" s="2">
        <f t="shared" si="187"/>
        <v>0.33312986418434304</v>
      </c>
      <c r="K501" s="2">
        <f t="shared" si="188"/>
        <v>0.62627804059209524</v>
      </c>
      <c r="L501" s="2">
        <f t="shared" si="189"/>
        <v>0</v>
      </c>
      <c r="M501" s="2">
        <f t="shared" si="190"/>
        <v>4.0592095223561775E-2</v>
      </c>
      <c r="N501" s="55">
        <v>2183</v>
      </c>
      <c r="O501" s="55">
        <v>4104</v>
      </c>
      <c r="P501" s="106"/>
      <c r="Q501" s="106">
        <v>266</v>
      </c>
      <c r="Y501" s="55">
        <v>0</v>
      </c>
      <c r="Z501" s="55">
        <v>0</v>
      </c>
      <c r="AA501" s="55">
        <v>0</v>
      </c>
      <c r="AG501" s="7">
        <f>IF(Q501&gt;0,RANK(Q501,(N501:P501,Q501:AE501)),0)</f>
        <v>3</v>
      </c>
      <c r="AH501" s="7">
        <f>IF(R501&gt;0,RANK(R501,(N501:P501,Q501:AE501)),0)</f>
        <v>0</v>
      </c>
      <c r="AI501" s="7">
        <f>IF(T501&gt;0,RANK(T501,(N501:P501,Q501:AE501)),0)</f>
        <v>0</v>
      </c>
      <c r="AJ501" s="7">
        <f>IF(S501&gt;0,RANK(S501,(N501:P501,Q501:AE501)),0)</f>
        <v>0</v>
      </c>
      <c r="AK501" s="2">
        <f t="shared" si="191"/>
        <v>4.0592095223561726E-2</v>
      </c>
      <c r="AL501" s="2">
        <f t="shared" si="192"/>
        <v>0</v>
      </c>
      <c r="AM501" s="2">
        <f t="shared" si="193"/>
        <v>0</v>
      </c>
      <c r="AN501" s="2">
        <f t="shared" si="194"/>
        <v>0</v>
      </c>
      <c r="AP501" t="s">
        <v>1929</v>
      </c>
      <c r="AQ501" t="s">
        <v>982</v>
      </c>
      <c r="AT501">
        <v>2</v>
      </c>
      <c r="AU501" s="95">
        <v>17</v>
      </c>
      <c r="AV501" s="97">
        <v>51</v>
      </c>
      <c r="AW501" s="100">
        <f t="shared" si="183"/>
        <v>17051</v>
      </c>
      <c r="AY501" s="7" t="s">
        <v>1461</v>
      </c>
    </row>
    <row r="502" spans="1:51" ht="13" hidden="1" customHeight="1" outlineLevel="1">
      <c r="A502" t="s">
        <v>1131</v>
      </c>
      <c r="B502" t="s">
        <v>982</v>
      </c>
      <c r="C502" s="1">
        <f t="shared" si="184"/>
        <v>4477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>IF(P502&gt;0,RANK(P502,(N502:P502,Q502:AE502)),0)</f>
        <v>0</v>
      </c>
      <c r="G502" s="1">
        <f t="shared" si="185"/>
        <v>1778</v>
      </c>
      <c r="H502" s="2">
        <f t="shared" si="186"/>
        <v>0.39714094259548804</v>
      </c>
      <c r="I502" s="2"/>
      <c r="J502" s="2">
        <f t="shared" si="187"/>
        <v>0.28054500781773511</v>
      </c>
      <c r="K502" s="2">
        <f t="shared" si="188"/>
        <v>0.6776859504132231</v>
      </c>
      <c r="L502" s="2">
        <f t="shared" si="189"/>
        <v>0</v>
      </c>
      <c r="M502" s="2">
        <f t="shared" si="190"/>
        <v>4.1769041769041726E-2</v>
      </c>
      <c r="N502" s="55">
        <v>1256</v>
      </c>
      <c r="O502" s="55">
        <v>3034</v>
      </c>
      <c r="P502" s="106"/>
      <c r="Q502" s="106">
        <v>187</v>
      </c>
      <c r="Y502" s="55">
        <v>0</v>
      </c>
      <c r="Z502" s="55">
        <v>0</v>
      </c>
      <c r="AA502" s="55">
        <v>0</v>
      </c>
      <c r="AG502" s="7">
        <f>IF(Q502&gt;0,RANK(Q502,(N502:P502,Q502:AE502)),0)</f>
        <v>3</v>
      </c>
      <c r="AH502" s="7">
        <f>IF(R502&gt;0,RANK(R502,(N502:P502,Q502:AE502)),0)</f>
        <v>0</v>
      </c>
      <c r="AI502" s="7">
        <f>IF(T502&gt;0,RANK(T502,(N502:P502,Q502:AE502)),0)</f>
        <v>0</v>
      </c>
      <c r="AJ502" s="7">
        <f>IF(S502&gt;0,RANK(S502,(N502:P502,Q502:AE502)),0)</f>
        <v>0</v>
      </c>
      <c r="AK502" s="2">
        <f t="shared" si="191"/>
        <v>4.1769041769041768E-2</v>
      </c>
      <c r="AL502" s="2">
        <f t="shared" si="192"/>
        <v>0</v>
      </c>
      <c r="AM502" s="2">
        <f t="shared" si="193"/>
        <v>0</v>
      </c>
      <c r="AN502" s="2">
        <f t="shared" si="194"/>
        <v>0</v>
      </c>
      <c r="AP502" t="s">
        <v>1131</v>
      </c>
      <c r="AQ502" t="s">
        <v>982</v>
      </c>
      <c r="AT502">
        <v>2</v>
      </c>
      <c r="AU502" s="95">
        <v>17</v>
      </c>
      <c r="AV502" s="97">
        <v>53</v>
      </c>
      <c r="AW502" s="100">
        <f t="shared" si="183"/>
        <v>17053</v>
      </c>
      <c r="AY502" s="7" t="s">
        <v>1461</v>
      </c>
    </row>
    <row r="503" spans="1:51" ht="13" hidden="1" customHeight="1" outlineLevel="1">
      <c r="A503" t="s">
        <v>2389</v>
      </c>
      <c r="B503" t="s">
        <v>982</v>
      </c>
      <c r="C503" s="1">
        <f t="shared" si="184"/>
        <v>12680</v>
      </c>
      <c r="D503" s="7">
        <f>IF(N503&gt;0, RANK(N503,(N503:P503,Q503:AE503)),0)</f>
        <v>2</v>
      </c>
      <c r="E503" s="7">
        <f>IF(O503&gt;0,RANK(O503,(N503:P503,Q503:AE503)),0)</f>
        <v>1</v>
      </c>
      <c r="F503" s="7">
        <f>IF(P503&gt;0,RANK(P503,(N503:P503,Q503:AE503)),0)</f>
        <v>0</v>
      </c>
      <c r="G503" s="1">
        <f t="shared" si="185"/>
        <v>652</v>
      </c>
      <c r="H503" s="2">
        <f t="shared" si="186"/>
        <v>5.1419558359621448E-2</v>
      </c>
      <c r="I503" s="2"/>
      <c r="J503" s="2">
        <f t="shared" si="187"/>
        <v>0.45134069400630916</v>
      </c>
      <c r="K503" s="2">
        <f t="shared" si="188"/>
        <v>0.50276025236593058</v>
      </c>
      <c r="L503" s="2">
        <f t="shared" si="189"/>
        <v>0</v>
      </c>
      <c r="M503" s="2">
        <f t="shared" si="190"/>
        <v>4.5899053627760256E-2</v>
      </c>
      <c r="N503" s="55">
        <v>5723</v>
      </c>
      <c r="O503" s="55">
        <v>6375</v>
      </c>
      <c r="P503" s="106"/>
      <c r="Q503" s="106">
        <v>582</v>
      </c>
      <c r="Y503" s="55">
        <v>0</v>
      </c>
      <c r="Z503" s="55">
        <v>0</v>
      </c>
      <c r="AA503" s="55">
        <v>0</v>
      </c>
      <c r="AG503" s="7">
        <f>IF(Q503&gt;0,RANK(Q503,(N503:P503,Q503:AE503)),0)</f>
        <v>3</v>
      </c>
      <c r="AH503" s="7">
        <f>IF(R503&gt;0,RANK(R503,(N503:P503,Q503:AE503)),0)</f>
        <v>0</v>
      </c>
      <c r="AI503" s="7">
        <f>IF(T503&gt;0,RANK(T503,(N503:P503,Q503:AE503)),0)</f>
        <v>0</v>
      </c>
      <c r="AJ503" s="7">
        <f>IF(S503&gt;0,RANK(S503,(N503:P503,Q503:AE503)),0)</f>
        <v>0</v>
      </c>
      <c r="AK503" s="2">
        <f t="shared" si="191"/>
        <v>4.5899053627760256E-2</v>
      </c>
      <c r="AL503" s="2">
        <f t="shared" si="192"/>
        <v>0</v>
      </c>
      <c r="AM503" s="2">
        <f t="shared" si="193"/>
        <v>0</v>
      </c>
      <c r="AN503" s="2">
        <f t="shared" si="194"/>
        <v>0</v>
      </c>
      <c r="AP503" t="s">
        <v>2389</v>
      </c>
      <c r="AQ503" t="s">
        <v>982</v>
      </c>
      <c r="AT503">
        <v>2</v>
      </c>
      <c r="AU503" s="95">
        <v>17</v>
      </c>
      <c r="AV503" s="97">
        <v>55</v>
      </c>
      <c r="AW503" s="100">
        <f t="shared" si="183"/>
        <v>17055</v>
      </c>
      <c r="AY503" s="7" t="s">
        <v>1461</v>
      </c>
    </row>
    <row r="504" spans="1:51" ht="13" hidden="1" customHeight="1" outlineLevel="1">
      <c r="A504" t="s">
        <v>874</v>
      </c>
      <c r="B504" t="s">
        <v>982</v>
      </c>
      <c r="C504" s="1">
        <f t="shared" si="184"/>
        <v>11076</v>
      </c>
      <c r="D504" s="7">
        <f>IF(N504&gt;0, RANK(N504,(N504:P504,Q504:AE504)),0)</f>
        <v>1</v>
      </c>
      <c r="E504" s="7">
        <f>IF(O504&gt;0,RANK(O504,(N504:P504,Q504:AE504)),0)</f>
        <v>2</v>
      </c>
      <c r="F504" s="7">
        <f>IF(P504&gt;0,RANK(P504,(N504:P504,Q504:AE504)),0)</f>
        <v>0</v>
      </c>
      <c r="G504" s="1">
        <f t="shared" si="185"/>
        <v>1230</v>
      </c>
      <c r="H504" s="2">
        <f t="shared" si="186"/>
        <v>0.11105092091007585</v>
      </c>
      <c r="I504" s="2"/>
      <c r="J504" s="2">
        <f t="shared" si="187"/>
        <v>0.53132899963885882</v>
      </c>
      <c r="K504" s="2">
        <f t="shared" si="188"/>
        <v>0.42027807872878298</v>
      </c>
      <c r="L504" s="2">
        <f t="shared" si="189"/>
        <v>0</v>
      </c>
      <c r="M504" s="2">
        <f t="shared" si="190"/>
        <v>4.8392921632358199E-2</v>
      </c>
      <c r="N504" s="55">
        <v>5885</v>
      </c>
      <c r="O504" s="55">
        <v>4655</v>
      </c>
      <c r="P504" s="106"/>
      <c r="Q504" s="106">
        <v>536</v>
      </c>
      <c r="Y504" s="55">
        <v>0</v>
      </c>
      <c r="Z504" s="55">
        <v>0</v>
      </c>
      <c r="AA504" s="55">
        <v>0</v>
      </c>
      <c r="AG504" s="7">
        <f>IF(Q504&gt;0,RANK(Q504,(N504:P504,Q504:AE504)),0)</f>
        <v>3</v>
      </c>
      <c r="AH504" s="7">
        <f>IF(R504&gt;0,RANK(R504,(N504:P504,Q504:AE504)),0)</f>
        <v>0</v>
      </c>
      <c r="AI504" s="7">
        <f>IF(T504&gt;0,RANK(T504,(N504:P504,Q504:AE504)),0)</f>
        <v>0</v>
      </c>
      <c r="AJ504" s="7">
        <f>IF(S504&gt;0,RANK(S504,(N504:P504,Q504:AE504)),0)</f>
        <v>0</v>
      </c>
      <c r="AK504" s="2">
        <f t="shared" si="191"/>
        <v>4.8392921632358255E-2</v>
      </c>
      <c r="AL504" s="2">
        <f t="shared" si="192"/>
        <v>0</v>
      </c>
      <c r="AM504" s="2">
        <f t="shared" si="193"/>
        <v>0</v>
      </c>
      <c r="AN504" s="2">
        <f t="shared" si="194"/>
        <v>0</v>
      </c>
      <c r="AP504" t="s">
        <v>874</v>
      </c>
      <c r="AQ504" t="s">
        <v>982</v>
      </c>
      <c r="AT504">
        <v>2</v>
      </c>
      <c r="AU504" s="95">
        <v>17</v>
      </c>
      <c r="AV504" s="97">
        <v>57</v>
      </c>
      <c r="AW504" s="100">
        <f t="shared" si="183"/>
        <v>17057</v>
      </c>
      <c r="AY504" s="7" t="s">
        <v>1461</v>
      </c>
    </row>
    <row r="505" spans="1:51" ht="13" hidden="1" customHeight="1" outlineLevel="1">
      <c r="A505" t="s">
        <v>1546</v>
      </c>
      <c r="B505" t="s">
        <v>982</v>
      </c>
      <c r="C505" s="1">
        <f t="shared" si="184"/>
        <v>1826</v>
      </c>
      <c r="D505" s="7">
        <f>IF(N505&gt;0, RANK(N505,(N505:P505,Q505:AE505)),0)</f>
        <v>1</v>
      </c>
      <c r="E505" s="7">
        <f>IF(O505&gt;0,RANK(O505,(N505:P505,Q505:AE505)),0)</f>
        <v>2</v>
      </c>
      <c r="F505" s="7">
        <f>IF(P505&gt;0,RANK(P505,(N505:P505,Q505:AE505)),0)</f>
        <v>0</v>
      </c>
      <c r="G505" s="1">
        <f t="shared" si="185"/>
        <v>75</v>
      </c>
      <c r="H505" s="2">
        <f t="shared" si="186"/>
        <v>4.1073384446878421E-2</v>
      </c>
      <c r="I505" s="2"/>
      <c r="J505" s="2">
        <f t="shared" si="187"/>
        <v>0.49561883899233294</v>
      </c>
      <c r="K505" s="2">
        <f t="shared" si="188"/>
        <v>0.45454545454545453</v>
      </c>
      <c r="L505" s="2">
        <f t="shared" si="189"/>
        <v>0</v>
      </c>
      <c r="M505" s="2">
        <f t="shared" si="190"/>
        <v>4.9835706462212526E-2</v>
      </c>
      <c r="N505" s="55">
        <v>905</v>
      </c>
      <c r="O505" s="55">
        <v>830</v>
      </c>
      <c r="P505" s="106"/>
      <c r="Q505" s="106">
        <v>91</v>
      </c>
      <c r="Y505" s="55">
        <v>0</v>
      </c>
      <c r="Z505" s="55">
        <v>0</v>
      </c>
      <c r="AA505" s="55">
        <v>0</v>
      </c>
      <c r="AG505" s="7">
        <f>IF(Q505&gt;0,RANK(Q505,(N505:P505,Q505:AE505)),0)</f>
        <v>3</v>
      </c>
      <c r="AH505" s="7">
        <f>IF(R505&gt;0,RANK(R505,(N505:P505,Q505:AE505)),0)</f>
        <v>0</v>
      </c>
      <c r="AI505" s="7">
        <f>IF(T505&gt;0,RANK(T505,(N505:P505,Q505:AE505)),0)</f>
        <v>0</v>
      </c>
      <c r="AJ505" s="7">
        <f>IF(S505&gt;0,RANK(S505,(N505:P505,Q505:AE505)),0)</f>
        <v>0</v>
      </c>
      <c r="AK505" s="2">
        <f t="shared" si="191"/>
        <v>4.9835706462212484E-2</v>
      </c>
      <c r="AL505" s="2">
        <f t="shared" si="192"/>
        <v>0</v>
      </c>
      <c r="AM505" s="2">
        <f t="shared" si="193"/>
        <v>0</v>
      </c>
      <c r="AN505" s="2">
        <f t="shared" si="194"/>
        <v>0</v>
      </c>
      <c r="AP505" t="s">
        <v>1546</v>
      </c>
      <c r="AQ505" t="s">
        <v>982</v>
      </c>
      <c r="AT505">
        <v>2</v>
      </c>
      <c r="AU505" s="95">
        <v>17</v>
      </c>
      <c r="AV505" s="97">
        <v>59</v>
      </c>
      <c r="AW505" s="100">
        <f t="shared" si="183"/>
        <v>17059</v>
      </c>
      <c r="AY505" s="7" t="s">
        <v>1461</v>
      </c>
    </row>
    <row r="506" spans="1:51" ht="13" hidden="1" customHeight="1" outlineLevel="1">
      <c r="A506" t="s">
        <v>2195</v>
      </c>
      <c r="B506" t="s">
        <v>982</v>
      </c>
      <c r="C506" s="1">
        <f t="shared" si="184"/>
        <v>4348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>IF(P506&gt;0,RANK(P506,(N506:P506,Q506:AE506)),0)</f>
        <v>0</v>
      </c>
      <c r="G506" s="1">
        <f t="shared" si="185"/>
        <v>497</v>
      </c>
      <c r="H506" s="2">
        <f t="shared" si="186"/>
        <v>0.11430542778288869</v>
      </c>
      <c r="I506" s="2"/>
      <c r="J506" s="2">
        <f t="shared" si="187"/>
        <v>0.41904323827046919</v>
      </c>
      <c r="K506" s="2">
        <f t="shared" si="188"/>
        <v>0.53334866605335784</v>
      </c>
      <c r="L506" s="2">
        <f t="shared" si="189"/>
        <v>0</v>
      </c>
      <c r="M506" s="2">
        <f t="shared" si="190"/>
        <v>4.7608095676172968E-2</v>
      </c>
      <c r="N506" s="55">
        <v>1822</v>
      </c>
      <c r="O506" s="55">
        <v>2319</v>
      </c>
      <c r="P506" s="106"/>
      <c r="Q506" s="106">
        <v>207</v>
      </c>
      <c r="Y506" s="55">
        <v>0</v>
      </c>
      <c r="Z506" s="55">
        <v>0</v>
      </c>
      <c r="AA506" s="55">
        <v>0</v>
      </c>
      <c r="AG506" s="7">
        <f>IF(Q506&gt;0,RANK(Q506,(N506:P506,Q506:AE506)),0)</f>
        <v>3</v>
      </c>
      <c r="AH506" s="7">
        <f>IF(R506&gt;0,RANK(R506,(N506:P506,Q506:AE506)),0)</f>
        <v>0</v>
      </c>
      <c r="AI506" s="7">
        <f>IF(T506&gt;0,RANK(T506,(N506:P506,Q506:AE506)),0)</f>
        <v>0</v>
      </c>
      <c r="AJ506" s="7">
        <f>IF(S506&gt;0,RANK(S506,(N506:P506,Q506:AE506)),0)</f>
        <v>0</v>
      </c>
      <c r="AK506" s="2">
        <f t="shared" si="191"/>
        <v>4.7608095676172954E-2</v>
      </c>
      <c r="AL506" s="2">
        <f t="shared" si="192"/>
        <v>0</v>
      </c>
      <c r="AM506" s="2">
        <f t="shared" si="193"/>
        <v>0</v>
      </c>
      <c r="AN506" s="2">
        <f t="shared" si="194"/>
        <v>0</v>
      </c>
      <c r="AP506" t="s">
        <v>2195</v>
      </c>
      <c r="AQ506" t="s">
        <v>982</v>
      </c>
      <c r="AT506">
        <v>2</v>
      </c>
      <c r="AU506" s="95">
        <v>17</v>
      </c>
      <c r="AV506" s="97">
        <v>61</v>
      </c>
      <c r="AW506" s="100">
        <f t="shared" si="183"/>
        <v>17061</v>
      </c>
      <c r="AY506" s="7" t="s">
        <v>1461</v>
      </c>
    </row>
    <row r="507" spans="1:51" ht="13" hidden="1" customHeight="1" outlineLevel="1">
      <c r="A507" t="s">
        <v>1514</v>
      </c>
      <c r="B507" t="s">
        <v>982</v>
      </c>
      <c r="C507" s="1">
        <f t="shared" si="184"/>
        <v>16493</v>
      </c>
      <c r="D507" s="7">
        <f>IF(N507&gt;0, RANK(N507,(N507:P507,Q507:AE507)),0)</f>
        <v>2</v>
      </c>
      <c r="E507" s="7">
        <f>IF(O507&gt;0,RANK(O507,(N507:P507,Q507:AE507)),0)</f>
        <v>1</v>
      </c>
      <c r="F507" s="7">
        <f>IF(P507&gt;0,RANK(P507,(N507:P507,Q507:AE507)),0)</f>
        <v>0</v>
      </c>
      <c r="G507" s="1">
        <f t="shared" si="185"/>
        <v>1673</v>
      </c>
      <c r="H507" s="2">
        <f t="shared" si="186"/>
        <v>0.10143697326138362</v>
      </c>
      <c r="I507" s="2"/>
      <c r="J507" s="2">
        <f t="shared" si="187"/>
        <v>0.42333111016795005</v>
      </c>
      <c r="K507" s="2">
        <f t="shared" si="188"/>
        <v>0.52476808342933368</v>
      </c>
      <c r="L507" s="2">
        <f t="shared" si="189"/>
        <v>0</v>
      </c>
      <c r="M507" s="2">
        <f t="shared" si="190"/>
        <v>5.1900806402716326E-2</v>
      </c>
      <c r="N507" s="55">
        <v>6982</v>
      </c>
      <c r="O507" s="55">
        <v>8655</v>
      </c>
      <c r="P507" s="106"/>
      <c r="Q507" s="106">
        <v>856</v>
      </c>
      <c r="Y507" s="55">
        <v>0</v>
      </c>
      <c r="Z507" s="55">
        <v>0</v>
      </c>
      <c r="AA507" s="55">
        <v>0</v>
      </c>
      <c r="AG507" s="7">
        <f>IF(Q507&gt;0,RANK(Q507,(N507:P507,Q507:AE507)),0)</f>
        <v>3</v>
      </c>
      <c r="AH507" s="7">
        <f>IF(R507&gt;0,RANK(R507,(N507:P507,Q507:AE507)),0)</f>
        <v>0</v>
      </c>
      <c r="AI507" s="7">
        <f>IF(T507&gt;0,RANK(T507,(N507:P507,Q507:AE507)),0)</f>
        <v>0</v>
      </c>
      <c r="AJ507" s="7">
        <f>IF(S507&gt;0,RANK(S507,(N507:P507,Q507:AE507)),0)</f>
        <v>0</v>
      </c>
      <c r="AK507" s="2">
        <f t="shared" si="191"/>
        <v>5.1900806402716305E-2</v>
      </c>
      <c r="AL507" s="2">
        <f t="shared" si="192"/>
        <v>0</v>
      </c>
      <c r="AM507" s="2">
        <f t="shared" si="193"/>
        <v>0</v>
      </c>
      <c r="AN507" s="2">
        <f t="shared" si="194"/>
        <v>0</v>
      </c>
      <c r="AP507" t="s">
        <v>1514</v>
      </c>
      <c r="AQ507" t="s">
        <v>982</v>
      </c>
      <c r="AT507">
        <v>2</v>
      </c>
      <c r="AU507" s="95">
        <v>17</v>
      </c>
      <c r="AV507" s="97">
        <v>63</v>
      </c>
      <c r="AW507" s="100">
        <f t="shared" si="183"/>
        <v>17063</v>
      </c>
      <c r="AY507" s="7" t="s">
        <v>1461</v>
      </c>
    </row>
    <row r="508" spans="1:51" ht="13" hidden="1" customHeight="1" outlineLevel="1">
      <c r="A508" t="s">
        <v>2286</v>
      </c>
      <c r="B508" t="s">
        <v>982</v>
      </c>
      <c r="C508" s="1">
        <f t="shared" ref="C508:C539" si="195">SUM(N508:AE508)</f>
        <v>3109</v>
      </c>
      <c r="D508" s="7">
        <f>IF(N508&gt;0, RANK(N508,(N508:P508,Q508:AE508)),0)</f>
        <v>2</v>
      </c>
      <c r="E508" s="7">
        <f>IF(O508&gt;0,RANK(O508,(N508:P508,Q508:AE508)),0)</f>
        <v>1</v>
      </c>
      <c r="F508" s="7">
        <f>IF(P508&gt;0,RANK(P508,(N508:P508,Q508:AE508)),0)</f>
        <v>0</v>
      </c>
      <c r="G508" s="1">
        <f t="shared" ref="G508:G539" si="196">IF(C508&gt;0,MAX(N508:P508)-LARGE(N508:P508,2),0)</f>
        <v>383</v>
      </c>
      <c r="H508" s="2">
        <f t="shared" ref="H508:H539" si="197">IF(C508&gt;0,G508/C508,0)</f>
        <v>0.12319073657124477</v>
      </c>
      <c r="I508" s="2"/>
      <c r="J508" s="2">
        <f t="shared" ref="J508:J539" si="198">IF($C508=0,"-",N508/$C508)</f>
        <v>0.41428111933097461</v>
      </c>
      <c r="K508" s="2">
        <f t="shared" ref="K508:K539" si="199">IF($C508=0,"-",O508/$C508)</f>
        <v>0.53747185590221935</v>
      </c>
      <c r="L508" s="2">
        <f t="shared" ref="L508:L539" si="200">IF($C508=0,"-",P508/$C508)</f>
        <v>0</v>
      </c>
      <c r="M508" s="2">
        <f t="shared" ref="M508:M539" si="201">IF(C508=0,"-",(1-J508-K508-L508))</f>
        <v>4.824702476680609E-2</v>
      </c>
      <c r="N508" s="55">
        <v>1288</v>
      </c>
      <c r="O508" s="55">
        <v>1671</v>
      </c>
      <c r="P508" s="106"/>
      <c r="Q508" s="106">
        <v>150</v>
      </c>
      <c r="Y508" s="55">
        <v>0</v>
      </c>
      <c r="Z508" s="55">
        <v>0</v>
      </c>
      <c r="AA508" s="55">
        <v>0</v>
      </c>
      <c r="AG508" s="7">
        <f>IF(Q508&gt;0,RANK(Q508,(N508:P508,Q508:AE508)),0)</f>
        <v>3</v>
      </c>
      <c r="AH508" s="7">
        <f>IF(R508&gt;0,RANK(R508,(N508:P508,Q508:AE508)),0)</f>
        <v>0</v>
      </c>
      <c r="AI508" s="7">
        <f>IF(T508&gt;0,RANK(T508,(N508:P508,Q508:AE508)),0)</f>
        <v>0</v>
      </c>
      <c r="AJ508" s="7">
        <f>IF(S508&gt;0,RANK(S508,(N508:P508,Q508:AE508)),0)</f>
        <v>0</v>
      </c>
      <c r="AK508" s="2">
        <f t="shared" ref="AK508:AK539" si="202">IF($C508=0,"-",Q508/$C508)</f>
        <v>4.8247024766806049E-2</v>
      </c>
      <c r="AL508" s="2">
        <f t="shared" ref="AL508:AL539" si="203">IF($C508=0,"-",R508/$C508)</f>
        <v>0</v>
      </c>
      <c r="AM508" s="2">
        <f t="shared" ref="AM508:AM539" si="204">IF($C508=0,"-",T508/$C508)</f>
        <v>0</v>
      </c>
      <c r="AN508" s="2">
        <f t="shared" ref="AN508:AN539" si="205">IF($C508=0,"-",S508/$C508)</f>
        <v>0</v>
      </c>
      <c r="AP508" t="s">
        <v>2286</v>
      </c>
      <c r="AQ508" t="s">
        <v>982</v>
      </c>
      <c r="AT508">
        <v>2</v>
      </c>
      <c r="AU508" s="95">
        <v>17</v>
      </c>
      <c r="AV508" s="97">
        <v>65</v>
      </c>
      <c r="AW508" s="100">
        <f t="shared" si="183"/>
        <v>17065</v>
      </c>
      <c r="AY508" s="7" t="s">
        <v>1461</v>
      </c>
    </row>
    <row r="509" spans="1:51" ht="13" hidden="1" customHeight="1" outlineLevel="1">
      <c r="A509" t="s">
        <v>12</v>
      </c>
      <c r="B509" t="s">
        <v>982</v>
      </c>
      <c r="C509" s="1">
        <f t="shared" si="195"/>
        <v>5989</v>
      </c>
      <c r="D509" s="7">
        <f>IF(N509&gt;0, RANK(N509,(N509:P509,Q509:AE509)),0)</f>
        <v>2</v>
      </c>
      <c r="E509" s="7">
        <f>IF(O509&gt;0,RANK(O509,(N509:P509,Q509:AE509)),0)</f>
        <v>1</v>
      </c>
      <c r="F509" s="7">
        <f>IF(P509&gt;0,RANK(P509,(N509:P509,Q509:AE509)),0)</f>
        <v>0</v>
      </c>
      <c r="G509" s="1">
        <f t="shared" si="196"/>
        <v>1953</v>
      </c>
      <c r="H509" s="2">
        <f t="shared" si="197"/>
        <v>0.32609784605109365</v>
      </c>
      <c r="I509" s="2"/>
      <c r="J509" s="2">
        <f t="shared" si="198"/>
        <v>0.3169143429620972</v>
      </c>
      <c r="K509" s="2">
        <f t="shared" si="199"/>
        <v>0.6430121890131909</v>
      </c>
      <c r="L509" s="2">
        <f t="shared" si="200"/>
        <v>0</v>
      </c>
      <c r="M509" s="2">
        <f t="shared" si="201"/>
        <v>4.00734680247119E-2</v>
      </c>
      <c r="N509" s="55">
        <v>1898</v>
      </c>
      <c r="O509" s="55">
        <v>3851</v>
      </c>
      <c r="P509" s="106"/>
      <c r="Q509" s="106">
        <v>240</v>
      </c>
      <c r="Y509" s="55">
        <v>0</v>
      </c>
      <c r="Z509" s="55">
        <v>0</v>
      </c>
      <c r="AA509" s="55">
        <v>0</v>
      </c>
      <c r="AG509" s="7">
        <f>IF(Q509&gt;0,RANK(Q509,(N509:P509,Q509:AE509)),0)</f>
        <v>3</v>
      </c>
      <c r="AH509" s="7">
        <f>IF(R509&gt;0,RANK(R509,(N509:P509,Q509:AE509)),0)</f>
        <v>0</v>
      </c>
      <c r="AI509" s="7">
        <f>IF(T509&gt;0,RANK(T509,(N509:P509,Q509:AE509)),0)</f>
        <v>0</v>
      </c>
      <c r="AJ509" s="7">
        <f>IF(S509&gt;0,RANK(S509,(N509:P509,Q509:AE509)),0)</f>
        <v>0</v>
      </c>
      <c r="AK509" s="2">
        <f t="shared" si="202"/>
        <v>4.007346802471197E-2</v>
      </c>
      <c r="AL509" s="2">
        <f t="shared" si="203"/>
        <v>0</v>
      </c>
      <c r="AM509" s="2">
        <f t="shared" si="204"/>
        <v>0</v>
      </c>
      <c r="AN509" s="2">
        <f t="shared" si="205"/>
        <v>0</v>
      </c>
      <c r="AP509" t="s">
        <v>12</v>
      </c>
      <c r="AQ509" t="s">
        <v>982</v>
      </c>
      <c r="AT509">
        <v>2</v>
      </c>
      <c r="AU509" s="95">
        <v>17</v>
      </c>
      <c r="AV509" s="97">
        <v>67</v>
      </c>
      <c r="AW509" s="100">
        <f t="shared" si="183"/>
        <v>17067</v>
      </c>
      <c r="AY509" s="7" t="s">
        <v>1461</v>
      </c>
    </row>
    <row r="510" spans="1:51" ht="13" hidden="1" customHeight="1" outlineLevel="1">
      <c r="A510" t="s">
        <v>831</v>
      </c>
      <c r="B510" t="s">
        <v>982</v>
      </c>
      <c r="C510" s="1">
        <f t="shared" si="195"/>
        <v>1447</v>
      </c>
      <c r="D510" s="7">
        <f>IF(N510&gt;0, RANK(N510,(N510:P510,Q510:AE510)),0)</f>
        <v>2</v>
      </c>
      <c r="E510" s="7">
        <f>IF(O510&gt;0,RANK(O510,(N510:P510,Q510:AE510)),0)</f>
        <v>1</v>
      </c>
      <c r="F510" s="7">
        <f>IF(P510&gt;0,RANK(P510,(N510:P510,Q510:AE510)),0)</f>
        <v>0</v>
      </c>
      <c r="G510" s="1">
        <f t="shared" si="196"/>
        <v>230</v>
      </c>
      <c r="H510" s="2">
        <f t="shared" si="197"/>
        <v>0.15894955079474776</v>
      </c>
      <c r="I510" s="2"/>
      <c r="J510" s="2">
        <f t="shared" si="198"/>
        <v>0.40152038700760195</v>
      </c>
      <c r="K510" s="2">
        <f t="shared" si="199"/>
        <v>0.56046993780234966</v>
      </c>
      <c r="L510" s="2">
        <f t="shared" si="200"/>
        <v>0</v>
      </c>
      <c r="M510" s="2">
        <f t="shared" si="201"/>
        <v>3.8009675190048386E-2</v>
      </c>
      <c r="N510" s="55">
        <v>581</v>
      </c>
      <c r="O510" s="55">
        <v>811</v>
      </c>
      <c r="P510" s="106"/>
      <c r="Q510" s="106">
        <v>55</v>
      </c>
      <c r="Y510" s="55">
        <v>0</v>
      </c>
      <c r="Z510" s="55">
        <v>0</v>
      </c>
      <c r="AA510" s="55">
        <v>0</v>
      </c>
      <c r="AG510" s="7">
        <f>IF(Q510&gt;0,RANK(Q510,(N510:P510,Q510:AE510)),0)</f>
        <v>3</v>
      </c>
      <c r="AH510" s="7">
        <f>IF(R510&gt;0,RANK(R510,(N510:P510,Q510:AE510)),0)</f>
        <v>0</v>
      </c>
      <c r="AI510" s="7">
        <f>IF(T510&gt;0,RANK(T510,(N510:P510,Q510:AE510)),0)</f>
        <v>0</v>
      </c>
      <c r="AJ510" s="7">
        <f>IF(S510&gt;0,RANK(S510,(N510:P510,Q510:AE510)),0)</f>
        <v>0</v>
      </c>
      <c r="AK510" s="2">
        <f t="shared" si="202"/>
        <v>3.8009675190048373E-2</v>
      </c>
      <c r="AL510" s="2">
        <f t="shared" si="203"/>
        <v>0</v>
      </c>
      <c r="AM510" s="2">
        <f t="shared" si="204"/>
        <v>0</v>
      </c>
      <c r="AN510" s="2">
        <f t="shared" si="205"/>
        <v>0</v>
      </c>
      <c r="AP510" t="s">
        <v>831</v>
      </c>
      <c r="AQ510" t="s">
        <v>982</v>
      </c>
      <c r="AT510">
        <v>2</v>
      </c>
      <c r="AU510" s="95">
        <v>17</v>
      </c>
      <c r="AV510" s="97">
        <v>69</v>
      </c>
      <c r="AW510" s="100">
        <f t="shared" si="183"/>
        <v>17069</v>
      </c>
      <c r="AY510" s="7" t="s">
        <v>1461</v>
      </c>
    </row>
    <row r="511" spans="1:51" ht="13" hidden="1" customHeight="1" outlineLevel="1">
      <c r="A511" t="s">
        <v>2359</v>
      </c>
      <c r="B511" t="s">
        <v>982</v>
      </c>
      <c r="C511" s="1">
        <f t="shared" si="195"/>
        <v>2597</v>
      </c>
      <c r="D511" s="7">
        <f>IF(N511&gt;0, RANK(N511,(N511:P511,Q511:AE511)),0)</f>
        <v>1</v>
      </c>
      <c r="E511" s="7">
        <f>IF(O511&gt;0,RANK(O511,(N511:P511,Q511:AE511)),0)</f>
        <v>2</v>
      </c>
      <c r="F511" s="7">
        <f>IF(P511&gt;0,RANK(P511,(N511:P511,Q511:AE511)),0)</f>
        <v>0</v>
      </c>
      <c r="G511" s="1">
        <f t="shared" si="196"/>
        <v>42</v>
      </c>
      <c r="H511" s="2">
        <f t="shared" si="197"/>
        <v>1.6172506738544475E-2</v>
      </c>
      <c r="I511" s="2"/>
      <c r="J511" s="2">
        <f t="shared" si="198"/>
        <v>0.48479014247208319</v>
      </c>
      <c r="K511" s="2">
        <f t="shared" si="199"/>
        <v>0.46861763573353871</v>
      </c>
      <c r="L511" s="2">
        <f t="shared" si="200"/>
        <v>0</v>
      </c>
      <c r="M511" s="2">
        <f t="shared" si="201"/>
        <v>4.6592221794378108E-2</v>
      </c>
      <c r="N511" s="55">
        <v>1259</v>
      </c>
      <c r="O511" s="55">
        <v>1217</v>
      </c>
      <c r="P511" s="106"/>
      <c r="Q511" s="106">
        <v>121</v>
      </c>
      <c r="Y511" s="55">
        <v>0</v>
      </c>
      <c r="Z511" s="55">
        <v>0</v>
      </c>
      <c r="AA511" s="55">
        <v>0</v>
      </c>
      <c r="AG511" s="7">
        <f>IF(Q511&gt;0,RANK(Q511,(N511:P511,Q511:AE511)),0)</f>
        <v>3</v>
      </c>
      <c r="AH511" s="7">
        <f>IF(R511&gt;0,RANK(R511,(N511:P511,Q511:AE511)),0)</f>
        <v>0</v>
      </c>
      <c r="AI511" s="7">
        <f>IF(T511&gt;0,RANK(T511,(N511:P511,Q511:AE511)),0)</f>
        <v>0</v>
      </c>
      <c r="AJ511" s="7">
        <f>IF(S511&gt;0,RANK(S511,(N511:P511,Q511:AE511)),0)</f>
        <v>0</v>
      </c>
      <c r="AK511" s="2">
        <f t="shared" si="202"/>
        <v>4.6592221794378129E-2</v>
      </c>
      <c r="AL511" s="2">
        <f t="shared" si="203"/>
        <v>0</v>
      </c>
      <c r="AM511" s="2">
        <f t="shared" si="204"/>
        <v>0</v>
      </c>
      <c r="AN511" s="2">
        <f t="shared" si="205"/>
        <v>0</v>
      </c>
      <c r="AP511" t="s">
        <v>2359</v>
      </c>
      <c r="AQ511" t="s">
        <v>982</v>
      </c>
      <c r="AT511">
        <v>2</v>
      </c>
      <c r="AU511" s="95">
        <v>17</v>
      </c>
      <c r="AV511" s="97">
        <v>71</v>
      </c>
      <c r="AW511" s="100">
        <f t="shared" si="183"/>
        <v>17071</v>
      </c>
      <c r="AY511" s="7" t="s">
        <v>1461</v>
      </c>
    </row>
    <row r="512" spans="1:51" ht="13" hidden="1" customHeight="1" outlineLevel="1">
      <c r="A512" t="s">
        <v>646</v>
      </c>
      <c r="B512" t="s">
        <v>982</v>
      </c>
      <c r="C512" s="1">
        <f t="shared" si="195"/>
        <v>17674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>IF(P512&gt;0,RANK(P512,(N512:P512,Q512:AE512)),0)</f>
        <v>0</v>
      </c>
      <c r="G512" s="1">
        <f t="shared" si="196"/>
        <v>1908</v>
      </c>
      <c r="H512" s="2">
        <f t="shared" si="197"/>
        <v>0.10795518841235713</v>
      </c>
      <c r="I512" s="2"/>
      <c r="J512" s="2">
        <f t="shared" si="198"/>
        <v>0.42752065180491117</v>
      </c>
      <c r="K512" s="2">
        <f t="shared" si="199"/>
        <v>0.53547584021726835</v>
      </c>
      <c r="L512" s="2">
        <f t="shared" si="200"/>
        <v>0</v>
      </c>
      <c r="M512" s="2">
        <f t="shared" si="201"/>
        <v>3.7003507977820482E-2</v>
      </c>
      <c r="N512" s="55">
        <v>7556</v>
      </c>
      <c r="O512" s="55">
        <v>9464</v>
      </c>
      <c r="P512" s="106"/>
      <c r="Q512" s="106">
        <v>654</v>
      </c>
      <c r="Y512" s="55">
        <v>0</v>
      </c>
      <c r="Z512" s="55">
        <v>0</v>
      </c>
      <c r="AA512" s="55">
        <v>0</v>
      </c>
      <c r="AG512" s="7">
        <f>IF(Q512&gt;0,RANK(Q512,(N512:P512,Q512:AE512)),0)</f>
        <v>3</v>
      </c>
      <c r="AH512" s="7">
        <f>IF(R512&gt;0,RANK(R512,(N512:P512,Q512:AE512)),0)</f>
        <v>0</v>
      </c>
      <c r="AI512" s="7">
        <f>IF(T512&gt;0,RANK(T512,(N512:P512,Q512:AE512)),0)</f>
        <v>0</v>
      </c>
      <c r="AJ512" s="7">
        <f>IF(S512&gt;0,RANK(S512,(N512:P512,Q512:AE512)),0)</f>
        <v>0</v>
      </c>
      <c r="AK512" s="2">
        <f t="shared" si="202"/>
        <v>3.7003507977820524E-2</v>
      </c>
      <c r="AL512" s="2">
        <f t="shared" si="203"/>
        <v>0</v>
      </c>
      <c r="AM512" s="2">
        <f t="shared" si="204"/>
        <v>0</v>
      </c>
      <c r="AN512" s="2">
        <f t="shared" si="205"/>
        <v>0</v>
      </c>
      <c r="AP512" t="s">
        <v>646</v>
      </c>
      <c r="AQ512" t="s">
        <v>982</v>
      </c>
      <c r="AT512">
        <v>2</v>
      </c>
      <c r="AU512" s="95">
        <v>17</v>
      </c>
      <c r="AV512" s="97">
        <v>73</v>
      </c>
      <c r="AW512" s="100">
        <f t="shared" si="183"/>
        <v>17073</v>
      </c>
      <c r="AY512" s="7" t="s">
        <v>1461</v>
      </c>
    </row>
    <row r="513" spans="1:51" ht="13" hidden="1" customHeight="1" outlineLevel="1">
      <c r="A513" t="s">
        <v>1472</v>
      </c>
      <c r="B513" t="s">
        <v>982</v>
      </c>
      <c r="C513" s="1">
        <f t="shared" si="195"/>
        <v>9435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>IF(P513&gt;0,RANK(P513,(N513:P513,Q513:AE513)),0)</f>
        <v>0</v>
      </c>
      <c r="G513" s="1">
        <f t="shared" si="196"/>
        <v>4067</v>
      </c>
      <c r="H513" s="2">
        <f t="shared" si="197"/>
        <v>0.43105458399576047</v>
      </c>
      <c r="I513" s="2"/>
      <c r="J513" s="2">
        <f t="shared" si="198"/>
        <v>0.26295707472178059</v>
      </c>
      <c r="K513" s="2">
        <f t="shared" si="199"/>
        <v>0.69401165871754111</v>
      </c>
      <c r="L513" s="2">
        <f t="shared" si="200"/>
        <v>0</v>
      </c>
      <c r="M513" s="2">
        <f t="shared" si="201"/>
        <v>4.3031266560678239E-2</v>
      </c>
      <c r="N513" s="55">
        <v>2481</v>
      </c>
      <c r="O513" s="55">
        <v>6548</v>
      </c>
      <c r="P513" s="106"/>
      <c r="Q513" s="106">
        <v>406</v>
      </c>
      <c r="Y513" s="55">
        <v>0</v>
      </c>
      <c r="Z513" s="55">
        <v>0</v>
      </c>
      <c r="AA513" s="55">
        <v>0</v>
      </c>
      <c r="AG513" s="7">
        <f>IF(Q513&gt;0,RANK(Q513,(N513:P513,Q513:AE513)),0)</f>
        <v>3</v>
      </c>
      <c r="AH513" s="7">
        <f>IF(R513&gt;0,RANK(R513,(N513:P513,Q513:AE513)),0)</f>
        <v>0</v>
      </c>
      <c r="AI513" s="7">
        <f>IF(T513&gt;0,RANK(T513,(N513:P513,Q513:AE513)),0)</f>
        <v>0</v>
      </c>
      <c r="AJ513" s="7">
        <f>IF(S513&gt;0,RANK(S513,(N513:P513,Q513:AE513)),0)</f>
        <v>0</v>
      </c>
      <c r="AK513" s="2">
        <f t="shared" si="202"/>
        <v>4.3031266560678329E-2</v>
      </c>
      <c r="AL513" s="2">
        <f t="shared" si="203"/>
        <v>0</v>
      </c>
      <c r="AM513" s="2">
        <f t="shared" si="204"/>
        <v>0</v>
      </c>
      <c r="AN513" s="2">
        <f t="shared" si="205"/>
        <v>0</v>
      </c>
      <c r="AP513" t="s">
        <v>1472</v>
      </c>
      <c r="AQ513" t="s">
        <v>982</v>
      </c>
      <c r="AT513">
        <v>2</v>
      </c>
      <c r="AU513" s="95">
        <v>17</v>
      </c>
      <c r="AV513" s="97">
        <v>75</v>
      </c>
      <c r="AW513" s="100">
        <f t="shared" si="183"/>
        <v>17075</v>
      </c>
      <c r="AY513" s="7" t="s">
        <v>1461</v>
      </c>
    </row>
    <row r="514" spans="1:51" ht="13" hidden="1" customHeight="1" outlineLevel="1">
      <c r="A514" t="s">
        <v>2196</v>
      </c>
      <c r="B514" t="s">
        <v>982</v>
      </c>
      <c r="C514" s="1">
        <f t="shared" si="195"/>
        <v>16210</v>
      </c>
      <c r="D514" s="7">
        <f>IF(N514&gt;0, RANK(N514,(N514:P514,Q514:AE514)),0)</f>
        <v>1</v>
      </c>
      <c r="E514" s="7">
        <f>IF(O514&gt;0,RANK(O514,(N514:P514,Q514:AE514)),0)</f>
        <v>2</v>
      </c>
      <c r="F514" s="7">
        <f>IF(P514&gt;0,RANK(P514,(N514:P514,Q514:AE514)),0)</f>
        <v>0</v>
      </c>
      <c r="G514" s="1">
        <f t="shared" si="196"/>
        <v>1572</v>
      </c>
      <c r="H514" s="2">
        <f t="shared" si="197"/>
        <v>9.697717458359037E-2</v>
      </c>
      <c r="I514" s="2"/>
      <c r="J514" s="2">
        <f t="shared" si="198"/>
        <v>0.5264651449722394</v>
      </c>
      <c r="K514" s="2">
        <f t="shared" si="199"/>
        <v>0.429487970388649</v>
      </c>
      <c r="L514" s="2">
        <f t="shared" si="200"/>
        <v>0</v>
      </c>
      <c r="M514" s="2">
        <f t="shared" si="201"/>
        <v>4.4046884639111605E-2</v>
      </c>
      <c r="N514" s="55">
        <v>8534</v>
      </c>
      <c r="O514" s="55">
        <v>6962</v>
      </c>
      <c r="P514" s="106"/>
      <c r="Q514" s="106">
        <v>714</v>
      </c>
      <c r="Y514" s="55">
        <v>0</v>
      </c>
      <c r="Z514" s="55">
        <v>0</v>
      </c>
      <c r="AA514" s="55">
        <v>0</v>
      </c>
      <c r="AG514" s="7">
        <f>IF(Q514&gt;0,RANK(Q514,(N514:P514,Q514:AE514)),0)</f>
        <v>3</v>
      </c>
      <c r="AH514" s="7">
        <f>IF(R514&gt;0,RANK(R514,(N514:P514,Q514:AE514)),0)</f>
        <v>0</v>
      </c>
      <c r="AI514" s="7">
        <f>IF(T514&gt;0,RANK(T514,(N514:P514,Q514:AE514)),0)</f>
        <v>0</v>
      </c>
      <c r="AJ514" s="7">
        <f>IF(S514&gt;0,RANK(S514,(N514:P514,Q514:AE514)),0)</f>
        <v>0</v>
      </c>
      <c r="AK514" s="2">
        <f t="shared" si="202"/>
        <v>4.4046884639111661E-2</v>
      </c>
      <c r="AL514" s="2">
        <f t="shared" si="203"/>
        <v>0</v>
      </c>
      <c r="AM514" s="2">
        <f t="shared" si="204"/>
        <v>0</v>
      </c>
      <c r="AN514" s="2">
        <f t="shared" si="205"/>
        <v>0</v>
      </c>
      <c r="AP514" t="s">
        <v>2196</v>
      </c>
      <c r="AQ514" t="s">
        <v>982</v>
      </c>
      <c r="AT514">
        <v>2</v>
      </c>
      <c r="AU514" s="95">
        <v>17</v>
      </c>
      <c r="AV514" s="97">
        <v>77</v>
      </c>
      <c r="AW514" s="100">
        <f t="shared" si="183"/>
        <v>17077</v>
      </c>
      <c r="AY514" s="7" t="s">
        <v>1461</v>
      </c>
    </row>
    <row r="515" spans="1:51" ht="13" hidden="1" customHeight="1" outlineLevel="1">
      <c r="A515" t="s">
        <v>297</v>
      </c>
      <c r="B515" t="s">
        <v>982</v>
      </c>
      <c r="C515" s="1">
        <f t="shared" si="195"/>
        <v>4060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>IF(P515&gt;0,RANK(P515,(N515:P515,Q515:AE515)),0)</f>
        <v>0</v>
      </c>
      <c r="G515" s="1">
        <f t="shared" si="196"/>
        <v>901</v>
      </c>
      <c r="H515" s="2">
        <f t="shared" si="197"/>
        <v>0.22192118226600985</v>
      </c>
      <c r="I515" s="2"/>
      <c r="J515" s="2">
        <f t="shared" si="198"/>
        <v>0.36354679802955664</v>
      </c>
      <c r="K515" s="2">
        <f t="shared" si="199"/>
        <v>0.58546798029556646</v>
      </c>
      <c r="L515" s="2">
        <f t="shared" si="200"/>
        <v>0</v>
      </c>
      <c r="M515" s="2">
        <f t="shared" si="201"/>
        <v>5.0985221674876957E-2</v>
      </c>
      <c r="N515" s="55">
        <v>1476</v>
      </c>
      <c r="O515" s="55">
        <v>2377</v>
      </c>
      <c r="P515" s="106"/>
      <c r="Q515" s="106">
        <v>207</v>
      </c>
      <c r="Y515" s="55">
        <v>0</v>
      </c>
      <c r="Z515" s="55">
        <v>0</v>
      </c>
      <c r="AA515" s="55">
        <v>0</v>
      </c>
      <c r="AG515" s="7">
        <f>IF(Q515&gt;0,RANK(Q515,(N515:P515,Q515:AE515)),0)</f>
        <v>3</v>
      </c>
      <c r="AH515" s="7">
        <f>IF(R515&gt;0,RANK(R515,(N515:P515,Q515:AE515)),0)</f>
        <v>0</v>
      </c>
      <c r="AI515" s="7">
        <f>IF(T515&gt;0,RANK(T515,(N515:P515,Q515:AE515)),0)</f>
        <v>0</v>
      </c>
      <c r="AJ515" s="7">
        <f>IF(S515&gt;0,RANK(S515,(N515:P515,Q515:AE515)),0)</f>
        <v>0</v>
      </c>
      <c r="AK515" s="2">
        <f t="shared" si="202"/>
        <v>5.0985221674876846E-2</v>
      </c>
      <c r="AL515" s="2">
        <f t="shared" si="203"/>
        <v>0</v>
      </c>
      <c r="AM515" s="2">
        <f t="shared" si="204"/>
        <v>0</v>
      </c>
      <c r="AN515" s="2">
        <f t="shared" si="205"/>
        <v>0</v>
      </c>
      <c r="AP515" t="s">
        <v>297</v>
      </c>
      <c r="AQ515" t="s">
        <v>982</v>
      </c>
      <c r="AT515">
        <v>2</v>
      </c>
      <c r="AU515" s="95">
        <v>17</v>
      </c>
      <c r="AV515" s="97">
        <v>79</v>
      </c>
      <c r="AW515" s="100">
        <f t="shared" si="183"/>
        <v>17079</v>
      </c>
      <c r="AY515" s="7" t="s">
        <v>1461</v>
      </c>
    </row>
    <row r="516" spans="1:51" ht="13" hidden="1" customHeight="1" outlineLevel="1">
      <c r="A516" t="s">
        <v>1268</v>
      </c>
      <c r="B516" t="s">
        <v>982</v>
      </c>
      <c r="C516" s="1">
        <f t="shared" si="195"/>
        <v>12321</v>
      </c>
      <c r="D516" s="7">
        <f>IF(N516&gt;0, RANK(N516,(N516:P516,Q516:AE516)),0)</f>
        <v>2</v>
      </c>
      <c r="E516" s="7">
        <f>IF(O516&gt;0,RANK(O516,(N516:P516,Q516:AE516)),0)</f>
        <v>1</v>
      </c>
      <c r="F516" s="7">
        <f>IF(P516&gt;0,RANK(P516,(N516:P516,Q516:AE516)),0)</f>
        <v>0</v>
      </c>
      <c r="G516" s="1">
        <f t="shared" si="196"/>
        <v>1720</v>
      </c>
      <c r="H516" s="2">
        <f t="shared" si="197"/>
        <v>0.13959905851797744</v>
      </c>
      <c r="I516" s="2"/>
      <c r="J516" s="2">
        <f t="shared" si="198"/>
        <v>0.40727213700186671</v>
      </c>
      <c r="K516" s="2">
        <f t="shared" si="199"/>
        <v>0.5468711955198442</v>
      </c>
      <c r="L516" s="2">
        <f t="shared" si="200"/>
        <v>0</v>
      </c>
      <c r="M516" s="2">
        <f t="shared" si="201"/>
        <v>4.5856667478289093E-2</v>
      </c>
      <c r="N516" s="55">
        <v>5018</v>
      </c>
      <c r="O516" s="55">
        <v>6738</v>
      </c>
      <c r="P516" s="106"/>
      <c r="Q516" s="106">
        <v>565</v>
      </c>
      <c r="Y516" s="55">
        <v>0</v>
      </c>
      <c r="Z516" s="55">
        <v>0</v>
      </c>
      <c r="AA516" s="55">
        <v>0</v>
      </c>
      <c r="AG516" s="7">
        <f>IF(Q516&gt;0,RANK(Q516,(N516:P516,Q516:AE516)),0)</f>
        <v>3</v>
      </c>
      <c r="AH516" s="7">
        <f>IF(R516&gt;0,RANK(R516,(N516:P516,Q516:AE516)),0)</f>
        <v>0</v>
      </c>
      <c r="AI516" s="7">
        <f>IF(T516&gt;0,RANK(T516,(N516:P516,Q516:AE516)),0)</f>
        <v>0</v>
      </c>
      <c r="AJ516" s="7">
        <f>IF(S516&gt;0,RANK(S516,(N516:P516,Q516:AE516)),0)</f>
        <v>0</v>
      </c>
      <c r="AK516" s="2">
        <f t="shared" si="202"/>
        <v>4.58566674782891E-2</v>
      </c>
      <c r="AL516" s="2">
        <f t="shared" si="203"/>
        <v>0</v>
      </c>
      <c r="AM516" s="2">
        <f t="shared" si="204"/>
        <v>0</v>
      </c>
      <c r="AN516" s="2">
        <f t="shared" si="205"/>
        <v>0</v>
      </c>
      <c r="AP516" t="s">
        <v>1268</v>
      </c>
      <c r="AQ516" t="s">
        <v>982</v>
      </c>
      <c r="AT516">
        <v>2</v>
      </c>
      <c r="AU516" s="95">
        <v>17</v>
      </c>
      <c r="AV516" s="97">
        <v>81</v>
      </c>
      <c r="AW516" s="100">
        <f t="shared" si="183"/>
        <v>17081</v>
      </c>
      <c r="AY516" s="7" t="s">
        <v>1461</v>
      </c>
    </row>
    <row r="517" spans="1:51" ht="13" hidden="1" customHeight="1" outlineLevel="1">
      <c r="A517" t="s">
        <v>1055</v>
      </c>
      <c r="B517" t="s">
        <v>982</v>
      </c>
      <c r="C517" s="1">
        <f t="shared" si="195"/>
        <v>7969</v>
      </c>
      <c r="D517" s="7">
        <f>IF(N517&gt;0, RANK(N517,(N517:P517,Q517:AE517)),0)</f>
        <v>2</v>
      </c>
      <c r="E517" s="7">
        <f>IF(O517&gt;0,RANK(O517,(N517:P517,Q517:AE517)),0)</f>
        <v>1</v>
      </c>
      <c r="F517" s="7">
        <f>IF(P517&gt;0,RANK(P517,(N517:P517,Q517:AE517)),0)</f>
        <v>0</v>
      </c>
      <c r="G517" s="1">
        <f t="shared" si="196"/>
        <v>1258</v>
      </c>
      <c r="H517" s="2">
        <f t="shared" si="197"/>
        <v>0.15786171414230141</v>
      </c>
      <c r="I517" s="2"/>
      <c r="J517" s="2">
        <f t="shared" si="198"/>
        <v>0.39854435939264649</v>
      </c>
      <c r="K517" s="2">
        <f t="shared" si="199"/>
        <v>0.55640607353494798</v>
      </c>
      <c r="L517" s="2">
        <f t="shared" si="200"/>
        <v>0</v>
      </c>
      <c r="M517" s="2">
        <f t="shared" si="201"/>
        <v>4.5049567072405483E-2</v>
      </c>
      <c r="N517" s="55">
        <v>3176</v>
      </c>
      <c r="O517" s="55">
        <v>4434</v>
      </c>
      <c r="P517" s="106"/>
      <c r="Q517" s="106">
        <v>359</v>
      </c>
      <c r="Y517" s="55">
        <v>0</v>
      </c>
      <c r="Z517" s="55">
        <v>0</v>
      </c>
      <c r="AA517" s="55">
        <v>0</v>
      </c>
      <c r="AG517" s="7">
        <f>IF(Q517&gt;0,RANK(Q517,(N517:P517,Q517:AE517)),0)</f>
        <v>3</v>
      </c>
      <c r="AH517" s="7">
        <f>IF(R517&gt;0,RANK(R517,(N517:P517,Q517:AE517)),0)</f>
        <v>0</v>
      </c>
      <c r="AI517" s="7">
        <f>IF(T517&gt;0,RANK(T517,(N517:P517,Q517:AE517)),0)</f>
        <v>0</v>
      </c>
      <c r="AJ517" s="7">
        <f>IF(S517&gt;0,RANK(S517,(N517:P517,Q517:AE517)),0)</f>
        <v>0</v>
      </c>
      <c r="AK517" s="2">
        <f t="shared" si="202"/>
        <v>4.5049567072405573E-2</v>
      </c>
      <c r="AL517" s="2">
        <f t="shared" si="203"/>
        <v>0</v>
      </c>
      <c r="AM517" s="2">
        <f t="shared" si="204"/>
        <v>0</v>
      </c>
      <c r="AN517" s="2">
        <f t="shared" si="205"/>
        <v>0</v>
      </c>
      <c r="AP517" t="s">
        <v>1055</v>
      </c>
      <c r="AQ517" t="s">
        <v>982</v>
      </c>
      <c r="AT517">
        <v>2</v>
      </c>
      <c r="AU517" s="95">
        <v>17</v>
      </c>
      <c r="AV517" s="97">
        <v>83</v>
      </c>
      <c r="AW517" s="100">
        <f t="shared" si="183"/>
        <v>17083</v>
      </c>
      <c r="AY517" s="7" t="s">
        <v>1461</v>
      </c>
    </row>
    <row r="518" spans="1:51" ht="13" hidden="1" customHeight="1" outlineLevel="1">
      <c r="A518" t="s">
        <v>2036</v>
      </c>
      <c r="B518" t="s">
        <v>982</v>
      </c>
      <c r="C518" s="1">
        <f t="shared" si="195"/>
        <v>7719</v>
      </c>
      <c r="D518" s="7">
        <f>IF(N518&gt;0, RANK(N518,(N518:P518,Q518:AE518)),0)</f>
        <v>2</v>
      </c>
      <c r="E518" s="7">
        <f>IF(O518&gt;0,RANK(O518,(N518:P518,Q518:AE518)),0)</f>
        <v>1</v>
      </c>
      <c r="F518" s="7">
        <f>IF(P518&gt;0,RANK(P518,(N518:P518,Q518:AE518)),0)</f>
        <v>0</v>
      </c>
      <c r="G518" s="1">
        <f t="shared" si="196"/>
        <v>918</v>
      </c>
      <c r="H518" s="2">
        <f t="shared" si="197"/>
        <v>0.11892732219199378</v>
      </c>
      <c r="I518" s="2"/>
      <c r="J518" s="2">
        <f t="shared" si="198"/>
        <v>0.41715248089130719</v>
      </c>
      <c r="K518" s="2">
        <f t="shared" si="199"/>
        <v>0.53607980308330094</v>
      </c>
      <c r="L518" s="2">
        <f t="shared" si="200"/>
        <v>0</v>
      </c>
      <c r="M518" s="2">
        <f t="shared" si="201"/>
        <v>4.676771602539187E-2</v>
      </c>
      <c r="N518" s="55">
        <v>3220</v>
      </c>
      <c r="O518" s="55">
        <v>4138</v>
      </c>
      <c r="P518" s="106"/>
      <c r="Q518" s="106">
        <v>361</v>
      </c>
      <c r="Y518" s="55">
        <v>0</v>
      </c>
      <c r="Z518" s="55">
        <v>0</v>
      </c>
      <c r="AA518" s="55">
        <v>0</v>
      </c>
      <c r="AG518" s="7">
        <f>IF(Q518&gt;0,RANK(Q518,(N518:P518,Q518:AE518)),0)</f>
        <v>3</v>
      </c>
      <c r="AH518" s="7">
        <f>IF(R518&gt;0,RANK(R518,(N518:P518,Q518:AE518)),0)</f>
        <v>0</v>
      </c>
      <c r="AI518" s="7">
        <f>IF(T518&gt;0,RANK(T518,(N518:P518,Q518:AE518)),0)</f>
        <v>0</v>
      </c>
      <c r="AJ518" s="7">
        <f>IF(S518&gt;0,RANK(S518,(N518:P518,Q518:AE518)),0)</f>
        <v>0</v>
      </c>
      <c r="AK518" s="2">
        <f t="shared" si="202"/>
        <v>4.6767716025391891E-2</v>
      </c>
      <c r="AL518" s="2">
        <f t="shared" si="203"/>
        <v>0</v>
      </c>
      <c r="AM518" s="2">
        <f t="shared" si="204"/>
        <v>0</v>
      </c>
      <c r="AN518" s="2">
        <f t="shared" si="205"/>
        <v>0</v>
      </c>
      <c r="AP518" t="s">
        <v>2036</v>
      </c>
      <c r="AQ518" t="s">
        <v>982</v>
      </c>
      <c r="AT518">
        <v>2</v>
      </c>
      <c r="AU518" s="95">
        <v>17</v>
      </c>
      <c r="AV518" s="97">
        <v>85</v>
      </c>
      <c r="AW518" s="100">
        <f t="shared" si="183"/>
        <v>17085</v>
      </c>
      <c r="AY518" s="7" t="s">
        <v>1461</v>
      </c>
    </row>
    <row r="519" spans="1:51" ht="13" hidden="1" customHeight="1" outlineLevel="1">
      <c r="A519" t="s">
        <v>2426</v>
      </c>
      <c r="B519" t="s">
        <v>982</v>
      </c>
      <c r="C519" s="1">
        <f t="shared" si="195"/>
        <v>4547</v>
      </c>
      <c r="D519" s="7">
        <f>IF(N519&gt;0, RANK(N519,(N519:P519,Q519:AE519)),0)</f>
        <v>2</v>
      </c>
      <c r="E519" s="7">
        <f>IF(O519&gt;0,RANK(O519,(N519:P519,Q519:AE519)),0)</f>
        <v>1</v>
      </c>
      <c r="F519" s="7">
        <f>IF(P519&gt;0,RANK(P519,(N519:P519,Q519:AE519)),0)</f>
        <v>0</v>
      </c>
      <c r="G519" s="1">
        <f t="shared" si="196"/>
        <v>1506</v>
      </c>
      <c r="H519" s="2">
        <f t="shared" si="197"/>
        <v>0.33120738948757422</v>
      </c>
      <c r="I519" s="2"/>
      <c r="J519" s="2">
        <f t="shared" si="198"/>
        <v>0.31185396965031892</v>
      </c>
      <c r="K519" s="2">
        <f t="shared" si="199"/>
        <v>0.64306135913789308</v>
      </c>
      <c r="L519" s="2">
        <f t="shared" si="200"/>
        <v>0</v>
      </c>
      <c r="M519" s="2">
        <f t="shared" si="201"/>
        <v>4.5084671211788052E-2</v>
      </c>
      <c r="N519" s="55">
        <v>1418</v>
      </c>
      <c r="O519" s="55">
        <v>2924</v>
      </c>
      <c r="P519" s="106"/>
      <c r="Q519" s="106">
        <v>205</v>
      </c>
      <c r="Y519" s="55">
        <v>0</v>
      </c>
      <c r="Z519" s="55">
        <v>0</v>
      </c>
      <c r="AA519" s="55">
        <v>0</v>
      </c>
      <c r="AG519" s="7">
        <f>IF(Q519&gt;0,RANK(Q519,(N519:P519,Q519:AE519)),0)</f>
        <v>3</v>
      </c>
      <c r="AH519" s="7">
        <f>IF(R519&gt;0,RANK(R519,(N519:P519,Q519:AE519)),0)</f>
        <v>0</v>
      </c>
      <c r="AI519" s="7">
        <f>IF(T519&gt;0,RANK(T519,(N519:P519,Q519:AE519)),0)</f>
        <v>0</v>
      </c>
      <c r="AJ519" s="7">
        <f>IF(S519&gt;0,RANK(S519,(N519:P519,Q519:AE519)),0)</f>
        <v>0</v>
      </c>
      <c r="AK519" s="2">
        <f t="shared" si="202"/>
        <v>4.508467121178799E-2</v>
      </c>
      <c r="AL519" s="2">
        <f t="shared" si="203"/>
        <v>0</v>
      </c>
      <c r="AM519" s="2">
        <f t="shared" si="204"/>
        <v>0</v>
      </c>
      <c r="AN519" s="2">
        <f t="shared" si="205"/>
        <v>0</v>
      </c>
      <c r="AP519" t="s">
        <v>2426</v>
      </c>
      <c r="AQ519" t="s">
        <v>982</v>
      </c>
      <c r="AT519">
        <v>2</v>
      </c>
      <c r="AU519" s="95">
        <v>17</v>
      </c>
      <c r="AV519" s="97">
        <v>87</v>
      </c>
      <c r="AW519" s="100">
        <f t="shared" si="183"/>
        <v>17087</v>
      </c>
      <c r="AY519" s="7" t="s">
        <v>1461</v>
      </c>
    </row>
    <row r="520" spans="1:51" ht="13" hidden="1" customHeight="1" outlineLevel="1">
      <c r="A520" t="s">
        <v>2045</v>
      </c>
      <c r="B520" t="s">
        <v>982</v>
      </c>
      <c r="C520" s="1">
        <f t="shared" si="195"/>
        <v>124831</v>
      </c>
      <c r="D520" s="7">
        <f>IF(N520&gt;0, RANK(N520,(N520:P520,Q520:AE520)),0)</f>
        <v>2</v>
      </c>
      <c r="E520" s="7">
        <f>IF(O520&gt;0,RANK(O520,(N520:P520,Q520:AE520)),0)</f>
        <v>1</v>
      </c>
      <c r="F520" s="7">
        <f>IF(P520&gt;0,RANK(P520,(N520:P520,Q520:AE520)),0)</f>
        <v>0</v>
      </c>
      <c r="G520" s="1">
        <f t="shared" si="196"/>
        <v>8761</v>
      </c>
      <c r="H520" s="2">
        <f t="shared" si="197"/>
        <v>7.0182887263580365E-2</v>
      </c>
      <c r="I520" s="2"/>
      <c r="J520" s="2">
        <f t="shared" si="198"/>
        <v>0.44262242551930209</v>
      </c>
      <c r="K520" s="2">
        <f t="shared" si="199"/>
        <v>0.51280531278288244</v>
      </c>
      <c r="L520" s="2">
        <f t="shared" si="200"/>
        <v>0</v>
      </c>
      <c r="M520" s="2">
        <f t="shared" si="201"/>
        <v>4.4572261697815474E-2</v>
      </c>
      <c r="N520" s="55">
        <v>55253</v>
      </c>
      <c r="O520" s="55">
        <v>64014</v>
      </c>
      <c r="P520" s="106"/>
      <c r="Q520" s="106">
        <v>5564</v>
      </c>
      <c r="Y520" s="55">
        <v>0</v>
      </c>
      <c r="Z520" s="55">
        <v>0</v>
      </c>
      <c r="AA520" s="55">
        <v>0</v>
      </c>
      <c r="AG520" s="7">
        <f>IF(Q520&gt;0,RANK(Q520,(N520:P520,Q520:AE520)),0)</f>
        <v>3</v>
      </c>
      <c r="AH520" s="7">
        <f>IF(R520&gt;0,RANK(R520,(N520:P520,Q520:AE520)),0)</f>
        <v>0</v>
      </c>
      <c r="AI520" s="7">
        <f>IF(T520&gt;0,RANK(T520,(N520:P520,Q520:AE520)),0)</f>
        <v>0</v>
      </c>
      <c r="AJ520" s="7">
        <f>IF(S520&gt;0,RANK(S520,(N520:P520,Q520:AE520)),0)</f>
        <v>0</v>
      </c>
      <c r="AK520" s="2">
        <f t="shared" si="202"/>
        <v>4.4572261697815446E-2</v>
      </c>
      <c r="AL520" s="2">
        <f t="shared" si="203"/>
        <v>0</v>
      </c>
      <c r="AM520" s="2">
        <f t="shared" si="204"/>
        <v>0</v>
      </c>
      <c r="AN520" s="2">
        <f t="shared" si="205"/>
        <v>0</v>
      </c>
      <c r="AP520" t="s">
        <v>2045</v>
      </c>
      <c r="AQ520" t="s">
        <v>982</v>
      </c>
      <c r="AT520">
        <v>2</v>
      </c>
      <c r="AU520" s="95">
        <v>17</v>
      </c>
      <c r="AV520" s="97">
        <v>89</v>
      </c>
      <c r="AW520" s="100">
        <f t="shared" si="183"/>
        <v>17089</v>
      </c>
      <c r="AY520" s="7" t="s">
        <v>1461</v>
      </c>
    </row>
    <row r="521" spans="1:51" ht="13" hidden="1" customHeight="1" outlineLevel="1">
      <c r="A521" t="s">
        <v>2120</v>
      </c>
      <c r="B521" t="s">
        <v>982</v>
      </c>
      <c r="C521" s="1">
        <f t="shared" si="195"/>
        <v>33888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>IF(P521&gt;0,RANK(P521,(N521:P521,Q521:AE521)),0)</f>
        <v>0</v>
      </c>
      <c r="G521" s="1">
        <f t="shared" si="196"/>
        <v>2604</v>
      </c>
      <c r="H521" s="2">
        <f t="shared" si="197"/>
        <v>7.6841359773371101E-2</v>
      </c>
      <c r="I521" s="2"/>
      <c r="J521" s="2">
        <f t="shared" si="198"/>
        <v>0.43761803588290843</v>
      </c>
      <c r="K521" s="2">
        <f t="shared" si="199"/>
        <v>0.51445939565627952</v>
      </c>
      <c r="L521" s="2">
        <f t="shared" si="200"/>
        <v>0</v>
      </c>
      <c r="M521" s="2">
        <f t="shared" si="201"/>
        <v>4.7922568460811998E-2</v>
      </c>
      <c r="N521" s="55">
        <v>14830</v>
      </c>
      <c r="O521" s="55">
        <v>17434</v>
      </c>
      <c r="P521" s="106"/>
      <c r="Q521" s="106">
        <v>1624</v>
      </c>
      <c r="Y521" s="55">
        <v>0</v>
      </c>
      <c r="Z521" s="55">
        <v>0</v>
      </c>
      <c r="AA521" s="55">
        <v>0</v>
      </c>
      <c r="AG521" s="7">
        <f>IF(Q521&gt;0,RANK(Q521,(N521:P521,Q521:AE521)),0)</f>
        <v>3</v>
      </c>
      <c r="AH521" s="7">
        <f>IF(R521&gt;0,RANK(R521,(N521:P521,Q521:AE521)),0)</f>
        <v>0</v>
      </c>
      <c r="AI521" s="7">
        <f>IF(T521&gt;0,RANK(T521,(N521:P521,Q521:AE521)),0)</f>
        <v>0</v>
      </c>
      <c r="AJ521" s="7">
        <f>IF(S521&gt;0,RANK(S521,(N521:P521,Q521:AE521)),0)</f>
        <v>0</v>
      </c>
      <c r="AK521" s="2">
        <f t="shared" si="202"/>
        <v>4.7922568460812089E-2</v>
      </c>
      <c r="AL521" s="2">
        <f t="shared" si="203"/>
        <v>0</v>
      </c>
      <c r="AM521" s="2">
        <f t="shared" si="204"/>
        <v>0</v>
      </c>
      <c r="AN521" s="2">
        <f t="shared" si="205"/>
        <v>0</v>
      </c>
      <c r="AP521" t="s">
        <v>2120</v>
      </c>
      <c r="AQ521" t="s">
        <v>982</v>
      </c>
      <c r="AT521">
        <v>2</v>
      </c>
      <c r="AU521" s="95">
        <v>17</v>
      </c>
      <c r="AV521" s="97">
        <v>91</v>
      </c>
      <c r="AW521" s="100">
        <f t="shared" ref="AW521:AW577" si="206">1000*AU521+AV521</f>
        <v>17091</v>
      </c>
      <c r="AY521" s="7" t="s">
        <v>1461</v>
      </c>
    </row>
    <row r="522" spans="1:51" ht="13" hidden="1" customHeight="1" outlineLevel="1">
      <c r="A522" t="s">
        <v>2477</v>
      </c>
      <c r="B522" t="s">
        <v>982</v>
      </c>
      <c r="C522" s="1">
        <f t="shared" si="195"/>
        <v>32230</v>
      </c>
      <c r="D522" s="7">
        <f>IF(N522&gt;0, RANK(N522,(N522:P522,Q522:AE522)),0)</f>
        <v>2</v>
      </c>
      <c r="E522" s="7">
        <f>IF(O522&gt;0,RANK(O522,(N522:P522,Q522:AE522)),0)</f>
        <v>1</v>
      </c>
      <c r="F522" s="7">
        <f>IF(P522&gt;0,RANK(P522,(N522:P522,Q522:AE522)),0)</f>
        <v>0</v>
      </c>
      <c r="G522" s="1">
        <f t="shared" si="196"/>
        <v>4019</v>
      </c>
      <c r="H522" s="2">
        <f t="shared" si="197"/>
        <v>0.12469748681352777</v>
      </c>
      <c r="I522" s="2"/>
      <c r="J522" s="2">
        <f t="shared" si="198"/>
        <v>0.41092150170648462</v>
      </c>
      <c r="K522" s="2">
        <f t="shared" si="199"/>
        <v>0.53561898852001244</v>
      </c>
      <c r="L522" s="2">
        <f t="shared" si="200"/>
        <v>0</v>
      </c>
      <c r="M522" s="2">
        <f t="shared" si="201"/>
        <v>5.3459509773502889E-2</v>
      </c>
      <c r="N522" s="55">
        <v>13244</v>
      </c>
      <c r="O522" s="55">
        <v>17263</v>
      </c>
      <c r="P522" s="106"/>
      <c r="Q522" s="106">
        <v>1723</v>
      </c>
      <c r="Y522" s="55">
        <v>0</v>
      </c>
      <c r="Z522" s="55">
        <v>0</v>
      </c>
      <c r="AA522" s="55">
        <v>0</v>
      </c>
      <c r="AG522" s="7">
        <f>IF(Q522&gt;0,RANK(Q522,(N522:P522,Q522:AE522)),0)</f>
        <v>3</v>
      </c>
      <c r="AH522" s="7">
        <f>IF(R522&gt;0,RANK(R522,(N522:P522,Q522:AE522)),0)</f>
        <v>0</v>
      </c>
      <c r="AI522" s="7">
        <f>IF(T522&gt;0,RANK(T522,(N522:P522,Q522:AE522)),0)</f>
        <v>0</v>
      </c>
      <c r="AJ522" s="7">
        <f>IF(S522&gt;0,RANK(S522,(N522:P522,Q522:AE522)),0)</f>
        <v>0</v>
      </c>
      <c r="AK522" s="2">
        <f t="shared" si="202"/>
        <v>5.3459509773502945E-2</v>
      </c>
      <c r="AL522" s="2">
        <f t="shared" si="203"/>
        <v>0</v>
      </c>
      <c r="AM522" s="2">
        <f t="shared" si="204"/>
        <v>0</v>
      </c>
      <c r="AN522" s="2">
        <f t="shared" si="205"/>
        <v>0</v>
      </c>
      <c r="AP522" t="s">
        <v>2477</v>
      </c>
      <c r="AQ522" t="s">
        <v>982</v>
      </c>
      <c r="AT522">
        <v>2</v>
      </c>
      <c r="AU522" s="95">
        <v>17</v>
      </c>
      <c r="AV522" s="97">
        <v>93</v>
      </c>
      <c r="AW522" s="100">
        <f t="shared" si="206"/>
        <v>17093</v>
      </c>
      <c r="AY522" s="7" t="s">
        <v>1461</v>
      </c>
    </row>
    <row r="523" spans="1:51" ht="13" hidden="1" customHeight="1" outlineLevel="1">
      <c r="A523" t="s">
        <v>2526</v>
      </c>
      <c r="B523" t="s">
        <v>982</v>
      </c>
      <c r="C523" s="1">
        <f t="shared" si="195"/>
        <v>16097</v>
      </c>
      <c r="D523" s="7">
        <f>IF(N523&gt;0, RANK(N523,(N523:P523,Q523:AE523)),0)</f>
        <v>1</v>
      </c>
      <c r="E523" s="7">
        <f>IF(O523&gt;0,RANK(O523,(N523:P523,Q523:AE523)),0)</f>
        <v>2</v>
      </c>
      <c r="F523" s="7">
        <f>IF(P523&gt;0,RANK(P523,(N523:P523,Q523:AE523)),0)</f>
        <v>0</v>
      </c>
      <c r="G523" s="1">
        <f t="shared" si="196"/>
        <v>1027</v>
      </c>
      <c r="H523" s="2">
        <f t="shared" si="197"/>
        <v>6.3800708206498108E-2</v>
      </c>
      <c r="I523" s="2"/>
      <c r="J523" s="2">
        <f t="shared" si="198"/>
        <v>0.51189662670062741</v>
      </c>
      <c r="K523" s="2">
        <f t="shared" si="199"/>
        <v>0.44809591849412933</v>
      </c>
      <c r="L523" s="2">
        <f t="shared" si="200"/>
        <v>0</v>
      </c>
      <c r="M523" s="2">
        <f t="shared" si="201"/>
        <v>4.0007454805243259E-2</v>
      </c>
      <c r="N523" s="55">
        <v>8240</v>
      </c>
      <c r="O523" s="55">
        <v>7213</v>
      </c>
      <c r="P523" s="106"/>
      <c r="Q523" s="106">
        <v>644</v>
      </c>
      <c r="Y523" s="55">
        <v>0</v>
      </c>
      <c r="Z523" s="55">
        <v>0</v>
      </c>
      <c r="AA523" s="55">
        <v>0</v>
      </c>
      <c r="AG523" s="7">
        <f>IF(Q523&gt;0,RANK(Q523,(N523:P523,Q523:AE523)),0)</f>
        <v>3</v>
      </c>
      <c r="AH523" s="7">
        <f>IF(R523&gt;0,RANK(R523,(N523:P523,Q523:AE523)),0)</f>
        <v>0</v>
      </c>
      <c r="AI523" s="7">
        <f>IF(T523&gt;0,RANK(T523,(N523:P523,Q523:AE523)),0)</f>
        <v>0</v>
      </c>
      <c r="AJ523" s="7">
        <f>IF(S523&gt;0,RANK(S523,(N523:P523,Q523:AE523)),0)</f>
        <v>0</v>
      </c>
      <c r="AK523" s="2">
        <f t="shared" si="202"/>
        <v>4.000745480524321E-2</v>
      </c>
      <c r="AL523" s="2">
        <f t="shared" si="203"/>
        <v>0</v>
      </c>
      <c r="AM523" s="2">
        <f t="shared" si="204"/>
        <v>0</v>
      </c>
      <c r="AN523" s="2">
        <f t="shared" si="205"/>
        <v>0</v>
      </c>
      <c r="AP523" t="s">
        <v>2526</v>
      </c>
      <c r="AQ523" t="s">
        <v>982</v>
      </c>
      <c r="AT523">
        <v>2</v>
      </c>
      <c r="AU523" s="95">
        <v>17</v>
      </c>
      <c r="AV523" s="97">
        <v>95</v>
      </c>
      <c r="AW523" s="100">
        <f t="shared" si="206"/>
        <v>17095</v>
      </c>
      <c r="AY523" s="7" t="s">
        <v>1461</v>
      </c>
    </row>
    <row r="524" spans="1:51" ht="13" hidden="1" customHeight="1" outlineLevel="1">
      <c r="A524" t="s">
        <v>30</v>
      </c>
      <c r="B524" t="s">
        <v>982</v>
      </c>
      <c r="C524" s="1">
        <f t="shared" si="195"/>
        <v>193450</v>
      </c>
      <c r="D524" s="7">
        <f>IF(N524&gt;0, RANK(N524,(N524:P524,Q524:AE524)),0)</f>
        <v>1</v>
      </c>
      <c r="E524" s="7">
        <f>IF(O524&gt;0,RANK(O524,(N524:P524,Q524:AE524)),0)</f>
        <v>2</v>
      </c>
      <c r="F524" s="7">
        <f>IF(P524&gt;0,RANK(P524,(N524:P524,Q524:AE524)),0)</f>
        <v>0</v>
      </c>
      <c r="G524" s="1">
        <f t="shared" si="196"/>
        <v>4928</v>
      </c>
      <c r="H524" s="2">
        <f t="shared" si="197"/>
        <v>2.5474282760403207E-2</v>
      </c>
      <c r="I524" s="2"/>
      <c r="J524" s="2">
        <f t="shared" si="198"/>
        <v>0.49566296200568621</v>
      </c>
      <c r="K524" s="2">
        <f t="shared" si="199"/>
        <v>0.47018867924528301</v>
      </c>
      <c r="L524" s="2">
        <f t="shared" si="200"/>
        <v>0</v>
      </c>
      <c r="M524" s="2">
        <f t="shared" si="201"/>
        <v>3.4148358749030716E-2</v>
      </c>
      <c r="N524" s="55">
        <v>95886</v>
      </c>
      <c r="O524" s="55">
        <v>90958</v>
      </c>
      <c r="P524" s="106"/>
      <c r="Q524" s="106">
        <v>6598</v>
      </c>
      <c r="Y524" s="55">
        <v>8</v>
      </c>
      <c r="Z524" s="55">
        <v>0</v>
      </c>
      <c r="AA524" s="55">
        <v>0</v>
      </c>
      <c r="AG524" s="7">
        <f>IF(Q524&gt;0,RANK(Q524,(N524:P524,Q524:AE524)),0)</f>
        <v>3</v>
      </c>
      <c r="AH524" s="7">
        <f>IF(R524&gt;0,RANK(R524,(N524:P524,Q524:AE524)),0)</f>
        <v>0</v>
      </c>
      <c r="AI524" s="7">
        <f>IF(T524&gt;0,RANK(T524,(N524:P524,Q524:AE524)),0)</f>
        <v>0</v>
      </c>
      <c r="AJ524" s="7">
        <f>IF(S524&gt;0,RANK(S524,(N524:P524,Q524:AE524)),0)</f>
        <v>0</v>
      </c>
      <c r="AK524" s="2">
        <f t="shared" si="202"/>
        <v>3.4107004393900235E-2</v>
      </c>
      <c r="AL524" s="2">
        <f t="shared" si="203"/>
        <v>0</v>
      </c>
      <c r="AM524" s="2">
        <f t="shared" si="204"/>
        <v>0</v>
      </c>
      <c r="AN524" s="2">
        <f t="shared" si="205"/>
        <v>0</v>
      </c>
      <c r="AP524" t="s">
        <v>30</v>
      </c>
      <c r="AQ524" t="s">
        <v>982</v>
      </c>
      <c r="AT524">
        <v>2</v>
      </c>
      <c r="AU524" s="95">
        <v>17</v>
      </c>
      <c r="AV524" s="97">
        <v>97</v>
      </c>
      <c r="AW524" s="100">
        <f t="shared" si="206"/>
        <v>17097</v>
      </c>
      <c r="AY524" s="7" t="s">
        <v>1461</v>
      </c>
    </row>
    <row r="525" spans="1:51" ht="13" hidden="1" customHeight="1" outlineLevel="1">
      <c r="A525" t="s">
        <v>1217</v>
      </c>
      <c r="B525" t="s">
        <v>982</v>
      </c>
      <c r="C525" s="1">
        <f t="shared" si="195"/>
        <v>35352</v>
      </c>
      <c r="D525" s="7">
        <f>IF(N525&gt;0, RANK(N525,(N525:P525,Q525:AE525)),0)</f>
        <v>2</v>
      </c>
      <c r="E525" s="7">
        <f>IF(O525&gt;0,RANK(O525,(N525:P525,Q525:AE525)),0)</f>
        <v>1</v>
      </c>
      <c r="F525" s="7">
        <f>IF(P525&gt;0,RANK(P525,(N525:P525,Q525:AE525)),0)</f>
        <v>0</v>
      </c>
      <c r="G525" s="1">
        <f t="shared" si="196"/>
        <v>3532</v>
      </c>
      <c r="H525" s="2">
        <f t="shared" si="197"/>
        <v>9.9909481783208867E-2</v>
      </c>
      <c r="I525" s="2"/>
      <c r="J525" s="2">
        <f t="shared" si="198"/>
        <v>0.42288979407105681</v>
      </c>
      <c r="K525" s="2">
        <f t="shared" si="199"/>
        <v>0.52279927585426567</v>
      </c>
      <c r="L525" s="2">
        <f t="shared" si="200"/>
        <v>0</v>
      </c>
      <c r="M525" s="2">
        <f t="shared" si="201"/>
        <v>5.4310930074677577E-2</v>
      </c>
      <c r="N525" s="55">
        <v>14950</v>
      </c>
      <c r="O525" s="55">
        <v>18482</v>
      </c>
      <c r="P525" s="106"/>
      <c r="Q525" s="106">
        <v>1920</v>
      </c>
      <c r="Y525" s="55">
        <v>0</v>
      </c>
      <c r="Z525" s="55">
        <v>0</v>
      </c>
      <c r="AA525" s="55">
        <v>0</v>
      </c>
      <c r="AG525" s="7">
        <f>IF(Q525&gt;0,RANK(Q525,(N525:P525,Q525:AE525)),0)</f>
        <v>3</v>
      </c>
      <c r="AH525" s="7">
        <f>IF(R525&gt;0,RANK(R525,(N525:P525,Q525:AE525)),0)</f>
        <v>0</v>
      </c>
      <c r="AI525" s="7">
        <f>IF(T525&gt;0,RANK(T525,(N525:P525,Q525:AE525)),0)</f>
        <v>0</v>
      </c>
      <c r="AJ525" s="7">
        <f>IF(S525&gt;0,RANK(S525,(N525:P525,Q525:AE525)),0)</f>
        <v>0</v>
      </c>
      <c r="AK525" s="2">
        <f t="shared" si="202"/>
        <v>5.4310930074677528E-2</v>
      </c>
      <c r="AL525" s="2">
        <f t="shared" si="203"/>
        <v>0</v>
      </c>
      <c r="AM525" s="2">
        <f t="shared" si="204"/>
        <v>0</v>
      </c>
      <c r="AN525" s="2">
        <f t="shared" si="205"/>
        <v>0</v>
      </c>
      <c r="AP525" t="s">
        <v>1217</v>
      </c>
      <c r="AQ525" t="s">
        <v>982</v>
      </c>
      <c r="AT525">
        <v>2</v>
      </c>
      <c r="AU525" s="95">
        <v>17</v>
      </c>
      <c r="AV525" s="97">
        <v>99</v>
      </c>
      <c r="AW525" s="100">
        <f t="shared" si="206"/>
        <v>17099</v>
      </c>
      <c r="AY525" s="7" t="s">
        <v>1461</v>
      </c>
    </row>
    <row r="526" spans="1:51" ht="13" hidden="1" customHeight="1" outlineLevel="1">
      <c r="A526" t="s">
        <v>516</v>
      </c>
      <c r="B526" t="s">
        <v>982</v>
      </c>
      <c r="C526" s="1">
        <f t="shared" si="195"/>
        <v>4095</v>
      </c>
      <c r="D526" s="7">
        <f>IF(N526&gt;0, RANK(N526,(N526:P526,Q526:AE526)),0)</f>
        <v>2</v>
      </c>
      <c r="E526" s="7">
        <f>IF(O526&gt;0,RANK(O526,(N526:P526,Q526:AE526)),0)</f>
        <v>1</v>
      </c>
      <c r="F526" s="7">
        <f>IF(P526&gt;0,RANK(P526,(N526:P526,Q526:AE526)),0)</f>
        <v>0</v>
      </c>
      <c r="G526" s="1">
        <f t="shared" si="196"/>
        <v>944</v>
      </c>
      <c r="H526" s="2">
        <f t="shared" si="197"/>
        <v>0.23052503052503054</v>
      </c>
      <c r="I526" s="2"/>
      <c r="J526" s="2">
        <f t="shared" si="198"/>
        <v>0.35555555555555557</v>
      </c>
      <c r="K526" s="2">
        <f t="shared" si="199"/>
        <v>0.58608058608058611</v>
      </c>
      <c r="L526" s="2">
        <f t="shared" si="200"/>
        <v>0</v>
      </c>
      <c r="M526" s="2">
        <f t="shared" si="201"/>
        <v>5.8363858363858268E-2</v>
      </c>
      <c r="N526" s="55">
        <v>1456</v>
      </c>
      <c r="O526" s="55">
        <v>2400</v>
      </c>
      <c r="P526" s="106"/>
      <c r="Q526" s="106">
        <v>239</v>
      </c>
      <c r="Y526" s="55">
        <v>0</v>
      </c>
      <c r="Z526" s="55">
        <v>0</v>
      </c>
      <c r="AA526" s="55">
        <v>0</v>
      </c>
      <c r="AG526" s="7">
        <f>IF(Q526&gt;0,RANK(Q526,(N526:P526,Q526:AE526)),0)</f>
        <v>3</v>
      </c>
      <c r="AH526" s="7">
        <f>IF(R526&gt;0,RANK(R526,(N526:P526,Q526:AE526)),0)</f>
        <v>0</v>
      </c>
      <c r="AI526" s="7">
        <f>IF(T526&gt;0,RANK(T526,(N526:P526,Q526:AE526)),0)</f>
        <v>0</v>
      </c>
      <c r="AJ526" s="7">
        <f>IF(S526&gt;0,RANK(S526,(N526:P526,Q526:AE526)),0)</f>
        <v>0</v>
      </c>
      <c r="AK526" s="2">
        <f t="shared" si="202"/>
        <v>5.8363858363858365E-2</v>
      </c>
      <c r="AL526" s="2">
        <f t="shared" si="203"/>
        <v>0</v>
      </c>
      <c r="AM526" s="2">
        <f t="shared" si="204"/>
        <v>0</v>
      </c>
      <c r="AN526" s="2">
        <f t="shared" si="205"/>
        <v>0</v>
      </c>
      <c r="AP526" t="s">
        <v>516</v>
      </c>
      <c r="AQ526" t="s">
        <v>982</v>
      </c>
      <c r="AT526">
        <v>2</v>
      </c>
      <c r="AU526" s="95">
        <v>17</v>
      </c>
      <c r="AV526" s="97">
        <v>101</v>
      </c>
      <c r="AW526" s="100">
        <f t="shared" si="206"/>
        <v>17101</v>
      </c>
      <c r="AY526" s="7" t="s">
        <v>1461</v>
      </c>
    </row>
    <row r="527" spans="1:51" ht="13" hidden="1" customHeight="1" outlineLevel="1">
      <c r="A527" t="s">
        <v>1579</v>
      </c>
      <c r="B527" t="s">
        <v>982</v>
      </c>
      <c r="C527" s="1">
        <f t="shared" si="195"/>
        <v>11254</v>
      </c>
      <c r="D527" s="7">
        <f>IF(N527&gt;0, RANK(N527,(N527:P527,Q527:AE527)),0)</f>
        <v>2</v>
      </c>
      <c r="E527" s="7">
        <f>IF(O527&gt;0,RANK(O527,(N527:P527,Q527:AE527)),0)</f>
        <v>1</v>
      </c>
      <c r="F527" s="7">
        <f>IF(P527&gt;0,RANK(P527,(N527:P527,Q527:AE527)),0)</f>
        <v>0</v>
      </c>
      <c r="G527" s="1">
        <f t="shared" si="196"/>
        <v>2001</v>
      </c>
      <c r="H527" s="2">
        <f t="shared" si="197"/>
        <v>0.17780344766305314</v>
      </c>
      <c r="I527" s="2"/>
      <c r="J527" s="2">
        <f t="shared" si="198"/>
        <v>0.38608494757419587</v>
      </c>
      <c r="K527" s="2">
        <f t="shared" si="199"/>
        <v>0.56388839523724898</v>
      </c>
      <c r="L527" s="2">
        <f t="shared" si="200"/>
        <v>0</v>
      </c>
      <c r="M527" s="2">
        <f t="shared" si="201"/>
        <v>5.0026657188555146E-2</v>
      </c>
      <c r="N527" s="55">
        <v>4345</v>
      </c>
      <c r="O527" s="55">
        <v>6346</v>
      </c>
      <c r="P527" s="106"/>
      <c r="Q527" s="106">
        <v>563</v>
      </c>
      <c r="Y527" s="55">
        <v>0</v>
      </c>
      <c r="Z527" s="55">
        <v>0</v>
      </c>
      <c r="AA527" s="55">
        <v>0</v>
      </c>
      <c r="AG527" s="7">
        <f>IF(Q527&gt;0,RANK(Q527,(N527:P527,Q527:AE527)),0)</f>
        <v>3</v>
      </c>
      <c r="AH527" s="7">
        <f>IF(R527&gt;0,RANK(R527,(N527:P527,Q527:AE527)),0)</f>
        <v>0</v>
      </c>
      <c r="AI527" s="7">
        <f>IF(T527&gt;0,RANK(T527,(N527:P527,Q527:AE527)),0)</f>
        <v>0</v>
      </c>
      <c r="AJ527" s="7">
        <f>IF(S527&gt;0,RANK(S527,(N527:P527,Q527:AE527)),0)</f>
        <v>0</v>
      </c>
      <c r="AK527" s="2">
        <f t="shared" si="202"/>
        <v>5.0026657188555181E-2</v>
      </c>
      <c r="AL527" s="2">
        <f t="shared" si="203"/>
        <v>0</v>
      </c>
      <c r="AM527" s="2">
        <f t="shared" si="204"/>
        <v>0</v>
      </c>
      <c r="AN527" s="2">
        <f t="shared" si="205"/>
        <v>0</v>
      </c>
      <c r="AP527" t="s">
        <v>1579</v>
      </c>
      <c r="AQ527" t="s">
        <v>982</v>
      </c>
      <c r="AT527">
        <v>2</v>
      </c>
      <c r="AU527" s="95">
        <v>17</v>
      </c>
      <c r="AV527" s="97">
        <v>103</v>
      </c>
      <c r="AW527" s="100">
        <f t="shared" si="206"/>
        <v>17103</v>
      </c>
      <c r="AY527" s="7" t="s">
        <v>1461</v>
      </c>
    </row>
    <row r="528" spans="1:51" ht="13" hidden="1" customHeight="1" outlineLevel="1">
      <c r="A528" t="s">
        <v>1269</v>
      </c>
      <c r="B528" t="s">
        <v>982</v>
      </c>
      <c r="C528" s="1">
        <f t="shared" si="195"/>
        <v>11170</v>
      </c>
      <c r="D528" s="7">
        <f>IF(N528&gt;0, RANK(N528,(N528:P528,Q528:AE528)),0)</f>
        <v>2</v>
      </c>
      <c r="E528" s="7">
        <f>IF(O528&gt;0,RANK(O528,(N528:P528,Q528:AE528)),0)</f>
        <v>1</v>
      </c>
      <c r="F528" s="7">
        <f>IF(P528&gt;0,RANK(P528,(N528:P528,Q528:AE528)),0)</f>
        <v>0</v>
      </c>
      <c r="G528" s="1">
        <f t="shared" si="196"/>
        <v>3789</v>
      </c>
      <c r="H528" s="2">
        <f t="shared" si="197"/>
        <v>0.33921217547000893</v>
      </c>
      <c r="I528" s="2"/>
      <c r="J528" s="2">
        <f t="shared" si="198"/>
        <v>0.30859444941808417</v>
      </c>
      <c r="K528" s="2">
        <f t="shared" si="199"/>
        <v>0.64780662488809315</v>
      </c>
      <c r="L528" s="2">
        <f t="shared" si="200"/>
        <v>0</v>
      </c>
      <c r="M528" s="2">
        <f t="shared" si="201"/>
        <v>4.3598925693822732E-2</v>
      </c>
      <c r="N528" s="55">
        <v>3447</v>
      </c>
      <c r="O528" s="55">
        <v>7236</v>
      </c>
      <c r="P528" s="106"/>
      <c r="Q528" s="106">
        <v>487</v>
      </c>
      <c r="Y528" s="55">
        <v>0</v>
      </c>
      <c r="Z528" s="55">
        <v>0</v>
      </c>
      <c r="AA528" s="55">
        <v>0</v>
      </c>
      <c r="AG528" s="7">
        <f>IF(Q528&gt;0,RANK(Q528,(N528:P528,Q528:AE528)),0)</f>
        <v>3</v>
      </c>
      <c r="AH528" s="7">
        <f>IF(R528&gt;0,RANK(R528,(N528:P528,Q528:AE528)),0)</f>
        <v>0</v>
      </c>
      <c r="AI528" s="7">
        <f>IF(T528&gt;0,RANK(T528,(N528:P528,Q528:AE528)),0)</f>
        <v>0</v>
      </c>
      <c r="AJ528" s="7">
        <f>IF(S528&gt;0,RANK(S528,(N528:P528,Q528:AE528)),0)</f>
        <v>0</v>
      </c>
      <c r="AK528" s="2">
        <f t="shared" si="202"/>
        <v>4.3598925693822739E-2</v>
      </c>
      <c r="AL528" s="2">
        <f t="shared" si="203"/>
        <v>0</v>
      </c>
      <c r="AM528" s="2">
        <f t="shared" si="204"/>
        <v>0</v>
      </c>
      <c r="AN528" s="2">
        <f t="shared" si="205"/>
        <v>0</v>
      </c>
      <c r="AP528" t="s">
        <v>1269</v>
      </c>
      <c r="AQ528" t="s">
        <v>982</v>
      </c>
      <c r="AT528">
        <v>2</v>
      </c>
      <c r="AU528" s="95">
        <v>17</v>
      </c>
      <c r="AV528" s="97">
        <v>105</v>
      </c>
      <c r="AW528" s="100">
        <f t="shared" si="206"/>
        <v>17105</v>
      </c>
      <c r="AY528" s="7" t="s">
        <v>1461</v>
      </c>
    </row>
    <row r="529" spans="1:51" ht="13" hidden="1" customHeight="1" outlineLevel="1">
      <c r="A529" t="s">
        <v>1936</v>
      </c>
      <c r="B529" t="s">
        <v>982</v>
      </c>
      <c r="C529" s="1">
        <f t="shared" si="195"/>
        <v>8625</v>
      </c>
      <c r="D529" s="7">
        <f>IF(N529&gt;0, RANK(N529,(N529:P529,Q529:AE529)),0)</f>
        <v>2</v>
      </c>
      <c r="E529" s="7">
        <f>IF(O529&gt;0,RANK(O529,(N529:P529,Q529:AE529)),0)</f>
        <v>1</v>
      </c>
      <c r="F529" s="7">
        <f>IF(P529&gt;0,RANK(P529,(N529:P529,Q529:AE529)),0)</f>
        <v>0</v>
      </c>
      <c r="G529" s="1">
        <f t="shared" si="196"/>
        <v>2909</v>
      </c>
      <c r="H529" s="2">
        <f t="shared" si="197"/>
        <v>0.33727536231884059</v>
      </c>
      <c r="I529" s="2"/>
      <c r="J529" s="2">
        <f t="shared" si="198"/>
        <v>0.31060869565217392</v>
      </c>
      <c r="K529" s="2">
        <f t="shared" si="199"/>
        <v>0.64788405797101445</v>
      </c>
      <c r="L529" s="2">
        <f t="shared" si="200"/>
        <v>0</v>
      </c>
      <c r="M529" s="2">
        <f t="shared" si="201"/>
        <v>4.1507246376811691E-2</v>
      </c>
      <c r="N529" s="55">
        <v>2679</v>
      </c>
      <c r="O529" s="55">
        <v>5588</v>
      </c>
      <c r="P529" s="106"/>
      <c r="Q529" s="106">
        <v>358</v>
      </c>
      <c r="Y529" s="55">
        <v>0</v>
      </c>
      <c r="Z529" s="55">
        <v>0</v>
      </c>
      <c r="AA529" s="55">
        <v>0</v>
      </c>
      <c r="AG529" s="7">
        <f>IF(Q529&gt;0,RANK(Q529,(N529:P529,Q529:AE529)),0)</f>
        <v>3</v>
      </c>
      <c r="AH529" s="7">
        <f>IF(R529&gt;0,RANK(R529,(N529:P529,Q529:AE529)),0)</f>
        <v>0</v>
      </c>
      <c r="AI529" s="7">
        <f>IF(T529&gt;0,RANK(T529,(N529:P529,Q529:AE529)),0)</f>
        <v>0</v>
      </c>
      <c r="AJ529" s="7">
        <f>IF(S529&gt;0,RANK(S529,(N529:P529,Q529:AE529)),0)</f>
        <v>0</v>
      </c>
      <c r="AK529" s="2">
        <f t="shared" si="202"/>
        <v>4.1507246376811593E-2</v>
      </c>
      <c r="AL529" s="2">
        <f t="shared" si="203"/>
        <v>0</v>
      </c>
      <c r="AM529" s="2">
        <f t="shared" si="204"/>
        <v>0</v>
      </c>
      <c r="AN529" s="2">
        <f t="shared" si="205"/>
        <v>0</v>
      </c>
      <c r="AP529" t="s">
        <v>1936</v>
      </c>
      <c r="AQ529" t="s">
        <v>982</v>
      </c>
      <c r="AT529">
        <v>2</v>
      </c>
      <c r="AU529" s="95">
        <v>17</v>
      </c>
      <c r="AV529" s="97">
        <v>107</v>
      </c>
      <c r="AW529" s="100">
        <f t="shared" si="206"/>
        <v>17107</v>
      </c>
      <c r="AY529" s="7" t="s">
        <v>1461</v>
      </c>
    </row>
    <row r="530" spans="1:51" ht="13" hidden="1" customHeight="1" outlineLevel="1">
      <c r="A530" t="s">
        <v>29</v>
      </c>
      <c r="B530" t="s">
        <v>982</v>
      </c>
      <c r="C530" s="1">
        <f t="shared" si="195"/>
        <v>8578</v>
      </c>
      <c r="D530" s="7">
        <f>IF(N530&gt;0, RANK(N530,(N530:P530,Q530:AE530)),0)</f>
        <v>2</v>
      </c>
      <c r="E530" s="7">
        <f>IF(O530&gt;0,RANK(O530,(N530:P530,Q530:AE530)),0)</f>
        <v>1</v>
      </c>
      <c r="F530" s="7">
        <f>IF(P530&gt;0,RANK(P530,(N530:P530,Q530:AE530)),0)</f>
        <v>0</v>
      </c>
      <c r="G530" s="1">
        <f t="shared" si="196"/>
        <v>1396</v>
      </c>
      <c r="H530" s="2">
        <f t="shared" si="197"/>
        <v>0.1627418978782933</v>
      </c>
      <c r="I530" s="2"/>
      <c r="J530" s="2">
        <f t="shared" si="198"/>
        <v>0.39892748892515739</v>
      </c>
      <c r="K530" s="2">
        <f t="shared" si="199"/>
        <v>0.56166938680345069</v>
      </c>
      <c r="L530" s="2">
        <f t="shared" si="200"/>
        <v>0</v>
      </c>
      <c r="M530" s="2">
        <f t="shared" si="201"/>
        <v>3.9403124271391921E-2</v>
      </c>
      <c r="N530" s="55">
        <v>3422</v>
      </c>
      <c r="O530" s="55">
        <v>4818</v>
      </c>
      <c r="P530" s="106"/>
      <c r="Q530" s="106">
        <v>338</v>
      </c>
      <c r="Y530" s="55">
        <v>0</v>
      </c>
      <c r="Z530" s="55">
        <v>0</v>
      </c>
      <c r="AA530" s="55">
        <v>0</v>
      </c>
      <c r="AG530" s="7">
        <f>IF(Q530&gt;0,RANK(Q530,(N530:P530,Q530:AE530)),0)</f>
        <v>3</v>
      </c>
      <c r="AH530" s="7">
        <f>IF(R530&gt;0,RANK(R530,(N530:P530,Q530:AE530)),0)</f>
        <v>0</v>
      </c>
      <c r="AI530" s="7">
        <f>IF(T530&gt;0,RANK(T530,(N530:P530,Q530:AE530)),0)</f>
        <v>0</v>
      </c>
      <c r="AJ530" s="7">
        <f>IF(S530&gt;0,RANK(S530,(N530:P530,Q530:AE530)),0)</f>
        <v>0</v>
      </c>
      <c r="AK530" s="2">
        <f t="shared" si="202"/>
        <v>3.9403124271391934E-2</v>
      </c>
      <c r="AL530" s="2">
        <f t="shared" si="203"/>
        <v>0</v>
      </c>
      <c r="AM530" s="2">
        <f t="shared" si="204"/>
        <v>0</v>
      </c>
      <c r="AN530" s="2">
        <f t="shared" si="205"/>
        <v>0</v>
      </c>
      <c r="AP530" t="s">
        <v>29</v>
      </c>
      <c r="AQ530" t="s">
        <v>982</v>
      </c>
      <c r="AT530">
        <v>2</v>
      </c>
      <c r="AU530" s="95">
        <v>17</v>
      </c>
      <c r="AV530" s="97">
        <v>109</v>
      </c>
      <c r="AW530" s="100">
        <f t="shared" si="206"/>
        <v>17109</v>
      </c>
      <c r="AY530" s="7" t="s">
        <v>1461</v>
      </c>
    </row>
    <row r="531" spans="1:51" ht="13" hidden="1" customHeight="1" outlineLevel="1">
      <c r="A531" t="s">
        <v>283</v>
      </c>
      <c r="B531" t="s">
        <v>982</v>
      </c>
      <c r="C531" s="1">
        <f t="shared" si="195"/>
        <v>93578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>IF(P531&gt;0,RANK(P531,(N531:P531,Q531:AE531)),0)</f>
        <v>0</v>
      </c>
      <c r="G531" s="1">
        <f t="shared" si="196"/>
        <v>18156</v>
      </c>
      <c r="H531" s="2">
        <f t="shared" si="197"/>
        <v>0.19401996195687021</v>
      </c>
      <c r="I531" s="2"/>
      <c r="J531" s="2">
        <f t="shared" si="198"/>
        <v>0.37877492573040672</v>
      </c>
      <c r="K531" s="2">
        <f t="shared" si="199"/>
        <v>0.57279488768727693</v>
      </c>
      <c r="L531" s="2">
        <f t="shared" si="200"/>
        <v>0</v>
      </c>
      <c r="M531" s="2">
        <f t="shared" si="201"/>
        <v>4.8430186582316348E-2</v>
      </c>
      <c r="N531" s="55">
        <v>35445</v>
      </c>
      <c r="O531" s="55">
        <v>53601</v>
      </c>
      <c r="P531" s="106"/>
      <c r="Q531" s="106">
        <v>4531</v>
      </c>
      <c r="Y531" s="55">
        <v>1</v>
      </c>
      <c r="Z531" s="55">
        <v>0</v>
      </c>
      <c r="AA531" s="55">
        <v>0</v>
      </c>
      <c r="AG531" s="7">
        <f>IF(Q531&gt;0,RANK(Q531,(N531:P531,Q531:AE531)),0)</f>
        <v>3</v>
      </c>
      <c r="AH531" s="7">
        <f>IF(R531&gt;0,RANK(R531,(N531:P531,Q531:AE531)),0)</f>
        <v>0</v>
      </c>
      <c r="AI531" s="7">
        <f>IF(T531&gt;0,RANK(T531,(N531:P531,Q531:AE531)),0)</f>
        <v>0</v>
      </c>
      <c r="AJ531" s="7">
        <f>IF(S531&gt;0,RANK(S531,(N531:P531,Q531:AE531)),0)</f>
        <v>0</v>
      </c>
      <c r="AK531" s="2">
        <f t="shared" si="202"/>
        <v>4.84195003099019E-2</v>
      </c>
      <c r="AL531" s="2">
        <f t="shared" si="203"/>
        <v>0</v>
      </c>
      <c r="AM531" s="2">
        <f t="shared" si="204"/>
        <v>0</v>
      </c>
      <c r="AN531" s="2">
        <f t="shared" si="205"/>
        <v>0</v>
      </c>
      <c r="AP531" t="s">
        <v>283</v>
      </c>
      <c r="AQ531" t="s">
        <v>982</v>
      </c>
      <c r="AT531">
        <v>2</v>
      </c>
      <c r="AU531" s="95">
        <v>17</v>
      </c>
      <c r="AV531" s="97">
        <v>111</v>
      </c>
      <c r="AW531" s="100">
        <f t="shared" si="206"/>
        <v>17111</v>
      </c>
      <c r="AY531" s="7" t="s">
        <v>1461</v>
      </c>
    </row>
    <row r="532" spans="1:51" ht="13" hidden="1" customHeight="1" outlineLevel="1">
      <c r="A532" t="s">
        <v>2169</v>
      </c>
      <c r="B532" t="s">
        <v>982</v>
      </c>
      <c r="C532" s="1">
        <f t="shared" si="195"/>
        <v>50486</v>
      </c>
      <c r="D532" s="7">
        <f>IF(N532&gt;0, RANK(N532,(N532:P532,Q532:AE532)),0)</f>
        <v>2</v>
      </c>
      <c r="E532" s="7">
        <f>IF(O532&gt;0,RANK(O532,(N532:P532,Q532:AE532)),0)</f>
        <v>1</v>
      </c>
      <c r="F532" s="7">
        <f>IF(P532&gt;0,RANK(P532,(N532:P532,Q532:AE532)),0)</f>
        <v>0</v>
      </c>
      <c r="G532" s="1">
        <f t="shared" si="196"/>
        <v>10918</v>
      </c>
      <c r="H532" s="2">
        <f t="shared" si="197"/>
        <v>0.21625797250722972</v>
      </c>
      <c r="I532" s="2"/>
      <c r="J532" s="2">
        <f t="shared" si="198"/>
        <v>0.37568830963039257</v>
      </c>
      <c r="K532" s="2">
        <f t="shared" si="199"/>
        <v>0.59194628213762235</v>
      </c>
      <c r="L532" s="2">
        <f t="shared" si="200"/>
        <v>0</v>
      </c>
      <c r="M532" s="2">
        <f t="shared" si="201"/>
        <v>3.2365408231985082E-2</v>
      </c>
      <c r="N532" s="55">
        <v>18967</v>
      </c>
      <c r="O532" s="55">
        <v>29885</v>
      </c>
      <c r="P532" s="106"/>
      <c r="Q532" s="106">
        <v>1634</v>
      </c>
      <c r="Y532" s="55">
        <v>0</v>
      </c>
      <c r="Z532" s="55">
        <v>0</v>
      </c>
      <c r="AA532" s="55">
        <v>0</v>
      </c>
      <c r="AG532" s="7">
        <f>IF(Q532&gt;0,RANK(Q532,(N532:P532,Q532:AE532)),0)</f>
        <v>3</v>
      </c>
      <c r="AH532" s="7">
        <f>IF(R532&gt;0,RANK(R532,(N532:P532,Q532:AE532)),0)</f>
        <v>0</v>
      </c>
      <c r="AI532" s="7">
        <f>IF(T532&gt;0,RANK(T532,(N532:P532,Q532:AE532)),0)</f>
        <v>0</v>
      </c>
      <c r="AJ532" s="7">
        <f>IF(S532&gt;0,RANK(S532,(N532:P532,Q532:AE532)),0)</f>
        <v>0</v>
      </c>
      <c r="AK532" s="2">
        <f t="shared" si="202"/>
        <v>3.2365408231985103E-2</v>
      </c>
      <c r="AL532" s="2">
        <f t="shared" si="203"/>
        <v>0</v>
      </c>
      <c r="AM532" s="2">
        <f t="shared" si="204"/>
        <v>0</v>
      </c>
      <c r="AN532" s="2">
        <f t="shared" si="205"/>
        <v>0</v>
      </c>
      <c r="AP532" t="s">
        <v>2169</v>
      </c>
      <c r="AQ532" t="s">
        <v>982</v>
      </c>
      <c r="AT532">
        <v>2</v>
      </c>
      <c r="AU532" s="95">
        <v>17</v>
      </c>
      <c r="AV532" s="97">
        <v>113</v>
      </c>
      <c r="AW532" s="100">
        <f t="shared" si="206"/>
        <v>17113</v>
      </c>
      <c r="AY532" s="7" t="s">
        <v>1461</v>
      </c>
    </row>
    <row r="533" spans="1:51" ht="13" hidden="1" customHeight="1" outlineLevel="1">
      <c r="A533" t="s">
        <v>832</v>
      </c>
      <c r="B533" t="s">
        <v>982</v>
      </c>
      <c r="C533" s="1">
        <f t="shared" si="195"/>
        <v>33467</v>
      </c>
      <c r="D533" s="7">
        <f>IF(N533&gt;0, RANK(N533,(N533:P533,Q533:AE533)),0)</f>
        <v>2</v>
      </c>
      <c r="E533" s="7">
        <f>IF(O533&gt;0,RANK(O533,(N533:P533,Q533:AE533)),0)</f>
        <v>1</v>
      </c>
      <c r="F533" s="7">
        <f>IF(P533&gt;0,RANK(P533,(N533:P533,Q533:AE533)),0)</f>
        <v>0</v>
      </c>
      <c r="G533" s="1">
        <f t="shared" si="196"/>
        <v>5965</v>
      </c>
      <c r="H533" s="2">
        <f t="shared" si="197"/>
        <v>0.1782352765410703</v>
      </c>
      <c r="I533" s="2"/>
      <c r="J533" s="2">
        <f t="shared" si="198"/>
        <v>0.39137060387844741</v>
      </c>
      <c r="K533" s="2">
        <f t="shared" si="199"/>
        <v>0.56960588041951776</v>
      </c>
      <c r="L533" s="2">
        <f t="shared" si="200"/>
        <v>0</v>
      </c>
      <c r="M533" s="2">
        <f t="shared" si="201"/>
        <v>3.9023515702034772E-2</v>
      </c>
      <c r="N533" s="55">
        <v>13098</v>
      </c>
      <c r="O533" s="55">
        <v>19063</v>
      </c>
      <c r="P533" s="106"/>
      <c r="Q533" s="106">
        <v>1306</v>
      </c>
      <c r="Y533" s="55">
        <v>0</v>
      </c>
      <c r="Z533" s="55">
        <v>0</v>
      </c>
      <c r="AA533" s="55">
        <v>0</v>
      </c>
      <c r="AG533" s="7">
        <f>IF(Q533&gt;0,RANK(Q533,(N533:P533,Q533:AE533)),0)</f>
        <v>3</v>
      </c>
      <c r="AH533" s="7">
        <f>IF(R533&gt;0,RANK(R533,(N533:P533,Q533:AE533)),0)</f>
        <v>0</v>
      </c>
      <c r="AI533" s="7">
        <f>IF(T533&gt;0,RANK(T533,(N533:P533,Q533:AE533)),0)</f>
        <v>0</v>
      </c>
      <c r="AJ533" s="7">
        <f>IF(S533&gt;0,RANK(S533,(N533:P533,Q533:AE533)),0)</f>
        <v>0</v>
      </c>
      <c r="AK533" s="2">
        <f t="shared" si="202"/>
        <v>3.9023515702034842E-2</v>
      </c>
      <c r="AL533" s="2">
        <f t="shared" si="203"/>
        <v>0</v>
      </c>
      <c r="AM533" s="2">
        <f t="shared" si="204"/>
        <v>0</v>
      </c>
      <c r="AN533" s="2">
        <f t="shared" si="205"/>
        <v>0</v>
      </c>
      <c r="AP533" t="s">
        <v>832</v>
      </c>
      <c r="AQ533" t="s">
        <v>982</v>
      </c>
      <c r="AT533">
        <v>2</v>
      </c>
      <c r="AU533" s="95">
        <v>17</v>
      </c>
      <c r="AV533" s="97">
        <v>115</v>
      </c>
      <c r="AW533" s="100">
        <f t="shared" si="206"/>
        <v>17115</v>
      </c>
      <c r="AY533" s="7" t="s">
        <v>1461</v>
      </c>
    </row>
    <row r="534" spans="1:51" ht="13" hidden="1" customHeight="1" outlineLevel="1">
      <c r="A534" t="s">
        <v>1940</v>
      </c>
      <c r="B534" t="s">
        <v>982</v>
      </c>
      <c r="C534" s="1">
        <f t="shared" si="195"/>
        <v>15768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>IF(P534&gt;0,RANK(P534,(N534:P534,Q534:AE534)),0)</f>
        <v>0</v>
      </c>
      <c r="G534" s="1">
        <f t="shared" si="196"/>
        <v>648</v>
      </c>
      <c r="H534" s="2">
        <f t="shared" si="197"/>
        <v>4.1095890410958902E-2</v>
      </c>
      <c r="I534" s="2"/>
      <c r="J534" s="2">
        <f t="shared" si="198"/>
        <v>0.45427447995941145</v>
      </c>
      <c r="K534" s="2">
        <f t="shared" si="199"/>
        <v>0.49537037037037035</v>
      </c>
      <c r="L534" s="2">
        <f t="shared" si="200"/>
        <v>0</v>
      </c>
      <c r="M534" s="2">
        <f t="shared" si="201"/>
        <v>5.0355149670218258E-2</v>
      </c>
      <c r="N534" s="55">
        <v>7163</v>
      </c>
      <c r="O534" s="55">
        <v>7811</v>
      </c>
      <c r="P534" s="106"/>
      <c r="Q534" s="106">
        <v>793</v>
      </c>
      <c r="Y534" s="55">
        <v>1</v>
      </c>
      <c r="Z534" s="55">
        <v>0</v>
      </c>
      <c r="AA534" s="55">
        <v>0</v>
      </c>
      <c r="AG534" s="7">
        <f>IF(Q534&gt;0,RANK(Q534,(N534:P534,Q534:AE534)),0)</f>
        <v>3</v>
      </c>
      <c r="AH534" s="7">
        <f>IF(R534&gt;0,RANK(R534,(N534:P534,Q534:AE534)),0)</f>
        <v>0</v>
      </c>
      <c r="AI534" s="7">
        <f>IF(T534&gt;0,RANK(T534,(N534:P534,Q534:AE534)),0)</f>
        <v>0</v>
      </c>
      <c r="AJ534" s="7">
        <f>IF(S534&gt;0,RANK(S534,(N534:P534,Q534:AE534)),0)</f>
        <v>0</v>
      </c>
      <c r="AK534" s="2">
        <f t="shared" si="202"/>
        <v>5.0291730086250631E-2</v>
      </c>
      <c r="AL534" s="2">
        <f t="shared" si="203"/>
        <v>0</v>
      </c>
      <c r="AM534" s="2">
        <f t="shared" si="204"/>
        <v>0</v>
      </c>
      <c r="AN534" s="2">
        <f t="shared" si="205"/>
        <v>0</v>
      </c>
      <c r="AP534" t="s">
        <v>1940</v>
      </c>
      <c r="AQ534" t="s">
        <v>982</v>
      </c>
      <c r="AT534">
        <v>2</v>
      </c>
      <c r="AU534" s="95">
        <v>17</v>
      </c>
      <c r="AV534" s="97">
        <v>117</v>
      </c>
      <c r="AW534" s="100">
        <f t="shared" si="206"/>
        <v>17117</v>
      </c>
      <c r="AY534" s="7" t="s">
        <v>1461</v>
      </c>
    </row>
    <row r="535" spans="1:51" ht="13" hidden="1" customHeight="1" outlineLevel="1">
      <c r="A535" t="s">
        <v>584</v>
      </c>
      <c r="B535" t="s">
        <v>982</v>
      </c>
      <c r="C535" s="1">
        <f t="shared" si="195"/>
        <v>79210</v>
      </c>
      <c r="D535" s="7">
        <f>IF(N535&gt;0, RANK(N535,(N535:P535,Q535:AE535)),0)</f>
        <v>2</v>
      </c>
      <c r="E535" s="7">
        <f>IF(O535&gt;0,RANK(O535,(N535:P535,Q535:AE535)),0)</f>
        <v>1</v>
      </c>
      <c r="F535" s="7">
        <f>IF(P535&gt;0,RANK(P535,(N535:P535,Q535:AE535)),0)</f>
        <v>0</v>
      </c>
      <c r="G535" s="1">
        <f t="shared" si="196"/>
        <v>4550</v>
      </c>
      <c r="H535" s="2">
        <f t="shared" si="197"/>
        <v>5.7442242141143796E-2</v>
      </c>
      <c r="I535" s="2"/>
      <c r="J535" s="2">
        <f t="shared" si="198"/>
        <v>0.44900896351470776</v>
      </c>
      <c r="K535" s="2">
        <f t="shared" si="199"/>
        <v>0.50645120565585156</v>
      </c>
      <c r="L535" s="2">
        <f t="shared" si="200"/>
        <v>0</v>
      </c>
      <c r="M535" s="2">
        <f t="shared" si="201"/>
        <v>4.4539830829440685E-2</v>
      </c>
      <c r="N535" s="55">
        <v>35566</v>
      </c>
      <c r="O535" s="55">
        <v>40116</v>
      </c>
      <c r="P535" s="106"/>
      <c r="Q535" s="106">
        <v>3527</v>
      </c>
      <c r="Y535" s="55">
        <v>1</v>
      </c>
      <c r="Z535" s="55">
        <v>0</v>
      </c>
      <c r="AA535" s="55">
        <v>0</v>
      </c>
      <c r="AG535" s="7">
        <f>IF(Q535&gt;0,RANK(Q535,(N535:P535,Q535:AE535)),0)</f>
        <v>3</v>
      </c>
      <c r="AH535" s="7">
        <f>IF(R535&gt;0,RANK(R535,(N535:P535,Q535:AE535)),0)</f>
        <v>0</v>
      </c>
      <c r="AI535" s="7">
        <f>IF(T535&gt;0,RANK(T535,(N535:P535,Q535:AE535)),0)</f>
        <v>0</v>
      </c>
      <c r="AJ535" s="7">
        <f>IF(S535&gt;0,RANK(S535,(N535:P535,Q535:AE535)),0)</f>
        <v>0</v>
      </c>
      <c r="AK535" s="2">
        <f t="shared" si="202"/>
        <v>4.452720616083828E-2</v>
      </c>
      <c r="AL535" s="2">
        <f t="shared" si="203"/>
        <v>0</v>
      </c>
      <c r="AM535" s="2">
        <f t="shared" si="204"/>
        <v>0</v>
      </c>
      <c r="AN535" s="2">
        <f t="shared" si="205"/>
        <v>0</v>
      </c>
      <c r="AP535" t="s">
        <v>584</v>
      </c>
      <c r="AQ535" t="s">
        <v>982</v>
      </c>
      <c r="AT535">
        <v>2</v>
      </c>
      <c r="AU535" s="95">
        <v>17</v>
      </c>
      <c r="AV535" s="97">
        <v>119</v>
      </c>
      <c r="AW535" s="100">
        <f t="shared" si="206"/>
        <v>17119</v>
      </c>
      <c r="AY535" s="7" t="s">
        <v>1461</v>
      </c>
    </row>
    <row r="536" spans="1:51" ht="13" hidden="1" customHeight="1" outlineLevel="1">
      <c r="A536" t="s">
        <v>2300</v>
      </c>
      <c r="B536" t="s">
        <v>982</v>
      </c>
      <c r="C536" s="1">
        <f t="shared" si="195"/>
        <v>11818</v>
      </c>
      <c r="D536" s="7">
        <f>IF(N536&gt;0, RANK(N536,(N536:P536,Q536:AE536)),0)</f>
        <v>2</v>
      </c>
      <c r="E536" s="7">
        <f>IF(O536&gt;0,RANK(O536,(N536:P536,Q536:AE536)),0)</f>
        <v>1</v>
      </c>
      <c r="F536" s="7">
        <f>IF(P536&gt;0,RANK(P536,(N536:P536,Q536:AE536)),0)</f>
        <v>0</v>
      </c>
      <c r="G536" s="1">
        <f t="shared" si="196"/>
        <v>1694</v>
      </c>
      <c r="H536" s="2">
        <f t="shared" si="197"/>
        <v>0.14334066677948892</v>
      </c>
      <c r="I536" s="2"/>
      <c r="J536" s="2">
        <f t="shared" si="198"/>
        <v>0.40463699441529871</v>
      </c>
      <c r="K536" s="2">
        <f t="shared" si="199"/>
        <v>0.54797766119478764</v>
      </c>
      <c r="L536" s="2">
        <f t="shared" si="200"/>
        <v>0</v>
      </c>
      <c r="M536" s="2">
        <f t="shared" si="201"/>
        <v>4.7385344389913597E-2</v>
      </c>
      <c r="N536" s="55">
        <v>4782</v>
      </c>
      <c r="O536" s="55">
        <v>6476</v>
      </c>
      <c r="P536" s="106"/>
      <c r="Q536" s="106">
        <v>560</v>
      </c>
      <c r="Y536" s="55">
        <v>0</v>
      </c>
      <c r="Z536" s="55">
        <v>0</v>
      </c>
      <c r="AA536" s="55">
        <v>0</v>
      </c>
      <c r="AG536" s="7">
        <f>IF(Q536&gt;0,RANK(Q536,(N536:P536,Q536:AE536)),0)</f>
        <v>3</v>
      </c>
      <c r="AH536" s="7">
        <f>IF(R536&gt;0,RANK(R536,(N536:P536,Q536:AE536)),0)</f>
        <v>0</v>
      </c>
      <c r="AI536" s="7">
        <f>IF(T536&gt;0,RANK(T536,(N536:P536,Q536:AE536)),0)</f>
        <v>0</v>
      </c>
      <c r="AJ536" s="7">
        <f>IF(S536&gt;0,RANK(S536,(N536:P536,Q536:AE536)),0)</f>
        <v>0</v>
      </c>
      <c r="AK536" s="2">
        <f t="shared" si="202"/>
        <v>4.7385344389913688E-2</v>
      </c>
      <c r="AL536" s="2">
        <f t="shared" si="203"/>
        <v>0</v>
      </c>
      <c r="AM536" s="2">
        <f t="shared" si="204"/>
        <v>0</v>
      </c>
      <c r="AN536" s="2">
        <f t="shared" si="205"/>
        <v>0</v>
      </c>
      <c r="AP536" t="s">
        <v>2300</v>
      </c>
      <c r="AQ536" t="s">
        <v>982</v>
      </c>
      <c r="AT536">
        <v>2</v>
      </c>
      <c r="AU536" s="95">
        <v>17</v>
      </c>
      <c r="AV536" s="97">
        <v>121</v>
      </c>
      <c r="AW536" s="100">
        <f t="shared" si="206"/>
        <v>17121</v>
      </c>
      <c r="AY536" s="7" t="s">
        <v>1461</v>
      </c>
    </row>
    <row r="537" spans="1:51" ht="13" hidden="1" customHeight="1" outlineLevel="1">
      <c r="A537" t="s">
        <v>966</v>
      </c>
      <c r="B537" t="s">
        <v>982</v>
      </c>
      <c r="C537" s="1">
        <f t="shared" si="195"/>
        <v>4252</v>
      </c>
      <c r="D537" s="7">
        <f>IF(N537&gt;0, RANK(N537,(N537:P537,Q537:AE537)),0)</f>
        <v>2</v>
      </c>
      <c r="E537" s="7">
        <f>IF(O537&gt;0,RANK(O537,(N537:P537,Q537:AE537)),0)</f>
        <v>1</v>
      </c>
      <c r="F537" s="7">
        <f>IF(P537&gt;0,RANK(P537,(N537:P537,Q537:AE537)),0)</f>
        <v>0</v>
      </c>
      <c r="G537" s="1">
        <f t="shared" si="196"/>
        <v>1029</v>
      </c>
      <c r="H537" s="2">
        <f t="shared" si="197"/>
        <v>0.24200376293508938</v>
      </c>
      <c r="I537" s="2"/>
      <c r="J537" s="2">
        <f t="shared" si="198"/>
        <v>0.35865475070555031</v>
      </c>
      <c r="K537" s="2">
        <f t="shared" si="199"/>
        <v>0.60065851364063971</v>
      </c>
      <c r="L537" s="2">
        <f t="shared" si="200"/>
        <v>0</v>
      </c>
      <c r="M537" s="2">
        <f t="shared" si="201"/>
        <v>4.068673565380998E-2</v>
      </c>
      <c r="N537" s="55">
        <v>1525</v>
      </c>
      <c r="O537" s="55">
        <v>2554</v>
      </c>
      <c r="P537" s="106"/>
      <c r="Q537" s="106">
        <v>173</v>
      </c>
      <c r="Y537" s="55">
        <v>0</v>
      </c>
      <c r="Z537" s="55">
        <v>0</v>
      </c>
      <c r="AA537" s="55">
        <v>0</v>
      </c>
      <c r="AG537" s="7">
        <f>IF(Q537&gt;0,RANK(Q537,(N537:P537,Q537:AE537)),0)</f>
        <v>3</v>
      </c>
      <c r="AH537" s="7">
        <f>IF(R537&gt;0,RANK(R537,(N537:P537,Q537:AE537)),0)</f>
        <v>0</v>
      </c>
      <c r="AI537" s="7">
        <f>IF(T537&gt;0,RANK(T537,(N537:P537,Q537:AE537)),0)</f>
        <v>0</v>
      </c>
      <c r="AJ537" s="7">
        <f>IF(S537&gt;0,RANK(S537,(N537:P537,Q537:AE537)),0)</f>
        <v>0</v>
      </c>
      <c r="AK537" s="2">
        <f t="shared" si="202"/>
        <v>4.0686735653809973E-2</v>
      </c>
      <c r="AL537" s="2">
        <f t="shared" si="203"/>
        <v>0</v>
      </c>
      <c r="AM537" s="2">
        <f t="shared" si="204"/>
        <v>0</v>
      </c>
      <c r="AN537" s="2">
        <f t="shared" si="205"/>
        <v>0</v>
      </c>
      <c r="AP537" t="s">
        <v>966</v>
      </c>
      <c r="AQ537" t="s">
        <v>982</v>
      </c>
      <c r="AT537">
        <v>2</v>
      </c>
      <c r="AU537" s="95">
        <v>17</v>
      </c>
      <c r="AV537" s="97">
        <v>123</v>
      </c>
      <c r="AW537" s="100">
        <f t="shared" si="206"/>
        <v>17123</v>
      </c>
      <c r="AY537" s="7" t="s">
        <v>1461</v>
      </c>
    </row>
    <row r="538" spans="1:51" ht="13" hidden="1" customHeight="1" outlineLevel="1">
      <c r="A538" t="s">
        <v>817</v>
      </c>
      <c r="B538" t="s">
        <v>982</v>
      </c>
      <c r="C538" s="1">
        <f t="shared" si="195"/>
        <v>5285</v>
      </c>
      <c r="D538" s="7">
        <f>IF(N538&gt;0, RANK(N538,(N538:P538,Q538:AE538)),0)</f>
        <v>2</v>
      </c>
      <c r="E538" s="7">
        <f>IF(O538&gt;0,RANK(O538,(N538:P538,Q538:AE538)),0)</f>
        <v>1</v>
      </c>
      <c r="F538" s="7">
        <f>IF(P538&gt;0,RANK(P538,(N538:P538,Q538:AE538)),0)</f>
        <v>0</v>
      </c>
      <c r="G538" s="1">
        <f t="shared" si="196"/>
        <v>58</v>
      </c>
      <c r="H538" s="2">
        <f t="shared" si="197"/>
        <v>1.097445600756859E-2</v>
      </c>
      <c r="I538" s="2"/>
      <c r="J538" s="2">
        <f t="shared" si="198"/>
        <v>0.46811731315042571</v>
      </c>
      <c r="K538" s="2">
        <f t="shared" si="199"/>
        <v>0.47909176915799434</v>
      </c>
      <c r="L538" s="2">
        <f t="shared" si="200"/>
        <v>0</v>
      </c>
      <c r="M538" s="2">
        <f t="shared" si="201"/>
        <v>5.2790917691579953E-2</v>
      </c>
      <c r="N538" s="55">
        <v>2474</v>
      </c>
      <c r="O538" s="55">
        <v>2532</v>
      </c>
      <c r="P538" s="106"/>
      <c r="Q538" s="106">
        <v>279</v>
      </c>
      <c r="Y538" s="55">
        <v>0</v>
      </c>
      <c r="Z538" s="55">
        <v>0</v>
      </c>
      <c r="AA538" s="55">
        <v>0</v>
      </c>
      <c r="AG538" s="7">
        <f>IF(Q538&gt;0,RANK(Q538,(N538:P538,Q538:AE538)),0)</f>
        <v>3</v>
      </c>
      <c r="AH538" s="7">
        <f>IF(R538&gt;0,RANK(R538,(N538:P538,Q538:AE538)),0)</f>
        <v>0</v>
      </c>
      <c r="AI538" s="7">
        <f>IF(T538&gt;0,RANK(T538,(N538:P538,Q538:AE538)),0)</f>
        <v>0</v>
      </c>
      <c r="AJ538" s="7">
        <f>IF(S538&gt;0,RANK(S538,(N538:P538,Q538:AE538)),0)</f>
        <v>0</v>
      </c>
      <c r="AK538" s="2">
        <f t="shared" si="202"/>
        <v>5.2790917691579946E-2</v>
      </c>
      <c r="AL538" s="2">
        <f t="shared" si="203"/>
        <v>0</v>
      </c>
      <c r="AM538" s="2">
        <f t="shared" si="204"/>
        <v>0</v>
      </c>
      <c r="AN538" s="2">
        <f t="shared" si="205"/>
        <v>0</v>
      </c>
      <c r="AP538" t="s">
        <v>817</v>
      </c>
      <c r="AQ538" t="s">
        <v>982</v>
      </c>
      <c r="AT538">
        <v>2</v>
      </c>
      <c r="AU538" s="95">
        <v>17</v>
      </c>
      <c r="AV538" s="97">
        <v>125</v>
      </c>
      <c r="AW538" s="100">
        <f t="shared" si="206"/>
        <v>17125</v>
      </c>
      <c r="AY538" s="7" t="s">
        <v>1461</v>
      </c>
    </row>
    <row r="539" spans="1:51" ht="13" hidden="1" customHeight="1" outlineLevel="1">
      <c r="A539" t="s">
        <v>1941</v>
      </c>
      <c r="B539" t="s">
        <v>982</v>
      </c>
      <c r="C539" s="1">
        <f t="shared" si="195"/>
        <v>4253</v>
      </c>
      <c r="D539" s="7">
        <f>IF(N539&gt;0, RANK(N539,(N539:P539,Q539:AE539)),0)</f>
        <v>2</v>
      </c>
      <c r="E539" s="7">
        <f>IF(O539&gt;0,RANK(O539,(N539:P539,Q539:AE539)),0)</f>
        <v>1</v>
      </c>
      <c r="F539" s="7">
        <f>IF(P539&gt;0,RANK(P539,(N539:P539,Q539:AE539)),0)</f>
        <v>0</v>
      </c>
      <c r="G539" s="1">
        <f t="shared" si="196"/>
        <v>973</v>
      </c>
      <c r="H539" s="2">
        <f t="shared" si="197"/>
        <v>0.2287796849282859</v>
      </c>
      <c r="I539" s="2"/>
      <c r="J539" s="2">
        <f t="shared" si="198"/>
        <v>0.36915118739713143</v>
      </c>
      <c r="K539" s="2">
        <f t="shared" si="199"/>
        <v>0.59793087232541731</v>
      </c>
      <c r="L539" s="2">
        <f t="shared" si="200"/>
        <v>0</v>
      </c>
      <c r="M539" s="2">
        <f t="shared" si="201"/>
        <v>3.2917940277451319E-2</v>
      </c>
      <c r="N539" s="55">
        <v>1570</v>
      </c>
      <c r="O539" s="55">
        <v>2543</v>
      </c>
      <c r="P539" s="106"/>
      <c r="Q539" s="106">
        <v>140</v>
      </c>
      <c r="Y539" s="55">
        <v>0</v>
      </c>
      <c r="Z539" s="55">
        <v>0</v>
      </c>
      <c r="AA539" s="55">
        <v>0</v>
      </c>
      <c r="AG539" s="7">
        <f>IF(Q539&gt;0,RANK(Q539,(N539:P539,Q539:AE539)),0)</f>
        <v>3</v>
      </c>
      <c r="AH539" s="7">
        <f>IF(R539&gt;0,RANK(R539,(N539:P539,Q539:AE539)),0)</f>
        <v>0</v>
      </c>
      <c r="AI539" s="7">
        <f>IF(T539&gt;0,RANK(T539,(N539:P539,Q539:AE539)),0)</f>
        <v>0</v>
      </c>
      <c r="AJ539" s="7">
        <f>IF(S539&gt;0,RANK(S539,(N539:P539,Q539:AE539)),0)</f>
        <v>0</v>
      </c>
      <c r="AK539" s="2">
        <f t="shared" si="202"/>
        <v>3.2917940277451208E-2</v>
      </c>
      <c r="AL539" s="2">
        <f t="shared" si="203"/>
        <v>0</v>
      </c>
      <c r="AM539" s="2">
        <f t="shared" si="204"/>
        <v>0</v>
      </c>
      <c r="AN539" s="2">
        <f t="shared" si="205"/>
        <v>0</v>
      </c>
      <c r="AP539" t="s">
        <v>1941</v>
      </c>
      <c r="AQ539" t="s">
        <v>982</v>
      </c>
      <c r="AT539">
        <v>2</v>
      </c>
      <c r="AU539" s="95">
        <v>17</v>
      </c>
      <c r="AV539" s="97">
        <v>127</v>
      </c>
      <c r="AW539" s="100">
        <f t="shared" si="206"/>
        <v>17127</v>
      </c>
      <c r="AY539" s="7" t="s">
        <v>1461</v>
      </c>
    </row>
    <row r="540" spans="1:51" ht="13" hidden="1" customHeight="1" outlineLevel="1">
      <c r="A540" t="s">
        <v>543</v>
      </c>
      <c r="B540" t="s">
        <v>982</v>
      </c>
      <c r="C540" s="1">
        <f t="shared" ref="C540:C571" si="207">SUM(N540:AE540)</f>
        <v>4886</v>
      </c>
      <c r="D540" s="7">
        <f>IF(N540&gt;0, RANK(N540,(N540:P540,Q540:AE540)),0)</f>
        <v>2</v>
      </c>
      <c r="E540" s="7">
        <f>IF(O540&gt;0,RANK(O540,(N540:P540,Q540:AE540)),0)</f>
        <v>1</v>
      </c>
      <c r="F540" s="7">
        <f>IF(P540&gt;0,RANK(P540,(N540:P540,Q540:AE540)),0)</f>
        <v>0</v>
      </c>
      <c r="G540" s="1">
        <f t="shared" ref="G540:G571" si="208">IF(C540&gt;0,MAX(N540:P540)-LARGE(N540:P540,2),0)</f>
        <v>1545</v>
      </c>
      <c r="H540" s="2">
        <f t="shared" ref="H540:H571" si="209">IF(C540&gt;0,G540/C540,0)</f>
        <v>0.3162095783872288</v>
      </c>
      <c r="I540" s="2"/>
      <c r="J540" s="2">
        <f t="shared" ref="J540:J571" si="210">IF($C540=0,"-",N540/$C540)</f>
        <v>0.32644289807613591</v>
      </c>
      <c r="K540" s="2">
        <f t="shared" ref="K540:K571" si="211">IF($C540=0,"-",O540/$C540)</f>
        <v>0.64265247646336476</v>
      </c>
      <c r="L540" s="2">
        <f t="shared" ref="L540:L571" si="212">IF($C540=0,"-",P540/$C540)</f>
        <v>0</v>
      </c>
      <c r="M540" s="2">
        <f t="shared" ref="M540:M571" si="213">IF(C540=0,"-",(1-J540-K540-L540))</f>
        <v>3.0904625460499324E-2</v>
      </c>
      <c r="N540" s="55">
        <v>1595</v>
      </c>
      <c r="O540" s="55">
        <v>3140</v>
      </c>
      <c r="P540" s="106"/>
      <c r="Q540" s="106">
        <v>151</v>
      </c>
      <c r="Y540" s="55">
        <v>0</v>
      </c>
      <c r="Z540" s="55">
        <v>0</v>
      </c>
      <c r="AA540" s="55">
        <v>0</v>
      </c>
      <c r="AG540" s="7">
        <f>IF(Q540&gt;0,RANK(Q540,(N540:P540,Q540:AE540)),0)</f>
        <v>3</v>
      </c>
      <c r="AH540" s="7">
        <f>IF(R540&gt;0,RANK(R540,(N540:P540,Q540:AE540)),0)</f>
        <v>0</v>
      </c>
      <c r="AI540" s="7">
        <f>IF(T540&gt;0,RANK(T540,(N540:P540,Q540:AE540)),0)</f>
        <v>0</v>
      </c>
      <c r="AJ540" s="7">
        <f>IF(S540&gt;0,RANK(S540,(N540:P540,Q540:AE540)),0)</f>
        <v>0</v>
      </c>
      <c r="AK540" s="2">
        <f t="shared" ref="AK540:AK571" si="214">IF($C540=0,"-",Q540/$C540)</f>
        <v>3.0904625460499387E-2</v>
      </c>
      <c r="AL540" s="2">
        <f t="shared" ref="AL540:AL571" si="215">IF($C540=0,"-",R540/$C540)</f>
        <v>0</v>
      </c>
      <c r="AM540" s="2">
        <f t="shared" ref="AM540:AM571" si="216">IF($C540=0,"-",T540/$C540)</f>
        <v>0</v>
      </c>
      <c r="AN540" s="2">
        <f t="shared" ref="AN540:AN571" si="217">IF($C540=0,"-",S540/$C540)</f>
        <v>0</v>
      </c>
      <c r="AP540" t="s">
        <v>543</v>
      </c>
      <c r="AQ540" t="s">
        <v>982</v>
      </c>
      <c r="AT540">
        <v>2</v>
      </c>
      <c r="AU540" s="95">
        <v>17</v>
      </c>
      <c r="AV540" s="97">
        <v>129</v>
      </c>
      <c r="AW540" s="100">
        <f t="shared" si="206"/>
        <v>17129</v>
      </c>
      <c r="AY540" s="7" t="s">
        <v>1461</v>
      </c>
    </row>
    <row r="541" spans="1:51" ht="13" hidden="1" customHeight="1" outlineLevel="1">
      <c r="A541" t="s">
        <v>2514</v>
      </c>
      <c r="B541" t="s">
        <v>982</v>
      </c>
      <c r="C541" s="1">
        <f t="shared" si="207"/>
        <v>6512</v>
      </c>
      <c r="D541" s="7">
        <f>IF(N541&gt;0, RANK(N541,(N541:P541,Q541:AE541)),0)</f>
        <v>2</v>
      </c>
      <c r="E541" s="7">
        <f>IF(O541&gt;0,RANK(O541,(N541:P541,Q541:AE541)),0)</f>
        <v>1</v>
      </c>
      <c r="F541" s="7">
        <f>IF(P541&gt;0,RANK(P541,(N541:P541,Q541:AE541)),0)</f>
        <v>0</v>
      </c>
      <c r="G541" s="1">
        <f t="shared" si="208"/>
        <v>129</v>
      </c>
      <c r="H541" s="2">
        <f t="shared" si="209"/>
        <v>1.980958230958231E-2</v>
      </c>
      <c r="I541" s="2"/>
      <c r="J541" s="2">
        <f t="shared" si="210"/>
        <v>0.46621621621621623</v>
      </c>
      <c r="K541" s="2">
        <f t="shared" si="211"/>
        <v>0.48602579852579852</v>
      </c>
      <c r="L541" s="2">
        <f t="shared" si="212"/>
        <v>0</v>
      </c>
      <c r="M541" s="2">
        <f t="shared" si="213"/>
        <v>4.7757985257985247E-2</v>
      </c>
      <c r="N541" s="55">
        <v>3036</v>
      </c>
      <c r="O541" s="55">
        <v>3165</v>
      </c>
      <c r="P541" s="106"/>
      <c r="Q541" s="106">
        <v>311</v>
      </c>
      <c r="Y541" s="55">
        <v>0</v>
      </c>
      <c r="Z541" s="55">
        <v>0</v>
      </c>
      <c r="AA541" s="55">
        <v>0</v>
      </c>
      <c r="AG541" s="7">
        <f>IF(Q541&gt;0,RANK(Q541,(N541:P541,Q541:AE541)),0)</f>
        <v>3</v>
      </c>
      <c r="AH541" s="7">
        <f>IF(R541&gt;0,RANK(R541,(N541:P541,Q541:AE541)),0)</f>
        <v>0</v>
      </c>
      <c r="AI541" s="7">
        <f>IF(T541&gt;0,RANK(T541,(N541:P541,Q541:AE541)),0)</f>
        <v>0</v>
      </c>
      <c r="AJ541" s="7">
        <f>IF(S541&gt;0,RANK(S541,(N541:P541,Q541:AE541)),0)</f>
        <v>0</v>
      </c>
      <c r="AK541" s="2">
        <f t="shared" si="214"/>
        <v>4.7757985257985261E-2</v>
      </c>
      <c r="AL541" s="2">
        <f t="shared" si="215"/>
        <v>0</v>
      </c>
      <c r="AM541" s="2">
        <f t="shared" si="216"/>
        <v>0</v>
      </c>
      <c r="AN541" s="2">
        <f t="shared" si="217"/>
        <v>0</v>
      </c>
      <c r="AP541" t="s">
        <v>2514</v>
      </c>
      <c r="AQ541" t="s">
        <v>982</v>
      </c>
      <c r="AT541">
        <v>2</v>
      </c>
      <c r="AU541" s="95">
        <v>17</v>
      </c>
      <c r="AV541" s="97">
        <v>131</v>
      </c>
      <c r="AW541" s="100">
        <f t="shared" si="206"/>
        <v>17131</v>
      </c>
      <c r="AY541" s="7" t="s">
        <v>1461</v>
      </c>
    </row>
    <row r="542" spans="1:51" ht="13" hidden="1" customHeight="1" outlineLevel="1">
      <c r="A542" t="s">
        <v>2564</v>
      </c>
      <c r="B542" t="s">
        <v>982</v>
      </c>
      <c r="C542" s="1">
        <f t="shared" si="207"/>
        <v>12539</v>
      </c>
      <c r="D542" s="7">
        <f>IF(N542&gt;0, RANK(N542,(N542:P542,Q542:AE542)),0)</f>
        <v>2</v>
      </c>
      <c r="E542" s="7">
        <f>IF(O542&gt;0,RANK(O542,(N542:P542,Q542:AE542)),0)</f>
        <v>1</v>
      </c>
      <c r="F542" s="7">
        <f>IF(P542&gt;0,RANK(P542,(N542:P542,Q542:AE542)),0)</f>
        <v>0</v>
      </c>
      <c r="G542" s="1">
        <f t="shared" si="208"/>
        <v>3222</v>
      </c>
      <c r="H542" s="2">
        <f t="shared" si="209"/>
        <v>0.2569582901347795</v>
      </c>
      <c r="I542" s="2"/>
      <c r="J542" s="2">
        <f t="shared" si="210"/>
        <v>0.35417497408086768</v>
      </c>
      <c r="K542" s="2">
        <f t="shared" si="211"/>
        <v>0.61113326421564718</v>
      </c>
      <c r="L542" s="2">
        <f t="shared" si="212"/>
        <v>0</v>
      </c>
      <c r="M542" s="2">
        <f t="shared" si="213"/>
        <v>3.4691761703485091E-2</v>
      </c>
      <c r="N542" s="55">
        <v>4441</v>
      </c>
      <c r="O542" s="55">
        <v>7663</v>
      </c>
      <c r="P542" s="106"/>
      <c r="Q542" s="106">
        <v>435</v>
      </c>
      <c r="Y542" s="55">
        <v>0</v>
      </c>
      <c r="Z542" s="55">
        <v>0</v>
      </c>
      <c r="AA542" s="55">
        <v>0</v>
      </c>
      <c r="AG542" s="7">
        <f>IF(Q542&gt;0,RANK(Q542,(N542:P542,Q542:AE542)),0)</f>
        <v>3</v>
      </c>
      <c r="AH542" s="7">
        <f>IF(R542&gt;0,RANK(R542,(N542:P542,Q542:AE542)),0)</f>
        <v>0</v>
      </c>
      <c r="AI542" s="7">
        <f>IF(T542&gt;0,RANK(T542,(N542:P542,Q542:AE542)),0)</f>
        <v>0</v>
      </c>
      <c r="AJ542" s="7">
        <f>IF(S542&gt;0,RANK(S542,(N542:P542,Q542:AE542)),0)</f>
        <v>0</v>
      </c>
      <c r="AK542" s="2">
        <f t="shared" si="214"/>
        <v>3.4691761703485126E-2</v>
      </c>
      <c r="AL542" s="2">
        <f t="shared" si="215"/>
        <v>0</v>
      </c>
      <c r="AM542" s="2">
        <f t="shared" si="216"/>
        <v>0</v>
      </c>
      <c r="AN542" s="2">
        <f t="shared" si="217"/>
        <v>0</v>
      </c>
      <c r="AP542" t="s">
        <v>2564</v>
      </c>
      <c r="AQ542" t="s">
        <v>982</v>
      </c>
      <c r="AT542">
        <v>2</v>
      </c>
      <c r="AU542" s="95">
        <v>17</v>
      </c>
      <c r="AV542" s="97">
        <v>133</v>
      </c>
      <c r="AW542" s="100">
        <f t="shared" si="206"/>
        <v>17133</v>
      </c>
      <c r="AY542" s="7" t="s">
        <v>1461</v>
      </c>
    </row>
    <row r="543" spans="1:51" ht="13" hidden="1" customHeight="1" outlineLevel="1">
      <c r="A543" t="s">
        <v>734</v>
      </c>
      <c r="B543" t="s">
        <v>982</v>
      </c>
      <c r="C543" s="1">
        <f t="shared" si="207"/>
        <v>8764</v>
      </c>
      <c r="D543" s="7">
        <f>IF(N543&gt;0, RANK(N543,(N543:P543,Q543:AE543)),0)</f>
        <v>2</v>
      </c>
      <c r="E543" s="7">
        <f>IF(O543&gt;0,RANK(O543,(N543:P543,Q543:AE543)),0)</f>
        <v>1</v>
      </c>
      <c r="F543" s="7">
        <f>IF(P543&gt;0,RANK(P543,(N543:P543,Q543:AE543)),0)</f>
        <v>0</v>
      </c>
      <c r="G543" s="1">
        <f t="shared" si="208"/>
        <v>1492</v>
      </c>
      <c r="H543" s="2">
        <f t="shared" si="209"/>
        <v>0.17024189867640346</v>
      </c>
      <c r="I543" s="2"/>
      <c r="J543" s="2">
        <f t="shared" si="210"/>
        <v>0.39046097672295754</v>
      </c>
      <c r="K543" s="2">
        <f t="shared" si="211"/>
        <v>0.56070287539936103</v>
      </c>
      <c r="L543" s="2">
        <f t="shared" si="212"/>
        <v>0</v>
      </c>
      <c r="M543" s="2">
        <f t="shared" si="213"/>
        <v>4.8836147877681424E-2</v>
      </c>
      <c r="N543" s="55">
        <v>3422</v>
      </c>
      <c r="O543" s="55">
        <v>4914</v>
      </c>
      <c r="P543" s="106"/>
      <c r="Q543" s="106">
        <v>428</v>
      </c>
      <c r="Y543" s="55">
        <v>0</v>
      </c>
      <c r="Z543" s="55">
        <v>0</v>
      </c>
      <c r="AA543" s="55">
        <v>0</v>
      </c>
      <c r="AG543" s="7">
        <f>IF(Q543&gt;0,RANK(Q543,(N543:P543,Q543:AE543)),0)</f>
        <v>3</v>
      </c>
      <c r="AH543" s="7">
        <f>IF(R543&gt;0,RANK(R543,(N543:P543,Q543:AE543)),0)</f>
        <v>0</v>
      </c>
      <c r="AI543" s="7">
        <f>IF(T543&gt;0,RANK(T543,(N543:P543,Q543:AE543)),0)</f>
        <v>0</v>
      </c>
      <c r="AJ543" s="7">
        <f>IF(S543&gt;0,RANK(S543,(N543:P543,Q543:AE543)),0)</f>
        <v>0</v>
      </c>
      <c r="AK543" s="2">
        <f t="shared" si="214"/>
        <v>4.8836147877681424E-2</v>
      </c>
      <c r="AL543" s="2">
        <f t="shared" si="215"/>
        <v>0</v>
      </c>
      <c r="AM543" s="2">
        <f t="shared" si="216"/>
        <v>0</v>
      </c>
      <c r="AN543" s="2">
        <f t="shared" si="217"/>
        <v>0</v>
      </c>
      <c r="AP543" t="s">
        <v>734</v>
      </c>
      <c r="AQ543" t="s">
        <v>982</v>
      </c>
      <c r="AT543">
        <v>2</v>
      </c>
      <c r="AU543" s="95">
        <v>17</v>
      </c>
      <c r="AV543" s="97">
        <v>135</v>
      </c>
      <c r="AW543" s="100">
        <f t="shared" si="206"/>
        <v>17135</v>
      </c>
      <c r="AY543" s="7" t="s">
        <v>1461</v>
      </c>
    </row>
    <row r="544" spans="1:51" ht="13" hidden="1" customHeight="1" outlineLevel="1">
      <c r="A544" t="s">
        <v>2193</v>
      </c>
      <c r="B544" t="s">
        <v>982</v>
      </c>
      <c r="C544" s="1">
        <f t="shared" si="207"/>
        <v>11171</v>
      </c>
      <c r="D544" s="7">
        <f>IF(N544&gt;0, RANK(N544,(N544:P544,Q544:AE544)),0)</f>
        <v>2</v>
      </c>
      <c r="E544" s="7">
        <f>IF(O544&gt;0,RANK(O544,(N544:P544,Q544:AE544)),0)</f>
        <v>1</v>
      </c>
      <c r="F544" s="7">
        <f>IF(P544&gt;0,RANK(P544,(N544:P544,Q544:AE544)),0)</f>
        <v>0</v>
      </c>
      <c r="G544" s="1">
        <f t="shared" si="208"/>
        <v>1678</v>
      </c>
      <c r="H544" s="2">
        <f t="shared" si="209"/>
        <v>0.15021036612657773</v>
      </c>
      <c r="I544" s="2"/>
      <c r="J544" s="2">
        <f t="shared" si="210"/>
        <v>0.4058723480440426</v>
      </c>
      <c r="K544" s="2">
        <f t="shared" si="211"/>
        <v>0.55608271417062038</v>
      </c>
      <c r="L544" s="2">
        <f t="shared" si="212"/>
        <v>0</v>
      </c>
      <c r="M544" s="2">
        <f t="shared" si="213"/>
        <v>3.8044937785337019E-2</v>
      </c>
      <c r="N544" s="55">
        <v>4534</v>
      </c>
      <c r="O544" s="55">
        <v>6212</v>
      </c>
      <c r="P544" s="106"/>
      <c r="Q544" s="106">
        <v>425</v>
      </c>
      <c r="Y544" s="55">
        <v>0</v>
      </c>
      <c r="Z544" s="55">
        <v>0</v>
      </c>
      <c r="AA544" s="55">
        <v>0</v>
      </c>
      <c r="AG544" s="7">
        <f>IF(Q544&gt;0,RANK(Q544,(N544:P544,Q544:AE544)),0)</f>
        <v>3</v>
      </c>
      <c r="AH544" s="7">
        <f>IF(R544&gt;0,RANK(R544,(N544:P544,Q544:AE544)),0)</f>
        <v>0</v>
      </c>
      <c r="AI544" s="7">
        <f>IF(T544&gt;0,RANK(T544,(N544:P544,Q544:AE544)),0)</f>
        <v>0</v>
      </c>
      <c r="AJ544" s="7">
        <f>IF(S544&gt;0,RANK(S544,(N544:P544,Q544:AE544)),0)</f>
        <v>0</v>
      </c>
      <c r="AK544" s="2">
        <f t="shared" si="214"/>
        <v>3.8044937785337032E-2</v>
      </c>
      <c r="AL544" s="2">
        <f t="shared" si="215"/>
        <v>0</v>
      </c>
      <c r="AM544" s="2">
        <f t="shared" si="216"/>
        <v>0</v>
      </c>
      <c r="AN544" s="2">
        <f t="shared" si="217"/>
        <v>0</v>
      </c>
      <c r="AP544" t="s">
        <v>2193</v>
      </c>
      <c r="AQ544" t="s">
        <v>982</v>
      </c>
      <c r="AT544">
        <v>2</v>
      </c>
      <c r="AU544" s="95">
        <v>17</v>
      </c>
      <c r="AV544" s="97">
        <v>137</v>
      </c>
      <c r="AW544" s="100">
        <f t="shared" si="206"/>
        <v>17137</v>
      </c>
      <c r="AY544" s="7" t="s">
        <v>1461</v>
      </c>
    </row>
    <row r="545" spans="1:51" ht="13" hidden="1" customHeight="1" outlineLevel="1">
      <c r="A545" t="s">
        <v>1486</v>
      </c>
      <c r="B545" t="s">
        <v>982</v>
      </c>
      <c r="C545" s="1">
        <f t="shared" si="207"/>
        <v>4559</v>
      </c>
      <c r="D545" s="7">
        <f>IF(N545&gt;0, RANK(N545,(N545:P545,Q545:AE545)),0)</f>
        <v>2</v>
      </c>
      <c r="E545" s="7">
        <f>IF(O545&gt;0,RANK(O545,(N545:P545,Q545:AE545)),0)</f>
        <v>1</v>
      </c>
      <c r="F545" s="7">
        <f>IF(P545&gt;0,RANK(P545,(N545:P545,Q545:AE545)),0)</f>
        <v>0</v>
      </c>
      <c r="G545" s="1">
        <f t="shared" si="208"/>
        <v>1404</v>
      </c>
      <c r="H545" s="2">
        <f t="shared" si="209"/>
        <v>0.3079622724281641</v>
      </c>
      <c r="I545" s="2"/>
      <c r="J545" s="2">
        <f t="shared" si="210"/>
        <v>0.32463259486729545</v>
      </c>
      <c r="K545" s="2">
        <f t="shared" si="211"/>
        <v>0.63259486729545955</v>
      </c>
      <c r="L545" s="2">
        <f t="shared" si="212"/>
        <v>0</v>
      </c>
      <c r="M545" s="2">
        <f t="shared" si="213"/>
        <v>4.2772537837244995E-2</v>
      </c>
      <c r="N545" s="55">
        <v>1480</v>
      </c>
      <c r="O545" s="55">
        <v>2884</v>
      </c>
      <c r="P545" s="106"/>
      <c r="Q545" s="106">
        <v>195</v>
      </c>
      <c r="Y545" s="55">
        <v>0</v>
      </c>
      <c r="Z545" s="55">
        <v>0</v>
      </c>
      <c r="AA545" s="55">
        <v>0</v>
      </c>
      <c r="AG545" s="7">
        <f>IF(Q545&gt;0,RANK(Q545,(N545:P545,Q545:AE545)),0)</f>
        <v>3</v>
      </c>
      <c r="AH545" s="7">
        <f>IF(R545&gt;0,RANK(R545,(N545:P545,Q545:AE545)),0)</f>
        <v>0</v>
      </c>
      <c r="AI545" s="7">
        <f>IF(T545&gt;0,RANK(T545,(N545:P545,Q545:AE545)),0)</f>
        <v>0</v>
      </c>
      <c r="AJ545" s="7">
        <f>IF(S545&gt;0,RANK(S545,(N545:P545,Q545:AE545)),0)</f>
        <v>0</v>
      </c>
      <c r="AK545" s="2">
        <f t="shared" si="214"/>
        <v>4.2772537837245009E-2</v>
      </c>
      <c r="AL545" s="2">
        <f t="shared" si="215"/>
        <v>0</v>
      </c>
      <c r="AM545" s="2">
        <f t="shared" si="216"/>
        <v>0</v>
      </c>
      <c r="AN545" s="2">
        <f t="shared" si="217"/>
        <v>0</v>
      </c>
      <c r="AP545" t="s">
        <v>1486</v>
      </c>
      <c r="AQ545" t="s">
        <v>982</v>
      </c>
      <c r="AT545">
        <v>2</v>
      </c>
      <c r="AU545" s="95">
        <v>17</v>
      </c>
      <c r="AV545" s="97">
        <v>139</v>
      </c>
      <c r="AW545" s="100">
        <f t="shared" si="206"/>
        <v>17139</v>
      </c>
      <c r="AY545" s="7" t="s">
        <v>1461</v>
      </c>
    </row>
    <row r="546" spans="1:51" ht="13" hidden="1" customHeight="1" outlineLevel="1">
      <c r="A546" t="s">
        <v>1190</v>
      </c>
      <c r="B546" t="s">
        <v>982</v>
      </c>
      <c r="C546" s="1">
        <f t="shared" si="207"/>
        <v>17002</v>
      </c>
      <c r="D546" s="7">
        <f>IF(N546&gt;0, RANK(N546,(N546:P546,Q546:AE546)),0)</f>
        <v>2</v>
      </c>
      <c r="E546" s="7">
        <f>IF(O546&gt;0,RANK(O546,(N546:P546,Q546:AE546)),0)</f>
        <v>1</v>
      </c>
      <c r="F546" s="7">
        <f>IF(P546&gt;0,RANK(P546,(N546:P546,Q546:AE546)),0)</f>
        <v>0</v>
      </c>
      <c r="G546" s="1">
        <f t="shared" si="208"/>
        <v>4991</v>
      </c>
      <c r="H546" s="2">
        <f t="shared" si="209"/>
        <v>0.29355369956475708</v>
      </c>
      <c r="I546" s="2"/>
      <c r="J546" s="2">
        <f t="shared" si="210"/>
        <v>0.33001999764733558</v>
      </c>
      <c r="K546" s="2">
        <f t="shared" si="211"/>
        <v>0.62357369721209266</v>
      </c>
      <c r="L546" s="2">
        <f t="shared" si="212"/>
        <v>0</v>
      </c>
      <c r="M546" s="2">
        <f t="shared" si="213"/>
        <v>4.6406305140571757E-2</v>
      </c>
      <c r="N546" s="55">
        <v>5611</v>
      </c>
      <c r="O546" s="55">
        <v>10602</v>
      </c>
      <c r="P546" s="106"/>
      <c r="Q546" s="106">
        <v>789</v>
      </c>
      <c r="Y546" s="55">
        <v>0</v>
      </c>
      <c r="Z546" s="55">
        <v>0</v>
      </c>
      <c r="AA546" s="55">
        <v>0</v>
      </c>
      <c r="AG546" s="7">
        <f>IF(Q546&gt;0,RANK(Q546,(N546:P546,Q546:AE546)),0)</f>
        <v>3</v>
      </c>
      <c r="AH546" s="7">
        <f>IF(R546&gt;0,RANK(R546,(N546:P546,Q546:AE546)),0)</f>
        <v>0</v>
      </c>
      <c r="AI546" s="7">
        <f>IF(T546&gt;0,RANK(T546,(N546:P546,Q546:AE546)),0)</f>
        <v>0</v>
      </c>
      <c r="AJ546" s="7">
        <f>IF(S546&gt;0,RANK(S546,(N546:P546,Q546:AE546)),0)</f>
        <v>0</v>
      </c>
      <c r="AK546" s="2">
        <f t="shared" si="214"/>
        <v>4.6406305140571695E-2</v>
      </c>
      <c r="AL546" s="2">
        <f t="shared" si="215"/>
        <v>0</v>
      </c>
      <c r="AM546" s="2">
        <f t="shared" si="216"/>
        <v>0</v>
      </c>
      <c r="AN546" s="2">
        <f t="shared" si="217"/>
        <v>0</v>
      </c>
      <c r="AP546" t="s">
        <v>1190</v>
      </c>
      <c r="AQ546" t="s">
        <v>982</v>
      </c>
      <c r="AT546">
        <v>2</v>
      </c>
      <c r="AU546" s="95">
        <v>17</v>
      </c>
      <c r="AV546" s="97">
        <v>141</v>
      </c>
      <c r="AW546" s="100">
        <f t="shared" si="206"/>
        <v>17141</v>
      </c>
      <c r="AY546" s="7" t="s">
        <v>1461</v>
      </c>
    </row>
    <row r="547" spans="1:51" ht="13" hidden="1" customHeight="1" outlineLevel="1">
      <c r="A547" t="s">
        <v>1237</v>
      </c>
      <c r="B547" t="s">
        <v>982</v>
      </c>
      <c r="C547" s="1">
        <f t="shared" si="207"/>
        <v>52131</v>
      </c>
      <c r="D547" s="7">
        <f>IF(N547&gt;0, RANK(N547,(N547:P547,Q547:AE547)),0)</f>
        <v>2</v>
      </c>
      <c r="E547" s="7">
        <f>IF(O547&gt;0,RANK(O547,(N547:P547,Q547:AE547)),0)</f>
        <v>1</v>
      </c>
      <c r="F547" s="7">
        <f>IF(P547&gt;0,RANK(P547,(N547:P547,Q547:AE547)),0)</f>
        <v>0</v>
      </c>
      <c r="G547" s="1">
        <f t="shared" si="208"/>
        <v>2992</v>
      </c>
      <c r="H547" s="2">
        <f t="shared" si="209"/>
        <v>5.739387312731388E-2</v>
      </c>
      <c r="I547" s="2"/>
      <c r="J547" s="2">
        <f t="shared" si="210"/>
        <v>0.45715601081889856</v>
      </c>
      <c r="K547" s="2">
        <f t="shared" si="211"/>
        <v>0.51454988394621237</v>
      </c>
      <c r="L547" s="2">
        <f t="shared" si="212"/>
        <v>0</v>
      </c>
      <c r="M547" s="2">
        <f t="shared" si="213"/>
        <v>2.8294105234889066E-2</v>
      </c>
      <c r="N547" s="55">
        <v>23832</v>
      </c>
      <c r="O547" s="55">
        <v>26824</v>
      </c>
      <c r="P547" s="106"/>
      <c r="Q547" s="106">
        <v>1473</v>
      </c>
      <c r="Y547" s="55">
        <v>2</v>
      </c>
      <c r="Z547" s="55">
        <v>0</v>
      </c>
      <c r="AA547" s="55">
        <v>0</v>
      </c>
      <c r="AG547" s="7">
        <f>IF(Q547&gt;0,RANK(Q547,(N547:P547,Q547:AE547)),0)</f>
        <v>3</v>
      </c>
      <c r="AH547" s="7">
        <f>IF(R547&gt;0,RANK(R547,(N547:P547,Q547:AE547)),0)</f>
        <v>0</v>
      </c>
      <c r="AI547" s="7">
        <f>IF(T547&gt;0,RANK(T547,(N547:P547,Q547:AE547)),0)</f>
        <v>0</v>
      </c>
      <c r="AJ547" s="7">
        <f>IF(S547&gt;0,RANK(S547,(N547:P547,Q547:AE547)),0)</f>
        <v>0</v>
      </c>
      <c r="AK547" s="2">
        <f t="shared" si="214"/>
        <v>2.8255740346434941E-2</v>
      </c>
      <c r="AL547" s="2">
        <f t="shared" si="215"/>
        <v>0</v>
      </c>
      <c r="AM547" s="2">
        <f t="shared" si="216"/>
        <v>0</v>
      </c>
      <c r="AN547" s="2">
        <f t="shared" si="217"/>
        <v>0</v>
      </c>
      <c r="AP547" t="s">
        <v>1237</v>
      </c>
      <c r="AQ547" t="s">
        <v>982</v>
      </c>
      <c r="AT547">
        <v>2</v>
      </c>
      <c r="AU547" s="95">
        <v>17</v>
      </c>
      <c r="AV547" s="97">
        <v>143</v>
      </c>
      <c r="AW547" s="100">
        <f t="shared" si="206"/>
        <v>17143</v>
      </c>
      <c r="AY547" s="7" t="s">
        <v>1461</v>
      </c>
    </row>
    <row r="548" spans="1:51" ht="13" hidden="1" customHeight="1" outlineLevel="1">
      <c r="A548" t="s">
        <v>952</v>
      </c>
      <c r="B548" t="s">
        <v>982</v>
      </c>
      <c r="C548" s="1">
        <f t="shared" si="207"/>
        <v>7241</v>
      </c>
      <c r="D548" s="7">
        <f>IF(N548&gt;0, RANK(N548,(N548:P548,Q548:AE548)),0)</f>
        <v>2</v>
      </c>
      <c r="E548" s="7">
        <f>IF(O548&gt;0,RANK(O548,(N548:P548,Q548:AE548)),0)</f>
        <v>1</v>
      </c>
      <c r="F548" s="7">
        <f>IF(P548&gt;0,RANK(P548,(N548:P548,Q548:AE548)),0)</f>
        <v>0</v>
      </c>
      <c r="G548" s="1">
        <f t="shared" si="208"/>
        <v>192</v>
      </c>
      <c r="H548" s="2">
        <f t="shared" si="209"/>
        <v>2.6515674630575886E-2</v>
      </c>
      <c r="I548" s="2"/>
      <c r="J548" s="2">
        <f t="shared" si="210"/>
        <v>0.469548404916448</v>
      </c>
      <c r="K548" s="2">
        <f t="shared" si="211"/>
        <v>0.49606407954702392</v>
      </c>
      <c r="L548" s="2">
        <f t="shared" si="212"/>
        <v>0</v>
      </c>
      <c r="M548" s="2">
        <f t="shared" si="213"/>
        <v>3.4387515536528079E-2</v>
      </c>
      <c r="N548" s="55">
        <v>3400</v>
      </c>
      <c r="O548" s="55">
        <v>3592</v>
      </c>
      <c r="P548" s="106"/>
      <c r="Q548" s="106">
        <v>249</v>
      </c>
      <c r="Y548" s="55">
        <v>0</v>
      </c>
      <c r="Z548" s="55">
        <v>0</v>
      </c>
      <c r="AA548" s="55">
        <v>0</v>
      </c>
      <c r="AG548" s="7">
        <f>IF(Q548&gt;0,RANK(Q548,(N548:P548,Q548:AE548)),0)</f>
        <v>3</v>
      </c>
      <c r="AH548" s="7">
        <f>IF(R548&gt;0,RANK(R548,(N548:P548,Q548:AE548)),0)</f>
        <v>0</v>
      </c>
      <c r="AI548" s="7">
        <f>IF(T548&gt;0,RANK(T548,(N548:P548,Q548:AE548)),0)</f>
        <v>0</v>
      </c>
      <c r="AJ548" s="7">
        <f>IF(S548&gt;0,RANK(S548,(N548:P548,Q548:AE548)),0)</f>
        <v>0</v>
      </c>
      <c r="AK548" s="2">
        <f t="shared" si="214"/>
        <v>3.4387515536528107E-2</v>
      </c>
      <c r="AL548" s="2">
        <f t="shared" si="215"/>
        <v>0</v>
      </c>
      <c r="AM548" s="2">
        <f t="shared" si="216"/>
        <v>0</v>
      </c>
      <c r="AN548" s="2">
        <f t="shared" si="217"/>
        <v>0</v>
      </c>
      <c r="AP548" t="s">
        <v>952</v>
      </c>
      <c r="AQ548" t="s">
        <v>982</v>
      </c>
      <c r="AT548">
        <v>2</v>
      </c>
      <c r="AU548" s="95">
        <v>17</v>
      </c>
      <c r="AV548" s="97">
        <v>145</v>
      </c>
      <c r="AW548" s="100">
        <f t="shared" si="206"/>
        <v>17145</v>
      </c>
      <c r="AY548" s="7" t="s">
        <v>1461</v>
      </c>
    </row>
    <row r="549" spans="1:51" ht="13" hidden="1" customHeight="1" outlineLevel="1">
      <c r="A549" t="s">
        <v>2420</v>
      </c>
      <c r="B549" t="s">
        <v>982</v>
      </c>
      <c r="C549" s="1">
        <f t="shared" si="207"/>
        <v>7084</v>
      </c>
      <c r="D549" s="7">
        <f>IF(N549&gt;0, RANK(N549,(N549:P549,Q549:AE549)),0)</f>
        <v>2</v>
      </c>
      <c r="E549" s="7">
        <f>IF(O549&gt;0,RANK(O549,(N549:P549,Q549:AE549)),0)</f>
        <v>1</v>
      </c>
      <c r="F549" s="7">
        <f>IF(P549&gt;0,RANK(P549,(N549:P549,Q549:AE549)),0)</f>
        <v>0</v>
      </c>
      <c r="G549" s="1">
        <f t="shared" si="208"/>
        <v>1772</v>
      </c>
      <c r="H549" s="2">
        <f t="shared" si="209"/>
        <v>0.25014116318464147</v>
      </c>
      <c r="I549" s="2"/>
      <c r="J549" s="2">
        <f t="shared" si="210"/>
        <v>0.35276679841897235</v>
      </c>
      <c r="K549" s="2">
        <f t="shared" si="211"/>
        <v>0.60290796160361382</v>
      </c>
      <c r="L549" s="2">
        <f t="shared" si="212"/>
        <v>0</v>
      </c>
      <c r="M549" s="2">
        <f t="shared" si="213"/>
        <v>4.4325239977413777E-2</v>
      </c>
      <c r="N549" s="55">
        <v>2499</v>
      </c>
      <c r="O549" s="55">
        <v>4271</v>
      </c>
      <c r="P549" s="106"/>
      <c r="Q549" s="106">
        <v>314</v>
      </c>
      <c r="Y549" s="55">
        <v>0</v>
      </c>
      <c r="Z549" s="55">
        <v>0</v>
      </c>
      <c r="AA549" s="55">
        <v>0</v>
      </c>
      <c r="AG549" s="7">
        <f>IF(Q549&gt;0,RANK(Q549,(N549:P549,Q549:AE549)),0)</f>
        <v>3</v>
      </c>
      <c r="AH549" s="7">
        <f>IF(R549&gt;0,RANK(R549,(N549:P549,Q549:AE549)),0)</f>
        <v>0</v>
      </c>
      <c r="AI549" s="7">
        <f>IF(T549&gt;0,RANK(T549,(N549:P549,Q549:AE549)),0)</f>
        <v>0</v>
      </c>
      <c r="AJ549" s="7">
        <f>IF(S549&gt;0,RANK(S549,(N549:P549,Q549:AE549)),0)</f>
        <v>0</v>
      </c>
      <c r="AK549" s="2">
        <f t="shared" si="214"/>
        <v>4.4325239977413888E-2</v>
      </c>
      <c r="AL549" s="2">
        <f t="shared" si="215"/>
        <v>0</v>
      </c>
      <c r="AM549" s="2">
        <f t="shared" si="216"/>
        <v>0</v>
      </c>
      <c r="AN549" s="2">
        <f t="shared" si="217"/>
        <v>0</v>
      </c>
      <c r="AP549" t="s">
        <v>2420</v>
      </c>
      <c r="AQ549" t="s">
        <v>982</v>
      </c>
      <c r="AT549">
        <v>2</v>
      </c>
      <c r="AU549" s="95">
        <v>17</v>
      </c>
      <c r="AV549" s="97">
        <v>147</v>
      </c>
      <c r="AW549" s="100">
        <f t="shared" si="206"/>
        <v>17147</v>
      </c>
      <c r="AY549" s="7" t="s">
        <v>1461</v>
      </c>
    </row>
    <row r="550" spans="1:51" ht="13" hidden="1" customHeight="1" outlineLevel="1">
      <c r="A550" t="s">
        <v>350</v>
      </c>
      <c r="B550" t="s">
        <v>982</v>
      </c>
      <c r="C550" s="1">
        <f t="shared" si="207"/>
        <v>5755</v>
      </c>
      <c r="D550" s="7">
        <f>IF(N550&gt;0, RANK(N550,(N550:P550,Q550:AE550)),0)</f>
        <v>2</v>
      </c>
      <c r="E550" s="7">
        <f>IF(O550&gt;0,RANK(O550,(N550:P550,Q550:AE550)),0)</f>
        <v>1</v>
      </c>
      <c r="F550" s="7">
        <f>IF(P550&gt;0,RANK(P550,(N550:P550,Q550:AE550)),0)</f>
        <v>0</v>
      </c>
      <c r="G550" s="1">
        <f t="shared" si="208"/>
        <v>1490</v>
      </c>
      <c r="H550" s="2">
        <f t="shared" si="209"/>
        <v>0.25890529973935705</v>
      </c>
      <c r="I550" s="2"/>
      <c r="J550" s="2">
        <f t="shared" si="210"/>
        <v>0.35082536924413554</v>
      </c>
      <c r="K550" s="2">
        <f t="shared" si="211"/>
        <v>0.6097306689834926</v>
      </c>
      <c r="L550" s="2">
        <f t="shared" si="212"/>
        <v>0</v>
      </c>
      <c r="M550" s="2">
        <f t="shared" si="213"/>
        <v>3.9443961772371861E-2</v>
      </c>
      <c r="N550" s="55">
        <v>2019</v>
      </c>
      <c r="O550" s="55">
        <v>3509</v>
      </c>
      <c r="P550" s="106"/>
      <c r="Q550" s="106">
        <v>227</v>
      </c>
      <c r="Y550" s="55">
        <v>0</v>
      </c>
      <c r="Z550" s="55">
        <v>0</v>
      </c>
      <c r="AA550" s="55">
        <v>0</v>
      </c>
      <c r="AG550" s="7">
        <f>IF(Q550&gt;0,RANK(Q550,(N550:P550,Q550:AE550)),0)</f>
        <v>3</v>
      </c>
      <c r="AH550" s="7">
        <f>IF(R550&gt;0,RANK(R550,(N550:P550,Q550:AE550)),0)</f>
        <v>0</v>
      </c>
      <c r="AI550" s="7">
        <f>IF(T550&gt;0,RANK(T550,(N550:P550,Q550:AE550)),0)</f>
        <v>0</v>
      </c>
      <c r="AJ550" s="7">
        <f>IF(S550&gt;0,RANK(S550,(N550:P550,Q550:AE550)),0)</f>
        <v>0</v>
      </c>
      <c r="AK550" s="2">
        <f t="shared" si="214"/>
        <v>3.9443961772371854E-2</v>
      </c>
      <c r="AL550" s="2">
        <f t="shared" si="215"/>
        <v>0</v>
      </c>
      <c r="AM550" s="2">
        <f t="shared" si="216"/>
        <v>0</v>
      </c>
      <c r="AN550" s="2">
        <f t="shared" si="217"/>
        <v>0</v>
      </c>
      <c r="AP550" t="s">
        <v>350</v>
      </c>
      <c r="AQ550" t="s">
        <v>982</v>
      </c>
      <c r="AT550">
        <v>2</v>
      </c>
      <c r="AU550" s="95">
        <v>17</v>
      </c>
      <c r="AV550" s="97">
        <v>149</v>
      </c>
      <c r="AW550" s="100">
        <f t="shared" si="206"/>
        <v>17149</v>
      </c>
      <c r="AY550" s="7" t="s">
        <v>1461</v>
      </c>
    </row>
    <row r="551" spans="1:51" ht="13" hidden="1" customHeight="1" outlineLevel="1">
      <c r="A551" t="s">
        <v>357</v>
      </c>
      <c r="B551" t="s">
        <v>982</v>
      </c>
      <c r="C551" s="1">
        <f t="shared" si="207"/>
        <v>1561</v>
      </c>
      <c r="D551" s="7">
        <f>IF(N551&gt;0, RANK(N551,(N551:P551,Q551:AE551)),0)</f>
        <v>2</v>
      </c>
      <c r="E551" s="7">
        <f>IF(O551&gt;0,RANK(O551,(N551:P551,Q551:AE551)),0)</f>
        <v>1</v>
      </c>
      <c r="F551" s="7">
        <f>IF(P551&gt;0,RANK(P551,(N551:P551,Q551:AE551)),0)</f>
        <v>0</v>
      </c>
      <c r="G551" s="1">
        <f t="shared" si="208"/>
        <v>414</v>
      </c>
      <c r="H551" s="2">
        <f t="shared" si="209"/>
        <v>0.26521460602178093</v>
      </c>
      <c r="I551" s="2"/>
      <c r="J551" s="2">
        <f t="shared" si="210"/>
        <v>0.34401024983984624</v>
      </c>
      <c r="K551" s="2">
        <f t="shared" si="211"/>
        <v>0.60922485586162711</v>
      </c>
      <c r="L551" s="2">
        <f t="shared" si="212"/>
        <v>0</v>
      </c>
      <c r="M551" s="2">
        <f t="shared" si="213"/>
        <v>4.6764894298526594E-2</v>
      </c>
      <c r="N551" s="55">
        <v>537</v>
      </c>
      <c r="O551" s="55">
        <v>951</v>
      </c>
      <c r="P551" s="106"/>
      <c r="Q551" s="106">
        <v>73</v>
      </c>
      <c r="Y551" s="55">
        <v>0</v>
      </c>
      <c r="Z551" s="55">
        <v>0</v>
      </c>
      <c r="AA551" s="55">
        <v>0</v>
      </c>
      <c r="AG551" s="7">
        <f>IF(Q551&gt;0,RANK(Q551,(N551:P551,Q551:AE551)),0)</f>
        <v>3</v>
      </c>
      <c r="AH551" s="7">
        <f>IF(R551&gt;0,RANK(R551,(N551:P551,Q551:AE551)),0)</f>
        <v>0</v>
      </c>
      <c r="AI551" s="7">
        <f>IF(T551&gt;0,RANK(T551,(N551:P551,Q551:AE551)),0)</f>
        <v>0</v>
      </c>
      <c r="AJ551" s="7">
        <f>IF(S551&gt;0,RANK(S551,(N551:P551,Q551:AE551)),0)</f>
        <v>0</v>
      </c>
      <c r="AK551" s="2">
        <f t="shared" si="214"/>
        <v>4.6764894298526587E-2</v>
      </c>
      <c r="AL551" s="2">
        <f t="shared" si="215"/>
        <v>0</v>
      </c>
      <c r="AM551" s="2">
        <f t="shared" si="216"/>
        <v>0</v>
      </c>
      <c r="AN551" s="2">
        <f t="shared" si="217"/>
        <v>0</v>
      </c>
      <c r="AP551" t="s">
        <v>357</v>
      </c>
      <c r="AQ551" t="s">
        <v>982</v>
      </c>
      <c r="AT551">
        <v>2</v>
      </c>
      <c r="AU551" s="95">
        <v>17</v>
      </c>
      <c r="AV551" s="97">
        <v>151</v>
      </c>
      <c r="AW551" s="100">
        <f t="shared" si="206"/>
        <v>17151</v>
      </c>
      <c r="AY551" s="7" t="s">
        <v>1461</v>
      </c>
    </row>
    <row r="552" spans="1:51" ht="13" hidden="1" customHeight="1" outlineLevel="1">
      <c r="A552" t="s">
        <v>992</v>
      </c>
      <c r="B552" t="s">
        <v>982</v>
      </c>
      <c r="C552" s="1">
        <f t="shared" si="207"/>
        <v>2559</v>
      </c>
      <c r="D552" s="7">
        <f>IF(N552&gt;0, RANK(N552,(N552:P552,Q552:AE552)),0)</f>
        <v>1</v>
      </c>
      <c r="E552" s="7">
        <f>IF(O552&gt;0,RANK(O552,(N552:P552,Q552:AE552)),0)</f>
        <v>2</v>
      </c>
      <c r="F552" s="7">
        <f>IF(P552&gt;0,RANK(P552,(N552:P552,Q552:AE552)),0)</f>
        <v>0</v>
      </c>
      <c r="G552" s="1">
        <f t="shared" si="208"/>
        <v>197</v>
      </c>
      <c r="H552" s="2">
        <f t="shared" si="209"/>
        <v>7.6983196561156708E-2</v>
      </c>
      <c r="I552" s="2"/>
      <c r="J552" s="2">
        <f t="shared" si="210"/>
        <v>0.5193434935521688</v>
      </c>
      <c r="K552" s="2">
        <f t="shared" si="211"/>
        <v>0.44236029699101209</v>
      </c>
      <c r="L552" s="2">
        <f t="shared" si="212"/>
        <v>0</v>
      </c>
      <c r="M552" s="2">
        <f t="shared" si="213"/>
        <v>3.8296209456819108E-2</v>
      </c>
      <c r="N552" s="55">
        <v>1329</v>
      </c>
      <c r="O552" s="55">
        <v>1132</v>
      </c>
      <c r="P552" s="106"/>
      <c r="Q552" s="106">
        <v>98</v>
      </c>
      <c r="Y552" s="55">
        <v>0</v>
      </c>
      <c r="Z552" s="55">
        <v>0</v>
      </c>
      <c r="AA552" s="55">
        <v>0</v>
      </c>
      <c r="AG552" s="7">
        <f>IF(Q552&gt;0,RANK(Q552,(N552:P552,Q552:AE552)),0)</f>
        <v>3</v>
      </c>
      <c r="AH552" s="7">
        <f>IF(R552&gt;0,RANK(R552,(N552:P552,Q552:AE552)),0)</f>
        <v>0</v>
      </c>
      <c r="AI552" s="7">
        <f>IF(T552&gt;0,RANK(T552,(N552:P552,Q552:AE552)),0)</f>
        <v>0</v>
      </c>
      <c r="AJ552" s="7">
        <f>IF(S552&gt;0,RANK(S552,(N552:P552,Q552:AE552)),0)</f>
        <v>0</v>
      </c>
      <c r="AK552" s="2">
        <f t="shared" si="214"/>
        <v>3.8296209456819073E-2</v>
      </c>
      <c r="AL552" s="2">
        <f t="shared" si="215"/>
        <v>0</v>
      </c>
      <c r="AM552" s="2">
        <f t="shared" si="216"/>
        <v>0</v>
      </c>
      <c r="AN552" s="2">
        <f t="shared" si="217"/>
        <v>0</v>
      </c>
      <c r="AP552" t="s">
        <v>992</v>
      </c>
      <c r="AQ552" t="s">
        <v>982</v>
      </c>
      <c r="AT552">
        <v>2</v>
      </c>
      <c r="AU552" s="95">
        <v>17</v>
      </c>
      <c r="AV552" s="97">
        <v>153</v>
      </c>
      <c r="AW552" s="100">
        <f t="shared" si="206"/>
        <v>17153</v>
      </c>
      <c r="AY552" s="7" t="s">
        <v>1461</v>
      </c>
    </row>
    <row r="553" spans="1:51" ht="13" hidden="1" customHeight="1" outlineLevel="1">
      <c r="A553" t="s">
        <v>2522</v>
      </c>
      <c r="B553" t="s">
        <v>982</v>
      </c>
      <c r="C553" s="1">
        <f t="shared" si="207"/>
        <v>2526</v>
      </c>
      <c r="D553" s="7">
        <f>IF(N553&gt;0, RANK(N553,(N553:P553,Q553:AE553)),0)</f>
        <v>2</v>
      </c>
      <c r="E553" s="7">
        <f>IF(O553&gt;0,RANK(O553,(N553:P553,Q553:AE553)),0)</f>
        <v>1</v>
      </c>
      <c r="F553" s="7">
        <f>IF(P553&gt;0,RANK(P553,(N553:P553,Q553:AE553)),0)</f>
        <v>0</v>
      </c>
      <c r="G553" s="1">
        <f t="shared" si="208"/>
        <v>69</v>
      </c>
      <c r="H553" s="2">
        <f t="shared" si="209"/>
        <v>2.7315914489311165E-2</v>
      </c>
      <c r="I553" s="2"/>
      <c r="J553" s="2">
        <f t="shared" si="210"/>
        <v>0.46041171813143311</v>
      </c>
      <c r="K553" s="2">
        <f t="shared" si="211"/>
        <v>0.48772763262074426</v>
      </c>
      <c r="L553" s="2">
        <f t="shared" si="212"/>
        <v>0</v>
      </c>
      <c r="M553" s="2">
        <f t="shared" si="213"/>
        <v>5.1860649247822632E-2</v>
      </c>
      <c r="N553" s="55">
        <v>1163</v>
      </c>
      <c r="O553" s="55">
        <v>1232</v>
      </c>
      <c r="P553" s="106"/>
      <c r="Q553" s="106">
        <v>131</v>
      </c>
      <c r="Y553" s="55">
        <v>0</v>
      </c>
      <c r="Z553" s="55">
        <v>0</v>
      </c>
      <c r="AA553" s="55">
        <v>0</v>
      </c>
      <c r="AG553" s="7">
        <f>IF(Q553&gt;0,RANK(Q553,(N553:P553,Q553:AE553)),0)</f>
        <v>3</v>
      </c>
      <c r="AH553" s="7">
        <f>IF(R553&gt;0,RANK(R553,(N553:P553,Q553:AE553)),0)</f>
        <v>0</v>
      </c>
      <c r="AI553" s="7">
        <f>IF(T553&gt;0,RANK(T553,(N553:P553,Q553:AE553)),0)</f>
        <v>0</v>
      </c>
      <c r="AJ553" s="7">
        <f>IF(S553&gt;0,RANK(S553,(N553:P553,Q553:AE553)),0)</f>
        <v>0</v>
      </c>
      <c r="AK553" s="2">
        <f t="shared" si="214"/>
        <v>5.1860649247822646E-2</v>
      </c>
      <c r="AL553" s="2">
        <f t="shared" si="215"/>
        <v>0</v>
      </c>
      <c r="AM553" s="2">
        <f t="shared" si="216"/>
        <v>0</v>
      </c>
      <c r="AN553" s="2">
        <f t="shared" si="217"/>
        <v>0</v>
      </c>
      <c r="AP553" t="s">
        <v>2522</v>
      </c>
      <c r="AQ553" t="s">
        <v>982</v>
      </c>
      <c r="AT553">
        <v>2</v>
      </c>
      <c r="AU553" s="95">
        <v>17</v>
      </c>
      <c r="AV553" s="97">
        <v>155</v>
      </c>
      <c r="AW553" s="100">
        <f t="shared" si="206"/>
        <v>17155</v>
      </c>
      <c r="AY553" s="7" t="s">
        <v>1461</v>
      </c>
    </row>
    <row r="554" spans="1:51" ht="13" hidden="1" customHeight="1" outlineLevel="1">
      <c r="A554" t="s">
        <v>1166</v>
      </c>
      <c r="B554" t="s">
        <v>982</v>
      </c>
      <c r="C554" s="1">
        <f t="shared" si="207"/>
        <v>11205</v>
      </c>
      <c r="D554" s="7">
        <f>IF(N554&gt;0, RANK(N554,(N554:P554,Q554:AE554)),0)</f>
        <v>2</v>
      </c>
      <c r="E554" s="7">
        <f>IF(O554&gt;0,RANK(O554,(N554:P554,Q554:AE554)),0)</f>
        <v>1</v>
      </c>
      <c r="F554" s="7">
        <f>IF(P554&gt;0,RANK(P554,(N554:P554,Q554:AE554)),0)</f>
        <v>0</v>
      </c>
      <c r="G554" s="1">
        <f t="shared" si="208"/>
        <v>309</v>
      </c>
      <c r="H554" s="2">
        <f t="shared" si="209"/>
        <v>2.7576974564926374E-2</v>
      </c>
      <c r="I554" s="2"/>
      <c r="J554" s="2">
        <f t="shared" si="210"/>
        <v>0.46720214190093706</v>
      </c>
      <c r="K554" s="2">
        <f t="shared" si="211"/>
        <v>0.49477911646586348</v>
      </c>
      <c r="L554" s="2">
        <f t="shared" si="212"/>
        <v>0</v>
      </c>
      <c r="M554" s="2">
        <f t="shared" si="213"/>
        <v>3.8018741633199404E-2</v>
      </c>
      <c r="N554" s="55">
        <v>5235</v>
      </c>
      <c r="O554" s="55">
        <v>5544</v>
      </c>
      <c r="P554" s="106"/>
      <c r="Q554" s="106">
        <v>426</v>
      </c>
      <c r="Y554" s="55">
        <v>0</v>
      </c>
      <c r="Z554" s="55">
        <v>0</v>
      </c>
      <c r="AA554" s="55">
        <v>0</v>
      </c>
      <c r="AG554" s="7">
        <f>IF(Q554&gt;0,RANK(Q554,(N554:P554,Q554:AE554)),0)</f>
        <v>3</v>
      </c>
      <c r="AH554" s="7">
        <f>IF(R554&gt;0,RANK(R554,(N554:P554,Q554:AE554)),0)</f>
        <v>0</v>
      </c>
      <c r="AI554" s="7">
        <f>IF(T554&gt;0,RANK(T554,(N554:P554,Q554:AE554)),0)</f>
        <v>0</v>
      </c>
      <c r="AJ554" s="7">
        <f>IF(S554&gt;0,RANK(S554,(N554:P554,Q554:AE554)),0)</f>
        <v>0</v>
      </c>
      <c r="AK554" s="2">
        <f t="shared" si="214"/>
        <v>3.8018741633199467E-2</v>
      </c>
      <c r="AL554" s="2">
        <f t="shared" si="215"/>
        <v>0</v>
      </c>
      <c r="AM554" s="2">
        <f t="shared" si="216"/>
        <v>0</v>
      </c>
      <c r="AN554" s="2">
        <f t="shared" si="217"/>
        <v>0</v>
      </c>
      <c r="AP554" t="s">
        <v>1166</v>
      </c>
      <c r="AQ554" t="s">
        <v>982</v>
      </c>
      <c r="AT554">
        <v>2</v>
      </c>
      <c r="AU554" s="95">
        <v>17</v>
      </c>
      <c r="AV554" s="97">
        <v>157</v>
      </c>
      <c r="AW554" s="100">
        <f t="shared" si="206"/>
        <v>17157</v>
      </c>
      <c r="AY554" s="7" t="s">
        <v>1461</v>
      </c>
    </row>
    <row r="555" spans="1:51" ht="13" hidden="1" customHeight="1" outlineLevel="1">
      <c r="A555" t="s">
        <v>2480</v>
      </c>
      <c r="B555" t="s">
        <v>982</v>
      </c>
      <c r="C555" s="1">
        <f t="shared" si="207"/>
        <v>4935</v>
      </c>
      <c r="D555" s="7">
        <f>IF(N555&gt;0, RANK(N555,(N555:P555,Q555:AE555)),0)</f>
        <v>2</v>
      </c>
      <c r="E555" s="7">
        <f>IF(O555&gt;0,RANK(O555,(N555:P555,Q555:AE555)),0)</f>
        <v>1</v>
      </c>
      <c r="F555" s="7">
        <f>IF(P555&gt;0,RANK(P555,(N555:P555,Q555:AE555)),0)</f>
        <v>0</v>
      </c>
      <c r="G555" s="1">
        <f t="shared" si="208"/>
        <v>1778</v>
      </c>
      <c r="H555" s="2">
        <f t="shared" si="209"/>
        <v>0.36028368794326243</v>
      </c>
      <c r="I555" s="2"/>
      <c r="J555" s="2">
        <f t="shared" si="210"/>
        <v>0.29706180344478217</v>
      </c>
      <c r="K555" s="2">
        <f t="shared" si="211"/>
        <v>0.65734549138804454</v>
      </c>
      <c r="L555" s="2">
        <f t="shared" si="212"/>
        <v>0</v>
      </c>
      <c r="M555" s="2">
        <f t="shared" si="213"/>
        <v>4.5592705167173286E-2</v>
      </c>
      <c r="N555" s="55">
        <v>1466</v>
      </c>
      <c r="O555" s="55">
        <v>3244</v>
      </c>
      <c r="P555" s="106"/>
      <c r="Q555" s="106">
        <v>225</v>
      </c>
      <c r="Y555" s="55">
        <v>0</v>
      </c>
      <c r="Z555" s="55">
        <v>0</v>
      </c>
      <c r="AA555" s="55">
        <v>0</v>
      </c>
      <c r="AG555" s="7">
        <f>IF(Q555&gt;0,RANK(Q555,(N555:P555,Q555:AE555)),0)</f>
        <v>3</v>
      </c>
      <c r="AH555" s="7">
        <f>IF(R555&gt;0,RANK(R555,(N555:P555,Q555:AE555)),0)</f>
        <v>0</v>
      </c>
      <c r="AI555" s="7">
        <f>IF(T555&gt;0,RANK(T555,(N555:P555,Q555:AE555)),0)</f>
        <v>0</v>
      </c>
      <c r="AJ555" s="7">
        <f>IF(S555&gt;0,RANK(S555,(N555:P555,Q555:AE555)),0)</f>
        <v>0</v>
      </c>
      <c r="AK555" s="2">
        <f t="shared" si="214"/>
        <v>4.5592705167173252E-2</v>
      </c>
      <c r="AL555" s="2">
        <f t="shared" si="215"/>
        <v>0</v>
      </c>
      <c r="AM555" s="2">
        <f t="shared" si="216"/>
        <v>0</v>
      </c>
      <c r="AN555" s="2">
        <f t="shared" si="217"/>
        <v>0</v>
      </c>
      <c r="AP555" t="s">
        <v>2480</v>
      </c>
      <c r="AQ555" t="s">
        <v>982</v>
      </c>
      <c r="AT555">
        <v>2</v>
      </c>
      <c r="AU555" s="95">
        <v>17</v>
      </c>
      <c r="AV555" s="97">
        <v>159</v>
      </c>
      <c r="AW555" s="100">
        <f t="shared" si="206"/>
        <v>17159</v>
      </c>
      <c r="AY555" s="7" t="s">
        <v>1461</v>
      </c>
    </row>
    <row r="556" spans="1:51" ht="13" hidden="1" customHeight="1" outlineLevel="1">
      <c r="A556" t="s">
        <v>1040</v>
      </c>
      <c r="B556" t="s">
        <v>982</v>
      </c>
      <c r="C556" s="1">
        <f t="shared" si="207"/>
        <v>45010</v>
      </c>
      <c r="D556" s="7">
        <f>IF(N556&gt;0, RANK(N556,(N556:P556,Q556:AE556)),0)</f>
        <v>1</v>
      </c>
      <c r="E556" s="7">
        <f>IF(O556&gt;0,RANK(O556,(N556:P556,Q556:AE556)),0)</f>
        <v>2</v>
      </c>
      <c r="F556" s="7">
        <f>IF(P556&gt;0,RANK(P556,(N556:P556,Q556:AE556)),0)</f>
        <v>0</v>
      </c>
      <c r="G556" s="1">
        <f t="shared" si="208"/>
        <v>4737</v>
      </c>
      <c r="H556" s="2">
        <f t="shared" si="209"/>
        <v>0.10524327927127305</v>
      </c>
      <c r="I556" s="2"/>
      <c r="J556" s="2">
        <f t="shared" si="210"/>
        <v>0.53639191290824262</v>
      </c>
      <c r="K556" s="2">
        <f t="shared" si="211"/>
        <v>0.43114863363696954</v>
      </c>
      <c r="L556" s="2">
        <f t="shared" si="212"/>
        <v>0</v>
      </c>
      <c r="M556" s="2">
        <f t="shared" si="213"/>
        <v>3.2459453454787845E-2</v>
      </c>
      <c r="N556" s="55">
        <v>24143</v>
      </c>
      <c r="O556" s="55">
        <v>19406</v>
      </c>
      <c r="P556" s="106"/>
      <c r="Q556" s="106">
        <v>1461</v>
      </c>
      <c r="Y556" s="55">
        <v>0</v>
      </c>
      <c r="Z556" s="55">
        <v>0</v>
      </c>
      <c r="AA556" s="55">
        <v>0</v>
      </c>
      <c r="AG556" s="7">
        <f>IF(Q556&gt;0,RANK(Q556,(N556:P556,Q556:AE556)),0)</f>
        <v>3</v>
      </c>
      <c r="AH556" s="7">
        <f>IF(R556&gt;0,RANK(R556,(N556:P556,Q556:AE556)),0)</f>
        <v>0</v>
      </c>
      <c r="AI556" s="7">
        <f>IF(T556&gt;0,RANK(T556,(N556:P556,Q556:AE556)),0)</f>
        <v>0</v>
      </c>
      <c r="AJ556" s="7">
        <f>IF(S556&gt;0,RANK(S556,(N556:P556,Q556:AE556)),0)</f>
        <v>0</v>
      </c>
      <c r="AK556" s="2">
        <f t="shared" si="214"/>
        <v>3.2459453454787825E-2</v>
      </c>
      <c r="AL556" s="2">
        <f t="shared" si="215"/>
        <v>0</v>
      </c>
      <c r="AM556" s="2">
        <f t="shared" si="216"/>
        <v>0</v>
      </c>
      <c r="AN556" s="2">
        <f t="shared" si="217"/>
        <v>0</v>
      </c>
      <c r="AP556" t="s">
        <v>1040</v>
      </c>
      <c r="AQ556" t="s">
        <v>982</v>
      </c>
      <c r="AT556">
        <v>2</v>
      </c>
      <c r="AU556" s="95">
        <v>17</v>
      </c>
      <c r="AV556" s="97">
        <v>161</v>
      </c>
      <c r="AW556" s="100">
        <f t="shared" si="206"/>
        <v>17161</v>
      </c>
      <c r="AY556" s="7" t="s">
        <v>1461</v>
      </c>
    </row>
    <row r="557" spans="1:51" ht="13" hidden="1" customHeight="1" outlineLevel="1">
      <c r="A557" t="s">
        <v>331</v>
      </c>
      <c r="B557" t="s">
        <v>982</v>
      </c>
      <c r="C557" s="1">
        <f t="shared" si="207"/>
        <v>76605</v>
      </c>
      <c r="D557" s="7">
        <f>IF(N557&gt;0, RANK(N557,(N557:P557,Q557:AE557)),0)</f>
        <v>1</v>
      </c>
      <c r="E557" s="7">
        <f>IF(O557&gt;0,RANK(O557,(N557:P557,Q557:AE557)),0)</f>
        <v>2</v>
      </c>
      <c r="F557" s="7">
        <f>IF(P557&gt;0,RANK(P557,(N557:P557,Q557:AE557)),0)</f>
        <v>0</v>
      </c>
      <c r="G557" s="1">
        <f t="shared" si="208"/>
        <v>3936</v>
      </c>
      <c r="H557" s="2">
        <f t="shared" si="209"/>
        <v>5.1380458194634812E-2</v>
      </c>
      <c r="I557" s="2"/>
      <c r="J557" s="2">
        <f t="shared" si="210"/>
        <v>0.5066640558710267</v>
      </c>
      <c r="K557" s="2">
        <f t="shared" si="211"/>
        <v>0.45528359767639187</v>
      </c>
      <c r="L557" s="2">
        <f t="shared" si="212"/>
        <v>0</v>
      </c>
      <c r="M557" s="2">
        <f t="shared" si="213"/>
        <v>3.8052346452581431E-2</v>
      </c>
      <c r="N557" s="55">
        <v>38813</v>
      </c>
      <c r="O557" s="55">
        <v>34877</v>
      </c>
      <c r="P557" s="106"/>
      <c r="Q557" s="106">
        <v>2915</v>
      </c>
      <c r="Y557" s="55">
        <v>0</v>
      </c>
      <c r="Z557" s="55">
        <v>0</v>
      </c>
      <c r="AA557" s="55">
        <v>0</v>
      </c>
      <c r="AG557" s="7">
        <f>IF(Q557&gt;0,RANK(Q557,(N557:P557,Q557:AE557)),0)</f>
        <v>3</v>
      </c>
      <c r="AH557" s="7">
        <f>IF(R557&gt;0,RANK(R557,(N557:P557,Q557:AE557)),0)</f>
        <v>0</v>
      </c>
      <c r="AI557" s="7">
        <f>IF(T557&gt;0,RANK(T557,(N557:P557,Q557:AE557)),0)</f>
        <v>0</v>
      </c>
      <c r="AJ557" s="7">
        <f>IF(S557&gt;0,RANK(S557,(N557:P557,Q557:AE557)),0)</f>
        <v>0</v>
      </c>
      <c r="AK557" s="2">
        <f t="shared" si="214"/>
        <v>3.8052346452581425E-2</v>
      </c>
      <c r="AL557" s="2">
        <f t="shared" si="215"/>
        <v>0</v>
      </c>
      <c r="AM557" s="2">
        <f t="shared" si="216"/>
        <v>0</v>
      </c>
      <c r="AN557" s="2">
        <f t="shared" si="217"/>
        <v>0</v>
      </c>
      <c r="AP557" t="s">
        <v>331</v>
      </c>
      <c r="AQ557" t="s">
        <v>982</v>
      </c>
      <c r="AT557">
        <v>2</v>
      </c>
      <c r="AU557" s="95">
        <v>17</v>
      </c>
      <c r="AV557" s="97">
        <v>163</v>
      </c>
      <c r="AW557" s="100">
        <f t="shared" si="206"/>
        <v>17163</v>
      </c>
      <c r="AY557" s="7" t="s">
        <v>1461</v>
      </c>
    </row>
    <row r="558" spans="1:51" ht="13" hidden="1" customHeight="1" outlineLevel="1">
      <c r="A558" t="s">
        <v>1064</v>
      </c>
      <c r="B558" t="s">
        <v>982</v>
      </c>
      <c r="C558" s="1">
        <f t="shared" si="207"/>
        <v>7728</v>
      </c>
      <c r="D558" s="7">
        <f>IF(N558&gt;0, RANK(N558,(N558:P558,Q558:AE558)),0)</f>
        <v>2</v>
      </c>
      <c r="E558" s="7">
        <f>IF(O558&gt;0,RANK(O558,(N558:P558,Q558:AE558)),0)</f>
        <v>1</v>
      </c>
      <c r="F558" s="7">
        <f>IF(P558&gt;0,RANK(P558,(N558:P558,Q558:AE558)),0)</f>
        <v>0</v>
      </c>
      <c r="G558" s="1">
        <f t="shared" si="208"/>
        <v>706</v>
      </c>
      <c r="H558" s="2">
        <f t="shared" si="209"/>
        <v>9.1356107660455488E-2</v>
      </c>
      <c r="I558" s="2"/>
      <c r="J558" s="2">
        <f t="shared" si="210"/>
        <v>0.4318064182194617</v>
      </c>
      <c r="K558" s="2">
        <f t="shared" si="211"/>
        <v>0.52316252587991718</v>
      </c>
      <c r="L558" s="2">
        <f t="shared" si="212"/>
        <v>0</v>
      </c>
      <c r="M558" s="2">
        <f t="shared" si="213"/>
        <v>4.5031055900621175E-2</v>
      </c>
      <c r="N558" s="55">
        <v>3337</v>
      </c>
      <c r="O558" s="55">
        <v>4043</v>
      </c>
      <c r="P558" s="106"/>
      <c r="Q558" s="106">
        <v>348</v>
      </c>
      <c r="Y558" s="55">
        <v>0</v>
      </c>
      <c r="Z558" s="55">
        <v>0</v>
      </c>
      <c r="AA558" s="55">
        <v>0</v>
      </c>
      <c r="AG558" s="7">
        <f>IF(Q558&gt;0,RANK(Q558,(N558:P558,Q558:AE558)),0)</f>
        <v>3</v>
      </c>
      <c r="AH558" s="7">
        <f>IF(R558&gt;0,RANK(R558,(N558:P558,Q558:AE558)),0)</f>
        <v>0</v>
      </c>
      <c r="AI558" s="7">
        <f>IF(T558&gt;0,RANK(T558,(N558:P558,Q558:AE558)),0)</f>
        <v>0</v>
      </c>
      <c r="AJ558" s="7">
        <f>IF(S558&gt;0,RANK(S558,(N558:P558,Q558:AE558)),0)</f>
        <v>0</v>
      </c>
      <c r="AK558" s="2">
        <f t="shared" si="214"/>
        <v>4.503105590062112E-2</v>
      </c>
      <c r="AL558" s="2">
        <f t="shared" si="215"/>
        <v>0</v>
      </c>
      <c r="AM558" s="2">
        <f t="shared" si="216"/>
        <v>0</v>
      </c>
      <c r="AN558" s="2">
        <f t="shared" si="217"/>
        <v>0</v>
      </c>
      <c r="AP558" t="s">
        <v>1064</v>
      </c>
      <c r="AQ558" t="s">
        <v>982</v>
      </c>
      <c r="AT558">
        <v>2</v>
      </c>
      <c r="AU558" s="95">
        <v>17</v>
      </c>
      <c r="AV558" s="97">
        <v>165</v>
      </c>
      <c r="AW558" s="100">
        <f t="shared" si="206"/>
        <v>17165</v>
      </c>
      <c r="AY558" s="7" t="s">
        <v>1461</v>
      </c>
    </row>
    <row r="559" spans="1:51" ht="13" hidden="1" customHeight="1" outlineLevel="1">
      <c r="A559" t="s">
        <v>2119</v>
      </c>
      <c r="B559" t="s">
        <v>982</v>
      </c>
      <c r="C559" s="1">
        <f t="shared" si="207"/>
        <v>72041</v>
      </c>
      <c r="D559" s="7">
        <f>IF(N559&gt;0, RANK(N559,(N559:P559,Q559:AE559)),0)</f>
        <v>2</v>
      </c>
      <c r="E559" s="7">
        <f>IF(O559&gt;0,RANK(O559,(N559:P559,Q559:AE559)),0)</f>
        <v>1</v>
      </c>
      <c r="F559" s="7">
        <f>IF(P559&gt;0,RANK(P559,(N559:P559,Q559:AE559)),0)</f>
        <v>0</v>
      </c>
      <c r="G559" s="1">
        <f t="shared" si="208"/>
        <v>6975</v>
      </c>
      <c r="H559" s="2">
        <f t="shared" si="209"/>
        <v>9.6819866464929696E-2</v>
      </c>
      <c r="I559" s="2"/>
      <c r="J559" s="2">
        <f t="shared" si="210"/>
        <v>0.43328104829194486</v>
      </c>
      <c r="K559" s="2">
        <f t="shared" si="211"/>
        <v>0.5301009147568746</v>
      </c>
      <c r="L559" s="2">
        <f t="shared" si="212"/>
        <v>0</v>
      </c>
      <c r="M559" s="2">
        <f t="shared" si="213"/>
        <v>3.6618036951180488E-2</v>
      </c>
      <c r="N559" s="55">
        <v>31214</v>
      </c>
      <c r="O559" s="55">
        <v>38189</v>
      </c>
      <c r="P559" s="106"/>
      <c r="Q559" s="106">
        <v>2638</v>
      </c>
      <c r="Y559" s="55">
        <v>0</v>
      </c>
      <c r="Z559" s="55">
        <v>0</v>
      </c>
      <c r="AA559" s="55">
        <v>0</v>
      </c>
      <c r="AG559" s="7">
        <f>IF(Q559&gt;0,RANK(Q559,(N559:P559,Q559:AE559)),0)</f>
        <v>3</v>
      </c>
      <c r="AH559" s="7">
        <f>IF(R559&gt;0,RANK(R559,(N559:P559,Q559:AE559)),0)</f>
        <v>0</v>
      </c>
      <c r="AI559" s="7">
        <f>IF(T559&gt;0,RANK(T559,(N559:P559,Q559:AE559)),0)</f>
        <v>0</v>
      </c>
      <c r="AJ559" s="7">
        <f>IF(S559&gt;0,RANK(S559,(N559:P559,Q559:AE559)),0)</f>
        <v>0</v>
      </c>
      <c r="AK559" s="2">
        <f t="shared" si="214"/>
        <v>3.6618036951180578E-2</v>
      </c>
      <c r="AL559" s="2">
        <f t="shared" si="215"/>
        <v>0</v>
      </c>
      <c r="AM559" s="2">
        <f t="shared" si="216"/>
        <v>0</v>
      </c>
      <c r="AN559" s="2">
        <f t="shared" si="217"/>
        <v>0</v>
      </c>
      <c r="AP559" t="s">
        <v>2119</v>
      </c>
      <c r="AQ559" t="s">
        <v>982</v>
      </c>
      <c r="AT559">
        <v>2</v>
      </c>
      <c r="AU559" s="95">
        <v>17</v>
      </c>
      <c r="AV559" s="97">
        <v>167</v>
      </c>
      <c r="AW559" s="100">
        <f t="shared" si="206"/>
        <v>17167</v>
      </c>
      <c r="AY559" s="7" t="s">
        <v>1461</v>
      </c>
    </row>
    <row r="560" spans="1:51" ht="13" hidden="1" customHeight="1" outlineLevel="1">
      <c r="A560" t="s">
        <v>1823</v>
      </c>
      <c r="B560" t="s">
        <v>982</v>
      </c>
      <c r="C560" s="1">
        <f t="shared" si="207"/>
        <v>3262</v>
      </c>
      <c r="D560" s="7">
        <f>IF(N560&gt;0, RANK(N560,(N560:P560,Q560:AE560)),0)</f>
        <v>2</v>
      </c>
      <c r="E560" s="7">
        <f>IF(O560&gt;0,RANK(O560,(N560:P560,Q560:AE560)),0)</f>
        <v>1</v>
      </c>
      <c r="F560" s="7">
        <f>IF(P560&gt;0,RANK(P560,(N560:P560,Q560:AE560)),0)</f>
        <v>0</v>
      </c>
      <c r="G560" s="1">
        <f t="shared" si="208"/>
        <v>348</v>
      </c>
      <c r="H560" s="2">
        <f t="shared" si="209"/>
        <v>0.10668301655426118</v>
      </c>
      <c r="I560" s="2"/>
      <c r="J560" s="2">
        <f t="shared" si="210"/>
        <v>0.42244022072348253</v>
      </c>
      <c r="K560" s="2">
        <f t="shared" si="211"/>
        <v>0.52912323727774369</v>
      </c>
      <c r="L560" s="2">
        <f t="shared" si="212"/>
        <v>0</v>
      </c>
      <c r="M560" s="2">
        <f t="shared" si="213"/>
        <v>4.8436541998773786E-2</v>
      </c>
      <c r="N560" s="55">
        <v>1378</v>
      </c>
      <c r="O560" s="55">
        <v>1726</v>
      </c>
      <c r="P560" s="106"/>
      <c r="Q560" s="106">
        <v>158</v>
      </c>
      <c r="Y560" s="55">
        <v>0</v>
      </c>
      <c r="Z560" s="55">
        <v>0</v>
      </c>
      <c r="AA560" s="55">
        <v>0</v>
      </c>
      <c r="AG560" s="7">
        <f>IF(Q560&gt;0,RANK(Q560,(N560:P560,Q560:AE560)),0)</f>
        <v>3</v>
      </c>
      <c r="AH560" s="7">
        <f>IF(R560&gt;0,RANK(R560,(N560:P560,Q560:AE560)),0)</f>
        <v>0</v>
      </c>
      <c r="AI560" s="7">
        <f>IF(T560&gt;0,RANK(T560,(N560:P560,Q560:AE560)),0)</f>
        <v>0</v>
      </c>
      <c r="AJ560" s="7">
        <f>IF(S560&gt;0,RANK(S560,(N560:P560,Q560:AE560)),0)</f>
        <v>0</v>
      </c>
      <c r="AK560" s="2">
        <f t="shared" si="214"/>
        <v>4.8436541998773758E-2</v>
      </c>
      <c r="AL560" s="2">
        <f t="shared" si="215"/>
        <v>0</v>
      </c>
      <c r="AM560" s="2">
        <f t="shared" si="216"/>
        <v>0</v>
      </c>
      <c r="AN560" s="2">
        <f t="shared" si="217"/>
        <v>0</v>
      </c>
      <c r="AP560" t="s">
        <v>1823</v>
      </c>
      <c r="AQ560" t="s">
        <v>982</v>
      </c>
      <c r="AT560">
        <v>2</v>
      </c>
      <c r="AU560" s="95">
        <v>17</v>
      </c>
      <c r="AV560" s="97">
        <v>169</v>
      </c>
      <c r="AW560" s="100">
        <f t="shared" si="206"/>
        <v>17169</v>
      </c>
      <c r="AY560" s="7" t="s">
        <v>1461</v>
      </c>
    </row>
    <row r="561" spans="1:51" ht="13" hidden="1" customHeight="1" outlineLevel="1">
      <c r="A561" t="s">
        <v>1937</v>
      </c>
      <c r="B561" t="s">
        <v>982</v>
      </c>
      <c r="C561" s="1">
        <f t="shared" si="207"/>
        <v>2174</v>
      </c>
      <c r="D561" s="7">
        <f>IF(N561&gt;0, RANK(N561,(N561:P561,Q561:AE561)),0)</f>
        <v>2</v>
      </c>
      <c r="E561" s="7">
        <f>IF(O561&gt;0,RANK(O561,(N561:P561,Q561:AE561)),0)</f>
        <v>1</v>
      </c>
      <c r="F561" s="7">
        <f>IF(P561&gt;0,RANK(P561,(N561:P561,Q561:AE561)),0)</f>
        <v>0</v>
      </c>
      <c r="G561" s="1">
        <f t="shared" si="208"/>
        <v>416</v>
      </c>
      <c r="H561" s="2">
        <f t="shared" si="209"/>
        <v>0.19135234590616376</v>
      </c>
      <c r="I561" s="2"/>
      <c r="J561" s="2">
        <f t="shared" si="210"/>
        <v>0.38040478380864767</v>
      </c>
      <c r="K561" s="2">
        <f t="shared" si="211"/>
        <v>0.57175712971481141</v>
      </c>
      <c r="L561" s="2">
        <f t="shared" si="212"/>
        <v>0</v>
      </c>
      <c r="M561" s="2">
        <f t="shared" si="213"/>
        <v>4.7838086476540864E-2</v>
      </c>
      <c r="N561" s="55">
        <v>827</v>
      </c>
      <c r="O561" s="55">
        <v>1243</v>
      </c>
      <c r="P561" s="106"/>
      <c r="Q561" s="106">
        <v>104</v>
      </c>
      <c r="Y561" s="55">
        <v>0</v>
      </c>
      <c r="Z561" s="55">
        <v>0</v>
      </c>
      <c r="AA561" s="55">
        <v>0</v>
      </c>
      <c r="AG561" s="7">
        <f>IF(Q561&gt;0,RANK(Q561,(N561:P561,Q561:AE561)),0)</f>
        <v>3</v>
      </c>
      <c r="AH561" s="7">
        <f>IF(R561&gt;0,RANK(R561,(N561:P561,Q561:AE561)),0)</f>
        <v>0</v>
      </c>
      <c r="AI561" s="7">
        <f>IF(T561&gt;0,RANK(T561,(N561:P561,Q561:AE561)),0)</f>
        <v>0</v>
      </c>
      <c r="AJ561" s="7">
        <f>IF(S561&gt;0,RANK(S561,(N561:P561,Q561:AE561)),0)</f>
        <v>0</v>
      </c>
      <c r="AK561" s="2">
        <f t="shared" si="214"/>
        <v>4.7838086476540941E-2</v>
      </c>
      <c r="AL561" s="2">
        <f t="shared" si="215"/>
        <v>0</v>
      </c>
      <c r="AM561" s="2">
        <f t="shared" si="216"/>
        <v>0</v>
      </c>
      <c r="AN561" s="2">
        <f t="shared" si="217"/>
        <v>0</v>
      </c>
      <c r="AP561" t="s">
        <v>1937</v>
      </c>
      <c r="AQ561" t="s">
        <v>982</v>
      </c>
      <c r="AT561">
        <v>2</v>
      </c>
      <c r="AU561" s="95">
        <v>17</v>
      </c>
      <c r="AV561" s="97">
        <v>171</v>
      </c>
      <c r="AW561" s="100">
        <f t="shared" si="206"/>
        <v>17171</v>
      </c>
      <c r="AY561" s="7" t="s">
        <v>1461</v>
      </c>
    </row>
    <row r="562" spans="1:51" ht="13" hidden="1" customHeight="1" outlineLevel="1">
      <c r="A562" t="s">
        <v>415</v>
      </c>
      <c r="B562" t="s">
        <v>982</v>
      </c>
      <c r="C562" s="1">
        <f t="shared" si="207"/>
        <v>8102</v>
      </c>
      <c r="D562" s="7">
        <f>IF(N562&gt;0, RANK(N562,(N562:P562,Q562:AE562)),0)</f>
        <v>2</v>
      </c>
      <c r="E562" s="7">
        <f>IF(O562&gt;0,RANK(O562,(N562:P562,Q562:AE562)),0)</f>
        <v>1</v>
      </c>
      <c r="F562" s="7">
        <f>IF(P562&gt;0,RANK(P562,(N562:P562,Q562:AE562)),0)</f>
        <v>0</v>
      </c>
      <c r="G562" s="1">
        <f t="shared" si="208"/>
        <v>2610</v>
      </c>
      <c r="H562" s="2">
        <f t="shared" si="209"/>
        <v>0.32214268081955072</v>
      </c>
      <c r="I562" s="2"/>
      <c r="J562" s="2">
        <f t="shared" si="210"/>
        <v>0.31313255986176253</v>
      </c>
      <c r="K562" s="2">
        <f t="shared" si="211"/>
        <v>0.63527524068131325</v>
      </c>
      <c r="L562" s="2">
        <f t="shared" si="212"/>
        <v>0</v>
      </c>
      <c r="M562" s="2">
        <f t="shared" si="213"/>
        <v>5.1592199456924281E-2</v>
      </c>
      <c r="N562" s="55">
        <v>2537</v>
      </c>
      <c r="O562" s="55">
        <v>5147</v>
      </c>
      <c r="P562" s="106"/>
      <c r="Q562" s="106">
        <v>418</v>
      </c>
      <c r="Y562" s="55">
        <v>0</v>
      </c>
      <c r="Z562" s="55">
        <v>0</v>
      </c>
      <c r="AA562" s="55">
        <v>0</v>
      </c>
      <c r="AG562" s="7">
        <f>IF(Q562&gt;0,RANK(Q562,(N562:P562,Q562:AE562)),0)</f>
        <v>3</v>
      </c>
      <c r="AH562" s="7">
        <f>IF(R562&gt;0,RANK(R562,(N562:P562,Q562:AE562)),0)</f>
        <v>0</v>
      </c>
      <c r="AI562" s="7">
        <f>IF(T562&gt;0,RANK(T562,(N562:P562,Q562:AE562)),0)</f>
        <v>0</v>
      </c>
      <c r="AJ562" s="7">
        <f>IF(S562&gt;0,RANK(S562,(N562:P562,Q562:AE562)),0)</f>
        <v>0</v>
      </c>
      <c r="AK562" s="2">
        <f t="shared" si="214"/>
        <v>5.1592199456924219E-2</v>
      </c>
      <c r="AL562" s="2">
        <f t="shared" si="215"/>
        <v>0</v>
      </c>
      <c r="AM562" s="2">
        <f t="shared" si="216"/>
        <v>0</v>
      </c>
      <c r="AN562" s="2">
        <f t="shared" si="217"/>
        <v>0</v>
      </c>
      <c r="AP562" t="s">
        <v>415</v>
      </c>
      <c r="AQ562" t="s">
        <v>982</v>
      </c>
      <c r="AT562">
        <v>2</v>
      </c>
      <c r="AU562" s="95">
        <v>17</v>
      </c>
      <c r="AV562" s="97">
        <v>173</v>
      </c>
      <c r="AW562" s="100">
        <f t="shared" si="206"/>
        <v>17173</v>
      </c>
      <c r="AY562" s="7" t="s">
        <v>1461</v>
      </c>
    </row>
    <row r="563" spans="1:51" ht="13" hidden="1" customHeight="1" outlineLevel="1">
      <c r="A563" t="s">
        <v>2281</v>
      </c>
      <c r="B563" t="s">
        <v>982</v>
      </c>
      <c r="C563" s="1">
        <f t="shared" si="207"/>
        <v>1909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>IF(P563&gt;0,RANK(P563,(N563:P563,Q563:AE563)),0)</f>
        <v>0</v>
      </c>
      <c r="G563" s="1">
        <f t="shared" si="208"/>
        <v>453</v>
      </c>
      <c r="H563" s="2">
        <f t="shared" si="209"/>
        <v>0.23729701414353063</v>
      </c>
      <c r="I563" s="2"/>
      <c r="J563" s="2">
        <f t="shared" si="210"/>
        <v>0.35725510738606603</v>
      </c>
      <c r="K563" s="2">
        <f t="shared" si="211"/>
        <v>0.59455212152959669</v>
      </c>
      <c r="L563" s="2">
        <f t="shared" si="212"/>
        <v>0</v>
      </c>
      <c r="M563" s="2">
        <f t="shared" si="213"/>
        <v>4.8192771084337283E-2</v>
      </c>
      <c r="N563" s="55">
        <v>682</v>
      </c>
      <c r="O563" s="55">
        <v>1135</v>
      </c>
      <c r="P563" s="106"/>
      <c r="Q563" s="106">
        <v>92</v>
      </c>
      <c r="Y563" s="55">
        <v>0</v>
      </c>
      <c r="Z563" s="55">
        <v>0</v>
      </c>
      <c r="AA563" s="55">
        <v>0</v>
      </c>
      <c r="AG563" s="7">
        <f>IF(Q563&gt;0,RANK(Q563,(N563:P563,Q563:AE563)),0)</f>
        <v>3</v>
      </c>
      <c r="AH563" s="7">
        <f>IF(R563&gt;0,RANK(R563,(N563:P563,Q563:AE563)),0)</f>
        <v>0</v>
      </c>
      <c r="AI563" s="7">
        <f>IF(T563&gt;0,RANK(T563,(N563:P563,Q563:AE563)),0)</f>
        <v>0</v>
      </c>
      <c r="AJ563" s="7">
        <f>IF(S563&gt;0,RANK(S563,(N563:P563,Q563:AE563)),0)</f>
        <v>0</v>
      </c>
      <c r="AK563" s="2">
        <f t="shared" si="214"/>
        <v>4.8192771084337352E-2</v>
      </c>
      <c r="AL563" s="2">
        <f t="shared" si="215"/>
        <v>0</v>
      </c>
      <c r="AM563" s="2">
        <f t="shared" si="216"/>
        <v>0</v>
      </c>
      <c r="AN563" s="2">
        <f t="shared" si="217"/>
        <v>0</v>
      </c>
      <c r="AP563" t="s">
        <v>2281</v>
      </c>
      <c r="AQ563" t="s">
        <v>982</v>
      </c>
      <c r="AT563">
        <v>2</v>
      </c>
      <c r="AU563" s="95">
        <v>17</v>
      </c>
      <c r="AV563" s="97">
        <v>175</v>
      </c>
      <c r="AW563" s="100">
        <f t="shared" si="206"/>
        <v>17175</v>
      </c>
      <c r="AY563" s="7" t="s">
        <v>1461</v>
      </c>
    </row>
    <row r="564" spans="1:51" ht="13" hidden="1" customHeight="1" outlineLevel="1">
      <c r="A564" t="s">
        <v>251</v>
      </c>
      <c r="B564" t="s">
        <v>982</v>
      </c>
      <c r="C564" s="1">
        <f t="shared" si="207"/>
        <v>14488</v>
      </c>
      <c r="D564" s="7">
        <f>IF(N564&gt;0, RANK(N564,(N564:P564,Q564:AE564)),0)</f>
        <v>2</v>
      </c>
      <c r="E564" s="7">
        <f>IF(O564&gt;0,RANK(O564,(N564:P564,Q564:AE564)),0)</f>
        <v>1</v>
      </c>
      <c r="F564" s="7">
        <f>IF(P564&gt;0,RANK(P564,(N564:P564,Q564:AE564)),0)</f>
        <v>0</v>
      </c>
      <c r="G564" s="1">
        <f t="shared" si="208"/>
        <v>2352</v>
      </c>
      <c r="H564" s="2">
        <f t="shared" si="209"/>
        <v>0.16234124792932081</v>
      </c>
      <c r="I564" s="2"/>
      <c r="J564" s="2">
        <f t="shared" si="210"/>
        <v>0.39536167863059085</v>
      </c>
      <c r="K564" s="2">
        <f t="shared" si="211"/>
        <v>0.5577029265599116</v>
      </c>
      <c r="L564" s="2">
        <f t="shared" si="212"/>
        <v>0</v>
      </c>
      <c r="M564" s="2">
        <f t="shared" si="213"/>
        <v>4.6935394809497488E-2</v>
      </c>
      <c r="N564" s="55">
        <v>5728</v>
      </c>
      <c r="O564" s="55">
        <v>8080</v>
      </c>
      <c r="P564" s="106"/>
      <c r="Q564" s="106">
        <v>680</v>
      </c>
      <c r="Y564" s="55">
        <v>0</v>
      </c>
      <c r="Z564" s="55">
        <v>0</v>
      </c>
      <c r="AA564" s="55">
        <v>0</v>
      </c>
      <c r="AG564" s="7">
        <f>IF(Q564&gt;0,RANK(Q564,(N564:P564,Q564:AE564)),0)</f>
        <v>3</v>
      </c>
      <c r="AH564" s="7">
        <f>IF(R564&gt;0,RANK(R564,(N564:P564,Q564:AE564)),0)</f>
        <v>0</v>
      </c>
      <c r="AI564" s="7">
        <f>IF(T564&gt;0,RANK(T564,(N564:P564,Q564:AE564)),0)</f>
        <v>0</v>
      </c>
      <c r="AJ564" s="7">
        <f>IF(S564&gt;0,RANK(S564,(N564:P564,Q564:AE564)),0)</f>
        <v>0</v>
      </c>
      <c r="AK564" s="2">
        <f t="shared" si="214"/>
        <v>4.6935394809497516E-2</v>
      </c>
      <c r="AL564" s="2">
        <f t="shared" si="215"/>
        <v>0</v>
      </c>
      <c r="AM564" s="2">
        <f t="shared" si="216"/>
        <v>0</v>
      </c>
      <c r="AN564" s="2">
        <f t="shared" si="217"/>
        <v>0</v>
      </c>
      <c r="AP564" t="s">
        <v>251</v>
      </c>
      <c r="AQ564" t="s">
        <v>982</v>
      </c>
      <c r="AT564">
        <v>2</v>
      </c>
      <c r="AU564" s="95">
        <v>17</v>
      </c>
      <c r="AV564" s="97">
        <v>177</v>
      </c>
      <c r="AW564" s="100">
        <f t="shared" si="206"/>
        <v>17177</v>
      </c>
      <c r="AY564" s="7" t="s">
        <v>1461</v>
      </c>
    </row>
    <row r="565" spans="1:51" ht="13" hidden="1" customHeight="1" outlineLevel="1">
      <c r="A565" t="s">
        <v>1006</v>
      </c>
      <c r="B565" t="s">
        <v>982</v>
      </c>
      <c r="C565" s="1">
        <f t="shared" si="207"/>
        <v>43590</v>
      </c>
      <c r="D565" s="7">
        <f>IF(N565&gt;0, RANK(N565,(N565:P565,Q565:AE565)),0)</f>
        <v>2</v>
      </c>
      <c r="E565" s="7">
        <f>IF(O565&gt;0,RANK(O565,(N565:P565,Q565:AE565)),0)</f>
        <v>1</v>
      </c>
      <c r="F565" s="7">
        <f>IF(P565&gt;0,RANK(P565,(N565:P565,Q565:AE565)),0)</f>
        <v>0</v>
      </c>
      <c r="G565" s="1">
        <f t="shared" si="208"/>
        <v>11063</v>
      </c>
      <c r="H565" s="2">
        <f t="shared" si="209"/>
        <v>0.2537967423721037</v>
      </c>
      <c r="I565" s="2"/>
      <c r="J565" s="2">
        <f t="shared" si="210"/>
        <v>0.35583849506767606</v>
      </c>
      <c r="K565" s="2">
        <f t="shared" si="211"/>
        <v>0.60963523743977976</v>
      </c>
      <c r="L565" s="2">
        <f t="shared" si="212"/>
        <v>0</v>
      </c>
      <c r="M565" s="2">
        <f t="shared" si="213"/>
        <v>3.4526267492544171E-2</v>
      </c>
      <c r="N565" s="55">
        <v>15511</v>
      </c>
      <c r="O565" s="55">
        <v>26574</v>
      </c>
      <c r="P565" s="106"/>
      <c r="Q565" s="106">
        <v>1505</v>
      </c>
      <c r="Y565" s="55">
        <v>0</v>
      </c>
      <c r="Z565" s="55">
        <v>0</v>
      </c>
      <c r="AA565" s="55">
        <v>0</v>
      </c>
      <c r="AG565" s="7">
        <f>IF(Q565&gt;0,RANK(Q565,(N565:P565,Q565:AE565)),0)</f>
        <v>3</v>
      </c>
      <c r="AH565" s="7">
        <f>IF(R565&gt;0,RANK(R565,(N565:P565,Q565:AE565)),0)</f>
        <v>0</v>
      </c>
      <c r="AI565" s="7">
        <f>IF(T565&gt;0,RANK(T565,(N565:P565,Q565:AE565)),0)</f>
        <v>0</v>
      </c>
      <c r="AJ565" s="7">
        <f>IF(S565&gt;0,RANK(S565,(N565:P565,Q565:AE565)),0)</f>
        <v>0</v>
      </c>
      <c r="AK565" s="2">
        <f t="shared" si="214"/>
        <v>3.4526267492544165E-2</v>
      </c>
      <c r="AL565" s="2">
        <f t="shared" si="215"/>
        <v>0</v>
      </c>
      <c r="AM565" s="2">
        <f t="shared" si="216"/>
        <v>0</v>
      </c>
      <c r="AN565" s="2">
        <f t="shared" si="217"/>
        <v>0</v>
      </c>
      <c r="AP565" t="s">
        <v>1006</v>
      </c>
      <c r="AQ565" t="s">
        <v>982</v>
      </c>
      <c r="AT565">
        <v>2</v>
      </c>
      <c r="AU565" s="95">
        <v>17</v>
      </c>
      <c r="AV565" s="97">
        <v>179</v>
      </c>
      <c r="AW565" s="100">
        <f t="shared" si="206"/>
        <v>17179</v>
      </c>
      <c r="AY565" s="7" t="s">
        <v>1461</v>
      </c>
    </row>
    <row r="566" spans="1:51" ht="13" hidden="1" customHeight="1" outlineLevel="1">
      <c r="A566" t="s">
        <v>532</v>
      </c>
      <c r="B566" t="s">
        <v>982</v>
      </c>
      <c r="C566" s="1">
        <f t="shared" si="207"/>
        <v>6148</v>
      </c>
      <c r="D566" s="7">
        <f>IF(N566&gt;0, RANK(N566,(N566:P566,Q566:AE566)),0)</f>
        <v>2</v>
      </c>
      <c r="E566" s="7">
        <f>IF(O566&gt;0,RANK(O566,(N566:P566,Q566:AE566)),0)</f>
        <v>1</v>
      </c>
      <c r="F566" s="7">
        <f>IF(P566&gt;0,RANK(P566,(N566:P566,Q566:AE566)),0)</f>
        <v>0</v>
      </c>
      <c r="G566" s="1">
        <f t="shared" si="208"/>
        <v>400</v>
      </c>
      <c r="H566" s="2">
        <f t="shared" si="209"/>
        <v>6.5061808718282363E-2</v>
      </c>
      <c r="I566" s="2"/>
      <c r="J566" s="2">
        <f t="shared" si="210"/>
        <v>0.44908913467794404</v>
      </c>
      <c r="K566" s="2">
        <f t="shared" si="211"/>
        <v>0.51415094339622647</v>
      </c>
      <c r="L566" s="2">
        <f t="shared" si="212"/>
        <v>0</v>
      </c>
      <c r="M566" s="2">
        <f t="shared" si="213"/>
        <v>3.6759921925829553E-2</v>
      </c>
      <c r="N566" s="55">
        <v>2761</v>
      </c>
      <c r="O566" s="55">
        <v>3161</v>
      </c>
      <c r="P566" s="106"/>
      <c r="Q566" s="106">
        <v>226</v>
      </c>
      <c r="Y566" s="55">
        <v>0</v>
      </c>
      <c r="Z566" s="55">
        <v>0</v>
      </c>
      <c r="AA566" s="55">
        <v>0</v>
      </c>
      <c r="AG566" s="7">
        <f>IF(Q566&gt;0,RANK(Q566,(N566:P566,Q566:AE566)),0)</f>
        <v>3</v>
      </c>
      <c r="AH566" s="7">
        <f>IF(R566&gt;0,RANK(R566,(N566:P566,Q566:AE566)),0)</f>
        <v>0</v>
      </c>
      <c r="AI566" s="7">
        <f>IF(T566&gt;0,RANK(T566,(N566:P566,Q566:AE566)),0)</f>
        <v>0</v>
      </c>
      <c r="AJ566" s="7">
        <f>IF(S566&gt;0,RANK(S566,(N566:P566,Q566:AE566)),0)</f>
        <v>0</v>
      </c>
      <c r="AK566" s="2">
        <f t="shared" si="214"/>
        <v>3.6759921925829539E-2</v>
      </c>
      <c r="AL566" s="2">
        <f t="shared" si="215"/>
        <v>0</v>
      </c>
      <c r="AM566" s="2">
        <f t="shared" si="216"/>
        <v>0</v>
      </c>
      <c r="AN566" s="2">
        <f t="shared" si="217"/>
        <v>0</v>
      </c>
      <c r="AP566" t="s">
        <v>532</v>
      </c>
      <c r="AQ566" t="s">
        <v>982</v>
      </c>
      <c r="AT566">
        <v>2</v>
      </c>
      <c r="AU566" s="95">
        <v>17</v>
      </c>
      <c r="AV566" s="97">
        <v>181</v>
      </c>
      <c r="AW566" s="100">
        <f t="shared" si="206"/>
        <v>17181</v>
      </c>
      <c r="AY566" s="7" t="s">
        <v>1461</v>
      </c>
    </row>
    <row r="567" spans="1:51" ht="13" hidden="1" customHeight="1" outlineLevel="1">
      <c r="A567" t="s">
        <v>2012</v>
      </c>
      <c r="B567" t="s">
        <v>982</v>
      </c>
      <c r="C567" s="1">
        <f t="shared" si="207"/>
        <v>21632</v>
      </c>
      <c r="D567" s="7">
        <f>IF(N567&gt;0, RANK(N567,(N567:P567,Q567:AE567)),0)</f>
        <v>2</v>
      </c>
      <c r="E567" s="7">
        <f>IF(O567&gt;0,RANK(O567,(N567:P567,Q567:AE567)),0)</f>
        <v>1</v>
      </c>
      <c r="F567" s="7">
        <f>IF(P567&gt;0,RANK(P567,(N567:P567,Q567:AE567)),0)</f>
        <v>0</v>
      </c>
      <c r="G567" s="1">
        <f t="shared" si="208"/>
        <v>2498</v>
      </c>
      <c r="H567" s="2">
        <f t="shared" si="209"/>
        <v>0.11547707100591716</v>
      </c>
      <c r="I567" s="2"/>
      <c r="J567" s="2">
        <f t="shared" si="210"/>
        <v>0.42122781065088755</v>
      </c>
      <c r="K567" s="2">
        <f t="shared" si="211"/>
        <v>0.53670488165680474</v>
      </c>
      <c r="L567" s="2">
        <f t="shared" si="212"/>
        <v>0</v>
      </c>
      <c r="M567" s="2">
        <f t="shared" si="213"/>
        <v>4.2067307692307709E-2</v>
      </c>
      <c r="N567" s="55">
        <v>9112</v>
      </c>
      <c r="O567" s="55">
        <v>11610</v>
      </c>
      <c r="P567" s="106"/>
      <c r="Q567" s="106">
        <v>910</v>
      </c>
      <c r="Y567" s="55">
        <v>0</v>
      </c>
      <c r="Z567" s="55">
        <v>0</v>
      </c>
      <c r="AA567" s="55">
        <v>0</v>
      </c>
      <c r="AG567" s="7">
        <f>IF(Q567&gt;0,RANK(Q567,(N567:P567,Q567:AE567)),0)</f>
        <v>3</v>
      </c>
      <c r="AH567" s="7">
        <f>IF(R567&gt;0,RANK(R567,(N567:P567,Q567:AE567)),0)</f>
        <v>0</v>
      </c>
      <c r="AI567" s="7">
        <f>IF(T567&gt;0,RANK(T567,(N567:P567,Q567:AE567)),0)</f>
        <v>0</v>
      </c>
      <c r="AJ567" s="7">
        <f>IF(S567&gt;0,RANK(S567,(N567:P567,Q567:AE567)),0)</f>
        <v>0</v>
      </c>
      <c r="AK567" s="2">
        <f t="shared" si="214"/>
        <v>4.2067307692307696E-2</v>
      </c>
      <c r="AL567" s="2">
        <f t="shared" si="215"/>
        <v>0</v>
      </c>
      <c r="AM567" s="2">
        <f t="shared" si="216"/>
        <v>0</v>
      </c>
      <c r="AN567" s="2">
        <f t="shared" si="217"/>
        <v>0</v>
      </c>
      <c r="AP567" t="s">
        <v>2012</v>
      </c>
      <c r="AQ567" t="s">
        <v>982</v>
      </c>
      <c r="AT567">
        <v>2</v>
      </c>
      <c r="AU567" s="95">
        <v>17</v>
      </c>
      <c r="AV567" s="97">
        <v>183</v>
      </c>
      <c r="AW567" s="100">
        <f t="shared" si="206"/>
        <v>17183</v>
      </c>
      <c r="AY567" s="7" t="s">
        <v>1461</v>
      </c>
    </row>
    <row r="568" spans="1:51" ht="13" hidden="1" customHeight="1" outlineLevel="1">
      <c r="A568" t="s">
        <v>1059</v>
      </c>
      <c r="B568" t="s">
        <v>982</v>
      </c>
      <c r="C568" s="1">
        <f t="shared" si="207"/>
        <v>3812</v>
      </c>
      <c r="D568" s="7">
        <f>IF(N568&gt;0, RANK(N568,(N568:P568,Q568:AE568)),0)</f>
        <v>2</v>
      </c>
      <c r="E568" s="7">
        <f>IF(O568&gt;0,RANK(O568,(N568:P568,Q568:AE568)),0)</f>
        <v>1</v>
      </c>
      <c r="F568" s="7">
        <f>IF(P568&gt;0,RANK(P568,(N568:P568,Q568:AE568)),0)</f>
        <v>0</v>
      </c>
      <c r="G568" s="1">
        <f t="shared" si="208"/>
        <v>1171</v>
      </c>
      <c r="H568" s="2">
        <f t="shared" si="209"/>
        <v>0.30718782791185728</v>
      </c>
      <c r="I568" s="2"/>
      <c r="J568" s="2">
        <f t="shared" si="210"/>
        <v>0.32318992654774398</v>
      </c>
      <c r="K568" s="2">
        <f t="shared" si="211"/>
        <v>0.63037775445960131</v>
      </c>
      <c r="L568" s="2">
        <f t="shared" si="212"/>
        <v>0</v>
      </c>
      <c r="M568" s="2">
        <f t="shared" si="213"/>
        <v>4.6432318992654653E-2</v>
      </c>
      <c r="N568" s="55">
        <v>1232</v>
      </c>
      <c r="O568" s="55">
        <v>2403</v>
      </c>
      <c r="P568" s="106"/>
      <c r="Q568" s="106">
        <v>177</v>
      </c>
      <c r="Y568" s="55">
        <v>0</v>
      </c>
      <c r="Z568" s="55">
        <v>0</v>
      </c>
      <c r="AA568" s="55">
        <v>0</v>
      </c>
      <c r="AG568" s="7">
        <f>IF(Q568&gt;0,RANK(Q568,(N568:P568,Q568:AE568)),0)</f>
        <v>3</v>
      </c>
      <c r="AH568" s="7">
        <f>IF(R568&gt;0,RANK(R568,(N568:P568,Q568:AE568)),0)</f>
        <v>0</v>
      </c>
      <c r="AI568" s="7">
        <f>IF(T568&gt;0,RANK(T568,(N568:P568,Q568:AE568)),0)</f>
        <v>0</v>
      </c>
      <c r="AJ568" s="7">
        <f>IF(S568&gt;0,RANK(S568,(N568:P568,Q568:AE568)),0)</f>
        <v>0</v>
      </c>
      <c r="AK568" s="2">
        <f t="shared" si="214"/>
        <v>4.6432318992654771E-2</v>
      </c>
      <c r="AL568" s="2">
        <f t="shared" si="215"/>
        <v>0</v>
      </c>
      <c r="AM568" s="2">
        <f t="shared" si="216"/>
        <v>0</v>
      </c>
      <c r="AN568" s="2">
        <f t="shared" si="217"/>
        <v>0</v>
      </c>
      <c r="AP568" t="s">
        <v>1059</v>
      </c>
      <c r="AQ568" t="s">
        <v>982</v>
      </c>
      <c r="AT568">
        <v>2</v>
      </c>
      <c r="AU568" s="95">
        <v>17</v>
      </c>
      <c r="AV568" s="97">
        <v>185</v>
      </c>
      <c r="AW568" s="100">
        <f t="shared" si="206"/>
        <v>17185</v>
      </c>
      <c r="AY568" s="7" t="s">
        <v>1461</v>
      </c>
    </row>
    <row r="569" spans="1:51" ht="13" hidden="1" customHeight="1" outlineLevel="1">
      <c r="A569" t="s">
        <v>1682</v>
      </c>
      <c r="B569" t="s">
        <v>982</v>
      </c>
      <c r="C569" s="1">
        <f t="shared" si="207"/>
        <v>5466</v>
      </c>
      <c r="D569" s="7">
        <f>IF(N569&gt;0, RANK(N569,(N569:P569,Q569:AE569)),0)</f>
        <v>2</v>
      </c>
      <c r="E569" s="7">
        <f>IF(O569&gt;0,RANK(O569,(N569:P569,Q569:AE569)),0)</f>
        <v>1</v>
      </c>
      <c r="F569" s="7">
        <f>IF(P569&gt;0,RANK(P569,(N569:P569,Q569:AE569)),0)</f>
        <v>0</v>
      </c>
      <c r="G569" s="1">
        <f t="shared" si="208"/>
        <v>437</v>
      </c>
      <c r="H569" s="2">
        <f t="shared" si="209"/>
        <v>7.9948774240761064E-2</v>
      </c>
      <c r="I569" s="2"/>
      <c r="J569" s="2">
        <f t="shared" si="210"/>
        <v>0.44273691913648006</v>
      </c>
      <c r="K569" s="2">
        <f t="shared" si="211"/>
        <v>0.52268569337724113</v>
      </c>
      <c r="L569" s="2">
        <f t="shared" si="212"/>
        <v>0</v>
      </c>
      <c r="M569" s="2">
        <f t="shared" si="213"/>
        <v>3.457738748627881E-2</v>
      </c>
      <c r="N569" s="55">
        <v>2420</v>
      </c>
      <c r="O569" s="55">
        <v>2857</v>
      </c>
      <c r="P569" s="106"/>
      <c r="Q569" s="106">
        <v>189</v>
      </c>
      <c r="Y569" s="55">
        <v>0</v>
      </c>
      <c r="Z569" s="55">
        <v>0</v>
      </c>
      <c r="AA569" s="55">
        <v>0</v>
      </c>
      <c r="AG569" s="7">
        <f>IF(Q569&gt;0,RANK(Q569,(N569:P569,Q569:AE569)),0)</f>
        <v>3</v>
      </c>
      <c r="AH569" s="7">
        <f>IF(R569&gt;0,RANK(R569,(N569:P569,Q569:AE569)),0)</f>
        <v>0</v>
      </c>
      <c r="AI569" s="7">
        <f>IF(T569&gt;0,RANK(T569,(N569:P569,Q569:AE569)),0)</f>
        <v>0</v>
      </c>
      <c r="AJ569" s="7">
        <f>IF(S569&gt;0,RANK(S569,(N569:P569,Q569:AE569)),0)</f>
        <v>0</v>
      </c>
      <c r="AK569" s="2">
        <f t="shared" si="214"/>
        <v>3.4577387486278817E-2</v>
      </c>
      <c r="AL569" s="2">
        <f t="shared" si="215"/>
        <v>0</v>
      </c>
      <c r="AM569" s="2">
        <f t="shared" si="216"/>
        <v>0</v>
      </c>
      <c r="AN569" s="2">
        <f t="shared" si="217"/>
        <v>0</v>
      </c>
      <c r="AP569" t="s">
        <v>1682</v>
      </c>
      <c r="AQ569" t="s">
        <v>982</v>
      </c>
      <c r="AT569">
        <v>2</v>
      </c>
      <c r="AU569" s="95">
        <v>17</v>
      </c>
      <c r="AV569" s="97">
        <v>187</v>
      </c>
      <c r="AW569" s="100">
        <f t="shared" si="206"/>
        <v>17187</v>
      </c>
      <c r="AY569" s="7" t="s">
        <v>1461</v>
      </c>
    </row>
    <row r="570" spans="1:51" ht="13" hidden="1" customHeight="1" outlineLevel="1">
      <c r="A570" t="s">
        <v>1864</v>
      </c>
      <c r="B570" t="s">
        <v>982</v>
      </c>
      <c r="C570" s="1">
        <f t="shared" si="207"/>
        <v>5666</v>
      </c>
      <c r="D570" s="7">
        <f>IF(N570&gt;0, RANK(N570,(N570:P570,Q570:AE570)),0)</f>
        <v>2</v>
      </c>
      <c r="E570" s="7">
        <f>IF(O570&gt;0,RANK(O570,(N570:P570,Q570:AE570)),0)</f>
        <v>1</v>
      </c>
      <c r="F570" s="7">
        <f>IF(P570&gt;0,RANK(P570,(N570:P570,Q570:AE570)),0)</f>
        <v>0</v>
      </c>
      <c r="G570" s="1">
        <f t="shared" si="208"/>
        <v>1647</v>
      </c>
      <c r="H570" s="2">
        <f t="shared" si="209"/>
        <v>0.2906812566184257</v>
      </c>
      <c r="I570" s="2"/>
      <c r="J570" s="2">
        <f t="shared" si="210"/>
        <v>0.33268619837627955</v>
      </c>
      <c r="K570" s="2">
        <f t="shared" si="211"/>
        <v>0.62336745499470525</v>
      </c>
      <c r="L570" s="2">
        <f t="shared" si="212"/>
        <v>0</v>
      </c>
      <c r="M570" s="2">
        <f t="shared" si="213"/>
        <v>4.3946346629015198E-2</v>
      </c>
      <c r="N570" s="55">
        <v>1885</v>
      </c>
      <c r="O570" s="55">
        <v>3532</v>
      </c>
      <c r="P570" s="106"/>
      <c r="Q570" s="106">
        <v>249</v>
      </c>
      <c r="Y570" s="55">
        <v>0</v>
      </c>
      <c r="Z570" s="55">
        <v>0</v>
      </c>
      <c r="AA570" s="55">
        <v>0</v>
      </c>
      <c r="AG570" s="7">
        <f>IF(Q570&gt;0,RANK(Q570,(N570:P570,Q570:AE570)),0)</f>
        <v>3</v>
      </c>
      <c r="AH570" s="7">
        <f>IF(R570&gt;0,RANK(R570,(N570:P570,Q570:AE570)),0)</f>
        <v>0</v>
      </c>
      <c r="AI570" s="7">
        <f>IF(T570&gt;0,RANK(T570,(N570:P570,Q570:AE570)),0)</f>
        <v>0</v>
      </c>
      <c r="AJ570" s="7">
        <f>IF(S570&gt;0,RANK(S570,(N570:P570,Q570:AE570)),0)</f>
        <v>0</v>
      </c>
      <c r="AK570" s="2">
        <f t="shared" si="214"/>
        <v>4.3946346629015177E-2</v>
      </c>
      <c r="AL570" s="2">
        <f t="shared" si="215"/>
        <v>0</v>
      </c>
      <c r="AM570" s="2">
        <f t="shared" si="216"/>
        <v>0</v>
      </c>
      <c r="AN570" s="2">
        <f t="shared" si="217"/>
        <v>0</v>
      </c>
      <c r="AP570" t="s">
        <v>1864</v>
      </c>
      <c r="AQ570" t="s">
        <v>982</v>
      </c>
      <c r="AT570">
        <v>2</v>
      </c>
      <c r="AU570" s="95">
        <v>17</v>
      </c>
      <c r="AV570" s="97">
        <v>189</v>
      </c>
      <c r="AW570" s="100">
        <f t="shared" si="206"/>
        <v>17189</v>
      </c>
      <c r="AY570" s="7" t="s">
        <v>1461</v>
      </c>
    </row>
    <row r="571" spans="1:51" ht="13" hidden="1" customHeight="1" outlineLevel="1">
      <c r="A571" t="s">
        <v>1208</v>
      </c>
      <c r="B571" t="s">
        <v>982</v>
      </c>
      <c r="C571" s="1">
        <f t="shared" si="207"/>
        <v>5741</v>
      </c>
      <c r="D571" s="7">
        <f>IF(N571&gt;0, RANK(N571,(N571:P571,Q571:AE571)),0)</f>
        <v>2</v>
      </c>
      <c r="E571" s="7">
        <f>IF(O571&gt;0,RANK(O571,(N571:P571,Q571:AE571)),0)</f>
        <v>1</v>
      </c>
      <c r="F571" s="7">
        <f>IF(P571&gt;0,RANK(P571,(N571:P571,Q571:AE571)),0)</f>
        <v>0</v>
      </c>
      <c r="G571" s="1">
        <f t="shared" si="208"/>
        <v>2900</v>
      </c>
      <c r="H571" s="2">
        <f t="shared" si="209"/>
        <v>0.50513847761713992</v>
      </c>
      <c r="I571" s="2"/>
      <c r="J571" s="2">
        <f t="shared" si="210"/>
        <v>0.22452534401672183</v>
      </c>
      <c r="K571" s="2">
        <f t="shared" si="211"/>
        <v>0.72966382163386168</v>
      </c>
      <c r="L571" s="2">
        <f t="shared" si="212"/>
        <v>0</v>
      </c>
      <c r="M571" s="2">
        <f t="shared" si="213"/>
        <v>4.5810834349416463E-2</v>
      </c>
      <c r="N571" s="55">
        <v>1289</v>
      </c>
      <c r="O571" s="55">
        <v>4189</v>
      </c>
      <c r="P571" s="106"/>
      <c r="Q571" s="106">
        <v>263</v>
      </c>
      <c r="Y571" s="55">
        <v>0</v>
      </c>
      <c r="Z571" s="55">
        <v>0</v>
      </c>
      <c r="AA571" s="55">
        <v>0</v>
      </c>
      <c r="AG571" s="7">
        <f>IF(Q571&gt;0,RANK(Q571,(N571:P571,Q571:AE571)),0)</f>
        <v>3</v>
      </c>
      <c r="AH571" s="7">
        <f>IF(R571&gt;0,RANK(R571,(N571:P571,Q571:AE571)),0)</f>
        <v>0</v>
      </c>
      <c r="AI571" s="7">
        <f>IF(T571&gt;0,RANK(T571,(N571:P571,Q571:AE571)),0)</f>
        <v>0</v>
      </c>
      <c r="AJ571" s="7">
        <f>IF(S571&gt;0,RANK(S571,(N571:P571,Q571:AE571)),0)</f>
        <v>0</v>
      </c>
      <c r="AK571" s="2">
        <f t="shared" si="214"/>
        <v>4.5810834349416477E-2</v>
      </c>
      <c r="AL571" s="2">
        <f t="shared" si="215"/>
        <v>0</v>
      </c>
      <c r="AM571" s="2">
        <f t="shared" si="216"/>
        <v>0</v>
      </c>
      <c r="AN571" s="2">
        <f t="shared" si="217"/>
        <v>0</v>
      </c>
      <c r="AP571" t="s">
        <v>1208</v>
      </c>
      <c r="AQ571" t="s">
        <v>982</v>
      </c>
      <c r="AT571">
        <v>2</v>
      </c>
      <c r="AU571" s="95">
        <v>17</v>
      </c>
      <c r="AV571" s="97">
        <v>191</v>
      </c>
      <c r="AW571" s="100">
        <f t="shared" si="206"/>
        <v>17191</v>
      </c>
      <c r="AY571" s="7" t="s">
        <v>1461</v>
      </c>
    </row>
    <row r="572" spans="1:51" ht="13" hidden="1" customHeight="1" outlineLevel="1">
      <c r="A572" t="s">
        <v>799</v>
      </c>
      <c r="B572" t="s">
        <v>982</v>
      </c>
      <c r="C572" s="1">
        <f t="shared" ref="C572:C578" si="218">SUM(N572:AE572)</f>
        <v>5925</v>
      </c>
      <c r="D572" s="7">
        <f>IF(N572&gt;0, RANK(N572,(N572:P572,Q572:AE572)),0)</f>
        <v>2</v>
      </c>
      <c r="E572" s="7">
        <f>IF(O572&gt;0,RANK(O572,(N572:P572,Q572:AE572)),0)</f>
        <v>1</v>
      </c>
      <c r="F572" s="7">
        <f>IF(P572&gt;0,RANK(P572,(N572:P572,Q572:AE572)),0)</f>
        <v>0</v>
      </c>
      <c r="G572" s="1">
        <f t="shared" ref="G572:G578" si="219">IF(C572&gt;0,MAX(N572:P572)-LARGE(N572:P572,2),0)</f>
        <v>1381</v>
      </c>
      <c r="H572" s="2">
        <f t="shared" ref="H572:H578" si="220">IF(C572&gt;0,G572/C572,0)</f>
        <v>0.2330801687763713</v>
      </c>
      <c r="I572" s="2"/>
      <c r="J572" s="2">
        <f t="shared" ref="J572:J578" si="221">IF($C572=0,"-",N572/$C572)</f>
        <v>0.36084388185654009</v>
      </c>
      <c r="K572" s="2">
        <f t="shared" ref="K572:K578" si="222">IF($C572=0,"-",O572/$C572)</f>
        <v>0.59392405063291143</v>
      </c>
      <c r="L572" s="2">
        <f t="shared" ref="L572:L578" si="223">IF($C572=0,"-",P572/$C572)</f>
        <v>0</v>
      </c>
      <c r="M572" s="2">
        <f t="shared" ref="M572:M578" si="224">IF(C572=0,"-",(1-J572-K572-L572))</f>
        <v>4.5232067510548535E-2</v>
      </c>
      <c r="N572" s="55">
        <v>2138</v>
      </c>
      <c r="O572" s="55">
        <v>3519</v>
      </c>
      <c r="P572" s="106"/>
      <c r="Q572" s="106">
        <v>268</v>
      </c>
      <c r="Y572" s="55">
        <v>0</v>
      </c>
      <c r="Z572" s="55">
        <v>0</v>
      </c>
      <c r="AA572" s="55">
        <v>0</v>
      </c>
      <c r="AG572" s="7">
        <f>IF(Q572&gt;0,RANK(Q572,(N572:P572,Q572:AE572)),0)</f>
        <v>3</v>
      </c>
      <c r="AH572" s="7">
        <f>IF(R572&gt;0,RANK(R572,(N572:P572,Q572:AE572)),0)</f>
        <v>0</v>
      </c>
      <c r="AI572" s="7">
        <f>IF(T572&gt;0,RANK(T572,(N572:P572,Q572:AE572)),0)</f>
        <v>0</v>
      </c>
      <c r="AJ572" s="7">
        <f>IF(S572&gt;0,RANK(S572,(N572:P572,Q572:AE572)),0)</f>
        <v>0</v>
      </c>
      <c r="AK572" s="2">
        <f t="shared" ref="AK572:AK578" si="225">IF($C572=0,"-",Q572/$C572)</f>
        <v>4.5232067510548521E-2</v>
      </c>
      <c r="AL572" s="2">
        <f t="shared" ref="AL572:AL578" si="226">IF($C572=0,"-",R572/$C572)</f>
        <v>0</v>
      </c>
      <c r="AM572" s="2">
        <f t="shared" ref="AM572:AM578" si="227">IF($C572=0,"-",T572/$C572)</f>
        <v>0</v>
      </c>
      <c r="AN572" s="2">
        <f t="shared" ref="AN572:AN578" si="228">IF($C572=0,"-",S572/$C572)</f>
        <v>0</v>
      </c>
      <c r="AP572" t="s">
        <v>799</v>
      </c>
      <c r="AQ572" t="s">
        <v>982</v>
      </c>
      <c r="AT572">
        <v>2</v>
      </c>
      <c r="AU572" s="95">
        <v>17</v>
      </c>
      <c r="AV572" s="97">
        <v>193</v>
      </c>
      <c r="AW572" s="100">
        <f t="shared" si="206"/>
        <v>17193</v>
      </c>
      <c r="AY572" s="7" t="s">
        <v>1461</v>
      </c>
    </row>
    <row r="573" spans="1:51" ht="13" hidden="1" customHeight="1" outlineLevel="1">
      <c r="A573" t="s">
        <v>2527</v>
      </c>
      <c r="B573" t="s">
        <v>982</v>
      </c>
      <c r="C573" s="1">
        <f t="shared" si="218"/>
        <v>17571</v>
      </c>
      <c r="D573" s="7">
        <f>IF(N573&gt;0, RANK(N573,(N573:P573,Q573:AE573)),0)</f>
        <v>1</v>
      </c>
      <c r="E573" s="7">
        <f>IF(O573&gt;0,RANK(O573,(N573:P573,Q573:AE573)),0)</f>
        <v>2</v>
      </c>
      <c r="F573" s="7">
        <f>IF(P573&gt;0,RANK(P573,(N573:P573,Q573:AE573)),0)</f>
        <v>0</v>
      </c>
      <c r="G573" s="1">
        <f t="shared" si="219"/>
        <v>186</v>
      </c>
      <c r="H573" s="2">
        <f t="shared" si="220"/>
        <v>1.0585624039610723E-2</v>
      </c>
      <c r="I573" s="2"/>
      <c r="J573" s="2">
        <f t="shared" si="221"/>
        <v>0.4847191394912071</v>
      </c>
      <c r="K573" s="2">
        <f t="shared" si="222"/>
        <v>0.47413351545159638</v>
      </c>
      <c r="L573" s="2">
        <f t="shared" si="223"/>
        <v>0</v>
      </c>
      <c r="M573" s="2">
        <f t="shared" si="224"/>
        <v>4.1147345057196472E-2</v>
      </c>
      <c r="N573" s="55">
        <v>8517</v>
      </c>
      <c r="O573" s="55">
        <v>8331</v>
      </c>
      <c r="P573" s="106"/>
      <c r="Q573" s="106">
        <v>723</v>
      </c>
      <c r="Y573" s="55">
        <v>0</v>
      </c>
      <c r="Z573" s="55">
        <v>0</v>
      </c>
      <c r="AA573" s="55">
        <v>0</v>
      </c>
      <c r="AG573" s="7">
        <f>IF(Q573&gt;0,RANK(Q573,(N573:P573,Q573:AE573)),0)</f>
        <v>3</v>
      </c>
      <c r="AH573" s="7">
        <f>IF(R573&gt;0,RANK(R573,(N573:P573,Q573:AE573)),0)</f>
        <v>0</v>
      </c>
      <c r="AI573" s="7">
        <f>IF(T573&gt;0,RANK(T573,(N573:P573,Q573:AE573)),0)</f>
        <v>0</v>
      </c>
      <c r="AJ573" s="7">
        <f>IF(S573&gt;0,RANK(S573,(N573:P573,Q573:AE573)),0)</f>
        <v>0</v>
      </c>
      <c r="AK573" s="2">
        <f t="shared" si="225"/>
        <v>4.114734505719652E-2</v>
      </c>
      <c r="AL573" s="2">
        <f t="shared" si="226"/>
        <v>0</v>
      </c>
      <c r="AM573" s="2">
        <f t="shared" si="227"/>
        <v>0</v>
      </c>
      <c r="AN573" s="2">
        <f t="shared" si="228"/>
        <v>0</v>
      </c>
      <c r="AP573" t="s">
        <v>2527</v>
      </c>
      <c r="AQ573" t="s">
        <v>982</v>
      </c>
      <c r="AT573">
        <v>2</v>
      </c>
      <c r="AU573" s="95">
        <v>17</v>
      </c>
      <c r="AV573" s="97">
        <v>195</v>
      </c>
      <c r="AW573" s="100">
        <f t="shared" si="206"/>
        <v>17195</v>
      </c>
      <c r="AY573" s="7" t="s">
        <v>1461</v>
      </c>
    </row>
    <row r="574" spans="1:51" ht="13" hidden="1" customHeight="1" outlineLevel="1">
      <c r="A574" t="s">
        <v>1658</v>
      </c>
      <c r="B574" t="s">
        <v>982</v>
      </c>
      <c r="C574" s="1">
        <f t="shared" si="218"/>
        <v>192637</v>
      </c>
      <c r="D574" s="7">
        <f>IF(N574&gt;0, RANK(N574,(N574:P574,Q574:AE574)),0)</f>
        <v>2</v>
      </c>
      <c r="E574" s="7">
        <f>IF(O574&gt;0,RANK(O574,(N574:P574,Q574:AE574)),0)</f>
        <v>1</v>
      </c>
      <c r="F574" s="7">
        <f>IF(P574&gt;0,RANK(P574,(N574:P574,Q574:AE574)),0)</f>
        <v>0</v>
      </c>
      <c r="G574" s="1">
        <f t="shared" si="219"/>
        <v>1667</v>
      </c>
      <c r="H574" s="2">
        <f t="shared" si="220"/>
        <v>8.6535816068564198E-3</v>
      </c>
      <c r="I574" s="2"/>
      <c r="J574" s="2">
        <f t="shared" si="221"/>
        <v>0.47483609067832244</v>
      </c>
      <c r="K574" s="2">
        <f t="shared" si="222"/>
        <v>0.48348967228517886</v>
      </c>
      <c r="L574" s="2">
        <f t="shared" si="223"/>
        <v>0</v>
      </c>
      <c r="M574" s="2">
        <f t="shared" si="224"/>
        <v>4.1674237036498696E-2</v>
      </c>
      <c r="N574" s="55">
        <v>91471</v>
      </c>
      <c r="O574" s="55">
        <v>93138</v>
      </c>
      <c r="P574" s="106"/>
      <c r="Q574" s="106">
        <v>8028</v>
      </c>
      <c r="Y574" s="55">
        <v>0</v>
      </c>
      <c r="Z574" s="55">
        <v>0</v>
      </c>
      <c r="AA574" s="55">
        <v>0</v>
      </c>
      <c r="AG574" s="7">
        <f>IF(Q574&gt;0,RANK(Q574,(N574:P574,Q574:AE574)),0)</f>
        <v>3</v>
      </c>
      <c r="AH574" s="7">
        <f>IF(R574&gt;0,RANK(R574,(N574:P574,Q574:AE574)),0)</f>
        <v>0</v>
      </c>
      <c r="AI574" s="7">
        <f>IF(T574&gt;0,RANK(T574,(N574:P574,Q574:AE574)),0)</f>
        <v>0</v>
      </c>
      <c r="AJ574" s="7">
        <f>IF(S574&gt;0,RANK(S574,(N574:P574,Q574:AE574)),0)</f>
        <v>0</v>
      </c>
      <c r="AK574" s="2">
        <f t="shared" si="225"/>
        <v>4.1674237036498703E-2</v>
      </c>
      <c r="AL574" s="2">
        <f t="shared" si="226"/>
        <v>0</v>
      </c>
      <c r="AM574" s="2">
        <f t="shared" si="227"/>
        <v>0</v>
      </c>
      <c r="AN574" s="2">
        <f t="shared" si="228"/>
        <v>0</v>
      </c>
      <c r="AP574" t="s">
        <v>1658</v>
      </c>
      <c r="AQ574" t="s">
        <v>982</v>
      </c>
      <c r="AT574">
        <v>2</v>
      </c>
      <c r="AU574" s="95">
        <v>17</v>
      </c>
      <c r="AV574" s="97">
        <v>197</v>
      </c>
      <c r="AW574" s="100">
        <f t="shared" si="206"/>
        <v>17197</v>
      </c>
      <c r="AY574" s="7" t="s">
        <v>1461</v>
      </c>
    </row>
    <row r="575" spans="1:51" ht="13" hidden="1" customHeight="1" outlineLevel="1">
      <c r="A575" t="s">
        <v>757</v>
      </c>
      <c r="B575" t="s">
        <v>982</v>
      </c>
      <c r="C575" s="1">
        <f t="shared" si="218"/>
        <v>20320</v>
      </c>
      <c r="D575" s="7">
        <f>IF(N575&gt;0, RANK(N575,(N575:P575,Q575:AE575)),0)</f>
        <v>2</v>
      </c>
      <c r="E575" s="7">
        <f>IF(O575&gt;0,RANK(O575,(N575:P575,Q575:AE575)),0)</f>
        <v>1</v>
      </c>
      <c r="F575" s="7">
        <f>IF(P575&gt;0,RANK(P575,(N575:P575,Q575:AE575)),0)</f>
        <v>0</v>
      </c>
      <c r="G575" s="1">
        <f t="shared" si="219"/>
        <v>4194</v>
      </c>
      <c r="H575" s="2">
        <f t="shared" si="220"/>
        <v>0.20639763779527559</v>
      </c>
      <c r="I575" s="2"/>
      <c r="J575" s="2">
        <f t="shared" si="221"/>
        <v>0.37824803149606301</v>
      </c>
      <c r="K575" s="2">
        <f t="shared" si="222"/>
        <v>0.58464566929133854</v>
      </c>
      <c r="L575" s="2">
        <f t="shared" si="223"/>
        <v>0</v>
      </c>
      <c r="M575" s="2">
        <f t="shared" si="224"/>
        <v>3.7106299212598448E-2</v>
      </c>
      <c r="N575" s="55">
        <v>7686</v>
      </c>
      <c r="O575" s="55">
        <v>11880</v>
      </c>
      <c r="P575" s="106"/>
      <c r="Q575" s="106">
        <v>754</v>
      </c>
      <c r="Y575" s="55">
        <v>0</v>
      </c>
      <c r="Z575" s="55">
        <v>0</v>
      </c>
      <c r="AA575" s="55">
        <v>0</v>
      </c>
      <c r="AG575" s="7">
        <f>IF(Q575&gt;0,RANK(Q575,(N575:P575,Q575:AE575)),0)</f>
        <v>3</v>
      </c>
      <c r="AH575" s="7">
        <f>IF(R575&gt;0,RANK(R575,(N575:P575,Q575:AE575)),0)</f>
        <v>0</v>
      </c>
      <c r="AI575" s="7">
        <f>IF(T575&gt;0,RANK(T575,(N575:P575,Q575:AE575)),0)</f>
        <v>0</v>
      </c>
      <c r="AJ575" s="7">
        <f>IF(S575&gt;0,RANK(S575,(N575:P575,Q575:AE575)),0)</f>
        <v>0</v>
      </c>
      <c r="AK575" s="2">
        <f t="shared" si="225"/>
        <v>3.7106299212598427E-2</v>
      </c>
      <c r="AL575" s="2">
        <f t="shared" si="226"/>
        <v>0</v>
      </c>
      <c r="AM575" s="2">
        <f t="shared" si="227"/>
        <v>0</v>
      </c>
      <c r="AN575" s="2">
        <f t="shared" si="228"/>
        <v>0</v>
      </c>
      <c r="AP575" t="s">
        <v>757</v>
      </c>
      <c r="AQ575" t="s">
        <v>982</v>
      </c>
      <c r="AT575">
        <v>2</v>
      </c>
      <c r="AU575" s="95">
        <v>17</v>
      </c>
      <c r="AV575" s="97">
        <v>199</v>
      </c>
      <c r="AW575" s="100">
        <f t="shared" si="206"/>
        <v>17199</v>
      </c>
      <c r="AY575" s="7" t="s">
        <v>1461</v>
      </c>
    </row>
    <row r="576" spans="1:51" ht="13" hidden="1" customHeight="1" outlineLevel="1">
      <c r="A576" t="s">
        <v>2222</v>
      </c>
      <c r="B576" t="s">
        <v>982</v>
      </c>
      <c r="C576" s="1">
        <f t="shared" si="218"/>
        <v>78859</v>
      </c>
      <c r="D576" s="7">
        <f>IF(N576&gt;0, RANK(N576,(N576:P576,Q576:AE576)),0)</f>
        <v>2</v>
      </c>
      <c r="E576" s="7">
        <f>IF(O576&gt;0,RANK(O576,(N576:P576,Q576:AE576)),0)</f>
        <v>1</v>
      </c>
      <c r="F576" s="7">
        <f>IF(P576&gt;0,RANK(P576,(N576:P576,Q576:AE576)),0)</f>
        <v>0</v>
      </c>
      <c r="G576" s="1">
        <f t="shared" si="219"/>
        <v>4803</v>
      </c>
      <c r="H576" s="2">
        <f t="shared" si="220"/>
        <v>6.0906174311112241E-2</v>
      </c>
      <c r="I576" s="2"/>
      <c r="J576" s="2">
        <f t="shared" si="221"/>
        <v>0.44935898248773126</v>
      </c>
      <c r="K576" s="2">
        <f t="shared" si="222"/>
        <v>0.51026515679884354</v>
      </c>
      <c r="L576" s="2">
        <f t="shared" si="223"/>
        <v>0</v>
      </c>
      <c r="M576" s="2">
        <f t="shared" si="224"/>
        <v>4.0375860713425138E-2</v>
      </c>
      <c r="N576" s="55">
        <v>35436</v>
      </c>
      <c r="O576" s="55">
        <v>40239</v>
      </c>
      <c r="P576" s="106"/>
      <c r="Q576" s="106">
        <v>3184</v>
      </c>
      <c r="Y576" s="55">
        <v>0</v>
      </c>
      <c r="Z576" s="55">
        <v>0</v>
      </c>
      <c r="AA576" s="55">
        <v>0</v>
      </c>
      <c r="AG576" s="7">
        <f>IF(Q576&gt;0,RANK(Q576,(N576:P576,Q576:AE576)),0)</f>
        <v>3</v>
      </c>
      <c r="AH576" s="7">
        <f>IF(R576&gt;0,RANK(R576,(N576:P576,Q576:AE576)),0)</f>
        <v>0</v>
      </c>
      <c r="AI576" s="7">
        <f>IF(T576&gt;0,RANK(T576,(N576:P576,Q576:AE576)),0)</f>
        <v>0</v>
      </c>
      <c r="AJ576" s="7">
        <f>IF(S576&gt;0,RANK(S576,(N576:P576,Q576:AE576)),0)</f>
        <v>0</v>
      </c>
      <c r="AK576" s="2">
        <f t="shared" si="225"/>
        <v>4.0375860713425228E-2</v>
      </c>
      <c r="AL576" s="2">
        <f t="shared" si="226"/>
        <v>0</v>
      </c>
      <c r="AM576" s="2">
        <f t="shared" si="227"/>
        <v>0</v>
      </c>
      <c r="AN576" s="2">
        <f t="shared" si="228"/>
        <v>0</v>
      </c>
      <c r="AP576" t="s">
        <v>2222</v>
      </c>
      <c r="AQ576" t="s">
        <v>982</v>
      </c>
      <c r="AT576">
        <v>2</v>
      </c>
      <c r="AU576" s="95">
        <v>17</v>
      </c>
      <c r="AV576" s="97">
        <v>201</v>
      </c>
      <c r="AW576" s="100">
        <f t="shared" si="206"/>
        <v>17201</v>
      </c>
      <c r="AY576" s="7" t="s">
        <v>1461</v>
      </c>
    </row>
    <row r="577" spans="1:54" ht="13" hidden="1" customHeight="1" outlineLevel="1">
      <c r="A577" t="s">
        <v>2122</v>
      </c>
      <c r="B577" t="s">
        <v>982</v>
      </c>
      <c r="C577" s="1">
        <f t="shared" si="218"/>
        <v>13991</v>
      </c>
      <c r="D577" s="7">
        <f>IF(N577&gt;0, RANK(N577,(N577:P577,Q577:AE577)),0)</f>
        <v>2</v>
      </c>
      <c r="E577" s="7">
        <f>IF(O577&gt;0,RANK(O577,(N577:P577,Q577:AE577)),0)</f>
        <v>1</v>
      </c>
      <c r="F577" s="7">
        <f>IF(P577&gt;0,RANK(P577,(N577:P577,Q577:AE577)),0)</f>
        <v>0</v>
      </c>
      <c r="G577" s="1">
        <f t="shared" si="219"/>
        <v>6080</v>
      </c>
      <c r="H577" s="2">
        <f t="shared" si="220"/>
        <v>0.43456507754985346</v>
      </c>
      <c r="I577" s="2"/>
      <c r="J577" s="2">
        <f t="shared" si="221"/>
        <v>0.2686012436566364</v>
      </c>
      <c r="K577" s="2">
        <f t="shared" si="222"/>
        <v>0.70316632120648992</v>
      </c>
      <c r="L577" s="2">
        <f t="shared" si="223"/>
        <v>0</v>
      </c>
      <c r="M577" s="2">
        <f t="shared" si="224"/>
        <v>2.8232435136873679E-2</v>
      </c>
      <c r="N577" s="55">
        <v>3758</v>
      </c>
      <c r="O577" s="55">
        <v>9838</v>
      </c>
      <c r="P577" s="106"/>
      <c r="Q577" s="106">
        <v>395</v>
      </c>
      <c r="Y577" s="55">
        <v>0</v>
      </c>
      <c r="Z577" s="55">
        <v>0</v>
      </c>
      <c r="AA577" s="55">
        <v>0</v>
      </c>
      <c r="AG577" s="7">
        <f>IF(Q577&gt;0,RANK(Q577,(N577:P577,Q577:AE577)),0)</f>
        <v>3</v>
      </c>
      <c r="AH577" s="7">
        <f>IF(R577&gt;0,RANK(R577,(N577:P577,Q577:AE577)),0)</f>
        <v>0</v>
      </c>
      <c r="AI577" s="7">
        <f>IF(T577&gt;0,RANK(T577,(N577:P577,Q577:AE577)),0)</f>
        <v>0</v>
      </c>
      <c r="AJ577" s="7">
        <f>IF(S577&gt;0,RANK(S577,(N577:P577,Q577:AE577)),0)</f>
        <v>0</v>
      </c>
      <c r="AK577" s="2">
        <f t="shared" si="225"/>
        <v>2.8232435136873704E-2</v>
      </c>
      <c r="AL577" s="2">
        <f t="shared" si="226"/>
        <v>0</v>
      </c>
      <c r="AM577" s="2">
        <f t="shared" si="227"/>
        <v>0</v>
      </c>
      <c r="AN577" s="2">
        <f t="shared" si="228"/>
        <v>0</v>
      </c>
      <c r="AP577" t="s">
        <v>2122</v>
      </c>
      <c r="AQ577" t="s">
        <v>982</v>
      </c>
      <c r="AT577">
        <v>2</v>
      </c>
      <c r="AU577" s="95">
        <v>17</v>
      </c>
      <c r="AV577" s="97">
        <v>203</v>
      </c>
      <c r="AW577" s="100">
        <f t="shared" si="206"/>
        <v>17203</v>
      </c>
      <c r="AY577" s="7" t="s">
        <v>1461</v>
      </c>
    </row>
    <row r="578" spans="1:54" ht="13" customHeight="1" collapsed="1">
      <c r="A578" t="s">
        <v>2495</v>
      </c>
      <c r="B578" t="s">
        <v>2430</v>
      </c>
      <c r="C578" s="1">
        <f t="shared" si="218"/>
        <v>3603519</v>
      </c>
      <c r="D578" s="7">
        <f>IF(N578&gt;0, RANK(N578,(N578:P578,Q578:AE578)),0)</f>
        <v>1</v>
      </c>
      <c r="E578" s="7">
        <f>IF(O578&gt;0,RANK(O578,(N578:P578,Q578:AE578)),0)</f>
        <v>2</v>
      </c>
      <c r="F578" s="7">
        <f>IF(P578&gt;0,RANK(P578,(N578:P578,Q578:AE578)),0)</f>
        <v>0</v>
      </c>
      <c r="G578" s="1">
        <f t="shared" si="219"/>
        <v>391115</v>
      </c>
      <c r="H578" s="2">
        <f t="shared" si="220"/>
        <v>0.10853696067649428</v>
      </c>
      <c r="I578" s="2"/>
      <c r="J578" s="2">
        <f t="shared" si="221"/>
        <v>0.53548683939227182</v>
      </c>
      <c r="K578" s="2">
        <f t="shared" si="222"/>
        <v>0.42694987871577755</v>
      </c>
      <c r="L578" s="2">
        <f t="shared" si="223"/>
        <v>0</v>
      </c>
      <c r="M578" s="2">
        <f t="shared" si="224"/>
        <v>3.7563281891950628E-2</v>
      </c>
      <c r="N578" s="106">
        <f>SUM(N476:N577)</f>
        <v>1929637</v>
      </c>
      <c r="O578" s="106">
        <f>SUM(O476:O577)</f>
        <v>1538522</v>
      </c>
      <c r="P578" s="106"/>
      <c r="Q578" s="106">
        <f>SUM(Q476:Q577)</f>
        <v>135316</v>
      </c>
      <c r="R578" s="106"/>
      <c r="S578" s="106"/>
      <c r="X578" s="106"/>
      <c r="Y578" s="106">
        <f>SUM(Y476:Y577)</f>
        <v>31</v>
      </c>
      <c r="Z578" s="106">
        <f>SUM(Z476:Z577)</f>
        <v>12</v>
      </c>
      <c r="AA578" s="106">
        <f>SUM(AA476:AA577)</f>
        <v>1</v>
      </c>
      <c r="AG578" s="7">
        <f>IF(Q578&gt;0,RANK(Q578,(N578:P578,Q578:AE578)),0)</f>
        <v>3</v>
      </c>
      <c r="AH578" s="7">
        <f>IF(R578&gt;0,RANK(R578,(N578:P578,Q578:AE578)),0)</f>
        <v>0</v>
      </c>
      <c r="AI578" s="7">
        <f>IF(T578&gt;0,RANK(T578,(N578:P578,Q578:AE578)),0)</f>
        <v>0</v>
      </c>
      <c r="AJ578" s="7">
        <f>IF(S578&gt;0,RANK(S578,(N578:P578,Q578:AE578)),0)</f>
        <v>0</v>
      </c>
      <c r="AK578" s="2">
        <f t="shared" si="225"/>
        <v>3.7551071605283613E-2</v>
      </c>
      <c r="AL578" s="2">
        <f t="shared" si="226"/>
        <v>0</v>
      </c>
      <c r="AM578" s="2">
        <f t="shared" si="227"/>
        <v>0</v>
      </c>
      <c r="AN578" s="2">
        <f t="shared" si="228"/>
        <v>0</v>
      </c>
      <c r="AP578" t="s">
        <v>2495</v>
      </c>
      <c r="AQ578" t="s">
        <v>2430</v>
      </c>
      <c r="AT578">
        <v>2</v>
      </c>
      <c r="AU578" s="95">
        <v>17</v>
      </c>
      <c r="AV578" s="97"/>
      <c r="AW578" s="95">
        <v>17</v>
      </c>
      <c r="AY578" s="7" t="s">
        <v>2180</v>
      </c>
    </row>
    <row r="579" spans="1:54" ht="13" customHeight="1">
      <c r="C579" s="1"/>
      <c r="E579" s="7"/>
      <c r="F579" s="7"/>
      <c r="I579" s="2"/>
      <c r="P579" s="106"/>
      <c r="Q579" s="106"/>
      <c r="AG579" s="7"/>
      <c r="AH579" s="7"/>
      <c r="AI579" s="7"/>
      <c r="AJ579" s="7"/>
      <c r="AU579" s="95"/>
      <c r="AV579" s="97"/>
      <c r="AW579" s="100"/>
    </row>
    <row r="580" spans="1:54" ht="13" hidden="1" customHeight="1" outlineLevel="1">
      <c r="A580" t="s">
        <v>2342</v>
      </c>
      <c r="B580" t="s">
        <v>1960</v>
      </c>
      <c r="C580" s="1">
        <f t="shared" ref="C580:C611" si="229">SUM(N580:AE580)</f>
        <v>3142</v>
      </c>
      <c r="D580" s="7">
        <f>IF(N580&gt;0, RANK(N580,(N580:P580,Q580:AE580)),0)</f>
        <v>2</v>
      </c>
      <c r="E580" s="7">
        <f>IF(O580&gt;0,RANK(O580,(N580:P580,Q580:AE580)),0)</f>
        <v>1</v>
      </c>
      <c r="F580" s="7">
        <f>IF(P580&gt;0,RANK(P580,(N580:P580,Q580:AE580)),0)</f>
        <v>3</v>
      </c>
      <c r="G580" s="1">
        <f t="shared" ref="G580:G611" si="230">IF(C580&gt;0,MAX(N580:P580)-LARGE(N580:P580,2),0)</f>
        <v>978</v>
      </c>
      <c r="H580" s="2">
        <f t="shared" ref="H580:H611" si="231">IF(C580&gt;0,G580/C580,0)</f>
        <v>0.3112667091024825</v>
      </c>
      <c r="I580" s="2"/>
      <c r="J580" s="2">
        <f t="shared" ref="J580:J611" si="232">IF($C580=0,"-",N580/$C580)</f>
        <v>0.31476766390833866</v>
      </c>
      <c r="K580" s="2">
        <f t="shared" ref="K580:K611" si="233">IF($C580=0,"-",O580/$C580)</f>
        <v>0.6260343730108211</v>
      </c>
      <c r="L580" s="2">
        <f t="shared" ref="L580:L611" si="234">IF($C580=0,"-",P580/$C580)</f>
        <v>3.3099936346276254E-2</v>
      </c>
      <c r="M580" s="2">
        <f t="shared" ref="M580:M611" si="235">IF(C580=0,"-",(1-J580-K580-L580))</f>
        <v>2.6098026734563989E-2</v>
      </c>
      <c r="N580" s="55">
        <v>989</v>
      </c>
      <c r="O580" s="55">
        <v>1967</v>
      </c>
      <c r="P580" s="106">
        <v>104</v>
      </c>
      <c r="Q580" s="106">
        <v>20</v>
      </c>
      <c r="X580" s="55">
        <v>7</v>
      </c>
      <c r="Y580" s="55">
        <v>30</v>
      </c>
      <c r="Z580" s="55">
        <v>25</v>
      </c>
      <c r="AG580" s="7">
        <f>IF(Q580&gt;0,RANK(Q580,(N580:P580,Q580:AE580)),0)</f>
        <v>6</v>
      </c>
      <c r="AH580" s="7">
        <f>IF(R580&gt;0,RANK(R580,(N580:P580,Q580:AE580)),0)</f>
        <v>0</v>
      </c>
      <c r="AI580" s="7">
        <f>IF(T580&gt;0,RANK(T580,(N580:P580,Q580:AE580)),0)</f>
        <v>0</v>
      </c>
      <c r="AJ580" s="7">
        <f>IF(S580&gt;0,RANK(S580,(N580:P580,Q580:AE580)),0)</f>
        <v>0</v>
      </c>
      <c r="AK580" s="2">
        <f t="shared" ref="AK580:AK611" si="236">IF($C580=0,"-",Q580/$C580)</f>
        <v>6.3653723742838958E-3</v>
      </c>
      <c r="AL580" s="2">
        <f t="shared" ref="AL580:AL611" si="237">IF($C580=0,"-",R580/$C580)</f>
        <v>0</v>
      </c>
      <c r="AM580" s="2">
        <f t="shared" ref="AM580:AM611" si="238">IF($C580=0,"-",T580/$C580)</f>
        <v>0</v>
      </c>
      <c r="AN580" s="2">
        <f t="shared" ref="AN580:AN611" si="239">IF($C580=0,"-",S580/$C580)</f>
        <v>0</v>
      </c>
      <c r="AP580" t="s">
        <v>2342</v>
      </c>
      <c r="AQ580" t="s">
        <v>1960</v>
      </c>
      <c r="AT580">
        <v>2</v>
      </c>
      <c r="AU580" s="95">
        <v>19</v>
      </c>
      <c r="AV580" s="97">
        <v>1</v>
      </c>
      <c r="AW580" s="100">
        <f t="shared" ref="AW580:AW618" si="240">1000*AU580+AV580</f>
        <v>19001</v>
      </c>
      <c r="AY580" s="7" t="s">
        <v>1461</v>
      </c>
      <c r="AZ580" s="1">
        <v>59</v>
      </c>
      <c r="BA580" s="1">
        <v>0</v>
      </c>
      <c r="BB580" s="1" t="e">
        <f>C580+AZ580+BA580-#REF!</f>
        <v>#REF!</v>
      </c>
    </row>
    <row r="581" spans="1:54" ht="13" hidden="1" customHeight="1" outlineLevel="1">
      <c r="A581" t="s">
        <v>1149</v>
      </c>
      <c r="B581" t="s">
        <v>1960</v>
      </c>
      <c r="C581" s="1">
        <f t="shared" si="229"/>
        <v>1687</v>
      </c>
      <c r="D581" s="7">
        <f>IF(N581&gt;0, RANK(N581,(N581:P581,Q581:AE581)),0)</f>
        <v>2</v>
      </c>
      <c r="E581" s="7">
        <f>IF(O581&gt;0,RANK(O581,(N581:P581,Q581:AE581)),0)</f>
        <v>1</v>
      </c>
      <c r="F581" s="7">
        <f>IF(P581&gt;0,RANK(P581,(N581:P581,Q581:AE581)),0)</f>
        <v>3</v>
      </c>
      <c r="G581" s="1">
        <f t="shared" si="230"/>
        <v>617</v>
      </c>
      <c r="H581" s="2">
        <f t="shared" si="231"/>
        <v>0.36573799644339061</v>
      </c>
      <c r="I581" s="2"/>
      <c r="J581" s="2">
        <f t="shared" si="232"/>
        <v>0.29282750444576172</v>
      </c>
      <c r="K581" s="2">
        <f t="shared" si="233"/>
        <v>0.65856550088915233</v>
      </c>
      <c r="L581" s="2">
        <f t="shared" si="234"/>
        <v>2.8452874925903971E-2</v>
      </c>
      <c r="M581" s="2">
        <f t="shared" si="235"/>
        <v>2.0154119739181919E-2</v>
      </c>
      <c r="N581" s="55">
        <v>494</v>
      </c>
      <c r="O581" s="55">
        <v>1111</v>
      </c>
      <c r="P581" s="106">
        <v>48</v>
      </c>
      <c r="Q581" s="106">
        <v>14</v>
      </c>
      <c r="X581" s="55">
        <v>0</v>
      </c>
      <c r="Y581" s="55">
        <v>4</v>
      </c>
      <c r="Z581" s="55">
        <v>16</v>
      </c>
      <c r="AG581" s="7">
        <f>IF(Q581&gt;0,RANK(Q581,(N581:P581,Q581:AE581)),0)</f>
        <v>5</v>
      </c>
      <c r="AH581" s="7">
        <f>IF(R581&gt;0,RANK(R581,(N581:P581,Q581:AE581)),0)</f>
        <v>0</v>
      </c>
      <c r="AI581" s="7">
        <f>IF(T581&gt;0,RANK(T581,(N581:P581,Q581:AE581)),0)</f>
        <v>0</v>
      </c>
      <c r="AJ581" s="7">
        <f>IF(S581&gt;0,RANK(S581,(N581:P581,Q581:AE581)),0)</f>
        <v>0</v>
      </c>
      <c r="AK581" s="2">
        <f t="shared" si="236"/>
        <v>8.2987551867219917E-3</v>
      </c>
      <c r="AL581" s="2">
        <f t="shared" si="237"/>
        <v>0</v>
      </c>
      <c r="AM581" s="2">
        <f t="shared" si="238"/>
        <v>0</v>
      </c>
      <c r="AN581" s="2">
        <f t="shared" si="239"/>
        <v>0</v>
      </c>
      <c r="AP581" t="s">
        <v>1149</v>
      </c>
      <c r="AQ581" t="s">
        <v>1960</v>
      </c>
      <c r="AT581">
        <v>2</v>
      </c>
      <c r="AU581" s="95">
        <v>19</v>
      </c>
      <c r="AV581" s="97">
        <v>3</v>
      </c>
      <c r="AW581" s="100">
        <f t="shared" si="240"/>
        <v>19003</v>
      </c>
      <c r="AY581" s="7" t="s">
        <v>1461</v>
      </c>
      <c r="AZ581" s="1">
        <v>50</v>
      </c>
      <c r="BA581" s="1">
        <v>2</v>
      </c>
      <c r="BB581" s="1" t="e">
        <f>C581+AZ581+BA581-#REF!</f>
        <v>#REF!</v>
      </c>
    </row>
    <row r="582" spans="1:54" ht="13" hidden="1" customHeight="1" outlineLevel="1">
      <c r="A582" t="s">
        <v>333</v>
      </c>
      <c r="B582" t="s">
        <v>1960</v>
      </c>
      <c r="C582" s="1">
        <f t="shared" si="229"/>
        <v>5235</v>
      </c>
      <c r="D582" s="7">
        <f>IF(N582&gt;0, RANK(N582,(N582:P582,Q582:AE582)),0)</f>
        <v>2</v>
      </c>
      <c r="E582" s="7">
        <f>IF(O582&gt;0,RANK(O582,(N582:P582,Q582:AE582)),0)</f>
        <v>1</v>
      </c>
      <c r="F582" s="7">
        <f>IF(P582&gt;0,RANK(P582,(N582:P582,Q582:AE582)),0)</f>
        <v>3</v>
      </c>
      <c r="G582" s="1">
        <f t="shared" si="230"/>
        <v>585</v>
      </c>
      <c r="H582" s="2">
        <f t="shared" si="231"/>
        <v>0.11174785100286533</v>
      </c>
      <c r="I582" s="2"/>
      <c r="J582" s="2">
        <f t="shared" si="232"/>
        <v>0.41585482330468004</v>
      </c>
      <c r="K582" s="2">
        <f t="shared" si="233"/>
        <v>0.52760267430754537</v>
      </c>
      <c r="L582" s="2">
        <f t="shared" si="234"/>
        <v>3.3619866284622733E-2</v>
      </c>
      <c r="M582" s="2">
        <f t="shared" si="235"/>
        <v>2.2922636103151851E-2</v>
      </c>
      <c r="N582" s="55">
        <v>2177</v>
      </c>
      <c r="O582" s="55">
        <v>2762</v>
      </c>
      <c r="P582" s="106">
        <v>176</v>
      </c>
      <c r="Q582" s="106">
        <v>37</v>
      </c>
      <c r="X582" s="55">
        <v>4</v>
      </c>
      <c r="Y582" s="55">
        <v>42</v>
      </c>
      <c r="Z582" s="55">
        <v>37</v>
      </c>
      <c r="AG582" s="7">
        <f>IF(Q582&gt;0,RANK(Q582,(N582:P582,Q582:AE582)),0)</f>
        <v>5</v>
      </c>
      <c r="AH582" s="7">
        <f>IF(R582&gt;0,RANK(R582,(N582:P582,Q582:AE582)),0)</f>
        <v>0</v>
      </c>
      <c r="AI582" s="7">
        <f>IF(T582&gt;0,RANK(T582,(N582:P582,Q582:AE582)),0)</f>
        <v>0</v>
      </c>
      <c r="AJ582" s="7">
        <f>IF(S582&gt;0,RANK(S582,(N582:P582,Q582:AE582)),0)</f>
        <v>0</v>
      </c>
      <c r="AK582" s="2">
        <f t="shared" si="236"/>
        <v>7.067812798471824E-3</v>
      </c>
      <c r="AL582" s="2">
        <f t="shared" si="237"/>
        <v>0</v>
      </c>
      <c r="AM582" s="2">
        <f t="shared" si="238"/>
        <v>0</v>
      </c>
      <c r="AN582" s="2">
        <f t="shared" si="239"/>
        <v>0</v>
      </c>
      <c r="AP582" t="s">
        <v>333</v>
      </c>
      <c r="AQ582" t="s">
        <v>1960</v>
      </c>
      <c r="AT582">
        <v>2</v>
      </c>
      <c r="AU582" s="95">
        <v>19</v>
      </c>
      <c r="AV582" s="97">
        <v>5</v>
      </c>
      <c r="AW582" s="100">
        <f t="shared" si="240"/>
        <v>19005</v>
      </c>
      <c r="AY582" s="7" t="s">
        <v>1461</v>
      </c>
      <c r="AZ582" s="1">
        <v>106</v>
      </c>
      <c r="BA582" s="1">
        <v>9</v>
      </c>
      <c r="BB582" s="1" t="e">
        <f>C582+AZ582+BA582-#REF!</f>
        <v>#REF!</v>
      </c>
    </row>
    <row r="583" spans="1:54" ht="13" hidden="1" customHeight="1" outlineLevel="1">
      <c r="A583" t="s">
        <v>1866</v>
      </c>
      <c r="B583" t="s">
        <v>1960</v>
      </c>
      <c r="C583" s="1">
        <f t="shared" si="229"/>
        <v>4388</v>
      </c>
      <c r="D583" s="7">
        <f>IF(N583&gt;0, RANK(N583,(N583:P583,Q583:AE583)),0)</f>
        <v>2</v>
      </c>
      <c r="E583" s="7">
        <f>IF(O583&gt;0,RANK(O583,(N583:P583,Q583:AE583)),0)</f>
        <v>1</v>
      </c>
      <c r="F583" s="7">
        <f>IF(P583&gt;0,RANK(P583,(N583:P583,Q583:AE583)),0)</f>
        <v>3</v>
      </c>
      <c r="G583" s="1">
        <f t="shared" si="230"/>
        <v>936</v>
      </c>
      <c r="H583" s="2">
        <f t="shared" si="231"/>
        <v>0.21330902461257975</v>
      </c>
      <c r="I583" s="2"/>
      <c r="J583" s="2">
        <f t="shared" si="232"/>
        <v>0.36349134001823152</v>
      </c>
      <c r="K583" s="2">
        <f t="shared" si="233"/>
        <v>0.5768003646308113</v>
      </c>
      <c r="L583" s="2">
        <f t="shared" si="234"/>
        <v>3.8514129443938012E-2</v>
      </c>
      <c r="M583" s="2">
        <f t="shared" si="235"/>
        <v>2.1194165907019107E-2</v>
      </c>
      <c r="N583" s="55">
        <v>1595</v>
      </c>
      <c r="O583" s="55">
        <v>2531</v>
      </c>
      <c r="P583" s="106">
        <v>169</v>
      </c>
      <c r="Q583" s="106">
        <v>35</v>
      </c>
      <c r="X583" s="55">
        <v>3</v>
      </c>
      <c r="Y583" s="55">
        <v>19</v>
      </c>
      <c r="Z583" s="55">
        <v>36</v>
      </c>
      <c r="AG583" s="7">
        <f>IF(Q583&gt;0,RANK(Q583,(N583:P583,Q583:AE583)),0)</f>
        <v>5</v>
      </c>
      <c r="AH583" s="7">
        <f>IF(R583&gt;0,RANK(R583,(N583:P583,Q583:AE583)),0)</f>
        <v>0</v>
      </c>
      <c r="AI583" s="7">
        <f>IF(T583&gt;0,RANK(T583,(N583:P583,Q583:AE583)),0)</f>
        <v>0</v>
      </c>
      <c r="AJ583" s="7">
        <f>IF(S583&gt;0,RANK(S583,(N583:P583,Q583:AE583)),0)</f>
        <v>0</v>
      </c>
      <c r="AK583" s="2">
        <f t="shared" si="236"/>
        <v>7.9762989972652684E-3</v>
      </c>
      <c r="AL583" s="2">
        <f t="shared" si="237"/>
        <v>0</v>
      </c>
      <c r="AM583" s="2">
        <f t="shared" si="238"/>
        <v>0</v>
      </c>
      <c r="AN583" s="2">
        <f t="shared" si="239"/>
        <v>0</v>
      </c>
      <c r="AP583" t="s">
        <v>1866</v>
      </c>
      <c r="AQ583" t="s">
        <v>1960</v>
      </c>
      <c r="AT583">
        <v>2</v>
      </c>
      <c r="AU583" s="95">
        <v>19</v>
      </c>
      <c r="AV583" s="97">
        <v>7</v>
      </c>
      <c r="AW583" s="100">
        <f t="shared" si="240"/>
        <v>19007</v>
      </c>
      <c r="AY583" s="7" t="s">
        <v>1461</v>
      </c>
      <c r="AZ583" s="1">
        <v>96</v>
      </c>
      <c r="BA583" s="1">
        <v>0</v>
      </c>
      <c r="BB583" s="1" t="e">
        <f>C583+AZ583+BA583-#REF!</f>
        <v>#REF!</v>
      </c>
    </row>
    <row r="584" spans="1:54" ht="13" hidden="1" customHeight="1" outlineLevel="1">
      <c r="A584" t="s">
        <v>683</v>
      </c>
      <c r="B584" t="s">
        <v>1960</v>
      </c>
      <c r="C584" s="1">
        <f t="shared" si="229"/>
        <v>2423</v>
      </c>
      <c r="D584" s="7">
        <f>IF(N584&gt;0, RANK(N584,(N584:P584,Q584:AE584)),0)</f>
        <v>2</v>
      </c>
      <c r="E584" s="7">
        <f>IF(O584&gt;0,RANK(O584,(N584:P584,Q584:AE584)),0)</f>
        <v>1</v>
      </c>
      <c r="F584" s="7">
        <f>IF(P584&gt;0,RANK(P584,(N584:P584,Q584:AE584)),0)</f>
        <v>3</v>
      </c>
      <c r="G584" s="1">
        <f t="shared" si="230"/>
        <v>610</v>
      </c>
      <c r="H584" s="2">
        <f t="shared" si="231"/>
        <v>0.25175402393726787</v>
      </c>
      <c r="I584" s="2"/>
      <c r="J584" s="2">
        <f t="shared" si="232"/>
        <v>0.35121749896822119</v>
      </c>
      <c r="K584" s="2">
        <f t="shared" si="233"/>
        <v>0.60297152290548905</v>
      </c>
      <c r="L584" s="2">
        <f t="shared" si="234"/>
        <v>3.0953363598844409E-2</v>
      </c>
      <c r="M584" s="2">
        <f t="shared" si="235"/>
        <v>1.4857614527445349E-2</v>
      </c>
      <c r="N584" s="55">
        <v>851</v>
      </c>
      <c r="O584" s="55">
        <v>1461</v>
      </c>
      <c r="P584" s="106">
        <v>75</v>
      </c>
      <c r="Q584" s="106">
        <v>10</v>
      </c>
      <c r="X584" s="55">
        <v>2</v>
      </c>
      <c r="Y584" s="55">
        <v>12</v>
      </c>
      <c r="Z584" s="55">
        <v>12</v>
      </c>
      <c r="AG584" s="7">
        <f>IF(Q584&gt;0,RANK(Q584,(N584:P584,Q584:AE584)),0)</f>
        <v>6</v>
      </c>
      <c r="AH584" s="7">
        <f>IF(R584&gt;0,RANK(R584,(N584:P584,Q584:AE584)),0)</f>
        <v>0</v>
      </c>
      <c r="AI584" s="7">
        <f>IF(T584&gt;0,RANK(T584,(N584:P584,Q584:AE584)),0)</f>
        <v>0</v>
      </c>
      <c r="AJ584" s="7">
        <f>IF(S584&gt;0,RANK(S584,(N584:P584,Q584:AE584)),0)</f>
        <v>0</v>
      </c>
      <c r="AK584" s="2">
        <f t="shared" si="236"/>
        <v>4.1271151465125874E-3</v>
      </c>
      <c r="AL584" s="2">
        <f t="shared" si="237"/>
        <v>0</v>
      </c>
      <c r="AM584" s="2">
        <f t="shared" si="238"/>
        <v>0</v>
      </c>
      <c r="AN584" s="2">
        <f t="shared" si="239"/>
        <v>0</v>
      </c>
      <c r="AP584" t="s">
        <v>683</v>
      </c>
      <c r="AQ584" t="s">
        <v>1960</v>
      </c>
      <c r="AT584">
        <v>2</v>
      </c>
      <c r="AU584" s="95">
        <v>19</v>
      </c>
      <c r="AV584" s="97">
        <v>9</v>
      </c>
      <c r="AW584" s="100">
        <f t="shared" si="240"/>
        <v>19009</v>
      </c>
      <c r="AY584" s="7" t="s">
        <v>1461</v>
      </c>
      <c r="AZ584" s="1">
        <v>40</v>
      </c>
      <c r="BA584" s="1">
        <v>2</v>
      </c>
      <c r="BB584" s="1" t="e">
        <f>C584+AZ584+BA584-#REF!</f>
        <v>#REF!</v>
      </c>
    </row>
    <row r="585" spans="1:54" ht="13" hidden="1" customHeight="1" outlineLevel="1">
      <c r="A585" t="s">
        <v>781</v>
      </c>
      <c r="B585" t="s">
        <v>1960</v>
      </c>
      <c r="C585" s="1">
        <f t="shared" si="229"/>
        <v>10237</v>
      </c>
      <c r="D585" s="7">
        <f>IF(N585&gt;0, RANK(N585,(N585:P585,Q585:AE585)),0)</f>
        <v>2</v>
      </c>
      <c r="E585" s="7">
        <f>IF(O585&gt;0,RANK(O585,(N585:P585,Q585:AE585)),0)</f>
        <v>1</v>
      </c>
      <c r="F585" s="7">
        <f>IF(P585&gt;0,RANK(P585,(N585:P585,Q585:AE585)),0)</f>
        <v>3</v>
      </c>
      <c r="G585" s="1">
        <f t="shared" si="230"/>
        <v>1950</v>
      </c>
      <c r="H585" s="2">
        <f t="shared" si="231"/>
        <v>0.19048549379701085</v>
      </c>
      <c r="I585" s="2"/>
      <c r="J585" s="2">
        <f t="shared" si="232"/>
        <v>0.38419458825827879</v>
      </c>
      <c r="K585" s="2">
        <f t="shared" si="233"/>
        <v>0.57468008205528964</v>
      </c>
      <c r="L585" s="2">
        <f t="shared" si="234"/>
        <v>2.627722965712611E-2</v>
      </c>
      <c r="M585" s="2">
        <f t="shared" si="235"/>
        <v>1.4848100029305457E-2</v>
      </c>
      <c r="N585" s="55">
        <v>3933</v>
      </c>
      <c r="O585" s="55">
        <v>5883</v>
      </c>
      <c r="P585" s="106">
        <v>269</v>
      </c>
      <c r="Q585" s="106">
        <v>55</v>
      </c>
      <c r="X585" s="55">
        <v>9</v>
      </c>
      <c r="Y585" s="55">
        <v>36</v>
      </c>
      <c r="Z585" s="55">
        <v>52</v>
      </c>
      <c r="AG585" s="7">
        <f>IF(Q585&gt;0,RANK(Q585,(N585:P585,Q585:AE585)),0)</f>
        <v>4</v>
      </c>
      <c r="AH585" s="7">
        <f>IF(R585&gt;0,RANK(R585,(N585:P585,Q585:AE585)),0)</f>
        <v>0</v>
      </c>
      <c r="AI585" s="7">
        <f>IF(T585&gt;0,RANK(T585,(N585:P585,Q585:AE585)),0)</f>
        <v>0</v>
      </c>
      <c r="AJ585" s="7">
        <f>IF(S585&gt;0,RANK(S585,(N585:P585,Q585:AE585)),0)</f>
        <v>0</v>
      </c>
      <c r="AK585" s="2">
        <f t="shared" si="236"/>
        <v>5.3726677737618439E-3</v>
      </c>
      <c r="AL585" s="2">
        <f t="shared" si="237"/>
        <v>0</v>
      </c>
      <c r="AM585" s="2">
        <f t="shared" si="238"/>
        <v>0</v>
      </c>
      <c r="AN585" s="2">
        <f t="shared" si="239"/>
        <v>0</v>
      </c>
      <c r="AP585" t="s">
        <v>781</v>
      </c>
      <c r="AQ585" t="s">
        <v>1960</v>
      </c>
      <c r="AT585">
        <v>2</v>
      </c>
      <c r="AU585" s="95">
        <v>19</v>
      </c>
      <c r="AV585" s="97">
        <v>11</v>
      </c>
      <c r="AW585" s="100">
        <f t="shared" si="240"/>
        <v>19011</v>
      </c>
      <c r="AY585" s="7" t="s">
        <v>1461</v>
      </c>
      <c r="AZ585" s="1">
        <v>115</v>
      </c>
      <c r="BA585" s="1">
        <v>1</v>
      </c>
      <c r="BB585" s="1" t="e">
        <f>C585+AZ585+BA585-#REF!</f>
        <v>#REF!</v>
      </c>
    </row>
    <row r="586" spans="1:54" ht="13" hidden="1" customHeight="1" outlineLevel="1">
      <c r="A586" t="s">
        <v>993</v>
      </c>
      <c r="B586" t="s">
        <v>1960</v>
      </c>
      <c r="C586" s="1">
        <f t="shared" si="229"/>
        <v>46746</v>
      </c>
      <c r="D586" s="7">
        <f>IF(N586&gt;0, RANK(N586,(N586:P586,Q586:AE586)),0)</f>
        <v>1</v>
      </c>
      <c r="E586" s="7">
        <f>IF(O586&gt;0,RANK(O586,(N586:P586,Q586:AE586)),0)</f>
        <v>2</v>
      </c>
      <c r="F586" s="7">
        <f>IF(P586&gt;0,RANK(P586,(N586:P586,Q586:AE586)),0)</f>
        <v>3</v>
      </c>
      <c r="G586" s="1">
        <f t="shared" si="230"/>
        <v>3304</v>
      </c>
      <c r="H586" s="2">
        <f t="shared" si="231"/>
        <v>7.0679844264749922E-2</v>
      </c>
      <c r="I586" s="2"/>
      <c r="J586" s="2">
        <f t="shared" si="232"/>
        <v>0.52006588799041631</v>
      </c>
      <c r="K586" s="2">
        <f t="shared" si="233"/>
        <v>0.44938604372566637</v>
      </c>
      <c r="L586" s="2">
        <f t="shared" si="234"/>
        <v>1.7391862405339496E-2</v>
      </c>
      <c r="M586" s="2">
        <f t="shared" si="235"/>
        <v>1.3156205878577822E-2</v>
      </c>
      <c r="N586" s="55">
        <v>24311</v>
      </c>
      <c r="O586" s="55">
        <v>21007</v>
      </c>
      <c r="P586" s="106">
        <v>813</v>
      </c>
      <c r="Q586" s="106">
        <v>298</v>
      </c>
      <c r="X586" s="55">
        <v>31</v>
      </c>
      <c r="Y586" s="55">
        <v>149</v>
      </c>
      <c r="Z586" s="55">
        <v>137</v>
      </c>
      <c r="AG586" s="7">
        <f>IF(Q586&gt;0,RANK(Q586,(N586:P586,Q586:AE586)),0)</f>
        <v>4</v>
      </c>
      <c r="AH586" s="7">
        <f>IF(R586&gt;0,RANK(R586,(N586:P586,Q586:AE586)),0)</f>
        <v>0</v>
      </c>
      <c r="AI586" s="7">
        <f>IF(T586&gt;0,RANK(T586,(N586:P586,Q586:AE586)),0)</f>
        <v>0</v>
      </c>
      <c r="AJ586" s="7">
        <f>IF(S586&gt;0,RANK(S586,(N586:P586,Q586:AE586)),0)</f>
        <v>0</v>
      </c>
      <c r="AK586" s="2">
        <f t="shared" si="236"/>
        <v>6.3748769948230866E-3</v>
      </c>
      <c r="AL586" s="2">
        <f t="shared" si="237"/>
        <v>0</v>
      </c>
      <c r="AM586" s="2">
        <f t="shared" si="238"/>
        <v>0</v>
      </c>
      <c r="AN586" s="2">
        <f t="shared" si="239"/>
        <v>0</v>
      </c>
      <c r="AP586" t="s">
        <v>993</v>
      </c>
      <c r="AQ586" t="s">
        <v>1960</v>
      </c>
      <c r="AT586">
        <v>2</v>
      </c>
      <c r="AU586" s="95">
        <v>19</v>
      </c>
      <c r="AV586" s="97">
        <v>13</v>
      </c>
      <c r="AW586" s="100">
        <f t="shared" si="240"/>
        <v>19013</v>
      </c>
      <c r="AY586" s="7" t="s">
        <v>1461</v>
      </c>
      <c r="AZ586" s="1">
        <v>141</v>
      </c>
      <c r="BA586" s="1">
        <v>60</v>
      </c>
      <c r="BB586" s="1" t="e">
        <f>C586+AZ586+BA586-#REF!</f>
        <v>#REF!</v>
      </c>
    </row>
    <row r="587" spans="1:54" ht="13" hidden="1" customHeight="1" outlineLevel="1">
      <c r="A587" t="s">
        <v>1318</v>
      </c>
      <c r="B587" t="s">
        <v>1960</v>
      </c>
      <c r="C587" s="1">
        <f t="shared" si="229"/>
        <v>10542</v>
      </c>
      <c r="D587" s="7">
        <f>IF(N587&gt;0, RANK(N587,(N587:P587,Q587:AE587)),0)</f>
        <v>2</v>
      </c>
      <c r="E587" s="7">
        <f>IF(O587&gt;0,RANK(O587,(N587:P587,Q587:AE587)),0)</f>
        <v>1</v>
      </c>
      <c r="F587" s="7">
        <f>IF(P587&gt;0,RANK(P587,(N587:P587,Q587:AE587)),0)</f>
        <v>3</v>
      </c>
      <c r="G587" s="1">
        <f t="shared" si="230"/>
        <v>1209</v>
      </c>
      <c r="H587" s="2">
        <f t="shared" si="231"/>
        <v>0.11468412066021627</v>
      </c>
      <c r="I587" s="2"/>
      <c r="J587" s="2">
        <f t="shared" si="232"/>
        <v>0.42022386643900589</v>
      </c>
      <c r="K587" s="2">
        <f t="shared" si="233"/>
        <v>0.53490798709922216</v>
      </c>
      <c r="L587" s="2">
        <f t="shared" si="234"/>
        <v>2.7224435590969456E-2</v>
      </c>
      <c r="M587" s="2">
        <f t="shared" si="235"/>
        <v>1.7643710870802496E-2</v>
      </c>
      <c r="N587" s="55">
        <v>4430</v>
      </c>
      <c r="O587" s="55">
        <v>5639</v>
      </c>
      <c r="P587" s="106">
        <v>287</v>
      </c>
      <c r="Q587" s="106">
        <v>79</v>
      </c>
      <c r="X587" s="55">
        <v>7</v>
      </c>
      <c r="Y587" s="55">
        <v>44</v>
      </c>
      <c r="Z587" s="55">
        <v>56</v>
      </c>
      <c r="AG587" s="7">
        <f>IF(Q587&gt;0,RANK(Q587,(N587:P587,Q587:AE587)),0)</f>
        <v>4</v>
      </c>
      <c r="AH587" s="7">
        <f>IF(R587&gt;0,RANK(R587,(N587:P587,Q587:AE587)),0)</f>
        <v>0</v>
      </c>
      <c r="AI587" s="7">
        <f>IF(T587&gt;0,RANK(T587,(N587:P587,Q587:AE587)),0)</f>
        <v>0</v>
      </c>
      <c r="AJ587" s="7">
        <f>IF(S587&gt;0,RANK(S587,(N587:P587,Q587:AE587)),0)</f>
        <v>0</v>
      </c>
      <c r="AK587" s="2">
        <f t="shared" si="236"/>
        <v>7.4938341870612784E-3</v>
      </c>
      <c r="AL587" s="2">
        <f t="shared" si="237"/>
        <v>0</v>
      </c>
      <c r="AM587" s="2">
        <f t="shared" si="238"/>
        <v>0</v>
      </c>
      <c r="AN587" s="2">
        <f t="shared" si="239"/>
        <v>0</v>
      </c>
      <c r="AP587" t="s">
        <v>1318</v>
      </c>
      <c r="AQ587" t="s">
        <v>1960</v>
      </c>
      <c r="AT587">
        <v>2</v>
      </c>
      <c r="AU587" s="95">
        <v>19</v>
      </c>
      <c r="AV587" s="97">
        <v>15</v>
      </c>
      <c r="AW587" s="100">
        <f t="shared" si="240"/>
        <v>19015</v>
      </c>
      <c r="AY587" s="7" t="s">
        <v>1461</v>
      </c>
      <c r="AZ587" s="1">
        <v>107</v>
      </c>
      <c r="BA587" s="1">
        <v>2</v>
      </c>
      <c r="BB587" s="1" t="e">
        <f>C587+AZ587+BA587-#REF!</f>
        <v>#REF!</v>
      </c>
    </row>
    <row r="588" spans="1:54" ht="13" hidden="1" customHeight="1" outlineLevel="1">
      <c r="A588" t="s">
        <v>1423</v>
      </c>
      <c r="B588" t="s">
        <v>1960</v>
      </c>
      <c r="C588" s="1">
        <f t="shared" si="229"/>
        <v>10049</v>
      </c>
      <c r="D588" s="7">
        <f>IF(N588&gt;0, RANK(N588,(N588:P588,Q588:AE588)),0)</f>
        <v>2</v>
      </c>
      <c r="E588" s="7">
        <f>IF(O588&gt;0,RANK(O588,(N588:P588,Q588:AE588)),0)</f>
        <v>1</v>
      </c>
      <c r="F588" s="7">
        <f>IF(P588&gt;0,RANK(P588,(N588:P588,Q588:AE588)),0)</f>
        <v>3</v>
      </c>
      <c r="G588" s="1">
        <f t="shared" si="230"/>
        <v>1280</v>
      </c>
      <c r="H588" s="2">
        <f t="shared" si="231"/>
        <v>0.12737585829435766</v>
      </c>
      <c r="I588" s="2"/>
      <c r="J588" s="2">
        <f t="shared" si="232"/>
        <v>0.41864862175340828</v>
      </c>
      <c r="K588" s="2">
        <f t="shared" si="233"/>
        <v>0.54602448004776594</v>
      </c>
      <c r="L588" s="2">
        <f t="shared" si="234"/>
        <v>1.9006866354861179E-2</v>
      </c>
      <c r="M588" s="2">
        <f t="shared" si="235"/>
        <v>1.6320031843964661E-2</v>
      </c>
      <c r="N588" s="55">
        <v>4207</v>
      </c>
      <c r="O588" s="55">
        <v>5487</v>
      </c>
      <c r="P588" s="106">
        <v>191</v>
      </c>
      <c r="Q588" s="106">
        <v>95</v>
      </c>
      <c r="X588" s="55">
        <v>1</v>
      </c>
      <c r="Y588" s="55">
        <v>38</v>
      </c>
      <c r="Z588" s="55">
        <v>30</v>
      </c>
      <c r="AG588" s="7">
        <f>IF(Q588&gt;0,RANK(Q588,(N588:P588,Q588:AE588)),0)</f>
        <v>4</v>
      </c>
      <c r="AH588" s="7">
        <f>IF(R588&gt;0,RANK(R588,(N588:P588,Q588:AE588)),0)</f>
        <v>0</v>
      </c>
      <c r="AI588" s="7">
        <f>IF(T588&gt;0,RANK(T588,(N588:P588,Q588:AE588)),0)</f>
        <v>0</v>
      </c>
      <c r="AJ588" s="7">
        <f>IF(S588&gt;0,RANK(S588,(N588:P588,Q588:AE588)),0)</f>
        <v>0</v>
      </c>
      <c r="AK588" s="2">
        <f t="shared" si="236"/>
        <v>9.4536769827843568E-3</v>
      </c>
      <c r="AL588" s="2">
        <f t="shared" si="237"/>
        <v>0</v>
      </c>
      <c r="AM588" s="2">
        <f t="shared" si="238"/>
        <v>0</v>
      </c>
      <c r="AN588" s="2">
        <f t="shared" si="239"/>
        <v>0</v>
      </c>
      <c r="AP588" t="s">
        <v>1423</v>
      </c>
      <c r="AQ588" t="s">
        <v>1960</v>
      </c>
      <c r="AT588">
        <v>2</v>
      </c>
      <c r="AU588" s="95">
        <v>19</v>
      </c>
      <c r="AV588" s="97">
        <v>17</v>
      </c>
      <c r="AW588" s="100">
        <f t="shared" si="240"/>
        <v>19017</v>
      </c>
      <c r="AY588" s="7" t="s">
        <v>1461</v>
      </c>
      <c r="AZ588" s="1">
        <v>68</v>
      </c>
      <c r="BA588" s="1">
        <v>1</v>
      </c>
      <c r="BB588" s="1" t="e">
        <f>C588+AZ588+BA588-#REF!</f>
        <v>#REF!</v>
      </c>
    </row>
    <row r="589" spans="1:54" ht="13" hidden="1" customHeight="1" outlineLevel="1">
      <c r="A589" t="s">
        <v>1009</v>
      </c>
      <c r="B589" t="s">
        <v>1960</v>
      </c>
      <c r="C589" s="1">
        <f t="shared" si="229"/>
        <v>7881</v>
      </c>
      <c r="D589" s="7">
        <f>IF(N589&gt;0, RANK(N589,(N589:P589,Q589:AE589)),0)</f>
        <v>2</v>
      </c>
      <c r="E589" s="7">
        <f>IF(O589&gt;0,RANK(O589,(N589:P589,Q589:AE589)),0)</f>
        <v>1</v>
      </c>
      <c r="F589" s="7">
        <f>IF(P589&gt;0,RANK(P589,(N589:P589,Q589:AE589)),0)</f>
        <v>3</v>
      </c>
      <c r="G589" s="1">
        <f t="shared" si="230"/>
        <v>407</v>
      </c>
      <c r="H589" s="2">
        <f t="shared" si="231"/>
        <v>5.1643192488262914E-2</v>
      </c>
      <c r="I589" s="2"/>
      <c r="J589" s="2">
        <f t="shared" si="232"/>
        <v>0.44892780104047708</v>
      </c>
      <c r="K589" s="2">
        <f t="shared" si="233"/>
        <v>0.50057099352874002</v>
      </c>
      <c r="L589" s="2">
        <f t="shared" si="234"/>
        <v>2.8803451338662606E-2</v>
      </c>
      <c r="M589" s="2">
        <f t="shared" si="235"/>
        <v>2.1697754092120242E-2</v>
      </c>
      <c r="N589" s="55">
        <v>3538</v>
      </c>
      <c r="O589" s="55">
        <v>3945</v>
      </c>
      <c r="P589" s="106">
        <v>227</v>
      </c>
      <c r="Q589" s="106">
        <v>50</v>
      </c>
      <c r="X589" s="55">
        <v>9</v>
      </c>
      <c r="Y589" s="55">
        <v>67</v>
      </c>
      <c r="Z589" s="55">
        <v>45</v>
      </c>
      <c r="AG589" s="7">
        <f>IF(Q589&gt;0,RANK(Q589,(N589:P589,Q589:AE589)),0)</f>
        <v>5</v>
      </c>
      <c r="AH589" s="7">
        <f>IF(R589&gt;0,RANK(R589,(N589:P589,Q589:AE589)),0)</f>
        <v>0</v>
      </c>
      <c r="AI589" s="7">
        <f>IF(T589&gt;0,RANK(T589,(N589:P589,Q589:AE589)),0)</f>
        <v>0</v>
      </c>
      <c r="AJ589" s="7">
        <f>IF(S589&gt;0,RANK(S589,(N589:P589,Q589:AE589)),0)</f>
        <v>0</v>
      </c>
      <c r="AK589" s="2">
        <f t="shared" si="236"/>
        <v>6.3443725415556398E-3</v>
      </c>
      <c r="AL589" s="2">
        <f t="shared" si="237"/>
        <v>0</v>
      </c>
      <c r="AM589" s="2">
        <f t="shared" si="238"/>
        <v>0</v>
      </c>
      <c r="AN589" s="2">
        <f t="shared" si="239"/>
        <v>0</v>
      </c>
      <c r="AP589" t="s">
        <v>1009</v>
      </c>
      <c r="AQ589" t="s">
        <v>1960</v>
      </c>
      <c r="AT589">
        <v>2</v>
      </c>
      <c r="AU589" s="95">
        <v>19</v>
      </c>
      <c r="AV589" s="97">
        <v>19</v>
      </c>
      <c r="AW589" s="100">
        <f t="shared" si="240"/>
        <v>19019</v>
      </c>
      <c r="AY589" s="7" t="s">
        <v>1461</v>
      </c>
      <c r="AZ589" s="1">
        <v>91</v>
      </c>
      <c r="BA589" s="1">
        <v>3</v>
      </c>
      <c r="BB589" s="1" t="e">
        <f>C589+AZ589+BA589-#REF!</f>
        <v>#REF!</v>
      </c>
    </row>
    <row r="590" spans="1:54" ht="13" hidden="1" customHeight="1" outlineLevel="1">
      <c r="A590" t="s">
        <v>2065</v>
      </c>
      <c r="B590" t="s">
        <v>1960</v>
      </c>
      <c r="C590" s="1">
        <f t="shared" si="229"/>
        <v>5846</v>
      </c>
      <c r="D590" s="7">
        <f>IF(N590&gt;0, RANK(N590,(N590:P590,Q590:AE590)),0)</f>
        <v>2</v>
      </c>
      <c r="E590" s="7">
        <f>IF(O590&gt;0,RANK(O590,(N590:P590,Q590:AE590)),0)</f>
        <v>1</v>
      </c>
      <c r="F590" s="7">
        <f>IF(P590&gt;0,RANK(P590,(N590:P590,Q590:AE590)),0)</f>
        <v>3</v>
      </c>
      <c r="G590" s="1">
        <f t="shared" si="230"/>
        <v>1485</v>
      </c>
      <c r="H590" s="2">
        <f t="shared" si="231"/>
        <v>0.25401984262743754</v>
      </c>
      <c r="I590" s="2"/>
      <c r="J590" s="2">
        <f t="shared" si="232"/>
        <v>0.34844338008894971</v>
      </c>
      <c r="K590" s="2">
        <f t="shared" si="233"/>
        <v>0.6024632227163873</v>
      </c>
      <c r="L590" s="2">
        <f t="shared" si="234"/>
        <v>3.1303455354088267E-2</v>
      </c>
      <c r="M590" s="2">
        <f t="shared" si="235"/>
        <v>1.7789941840574724E-2</v>
      </c>
      <c r="N590" s="55">
        <v>2037</v>
      </c>
      <c r="O590" s="55">
        <v>3522</v>
      </c>
      <c r="P590" s="106">
        <v>183</v>
      </c>
      <c r="Q590" s="106">
        <v>35</v>
      </c>
      <c r="X590" s="55">
        <v>7</v>
      </c>
      <c r="Y590" s="55">
        <v>40</v>
      </c>
      <c r="Z590" s="55">
        <v>22</v>
      </c>
      <c r="AG590" s="7">
        <f>IF(Q590&gt;0,RANK(Q590,(N590:P590,Q590:AE590)),0)</f>
        <v>5</v>
      </c>
      <c r="AH590" s="7">
        <f>IF(R590&gt;0,RANK(R590,(N590:P590,Q590:AE590)),0)</f>
        <v>0</v>
      </c>
      <c r="AI590" s="7">
        <f>IF(T590&gt;0,RANK(T590,(N590:P590,Q590:AE590)),0)</f>
        <v>0</v>
      </c>
      <c r="AJ590" s="7">
        <f>IF(S590&gt;0,RANK(S590,(N590:P590,Q590:AE590)),0)</f>
        <v>0</v>
      </c>
      <c r="AK590" s="2">
        <f t="shared" si="236"/>
        <v>5.9869996578857335E-3</v>
      </c>
      <c r="AL590" s="2">
        <f t="shared" si="237"/>
        <v>0</v>
      </c>
      <c r="AM590" s="2">
        <f t="shared" si="238"/>
        <v>0</v>
      </c>
      <c r="AN590" s="2">
        <f t="shared" si="239"/>
        <v>0</v>
      </c>
      <c r="AP590" t="s">
        <v>2065</v>
      </c>
      <c r="AQ590" t="s">
        <v>1960</v>
      </c>
      <c r="AT590">
        <v>2</v>
      </c>
      <c r="AU590" s="95">
        <v>19</v>
      </c>
      <c r="AV590" s="97">
        <v>21</v>
      </c>
      <c r="AW590" s="100">
        <f t="shared" si="240"/>
        <v>19021</v>
      </c>
      <c r="AY590" s="7" t="s">
        <v>1461</v>
      </c>
      <c r="AZ590" s="1">
        <v>121</v>
      </c>
      <c r="BA590" s="1">
        <v>1</v>
      </c>
      <c r="BB590" s="1" t="e">
        <f>C590+AZ590+BA590-#REF!</f>
        <v>#REF!</v>
      </c>
    </row>
    <row r="591" spans="1:54" ht="13" hidden="1" customHeight="1" outlineLevel="1">
      <c r="A591" t="s">
        <v>1603</v>
      </c>
      <c r="B591" t="s">
        <v>1960</v>
      </c>
      <c r="C591" s="1">
        <f t="shared" si="229"/>
        <v>5788</v>
      </c>
      <c r="D591" s="7">
        <f>IF(N591&gt;0, RANK(N591,(N591:P591,Q591:AE591)),0)</f>
        <v>2</v>
      </c>
      <c r="E591" s="7">
        <f>IF(O591&gt;0,RANK(O591,(N591:P591,Q591:AE591)),0)</f>
        <v>1</v>
      </c>
      <c r="F591" s="7">
        <f>IF(P591&gt;0,RANK(P591,(N591:P591,Q591:AE591)),0)</f>
        <v>3</v>
      </c>
      <c r="G591" s="1">
        <f t="shared" si="230"/>
        <v>1686</v>
      </c>
      <c r="H591" s="2">
        <f t="shared" si="231"/>
        <v>0.29129232895646162</v>
      </c>
      <c r="I591" s="2"/>
      <c r="J591" s="2">
        <f t="shared" si="232"/>
        <v>0.33586731167933653</v>
      </c>
      <c r="K591" s="2">
        <f t="shared" si="233"/>
        <v>0.62715964063579821</v>
      </c>
      <c r="L591" s="2">
        <f t="shared" si="234"/>
        <v>2.4706288873531445E-2</v>
      </c>
      <c r="M591" s="2">
        <f t="shared" si="235"/>
        <v>1.2266758811333867E-2</v>
      </c>
      <c r="N591" s="55">
        <v>1944</v>
      </c>
      <c r="O591" s="55">
        <v>3630</v>
      </c>
      <c r="P591" s="106">
        <v>143</v>
      </c>
      <c r="Q591" s="106">
        <v>38</v>
      </c>
      <c r="X591" s="55">
        <v>7</v>
      </c>
      <c r="Y591" s="55">
        <v>15</v>
      </c>
      <c r="Z591" s="55">
        <v>11</v>
      </c>
      <c r="AG591" s="7">
        <f>IF(Q591&gt;0,RANK(Q591,(N591:P591,Q591:AE591)),0)</f>
        <v>4</v>
      </c>
      <c r="AH591" s="7">
        <f>IF(R591&gt;0,RANK(R591,(N591:P591,Q591:AE591)),0)</f>
        <v>0</v>
      </c>
      <c r="AI591" s="7">
        <f>IF(T591&gt;0,RANK(T591,(N591:P591,Q591:AE591)),0)</f>
        <v>0</v>
      </c>
      <c r="AJ591" s="7">
        <f>IF(S591&gt;0,RANK(S591,(N591:P591,Q591:AE591)),0)</f>
        <v>0</v>
      </c>
      <c r="AK591" s="2">
        <f t="shared" si="236"/>
        <v>6.5653075328265375E-3</v>
      </c>
      <c r="AL591" s="2">
        <f t="shared" si="237"/>
        <v>0</v>
      </c>
      <c r="AM591" s="2">
        <f t="shared" si="238"/>
        <v>0</v>
      </c>
      <c r="AN591" s="2">
        <f t="shared" si="239"/>
        <v>0</v>
      </c>
      <c r="AP591" t="s">
        <v>1603</v>
      </c>
      <c r="AQ591" t="s">
        <v>1960</v>
      </c>
      <c r="AT591">
        <v>2</v>
      </c>
      <c r="AU591" s="95">
        <v>19</v>
      </c>
      <c r="AV591" s="97">
        <v>23</v>
      </c>
      <c r="AW591" s="100">
        <f t="shared" si="240"/>
        <v>19023</v>
      </c>
      <c r="AY591" s="7" t="s">
        <v>1461</v>
      </c>
      <c r="AZ591" s="1">
        <v>50</v>
      </c>
      <c r="BA591" s="1">
        <v>0</v>
      </c>
      <c r="BB591" s="1" t="e">
        <f>C591+AZ591+BA591-#REF!</f>
        <v>#REF!</v>
      </c>
    </row>
    <row r="592" spans="1:54" ht="13" hidden="1" customHeight="1" outlineLevel="1">
      <c r="A592" t="s">
        <v>1148</v>
      </c>
      <c r="B592" t="s">
        <v>1960</v>
      </c>
      <c r="C592" s="1">
        <f t="shared" si="229"/>
        <v>3996</v>
      </c>
      <c r="D592" s="7">
        <f>IF(N592&gt;0, RANK(N592,(N592:P592,Q592:AE592)),0)</f>
        <v>2</v>
      </c>
      <c r="E592" s="7">
        <f>IF(O592&gt;0,RANK(O592,(N592:P592,Q592:AE592)),0)</f>
        <v>1</v>
      </c>
      <c r="F592" s="7">
        <f>IF(P592&gt;0,RANK(P592,(N592:P592,Q592:AE592)),0)</f>
        <v>3</v>
      </c>
      <c r="G592" s="1">
        <f t="shared" si="230"/>
        <v>1286</v>
      </c>
      <c r="H592" s="2">
        <f t="shared" si="231"/>
        <v>0.32182182182182184</v>
      </c>
      <c r="I592" s="2"/>
      <c r="J592" s="2">
        <f t="shared" si="232"/>
        <v>0.31456456456456455</v>
      </c>
      <c r="K592" s="2">
        <f t="shared" si="233"/>
        <v>0.63638638638638634</v>
      </c>
      <c r="L592" s="2">
        <f t="shared" si="234"/>
        <v>3.1281281281281284E-2</v>
      </c>
      <c r="M592" s="2">
        <f t="shared" si="235"/>
        <v>1.7767767767767881E-2</v>
      </c>
      <c r="N592" s="55">
        <v>1257</v>
      </c>
      <c r="O592" s="55">
        <v>2543</v>
      </c>
      <c r="P592" s="106">
        <v>125</v>
      </c>
      <c r="Q592" s="106">
        <v>47</v>
      </c>
      <c r="X592" s="55">
        <v>3</v>
      </c>
      <c r="Y592" s="55">
        <v>11</v>
      </c>
      <c r="Z592" s="55">
        <v>10</v>
      </c>
      <c r="AG592" s="7">
        <f>IF(Q592&gt;0,RANK(Q592,(N592:P592,Q592:AE592)),0)</f>
        <v>4</v>
      </c>
      <c r="AH592" s="7">
        <f>IF(R592&gt;0,RANK(R592,(N592:P592,Q592:AE592)),0)</f>
        <v>0</v>
      </c>
      <c r="AI592" s="7">
        <f>IF(T592&gt;0,RANK(T592,(N592:P592,Q592:AE592)),0)</f>
        <v>0</v>
      </c>
      <c r="AJ592" s="7">
        <f>IF(S592&gt;0,RANK(S592,(N592:P592,Q592:AE592)),0)</f>
        <v>0</v>
      </c>
      <c r="AK592" s="2">
        <f t="shared" si="236"/>
        <v>1.1761761761761762E-2</v>
      </c>
      <c r="AL592" s="2">
        <f t="shared" si="237"/>
        <v>0</v>
      </c>
      <c r="AM592" s="2">
        <f t="shared" si="238"/>
        <v>0</v>
      </c>
      <c r="AN592" s="2">
        <f t="shared" si="239"/>
        <v>0</v>
      </c>
      <c r="AP592" t="s">
        <v>1148</v>
      </c>
      <c r="AQ592" t="s">
        <v>1960</v>
      </c>
      <c r="AT592">
        <v>2</v>
      </c>
      <c r="AU592" s="95">
        <v>19</v>
      </c>
      <c r="AV592" s="97">
        <v>25</v>
      </c>
      <c r="AW592" s="100">
        <f t="shared" si="240"/>
        <v>19025</v>
      </c>
      <c r="AY592" s="7" t="s">
        <v>1461</v>
      </c>
      <c r="AZ592" s="1">
        <v>63</v>
      </c>
      <c r="BA592" s="1">
        <v>2</v>
      </c>
      <c r="BB592" s="1" t="e">
        <f>C592+AZ592+BA592-#REF!</f>
        <v>#REF!</v>
      </c>
    </row>
    <row r="593" spans="1:54" ht="13" hidden="1" customHeight="1" outlineLevel="1">
      <c r="A593" t="s">
        <v>203</v>
      </c>
      <c r="B593" t="s">
        <v>1960</v>
      </c>
      <c r="C593" s="1">
        <f t="shared" si="229"/>
        <v>8035</v>
      </c>
      <c r="D593" s="7">
        <f>IF(N593&gt;0, RANK(N593,(N593:P593,Q593:AE593)),0)</f>
        <v>2</v>
      </c>
      <c r="E593" s="7">
        <f>IF(O593&gt;0,RANK(O593,(N593:P593,Q593:AE593)),0)</f>
        <v>1</v>
      </c>
      <c r="F593" s="7">
        <f>IF(P593&gt;0,RANK(P593,(N593:P593,Q593:AE593)),0)</f>
        <v>3</v>
      </c>
      <c r="G593" s="1">
        <f t="shared" si="230"/>
        <v>1821</v>
      </c>
      <c r="H593" s="2">
        <f t="shared" si="231"/>
        <v>0.22663347853142501</v>
      </c>
      <c r="I593" s="2"/>
      <c r="J593" s="2">
        <f t="shared" si="232"/>
        <v>0.36179215930304914</v>
      </c>
      <c r="K593" s="2">
        <f t="shared" si="233"/>
        <v>0.58842563783447421</v>
      </c>
      <c r="L593" s="2">
        <f t="shared" si="234"/>
        <v>3.1860609831985062E-2</v>
      </c>
      <c r="M593" s="2">
        <f t="shared" si="235"/>
        <v>1.7921593030491637E-2</v>
      </c>
      <c r="N593" s="55">
        <v>2907</v>
      </c>
      <c r="O593" s="55">
        <v>4728</v>
      </c>
      <c r="P593" s="106">
        <v>256</v>
      </c>
      <c r="Q593" s="106">
        <v>52</v>
      </c>
      <c r="X593" s="55">
        <v>6</v>
      </c>
      <c r="Y593" s="55">
        <v>38</v>
      </c>
      <c r="Z593" s="55">
        <v>48</v>
      </c>
      <c r="AG593" s="7">
        <f>IF(Q593&gt;0,RANK(Q593,(N593:P593,Q593:AE593)),0)</f>
        <v>4</v>
      </c>
      <c r="AH593" s="7">
        <f>IF(R593&gt;0,RANK(R593,(N593:P593,Q593:AE593)),0)</f>
        <v>0</v>
      </c>
      <c r="AI593" s="7">
        <f>IF(T593&gt;0,RANK(T593,(N593:P593,Q593:AE593)),0)</f>
        <v>0</v>
      </c>
      <c r="AJ593" s="7">
        <f>IF(S593&gt;0,RANK(S593,(N593:P593,Q593:AE593)),0)</f>
        <v>0</v>
      </c>
      <c r="AK593" s="2">
        <f t="shared" si="236"/>
        <v>6.471686372121966E-3</v>
      </c>
      <c r="AL593" s="2">
        <f t="shared" si="237"/>
        <v>0</v>
      </c>
      <c r="AM593" s="2">
        <f t="shared" si="238"/>
        <v>0</v>
      </c>
      <c r="AN593" s="2">
        <f t="shared" si="239"/>
        <v>0</v>
      </c>
      <c r="AP593" t="s">
        <v>203</v>
      </c>
      <c r="AQ593" t="s">
        <v>1960</v>
      </c>
      <c r="AT593">
        <v>2</v>
      </c>
      <c r="AU593" s="95">
        <v>19</v>
      </c>
      <c r="AV593" s="97">
        <v>27</v>
      </c>
      <c r="AW593" s="100">
        <f t="shared" si="240"/>
        <v>19027</v>
      </c>
      <c r="AY593" s="7" t="s">
        <v>1461</v>
      </c>
      <c r="AZ593" s="1">
        <v>200</v>
      </c>
      <c r="BA593" s="1">
        <v>4</v>
      </c>
      <c r="BB593" s="1" t="e">
        <f>C593+AZ593+BA593-#REF!</f>
        <v>#REF!</v>
      </c>
    </row>
    <row r="594" spans="1:54" ht="13" hidden="1" customHeight="1" outlineLevel="1">
      <c r="A594" t="s">
        <v>1209</v>
      </c>
      <c r="B594" t="s">
        <v>1960</v>
      </c>
      <c r="C594" s="1">
        <f t="shared" si="229"/>
        <v>5011</v>
      </c>
      <c r="D594" s="7">
        <f>IF(N594&gt;0, RANK(N594,(N594:P594,Q594:AE594)),0)</f>
        <v>2</v>
      </c>
      <c r="E594" s="7">
        <f>IF(O594&gt;0,RANK(O594,(N594:P594,Q594:AE594)),0)</f>
        <v>1</v>
      </c>
      <c r="F594" s="7">
        <f>IF(P594&gt;0,RANK(P594,(N594:P594,Q594:AE594)),0)</f>
        <v>3</v>
      </c>
      <c r="G594" s="1">
        <f t="shared" si="230"/>
        <v>1764</v>
      </c>
      <c r="H594" s="2">
        <f t="shared" si="231"/>
        <v>0.35202554380363199</v>
      </c>
      <c r="I594" s="2"/>
      <c r="J594" s="2">
        <f t="shared" si="232"/>
        <v>0.30492915585711433</v>
      </c>
      <c r="K594" s="2">
        <f t="shared" si="233"/>
        <v>0.65695469966074638</v>
      </c>
      <c r="L594" s="2">
        <f t="shared" si="234"/>
        <v>2.1752145280383158E-2</v>
      </c>
      <c r="M594" s="2">
        <f t="shared" si="235"/>
        <v>1.6363999201756133E-2</v>
      </c>
      <c r="N594" s="55">
        <v>1528</v>
      </c>
      <c r="O594" s="55">
        <v>3292</v>
      </c>
      <c r="P594" s="106">
        <v>109</v>
      </c>
      <c r="Q594" s="106">
        <v>23</v>
      </c>
      <c r="X594" s="55">
        <v>2</v>
      </c>
      <c r="Y594" s="55">
        <v>29</v>
      </c>
      <c r="Z594" s="55">
        <v>28</v>
      </c>
      <c r="AG594" s="7">
        <f>IF(Q594&gt;0,RANK(Q594,(N594:P594,Q594:AE594)),0)</f>
        <v>6</v>
      </c>
      <c r="AH594" s="7">
        <f>IF(R594&gt;0,RANK(R594,(N594:P594,Q594:AE594)),0)</f>
        <v>0</v>
      </c>
      <c r="AI594" s="7">
        <f>IF(T594&gt;0,RANK(T594,(N594:P594,Q594:AE594)),0)</f>
        <v>0</v>
      </c>
      <c r="AJ594" s="7">
        <f>IF(S594&gt;0,RANK(S594,(N594:P594,Q594:AE594)),0)</f>
        <v>0</v>
      </c>
      <c r="AK594" s="2">
        <f t="shared" si="236"/>
        <v>4.589902215126721E-3</v>
      </c>
      <c r="AL594" s="2">
        <f t="shared" si="237"/>
        <v>0</v>
      </c>
      <c r="AM594" s="2">
        <f t="shared" si="238"/>
        <v>0</v>
      </c>
      <c r="AN594" s="2">
        <f t="shared" si="239"/>
        <v>0</v>
      </c>
      <c r="AP594" t="s">
        <v>1209</v>
      </c>
      <c r="AQ594" t="s">
        <v>1960</v>
      </c>
      <c r="AT594">
        <v>2</v>
      </c>
      <c r="AU594" s="95">
        <v>19</v>
      </c>
      <c r="AV594" s="97">
        <v>29</v>
      </c>
      <c r="AW594" s="100">
        <f t="shared" si="240"/>
        <v>19029</v>
      </c>
      <c r="AY594" s="7" t="s">
        <v>1461</v>
      </c>
      <c r="AZ594" s="1">
        <v>67</v>
      </c>
      <c r="BA594" s="1">
        <v>2</v>
      </c>
      <c r="BB594" s="1" t="e">
        <f>C594+AZ594+BA594-#REF!</f>
        <v>#REF!</v>
      </c>
    </row>
    <row r="595" spans="1:54" ht="13" hidden="1" customHeight="1" outlineLevel="1">
      <c r="A595" t="s">
        <v>2201</v>
      </c>
      <c r="B595" t="s">
        <v>1960</v>
      </c>
      <c r="C595" s="1">
        <f t="shared" si="229"/>
        <v>7333</v>
      </c>
      <c r="D595" s="7">
        <f>IF(N595&gt;0, RANK(N595,(N595:P595,Q595:AE595)),0)</f>
        <v>2</v>
      </c>
      <c r="E595" s="7">
        <f>IF(O595&gt;0,RANK(O595,(N595:P595,Q595:AE595)),0)</f>
        <v>1</v>
      </c>
      <c r="F595" s="7">
        <f>IF(P595&gt;0,RANK(P595,(N595:P595,Q595:AE595)),0)</f>
        <v>3</v>
      </c>
      <c r="G595" s="1">
        <f t="shared" si="230"/>
        <v>1031</v>
      </c>
      <c r="H595" s="2">
        <f t="shared" si="231"/>
        <v>0.14059729987726716</v>
      </c>
      <c r="I595" s="2"/>
      <c r="J595" s="2">
        <f t="shared" si="232"/>
        <v>0.40720032728760397</v>
      </c>
      <c r="K595" s="2">
        <f t="shared" si="233"/>
        <v>0.54779762716487113</v>
      </c>
      <c r="L595" s="2">
        <f t="shared" si="234"/>
        <v>2.7137597163507433E-2</v>
      </c>
      <c r="M595" s="2">
        <f t="shared" si="235"/>
        <v>1.7864448384017528E-2</v>
      </c>
      <c r="N595" s="55">
        <v>2986</v>
      </c>
      <c r="O595" s="55">
        <v>4017</v>
      </c>
      <c r="P595" s="106">
        <v>199</v>
      </c>
      <c r="Q595" s="106">
        <v>37</v>
      </c>
      <c r="X595" s="55">
        <v>12</v>
      </c>
      <c r="Y595" s="55">
        <v>38</v>
      </c>
      <c r="Z595" s="55">
        <v>44</v>
      </c>
      <c r="AG595" s="7">
        <f>IF(Q595&gt;0,RANK(Q595,(N595:P595,Q595:AE595)),0)</f>
        <v>6</v>
      </c>
      <c r="AH595" s="7">
        <f>IF(R595&gt;0,RANK(R595,(N595:P595,Q595:AE595)),0)</f>
        <v>0</v>
      </c>
      <c r="AI595" s="7">
        <f>IF(T595&gt;0,RANK(T595,(N595:P595,Q595:AE595)),0)</f>
        <v>0</v>
      </c>
      <c r="AJ595" s="7">
        <f>IF(S595&gt;0,RANK(S595,(N595:P595,Q595:AE595)),0)</f>
        <v>0</v>
      </c>
      <c r="AK595" s="2">
        <f t="shared" si="236"/>
        <v>5.0456838947224875E-3</v>
      </c>
      <c r="AL595" s="2">
        <f t="shared" si="237"/>
        <v>0</v>
      </c>
      <c r="AM595" s="2">
        <f t="shared" si="238"/>
        <v>0</v>
      </c>
      <c r="AN595" s="2">
        <f t="shared" si="239"/>
        <v>0</v>
      </c>
      <c r="AP595" t="s">
        <v>2201</v>
      </c>
      <c r="AQ595" t="s">
        <v>1960</v>
      </c>
      <c r="AT595">
        <v>2</v>
      </c>
      <c r="AU595" s="95">
        <v>19</v>
      </c>
      <c r="AV595" s="97">
        <v>31</v>
      </c>
      <c r="AW595" s="100">
        <f t="shared" si="240"/>
        <v>19031</v>
      </c>
      <c r="AY595" s="7" t="s">
        <v>1461</v>
      </c>
      <c r="AZ595" s="1">
        <v>71</v>
      </c>
      <c r="BA595" s="1">
        <v>0</v>
      </c>
      <c r="BB595" s="1" t="e">
        <f>C595+AZ595+BA595-#REF!</f>
        <v>#REF!</v>
      </c>
    </row>
    <row r="596" spans="1:54" ht="13" hidden="1" customHeight="1" outlineLevel="1">
      <c r="A596" t="s">
        <v>1422</v>
      </c>
      <c r="B596" t="s">
        <v>1960</v>
      </c>
      <c r="C596" s="1">
        <f t="shared" si="229"/>
        <v>17056</v>
      </c>
      <c r="D596" s="7">
        <f>IF(N596&gt;0, RANK(N596,(N596:P596,Q596:AE596)),0)</f>
        <v>1</v>
      </c>
      <c r="E596" s="7">
        <f>IF(O596&gt;0,RANK(O596,(N596:P596,Q596:AE596)),0)</f>
        <v>2</v>
      </c>
      <c r="F596" s="7">
        <f>IF(P596&gt;0,RANK(P596,(N596:P596,Q596:AE596)),0)</f>
        <v>3</v>
      </c>
      <c r="G596" s="1">
        <f t="shared" si="230"/>
        <v>1294</v>
      </c>
      <c r="H596" s="2">
        <f t="shared" si="231"/>
        <v>7.5867729831144468E-2</v>
      </c>
      <c r="I596" s="2"/>
      <c r="J596" s="2">
        <f t="shared" si="232"/>
        <v>0.52145872420262662</v>
      </c>
      <c r="K596" s="2">
        <f t="shared" si="233"/>
        <v>0.4455909943714822</v>
      </c>
      <c r="L596" s="2">
        <f t="shared" si="234"/>
        <v>1.9465290806754222E-2</v>
      </c>
      <c r="M596" s="2">
        <f t="shared" si="235"/>
        <v>1.3484990619136959E-2</v>
      </c>
      <c r="N596" s="55">
        <v>8894</v>
      </c>
      <c r="O596" s="55">
        <v>7600</v>
      </c>
      <c r="P596" s="106">
        <v>332</v>
      </c>
      <c r="Q596" s="106">
        <v>141</v>
      </c>
      <c r="X596" s="55">
        <v>9</v>
      </c>
      <c r="Y596" s="55">
        <v>30</v>
      </c>
      <c r="Z596" s="55">
        <v>50</v>
      </c>
      <c r="AG596" s="7">
        <f>IF(Q596&gt;0,RANK(Q596,(N596:P596,Q596:AE596)),0)</f>
        <v>4</v>
      </c>
      <c r="AH596" s="7">
        <f>IF(R596&gt;0,RANK(R596,(N596:P596,Q596:AE596)),0)</f>
        <v>0</v>
      </c>
      <c r="AI596" s="7">
        <f>IF(T596&gt;0,RANK(T596,(N596:P596,Q596:AE596)),0)</f>
        <v>0</v>
      </c>
      <c r="AJ596" s="7">
        <f>IF(S596&gt;0,RANK(S596,(N596:P596,Q596:AE596)),0)</f>
        <v>0</v>
      </c>
      <c r="AK596" s="2">
        <f t="shared" si="236"/>
        <v>8.26688555347092E-3</v>
      </c>
      <c r="AL596" s="2">
        <f t="shared" si="237"/>
        <v>0</v>
      </c>
      <c r="AM596" s="2">
        <f t="shared" si="238"/>
        <v>0</v>
      </c>
      <c r="AN596" s="2">
        <f t="shared" si="239"/>
        <v>0</v>
      </c>
      <c r="AP596" t="s">
        <v>1422</v>
      </c>
      <c r="AQ596" t="s">
        <v>1960</v>
      </c>
      <c r="AT596">
        <v>2</v>
      </c>
      <c r="AU596" s="95">
        <v>19</v>
      </c>
      <c r="AV596" s="97">
        <v>33</v>
      </c>
      <c r="AW596" s="100">
        <f t="shared" si="240"/>
        <v>19033</v>
      </c>
      <c r="AY596" s="7" t="s">
        <v>1461</v>
      </c>
      <c r="AZ596" s="1">
        <v>166</v>
      </c>
      <c r="BA596" s="1">
        <v>16</v>
      </c>
      <c r="BB596" s="1" t="e">
        <f>C596+AZ596+BA596-#REF!</f>
        <v>#REF!</v>
      </c>
    </row>
    <row r="597" spans="1:54" ht="13" hidden="1" customHeight="1" outlineLevel="1">
      <c r="A597" t="s">
        <v>1181</v>
      </c>
      <c r="B597" t="s">
        <v>1960</v>
      </c>
      <c r="C597" s="1">
        <f t="shared" si="229"/>
        <v>4828</v>
      </c>
      <c r="D597" s="7">
        <f>IF(N597&gt;0, RANK(N597,(N597:P597,Q597:AE597)),0)</f>
        <v>2</v>
      </c>
      <c r="E597" s="7">
        <f>IF(O597&gt;0,RANK(O597,(N597:P597,Q597:AE597)),0)</f>
        <v>1</v>
      </c>
      <c r="F597" s="7">
        <f>IF(P597&gt;0,RANK(P597,(N597:P597,Q597:AE597)),0)</f>
        <v>3</v>
      </c>
      <c r="G597" s="1">
        <f t="shared" si="230"/>
        <v>1524</v>
      </c>
      <c r="H597" s="2">
        <f t="shared" si="231"/>
        <v>0.31565865782932889</v>
      </c>
      <c r="I597" s="2"/>
      <c r="J597" s="2">
        <f t="shared" si="232"/>
        <v>0.31317315658657829</v>
      </c>
      <c r="K597" s="2">
        <f t="shared" si="233"/>
        <v>0.62883181441590719</v>
      </c>
      <c r="L597" s="2">
        <f t="shared" si="234"/>
        <v>4.1425020712510356E-2</v>
      </c>
      <c r="M597" s="2">
        <f t="shared" si="235"/>
        <v>1.6570008285004163E-2</v>
      </c>
      <c r="N597" s="55">
        <v>1512</v>
      </c>
      <c r="O597" s="55">
        <v>3036</v>
      </c>
      <c r="P597" s="106">
        <v>200</v>
      </c>
      <c r="Q597" s="106">
        <v>21</v>
      </c>
      <c r="X597" s="55">
        <v>0</v>
      </c>
      <c r="Y597" s="55">
        <v>35</v>
      </c>
      <c r="Z597" s="55">
        <v>24</v>
      </c>
      <c r="AG597" s="7">
        <f>IF(Q597&gt;0,RANK(Q597,(N597:P597,Q597:AE597)),0)</f>
        <v>6</v>
      </c>
      <c r="AH597" s="7">
        <f>IF(R597&gt;0,RANK(R597,(N597:P597,Q597:AE597)),0)</f>
        <v>0</v>
      </c>
      <c r="AI597" s="7">
        <f>IF(T597&gt;0,RANK(T597,(N597:P597,Q597:AE597)),0)</f>
        <v>0</v>
      </c>
      <c r="AJ597" s="7">
        <f>IF(S597&gt;0,RANK(S597,(N597:P597,Q597:AE597)),0)</f>
        <v>0</v>
      </c>
      <c r="AK597" s="2">
        <f t="shared" si="236"/>
        <v>4.3496271748135872E-3</v>
      </c>
      <c r="AL597" s="2">
        <f t="shared" si="237"/>
        <v>0</v>
      </c>
      <c r="AM597" s="2">
        <f t="shared" si="238"/>
        <v>0</v>
      </c>
      <c r="AN597" s="2">
        <f t="shared" si="239"/>
        <v>0</v>
      </c>
      <c r="AP597" t="s">
        <v>1181</v>
      </c>
      <c r="AQ597" t="s">
        <v>1960</v>
      </c>
      <c r="AT597">
        <v>2</v>
      </c>
      <c r="AU597" s="95">
        <v>19</v>
      </c>
      <c r="AV597" s="97">
        <v>35</v>
      </c>
      <c r="AW597" s="100">
        <f t="shared" si="240"/>
        <v>19035</v>
      </c>
      <c r="AY597" s="7" t="s">
        <v>1461</v>
      </c>
      <c r="AZ597" s="1">
        <v>83</v>
      </c>
      <c r="BA597" s="1">
        <v>2</v>
      </c>
      <c r="BB597" s="1" t="e">
        <f>C597+AZ597+BA597-#REF!</f>
        <v>#REF!</v>
      </c>
    </row>
    <row r="598" spans="1:54" ht="13" hidden="1" customHeight="1" outlineLevel="1">
      <c r="A598" t="s">
        <v>1467</v>
      </c>
      <c r="B598" t="s">
        <v>1960</v>
      </c>
      <c r="C598" s="1">
        <f t="shared" si="229"/>
        <v>4931</v>
      </c>
      <c r="D598" s="7">
        <f>IF(N598&gt;0, RANK(N598,(N598:P598,Q598:AE598)),0)</f>
        <v>2</v>
      </c>
      <c r="E598" s="7">
        <f>IF(O598&gt;0,RANK(O598,(N598:P598,Q598:AE598)),0)</f>
        <v>1</v>
      </c>
      <c r="F598" s="7">
        <f>IF(P598&gt;0,RANK(P598,(N598:P598,Q598:AE598)),0)</f>
        <v>3</v>
      </c>
      <c r="G598" s="1">
        <f t="shared" si="230"/>
        <v>587</v>
      </c>
      <c r="H598" s="2">
        <f t="shared" si="231"/>
        <v>0.11904279050902454</v>
      </c>
      <c r="I598" s="2"/>
      <c r="J598" s="2">
        <f t="shared" si="232"/>
        <v>0.41289799229365243</v>
      </c>
      <c r="K598" s="2">
        <f t="shared" si="233"/>
        <v>0.53194078280267698</v>
      </c>
      <c r="L598" s="2">
        <f t="shared" si="234"/>
        <v>3.528696004867167E-2</v>
      </c>
      <c r="M598" s="2">
        <f t="shared" si="235"/>
        <v>1.9874264854998921E-2</v>
      </c>
      <c r="N598" s="55">
        <v>2036</v>
      </c>
      <c r="O598" s="55">
        <v>2623</v>
      </c>
      <c r="P598" s="106">
        <v>174</v>
      </c>
      <c r="Q598" s="106">
        <v>34</v>
      </c>
      <c r="X598" s="55">
        <v>3</v>
      </c>
      <c r="Y598" s="55">
        <v>39</v>
      </c>
      <c r="Z598" s="55">
        <v>22</v>
      </c>
      <c r="AG598" s="7">
        <f>IF(Q598&gt;0,RANK(Q598,(N598:P598,Q598:AE598)),0)</f>
        <v>5</v>
      </c>
      <c r="AH598" s="7">
        <f>IF(R598&gt;0,RANK(R598,(N598:P598,Q598:AE598)),0)</f>
        <v>0</v>
      </c>
      <c r="AI598" s="7">
        <f>IF(T598&gt;0,RANK(T598,(N598:P598,Q598:AE598)),0)</f>
        <v>0</v>
      </c>
      <c r="AJ598" s="7">
        <f>IF(S598&gt;0,RANK(S598,(N598:P598,Q598:AE598)),0)</f>
        <v>0</v>
      </c>
      <c r="AK598" s="2">
        <f t="shared" si="236"/>
        <v>6.8951531129588317E-3</v>
      </c>
      <c r="AL598" s="2">
        <f t="shared" si="237"/>
        <v>0</v>
      </c>
      <c r="AM598" s="2">
        <f t="shared" si="238"/>
        <v>0</v>
      </c>
      <c r="AN598" s="2">
        <f t="shared" si="239"/>
        <v>0</v>
      </c>
      <c r="AP598" t="s">
        <v>1467</v>
      </c>
      <c r="AQ598" t="s">
        <v>1960</v>
      </c>
      <c r="AT598">
        <v>2</v>
      </c>
      <c r="AU598" s="95">
        <v>19</v>
      </c>
      <c r="AV598" s="97">
        <v>37</v>
      </c>
      <c r="AW598" s="100">
        <f t="shared" si="240"/>
        <v>19037</v>
      </c>
      <c r="AY598" s="7" t="s">
        <v>1461</v>
      </c>
      <c r="AZ598" s="1">
        <v>93</v>
      </c>
      <c r="BA598" s="1">
        <v>2</v>
      </c>
      <c r="BB598" s="1" t="e">
        <f>C598+AZ598+BA598-#REF!</f>
        <v>#REF!</v>
      </c>
    </row>
    <row r="599" spans="1:54" ht="13" hidden="1" customHeight="1" outlineLevel="1">
      <c r="A599" t="s">
        <v>1281</v>
      </c>
      <c r="B599" t="s">
        <v>1960</v>
      </c>
      <c r="C599" s="1">
        <f t="shared" si="229"/>
        <v>3269</v>
      </c>
      <c r="D599" s="7">
        <f>IF(N599&gt;0, RANK(N599,(N599:P599,Q599:AE599)),0)</f>
        <v>2</v>
      </c>
      <c r="E599" s="7">
        <f>IF(O599&gt;0,RANK(O599,(N599:P599,Q599:AE599)),0)</f>
        <v>1</v>
      </c>
      <c r="F599" s="7">
        <f>IF(P599&gt;0,RANK(P599,(N599:P599,Q599:AE599)),0)</f>
        <v>3</v>
      </c>
      <c r="G599" s="1">
        <f t="shared" si="230"/>
        <v>667</v>
      </c>
      <c r="H599" s="2">
        <f t="shared" si="231"/>
        <v>0.20403793208932394</v>
      </c>
      <c r="I599" s="2"/>
      <c r="J599" s="2">
        <f t="shared" si="232"/>
        <v>0.36647292750076477</v>
      </c>
      <c r="K599" s="2">
        <f t="shared" si="233"/>
        <v>0.57051085959008874</v>
      </c>
      <c r="L599" s="2">
        <f t="shared" si="234"/>
        <v>3.3649434077699603E-2</v>
      </c>
      <c r="M599" s="2">
        <f t="shared" si="235"/>
        <v>2.9366778831446894E-2</v>
      </c>
      <c r="N599" s="55">
        <v>1198</v>
      </c>
      <c r="O599" s="55">
        <v>1865</v>
      </c>
      <c r="P599" s="106">
        <v>110</v>
      </c>
      <c r="Q599" s="106">
        <v>23</v>
      </c>
      <c r="X599" s="55">
        <v>6</v>
      </c>
      <c r="Y599" s="55">
        <v>18</v>
      </c>
      <c r="Z599" s="55">
        <v>49</v>
      </c>
      <c r="AG599" s="7">
        <f>IF(Q599&gt;0,RANK(Q599,(N599:P599,Q599:AE599)),0)</f>
        <v>5</v>
      </c>
      <c r="AH599" s="7">
        <f>IF(R599&gt;0,RANK(R599,(N599:P599,Q599:AE599)),0)</f>
        <v>0</v>
      </c>
      <c r="AI599" s="7">
        <f>IF(T599&gt;0,RANK(T599,(N599:P599,Q599:AE599)),0)</f>
        <v>0</v>
      </c>
      <c r="AJ599" s="7">
        <f>IF(S599&gt;0,RANK(S599,(N599:P599,Q599:AE599)),0)</f>
        <v>0</v>
      </c>
      <c r="AK599" s="2">
        <f t="shared" si="236"/>
        <v>7.0357907617008258E-3</v>
      </c>
      <c r="AL599" s="2">
        <f t="shared" si="237"/>
        <v>0</v>
      </c>
      <c r="AM599" s="2">
        <f t="shared" si="238"/>
        <v>0</v>
      </c>
      <c r="AN599" s="2">
        <f t="shared" si="239"/>
        <v>0</v>
      </c>
      <c r="AP599" t="s">
        <v>1281</v>
      </c>
      <c r="AQ599" t="s">
        <v>1960</v>
      </c>
      <c r="AT599">
        <v>2</v>
      </c>
      <c r="AU599" s="95">
        <v>19</v>
      </c>
      <c r="AV599" s="97">
        <v>39</v>
      </c>
      <c r="AW599" s="100">
        <f t="shared" si="240"/>
        <v>19039</v>
      </c>
      <c r="AY599" s="7" t="s">
        <v>1461</v>
      </c>
      <c r="AZ599" s="1">
        <v>33</v>
      </c>
      <c r="BA599" s="1">
        <v>1</v>
      </c>
      <c r="BB599" s="1" t="e">
        <f>C599+AZ599+BA599-#REF!</f>
        <v>#REF!</v>
      </c>
    </row>
    <row r="600" spans="1:54" ht="13" hidden="1" customHeight="1" outlineLevel="1">
      <c r="A600" t="s">
        <v>1282</v>
      </c>
      <c r="B600" t="s">
        <v>1960</v>
      </c>
      <c r="C600" s="1">
        <f t="shared" si="229"/>
        <v>6000</v>
      </c>
      <c r="D600" s="7">
        <f>IF(N600&gt;0, RANK(N600,(N600:P600,Q600:AE600)),0)</f>
        <v>2</v>
      </c>
      <c r="E600" s="7">
        <f>IF(O600&gt;0,RANK(O600,(N600:P600,Q600:AE600)),0)</f>
        <v>1</v>
      </c>
      <c r="F600" s="7">
        <f>IF(P600&gt;0,RANK(P600,(N600:P600,Q600:AE600)),0)</f>
        <v>3</v>
      </c>
      <c r="G600" s="1">
        <f t="shared" si="230"/>
        <v>1887</v>
      </c>
      <c r="H600" s="2">
        <f t="shared" si="231"/>
        <v>0.3145</v>
      </c>
      <c r="I600" s="2"/>
      <c r="J600" s="2">
        <f t="shared" si="232"/>
        <v>0.31766666666666665</v>
      </c>
      <c r="K600" s="2">
        <f t="shared" si="233"/>
        <v>0.63216666666666665</v>
      </c>
      <c r="L600" s="2">
        <f t="shared" si="234"/>
        <v>3.5999999999999997E-2</v>
      </c>
      <c r="M600" s="2">
        <f t="shared" si="235"/>
        <v>1.4166666666666695E-2</v>
      </c>
      <c r="N600" s="55">
        <v>1906</v>
      </c>
      <c r="O600" s="55">
        <v>3793</v>
      </c>
      <c r="P600" s="106">
        <v>216</v>
      </c>
      <c r="Q600" s="106">
        <v>25</v>
      </c>
      <c r="X600" s="55">
        <v>5</v>
      </c>
      <c r="Y600" s="55">
        <v>31</v>
      </c>
      <c r="Z600" s="55">
        <v>24</v>
      </c>
      <c r="AG600" s="7">
        <f>IF(Q600&gt;0,RANK(Q600,(N600:P600,Q600:AE600)),0)</f>
        <v>5</v>
      </c>
      <c r="AH600" s="7">
        <f>IF(R600&gt;0,RANK(R600,(N600:P600,Q600:AE600)),0)</f>
        <v>0</v>
      </c>
      <c r="AI600" s="7">
        <f>IF(T600&gt;0,RANK(T600,(N600:P600,Q600:AE600)),0)</f>
        <v>0</v>
      </c>
      <c r="AJ600" s="7">
        <f>IF(S600&gt;0,RANK(S600,(N600:P600,Q600:AE600)),0)</f>
        <v>0</v>
      </c>
      <c r="AK600" s="2">
        <f t="shared" si="236"/>
        <v>4.1666666666666666E-3</v>
      </c>
      <c r="AL600" s="2">
        <f t="shared" si="237"/>
        <v>0</v>
      </c>
      <c r="AM600" s="2">
        <f t="shared" si="238"/>
        <v>0</v>
      </c>
      <c r="AN600" s="2">
        <f t="shared" si="239"/>
        <v>0</v>
      </c>
      <c r="AP600" t="s">
        <v>1282</v>
      </c>
      <c r="AQ600" t="s">
        <v>1960</v>
      </c>
      <c r="AT600">
        <v>2</v>
      </c>
      <c r="AU600" s="95">
        <v>19</v>
      </c>
      <c r="AV600" s="97">
        <v>41</v>
      </c>
      <c r="AW600" s="100">
        <f t="shared" si="240"/>
        <v>19041</v>
      </c>
      <c r="AY600" s="7" t="s">
        <v>1461</v>
      </c>
      <c r="AZ600" s="1">
        <v>94</v>
      </c>
      <c r="BA600" s="1">
        <v>7</v>
      </c>
      <c r="BB600" s="1" t="e">
        <f>C600+AZ600+BA600-#REF!</f>
        <v>#REF!</v>
      </c>
    </row>
    <row r="601" spans="1:54" ht="13" hidden="1" customHeight="1" outlineLevel="1">
      <c r="A601" t="s">
        <v>1435</v>
      </c>
      <c r="B601" t="s">
        <v>1960</v>
      </c>
      <c r="C601" s="1">
        <f t="shared" si="229"/>
        <v>7008</v>
      </c>
      <c r="D601" s="7">
        <f>IF(N601&gt;0, RANK(N601,(N601:P601,Q601:AE601)),0)</f>
        <v>2</v>
      </c>
      <c r="E601" s="7">
        <f>IF(O601&gt;0,RANK(O601,(N601:P601,Q601:AE601)),0)</f>
        <v>1</v>
      </c>
      <c r="F601" s="7">
        <f>IF(P601&gt;0,RANK(P601,(N601:P601,Q601:AE601)),0)</f>
        <v>3</v>
      </c>
      <c r="G601" s="1">
        <f t="shared" si="230"/>
        <v>917</v>
      </c>
      <c r="H601" s="2">
        <f t="shared" si="231"/>
        <v>0.13085045662100456</v>
      </c>
      <c r="I601" s="2"/>
      <c r="J601" s="2">
        <f t="shared" si="232"/>
        <v>0.41281392694063929</v>
      </c>
      <c r="K601" s="2">
        <f t="shared" si="233"/>
        <v>0.54366438356164382</v>
      </c>
      <c r="L601" s="2">
        <f t="shared" si="234"/>
        <v>2.5970319634703195E-2</v>
      </c>
      <c r="M601" s="2">
        <f t="shared" si="235"/>
        <v>1.7551369863013758E-2</v>
      </c>
      <c r="N601" s="55">
        <v>2893</v>
      </c>
      <c r="O601" s="55">
        <v>3810</v>
      </c>
      <c r="P601" s="106">
        <v>182</v>
      </c>
      <c r="Q601" s="106">
        <v>70</v>
      </c>
      <c r="X601" s="55">
        <v>0</v>
      </c>
      <c r="Y601" s="55">
        <v>30</v>
      </c>
      <c r="Z601" s="55">
        <v>23</v>
      </c>
      <c r="AG601" s="7">
        <f>IF(Q601&gt;0,RANK(Q601,(N601:P601,Q601:AE601)),0)</f>
        <v>4</v>
      </c>
      <c r="AH601" s="7">
        <f>IF(R601&gt;0,RANK(R601,(N601:P601,Q601:AE601)),0)</f>
        <v>0</v>
      </c>
      <c r="AI601" s="7">
        <f>IF(T601&gt;0,RANK(T601,(N601:P601,Q601:AE601)),0)</f>
        <v>0</v>
      </c>
      <c r="AJ601" s="7">
        <f>IF(S601&gt;0,RANK(S601,(N601:P601,Q601:AE601)),0)</f>
        <v>0</v>
      </c>
      <c r="AK601" s="2">
        <f t="shared" si="236"/>
        <v>9.9885844748858442E-3</v>
      </c>
      <c r="AL601" s="2">
        <f t="shared" si="237"/>
        <v>0</v>
      </c>
      <c r="AM601" s="2">
        <f t="shared" si="238"/>
        <v>0</v>
      </c>
      <c r="AN601" s="2">
        <f t="shared" si="239"/>
        <v>0</v>
      </c>
      <c r="AP601" t="s">
        <v>1435</v>
      </c>
      <c r="AQ601" t="s">
        <v>1960</v>
      </c>
      <c r="AT601">
        <v>2</v>
      </c>
      <c r="AU601" s="95">
        <v>19</v>
      </c>
      <c r="AV601" s="97">
        <v>43</v>
      </c>
      <c r="AW601" s="100">
        <f t="shared" si="240"/>
        <v>19043</v>
      </c>
      <c r="AY601" s="7" t="s">
        <v>1461</v>
      </c>
      <c r="AZ601" s="1">
        <v>75</v>
      </c>
      <c r="BA601" s="1">
        <v>1</v>
      </c>
      <c r="BB601" s="1" t="e">
        <f>C601+AZ601+BA601-#REF!</f>
        <v>#REF!</v>
      </c>
    </row>
    <row r="602" spans="1:54" ht="13" hidden="1" customHeight="1" outlineLevel="1">
      <c r="A602" t="s">
        <v>110</v>
      </c>
      <c r="B602" t="s">
        <v>1960</v>
      </c>
      <c r="C602" s="1">
        <f t="shared" si="229"/>
        <v>17192</v>
      </c>
      <c r="D602" s="7">
        <f>IF(N602&gt;0, RANK(N602,(N602:P602,Q602:AE602)),0)</f>
        <v>1</v>
      </c>
      <c r="E602" s="7">
        <f>IF(O602&gt;0,RANK(O602,(N602:P602,Q602:AE602)),0)</f>
        <v>2</v>
      </c>
      <c r="F602" s="7">
        <f>IF(P602&gt;0,RANK(P602,(N602:P602,Q602:AE602)),0)</f>
        <v>3</v>
      </c>
      <c r="G602" s="1">
        <f t="shared" si="230"/>
        <v>285</v>
      </c>
      <c r="H602" s="2">
        <f t="shared" si="231"/>
        <v>1.6577477896696138E-2</v>
      </c>
      <c r="I602" s="2"/>
      <c r="J602" s="2">
        <f t="shared" si="232"/>
        <v>0.48505118659841789</v>
      </c>
      <c r="K602" s="2">
        <f t="shared" si="233"/>
        <v>0.46847370870172172</v>
      </c>
      <c r="L602" s="2">
        <f t="shared" si="234"/>
        <v>2.6465798045602607E-2</v>
      </c>
      <c r="M602" s="2">
        <f t="shared" si="235"/>
        <v>2.0009306654257718E-2</v>
      </c>
      <c r="N602" s="55">
        <v>8339</v>
      </c>
      <c r="O602" s="55">
        <v>8054</v>
      </c>
      <c r="P602" s="106">
        <v>455</v>
      </c>
      <c r="Q602" s="106">
        <v>98</v>
      </c>
      <c r="X602" s="55">
        <v>14</v>
      </c>
      <c r="Y602" s="55">
        <v>174</v>
      </c>
      <c r="Z602" s="55">
        <v>58</v>
      </c>
      <c r="AG602" s="7">
        <f>IF(Q602&gt;0,RANK(Q602,(N602:P602,Q602:AE602)),0)</f>
        <v>5</v>
      </c>
      <c r="AH602" s="7">
        <f>IF(R602&gt;0,RANK(R602,(N602:P602,Q602:AE602)),0)</f>
        <v>0</v>
      </c>
      <c r="AI602" s="7">
        <f>IF(T602&gt;0,RANK(T602,(N602:P602,Q602:AE602)),0)</f>
        <v>0</v>
      </c>
      <c r="AJ602" s="7">
        <f>IF(S602&gt;0,RANK(S602,(N602:P602,Q602:AE602)),0)</f>
        <v>0</v>
      </c>
      <c r="AK602" s="2">
        <f t="shared" si="236"/>
        <v>5.7003257328990227E-3</v>
      </c>
      <c r="AL602" s="2">
        <f t="shared" si="237"/>
        <v>0</v>
      </c>
      <c r="AM602" s="2">
        <f t="shared" si="238"/>
        <v>0</v>
      </c>
      <c r="AN602" s="2">
        <f t="shared" si="239"/>
        <v>0</v>
      </c>
      <c r="AP602" t="s">
        <v>110</v>
      </c>
      <c r="AQ602" t="s">
        <v>1960</v>
      </c>
      <c r="AT602">
        <v>2</v>
      </c>
      <c r="AU602" s="95">
        <v>19</v>
      </c>
      <c r="AV602" s="97">
        <v>45</v>
      </c>
      <c r="AW602" s="100">
        <f t="shared" si="240"/>
        <v>19045</v>
      </c>
      <c r="AY602" s="7" t="s">
        <v>1461</v>
      </c>
      <c r="AZ602" s="1">
        <v>182</v>
      </c>
      <c r="BA602" s="1">
        <v>12</v>
      </c>
      <c r="BB602" s="1" t="e">
        <f>C602+AZ602+BA602-#REF!</f>
        <v>#REF!</v>
      </c>
    </row>
    <row r="603" spans="1:54" ht="13" hidden="1" customHeight="1" outlineLevel="1">
      <c r="A603" t="s">
        <v>164</v>
      </c>
      <c r="B603" t="s">
        <v>1960</v>
      </c>
      <c r="C603" s="1">
        <f t="shared" si="229"/>
        <v>4710</v>
      </c>
      <c r="D603" s="7">
        <f>IF(N603&gt;0, RANK(N603,(N603:P603,Q603:AE603)),0)</f>
        <v>2</v>
      </c>
      <c r="E603" s="7">
        <f>IF(O603&gt;0,RANK(O603,(N603:P603,Q603:AE603)),0)</f>
        <v>1</v>
      </c>
      <c r="F603" s="7">
        <f>IF(P603&gt;0,RANK(P603,(N603:P603,Q603:AE603)),0)</f>
        <v>3</v>
      </c>
      <c r="G603" s="1">
        <f t="shared" si="230"/>
        <v>1341</v>
      </c>
      <c r="H603" s="2">
        <f t="shared" si="231"/>
        <v>0.28471337579617834</v>
      </c>
      <c r="I603" s="2"/>
      <c r="J603" s="2">
        <f t="shared" si="232"/>
        <v>0.32866242038216559</v>
      </c>
      <c r="K603" s="2">
        <f t="shared" si="233"/>
        <v>0.61337579617834392</v>
      </c>
      <c r="L603" s="2">
        <f t="shared" si="234"/>
        <v>3.3545647558386411E-2</v>
      </c>
      <c r="M603" s="2">
        <f t="shared" si="235"/>
        <v>2.4416135881104133E-2</v>
      </c>
      <c r="N603" s="55">
        <v>1548</v>
      </c>
      <c r="O603" s="55">
        <v>2889</v>
      </c>
      <c r="P603" s="106">
        <v>158</v>
      </c>
      <c r="Q603" s="106">
        <v>40</v>
      </c>
      <c r="X603" s="55">
        <v>3</v>
      </c>
      <c r="Y603" s="55">
        <v>31</v>
      </c>
      <c r="Z603" s="55">
        <v>41</v>
      </c>
      <c r="AG603" s="7">
        <f>IF(Q603&gt;0,RANK(Q603,(N603:P603,Q603:AE603)),0)</f>
        <v>5</v>
      </c>
      <c r="AH603" s="7">
        <f>IF(R603&gt;0,RANK(R603,(N603:P603,Q603:AE603)),0)</f>
        <v>0</v>
      </c>
      <c r="AI603" s="7">
        <f>IF(T603&gt;0,RANK(T603,(N603:P603,Q603:AE603)),0)</f>
        <v>0</v>
      </c>
      <c r="AJ603" s="7">
        <f>IF(S603&gt;0,RANK(S603,(N603:P603,Q603:AE603)),0)</f>
        <v>0</v>
      </c>
      <c r="AK603" s="2">
        <f t="shared" si="236"/>
        <v>8.4925690021231421E-3</v>
      </c>
      <c r="AL603" s="2">
        <f t="shared" si="237"/>
        <v>0</v>
      </c>
      <c r="AM603" s="2">
        <f t="shared" si="238"/>
        <v>0</v>
      </c>
      <c r="AN603" s="2">
        <f t="shared" si="239"/>
        <v>0</v>
      </c>
      <c r="AP603" t="s">
        <v>164</v>
      </c>
      <c r="AQ603" t="s">
        <v>1960</v>
      </c>
      <c r="AT603">
        <v>2</v>
      </c>
      <c r="AU603" s="95">
        <v>19</v>
      </c>
      <c r="AV603" s="97">
        <v>47</v>
      </c>
      <c r="AW603" s="100">
        <f t="shared" si="240"/>
        <v>19047</v>
      </c>
      <c r="AY603" s="7" t="s">
        <v>1461</v>
      </c>
      <c r="AZ603" s="1">
        <v>249</v>
      </c>
      <c r="BA603" s="1">
        <v>4</v>
      </c>
      <c r="BB603" s="1" t="e">
        <f>C603+AZ603+BA603-#REF!</f>
        <v>#REF!</v>
      </c>
    </row>
    <row r="604" spans="1:54" ht="13" hidden="1" customHeight="1" outlineLevel="1">
      <c r="A604" t="s">
        <v>2038</v>
      </c>
      <c r="B604" t="s">
        <v>1960</v>
      </c>
      <c r="C604" s="1">
        <f t="shared" si="229"/>
        <v>28920</v>
      </c>
      <c r="D604" s="7">
        <f>IF(N604&gt;0, RANK(N604,(N604:P604,Q604:AE604)),0)</f>
        <v>2</v>
      </c>
      <c r="E604" s="7">
        <f>IF(O604&gt;0,RANK(O604,(N604:P604,Q604:AE604)),0)</f>
        <v>1</v>
      </c>
      <c r="F604" s="7">
        <f>IF(P604&gt;0,RANK(P604,(N604:P604,Q604:AE604)),0)</f>
        <v>3</v>
      </c>
      <c r="G604" s="1">
        <f t="shared" si="230"/>
        <v>6442</v>
      </c>
      <c r="H604" s="2">
        <f t="shared" si="231"/>
        <v>0.22275242047026281</v>
      </c>
      <c r="I604" s="2"/>
      <c r="J604" s="2">
        <f t="shared" si="232"/>
        <v>0.37216459197787</v>
      </c>
      <c r="K604" s="2">
        <f t="shared" si="233"/>
        <v>0.59491701244813278</v>
      </c>
      <c r="L604" s="2">
        <f t="shared" si="234"/>
        <v>1.8568464730290456E-2</v>
      </c>
      <c r="M604" s="2">
        <f t="shared" si="235"/>
        <v>1.4349930843706771E-2</v>
      </c>
      <c r="N604" s="55">
        <v>10763</v>
      </c>
      <c r="O604" s="55">
        <v>17205</v>
      </c>
      <c r="P604" s="106">
        <v>537</v>
      </c>
      <c r="Q604" s="106">
        <v>193</v>
      </c>
      <c r="X604" s="55">
        <v>33</v>
      </c>
      <c r="Y604" s="55">
        <v>98</v>
      </c>
      <c r="Z604" s="55">
        <v>91</v>
      </c>
      <c r="AG604" s="7">
        <f>IF(Q604&gt;0,RANK(Q604,(N604:P604,Q604:AE604)),0)</f>
        <v>4</v>
      </c>
      <c r="AH604" s="7">
        <f>IF(R604&gt;0,RANK(R604,(N604:P604,Q604:AE604)),0)</f>
        <v>0</v>
      </c>
      <c r="AI604" s="7">
        <f>IF(T604&gt;0,RANK(T604,(N604:P604,Q604:AE604)),0)</f>
        <v>0</v>
      </c>
      <c r="AJ604" s="7">
        <f>IF(S604&gt;0,RANK(S604,(N604:P604,Q604:AE604)),0)</f>
        <v>0</v>
      </c>
      <c r="AK604" s="2">
        <f t="shared" si="236"/>
        <v>6.6735822959889347E-3</v>
      </c>
      <c r="AL604" s="2">
        <f t="shared" si="237"/>
        <v>0</v>
      </c>
      <c r="AM604" s="2">
        <f t="shared" si="238"/>
        <v>0</v>
      </c>
      <c r="AN604" s="2">
        <f t="shared" si="239"/>
        <v>0</v>
      </c>
      <c r="AP604" t="s">
        <v>2038</v>
      </c>
      <c r="AQ604" t="s">
        <v>1960</v>
      </c>
      <c r="AT604">
        <v>2</v>
      </c>
      <c r="AU604" s="95">
        <v>19</v>
      </c>
      <c r="AV604" s="97">
        <v>49</v>
      </c>
      <c r="AW604" s="100">
        <f t="shared" si="240"/>
        <v>19049</v>
      </c>
      <c r="AY604" s="7" t="s">
        <v>1461</v>
      </c>
      <c r="AZ604" s="1">
        <v>272</v>
      </c>
      <c r="BA604" s="1">
        <v>22</v>
      </c>
      <c r="BB604" s="1" t="e">
        <f>C604+AZ604+BA604-#REF!</f>
        <v>#REF!</v>
      </c>
    </row>
    <row r="605" spans="1:54" ht="13" hidden="1" customHeight="1" outlineLevel="1">
      <c r="A605" t="s">
        <v>2475</v>
      </c>
      <c r="B605" t="s">
        <v>1960</v>
      </c>
      <c r="C605" s="1">
        <f t="shared" si="229"/>
        <v>2919</v>
      </c>
      <c r="D605" s="7">
        <f>IF(N605&gt;0, RANK(N605,(N605:P605,Q605:AE605)),0)</f>
        <v>2</v>
      </c>
      <c r="E605" s="7">
        <f>IF(O605&gt;0,RANK(O605,(N605:P605,Q605:AE605)),0)</f>
        <v>1</v>
      </c>
      <c r="F605" s="7">
        <f>IF(P605&gt;0,RANK(P605,(N605:P605,Q605:AE605)),0)</f>
        <v>3</v>
      </c>
      <c r="G605" s="1">
        <f t="shared" si="230"/>
        <v>696</v>
      </c>
      <c r="H605" s="2">
        <f t="shared" si="231"/>
        <v>0.23843782117163412</v>
      </c>
      <c r="I605" s="2"/>
      <c r="J605" s="2">
        <f t="shared" si="232"/>
        <v>0.35320315176430284</v>
      </c>
      <c r="K605" s="2">
        <f t="shared" si="233"/>
        <v>0.59164097293593698</v>
      </c>
      <c r="L605" s="2">
        <f t="shared" si="234"/>
        <v>3.3573141486810551E-2</v>
      </c>
      <c r="M605" s="2">
        <f t="shared" si="235"/>
        <v>2.1582733812949631E-2</v>
      </c>
      <c r="N605" s="55">
        <v>1031</v>
      </c>
      <c r="O605" s="55">
        <v>1727</v>
      </c>
      <c r="P605" s="106">
        <v>98</v>
      </c>
      <c r="Q605" s="106">
        <v>19</v>
      </c>
      <c r="X605" s="55">
        <v>4</v>
      </c>
      <c r="Y605" s="55">
        <v>12</v>
      </c>
      <c r="Z605" s="55">
        <v>28</v>
      </c>
      <c r="AG605" s="7">
        <f>IF(Q605&gt;0,RANK(Q605,(N605:P605,Q605:AE605)),0)</f>
        <v>5</v>
      </c>
      <c r="AH605" s="7">
        <f>IF(R605&gt;0,RANK(R605,(N605:P605,Q605:AE605)),0)</f>
        <v>0</v>
      </c>
      <c r="AI605" s="7">
        <f>IF(T605&gt;0,RANK(T605,(N605:P605,Q605:AE605)),0)</f>
        <v>0</v>
      </c>
      <c r="AJ605" s="7">
        <f>IF(S605&gt;0,RANK(S605,(N605:P605,Q605:AE605)),0)</f>
        <v>0</v>
      </c>
      <c r="AK605" s="2">
        <f t="shared" si="236"/>
        <v>6.5090784515244946E-3</v>
      </c>
      <c r="AL605" s="2">
        <f t="shared" si="237"/>
        <v>0</v>
      </c>
      <c r="AM605" s="2">
        <f t="shared" si="238"/>
        <v>0</v>
      </c>
      <c r="AN605" s="2">
        <f t="shared" si="239"/>
        <v>0</v>
      </c>
      <c r="AP605" t="s">
        <v>2475</v>
      </c>
      <c r="AQ605" t="s">
        <v>1960</v>
      </c>
      <c r="AT605">
        <v>2</v>
      </c>
      <c r="AU605" s="95">
        <v>19</v>
      </c>
      <c r="AV605" s="97">
        <v>51</v>
      </c>
      <c r="AW605" s="100">
        <f t="shared" si="240"/>
        <v>19051</v>
      </c>
      <c r="AY605" s="7" t="s">
        <v>1461</v>
      </c>
      <c r="AZ605" s="1">
        <v>92</v>
      </c>
      <c r="BA605" s="1">
        <v>0</v>
      </c>
      <c r="BB605" s="1" t="e">
        <f>C605+AZ605+BA605-#REF!</f>
        <v>#REF!</v>
      </c>
    </row>
    <row r="606" spans="1:54" ht="13" hidden="1" customHeight="1" outlineLevel="1">
      <c r="A606" t="s">
        <v>1303</v>
      </c>
      <c r="B606" t="s">
        <v>1960</v>
      </c>
      <c r="C606" s="1">
        <f t="shared" si="229"/>
        <v>2591</v>
      </c>
      <c r="D606" s="7">
        <f>IF(N606&gt;0, RANK(N606,(N606:P606,Q606:AE606)),0)</f>
        <v>2</v>
      </c>
      <c r="E606" s="7">
        <f>IF(O606&gt;0,RANK(O606,(N606:P606,Q606:AE606)),0)</f>
        <v>1</v>
      </c>
      <c r="F606" s="7">
        <f>IF(P606&gt;0,RANK(P606,(N606:P606,Q606:AE606)),0)</f>
        <v>4</v>
      </c>
      <c r="G606" s="1">
        <f t="shared" si="230"/>
        <v>639</v>
      </c>
      <c r="H606" s="2">
        <f t="shared" si="231"/>
        <v>0.24662292551138557</v>
      </c>
      <c r="I606" s="2"/>
      <c r="J606" s="2">
        <f t="shared" si="232"/>
        <v>0.33076032419915091</v>
      </c>
      <c r="K606" s="2">
        <f t="shared" si="233"/>
        <v>0.57738324971053645</v>
      </c>
      <c r="L606" s="2">
        <f t="shared" si="234"/>
        <v>2.3928984947896564E-2</v>
      </c>
      <c r="M606" s="2">
        <f t="shared" si="235"/>
        <v>6.792744114241607E-2</v>
      </c>
      <c r="N606" s="55">
        <v>857</v>
      </c>
      <c r="O606" s="55">
        <v>1496</v>
      </c>
      <c r="P606" s="106">
        <v>62</v>
      </c>
      <c r="Q606" s="106">
        <v>15</v>
      </c>
      <c r="X606" s="55">
        <v>1</v>
      </c>
      <c r="Y606" s="55">
        <v>16</v>
      </c>
      <c r="Z606" s="55">
        <v>144</v>
      </c>
      <c r="AG606" s="7">
        <f>IF(Q606&gt;0,RANK(Q606,(N606:P606,Q606:AE606)),0)</f>
        <v>6</v>
      </c>
      <c r="AH606" s="7">
        <f>IF(R606&gt;0,RANK(R606,(N606:P606,Q606:AE606)),0)</f>
        <v>0</v>
      </c>
      <c r="AI606" s="7">
        <f>IF(T606&gt;0,RANK(T606,(N606:P606,Q606:AE606)),0)</f>
        <v>0</v>
      </c>
      <c r="AJ606" s="7">
        <f>IF(S606&gt;0,RANK(S606,(N606:P606,Q606:AE606)),0)</f>
        <v>0</v>
      </c>
      <c r="AK606" s="2">
        <f t="shared" si="236"/>
        <v>5.7892705519104592E-3</v>
      </c>
      <c r="AL606" s="2">
        <f t="shared" si="237"/>
        <v>0</v>
      </c>
      <c r="AM606" s="2">
        <f t="shared" si="238"/>
        <v>0</v>
      </c>
      <c r="AN606" s="2">
        <f t="shared" si="239"/>
        <v>0</v>
      </c>
      <c r="AP606" t="s">
        <v>1303</v>
      </c>
      <c r="AQ606" t="s">
        <v>1960</v>
      </c>
      <c r="AT606">
        <v>2</v>
      </c>
      <c r="AU606" s="95">
        <v>19</v>
      </c>
      <c r="AV606" s="97">
        <v>53</v>
      </c>
      <c r="AW606" s="100">
        <f t="shared" si="240"/>
        <v>19053</v>
      </c>
      <c r="AY606" s="7" t="s">
        <v>1461</v>
      </c>
      <c r="AZ606" s="1">
        <v>52</v>
      </c>
      <c r="BA606" s="1">
        <v>4</v>
      </c>
      <c r="BB606" s="1" t="e">
        <f>C606+AZ606+BA606-#REF!</f>
        <v>#REF!</v>
      </c>
    </row>
    <row r="607" spans="1:54" ht="13" hidden="1" customHeight="1" outlineLevel="1">
      <c r="A607" t="s">
        <v>1470</v>
      </c>
      <c r="B607" t="s">
        <v>1960</v>
      </c>
      <c r="C607" s="1">
        <f t="shared" si="229"/>
        <v>6916</v>
      </c>
      <c r="D607" s="7">
        <f>IF(N607&gt;0, RANK(N607,(N607:P607,Q607:AE607)),0)</f>
        <v>2</v>
      </c>
      <c r="E607" s="7">
        <f>IF(O607&gt;0,RANK(O607,(N607:P607,Q607:AE607)),0)</f>
        <v>1</v>
      </c>
      <c r="F607" s="7">
        <f>IF(P607&gt;0,RANK(P607,(N607:P607,Q607:AE607)),0)</f>
        <v>3</v>
      </c>
      <c r="G607" s="1">
        <f t="shared" si="230"/>
        <v>1432</v>
      </c>
      <c r="H607" s="2">
        <f t="shared" si="231"/>
        <v>0.2070561017929439</v>
      </c>
      <c r="I607" s="2"/>
      <c r="J607" s="2">
        <f t="shared" si="232"/>
        <v>0.37883169462116828</v>
      </c>
      <c r="K607" s="2">
        <f t="shared" si="233"/>
        <v>0.58588779641411215</v>
      </c>
      <c r="L607" s="2">
        <f t="shared" si="234"/>
        <v>2.0098322729901676E-2</v>
      </c>
      <c r="M607" s="2">
        <f t="shared" si="235"/>
        <v>1.5182186234817895E-2</v>
      </c>
      <c r="N607" s="55">
        <v>2620</v>
      </c>
      <c r="O607" s="55">
        <v>4052</v>
      </c>
      <c r="P607" s="106">
        <v>139</v>
      </c>
      <c r="Q607" s="106">
        <v>39</v>
      </c>
      <c r="X607" s="55">
        <v>3</v>
      </c>
      <c r="Y607" s="55">
        <v>39</v>
      </c>
      <c r="Z607" s="55">
        <v>24</v>
      </c>
      <c r="AG607" s="7">
        <f>IF(Q607&gt;0,RANK(Q607,(N607:P607,Q607:AE607)),0)</f>
        <v>4</v>
      </c>
      <c r="AH607" s="7">
        <f>IF(R607&gt;0,RANK(R607,(N607:P607,Q607:AE607)),0)</f>
        <v>0</v>
      </c>
      <c r="AI607" s="7">
        <f>IF(T607&gt;0,RANK(T607,(N607:P607,Q607:AE607)),0)</f>
        <v>0</v>
      </c>
      <c r="AJ607" s="7">
        <f>IF(S607&gt;0,RANK(S607,(N607:P607,Q607:AE607)),0)</f>
        <v>0</v>
      </c>
      <c r="AK607" s="2">
        <f t="shared" si="236"/>
        <v>5.6390977443609019E-3</v>
      </c>
      <c r="AL607" s="2">
        <f t="shared" si="237"/>
        <v>0</v>
      </c>
      <c r="AM607" s="2">
        <f t="shared" si="238"/>
        <v>0</v>
      </c>
      <c r="AN607" s="2">
        <f t="shared" si="239"/>
        <v>0</v>
      </c>
      <c r="AP607" t="s">
        <v>1470</v>
      </c>
      <c r="AQ607" t="s">
        <v>1960</v>
      </c>
      <c r="AT607">
        <v>2</v>
      </c>
      <c r="AU607" s="95">
        <v>19</v>
      </c>
      <c r="AV607" s="97">
        <v>55</v>
      </c>
      <c r="AW607" s="100">
        <f t="shared" si="240"/>
        <v>19055</v>
      </c>
      <c r="AY607" s="7" t="s">
        <v>1461</v>
      </c>
      <c r="AZ607" s="1">
        <v>38</v>
      </c>
      <c r="BA607" s="1">
        <v>5</v>
      </c>
      <c r="BB607" s="1" t="e">
        <f>C607+AZ607+BA607-#REF!</f>
        <v>#REF!</v>
      </c>
    </row>
    <row r="608" spans="1:54" ht="13" hidden="1" customHeight="1" outlineLevel="1">
      <c r="A608" t="s">
        <v>1705</v>
      </c>
      <c r="B608" t="s">
        <v>1960</v>
      </c>
      <c r="C608" s="1">
        <f t="shared" si="229"/>
        <v>13612</v>
      </c>
      <c r="D608" s="7">
        <f>IF(N608&gt;0, RANK(N608,(N608:P608,Q608:AE608)),0)</f>
        <v>1</v>
      </c>
      <c r="E608" s="7">
        <f>IF(O608&gt;0,RANK(O608,(N608:P608,Q608:AE608)),0)</f>
        <v>2</v>
      </c>
      <c r="F608" s="7">
        <f>IF(P608&gt;0,RANK(P608,(N608:P608,Q608:AE608)),0)</f>
        <v>3</v>
      </c>
      <c r="G608" s="1">
        <f t="shared" si="230"/>
        <v>478</v>
      </c>
      <c r="H608" s="2">
        <f t="shared" si="231"/>
        <v>3.5116074052306788E-2</v>
      </c>
      <c r="I608" s="2"/>
      <c r="J608" s="2">
        <f t="shared" si="232"/>
        <v>0.49919188950925653</v>
      </c>
      <c r="K608" s="2">
        <f t="shared" si="233"/>
        <v>0.46407581545694976</v>
      </c>
      <c r="L608" s="2">
        <f t="shared" si="234"/>
        <v>2.049662062885689E-2</v>
      </c>
      <c r="M608" s="2">
        <f t="shared" si="235"/>
        <v>1.6235674404936826E-2</v>
      </c>
      <c r="N608" s="55">
        <v>6795</v>
      </c>
      <c r="O608" s="55">
        <v>6317</v>
      </c>
      <c r="P608" s="106">
        <v>279</v>
      </c>
      <c r="Q608" s="106">
        <v>80</v>
      </c>
      <c r="X608" s="55">
        <v>14</v>
      </c>
      <c r="Y608" s="55">
        <v>64</v>
      </c>
      <c r="Z608" s="55">
        <v>63</v>
      </c>
      <c r="AG608" s="7">
        <f>IF(Q608&gt;0,RANK(Q608,(N608:P608,Q608:AE608)),0)</f>
        <v>4</v>
      </c>
      <c r="AH608" s="7">
        <f>IF(R608&gt;0,RANK(R608,(N608:P608,Q608:AE608)),0)</f>
        <v>0</v>
      </c>
      <c r="AI608" s="7">
        <f>IF(T608&gt;0,RANK(T608,(N608:P608,Q608:AE608)),0)</f>
        <v>0</v>
      </c>
      <c r="AJ608" s="7">
        <f>IF(S608&gt;0,RANK(S608,(N608:P608,Q608:AE608)),0)</f>
        <v>0</v>
      </c>
      <c r="AK608" s="2">
        <f t="shared" si="236"/>
        <v>5.8771672054069935E-3</v>
      </c>
      <c r="AL608" s="2">
        <f t="shared" si="237"/>
        <v>0</v>
      </c>
      <c r="AM608" s="2">
        <f t="shared" si="238"/>
        <v>0</v>
      </c>
      <c r="AN608" s="2">
        <f t="shared" si="239"/>
        <v>0</v>
      </c>
      <c r="AP608" t="s">
        <v>1705</v>
      </c>
      <c r="AQ608" t="s">
        <v>1960</v>
      </c>
      <c r="AT608">
        <v>2</v>
      </c>
      <c r="AU608" s="95">
        <v>19</v>
      </c>
      <c r="AV608" s="97">
        <v>57</v>
      </c>
      <c r="AW608" s="100">
        <f t="shared" si="240"/>
        <v>19057</v>
      </c>
      <c r="AY608" s="7" t="s">
        <v>1461</v>
      </c>
      <c r="AZ608" s="1">
        <v>148</v>
      </c>
      <c r="BA608" s="1">
        <v>1</v>
      </c>
      <c r="BB608" s="1" t="e">
        <f>C608+AZ608+BA608-#REF!</f>
        <v>#REF!</v>
      </c>
    </row>
    <row r="609" spans="1:54" ht="13" hidden="1" customHeight="1" outlineLevel="1">
      <c r="A609" t="s">
        <v>372</v>
      </c>
      <c r="B609" t="s">
        <v>1960</v>
      </c>
      <c r="C609" s="1">
        <f t="shared" si="229"/>
        <v>7250</v>
      </c>
      <c r="D609" s="7">
        <f>IF(N609&gt;0, RANK(N609,(N609:P609,Q609:AE609)),0)</f>
        <v>2</v>
      </c>
      <c r="E609" s="7">
        <f>IF(O609&gt;0,RANK(O609,(N609:P609,Q609:AE609)),0)</f>
        <v>1</v>
      </c>
      <c r="F609" s="7">
        <f>IF(P609&gt;0,RANK(P609,(N609:P609,Q609:AE609)),0)</f>
        <v>3</v>
      </c>
      <c r="G609" s="1">
        <f t="shared" si="230"/>
        <v>2127</v>
      </c>
      <c r="H609" s="2">
        <f t="shared" si="231"/>
        <v>0.29337931034482756</v>
      </c>
      <c r="I609" s="2"/>
      <c r="J609" s="2">
        <f t="shared" si="232"/>
        <v>0.3353103448275862</v>
      </c>
      <c r="K609" s="2">
        <f t="shared" si="233"/>
        <v>0.62868965517241382</v>
      </c>
      <c r="L609" s="2">
        <f t="shared" si="234"/>
        <v>2.3448275862068966E-2</v>
      </c>
      <c r="M609" s="2">
        <f t="shared" si="235"/>
        <v>1.2551724137930955E-2</v>
      </c>
      <c r="N609" s="55">
        <v>2431</v>
      </c>
      <c r="O609" s="55">
        <v>4558</v>
      </c>
      <c r="P609" s="106">
        <v>170</v>
      </c>
      <c r="Q609" s="106">
        <v>33</v>
      </c>
      <c r="X609" s="55">
        <v>6</v>
      </c>
      <c r="Y609" s="55">
        <v>24</v>
      </c>
      <c r="Z609" s="55">
        <v>28</v>
      </c>
      <c r="AG609" s="7">
        <f>IF(Q609&gt;0,RANK(Q609,(N609:P609,Q609:AE609)),0)</f>
        <v>4</v>
      </c>
      <c r="AH609" s="7">
        <f>IF(R609&gt;0,RANK(R609,(N609:P609,Q609:AE609)),0)</f>
        <v>0</v>
      </c>
      <c r="AI609" s="7">
        <f>IF(T609&gt;0,RANK(T609,(N609:P609,Q609:AE609)),0)</f>
        <v>0</v>
      </c>
      <c r="AJ609" s="7">
        <f>IF(S609&gt;0,RANK(S609,(N609:P609,Q609:AE609)),0)</f>
        <v>0</v>
      </c>
      <c r="AK609" s="2">
        <f t="shared" si="236"/>
        <v>4.5517241379310347E-3</v>
      </c>
      <c r="AL609" s="2">
        <f t="shared" si="237"/>
        <v>0</v>
      </c>
      <c r="AM609" s="2">
        <f t="shared" si="238"/>
        <v>0</v>
      </c>
      <c r="AN609" s="2">
        <f t="shared" si="239"/>
        <v>0</v>
      </c>
      <c r="AP609" t="s">
        <v>372</v>
      </c>
      <c r="AQ609" t="s">
        <v>1960</v>
      </c>
      <c r="AT609">
        <v>2</v>
      </c>
      <c r="AU609" s="95">
        <v>19</v>
      </c>
      <c r="AV609" s="97">
        <v>59</v>
      </c>
      <c r="AW609" s="100">
        <f t="shared" si="240"/>
        <v>19059</v>
      </c>
      <c r="AY609" s="7" t="s">
        <v>1461</v>
      </c>
      <c r="AZ609" s="1">
        <v>101</v>
      </c>
      <c r="BA609" s="1">
        <v>0</v>
      </c>
      <c r="BB609" s="1" t="e">
        <f>C609+AZ609+BA609-#REF!</f>
        <v>#REF!</v>
      </c>
    </row>
    <row r="610" spans="1:54" ht="13" hidden="1" customHeight="1" outlineLevel="1">
      <c r="A610" t="s">
        <v>353</v>
      </c>
      <c r="B610" t="s">
        <v>1960</v>
      </c>
      <c r="C610" s="1">
        <f t="shared" si="229"/>
        <v>36405</v>
      </c>
      <c r="D610" s="7">
        <f>IF(N610&gt;0, RANK(N610,(N610:P610,Q610:AE610)),0)</f>
        <v>1</v>
      </c>
      <c r="E610" s="7">
        <f>IF(O610&gt;0,RANK(O610,(N610:P610,Q610:AE610)),0)</f>
        <v>2</v>
      </c>
      <c r="F610" s="7">
        <f>IF(P610&gt;0,RANK(P610,(N610:P610,Q610:AE610)),0)</f>
        <v>3</v>
      </c>
      <c r="G610" s="1">
        <f t="shared" si="230"/>
        <v>1922</v>
      </c>
      <c r="H610" s="2">
        <f t="shared" si="231"/>
        <v>5.2794945749210273E-2</v>
      </c>
      <c r="I610" s="2"/>
      <c r="J610" s="2">
        <f t="shared" si="232"/>
        <v>0.5064963603900563</v>
      </c>
      <c r="K610" s="2">
        <f t="shared" si="233"/>
        <v>0.45370141464084601</v>
      </c>
      <c r="L610" s="2">
        <f t="shared" si="234"/>
        <v>1.7058096415327566E-2</v>
      </c>
      <c r="M610" s="2">
        <f t="shared" si="235"/>
        <v>2.2744128553770122E-2</v>
      </c>
      <c r="N610" s="55">
        <v>18439</v>
      </c>
      <c r="O610" s="55">
        <v>16517</v>
      </c>
      <c r="P610" s="106">
        <v>621</v>
      </c>
      <c r="Q610" s="106">
        <v>572</v>
      </c>
      <c r="X610" s="55">
        <v>19</v>
      </c>
      <c r="Y610" s="55">
        <v>132</v>
      </c>
      <c r="Z610" s="55">
        <v>105</v>
      </c>
      <c r="AG610" s="7">
        <f>IF(Q610&gt;0,RANK(Q610,(N610:P610,Q610:AE610)),0)</f>
        <v>4</v>
      </c>
      <c r="AH610" s="7">
        <f>IF(R610&gt;0,RANK(R610,(N610:P610,Q610:AE610)),0)</f>
        <v>0</v>
      </c>
      <c r="AI610" s="7">
        <f>IF(T610&gt;0,RANK(T610,(N610:P610,Q610:AE610)),0)</f>
        <v>0</v>
      </c>
      <c r="AJ610" s="7">
        <f>IF(S610&gt;0,RANK(S610,(N610:P610,Q610:AE610)),0)</f>
        <v>0</v>
      </c>
      <c r="AK610" s="2">
        <f t="shared" si="236"/>
        <v>1.5712127455019913E-2</v>
      </c>
      <c r="AL610" s="2">
        <f t="shared" si="237"/>
        <v>0</v>
      </c>
      <c r="AM610" s="2">
        <f t="shared" si="238"/>
        <v>0</v>
      </c>
      <c r="AN610" s="2">
        <f t="shared" si="239"/>
        <v>0</v>
      </c>
      <c r="AP610" t="s">
        <v>353</v>
      </c>
      <c r="AQ610" t="s">
        <v>1960</v>
      </c>
      <c r="AT610">
        <v>2</v>
      </c>
      <c r="AU610" s="95">
        <v>19</v>
      </c>
      <c r="AV610" s="97">
        <v>61</v>
      </c>
      <c r="AW610" s="100">
        <f t="shared" si="240"/>
        <v>19061</v>
      </c>
      <c r="AY610" s="7" t="s">
        <v>1461</v>
      </c>
      <c r="AZ610" s="1">
        <v>378</v>
      </c>
      <c r="BA610" s="1">
        <v>9</v>
      </c>
      <c r="BB610" s="1" t="e">
        <f>C610+AZ610+BA610-#REF!</f>
        <v>#REF!</v>
      </c>
    </row>
    <row r="611" spans="1:54" ht="13" hidden="1" customHeight="1" outlineLevel="1">
      <c r="A611" t="s">
        <v>1258</v>
      </c>
      <c r="B611" t="s">
        <v>1960</v>
      </c>
      <c r="C611" s="1">
        <f t="shared" si="229"/>
        <v>3508</v>
      </c>
      <c r="D611" s="7">
        <f>IF(N611&gt;0, RANK(N611,(N611:P611,Q611:AE611)),0)</f>
        <v>2</v>
      </c>
      <c r="E611" s="7">
        <f>IF(O611&gt;0,RANK(O611,(N611:P611,Q611:AE611)),0)</f>
        <v>1</v>
      </c>
      <c r="F611" s="7">
        <f>IF(P611&gt;0,RANK(P611,(N611:P611,Q611:AE611)),0)</f>
        <v>3</v>
      </c>
      <c r="G611" s="1">
        <f t="shared" si="230"/>
        <v>754</v>
      </c>
      <c r="H611" s="2">
        <f t="shared" si="231"/>
        <v>0.21493728620296465</v>
      </c>
      <c r="I611" s="2"/>
      <c r="J611" s="2">
        <f t="shared" si="232"/>
        <v>0.35176738882554159</v>
      </c>
      <c r="K611" s="2">
        <f t="shared" si="233"/>
        <v>0.5667046750285063</v>
      </c>
      <c r="L611" s="2">
        <f t="shared" si="234"/>
        <v>4.7320410490307871E-2</v>
      </c>
      <c r="M611" s="2">
        <f t="shared" si="235"/>
        <v>3.4207525655644236E-2</v>
      </c>
      <c r="N611" s="55">
        <v>1234</v>
      </c>
      <c r="O611" s="55">
        <v>1988</v>
      </c>
      <c r="P611" s="106">
        <v>166</v>
      </c>
      <c r="Q611" s="106">
        <v>19</v>
      </c>
      <c r="X611" s="55">
        <v>3</v>
      </c>
      <c r="Y611" s="55">
        <v>64</v>
      </c>
      <c r="Z611" s="55">
        <v>34</v>
      </c>
      <c r="AG611" s="7">
        <f>IF(Q611&gt;0,RANK(Q611,(N611:P611,Q611:AE611)),0)</f>
        <v>6</v>
      </c>
      <c r="AH611" s="7">
        <f>IF(R611&gt;0,RANK(R611,(N611:P611,Q611:AE611)),0)</f>
        <v>0</v>
      </c>
      <c r="AI611" s="7">
        <f>IF(T611&gt;0,RANK(T611,(N611:P611,Q611:AE611)),0)</f>
        <v>0</v>
      </c>
      <c r="AJ611" s="7">
        <f>IF(S611&gt;0,RANK(S611,(N611:P611,Q611:AE611)),0)</f>
        <v>0</v>
      </c>
      <c r="AK611" s="2">
        <f t="shared" si="236"/>
        <v>5.4161915621436718E-3</v>
      </c>
      <c r="AL611" s="2">
        <f t="shared" si="237"/>
        <v>0</v>
      </c>
      <c r="AM611" s="2">
        <f t="shared" si="238"/>
        <v>0</v>
      </c>
      <c r="AN611" s="2">
        <f t="shared" si="239"/>
        <v>0</v>
      </c>
      <c r="AP611" t="s">
        <v>1258</v>
      </c>
      <c r="AQ611" t="s">
        <v>1960</v>
      </c>
      <c r="AT611">
        <v>2</v>
      </c>
      <c r="AU611" s="95">
        <v>19</v>
      </c>
      <c r="AV611" s="97">
        <v>63</v>
      </c>
      <c r="AW611" s="100">
        <f t="shared" si="240"/>
        <v>19063</v>
      </c>
      <c r="AY611" s="7" t="s">
        <v>1461</v>
      </c>
      <c r="AZ611" s="1">
        <v>145</v>
      </c>
      <c r="BA611" s="1">
        <v>4</v>
      </c>
      <c r="BB611" s="1" t="e">
        <f>C611+AZ611+BA611-#REF!</f>
        <v>#REF!</v>
      </c>
    </row>
    <row r="612" spans="1:54" ht="13" hidden="1" customHeight="1" outlineLevel="1">
      <c r="A612" t="s">
        <v>1929</v>
      </c>
      <c r="B612" t="s">
        <v>1960</v>
      </c>
      <c r="C612" s="1">
        <f t="shared" ref="C612:C643" si="241">SUM(N612:AE612)</f>
        <v>7828</v>
      </c>
      <c r="D612" s="7">
        <f>IF(N612&gt;0, RANK(N612,(N612:P612,Q612:AE612)),0)</f>
        <v>2</v>
      </c>
      <c r="E612" s="7">
        <f>IF(O612&gt;0,RANK(O612,(N612:P612,Q612:AE612)),0)</f>
        <v>1</v>
      </c>
      <c r="F612" s="7">
        <f>IF(P612&gt;0,RANK(P612,(N612:P612,Q612:AE612)),0)</f>
        <v>3</v>
      </c>
      <c r="G612" s="1">
        <f t="shared" ref="G612:G643" si="242">IF(C612&gt;0,MAX(N612:P612)-LARGE(N612:P612,2),0)</f>
        <v>599</v>
      </c>
      <c r="H612" s="2">
        <f t="shared" ref="H612:H643" si="243">IF(C612&gt;0,G612/C612,0)</f>
        <v>7.6520183955033211E-2</v>
      </c>
      <c r="I612" s="2"/>
      <c r="J612" s="2">
        <f t="shared" ref="J612:J643" si="244">IF($C612=0,"-",N612/$C612)</f>
        <v>0.44136433316300461</v>
      </c>
      <c r="K612" s="2">
        <f t="shared" ref="K612:K643" si="245">IF($C612=0,"-",O612/$C612)</f>
        <v>0.51788451711803785</v>
      </c>
      <c r="L612" s="2">
        <f t="shared" ref="L612:L643" si="246">IF($C612=0,"-",P612/$C612)</f>
        <v>2.6315789473684209E-2</v>
      </c>
      <c r="M612" s="2">
        <f t="shared" ref="M612:M643" si="247">IF(C612=0,"-",(1-J612-K612-L612))</f>
        <v>1.4435360245273338E-2</v>
      </c>
      <c r="N612" s="55">
        <v>3455</v>
      </c>
      <c r="O612" s="55">
        <v>4054</v>
      </c>
      <c r="P612" s="106">
        <v>206</v>
      </c>
      <c r="Q612" s="106">
        <v>33</v>
      </c>
      <c r="X612" s="55">
        <v>3</v>
      </c>
      <c r="Y612" s="55">
        <v>56</v>
      </c>
      <c r="Z612" s="55">
        <v>21</v>
      </c>
      <c r="AG612" s="7">
        <f>IF(Q612&gt;0,RANK(Q612,(N612:P612,Q612:AE612)),0)</f>
        <v>5</v>
      </c>
      <c r="AH612" s="7">
        <f>IF(R612&gt;0,RANK(R612,(N612:P612,Q612:AE612)),0)</f>
        <v>0</v>
      </c>
      <c r="AI612" s="7">
        <f>IF(T612&gt;0,RANK(T612,(N612:P612,Q612:AE612)),0)</f>
        <v>0</v>
      </c>
      <c r="AJ612" s="7">
        <f>IF(S612&gt;0,RANK(S612,(N612:P612,Q612:AE612)),0)</f>
        <v>0</v>
      </c>
      <c r="AK612" s="2">
        <f t="shared" ref="AK612:AK643" si="248">IF($C612=0,"-",Q612/$C612)</f>
        <v>4.2156361778231989E-3</v>
      </c>
      <c r="AL612" s="2">
        <f t="shared" ref="AL612:AL643" si="249">IF($C612=0,"-",R612/$C612)</f>
        <v>0</v>
      </c>
      <c r="AM612" s="2">
        <f t="shared" ref="AM612:AM643" si="250">IF($C612=0,"-",T612/$C612)</f>
        <v>0</v>
      </c>
      <c r="AN612" s="2">
        <f t="shared" ref="AN612:AN643" si="251">IF($C612=0,"-",S612/$C612)</f>
        <v>0</v>
      </c>
      <c r="AP612" t="s">
        <v>1929</v>
      </c>
      <c r="AQ612" t="s">
        <v>1960</v>
      </c>
      <c r="AT612">
        <v>2</v>
      </c>
      <c r="AU612" s="95">
        <v>19</v>
      </c>
      <c r="AV612" s="97">
        <v>65</v>
      </c>
      <c r="AW612" s="100">
        <f t="shared" si="240"/>
        <v>19065</v>
      </c>
      <c r="AY612" s="7" t="s">
        <v>1461</v>
      </c>
      <c r="AZ612" s="1">
        <v>57</v>
      </c>
      <c r="BA612" s="1">
        <v>4</v>
      </c>
      <c r="BB612" s="1" t="e">
        <f>C612+AZ612+BA612-#REF!</f>
        <v>#REF!</v>
      </c>
    </row>
    <row r="613" spans="1:54" ht="13" hidden="1" customHeight="1" outlineLevel="1">
      <c r="A613" t="s">
        <v>1675</v>
      </c>
      <c r="B613" t="s">
        <v>1960</v>
      </c>
      <c r="C613" s="1">
        <f t="shared" si="241"/>
        <v>6009</v>
      </c>
      <c r="D613" s="7">
        <f>IF(N613&gt;0, RANK(N613,(N613:P613,Q613:AE613)),0)</f>
        <v>1</v>
      </c>
      <c r="E613" s="7">
        <f>IF(O613&gt;0,RANK(O613,(N613:P613,Q613:AE613)),0)</f>
        <v>2</v>
      </c>
      <c r="F613" s="7">
        <f>IF(P613&gt;0,RANK(P613,(N613:P613,Q613:AE613)),0)</f>
        <v>3</v>
      </c>
      <c r="G613" s="1">
        <f t="shared" si="242"/>
        <v>286</v>
      </c>
      <c r="H613" s="2">
        <f t="shared" si="243"/>
        <v>4.7595273756032619E-2</v>
      </c>
      <c r="I613" s="2"/>
      <c r="J613" s="2">
        <f t="shared" si="244"/>
        <v>0.50141454484939263</v>
      </c>
      <c r="K613" s="2">
        <f t="shared" si="245"/>
        <v>0.45381927109335995</v>
      </c>
      <c r="L613" s="2">
        <f t="shared" si="246"/>
        <v>2.9289399234481612E-2</v>
      </c>
      <c r="M613" s="2">
        <f t="shared" si="247"/>
        <v>1.5476784822765804E-2</v>
      </c>
      <c r="N613" s="55">
        <v>3013</v>
      </c>
      <c r="O613" s="55">
        <v>2727</v>
      </c>
      <c r="P613" s="106">
        <v>176</v>
      </c>
      <c r="Q613" s="106">
        <v>29</v>
      </c>
      <c r="X613" s="55">
        <v>2</v>
      </c>
      <c r="Y613" s="55">
        <v>21</v>
      </c>
      <c r="Z613" s="55">
        <v>41</v>
      </c>
      <c r="AG613" s="7">
        <f>IF(Q613&gt;0,RANK(Q613,(N613:P613,Q613:AE613)),0)</f>
        <v>5</v>
      </c>
      <c r="AH613" s="7">
        <f>IF(R613&gt;0,RANK(R613,(N613:P613,Q613:AE613)),0)</f>
        <v>0</v>
      </c>
      <c r="AI613" s="7">
        <f>IF(T613&gt;0,RANK(T613,(N613:P613,Q613:AE613)),0)</f>
        <v>0</v>
      </c>
      <c r="AJ613" s="7">
        <f>IF(S613&gt;0,RANK(S613,(N613:P613,Q613:AE613)),0)</f>
        <v>0</v>
      </c>
      <c r="AK613" s="2">
        <f t="shared" si="248"/>
        <v>4.8260941920452655E-3</v>
      </c>
      <c r="AL613" s="2">
        <f t="shared" si="249"/>
        <v>0</v>
      </c>
      <c r="AM613" s="2">
        <f t="shared" si="250"/>
        <v>0</v>
      </c>
      <c r="AN613" s="2">
        <f t="shared" si="251"/>
        <v>0</v>
      </c>
      <c r="AP613" t="s">
        <v>1675</v>
      </c>
      <c r="AQ613" t="s">
        <v>1960</v>
      </c>
      <c r="AT613">
        <v>2</v>
      </c>
      <c r="AU613" s="95">
        <v>19</v>
      </c>
      <c r="AV613" s="97">
        <v>67</v>
      </c>
      <c r="AW613" s="100">
        <f t="shared" si="240"/>
        <v>19067</v>
      </c>
      <c r="AY613" s="7" t="s">
        <v>1461</v>
      </c>
      <c r="AZ613" s="1">
        <v>121</v>
      </c>
      <c r="BA613" s="1">
        <v>1</v>
      </c>
      <c r="BB613" s="1" t="e">
        <f>C613+AZ613+BA613-#REF!</f>
        <v>#REF!</v>
      </c>
    </row>
    <row r="614" spans="1:54" ht="13" hidden="1" customHeight="1" outlineLevel="1">
      <c r="A614" t="s">
        <v>2389</v>
      </c>
      <c r="B614" t="s">
        <v>1960</v>
      </c>
      <c r="C614" s="1">
        <f t="shared" si="241"/>
        <v>3907</v>
      </c>
      <c r="D614" s="7">
        <f>IF(N614&gt;0, RANK(N614,(N614:P614,Q614:AE614)),0)</f>
        <v>2</v>
      </c>
      <c r="E614" s="7">
        <f>IF(O614&gt;0,RANK(O614,(N614:P614,Q614:AE614)),0)</f>
        <v>1</v>
      </c>
      <c r="F614" s="7">
        <f>IF(P614&gt;0,RANK(P614,(N614:P614,Q614:AE614)),0)</f>
        <v>3</v>
      </c>
      <c r="G614" s="1">
        <f t="shared" si="242"/>
        <v>1249</v>
      </c>
      <c r="H614" s="2">
        <f t="shared" si="243"/>
        <v>0.31968262093678013</v>
      </c>
      <c r="I614" s="2"/>
      <c r="J614" s="2">
        <f t="shared" si="244"/>
        <v>0.31251599692858972</v>
      </c>
      <c r="K614" s="2">
        <f t="shared" si="245"/>
        <v>0.63219861786536979</v>
      </c>
      <c r="L614" s="2">
        <f t="shared" si="246"/>
        <v>4.0440235474788838E-2</v>
      </c>
      <c r="M614" s="2">
        <f t="shared" si="247"/>
        <v>1.4845149731251589E-2</v>
      </c>
      <c r="N614" s="55">
        <v>1221</v>
      </c>
      <c r="O614" s="55">
        <v>2470</v>
      </c>
      <c r="P614" s="106">
        <v>158</v>
      </c>
      <c r="Q614" s="106">
        <v>18</v>
      </c>
      <c r="X614" s="55">
        <v>3</v>
      </c>
      <c r="Y614" s="55">
        <v>23</v>
      </c>
      <c r="Z614" s="55">
        <v>14</v>
      </c>
      <c r="AG614" s="7">
        <f>IF(Q614&gt;0,RANK(Q614,(N614:P614,Q614:AE614)),0)</f>
        <v>5</v>
      </c>
      <c r="AH614" s="7">
        <f>IF(R614&gt;0,RANK(R614,(N614:P614,Q614:AE614)),0)</f>
        <v>0</v>
      </c>
      <c r="AI614" s="7">
        <f>IF(T614&gt;0,RANK(T614,(N614:P614,Q614:AE614)),0)</f>
        <v>0</v>
      </c>
      <c r="AJ614" s="7">
        <f>IF(S614&gt;0,RANK(S614,(N614:P614,Q614:AE614)),0)</f>
        <v>0</v>
      </c>
      <c r="AK614" s="2">
        <f t="shared" si="248"/>
        <v>4.6071154338367037E-3</v>
      </c>
      <c r="AL614" s="2">
        <f t="shared" si="249"/>
        <v>0</v>
      </c>
      <c r="AM614" s="2">
        <f t="shared" si="250"/>
        <v>0</v>
      </c>
      <c r="AN614" s="2">
        <f t="shared" si="251"/>
        <v>0</v>
      </c>
      <c r="AP614" t="s">
        <v>2389</v>
      </c>
      <c r="AQ614" t="s">
        <v>1960</v>
      </c>
      <c r="AT614">
        <v>2</v>
      </c>
      <c r="AU614" s="95">
        <v>19</v>
      </c>
      <c r="AV614" s="97">
        <v>69</v>
      </c>
      <c r="AW614" s="100">
        <f t="shared" si="240"/>
        <v>19069</v>
      </c>
      <c r="AY614" s="7" t="s">
        <v>1461</v>
      </c>
      <c r="AZ614" s="1">
        <v>84</v>
      </c>
      <c r="BA614" s="1">
        <v>0</v>
      </c>
      <c r="BB614" s="1" t="e">
        <f>C614+AZ614+BA614-#REF!</f>
        <v>#REF!</v>
      </c>
    </row>
    <row r="615" spans="1:54" ht="13" hidden="1" customHeight="1" outlineLevel="1">
      <c r="A615" t="s">
        <v>1261</v>
      </c>
      <c r="B615" t="s">
        <v>1960</v>
      </c>
      <c r="C615" s="1">
        <f t="shared" si="241"/>
        <v>2427</v>
      </c>
      <c r="D615" s="7">
        <f>IF(N615&gt;0, RANK(N615,(N615:P615,Q615:AE615)),0)</f>
        <v>2</v>
      </c>
      <c r="E615" s="7">
        <f>IF(O615&gt;0,RANK(O615,(N615:P615,Q615:AE615)),0)</f>
        <v>1</v>
      </c>
      <c r="F615" s="7">
        <f>IF(P615&gt;0,RANK(P615,(N615:P615,Q615:AE615)),0)</f>
        <v>3</v>
      </c>
      <c r="G615" s="1">
        <f t="shared" si="242"/>
        <v>714</v>
      </c>
      <c r="H615" s="2">
        <f t="shared" si="243"/>
        <v>0.29419035846724351</v>
      </c>
      <c r="I615" s="2"/>
      <c r="J615" s="2">
        <f t="shared" si="244"/>
        <v>0.32921302018953441</v>
      </c>
      <c r="K615" s="2">
        <f t="shared" si="245"/>
        <v>0.62340337865677786</v>
      </c>
      <c r="L615" s="2">
        <f t="shared" si="246"/>
        <v>2.595797280593325E-2</v>
      </c>
      <c r="M615" s="2">
        <f t="shared" si="247"/>
        <v>2.1425628347754421E-2</v>
      </c>
      <c r="N615" s="55">
        <v>799</v>
      </c>
      <c r="O615" s="55">
        <v>1513</v>
      </c>
      <c r="P615" s="106">
        <v>63</v>
      </c>
      <c r="Q615" s="106">
        <v>19</v>
      </c>
      <c r="X615" s="55">
        <v>2</v>
      </c>
      <c r="Y615" s="55">
        <v>14</v>
      </c>
      <c r="Z615" s="55">
        <v>17</v>
      </c>
      <c r="AG615" s="7">
        <f>IF(Q615&gt;0,RANK(Q615,(N615:P615,Q615:AE615)),0)</f>
        <v>4</v>
      </c>
      <c r="AH615" s="7">
        <f>IF(R615&gt;0,RANK(R615,(N615:P615,Q615:AE615)),0)</f>
        <v>0</v>
      </c>
      <c r="AI615" s="7">
        <f>IF(T615&gt;0,RANK(T615,(N615:P615,Q615:AE615)),0)</f>
        <v>0</v>
      </c>
      <c r="AJ615" s="7">
        <f>IF(S615&gt;0,RANK(S615,(N615:P615,Q615:AE615)),0)</f>
        <v>0</v>
      </c>
      <c r="AK615" s="2">
        <f t="shared" si="248"/>
        <v>7.828594973217964E-3</v>
      </c>
      <c r="AL615" s="2">
        <f t="shared" si="249"/>
        <v>0</v>
      </c>
      <c r="AM615" s="2">
        <f t="shared" si="250"/>
        <v>0</v>
      </c>
      <c r="AN615" s="2">
        <f t="shared" si="251"/>
        <v>0</v>
      </c>
      <c r="AP615" t="s">
        <v>1261</v>
      </c>
      <c r="AQ615" t="s">
        <v>1960</v>
      </c>
      <c r="AT615">
        <v>2</v>
      </c>
      <c r="AU615" s="95">
        <v>19</v>
      </c>
      <c r="AV615" s="97">
        <v>71</v>
      </c>
      <c r="AW615" s="100">
        <f t="shared" si="240"/>
        <v>19071</v>
      </c>
      <c r="AY615" s="7" t="s">
        <v>1461</v>
      </c>
      <c r="AZ615" s="1">
        <v>66</v>
      </c>
      <c r="BA615" s="1">
        <v>1</v>
      </c>
      <c r="BB615" s="1" t="e">
        <f>C615+AZ615+BA615-#REF!</f>
        <v>#REF!</v>
      </c>
    </row>
    <row r="616" spans="1:54" ht="13" hidden="1" customHeight="1" outlineLevel="1">
      <c r="A616" t="s">
        <v>2195</v>
      </c>
      <c r="B616" t="s">
        <v>1960</v>
      </c>
      <c r="C616" s="1">
        <f t="shared" si="241"/>
        <v>3633</v>
      </c>
      <c r="D616" s="7">
        <f>IF(N616&gt;0, RANK(N616,(N616:P616,Q616:AE616)),0)</f>
        <v>2</v>
      </c>
      <c r="E616" s="7">
        <f>IF(O616&gt;0,RANK(O616,(N616:P616,Q616:AE616)),0)</f>
        <v>1</v>
      </c>
      <c r="F616" s="7">
        <f>IF(P616&gt;0,RANK(P616,(N616:P616,Q616:AE616)),0)</f>
        <v>3</v>
      </c>
      <c r="G616" s="1">
        <f t="shared" si="242"/>
        <v>698</v>
      </c>
      <c r="H616" s="2">
        <f t="shared" si="243"/>
        <v>0.19212771813927884</v>
      </c>
      <c r="I616" s="2"/>
      <c r="J616" s="2">
        <f t="shared" si="244"/>
        <v>0.37709881640517479</v>
      </c>
      <c r="K616" s="2">
        <f t="shared" si="245"/>
        <v>0.5692265345444536</v>
      </c>
      <c r="L616" s="2">
        <f t="shared" si="246"/>
        <v>3.770988164051748E-2</v>
      </c>
      <c r="M616" s="2">
        <f t="shared" si="247"/>
        <v>1.596476740985419E-2</v>
      </c>
      <c r="N616" s="55">
        <v>1370</v>
      </c>
      <c r="O616" s="55">
        <v>2068</v>
      </c>
      <c r="P616" s="106">
        <v>137</v>
      </c>
      <c r="Q616" s="106">
        <v>17</v>
      </c>
      <c r="X616" s="55">
        <v>6</v>
      </c>
      <c r="Y616" s="55">
        <v>20</v>
      </c>
      <c r="Z616" s="55">
        <v>15</v>
      </c>
      <c r="AG616" s="7">
        <f>IF(Q616&gt;0,RANK(Q616,(N616:P616,Q616:AE616)),0)</f>
        <v>5</v>
      </c>
      <c r="AH616" s="7">
        <f>IF(R616&gt;0,RANK(R616,(N616:P616,Q616:AE616)),0)</f>
        <v>0</v>
      </c>
      <c r="AI616" s="7">
        <f>IF(T616&gt;0,RANK(T616,(N616:P616,Q616:AE616)),0)</f>
        <v>0</v>
      </c>
      <c r="AJ616" s="7">
        <f>IF(S616&gt;0,RANK(S616,(N616:P616,Q616:AE616)),0)</f>
        <v>0</v>
      </c>
      <c r="AK616" s="2">
        <f t="shared" si="248"/>
        <v>4.6793283787503444E-3</v>
      </c>
      <c r="AL616" s="2">
        <f t="shared" si="249"/>
        <v>0</v>
      </c>
      <c r="AM616" s="2">
        <f t="shared" si="250"/>
        <v>0</v>
      </c>
      <c r="AN616" s="2">
        <f t="shared" si="251"/>
        <v>0</v>
      </c>
      <c r="AP616" t="s">
        <v>2195</v>
      </c>
      <c r="AQ616" t="s">
        <v>1960</v>
      </c>
      <c r="AT616">
        <v>2</v>
      </c>
      <c r="AU616" s="95">
        <v>19</v>
      </c>
      <c r="AV616" s="97">
        <v>73</v>
      </c>
      <c r="AW616" s="100">
        <f t="shared" si="240"/>
        <v>19073</v>
      </c>
      <c r="AY616" s="7" t="s">
        <v>1461</v>
      </c>
      <c r="AZ616" s="1">
        <v>79</v>
      </c>
      <c r="BA616" s="1">
        <v>0</v>
      </c>
      <c r="BB616" s="1" t="e">
        <f>C616+AZ616+BA616-#REF!</f>
        <v>#REF!</v>
      </c>
    </row>
    <row r="617" spans="1:54" ht="13" hidden="1" customHeight="1" outlineLevel="1">
      <c r="A617" t="s">
        <v>1514</v>
      </c>
      <c r="B617" t="s">
        <v>1960</v>
      </c>
      <c r="C617" s="1">
        <f t="shared" si="241"/>
        <v>5313</v>
      </c>
      <c r="D617" s="7">
        <f>IF(N617&gt;0, RANK(N617,(N617:P617,Q617:AE617)),0)</f>
        <v>2</v>
      </c>
      <c r="E617" s="7">
        <f>IF(O617&gt;0,RANK(O617,(N617:P617,Q617:AE617)),0)</f>
        <v>1</v>
      </c>
      <c r="F617" s="7">
        <f>IF(P617&gt;0,RANK(P617,(N617:P617,Q617:AE617)),0)</f>
        <v>3</v>
      </c>
      <c r="G617" s="1">
        <f t="shared" si="242"/>
        <v>2110</v>
      </c>
      <c r="H617" s="2">
        <f t="shared" si="243"/>
        <v>0.39713909279126669</v>
      </c>
      <c r="I617" s="2"/>
      <c r="J617" s="2">
        <f t="shared" si="244"/>
        <v>0.28533785055524186</v>
      </c>
      <c r="K617" s="2">
        <f t="shared" si="245"/>
        <v>0.68247694334650855</v>
      </c>
      <c r="L617" s="2">
        <f t="shared" si="246"/>
        <v>2.0703933747412008E-2</v>
      </c>
      <c r="M617" s="2">
        <f t="shared" si="247"/>
        <v>1.1481272350837589E-2</v>
      </c>
      <c r="N617" s="55">
        <v>1516</v>
      </c>
      <c r="O617" s="55">
        <v>3626</v>
      </c>
      <c r="P617" s="106">
        <v>110</v>
      </c>
      <c r="Q617" s="106">
        <v>23</v>
      </c>
      <c r="X617" s="55">
        <v>2</v>
      </c>
      <c r="Y617" s="55">
        <v>25</v>
      </c>
      <c r="Z617" s="55">
        <v>11</v>
      </c>
      <c r="AG617" s="7">
        <f>IF(Q617&gt;0,RANK(Q617,(N617:P617,Q617:AE617)),0)</f>
        <v>5</v>
      </c>
      <c r="AH617" s="7">
        <f>IF(R617&gt;0,RANK(R617,(N617:P617,Q617:AE617)),0)</f>
        <v>0</v>
      </c>
      <c r="AI617" s="7">
        <f>IF(T617&gt;0,RANK(T617,(N617:P617,Q617:AE617)),0)</f>
        <v>0</v>
      </c>
      <c r="AJ617" s="7">
        <f>IF(S617&gt;0,RANK(S617,(N617:P617,Q617:AE617)),0)</f>
        <v>0</v>
      </c>
      <c r="AK617" s="2">
        <f t="shared" si="248"/>
        <v>4.329004329004329E-3</v>
      </c>
      <c r="AL617" s="2">
        <f t="shared" si="249"/>
        <v>0</v>
      </c>
      <c r="AM617" s="2">
        <f t="shared" si="250"/>
        <v>0</v>
      </c>
      <c r="AN617" s="2">
        <f t="shared" si="251"/>
        <v>0</v>
      </c>
      <c r="AP617" t="s">
        <v>1514</v>
      </c>
      <c r="AQ617" t="s">
        <v>1960</v>
      </c>
      <c r="AT617">
        <v>2</v>
      </c>
      <c r="AU617" s="95">
        <v>19</v>
      </c>
      <c r="AV617" s="97">
        <v>75</v>
      </c>
      <c r="AW617" s="100">
        <f t="shared" si="240"/>
        <v>19075</v>
      </c>
      <c r="AY617" s="7" t="s">
        <v>1461</v>
      </c>
      <c r="AZ617" s="1">
        <v>45</v>
      </c>
      <c r="BA617" s="1">
        <v>2</v>
      </c>
      <c r="BB617" s="1" t="e">
        <f>C617+AZ617+BA617-#REF!</f>
        <v>#REF!</v>
      </c>
    </row>
    <row r="618" spans="1:54" ht="13" hidden="1" customHeight="1" outlineLevel="1">
      <c r="A618" t="s">
        <v>2211</v>
      </c>
      <c r="B618" t="s">
        <v>1960</v>
      </c>
      <c r="C618" s="1">
        <f t="shared" si="241"/>
        <v>4351</v>
      </c>
      <c r="D618" s="7">
        <f>IF(N618&gt;0, RANK(N618,(N618:P618,Q618:AE618)),0)</f>
        <v>2</v>
      </c>
      <c r="E618" s="7">
        <f>IF(O618&gt;0,RANK(O618,(N618:P618,Q618:AE618)),0)</f>
        <v>1</v>
      </c>
      <c r="F618" s="7">
        <f>IF(P618&gt;0,RANK(P618,(N618:P618,Q618:AE618)),0)</f>
        <v>3</v>
      </c>
      <c r="G618" s="1">
        <f t="shared" si="242"/>
        <v>1372</v>
      </c>
      <c r="H618" s="2">
        <f t="shared" si="243"/>
        <v>0.31532980923925535</v>
      </c>
      <c r="I618" s="2"/>
      <c r="J618" s="2">
        <f t="shared" si="244"/>
        <v>0.31418064812686741</v>
      </c>
      <c r="K618" s="2">
        <f t="shared" si="245"/>
        <v>0.62951045736612277</v>
      </c>
      <c r="L618" s="2">
        <f t="shared" si="246"/>
        <v>2.8499195587221329E-2</v>
      </c>
      <c r="M618" s="2">
        <f t="shared" si="247"/>
        <v>2.7809698919788493E-2</v>
      </c>
      <c r="N618" s="55">
        <v>1367</v>
      </c>
      <c r="O618" s="55">
        <v>2739</v>
      </c>
      <c r="P618" s="106">
        <v>124</v>
      </c>
      <c r="Q618" s="106">
        <v>68</v>
      </c>
      <c r="X618" s="55">
        <v>5</v>
      </c>
      <c r="Y618" s="55">
        <v>25</v>
      </c>
      <c r="Z618" s="55">
        <v>23</v>
      </c>
      <c r="AG618" s="7">
        <f>IF(Q618&gt;0,RANK(Q618,(N618:P618,Q618:AE618)),0)</f>
        <v>4</v>
      </c>
      <c r="AH618" s="7">
        <f>IF(R618&gt;0,RANK(R618,(N618:P618,Q618:AE618)),0)</f>
        <v>0</v>
      </c>
      <c r="AI618" s="7">
        <f>IF(T618&gt;0,RANK(T618,(N618:P618,Q618:AE618)),0)</f>
        <v>0</v>
      </c>
      <c r="AJ618" s="7">
        <f>IF(S618&gt;0,RANK(S618,(N618:P618,Q618:AE618)),0)</f>
        <v>0</v>
      </c>
      <c r="AK618" s="2">
        <f t="shared" si="248"/>
        <v>1.5628591128476213E-2</v>
      </c>
      <c r="AL618" s="2">
        <f t="shared" si="249"/>
        <v>0</v>
      </c>
      <c r="AM618" s="2">
        <f t="shared" si="250"/>
        <v>0</v>
      </c>
      <c r="AN618" s="2">
        <f t="shared" si="251"/>
        <v>0</v>
      </c>
      <c r="AP618" t="s">
        <v>2211</v>
      </c>
      <c r="AQ618" t="s">
        <v>1960</v>
      </c>
      <c r="AT618">
        <v>2</v>
      </c>
      <c r="AU618" s="95">
        <v>19</v>
      </c>
      <c r="AV618" s="97">
        <v>77</v>
      </c>
      <c r="AW618" s="100">
        <f t="shared" si="240"/>
        <v>19077</v>
      </c>
      <c r="AY618" s="7" t="s">
        <v>1461</v>
      </c>
      <c r="AZ618" s="1">
        <v>51</v>
      </c>
      <c r="BA618" s="1">
        <v>1</v>
      </c>
      <c r="BB618" s="1" t="e">
        <f>C618+AZ618+BA618-#REF!</f>
        <v>#REF!</v>
      </c>
    </row>
    <row r="619" spans="1:54" ht="13" hidden="1" customHeight="1" outlineLevel="1">
      <c r="A619" t="s">
        <v>2286</v>
      </c>
      <c r="B619" t="s">
        <v>1960</v>
      </c>
      <c r="C619" s="1">
        <f t="shared" si="241"/>
        <v>5689</v>
      </c>
      <c r="D619" s="7">
        <f>IF(N619&gt;0, RANK(N619,(N619:P619,Q619:AE619)),0)</f>
        <v>2</v>
      </c>
      <c r="E619" s="7">
        <f>IF(O619&gt;0,RANK(O619,(N619:P619,Q619:AE619)),0)</f>
        <v>1</v>
      </c>
      <c r="F619" s="7">
        <f>IF(P619&gt;0,RANK(P619,(N619:P619,Q619:AE619)),0)</f>
        <v>3</v>
      </c>
      <c r="G619" s="1">
        <f t="shared" si="242"/>
        <v>1344</v>
      </c>
      <c r="H619" s="2">
        <f t="shared" si="243"/>
        <v>0.23624538583230797</v>
      </c>
      <c r="I619" s="2"/>
      <c r="J619" s="2">
        <f t="shared" si="244"/>
        <v>0.3577078572684127</v>
      </c>
      <c r="K619" s="2">
        <f t="shared" si="245"/>
        <v>0.59395324310072073</v>
      </c>
      <c r="L619" s="2">
        <f t="shared" si="246"/>
        <v>3.304622956582879E-2</v>
      </c>
      <c r="M619" s="2">
        <f t="shared" si="247"/>
        <v>1.5292670065037782E-2</v>
      </c>
      <c r="N619" s="55">
        <v>2035</v>
      </c>
      <c r="O619" s="55">
        <v>3379</v>
      </c>
      <c r="P619" s="106">
        <v>188</v>
      </c>
      <c r="Q619" s="106">
        <v>27</v>
      </c>
      <c r="X619" s="55">
        <v>5</v>
      </c>
      <c r="Y619" s="55">
        <v>27</v>
      </c>
      <c r="Z619" s="55">
        <v>28</v>
      </c>
      <c r="AG619" s="7">
        <f>IF(Q619&gt;0,RANK(Q619,(N619:P619,Q619:AE619)),0)</f>
        <v>5</v>
      </c>
      <c r="AH619" s="7">
        <f>IF(R619&gt;0,RANK(R619,(N619:P619,Q619:AE619)),0)</f>
        <v>0</v>
      </c>
      <c r="AI619" s="7">
        <f>IF(T619&gt;0,RANK(T619,(N619:P619,Q619:AE619)),0)</f>
        <v>0</v>
      </c>
      <c r="AJ619" s="7">
        <f>IF(S619&gt;0,RANK(S619,(N619:P619,Q619:AE619)),0)</f>
        <v>0</v>
      </c>
      <c r="AK619" s="2">
        <f t="shared" si="248"/>
        <v>4.7460010546669009E-3</v>
      </c>
      <c r="AL619" s="2">
        <f t="shared" si="249"/>
        <v>0</v>
      </c>
      <c r="AM619" s="2">
        <f t="shared" si="250"/>
        <v>0</v>
      </c>
      <c r="AN619" s="2">
        <f t="shared" si="251"/>
        <v>0</v>
      </c>
      <c r="AP619" t="s">
        <v>2286</v>
      </c>
      <c r="AQ619" t="s">
        <v>1960</v>
      </c>
      <c r="AT619">
        <v>2</v>
      </c>
      <c r="AU619" s="95">
        <v>19</v>
      </c>
      <c r="AV619" s="97">
        <v>79</v>
      </c>
      <c r="AW619" s="100">
        <f t="shared" ref="AW619:AW682" si="252">1000*AU619+AV619</f>
        <v>19079</v>
      </c>
      <c r="AY619" s="7" t="s">
        <v>1461</v>
      </c>
      <c r="AZ619" s="1">
        <v>78</v>
      </c>
      <c r="BA619" s="1">
        <v>1</v>
      </c>
      <c r="BB619" s="1" t="e">
        <f>C619+AZ619+BA619-#REF!</f>
        <v>#REF!</v>
      </c>
    </row>
    <row r="620" spans="1:54" ht="13" hidden="1" customHeight="1" outlineLevel="1">
      <c r="A620" t="s">
        <v>12</v>
      </c>
      <c r="B620" t="s">
        <v>1960</v>
      </c>
      <c r="C620" s="1">
        <f t="shared" si="241"/>
        <v>4380</v>
      </c>
      <c r="D620" s="7">
        <f>IF(N620&gt;0, RANK(N620,(N620:P620,Q620:AE620)),0)</f>
        <v>2</v>
      </c>
      <c r="E620" s="7">
        <f>IF(O620&gt;0,RANK(O620,(N620:P620,Q620:AE620)),0)</f>
        <v>1</v>
      </c>
      <c r="F620" s="7">
        <f>IF(P620&gt;0,RANK(P620,(N620:P620,Q620:AE620)),0)</f>
        <v>3</v>
      </c>
      <c r="G620" s="1">
        <f t="shared" si="242"/>
        <v>1122</v>
      </c>
      <c r="H620" s="2">
        <f t="shared" si="243"/>
        <v>0.25616438356164384</v>
      </c>
      <c r="I620" s="2"/>
      <c r="J620" s="2">
        <f t="shared" si="244"/>
        <v>0.34931506849315069</v>
      </c>
      <c r="K620" s="2">
        <f t="shared" si="245"/>
        <v>0.60547945205479448</v>
      </c>
      <c r="L620" s="2">
        <f t="shared" si="246"/>
        <v>3.0821917808219176E-2</v>
      </c>
      <c r="M620" s="2">
        <f t="shared" si="247"/>
        <v>1.4383561643835599E-2</v>
      </c>
      <c r="N620" s="55">
        <v>1530</v>
      </c>
      <c r="O620" s="55">
        <v>2652</v>
      </c>
      <c r="P620" s="106">
        <v>135</v>
      </c>
      <c r="Q620" s="106">
        <v>19</v>
      </c>
      <c r="X620" s="55">
        <v>3</v>
      </c>
      <c r="Y620" s="55">
        <v>20</v>
      </c>
      <c r="Z620" s="55">
        <v>21</v>
      </c>
      <c r="AG620" s="7">
        <f>IF(Q620&gt;0,RANK(Q620,(N620:P620,Q620:AE620)),0)</f>
        <v>6</v>
      </c>
      <c r="AH620" s="7">
        <f>IF(R620&gt;0,RANK(R620,(N620:P620,Q620:AE620)),0)</f>
        <v>0</v>
      </c>
      <c r="AI620" s="7">
        <f>IF(T620&gt;0,RANK(T620,(N620:P620,Q620:AE620)),0)</f>
        <v>0</v>
      </c>
      <c r="AJ620" s="7">
        <f>IF(S620&gt;0,RANK(S620,(N620:P620,Q620:AE620)),0)</f>
        <v>0</v>
      </c>
      <c r="AK620" s="2">
        <f t="shared" si="248"/>
        <v>4.3378995433789955E-3</v>
      </c>
      <c r="AL620" s="2">
        <f t="shared" si="249"/>
        <v>0</v>
      </c>
      <c r="AM620" s="2">
        <f t="shared" si="250"/>
        <v>0</v>
      </c>
      <c r="AN620" s="2">
        <f t="shared" si="251"/>
        <v>0</v>
      </c>
      <c r="AP620" t="s">
        <v>12</v>
      </c>
      <c r="AQ620" t="s">
        <v>1960</v>
      </c>
      <c r="AT620">
        <v>2</v>
      </c>
      <c r="AU620" s="95">
        <v>19</v>
      </c>
      <c r="AV620" s="97">
        <v>81</v>
      </c>
      <c r="AW620" s="100">
        <f t="shared" si="252"/>
        <v>19081</v>
      </c>
      <c r="AY620" s="7" t="s">
        <v>1461</v>
      </c>
      <c r="AZ620" s="1">
        <v>36</v>
      </c>
      <c r="BA620" s="1">
        <v>2</v>
      </c>
      <c r="BB620" s="1" t="e">
        <f>C620+AZ620+BA620-#REF!</f>
        <v>#REF!</v>
      </c>
    </row>
    <row r="621" spans="1:54" ht="13" hidden="1" customHeight="1" outlineLevel="1">
      <c r="A621" t="s">
        <v>831</v>
      </c>
      <c r="B621" t="s">
        <v>1960</v>
      </c>
      <c r="C621" s="1">
        <f t="shared" si="241"/>
        <v>6774</v>
      </c>
      <c r="D621" s="7">
        <f>IF(N621&gt;0, RANK(N621,(N621:P621,Q621:AE621)),0)</f>
        <v>2</v>
      </c>
      <c r="E621" s="7">
        <f>IF(O621&gt;0,RANK(O621,(N621:P621,Q621:AE621)),0)</f>
        <v>1</v>
      </c>
      <c r="F621" s="7">
        <f>IF(P621&gt;0,RANK(P621,(N621:P621,Q621:AE621)),0)</f>
        <v>3</v>
      </c>
      <c r="G621" s="1">
        <f t="shared" si="242"/>
        <v>1718</v>
      </c>
      <c r="H621" s="2">
        <f t="shared" si="243"/>
        <v>0.25361677000295246</v>
      </c>
      <c r="I621" s="2"/>
      <c r="J621" s="2">
        <f t="shared" si="244"/>
        <v>0.34898139946855622</v>
      </c>
      <c r="K621" s="2">
        <f t="shared" si="245"/>
        <v>0.60259816947150868</v>
      </c>
      <c r="L621" s="2">
        <f t="shared" si="246"/>
        <v>3.3658104517271921E-2</v>
      </c>
      <c r="M621" s="2">
        <f t="shared" si="247"/>
        <v>1.4762326542663178E-2</v>
      </c>
      <c r="N621" s="55">
        <v>2364</v>
      </c>
      <c r="O621" s="55">
        <v>4082</v>
      </c>
      <c r="P621" s="106">
        <v>228</v>
      </c>
      <c r="Q621" s="106">
        <v>46</v>
      </c>
      <c r="X621" s="55">
        <v>5</v>
      </c>
      <c r="Y621" s="55">
        <v>32</v>
      </c>
      <c r="Z621" s="55">
        <v>17</v>
      </c>
      <c r="AG621" s="7">
        <f>IF(Q621&gt;0,RANK(Q621,(N621:P621,Q621:AE621)),0)</f>
        <v>4</v>
      </c>
      <c r="AH621" s="7">
        <f>IF(R621&gt;0,RANK(R621,(N621:P621,Q621:AE621)),0)</f>
        <v>0</v>
      </c>
      <c r="AI621" s="7">
        <f>IF(T621&gt;0,RANK(T621,(N621:P621,Q621:AE621)),0)</f>
        <v>0</v>
      </c>
      <c r="AJ621" s="7">
        <f>IF(S621&gt;0,RANK(S621,(N621:P621,Q621:AE621)),0)</f>
        <v>0</v>
      </c>
      <c r="AK621" s="2">
        <f t="shared" si="248"/>
        <v>6.7906702096250373E-3</v>
      </c>
      <c r="AL621" s="2">
        <f t="shared" si="249"/>
        <v>0</v>
      </c>
      <c r="AM621" s="2">
        <f t="shared" si="250"/>
        <v>0</v>
      </c>
      <c r="AN621" s="2">
        <f t="shared" si="251"/>
        <v>0</v>
      </c>
      <c r="AP621" t="s">
        <v>831</v>
      </c>
      <c r="AQ621" t="s">
        <v>1960</v>
      </c>
      <c r="AT621">
        <v>2</v>
      </c>
      <c r="AU621" s="95">
        <v>19</v>
      </c>
      <c r="AV621" s="97">
        <v>83</v>
      </c>
      <c r="AW621" s="100">
        <f t="shared" si="252"/>
        <v>19083</v>
      </c>
      <c r="AY621" s="7" t="s">
        <v>1461</v>
      </c>
      <c r="AZ621" s="1">
        <v>95</v>
      </c>
      <c r="BA621" s="1">
        <v>2</v>
      </c>
      <c r="BB621" s="1" t="e">
        <f>C621+AZ621+BA621-#REF!</f>
        <v>#REF!</v>
      </c>
    </row>
    <row r="622" spans="1:54" ht="13" hidden="1" customHeight="1" outlineLevel="1">
      <c r="A622" t="s">
        <v>1378</v>
      </c>
      <c r="B622" t="s">
        <v>1960</v>
      </c>
      <c r="C622" s="1">
        <f t="shared" si="241"/>
        <v>4968</v>
      </c>
      <c r="D622" s="7">
        <f>IF(N622&gt;0, RANK(N622,(N622:P622,Q622:AE622)),0)</f>
        <v>2</v>
      </c>
      <c r="E622" s="7">
        <f>IF(O622&gt;0,RANK(O622,(N622:P622,Q622:AE622)),0)</f>
        <v>1</v>
      </c>
      <c r="F622" s="7">
        <f>IF(P622&gt;0,RANK(P622,(N622:P622,Q622:AE622)),0)</f>
        <v>3</v>
      </c>
      <c r="G622" s="1">
        <f t="shared" si="242"/>
        <v>1424</v>
      </c>
      <c r="H622" s="2">
        <f t="shared" si="243"/>
        <v>0.28663446054750402</v>
      </c>
      <c r="I622" s="2"/>
      <c r="J622" s="2">
        <f t="shared" si="244"/>
        <v>0.33212560386473428</v>
      </c>
      <c r="K622" s="2">
        <f t="shared" si="245"/>
        <v>0.6187600644122383</v>
      </c>
      <c r="L622" s="2">
        <f t="shared" si="246"/>
        <v>2.6972624798711754E-2</v>
      </c>
      <c r="M622" s="2">
        <f t="shared" si="247"/>
        <v>2.2141706924315729E-2</v>
      </c>
      <c r="N622" s="55">
        <v>1650</v>
      </c>
      <c r="O622" s="55">
        <v>3074</v>
      </c>
      <c r="P622" s="106">
        <v>134</v>
      </c>
      <c r="Q622" s="106">
        <v>43</v>
      </c>
      <c r="X622" s="55">
        <v>3</v>
      </c>
      <c r="Y622" s="55">
        <v>28</v>
      </c>
      <c r="Z622" s="55">
        <v>36</v>
      </c>
      <c r="AG622" s="7">
        <f>IF(Q622&gt;0,RANK(Q622,(N622:P622,Q622:AE622)),0)</f>
        <v>4</v>
      </c>
      <c r="AH622" s="7">
        <f>IF(R622&gt;0,RANK(R622,(N622:P622,Q622:AE622)),0)</f>
        <v>0</v>
      </c>
      <c r="AI622" s="7">
        <f>IF(T622&gt;0,RANK(T622,(N622:P622,Q622:AE622)),0)</f>
        <v>0</v>
      </c>
      <c r="AJ622" s="7">
        <f>IF(S622&gt;0,RANK(S622,(N622:P622,Q622:AE622)),0)</f>
        <v>0</v>
      </c>
      <c r="AK622" s="2">
        <f t="shared" si="248"/>
        <v>8.6553945249597426E-3</v>
      </c>
      <c r="AL622" s="2">
        <f t="shared" si="249"/>
        <v>0</v>
      </c>
      <c r="AM622" s="2">
        <f t="shared" si="250"/>
        <v>0</v>
      </c>
      <c r="AN622" s="2">
        <f t="shared" si="251"/>
        <v>0</v>
      </c>
      <c r="AP622" t="s">
        <v>1378</v>
      </c>
      <c r="AQ622" t="s">
        <v>1960</v>
      </c>
      <c r="AT622">
        <v>2</v>
      </c>
      <c r="AU622" s="95">
        <v>19</v>
      </c>
      <c r="AV622" s="97">
        <v>85</v>
      </c>
      <c r="AW622" s="100">
        <f t="shared" si="252"/>
        <v>19085</v>
      </c>
      <c r="AY622" s="7" t="s">
        <v>1461</v>
      </c>
      <c r="AZ622" s="1">
        <v>95</v>
      </c>
      <c r="BA622" s="1">
        <v>0</v>
      </c>
      <c r="BB622" s="1" t="e">
        <f>C622+AZ622+BA622-#REF!</f>
        <v>#REF!</v>
      </c>
    </row>
    <row r="623" spans="1:54" ht="13" hidden="1" customHeight="1" outlineLevel="1">
      <c r="A623" t="s">
        <v>646</v>
      </c>
      <c r="B623" t="s">
        <v>1960</v>
      </c>
      <c r="C623" s="1">
        <f t="shared" si="241"/>
        <v>6640</v>
      </c>
      <c r="D623" s="7">
        <f>IF(N623&gt;0, RANK(N623,(N623:P623,Q623:AE623)),0)</f>
        <v>2</v>
      </c>
      <c r="E623" s="7">
        <f>IF(O623&gt;0,RANK(O623,(N623:P623,Q623:AE623)),0)</f>
        <v>1</v>
      </c>
      <c r="F623" s="7">
        <f>IF(P623&gt;0,RANK(P623,(N623:P623,Q623:AE623)),0)</f>
        <v>3</v>
      </c>
      <c r="G623" s="1">
        <f t="shared" si="242"/>
        <v>1692</v>
      </c>
      <c r="H623" s="2">
        <f t="shared" si="243"/>
        <v>0.25481927710843372</v>
      </c>
      <c r="I623" s="2"/>
      <c r="J623" s="2">
        <f t="shared" si="244"/>
        <v>0.3493975903614458</v>
      </c>
      <c r="K623" s="2">
        <f t="shared" si="245"/>
        <v>0.60421686746987957</v>
      </c>
      <c r="L623" s="2">
        <f t="shared" si="246"/>
        <v>2.6054216867469879E-2</v>
      </c>
      <c r="M623" s="2">
        <f t="shared" si="247"/>
        <v>2.0331325301204753E-2</v>
      </c>
      <c r="N623" s="55">
        <v>2320</v>
      </c>
      <c r="O623" s="55">
        <v>4012</v>
      </c>
      <c r="P623" s="106">
        <v>173</v>
      </c>
      <c r="Q623" s="106">
        <v>48</v>
      </c>
      <c r="X623" s="55">
        <v>5</v>
      </c>
      <c r="Y623" s="55">
        <v>42</v>
      </c>
      <c r="Z623" s="55">
        <v>40</v>
      </c>
      <c r="AG623" s="7">
        <f>IF(Q623&gt;0,RANK(Q623,(N623:P623,Q623:AE623)),0)</f>
        <v>4</v>
      </c>
      <c r="AH623" s="7">
        <f>IF(R623&gt;0,RANK(R623,(N623:P623,Q623:AE623)),0)</f>
        <v>0</v>
      </c>
      <c r="AI623" s="7">
        <f>IF(T623&gt;0,RANK(T623,(N623:P623,Q623:AE623)),0)</f>
        <v>0</v>
      </c>
      <c r="AJ623" s="7">
        <f>IF(S623&gt;0,RANK(S623,(N623:P623,Q623:AE623)),0)</f>
        <v>0</v>
      </c>
      <c r="AK623" s="2">
        <f t="shared" si="248"/>
        <v>7.2289156626506026E-3</v>
      </c>
      <c r="AL623" s="2">
        <f t="shared" si="249"/>
        <v>0</v>
      </c>
      <c r="AM623" s="2">
        <f t="shared" si="250"/>
        <v>0</v>
      </c>
      <c r="AN623" s="2">
        <f t="shared" si="251"/>
        <v>0</v>
      </c>
      <c r="AP623" t="s">
        <v>646</v>
      </c>
      <c r="AQ623" t="s">
        <v>1960</v>
      </c>
      <c r="AT623">
        <v>2</v>
      </c>
      <c r="AU623" s="95">
        <v>19</v>
      </c>
      <c r="AV623" s="97">
        <v>87</v>
      </c>
      <c r="AW623" s="100">
        <f t="shared" si="252"/>
        <v>19087</v>
      </c>
      <c r="AY623" s="7" t="s">
        <v>1461</v>
      </c>
      <c r="AZ623" s="1">
        <v>134</v>
      </c>
      <c r="BA623" s="1">
        <v>5</v>
      </c>
      <c r="BB623" s="1" t="e">
        <f>C623+AZ623+BA623-#REF!</f>
        <v>#REF!</v>
      </c>
    </row>
    <row r="624" spans="1:54" ht="13" hidden="1" customHeight="1" outlineLevel="1">
      <c r="A624" t="s">
        <v>1259</v>
      </c>
      <c r="B624" t="s">
        <v>1960</v>
      </c>
      <c r="C624" s="1">
        <f t="shared" si="241"/>
        <v>3373</v>
      </c>
      <c r="D624" s="7">
        <f>IF(N624&gt;0, RANK(N624,(N624:P624,Q624:AE624)),0)</f>
        <v>1</v>
      </c>
      <c r="E624" s="7">
        <f>IF(O624&gt;0,RANK(O624,(N624:P624,Q624:AE624)),0)</f>
        <v>2</v>
      </c>
      <c r="F624" s="7">
        <f>IF(P624&gt;0,RANK(P624,(N624:P624,Q624:AE624)),0)</f>
        <v>3</v>
      </c>
      <c r="G624" s="1">
        <f t="shared" si="242"/>
        <v>206</v>
      </c>
      <c r="H624" s="2">
        <f t="shared" si="243"/>
        <v>6.1073228579899198E-2</v>
      </c>
      <c r="I624" s="2"/>
      <c r="J624" s="2">
        <f t="shared" si="244"/>
        <v>0.50667061962644533</v>
      </c>
      <c r="K624" s="2">
        <f t="shared" si="245"/>
        <v>0.44559739104654611</v>
      </c>
      <c r="L624" s="2">
        <f t="shared" si="246"/>
        <v>2.816483842276905E-2</v>
      </c>
      <c r="M624" s="2">
        <f t="shared" si="247"/>
        <v>1.9567150904239512E-2</v>
      </c>
      <c r="N624" s="55">
        <v>1709</v>
      </c>
      <c r="O624" s="55">
        <v>1503</v>
      </c>
      <c r="P624" s="106">
        <v>95</v>
      </c>
      <c r="Q624" s="106">
        <v>20</v>
      </c>
      <c r="X624" s="55">
        <v>1</v>
      </c>
      <c r="Y624" s="55">
        <v>24</v>
      </c>
      <c r="Z624" s="55">
        <v>21</v>
      </c>
      <c r="AG624" s="7">
        <f>IF(Q624&gt;0,RANK(Q624,(N624:P624,Q624:AE624)),0)</f>
        <v>6</v>
      </c>
      <c r="AH624" s="7">
        <f>IF(R624&gt;0,RANK(R624,(N624:P624,Q624:AE624)),0)</f>
        <v>0</v>
      </c>
      <c r="AI624" s="7">
        <f>IF(T624&gt;0,RANK(T624,(N624:P624,Q624:AE624)),0)</f>
        <v>0</v>
      </c>
      <c r="AJ624" s="7">
        <f>IF(S624&gt;0,RANK(S624,(N624:P624,Q624:AE624)),0)</f>
        <v>0</v>
      </c>
      <c r="AK624" s="2">
        <f t="shared" si="248"/>
        <v>5.929439667951379E-3</v>
      </c>
      <c r="AL624" s="2">
        <f t="shared" si="249"/>
        <v>0</v>
      </c>
      <c r="AM624" s="2">
        <f t="shared" si="250"/>
        <v>0</v>
      </c>
      <c r="AN624" s="2">
        <f t="shared" si="251"/>
        <v>0</v>
      </c>
      <c r="AP624" t="s">
        <v>1259</v>
      </c>
      <c r="AQ624" t="s">
        <v>1960</v>
      </c>
      <c r="AT624">
        <v>2</v>
      </c>
      <c r="AU624" s="95">
        <v>19</v>
      </c>
      <c r="AV624" s="97">
        <v>89</v>
      </c>
      <c r="AW624" s="100">
        <f t="shared" si="252"/>
        <v>19089</v>
      </c>
      <c r="AY624" s="7" t="s">
        <v>1461</v>
      </c>
      <c r="AZ624" s="1">
        <v>84</v>
      </c>
      <c r="BA624" s="1">
        <v>2</v>
      </c>
      <c r="BB624" s="1" t="e">
        <f>C624+AZ624+BA624-#REF!</f>
        <v>#REF!</v>
      </c>
    </row>
    <row r="625" spans="1:54" ht="13" hidden="1" customHeight="1" outlineLevel="1">
      <c r="A625" t="s">
        <v>1038</v>
      </c>
      <c r="B625" t="s">
        <v>1960</v>
      </c>
      <c r="C625" s="1">
        <f t="shared" si="241"/>
        <v>3882</v>
      </c>
      <c r="D625" s="7">
        <f>IF(N625&gt;0, RANK(N625,(N625:P625,Q625:AE625)),0)</f>
        <v>2</v>
      </c>
      <c r="E625" s="7">
        <f>IF(O625&gt;0,RANK(O625,(N625:P625,Q625:AE625)),0)</f>
        <v>1</v>
      </c>
      <c r="F625" s="7">
        <f>IF(P625&gt;0,RANK(P625,(N625:P625,Q625:AE625)),0)</f>
        <v>3</v>
      </c>
      <c r="G625" s="1">
        <f t="shared" si="242"/>
        <v>1438</v>
      </c>
      <c r="H625" s="2">
        <f t="shared" si="243"/>
        <v>0.37042761463163321</v>
      </c>
      <c r="I625" s="2"/>
      <c r="J625" s="2">
        <f t="shared" si="244"/>
        <v>0.2928902627511592</v>
      </c>
      <c r="K625" s="2">
        <f t="shared" si="245"/>
        <v>0.66331787738279235</v>
      </c>
      <c r="L625" s="2">
        <f t="shared" si="246"/>
        <v>2.9366306027820709E-2</v>
      </c>
      <c r="M625" s="2">
        <f t="shared" si="247"/>
        <v>1.442555383822779E-2</v>
      </c>
      <c r="N625" s="55">
        <v>1137</v>
      </c>
      <c r="O625" s="55">
        <v>2575</v>
      </c>
      <c r="P625" s="106">
        <v>114</v>
      </c>
      <c r="Q625" s="106">
        <v>21</v>
      </c>
      <c r="X625" s="55">
        <v>1</v>
      </c>
      <c r="Y625" s="55">
        <v>9</v>
      </c>
      <c r="Z625" s="55">
        <v>25</v>
      </c>
      <c r="AG625" s="7">
        <f>IF(Q625&gt;0,RANK(Q625,(N625:P625,Q625:AE625)),0)</f>
        <v>5</v>
      </c>
      <c r="AH625" s="7">
        <f>IF(R625&gt;0,RANK(R625,(N625:P625,Q625:AE625)),0)</f>
        <v>0</v>
      </c>
      <c r="AI625" s="7">
        <f>IF(T625&gt;0,RANK(T625,(N625:P625,Q625:AE625)),0)</f>
        <v>0</v>
      </c>
      <c r="AJ625" s="7">
        <f>IF(S625&gt;0,RANK(S625,(N625:P625,Q625:AE625)),0)</f>
        <v>0</v>
      </c>
      <c r="AK625" s="2">
        <f t="shared" si="248"/>
        <v>5.4095826893353939E-3</v>
      </c>
      <c r="AL625" s="2">
        <f t="shared" si="249"/>
        <v>0</v>
      </c>
      <c r="AM625" s="2">
        <f t="shared" si="250"/>
        <v>0</v>
      </c>
      <c r="AN625" s="2">
        <f t="shared" si="251"/>
        <v>0</v>
      </c>
      <c r="AP625" t="s">
        <v>1038</v>
      </c>
      <c r="AQ625" t="s">
        <v>1960</v>
      </c>
      <c r="AT625">
        <v>2</v>
      </c>
      <c r="AU625" s="95">
        <v>19</v>
      </c>
      <c r="AV625" s="97">
        <v>91</v>
      </c>
      <c r="AW625" s="100">
        <f t="shared" si="252"/>
        <v>19091</v>
      </c>
      <c r="AY625" s="7" t="s">
        <v>1461</v>
      </c>
      <c r="AZ625" s="1">
        <v>51</v>
      </c>
      <c r="BA625" s="1">
        <v>1</v>
      </c>
      <c r="BB625" s="1" t="e">
        <f>C625+AZ625+BA625-#REF!</f>
        <v>#REF!</v>
      </c>
    </row>
    <row r="626" spans="1:54" ht="13" hidden="1" customHeight="1" outlineLevel="1">
      <c r="A626" t="s">
        <v>881</v>
      </c>
      <c r="B626" t="s">
        <v>1960</v>
      </c>
      <c r="C626" s="1">
        <f t="shared" si="241"/>
        <v>2718</v>
      </c>
      <c r="D626" s="7">
        <f>IF(N626&gt;0, RANK(N626,(N626:P626,Q626:AE626)),0)</f>
        <v>2</v>
      </c>
      <c r="E626" s="7">
        <f>IF(O626&gt;0,RANK(O626,(N626:P626,Q626:AE626)),0)</f>
        <v>1</v>
      </c>
      <c r="F626" s="7">
        <f>IF(P626&gt;0,RANK(P626,(N626:P626,Q626:AE626)),0)</f>
        <v>3</v>
      </c>
      <c r="G626" s="1">
        <f t="shared" si="242"/>
        <v>1167</v>
      </c>
      <c r="H626" s="2">
        <f t="shared" si="243"/>
        <v>0.42935982339955847</v>
      </c>
      <c r="I626" s="2"/>
      <c r="J626" s="2">
        <f t="shared" si="244"/>
        <v>0.26269315673289184</v>
      </c>
      <c r="K626" s="2">
        <f t="shared" si="245"/>
        <v>0.69205298013245031</v>
      </c>
      <c r="L626" s="2">
        <f t="shared" si="246"/>
        <v>3.5320088300220751E-2</v>
      </c>
      <c r="M626" s="2">
        <f t="shared" si="247"/>
        <v>9.9337748344370952E-3</v>
      </c>
      <c r="N626" s="55">
        <v>714</v>
      </c>
      <c r="O626" s="55">
        <v>1881</v>
      </c>
      <c r="P626" s="106">
        <v>96</v>
      </c>
      <c r="Q626" s="106">
        <v>10</v>
      </c>
      <c r="X626" s="55">
        <v>2</v>
      </c>
      <c r="Y626" s="55">
        <v>10</v>
      </c>
      <c r="Z626" s="55">
        <v>5</v>
      </c>
      <c r="AG626" s="7">
        <f>IF(Q626&gt;0,RANK(Q626,(N626:P626,Q626:AE626)),0)</f>
        <v>4</v>
      </c>
      <c r="AH626" s="7">
        <f>IF(R626&gt;0,RANK(R626,(N626:P626,Q626:AE626)),0)</f>
        <v>0</v>
      </c>
      <c r="AI626" s="7">
        <f>IF(T626&gt;0,RANK(T626,(N626:P626,Q626:AE626)),0)</f>
        <v>0</v>
      </c>
      <c r="AJ626" s="7">
        <f>IF(S626&gt;0,RANK(S626,(N626:P626,Q626:AE626)),0)</f>
        <v>0</v>
      </c>
      <c r="AK626" s="2">
        <f t="shared" si="248"/>
        <v>3.6791758646063282E-3</v>
      </c>
      <c r="AL626" s="2">
        <f t="shared" si="249"/>
        <v>0</v>
      </c>
      <c r="AM626" s="2">
        <f t="shared" si="250"/>
        <v>0</v>
      </c>
      <c r="AN626" s="2">
        <f t="shared" si="251"/>
        <v>0</v>
      </c>
      <c r="AP626" t="s">
        <v>881</v>
      </c>
      <c r="AQ626" t="s">
        <v>1960</v>
      </c>
      <c r="AT626">
        <v>2</v>
      </c>
      <c r="AU626" s="95">
        <v>19</v>
      </c>
      <c r="AV626" s="97">
        <v>93</v>
      </c>
      <c r="AW626" s="100">
        <f t="shared" si="252"/>
        <v>19093</v>
      </c>
      <c r="AY626" s="7" t="s">
        <v>1461</v>
      </c>
      <c r="AZ626" s="1">
        <v>52</v>
      </c>
      <c r="BA626" s="1">
        <v>0</v>
      </c>
      <c r="BB626" s="1" t="e">
        <f>C626+AZ626+BA626-#REF!</f>
        <v>#REF!</v>
      </c>
    </row>
    <row r="627" spans="1:54" ht="13" hidden="1" customHeight="1" outlineLevel="1">
      <c r="A627" t="s">
        <v>1959</v>
      </c>
      <c r="B627" t="s">
        <v>1960</v>
      </c>
      <c r="C627" s="1">
        <f t="shared" si="241"/>
        <v>6750</v>
      </c>
      <c r="D627" s="7">
        <f>IF(N627&gt;0, RANK(N627,(N627:P627,Q627:AE627)),0)</f>
        <v>2</v>
      </c>
      <c r="E627" s="7">
        <f>IF(O627&gt;0,RANK(O627,(N627:P627,Q627:AE627)),0)</f>
        <v>1</v>
      </c>
      <c r="F627" s="7">
        <f>IF(P627&gt;0,RANK(P627,(N627:P627,Q627:AE627)),0)</f>
        <v>3</v>
      </c>
      <c r="G627" s="1">
        <f t="shared" si="242"/>
        <v>1403</v>
      </c>
      <c r="H627" s="2">
        <f t="shared" si="243"/>
        <v>0.20785185185185184</v>
      </c>
      <c r="I627" s="2"/>
      <c r="J627" s="2">
        <f t="shared" si="244"/>
        <v>0.37481481481481482</v>
      </c>
      <c r="K627" s="2">
        <f t="shared" si="245"/>
        <v>0.58266666666666667</v>
      </c>
      <c r="L627" s="2">
        <f t="shared" si="246"/>
        <v>2.8592592592592593E-2</v>
      </c>
      <c r="M627" s="2">
        <f t="shared" si="247"/>
        <v>1.3925925925925918E-2</v>
      </c>
      <c r="N627" s="55">
        <v>2530</v>
      </c>
      <c r="O627" s="55">
        <v>3933</v>
      </c>
      <c r="P627" s="106">
        <v>193</v>
      </c>
      <c r="Q627" s="106">
        <v>38</v>
      </c>
      <c r="X627" s="55">
        <v>11</v>
      </c>
      <c r="Y627" s="55">
        <v>17</v>
      </c>
      <c r="Z627" s="55">
        <v>28</v>
      </c>
      <c r="AG627" s="7">
        <f>IF(Q627&gt;0,RANK(Q627,(N627:P627,Q627:AE627)),0)</f>
        <v>4</v>
      </c>
      <c r="AH627" s="7">
        <f>IF(R627&gt;0,RANK(R627,(N627:P627,Q627:AE627)),0)</f>
        <v>0</v>
      </c>
      <c r="AI627" s="7">
        <f>IF(T627&gt;0,RANK(T627,(N627:P627,Q627:AE627)),0)</f>
        <v>0</v>
      </c>
      <c r="AJ627" s="7">
        <f>IF(S627&gt;0,RANK(S627,(N627:P627,Q627:AE627)),0)</f>
        <v>0</v>
      </c>
      <c r="AK627" s="2">
        <f t="shared" si="248"/>
        <v>5.6296296296296294E-3</v>
      </c>
      <c r="AL627" s="2">
        <f t="shared" si="249"/>
        <v>0</v>
      </c>
      <c r="AM627" s="2">
        <f t="shared" si="250"/>
        <v>0</v>
      </c>
      <c r="AN627" s="2">
        <f t="shared" si="251"/>
        <v>0</v>
      </c>
      <c r="AP627" t="s">
        <v>1959</v>
      </c>
      <c r="AQ627" t="s">
        <v>1960</v>
      </c>
      <c r="AT627">
        <v>2</v>
      </c>
      <c r="AU627" s="95">
        <v>19</v>
      </c>
      <c r="AV627" s="97">
        <v>95</v>
      </c>
      <c r="AW627" s="100">
        <f t="shared" si="252"/>
        <v>19095</v>
      </c>
      <c r="AY627" s="7" t="s">
        <v>1461</v>
      </c>
      <c r="AZ627" s="1">
        <v>74</v>
      </c>
      <c r="BA627" s="1">
        <v>3</v>
      </c>
      <c r="BB627" s="1" t="e">
        <f>C627+AZ627+BA627-#REF!</f>
        <v>#REF!</v>
      </c>
    </row>
    <row r="628" spans="1:54" ht="13" hidden="1" customHeight="1" outlineLevel="1">
      <c r="A628" t="s">
        <v>2196</v>
      </c>
      <c r="B628" t="s">
        <v>1960</v>
      </c>
      <c r="C628" s="1">
        <f t="shared" si="241"/>
        <v>7624</v>
      </c>
      <c r="D628" s="7">
        <f>IF(N628&gt;0, RANK(N628,(N628:P628,Q628:AE628)),0)</f>
        <v>2</v>
      </c>
      <c r="E628" s="7">
        <f>IF(O628&gt;0,RANK(O628,(N628:P628,Q628:AE628)),0)</f>
        <v>1</v>
      </c>
      <c r="F628" s="7">
        <f>IF(P628&gt;0,RANK(P628,(N628:P628,Q628:AE628)),0)</f>
        <v>3</v>
      </c>
      <c r="G628" s="1">
        <f t="shared" si="242"/>
        <v>389</v>
      </c>
      <c r="H628" s="2">
        <f t="shared" si="243"/>
        <v>5.1023084994753408E-2</v>
      </c>
      <c r="I628" s="2"/>
      <c r="J628" s="2">
        <f t="shared" si="244"/>
        <v>0.44359916054564535</v>
      </c>
      <c r="K628" s="2">
        <f t="shared" si="245"/>
        <v>0.49462224554039874</v>
      </c>
      <c r="L628" s="2">
        <f t="shared" si="246"/>
        <v>4.7219307450157399E-2</v>
      </c>
      <c r="M628" s="2">
        <f t="shared" si="247"/>
        <v>1.455928646379856E-2</v>
      </c>
      <c r="N628" s="55">
        <v>3382</v>
      </c>
      <c r="O628" s="55">
        <v>3771</v>
      </c>
      <c r="P628" s="106">
        <v>360</v>
      </c>
      <c r="Q628" s="106">
        <v>56</v>
      </c>
      <c r="X628" s="55">
        <v>2</v>
      </c>
      <c r="Y628" s="55">
        <v>28</v>
      </c>
      <c r="Z628" s="55">
        <v>25</v>
      </c>
      <c r="AG628" s="7">
        <f>IF(Q628&gt;0,RANK(Q628,(N628:P628,Q628:AE628)),0)</f>
        <v>4</v>
      </c>
      <c r="AH628" s="7">
        <f>IF(R628&gt;0,RANK(R628,(N628:P628,Q628:AE628)),0)</f>
        <v>0</v>
      </c>
      <c r="AI628" s="7">
        <f>IF(T628&gt;0,RANK(T628,(N628:P628,Q628:AE628)),0)</f>
        <v>0</v>
      </c>
      <c r="AJ628" s="7">
        <f>IF(S628&gt;0,RANK(S628,(N628:P628,Q628:AE628)),0)</f>
        <v>0</v>
      </c>
      <c r="AK628" s="2">
        <f t="shared" si="248"/>
        <v>7.3452256033578172E-3</v>
      </c>
      <c r="AL628" s="2">
        <f t="shared" si="249"/>
        <v>0</v>
      </c>
      <c r="AM628" s="2">
        <f t="shared" si="250"/>
        <v>0</v>
      </c>
      <c r="AN628" s="2">
        <f t="shared" si="251"/>
        <v>0</v>
      </c>
      <c r="AP628" t="s">
        <v>2196</v>
      </c>
      <c r="AQ628" t="s">
        <v>1960</v>
      </c>
      <c r="AT628">
        <v>2</v>
      </c>
      <c r="AU628" s="95">
        <v>19</v>
      </c>
      <c r="AV628" s="97">
        <v>97</v>
      </c>
      <c r="AW628" s="100">
        <f t="shared" si="252"/>
        <v>19097</v>
      </c>
      <c r="AY628" s="7" t="s">
        <v>1461</v>
      </c>
      <c r="AZ628" s="1">
        <v>154</v>
      </c>
      <c r="BA628" s="1">
        <v>3</v>
      </c>
      <c r="BB628" s="1" t="e">
        <f>C628+AZ628+BA628-#REF!</f>
        <v>#REF!</v>
      </c>
    </row>
    <row r="629" spans="1:54" ht="13" hidden="1" customHeight="1" outlineLevel="1">
      <c r="A629" t="s">
        <v>297</v>
      </c>
      <c r="B629" t="s">
        <v>1960</v>
      </c>
      <c r="C629" s="1">
        <f t="shared" si="241"/>
        <v>14956</v>
      </c>
      <c r="D629" s="7">
        <f>IF(N629&gt;0, RANK(N629,(N629:P629,Q629:AE629)),0)</f>
        <v>2</v>
      </c>
      <c r="E629" s="7">
        <f>IF(O629&gt;0,RANK(O629,(N629:P629,Q629:AE629)),0)</f>
        <v>1</v>
      </c>
      <c r="F629" s="7">
        <f>IF(P629&gt;0,RANK(P629,(N629:P629,Q629:AE629)),0)</f>
        <v>3</v>
      </c>
      <c r="G629" s="1">
        <f t="shared" si="242"/>
        <v>1429</v>
      </c>
      <c r="H629" s="2">
        <f t="shared" si="243"/>
        <v>9.5546937683872693E-2</v>
      </c>
      <c r="I629" s="2"/>
      <c r="J629" s="2">
        <f t="shared" si="244"/>
        <v>0.42457876437550146</v>
      </c>
      <c r="K629" s="2">
        <f t="shared" si="245"/>
        <v>0.52012570205937414</v>
      </c>
      <c r="L629" s="2">
        <f t="shared" si="246"/>
        <v>3.4367477935276815E-2</v>
      </c>
      <c r="M629" s="2">
        <f t="shared" si="247"/>
        <v>2.0928055629847585E-2</v>
      </c>
      <c r="N629" s="55">
        <v>6350</v>
      </c>
      <c r="O629" s="55">
        <v>7779</v>
      </c>
      <c r="P629" s="106">
        <v>514</v>
      </c>
      <c r="Q629" s="106">
        <v>105</v>
      </c>
      <c r="X629" s="55">
        <v>28</v>
      </c>
      <c r="Y629" s="55">
        <v>135</v>
      </c>
      <c r="Z629" s="55">
        <v>45</v>
      </c>
      <c r="AG629" s="7">
        <f>IF(Q629&gt;0,RANK(Q629,(N629:P629,Q629:AE629)),0)</f>
        <v>5</v>
      </c>
      <c r="AH629" s="7">
        <f>IF(R629&gt;0,RANK(R629,(N629:P629,Q629:AE629)),0)</f>
        <v>0</v>
      </c>
      <c r="AI629" s="7">
        <f>IF(T629&gt;0,RANK(T629,(N629:P629,Q629:AE629)),0)</f>
        <v>0</v>
      </c>
      <c r="AJ629" s="7">
        <f>IF(S629&gt;0,RANK(S629,(N629:P629,Q629:AE629)),0)</f>
        <v>0</v>
      </c>
      <c r="AK629" s="2">
        <f t="shared" si="248"/>
        <v>7.0205937416421499E-3</v>
      </c>
      <c r="AL629" s="2">
        <f t="shared" si="249"/>
        <v>0</v>
      </c>
      <c r="AM629" s="2">
        <f t="shared" si="250"/>
        <v>0</v>
      </c>
      <c r="AN629" s="2">
        <f t="shared" si="251"/>
        <v>0</v>
      </c>
      <c r="AP629" t="s">
        <v>297</v>
      </c>
      <c r="AQ629" t="s">
        <v>1960</v>
      </c>
      <c r="AT629">
        <v>2</v>
      </c>
      <c r="AU629" s="95">
        <v>19</v>
      </c>
      <c r="AV629" s="97">
        <v>99</v>
      </c>
      <c r="AW629" s="100">
        <f t="shared" si="252"/>
        <v>19099</v>
      </c>
      <c r="AY629" s="7" t="s">
        <v>1461</v>
      </c>
      <c r="AZ629" s="1">
        <v>151</v>
      </c>
      <c r="BA629" s="1">
        <v>4</v>
      </c>
      <c r="BB629" s="1" t="e">
        <f>C629+AZ629+BA629-#REF!</f>
        <v>#REF!</v>
      </c>
    </row>
    <row r="630" spans="1:54" ht="13" hidden="1" customHeight="1" outlineLevel="1">
      <c r="A630" t="s">
        <v>1268</v>
      </c>
      <c r="B630" t="s">
        <v>1960</v>
      </c>
      <c r="C630" s="1">
        <f t="shared" si="241"/>
        <v>6302</v>
      </c>
      <c r="D630" s="7">
        <f>IF(N630&gt;0, RANK(N630,(N630:P630,Q630:AE630)),0)</f>
        <v>1</v>
      </c>
      <c r="E630" s="7">
        <f>IF(O630&gt;0,RANK(O630,(N630:P630,Q630:AE630)),0)</f>
        <v>2</v>
      </c>
      <c r="F630" s="7">
        <f>IF(P630&gt;0,RANK(P630,(N630:P630,Q630:AE630)),0)</f>
        <v>3</v>
      </c>
      <c r="G630" s="1">
        <f t="shared" si="242"/>
        <v>476</v>
      </c>
      <c r="H630" s="2">
        <f t="shared" si="243"/>
        <v>7.5531577277054909E-2</v>
      </c>
      <c r="I630" s="2"/>
      <c r="J630" s="2">
        <f t="shared" si="244"/>
        <v>0.51364646144081239</v>
      </c>
      <c r="K630" s="2">
        <f t="shared" si="245"/>
        <v>0.43811488416375755</v>
      </c>
      <c r="L630" s="2">
        <f t="shared" si="246"/>
        <v>2.2373849571564582E-2</v>
      </c>
      <c r="M630" s="2">
        <f t="shared" si="247"/>
        <v>2.5864804823865488E-2</v>
      </c>
      <c r="N630" s="55">
        <v>3237</v>
      </c>
      <c r="O630" s="55">
        <v>2761</v>
      </c>
      <c r="P630" s="106">
        <v>141</v>
      </c>
      <c r="Q630" s="106">
        <v>92</v>
      </c>
      <c r="X630" s="55">
        <v>8</v>
      </c>
      <c r="Y630" s="55">
        <v>19</v>
      </c>
      <c r="Z630" s="55">
        <v>44</v>
      </c>
      <c r="AG630" s="7">
        <f>IF(Q630&gt;0,RANK(Q630,(N630:P630,Q630:AE630)),0)</f>
        <v>4</v>
      </c>
      <c r="AH630" s="7">
        <f>IF(R630&gt;0,RANK(R630,(N630:P630,Q630:AE630)),0)</f>
        <v>0</v>
      </c>
      <c r="AI630" s="7">
        <f>IF(T630&gt;0,RANK(T630,(N630:P630,Q630:AE630)),0)</f>
        <v>0</v>
      </c>
      <c r="AJ630" s="7">
        <f>IF(S630&gt;0,RANK(S630,(N630:P630,Q630:AE630)),0)</f>
        <v>0</v>
      </c>
      <c r="AK630" s="2">
        <f t="shared" si="248"/>
        <v>1.4598540145985401E-2</v>
      </c>
      <c r="AL630" s="2">
        <f t="shared" si="249"/>
        <v>0</v>
      </c>
      <c r="AM630" s="2">
        <f t="shared" si="250"/>
        <v>0</v>
      </c>
      <c r="AN630" s="2">
        <f t="shared" si="251"/>
        <v>0</v>
      </c>
      <c r="AP630" t="s">
        <v>1268</v>
      </c>
      <c r="AQ630" t="s">
        <v>1960</v>
      </c>
      <c r="AT630">
        <v>2</v>
      </c>
      <c r="AU630" s="95">
        <v>19</v>
      </c>
      <c r="AV630" s="97">
        <v>101</v>
      </c>
      <c r="AW630" s="100">
        <f t="shared" si="252"/>
        <v>19101</v>
      </c>
      <c r="AY630" s="7" t="s">
        <v>1461</v>
      </c>
      <c r="AZ630" s="1">
        <v>151</v>
      </c>
      <c r="BA630" s="1">
        <v>5</v>
      </c>
      <c r="BB630" s="1" t="e">
        <f>C630+AZ630+BA630-#REF!</f>
        <v>#REF!</v>
      </c>
    </row>
    <row r="631" spans="1:54" ht="13" hidden="1" customHeight="1" outlineLevel="1">
      <c r="A631" t="s">
        <v>2426</v>
      </c>
      <c r="B631" t="s">
        <v>1960</v>
      </c>
      <c r="C631" s="1">
        <f t="shared" si="241"/>
        <v>52447</v>
      </c>
      <c r="D631" s="7">
        <f>IF(N631&gt;0, RANK(N631,(N631:P631,Q631:AE631)),0)</f>
        <v>1</v>
      </c>
      <c r="E631" s="7">
        <f>IF(O631&gt;0,RANK(O631,(N631:P631,Q631:AE631)),0)</f>
        <v>2</v>
      </c>
      <c r="F631" s="7">
        <f>IF(P631&gt;0,RANK(P631,(N631:P631,Q631:AE631)),0)</f>
        <v>3</v>
      </c>
      <c r="G631" s="1">
        <f t="shared" si="242"/>
        <v>17354</v>
      </c>
      <c r="H631" s="2">
        <f t="shared" si="243"/>
        <v>0.33088641867027668</v>
      </c>
      <c r="I631" s="2"/>
      <c r="J631" s="2">
        <f t="shared" si="244"/>
        <v>0.65023738250042895</v>
      </c>
      <c r="K631" s="2">
        <f t="shared" si="245"/>
        <v>0.31935096383015232</v>
      </c>
      <c r="L631" s="2">
        <f t="shared" si="246"/>
        <v>1.4681487978340039E-2</v>
      </c>
      <c r="M631" s="2">
        <f t="shared" si="247"/>
        <v>1.5730165691078685E-2</v>
      </c>
      <c r="N631" s="55">
        <v>34103</v>
      </c>
      <c r="O631" s="55">
        <v>16749</v>
      </c>
      <c r="P631" s="106">
        <v>770</v>
      </c>
      <c r="Q631" s="106">
        <v>379</v>
      </c>
      <c r="X631" s="55">
        <v>60</v>
      </c>
      <c r="Y631" s="55">
        <v>240</v>
      </c>
      <c r="Z631" s="55">
        <v>146</v>
      </c>
      <c r="AG631" s="7">
        <f>IF(Q631&gt;0,RANK(Q631,(N631:P631,Q631:AE631)),0)</f>
        <v>4</v>
      </c>
      <c r="AH631" s="7">
        <f>IF(R631&gt;0,RANK(R631,(N631:P631,Q631:AE631)),0)</f>
        <v>0</v>
      </c>
      <c r="AI631" s="7">
        <f>IF(T631&gt;0,RANK(T631,(N631:P631,Q631:AE631)),0)</f>
        <v>0</v>
      </c>
      <c r="AJ631" s="7">
        <f>IF(S631&gt;0,RANK(S631,(N631:P631,Q631:AE631)),0)</f>
        <v>0</v>
      </c>
      <c r="AK631" s="2">
        <f t="shared" si="248"/>
        <v>7.226342784143993E-3</v>
      </c>
      <c r="AL631" s="2">
        <f t="shared" si="249"/>
        <v>0</v>
      </c>
      <c r="AM631" s="2">
        <f t="shared" si="250"/>
        <v>0</v>
      </c>
      <c r="AN631" s="2">
        <f t="shared" si="251"/>
        <v>0</v>
      </c>
      <c r="AP631" t="s">
        <v>2426</v>
      </c>
      <c r="AQ631" t="s">
        <v>1960</v>
      </c>
      <c r="AT631">
        <v>2</v>
      </c>
      <c r="AU631" s="95">
        <v>19</v>
      </c>
      <c r="AV631" s="97">
        <v>103</v>
      </c>
      <c r="AW631" s="100">
        <f t="shared" si="252"/>
        <v>19103</v>
      </c>
      <c r="AY631" s="7" t="s">
        <v>1461</v>
      </c>
      <c r="AZ631" s="1">
        <v>481</v>
      </c>
      <c r="BA631" s="1">
        <v>31</v>
      </c>
      <c r="BB631" s="1" t="e">
        <f>C631+AZ631+BA631-#REF!</f>
        <v>#REF!</v>
      </c>
    </row>
    <row r="632" spans="1:54" ht="13" hidden="1" customHeight="1" outlineLevel="1">
      <c r="A632" t="s">
        <v>2156</v>
      </c>
      <c r="B632" t="s">
        <v>1960</v>
      </c>
      <c r="C632" s="1">
        <f t="shared" si="241"/>
        <v>7746</v>
      </c>
      <c r="D632" s="7">
        <f>IF(N632&gt;0, RANK(N632,(N632:P632,Q632:AE632)),0)</f>
        <v>2</v>
      </c>
      <c r="E632" s="7">
        <f>IF(O632&gt;0,RANK(O632,(N632:P632,Q632:AE632)),0)</f>
        <v>1</v>
      </c>
      <c r="F632" s="7">
        <f>IF(P632&gt;0,RANK(P632,(N632:P632,Q632:AE632)),0)</f>
        <v>3</v>
      </c>
      <c r="G632" s="1">
        <f t="shared" si="242"/>
        <v>769</v>
      </c>
      <c r="H632" s="2">
        <f t="shared" si="243"/>
        <v>9.9277046217402534E-2</v>
      </c>
      <c r="I632" s="2"/>
      <c r="J632" s="2">
        <f t="shared" si="244"/>
        <v>0.42899561063774849</v>
      </c>
      <c r="K632" s="2">
        <f t="shared" si="245"/>
        <v>0.52827265685515101</v>
      </c>
      <c r="L632" s="2">
        <f t="shared" si="246"/>
        <v>2.4012393493415957E-2</v>
      </c>
      <c r="M632" s="2">
        <f t="shared" si="247"/>
        <v>1.8719339013684538E-2</v>
      </c>
      <c r="N632" s="55">
        <v>3323</v>
      </c>
      <c r="O632" s="55">
        <v>4092</v>
      </c>
      <c r="P632" s="106">
        <v>186</v>
      </c>
      <c r="Q632" s="106">
        <v>54</v>
      </c>
      <c r="X632" s="55">
        <v>10</v>
      </c>
      <c r="Y632" s="55">
        <v>59</v>
      </c>
      <c r="Z632" s="55">
        <v>22</v>
      </c>
      <c r="AG632" s="7">
        <f>IF(Q632&gt;0,RANK(Q632,(N632:P632,Q632:AE632)),0)</f>
        <v>5</v>
      </c>
      <c r="AH632" s="7">
        <f>IF(R632&gt;0,RANK(R632,(N632:P632,Q632:AE632)),0)</f>
        <v>0</v>
      </c>
      <c r="AI632" s="7">
        <f>IF(T632&gt;0,RANK(T632,(N632:P632,Q632:AE632)),0)</f>
        <v>0</v>
      </c>
      <c r="AJ632" s="7">
        <f>IF(S632&gt;0,RANK(S632,(N632:P632,Q632:AE632)),0)</f>
        <v>0</v>
      </c>
      <c r="AK632" s="2">
        <f t="shared" si="248"/>
        <v>6.9713400464756006E-3</v>
      </c>
      <c r="AL632" s="2">
        <f t="shared" si="249"/>
        <v>0</v>
      </c>
      <c r="AM632" s="2">
        <f t="shared" si="250"/>
        <v>0</v>
      </c>
      <c r="AN632" s="2">
        <f t="shared" si="251"/>
        <v>0</v>
      </c>
      <c r="AP632" t="s">
        <v>2156</v>
      </c>
      <c r="AQ632" t="s">
        <v>1960</v>
      </c>
      <c r="AT632">
        <v>2</v>
      </c>
      <c r="AU632" s="95">
        <v>19</v>
      </c>
      <c r="AV632" s="97">
        <v>105</v>
      </c>
      <c r="AW632" s="100">
        <f t="shared" si="252"/>
        <v>19105</v>
      </c>
      <c r="AY632" s="7" t="s">
        <v>1461</v>
      </c>
      <c r="AZ632" s="1">
        <v>66</v>
      </c>
      <c r="BA632" s="1">
        <v>2</v>
      </c>
      <c r="BB632" s="1" t="e">
        <f>C632+AZ632+BA632-#REF!</f>
        <v>#REF!</v>
      </c>
    </row>
    <row r="633" spans="1:54" ht="13" hidden="1" customHeight="1" outlineLevel="1">
      <c r="A633" t="s">
        <v>1553</v>
      </c>
      <c r="B633" t="s">
        <v>1960</v>
      </c>
      <c r="C633" s="1">
        <f t="shared" si="241"/>
        <v>3708</v>
      </c>
      <c r="D633" s="7">
        <f>IF(N633&gt;0, RANK(N633,(N633:P633,Q633:AE633)),0)</f>
        <v>2</v>
      </c>
      <c r="E633" s="7">
        <f>IF(O633&gt;0,RANK(O633,(N633:P633,Q633:AE633)),0)</f>
        <v>1</v>
      </c>
      <c r="F633" s="7">
        <f>IF(P633&gt;0,RANK(P633,(N633:P633,Q633:AE633)),0)</f>
        <v>3</v>
      </c>
      <c r="G633" s="1">
        <f t="shared" si="242"/>
        <v>1227</v>
      </c>
      <c r="H633" s="2">
        <f t="shared" si="243"/>
        <v>0.3309061488673139</v>
      </c>
      <c r="I633" s="2"/>
      <c r="J633" s="2">
        <f t="shared" si="244"/>
        <v>0.31310679611650488</v>
      </c>
      <c r="K633" s="2">
        <f t="shared" si="245"/>
        <v>0.64401294498381878</v>
      </c>
      <c r="L633" s="2">
        <f t="shared" si="246"/>
        <v>2.6429341963322545E-2</v>
      </c>
      <c r="M633" s="2">
        <f t="shared" si="247"/>
        <v>1.6450916936353848E-2</v>
      </c>
      <c r="N633" s="55">
        <v>1161</v>
      </c>
      <c r="O633" s="55">
        <v>2388</v>
      </c>
      <c r="P633" s="106">
        <v>98</v>
      </c>
      <c r="Q633" s="106">
        <v>23</v>
      </c>
      <c r="X633" s="55">
        <v>2</v>
      </c>
      <c r="Y633" s="55">
        <v>17</v>
      </c>
      <c r="Z633" s="55">
        <v>19</v>
      </c>
      <c r="AG633" s="7">
        <f>IF(Q633&gt;0,RANK(Q633,(N633:P633,Q633:AE633)),0)</f>
        <v>4</v>
      </c>
      <c r="AH633" s="7">
        <f>IF(R633&gt;0,RANK(R633,(N633:P633,Q633:AE633)),0)</f>
        <v>0</v>
      </c>
      <c r="AI633" s="7">
        <f>IF(T633&gt;0,RANK(T633,(N633:P633,Q633:AE633)),0)</f>
        <v>0</v>
      </c>
      <c r="AJ633" s="7">
        <f>IF(S633&gt;0,RANK(S633,(N633:P633,Q633:AE633)),0)</f>
        <v>0</v>
      </c>
      <c r="AK633" s="2">
        <f t="shared" si="248"/>
        <v>6.2028047464940672E-3</v>
      </c>
      <c r="AL633" s="2">
        <f t="shared" si="249"/>
        <v>0</v>
      </c>
      <c r="AM633" s="2">
        <f t="shared" si="250"/>
        <v>0</v>
      </c>
      <c r="AN633" s="2">
        <f t="shared" si="251"/>
        <v>0</v>
      </c>
      <c r="AP633" t="s">
        <v>1553</v>
      </c>
      <c r="AQ633" t="s">
        <v>1960</v>
      </c>
      <c r="AT633">
        <v>2</v>
      </c>
      <c r="AU633" s="95">
        <v>19</v>
      </c>
      <c r="AV633" s="97">
        <v>107</v>
      </c>
      <c r="AW633" s="100">
        <f t="shared" si="252"/>
        <v>19107</v>
      </c>
      <c r="AY633" s="7" t="s">
        <v>1461</v>
      </c>
      <c r="AZ633" s="1">
        <v>70</v>
      </c>
      <c r="BA633" s="1">
        <v>1</v>
      </c>
      <c r="BB633" s="1" t="e">
        <f>C633+AZ633+BA633-#REF!</f>
        <v>#REF!</v>
      </c>
    </row>
    <row r="634" spans="1:54" ht="13" hidden="1" customHeight="1" outlineLevel="1">
      <c r="A634" t="s">
        <v>277</v>
      </c>
      <c r="B634" t="s">
        <v>1960</v>
      </c>
      <c r="C634" s="1">
        <f t="shared" si="241"/>
        <v>6603</v>
      </c>
      <c r="D634" s="7">
        <f>IF(N634&gt;0, RANK(N634,(N634:P634,Q634:AE634)),0)</f>
        <v>2</v>
      </c>
      <c r="E634" s="7">
        <f>IF(O634&gt;0,RANK(O634,(N634:P634,Q634:AE634)),0)</f>
        <v>1</v>
      </c>
      <c r="F634" s="7">
        <f>IF(P634&gt;0,RANK(P634,(N634:P634,Q634:AE634)),0)</f>
        <v>3</v>
      </c>
      <c r="G634" s="1">
        <f t="shared" si="242"/>
        <v>1734</v>
      </c>
      <c r="H634" s="2">
        <f t="shared" si="243"/>
        <v>0.26260790549750113</v>
      </c>
      <c r="I634" s="2"/>
      <c r="J634" s="2">
        <f t="shared" si="244"/>
        <v>0.34514614569135244</v>
      </c>
      <c r="K634" s="2">
        <f t="shared" si="245"/>
        <v>0.60775405118885351</v>
      </c>
      <c r="L634" s="2">
        <f t="shared" si="246"/>
        <v>2.8926245645918523E-2</v>
      </c>
      <c r="M634" s="2">
        <f t="shared" si="247"/>
        <v>1.817355747387548E-2</v>
      </c>
      <c r="N634" s="55">
        <v>2279</v>
      </c>
      <c r="O634" s="55">
        <v>4013</v>
      </c>
      <c r="P634" s="106">
        <v>191</v>
      </c>
      <c r="Q634" s="106">
        <v>21</v>
      </c>
      <c r="X634" s="55">
        <v>6</v>
      </c>
      <c r="Y634" s="55">
        <v>71</v>
      </c>
      <c r="Z634" s="55">
        <v>22</v>
      </c>
      <c r="AG634" s="7">
        <f>IF(Q634&gt;0,RANK(Q634,(N634:P634,Q634:AE634)),0)</f>
        <v>6</v>
      </c>
      <c r="AH634" s="7">
        <f>IF(R634&gt;0,RANK(R634,(N634:P634,Q634:AE634)),0)</f>
        <v>0</v>
      </c>
      <c r="AI634" s="7">
        <f>IF(T634&gt;0,RANK(T634,(N634:P634,Q634:AE634)),0)</f>
        <v>0</v>
      </c>
      <c r="AJ634" s="7">
        <f>IF(S634&gt;0,RANK(S634,(N634:P634,Q634:AE634)),0)</f>
        <v>0</v>
      </c>
      <c r="AK634" s="2">
        <f t="shared" si="248"/>
        <v>3.1803725579282144E-3</v>
      </c>
      <c r="AL634" s="2">
        <f t="shared" si="249"/>
        <v>0</v>
      </c>
      <c r="AM634" s="2">
        <f t="shared" si="250"/>
        <v>0</v>
      </c>
      <c r="AN634" s="2">
        <f t="shared" si="251"/>
        <v>0</v>
      </c>
      <c r="AP634" t="s">
        <v>277</v>
      </c>
      <c r="AQ634" t="s">
        <v>1960</v>
      </c>
      <c r="AT634">
        <v>2</v>
      </c>
      <c r="AU634" s="95">
        <v>19</v>
      </c>
      <c r="AV634" s="97">
        <v>109</v>
      </c>
      <c r="AW634" s="100">
        <f t="shared" si="252"/>
        <v>19109</v>
      </c>
      <c r="AY634" s="7" t="s">
        <v>1461</v>
      </c>
      <c r="AZ634" s="1">
        <v>85</v>
      </c>
      <c r="BA634" s="1">
        <v>4</v>
      </c>
      <c r="BB634" s="1" t="e">
        <f>C634+AZ634+BA634-#REF!</f>
        <v>#REF!</v>
      </c>
    </row>
    <row r="635" spans="1:54" ht="13" hidden="1" customHeight="1" outlineLevel="1">
      <c r="A635" t="s">
        <v>1579</v>
      </c>
      <c r="B635" t="s">
        <v>1960</v>
      </c>
      <c r="C635" s="1">
        <f t="shared" si="241"/>
        <v>10655</v>
      </c>
      <c r="D635" s="7">
        <f>IF(N635&gt;0, RANK(N635,(N635:P635,Q635:AE635)),0)</f>
        <v>1</v>
      </c>
      <c r="E635" s="7">
        <f>IF(O635&gt;0,RANK(O635,(N635:P635,Q635:AE635)),0)</f>
        <v>2</v>
      </c>
      <c r="F635" s="7">
        <f>IF(P635&gt;0,RANK(P635,(N635:P635,Q635:AE635)),0)</f>
        <v>3</v>
      </c>
      <c r="G635" s="1">
        <f t="shared" si="242"/>
        <v>350</v>
      </c>
      <c r="H635" s="2">
        <f t="shared" si="243"/>
        <v>3.2848427968090101E-2</v>
      </c>
      <c r="I635" s="2"/>
      <c r="J635" s="2">
        <f t="shared" si="244"/>
        <v>0.49497888315344907</v>
      </c>
      <c r="K635" s="2">
        <f t="shared" si="245"/>
        <v>0.462130455185359</v>
      </c>
      <c r="L635" s="2">
        <f t="shared" si="246"/>
        <v>2.1022993899577663E-2</v>
      </c>
      <c r="M635" s="2">
        <f t="shared" si="247"/>
        <v>2.1867667761614269E-2</v>
      </c>
      <c r="N635" s="55">
        <v>5274</v>
      </c>
      <c r="O635" s="55">
        <v>4924</v>
      </c>
      <c r="P635" s="106">
        <v>224</v>
      </c>
      <c r="Q635" s="106">
        <v>82</v>
      </c>
      <c r="X635" s="55">
        <v>7</v>
      </c>
      <c r="Y635" s="55">
        <v>103</v>
      </c>
      <c r="Z635" s="55">
        <v>41</v>
      </c>
      <c r="AG635" s="7">
        <f>IF(Q635&gt;0,RANK(Q635,(N635:P635,Q635:AE635)),0)</f>
        <v>5</v>
      </c>
      <c r="AH635" s="7">
        <f>IF(R635&gt;0,RANK(R635,(N635:P635,Q635:AE635)),0)</f>
        <v>0</v>
      </c>
      <c r="AI635" s="7">
        <f>IF(T635&gt;0,RANK(T635,(N635:P635,Q635:AE635)),0)</f>
        <v>0</v>
      </c>
      <c r="AJ635" s="7">
        <f>IF(S635&gt;0,RANK(S635,(N635:P635,Q635:AE635)),0)</f>
        <v>0</v>
      </c>
      <c r="AK635" s="2">
        <f t="shared" si="248"/>
        <v>7.6959174096668231E-3</v>
      </c>
      <c r="AL635" s="2">
        <f t="shared" si="249"/>
        <v>0</v>
      </c>
      <c r="AM635" s="2">
        <f t="shared" si="250"/>
        <v>0</v>
      </c>
      <c r="AN635" s="2">
        <f t="shared" si="251"/>
        <v>0</v>
      </c>
      <c r="AP635" t="s">
        <v>1579</v>
      </c>
      <c r="AQ635" t="s">
        <v>1960</v>
      </c>
      <c r="AT635">
        <v>2</v>
      </c>
      <c r="AU635" s="95">
        <v>19</v>
      </c>
      <c r="AV635" s="97">
        <v>111</v>
      </c>
      <c r="AW635" s="100">
        <f t="shared" si="252"/>
        <v>19111</v>
      </c>
      <c r="AY635" s="7" t="s">
        <v>1461</v>
      </c>
      <c r="AZ635" s="1">
        <v>152</v>
      </c>
      <c r="BA635" s="1">
        <v>1</v>
      </c>
      <c r="BB635" s="1" t="e">
        <f>C635+AZ635+BA635-#REF!</f>
        <v>#REF!</v>
      </c>
    </row>
    <row r="636" spans="1:54" ht="13" hidden="1" customHeight="1" outlineLevel="1">
      <c r="A636" t="s">
        <v>682</v>
      </c>
      <c r="B636" t="s">
        <v>1960</v>
      </c>
      <c r="C636" s="1">
        <f t="shared" si="241"/>
        <v>86482</v>
      </c>
      <c r="D636" s="7">
        <f>IF(N636&gt;0, RANK(N636,(N636:P636,Q636:AE636)),0)</f>
        <v>1</v>
      </c>
      <c r="E636" s="7">
        <f>IF(O636&gt;0,RANK(O636,(N636:P636,Q636:AE636)),0)</f>
        <v>2</v>
      </c>
      <c r="F636" s="7">
        <f>IF(P636&gt;0,RANK(P636,(N636:P636,Q636:AE636)),0)</f>
        <v>3</v>
      </c>
      <c r="G636" s="1">
        <f t="shared" si="242"/>
        <v>5070</v>
      </c>
      <c r="H636" s="2">
        <f t="shared" si="243"/>
        <v>5.8624916167526193E-2</v>
      </c>
      <c r="I636" s="2"/>
      <c r="J636" s="2">
        <f t="shared" si="244"/>
        <v>0.51092712934483475</v>
      </c>
      <c r="K636" s="2">
        <f t="shared" si="245"/>
        <v>0.45230221317730857</v>
      </c>
      <c r="L636" s="2">
        <f t="shared" si="246"/>
        <v>2.1703938391804074E-2</v>
      </c>
      <c r="M636" s="2">
        <f t="shared" si="247"/>
        <v>1.5066719086052609E-2</v>
      </c>
      <c r="N636" s="55">
        <v>44186</v>
      </c>
      <c r="O636" s="55">
        <v>39116</v>
      </c>
      <c r="P636" s="106">
        <v>1877</v>
      </c>
      <c r="Q636" s="106">
        <v>636</v>
      </c>
      <c r="X636" s="55">
        <v>94</v>
      </c>
      <c r="Y636" s="55">
        <v>251</v>
      </c>
      <c r="Z636" s="55">
        <v>322</v>
      </c>
      <c r="AG636" s="7">
        <f>IF(Q636&gt;0,RANK(Q636,(N636:P636,Q636:AE636)),0)</f>
        <v>4</v>
      </c>
      <c r="AH636" s="7">
        <f>IF(R636&gt;0,RANK(R636,(N636:P636,Q636:AE636)),0)</f>
        <v>0</v>
      </c>
      <c r="AI636" s="7">
        <f>IF(T636&gt;0,RANK(T636,(N636:P636,Q636:AE636)),0)</f>
        <v>0</v>
      </c>
      <c r="AJ636" s="7">
        <f>IF(S636&gt;0,RANK(S636,(N636:P636,Q636:AE636)),0)</f>
        <v>0</v>
      </c>
      <c r="AK636" s="2">
        <f t="shared" si="248"/>
        <v>7.354131495571333E-3</v>
      </c>
      <c r="AL636" s="2">
        <f t="shared" si="249"/>
        <v>0</v>
      </c>
      <c r="AM636" s="2">
        <f t="shared" si="250"/>
        <v>0</v>
      </c>
      <c r="AN636" s="2">
        <f t="shared" si="251"/>
        <v>0</v>
      </c>
      <c r="AP636" t="s">
        <v>682</v>
      </c>
      <c r="AQ636" t="s">
        <v>1960</v>
      </c>
      <c r="AT636">
        <v>2</v>
      </c>
      <c r="AU636" s="95">
        <v>19</v>
      </c>
      <c r="AV636" s="97">
        <v>113</v>
      </c>
      <c r="AW636" s="100">
        <f t="shared" si="252"/>
        <v>19113</v>
      </c>
      <c r="AY636" s="7" t="s">
        <v>1461</v>
      </c>
      <c r="AZ636" s="1">
        <v>443</v>
      </c>
      <c r="BA636" s="1">
        <v>25</v>
      </c>
      <c r="BB636" s="1" t="e">
        <f>C636+AZ636+BA636-#REF!</f>
        <v>#REF!</v>
      </c>
    </row>
    <row r="637" spans="1:54" ht="13" hidden="1" customHeight="1" outlineLevel="1">
      <c r="A637" t="s">
        <v>6</v>
      </c>
      <c r="B637" t="s">
        <v>1960</v>
      </c>
      <c r="C637" s="1">
        <f t="shared" si="241"/>
        <v>3381</v>
      </c>
      <c r="D637" s="7">
        <f>IF(N637&gt;0, RANK(N637,(N637:P637,Q637:AE637)),0)</f>
        <v>2</v>
      </c>
      <c r="E637" s="7">
        <f>IF(O637&gt;0,RANK(O637,(N637:P637,Q637:AE637)),0)</f>
        <v>1</v>
      </c>
      <c r="F637" s="7">
        <f>IF(P637&gt;0,RANK(P637,(N637:P637,Q637:AE637)),0)</f>
        <v>3</v>
      </c>
      <c r="G637" s="1">
        <f t="shared" si="242"/>
        <v>812</v>
      </c>
      <c r="H637" s="2">
        <f t="shared" si="243"/>
        <v>0.2401656314699793</v>
      </c>
      <c r="I637" s="2"/>
      <c r="J637" s="2">
        <f t="shared" si="244"/>
        <v>0.35699497190180418</v>
      </c>
      <c r="K637" s="2">
        <f t="shared" si="245"/>
        <v>0.59716060337178345</v>
      </c>
      <c r="L637" s="2">
        <f t="shared" si="246"/>
        <v>2.2182786157941437E-2</v>
      </c>
      <c r="M637" s="2">
        <f t="shared" si="247"/>
        <v>2.3661638568470932E-2</v>
      </c>
      <c r="N637" s="55">
        <v>1207</v>
      </c>
      <c r="O637" s="55">
        <v>2019</v>
      </c>
      <c r="P637" s="106">
        <v>75</v>
      </c>
      <c r="Q637" s="106">
        <v>15</v>
      </c>
      <c r="X637" s="55">
        <v>2</v>
      </c>
      <c r="Y637" s="55">
        <v>46</v>
      </c>
      <c r="Z637" s="55">
        <v>17</v>
      </c>
      <c r="AG637" s="7">
        <f>IF(Q637&gt;0,RANK(Q637,(N637:P637,Q637:AE637)),0)</f>
        <v>6</v>
      </c>
      <c r="AH637" s="7">
        <f>IF(R637&gt;0,RANK(R637,(N637:P637,Q637:AE637)),0)</f>
        <v>0</v>
      </c>
      <c r="AI637" s="7">
        <f>IF(T637&gt;0,RANK(T637,(N637:P637,Q637:AE637)),0)</f>
        <v>0</v>
      </c>
      <c r="AJ637" s="7">
        <f>IF(S637&gt;0,RANK(S637,(N637:P637,Q637:AE637)),0)</f>
        <v>0</v>
      </c>
      <c r="AK637" s="2">
        <f t="shared" si="248"/>
        <v>4.4365572315882874E-3</v>
      </c>
      <c r="AL637" s="2">
        <f t="shared" si="249"/>
        <v>0</v>
      </c>
      <c r="AM637" s="2">
        <f t="shared" si="250"/>
        <v>0</v>
      </c>
      <c r="AN637" s="2">
        <f t="shared" si="251"/>
        <v>0</v>
      </c>
      <c r="AP637" t="s">
        <v>6</v>
      </c>
      <c r="AQ637" t="s">
        <v>1960</v>
      </c>
      <c r="AT637">
        <v>2</v>
      </c>
      <c r="AU637" s="95">
        <v>19</v>
      </c>
      <c r="AV637" s="97">
        <v>115</v>
      </c>
      <c r="AW637" s="100">
        <f t="shared" si="252"/>
        <v>19115</v>
      </c>
      <c r="AY637" s="7" t="s">
        <v>1461</v>
      </c>
      <c r="AZ637" s="1">
        <v>38</v>
      </c>
      <c r="BA637" s="1">
        <v>1</v>
      </c>
      <c r="BB637" s="1" t="e">
        <f>C637+AZ637+BA637-#REF!</f>
        <v>#REF!</v>
      </c>
    </row>
    <row r="638" spans="1:54" ht="13" hidden="1" customHeight="1" outlineLevel="1">
      <c r="A638" t="s">
        <v>2198</v>
      </c>
      <c r="B638" t="s">
        <v>1960</v>
      </c>
      <c r="C638" s="1">
        <f t="shared" si="241"/>
        <v>3183</v>
      </c>
      <c r="D638" s="7">
        <f>IF(N638&gt;0, RANK(N638,(N638:P638,Q638:AE638)),0)</f>
        <v>2</v>
      </c>
      <c r="E638" s="7">
        <f>IF(O638&gt;0,RANK(O638,(N638:P638,Q638:AE638)),0)</f>
        <v>1</v>
      </c>
      <c r="F638" s="7">
        <f>IF(P638&gt;0,RANK(P638,(N638:P638,Q638:AE638)),0)</f>
        <v>3</v>
      </c>
      <c r="G638" s="1">
        <f t="shared" si="242"/>
        <v>915</v>
      </c>
      <c r="H638" s="2">
        <f t="shared" si="243"/>
        <v>0.28746465598491988</v>
      </c>
      <c r="I638" s="2"/>
      <c r="J638" s="2">
        <f t="shared" si="244"/>
        <v>0.3232799245994345</v>
      </c>
      <c r="K638" s="2">
        <f t="shared" si="245"/>
        <v>0.61074458058435444</v>
      </c>
      <c r="L638" s="2">
        <f t="shared" si="246"/>
        <v>3.2359409362236885E-2</v>
      </c>
      <c r="M638" s="2">
        <f t="shared" si="247"/>
        <v>3.3616085453974237E-2</v>
      </c>
      <c r="N638" s="55">
        <v>1029</v>
      </c>
      <c r="O638" s="55">
        <v>1944</v>
      </c>
      <c r="P638" s="106">
        <v>103</v>
      </c>
      <c r="Q638" s="106">
        <v>20</v>
      </c>
      <c r="X638" s="55">
        <v>3</v>
      </c>
      <c r="Y638" s="55">
        <v>16</v>
      </c>
      <c r="Z638" s="55">
        <v>68</v>
      </c>
      <c r="AG638" s="7">
        <f>IF(Q638&gt;0,RANK(Q638,(N638:P638,Q638:AE638)),0)</f>
        <v>5</v>
      </c>
      <c r="AH638" s="7">
        <f>IF(R638&gt;0,RANK(R638,(N638:P638,Q638:AE638)),0)</f>
        <v>0</v>
      </c>
      <c r="AI638" s="7">
        <f>IF(T638&gt;0,RANK(T638,(N638:P638,Q638:AE638)),0)</f>
        <v>0</v>
      </c>
      <c r="AJ638" s="7">
        <f>IF(S638&gt;0,RANK(S638,(N638:P638,Q638:AE638)),0)</f>
        <v>0</v>
      </c>
      <c r="AK638" s="2">
        <f t="shared" si="248"/>
        <v>6.2833804586867733E-3</v>
      </c>
      <c r="AL638" s="2">
        <f t="shared" si="249"/>
        <v>0</v>
      </c>
      <c r="AM638" s="2">
        <f t="shared" si="250"/>
        <v>0</v>
      </c>
      <c r="AN638" s="2">
        <f t="shared" si="251"/>
        <v>0</v>
      </c>
      <c r="AP638" t="s">
        <v>2198</v>
      </c>
      <c r="AQ638" t="s">
        <v>1960</v>
      </c>
      <c r="AT638">
        <v>2</v>
      </c>
      <c r="AU638" s="95">
        <v>19</v>
      </c>
      <c r="AV638" s="97">
        <v>117</v>
      </c>
      <c r="AW638" s="100">
        <f t="shared" si="252"/>
        <v>19117</v>
      </c>
      <c r="AY638" s="7" t="s">
        <v>1461</v>
      </c>
      <c r="AZ638" s="1">
        <v>55</v>
      </c>
      <c r="BA638" s="1">
        <v>0</v>
      </c>
      <c r="BB638" s="1" t="e">
        <f>C638+AZ638+BA638-#REF!</f>
        <v>#REF!</v>
      </c>
    </row>
    <row r="639" spans="1:54" ht="13" hidden="1" customHeight="1" outlineLevel="1">
      <c r="A639" t="s">
        <v>2250</v>
      </c>
      <c r="B639" t="s">
        <v>1960</v>
      </c>
      <c r="C639" s="1">
        <f t="shared" si="241"/>
        <v>4335</v>
      </c>
      <c r="D639" s="7">
        <f>IF(N639&gt;0, RANK(N639,(N639:P639,Q639:AE639)),0)</f>
        <v>2</v>
      </c>
      <c r="E639" s="7">
        <f>IF(O639&gt;0,RANK(O639,(N639:P639,Q639:AE639)),0)</f>
        <v>1</v>
      </c>
      <c r="F639" s="7">
        <f>IF(P639&gt;0,RANK(P639,(N639:P639,Q639:AE639)),0)</f>
        <v>3</v>
      </c>
      <c r="G639" s="1">
        <f t="shared" si="242"/>
        <v>3059</v>
      </c>
      <c r="H639" s="2">
        <f t="shared" si="243"/>
        <v>0.70565167243367932</v>
      </c>
      <c r="I639" s="2"/>
      <c r="J639" s="2">
        <f t="shared" si="244"/>
        <v>0.13564013840830449</v>
      </c>
      <c r="K639" s="2">
        <f t="shared" si="245"/>
        <v>0.8412918108419839</v>
      </c>
      <c r="L639" s="2">
        <f t="shared" si="246"/>
        <v>1.3610149942329872E-2</v>
      </c>
      <c r="M639" s="2">
        <f t="shared" si="247"/>
        <v>9.4579008073817604E-3</v>
      </c>
      <c r="N639" s="55">
        <v>588</v>
      </c>
      <c r="O639" s="55">
        <v>3647</v>
      </c>
      <c r="P639" s="106">
        <v>59</v>
      </c>
      <c r="Q639" s="106">
        <v>29</v>
      </c>
      <c r="X639" s="55">
        <v>1</v>
      </c>
      <c r="Y639" s="55">
        <v>5</v>
      </c>
      <c r="Z639" s="55">
        <v>6</v>
      </c>
      <c r="AG639" s="7">
        <f>IF(Q639&gt;0,RANK(Q639,(N639:P639,Q639:AE639)),0)</f>
        <v>4</v>
      </c>
      <c r="AH639" s="7">
        <f>IF(R639&gt;0,RANK(R639,(N639:P639,Q639:AE639)),0)</f>
        <v>0</v>
      </c>
      <c r="AI639" s="7">
        <f>IF(T639&gt;0,RANK(T639,(N639:P639,Q639:AE639)),0)</f>
        <v>0</v>
      </c>
      <c r="AJ639" s="7">
        <f>IF(S639&gt;0,RANK(S639,(N639:P639,Q639:AE639)),0)</f>
        <v>0</v>
      </c>
      <c r="AK639" s="2">
        <f t="shared" si="248"/>
        <v>6.6897347174163782E-3</v>
      </c>
      <c r="AL639" s="2">
        <f t="shared" si="249"/>
        <v>0</v>
      </c>
      <c r="AM639" s="2">
        <f t="shared" si="250"/>
        <v>0</v>
      </c>
      <c r="AN639" s="2">
        <f t="shared" si="251"/>
        <v>0</v>
      </c>
      <c r="AP639" t="s">
        <v>2250</v>
      </c>
      <c r="AQ639" t="s">
        <v>1960</v>
      </c>
      <c r="AT639">
        <v>2</v>
      </c>
      <c r="AU639" s="95">
        <v>19</v>
      </c>
      <c r="AV639" s="97">
        <v>119</v>
      </c>
      <c r="AW639" s="100">
        <f t="shared" si="252"/>
        <v>19119</v>
      </c>
      <c r="AY639" s="7" t="s">
        <v>1461</v>
      </c>
      <c r="AZ639" s="1">
        <v>76</v>
      </c>
      <c r="BA639" s="1">
        <v>0</v>
      </c>
      <c r="BB639" s="1" t="e">
        <f>C639+AZ639+BA639-#REF!</f>
        <v>#REF!</v>
      </c>
    </row>
    <row r="640" spans="1:54" ht="13" hidden="1" customHeight="1" outlineLevel="1">
      <c r="A640" t="s">
        <v>584</v>
      </c>
      <c r="B640" t="s">
        <v>1960</v>
      </c>
      <c r="C640" s="1">
        <f t="shared" si="241"/>
        <v>6531</v>
      </c>
      <c r="D640" s="7">
        <f>IF(N640&gt;0, RANK(N640,(N640:P640,Q640:AE640)),0)</f>
        <v>2</v>
      </c>
      <c r="E640" s="7">
        <f>IF(O640&gt;0,RANK(O640,(N640:P640,Q640:AE640)),0)</f>
        <v>1</v>
      </c>
      <c r="F640" s="7">
        <f>IF(P640&gt;0,RANK(P640,(N640:P640,Q640:AE640)),0)</f>
        <v>3</v>
      </c>
      <c r="G640" s="1">
        <f t="shared" si="242"/>
        <v>1741</v>
      </c>
      <c r="H640" s="2">
        <f t="shared" si="243"/>
        <v>0.2665747971214209</v>
      </c>
      <c r="I640" s="2"/>
      <c r="J640" s="2">
        <f t="shared" si="244"/>
        <v>0.34083601286173631</v>
      </c>
      <c r="K640" s="2">
        <f t="shared" si="245"/>
        <v>0.60741080998315722</v>
      </c>
      <c r="L640" s="2">
        <f t="shared" si="246"/>
        <v>2.8326443117439901E-2</v>
      </c>
      <c r="M640" s="2">
        <f t="shared" si="247"/>
        <v>2.3426734037666621E-2</v>
      </c>
      <c r="N640" s="55">
        <v>2226</v>
      </c>
      <c r="O640" s="55">
        <v>3967</v>
      </c>
      <c r="P640" s="106">
        <v>185</v>
      </c>
      <c r="Q640" s="106">
        <v>96</v>
      </c>
      <c r="X640" s="55">
        <v>2</v>
      </c>
      <c r="Y640" s="55">
        <v>17</v>
      </c>
      <c r="Z640" s="55">
        <v>38</v>
      </c>
      <c r="AG640" s="7">
        <f>IF(Q640&gt;0,RANK(Q640,(N640:P640,Q640:AE640)),0)</f>
        <v>4</v>
      </c>
      <c r="AH640" s="7">
        <f>IF(R640&gt;0,RANK(R640,(N640:P640,Q640:AE640)),0)</f>
        <v>0</v>
      </c>
      <c r="AI640" s="7">
        <f>IF(T640&gt;0,RANK(T640,(N640:P640,Q640:AE640)),0)</f>
        <v>0</v>
      </c>
      <c r="AJ640" s="7">
        <f>IF(S640&gt;0,RANK(S640,(N640:P640,Q640:AE640)),0)</f>
        <v>0</v>
      </c>
      <c r="AK640" s="2">
        <f t="shared" si="248"/>
        <v>1.4699127239320165E-2</v>
      </c>
      <c r="AL640" s="2">
        <f t="shared" si="249"/>
        <v>0</v>
      </c>
      <c r="AM640" s="2">
        <f t="shared" si="250"/>
        <v>0</v>
      </c>
      <c r="AN640" s="2">
        <f t="shared" si="251"/>
        <v>0</v>
      </c>
      <c r="AP640" t="s">
        <v>584</v>
      </c>
      <c r="AQ640" t="s">
        <v>1960</v>
      </c>
      <c r="AT640">
        <v>2</v>
      </c>
      <c r="AU640" s="95">
        <v>19</v>
      </c>
      <c r="AV640" s="97">
        <v>121</v>
      </c>
      <c r="AW640" s="100">
        <f t="shared" si="252"/>
        <v>19121</v>
      </c>
      <c r="AY640" s="7" t="s">
        <v>1461</v>
      </c>
      <c r="AZ640" s="1">
        <v>69</v>
      </c>
      <c r="BA640" s="1">
        <v>3</v>
      </c>
      <c r="BB640" s="1" t="e">
        <f>C640+AZ640+BA640-#REF!</f>
        <v>#REF!</v>
      </c>
    </row>
    <row r="641" spans="1:54" ht="13" hidden="1" customHeight="1" outlineLevel="1">
      <c r="A641" t="s">
        <v>2432</v>
      </c>
      <c r="B641" t="s">
        <v>1960</v>
      </c>
      <c r="C641" s="1">
        <f t="shared" si="241"/>
        <v>7787</v>
      </c>
      <c r="D641" s="7">
        <f>IF(N641&gt;0, RANK(N641,(N641:P641,Q641:AE641)),0)</f>
        <v>2</v>
      </c>
      <c r="E641" s="7">
        <f>IF(O641&gt;0,RANK(O641,(N641:P641,Q641:AE641)),0)</f>
        <v>1</v>
      </c>
      <c r="F641" s="7">
        <f>IF(P641&gt;0,RANK(P641,(N641:P641,Q641:AE641)),0)</f>
        <v>3</v>
      </c>
      <c r="G641" s="1">
        <f t="shared" si="242"/>
        <v>3243</v>
      </c>
      <c r="H641" s="2">
        <f t="shared" si="243"/>
        <v>0.41646333632978039</v>
      </c>
      <c r="I641" s="2"/>
      <c r="J641" s="2">
        <f t="shared" si="244"/>
        <v>0.26852446385000645</v>
      </c>
      <c r="K641" s="2">
        <f t="shared" si="245"/>
        <v>0.68498780017978678</v>
      </c>
      <c r="L641" s="2">
        <f t="shared" si="246"/>
        <v>2.5041736227045076E-2</v>
      </c>
      <c r="M641" s="2">
        <f t="shared" si="247"/>
        <v>2.1445999743161758E-2</v>
      </c>
      <c r="N641" s="55">
        <v>2091</v>
      </c>
      <c r="O641" s="55">
        <v>5334</v>
      </c>
      <c r="P641" s="106">
        <v>195</v>
      </c>
      <c r="Q641" s="106">
        <v>72</v>
      </c>
      <c r="X641" s="55">
        <v>10</v>
      </c>
      <c r="Y641" s="55">
        <v>39</v>
      </c>
      <c r="Z641" s="55">
        <v>46</v>
      </c>
      <c r="AG641" s="7">
        <f>IF(Q641&gt;0,RANK(Q641,(N641:P641,Q641:AE641)),0)</f>
        <v>4</v>
      </c>
      <c r="AH641" s="7">
        <f>IF(R641&gt;0,RANK(R641,(N641:P641,Q641:AE641)),0)</f>
        <v>0</v>
      </c>
      <c r="AI641" s="7">
        <f>IF(T641&gt;0,RANK(T641,(N641:P641,Q641:AE641)),0)</f>
        <v>0</v>
      </c>
      <c r="AJ641" s="7">
        <f>IF(S641&gt;0,RANK(S641,(N641:P641,Q641:AE641)),0)</f>
        <v>0</v>
      </c>
      <c r="AK641" s="2">
        <f t="shared" si="248"/>
        <v>9.2461795299858731E-3</v>
      </c>
      <c r="AL641" s="2">
        <f t="shared" si="249"/>
        <v>0</v>
      </c>
      <c r="AM641" s="2">
        <f t="shared" si="250"/>
        <v>0</v>
      </c>
      <c r="AN641" s="2">
        <f t="shared" si="251"/>
        <v>0</v>
      </c>
      <c r="AP641" t="s">
        <v>2432</v>
      </c>
      <c r="AQ641" t="s">
        <v>1960</v>
      </c>
      <c r="AT641">
        <v>2</v>
      </c>
      <c r="AU641" s="95">
        <v>19</v>
      </c>
      <c r="AV641" s="97">
        <v>123</v>
      </c>
      <c r="AW641" s="100">
        <f t="shared" si="252"/>
        <v>19123</v>
      </c>
      <c r="AY641" s="7" t="s">
        <v>1461</v>
      </c>
      <c r="AZ641" s="1">
        <v>88</v>
      </c>
      <c r="BA641" s="1">
        <v>1</v>
      </c>
      <c r="BB641" s="1" t="e">
        <f>C641+AZ641+BA641-#REF!</f>
        <v>#REF!</v>
      </c>
    </row>
    <row r="642" spans="1:54" ht="13" hidden="1" customHeight="1" outlineLevel="1">
      <c r="A642" t="s">
        <v>2300</v>
      </c>
      <c r="B642" t="s">
        <v>1960</v>
      </c>
      <c r="C642" s="1">
        <f t="shared" si="241"/>
        <v>13339</v>
      </c>
      <c r="D642" s="7">
        <f>IF(N642&gt;0, RANK(N642,(N642:P642,Q642:AE642)),0)</f>
        <v>2</v>
      </c>
      <c r="E642" s="7">
        <f>IF(O642&gt;0,RANK(O642,(N642:P642,Q642:AE642)),0)</f>
        <v>1</v>
      </c>
      <c r="F642" s="7">
        <f>IF(P642&gt;0,RANK(P642,(N642:P642,Q642:AE642)),0)</f>
        <v>3</v>
      </c>
      <c r="G642" s="1">
        <f t="shared" si="242"/>
        <v>3986</v>
      </c>
      <c r="H642" s="2">
        <f t="shared" si="243"/>
        <v>0.29882300022490443</v>
      </c>
      <c r="I642" s="2"/>
      <c r="J642" s="2">
        <f t="shared" si="244"/>
        <v>0.32993477771946922</v>
      </c>
      <c r="K642" s="2">
        <f t="shared" si="245"/>
        <v>0.6287577779443736</v>
      </c>
      <c r="L642" s="2">
        <f t="shared" si="246"/>
        <v>2.4814453857110726E-2</v>
      </c>
      <c r="M642" s="2">
        <f t="shared" si="247"/>
        <v>1.6492990479046458E-2</v>
      </c>
      <c r="N642" s="55">
        <v>4401</v>
      </c>
      <c r="O642" s="55">
        <v>8387</v>
      </c>
      <c r="P642" s="106">
        <v>331</v>
      </c>
      <c r="Q642" s="106">
        <v>80</v>
      </c>
      <c r="X642" s="55">
        <v>10</v>
      </c>
      <c r="Y642" s="55">
        <v>67</v>
      </c>
      <c r="Z642" s="55">
        <v>63</v>
      </c>
      <c r="AG642" s="7">
        <f>IF(Q642&gt;0,RANK(Q642,(N642:P642,Q642:AE642)),0)</f>
        <v>4</v>
      </c>
      <c r="AH642" s="7">
        <f>IF(R642&gt;0,RANK(R642,(N642:P642,Q642:AE642)),0)</f>
        <v>0</v>
      </c>
      <c r="AI642" s="7">
        <f>IF(T642&gt;0,RANK(T642,(N642:P642,Q642:AE642)),0)</f>
        <v>0</v>
      </c>
      <c r="AJ642" s="7">
        <f>IF(S642&gt;0,RANK(S642,(N642:P642,Q642:AE642)),0)</f>
        <v>0</v>
      </c>
      <c r="AK642" s="2">
        <f t="shared" si="248"/>
        <v>5.9974510832896018E-3</v>
      </c>
      <c r="AL642" s="2">
        <f t="shared" si="249"/>
        <v>0</v>
      </c>
      <c r="AM642" s="2">
        <f t="shared" si="250"/>
        <v>0</v>
      </c>
      <c r="AN642" s="2">
        <f t="shared" si="251"/>
        <v>0</v>
      </c>
      <c r="AP642" t="s">
        <v>2300</v>
      </c>
      <c r="AQ642" t="s">
        <v>1960</v>
      </c>
      <c r="AT642">
        <v>2</v>
      </c>
      <c r="AU642" s="95">
        <v>19</v>
      </c>
      <c r="AV642" s="97">
        <v>125</v>
      </c>
      <c r="AW642" s="100">
        <f t="shared" si="252"/>
        <v>19125</v>
      </c>
      <c r="AY642" s="7" t="s">
        <v>1461</v>
      </c>
      <c r="AZ642" s="1">
        <v>100</v>
      </c>
      <c r="BA642" s="1">
        <v>3</v>
      </c>
      <c r="BB642" s="1" t="e">
        <f>C642+AZ642+BA642-#REF!</f>
        <v>#REF!</v>
      </c>
    </row>
    <row r="643" spans="1:54" ht="13" hidden="1" customHeight="1" outlineLevel="1">
      <c r="A643" t="s">
        <v>966</v>
      </c>
      <c r="B643" t="s">
        <v>1960</v>
      </c>
      <c r="C643" s="1">
        <f t="shared" si="241"/>
        <v>13659</v>
      </c>
      <c r="D643" s="7">
        <f>IF(N643&gt;0, RANK(N643,(N643:P643,Q643:AE643)),0)</f>
        <v>2</v>
      </c>
      <c r="E643" s="7">
        <f>IF(O643&gt;0,RANK(O643,(N643:P643,Q643:AE643)),0)</f>
        <v>1</v>
      </c>
      <c r="F643" s="7">
        <f>IF(P643&gt;0,RANK(P643,(N643:P643,Q643:AE643)),0)</f>
        <v>3</v>
      </c>
      <c r="G643" s="1">
        <f t="shared" si="242"/>
        <v>1008</v>
      </c>
      <c r="H643" s="2">
        <f t="shared" si="243"/>
        <v>7.3797496156380413E-2</v>
      </c>
      <c r="I643" s="2"/>
      <c r="J643" s="2">
        <f t="shared" si="244"/>
        <v>0.44227249432608534</v>
      </c>
      <c r="K643" s="2">
        <f t="shared" si="245"/>
        <v>0.51606999048246582</v>
      </c>
      <c r="L643" s="2">
        <f t="shared" si="246"/>
        <v>2.6283036825536277E-2</v>
      </c>
      <c r="M643" s="2">
        <f t="shared" si="247"/>
        <v>1.5374478365912502E-2</v>
      </c>
      <c r="N643" s="55">
        <v>6041</v>
      </c>
      <c r="O643" s="55">
        <v>7049</v>
      </c>
      <c r="P643" s="106">
        <v>359</v>
      </c>
      <c r="Q643" s="106">
        <v>76</v>
      </c>
      <c r="X643" s="55">
        <v>17</v>
      </c>
      <c r="Y643" s="55">
        <v>58</v>
      </c>
      <c r="Z643" s="55">
        <v>59</v>
      </c>
      <c r="AG643" s="7">
        <f>IF(Q643&gt;0,RANK(Q643,(N643:P643,Q643:AE643)),0)</f>
        <v>4</v>
      </c>
      <c r="AH643" s="7">
        <f>IF(R643&gt;0,RANK(R643,(N643:P643,Q643:AE643)),0)</f>
        <v>0</v>
      </c>
      <c r="AI643" s="7">
        <f>IF(T643&gt;0,RANK(T643,(N643:P643,Q643:AE643)),0)</f>
        <v>0</v>
      </c>
      <c r="AJ643" s="7">
        <f>IF(S643&gt;0,RANK(S643,(N643:P643,Q643:AE643)),0)</f>
        <v>0</v>
      </c>
      <c r="AK643" s="2">
        <f t="shared" si="248"/>
        <v>5.5640969324255067E-3</v>
      </c>
      <c r="AL643" s="2">
        <f t="shared" si="249"/>
        <v>0</v>
      </c>
      <c r="AM643" s="2">
        <f t="shared" si="250"/>
        <v>0</v>
      </c>
      <c r="AN643" s="2">
        <f t="shared" si="251"/>
        <v>0</v>
      </c>
      <c r="AP643" t="s">
        <v>966</v>
      </c>
      <c r="AQ643" t="s">
        <v>1960</v>
      </c>
      <c r="AT643">
        <v>2</v>
      </c>
      <c r="AU643" s="95">
        <v>19</v>
      </c>
      <c r="AV643" s="97">
        <v>127</v>
      </c>
      <c r="AW643" s="100">
        <f t="shared" si="252"/>
        <v>19127</v>
      </c>
      <c r="AY643" s="7" t="s">
        <v>1461</v>
      </c>
      <c r="AZ643" s="1">
        <v>172</v>
      </c>
      <c r="BA643" s="1">
        <v>13</v>
      </c>
      <c r="BB643" s="1" t="e">
        <f>C643+AZ643+BA643-#REF!</f>
        <v>#REF!</v>
      </c>
    </row>
    <row r="644" spans="1:54" ht="13" hidden="1" customHeight="1" outlineLevel="1">
      <c r="A644" t="s">
        <v>481</v>
      </c>
      <c r="B644" t="s">
        <v>1960</v>
      </c>
      <c r="C644" s="1">
        <f t="shared" ref="C644:C679" si="253">SUM(N644:AE644)</f>
        <v>4906</v>
      </c>
      <c r="D644" s="7">
        <f>IF(N644&gt;0, RANK(N644,(N644:P644,Q644:AE644)),0)</f>
        <v>2</v>
      </c>
      <c r="E644" s="7">
        <f>IF(O644&gt;0,RANK(O644,(N644:P644,Q644:AE644)),0)</f>
        <v>1</v>
      </c>
      <c r="F644" s="7">
        <f>IF(P644&gt;0,RANK(P644,(N644:P644,Q644:AE644)),0)</f>
        <v>3</v>
      </c>
      <c r="G644" s="1">
        <f t="shared" ref="G644:G679" si="254">IF(C644&gt;0,MAX(N644:P644)-LARGE(N644:P644,2),0)</f>
        <v>1905</v>
      </c>
      <c r="H644" s="2">
        <f t="shared" ref="H644:H675" si="255">IF(C644&gt;0,G644/C644,0)</f>
        <v>0.38830004076640851</v>
      </c>
      <c r="I644" s="2"/>
      <c r="J644" s="2">
        <f t="shared" ref="J644:J679" si="256">IF($C644=0,"-",N644/$C644)</f>
        <v>0.2804728903383612</v>
      </c>
      <c r="K644" s="2">
        <f t="shared" ref="K644:K679" si="257">IF($C644=0,"-",O644/$C644)</f>
        <v>0.66877293110476965</v>
      </c>
      <c r="L644" s="2">
        <f t="shared" ref="L644:L679" si="258">IF($C644=0,"-",P644/$C644)</f>
        <v>2.9963310232368527E-2</v>
      </c>
      <c r="M644" s="2">
        <f t="shared" ref="M644:M675" si="259">IF(C644=0,"-",(1-J644-K644-L644))</f>
        <v>2.0790868324500618E-2</v>
      </c>
      <c r="N644" s="55">
        <v>1376</v>
      </c>
      <c r="O644" s="55">
        <v>3281</v>
      </c>
      <c r="P644" s="106">
        <v>147</v>
      </c>
      <c r="Q644" s="106">
        <v>46</v>
      </c>
      <c r="X644" s="55">
        <v>4</v>
      </c>
      <c r="Y644" s="55">
        <v>24</v>
      </c>
      <c r="Z644" s="55">
        <v>28</v>
      </c>
      <c r="AG644" s="7">
        <f>IF(Q644&gt;0,RANK(Q644,(N644:P644,Q644:AE644)),0)</f>
        <v>4</v>
      </c>
      <c r="AH644" s="7">
        <f>IF(R644&gt;0,RANK(R644,(N644:P644,Q644:AE644)),0)</f>
        <v>0</v>
      </c>
      <c r="AI644" s="7">
        <f>IF(T644&gt;0,RANK(T644,(N644:P644,Q644:AE644)),0)</f>
        <v>0</v>
      </c>
      <c r="AJ644" s="7">
        <f>IF(S644&gt;0,RANK(S644,(N644:P644,Q644:AE644)),0)</f>
        <v>0</v>
      </c>
      <c r="AK644" s="2">
        <f t="shared" ref="AK644:AK679" si="260">IF($C644=0,"-",Q644/$C644)</f>
        <v>9.3762739502649822E-3</v>
      </c>
      <c r="AL644" s="2">
        <f t="shared" ref="AL644:AL679" si="261">IF($C644=0,"-",R644/$C644)</f>
        <v>0</v>
      </c>
      <c r="AM644" s="2">
        <f t="shared" ref="AM644:AM679" si="262">IF($C644=0,"-",T644/$C644)</f>
        <v>0</v>
      </c>
      <c r="AN644" s="2">
        <f t="shared" ref="AN644:AN679" si="263">IF($C644=0,"-",S644/$C644)</f>
        <v>0</v>
      </c>
      <c r="AP644" t="s">
        <v>481</v>
      </c>
      <c r="AQ644" t="s">
        <v>1960</v>
      </c>
      <c r="AT644">
        <v>2</v>
      </c>
      <c r="AU644" s="95">
        <v>19</v>
      </c>
      <c r="AV644" s="97">
        <v>129</v>
      </c>
      <c r="AW644" s="100">
        <f t="shared" si="252"/>
        <v>19129</v>
      </c>
      <c r="AY644" s="7" t="s">
        <v>1461</v>
      </c>
      <c r="AZ644" s="1">
        <v>161</v>
      </c>
      <c r="BA644" s="1">
        <v>5</v>
      </c>
      <c r="BB644" s="1" t="e">
        <f>C644+AZ644+BA644-#REF!</f>
        <v>#REF!</v>
      </c>
    </row>
    <row r="645" spans="1:54" ht="13" hidden="1" customHeight="1" outlineLevel="1">
      <c r="A645" t="s">
        <v>1501</v>
      </c>
      <c r="B645" t="s">
        <v>1960</v>
      </c>
      <c r="C645" s="1">
        <f t="shared" si="253"/>
        <v>4127</v>
      </c>
      <c r="D645" s="7">
        <f>IF(N645&gt;0, RANK(N645,(N645:P645,Q645:AE645)),0)</f>
        <v>2</v>
      </c>
      <c r="E645" s="7">
        <f>IF(O645&gt;0,RANK(O645,(N645:P645,Q645:AE645)),0)</f>
        <v>1</v>
      </c>
      <c r="F645" s="7">
        <f>IF(P645&gt;0,RANK(P645,(N645:P645,Q645:AE645)),0)</f>
        <v>3</v>
      </c>
      <c r="G645" s="1">
        <f t="shared" si="254"/>
        <v>252</v>
      </c>
      <c r="H645" s="2">
        <f t="shared" si="255"/>
        <v>6.106130361037073E-2</v>
      </c>
      <c r="I645" s="2"/>
      <c r="J645" s="2">
        <f t="shared" si="256"/>
        <v>0.45190210806881514</v>
      </c>
      <c r="K645" s="2">
        <f t="shared" si="257"/>
        <v>0.5129634116791858</v>
      </c>
      <c r="L645" s="2">
        <f t="shared" si="258"/>
        <v>2.301914223406833E-2</v>
      </c>
      <c r="M645" s="2">
        <f t="shared" si="259"/>
        <v>1.2115338017930726E-2</v>
      </c>
      <c r="N645" s="55">
        <v>1865</v>
      </c>
      <c r="O645" s="55">
        <v>2117</v>
      </c>
      <c r="P645" s="106">
        <v>95</v>
      </c>
      <c r="Q645" s="106">
        <v>12</v>
      </c>
      <c r="X645" s="55">
        <v>2</v>
      </c>
      <c r="Y645" s="55">
        <v>9</v>
      </c>
      <c r="Z645" s="55">
        <v>27</v>
      </c>
      <c r="AG645" s="7">
        <f>IF(Q645&gt;0,RANK(Q645,(N645:P645,Q645:AE645)),0)</f>
        <v>5</v>
      </c>
      <c r="AH645" s="7">
        <f>IF(R645&gt;0,RANK(R645,(N645:P645,Q645:AE645)),0)</f>
        <v>0</v>
      </c>
      <c r="AI645" s="7">
        <f>IF(T645&gt;0,RANK(T645,(N645:P645,Q645:AE645)),0)</f>
        <v>0</v>
      </c>
      <c r="AJ645" s="7">
        <f>IF(S645&gt;0,RANK(S645,(N645:P645,Q645:AE645)),0)</f>
        <v>0</v>
      </c>
      <c r="AK645" s="2">
        <f t="shared" si="260"/>
        <v>2.907681124303368E-3</v>
      </c>
      <c r="AL645" s="2">
        <f t="shared" si="261"/>
        <v>0</v>
      </c>
      <c r="AM645" s="2">
        <f t="shared" si="262"/>
        <v>0</v>
      </c>
      <c r="AN645" s="2">
        <f t="shared" si="263"/>
        <v>0</v>
      </c>
      <c r="AP645" t="s">
        <v>1501</v>
      </c>
      <c r="AQ645" t="s">
        <v>1960</v>
      </c>
      <c r="AT645">
        <v>2</v>
      </c>
      <c r="AU645" s="95">
        <v>19</v>
      </c>
      <c r="AV645" s="97">
        <v>131</v>
      </c>
      <c r="AW645" s="100">
        <f t="shared" si="252"/>
        <v>19131</v>
      </c>
      <c r="AY645" s="7" t="s">
        <v>1461</v>
      </c>
      <c r="AZ645" s="1">
        <v>72</v>
      </c>
      <c r="BA645" s="1">
        <v>1</v>
      </c>
      <c r="BB645" s="1" t="e">
        <f>C645+AZ645+BA645-#REF!</f>
        <v>#REF!</v>
      </c>
    </row>
    <row r="646" spans="1:54" ht="13" hidden="1" customHeight="1" outlineLevel="1">
      <c r="A646" t="s">
        <v>2084</v>
      </c>
      <c r="B646" t="s">
        <v>1960</v>
      </c>
      <c r="C646" s="1">
        <f t="shared" si="253"/>
        <v>3733</v>
      </c>
      <c r="D646" s="7">
        <f>IF(N646&gt;0, RANK(N646,(N646:P646,Q646:AE646)),0)</f>
        <v>2</v>
      </c>
      <c r="E646" s="7">
        <f>IF(O646&gt;0,RANK(O646,(N646:P646,Q646:AE646)),0)</f>
        <v>1</v>
      </c>
      <c r="F646" s="7">
        <f>IF(P646&gt;0,RANK(P646,(N646:P646,Q646:AE646)),0)</f>
        <v>3</v>
      </c>
      <c r="G646" s="1">
        <f t="shared" si="254"/>
        <v>900</v>
      </c>
      <c r="H646" s="2">
        <f t="shared" si="255"/>
        <v>0.24109295472810072</v>
      </c>
      <c r="I646" s="2"/>
      <c r="J646" s="2">
        <f t="shared" si="256"/>
        <v>0.34074470934904905</v>
      </c>
      <c r="K646" s="2">
        <f t="shared" si="257"/>
        <v>0.58183766407714976</v>
      </c>
      <c r="L646" s="2">
        <f t="shared" si="258"/>
        <v>5.5451379587463163E-2</v>
      </c>
      <c r="M646" s="2">
        <f t="shared" si="259"/>
        <v>2.1966246986338082E-2</v>
      </c>
      <c r="N646" s="55">
        <v>1272</v>
      </c>
      <c r="O646" s="55">
        <v>2172</v>
      </c>
      <c r="P646" s="106">
        <v>207</v>
      </c>
      <c r="Q646" s="106">
        <v>18</v>
      </c>
      <c r="X646" s="55">
        <v>6</v>
      </c>
      <c r="Y646" s="55">
        <v>38</v>
      </c>
      <c r="Z646" s="55">
        <v>20</v>
      </c>
      <c r="AG646" s="7">
        <f>IF(Q646&gt;0,RANK(Q646,(N646:P646,Q646:AE646)),0)</f>
        <v>6</v>
      </c>
      <c r="AH646" s="7">
        <f>IF(R646&gt;0,RANK(R646,(N646:P646,Q646:AE646)),0)</f>
        <v>0</v>
      </c>
      <c r="AI646" s="7">
        <f>IF(T646&gt;0,RANK(T646,(N646:P646,Q646:AE646)),0)</f>
        <v>0</v>
      </c>
      <c r="AJ646" s="7">
        <f>IF(S646&gt;0,RANK(S646,(N646:P646,Q646:AE646)),0)</f>
        <v>0</v>
      </c>
      <c r="AK646" s="2">
        <f t="shared" si="260"/>
        <v>4.8218590945620149E-3</v>
      </c>
      <c r="AL646" s="2">
        <f t="shared" si="261"/>
        <v>0</v>
      </c>
      <c r="AM646" s="2">
        <f t="shared" si="262"/>
        <v>0</v>
      </c>
      <c r="AN646" s="2">
        <f t="shared" si="263"/>
        <v>0</v>
      </c>
      <c r="AP646" t="s">
        <v>2084</v>
      </c>
      <c r="AQ646" t="s">
        <v>1960</v>
      </c>
      <c r="AT646">
        <v>2</v>
      </c>
      <c r="AU646" s="95">
        <v>19</v>
      </c>
      <c r="AV646" s="97">
        <v>133</v>
      </c>
      <c r="AW646" s="100">
        <f t="shared" si="252"/>
        <v>19133</v>
      </c>
      <c r="AY646" s="7" t="s">
        <v>1461</v>
      </c>
      <c r="AZ646" s="1">
        <v>127</v>
      </c>
      <c r="BA646" s="1">
        <v>2</v>
      </c>
      <c r="BB646" s="1" t="e">
        <f>C646+AZ646+BA646-#REF!</f>
        <v>#REF!</v>
      </c>
    </row>
    <row r="647" spans="1:54" ht="13" hidden="1" customHeight="1" outlineLevel="1">
      <c r="A647" t="s">
        <v>2564</v>
      </c>
      <c r="B647" t="s">
        <v>1960</v>
      </c>
      <c r="C647" s="1">
        <f t="shared" si="253"/>
        <v>2896</v>
      </c>
      <c r="D647" s="7">
        <f>IF(N647&gt;0, RANK(N647,(N647:P647,Q647:AE647)),0)</f>
        <v>2</v>
      </c>
      <c r="E647" s="7">
        <f>IF(O647&gt;0,RANK(O647,(N647:P647,Q647:AE647)),0)</f>
        <v>1</v>
      </c>
      <c r="F647" s="7">
        <f>IF(P647&gt;0,RANK(P647,(N647:P647,Q647:AE647)),0)</f>
        <v>3</v>
      </c>
      <c r="G647" s="1">
        <f t="shared" si="254"/>
        <v>779</v>
      </c>
      <c r="H647" s="2">
        <f t="shared" si="255"/>
        <v>0.26899171270718231</v>
      </c>
      <c r="I647" s="2"/>
      <c r="J647" s="2">
        <f t="shared" si="256"/>
        <v>0.33494475138121549</v>
      </c>
      <c r="K647" s="2">
        <f t="shared" si="257"/>
        <v>0.60393646408839774</v>
      </c>
      <c r="L647" s="2">
        <f t="shared" si="258"/>
        <v>4.2472375690607737E-2</v>
      </c>
      <c r="M647" s="2">
        <f t="shared" si="259"/>
        <v>1.8646408839779034E-2</v>
      </c>
      <c r="N647" s="55">
        <v>970</v>
      </c>
      <c r="O647" s="55">
        <v>1749</v>
      </c>
      <c r="P647" s="106">
        <v>123</v>
      </c>
      <c r="Q647" s="106">
        <v>22</v>
      </c>
      <c r="X647" s="55">
        <v>2</v>
      </c>
      <c r="Y647" s="55">
        <v>12</v>
      </c>
      <c r="Z647" s="55">
        <v>18</v>
      </c>
      <c r="AG647" s="7">
        <f>IF(Q647&gt;0,RANK(Q647,(N647:P647,Q647:AE647)),0)</f>
        <v>4</v>
      </c>
      <c r="AH647" s="7">
        <f>IF(R647&gt;0,RANK(R647,(N647:P647,Q647:AE647)),0)</f>
        <v>0</v>
      </c>
      <c r="AI647" s="7">
        <f>IF(T647&gt;0,RANK(T647,(N647:P647,Q647:AE647)),0)</f>
        <v>0</v>
      </c>
      <c r="AJ647" s="7">
        <f>IF(S647&gt;0,RANK(S647,(N647:P647,Q647:AE647)),0)</f>
        <v>0</v>
      </c>
      <c r="AK647" s="2">
        <f t="shared" si="260"/>
        <v>7.5966850828729279E-3</v>
      </c>
      <c r="AL647" s="2">
        <f t="shared" si="261"/>
        <v>0</v>
      </c>
      <c r="AM647" s="2">
        <f t="shared" si="262"/>
        <v>0</v>
      </c>
      <c r="AN647" s="2">
        <f t="shared" si="263"/>
        <v>0</v>
      </c>
      <c r="AP647" t="s">
        <v>2564</v>
      </c>
      <c r="AQ647" t="s">
        <v>1960</v>
      </c>
      <c r="AT647">
        <v>2</v>
      </c>
      <c r="AU647" s="95">
        <v>19</v>
      </c>
      <c r="AV647" s="97">
        <v>135</v>
      </c>
      <c r="AW647" s="100">
        <f t="shared" si="252"/>
        <v>19135</v>
      </c>
      <c r="AY647" s="7" t="s">
        <v>1461</v>
      </c>
      <c r="AZ647" s="1">
        <v>82</v>
      </c>
      <c r="BA647" s="1">
        <v>3</v>
      </c>
      <c r="BB647" s="1" t="e">
        <f>C647+AZ647+BA647-#REF!</f>
        <v>#REF!</v>
      </c>
    </row>
    <row r="648" spans="1:54" ht="13" hidden="1" customHeight="1" outlineLevel="1">
      <c r="A648" t="s">
        <v>734</v>
      </c>
      <c r="B648" t="s">
        <v>1960</v>
      </c>
      <c r="C648" s="1">
        <f t="shared" si="253"/>
        <v>3802</v>
      </c>
      <c r="D648" s="7">
        <f>IF(N648&gt;0, RANK(N648,(N648:P648,Q648:AE648)),0)</f>
        <v>2</v>
      </c>
      <c r="E648" s="7">
        <f>IF(O648&gt;0,RANK(O648,(N648:P648,Q648:AE648)),0)</f>
        <v>1</v>
      </c>
      <c r="F648" s="7">
        <f>IF(P648&gt;0,RANK(P648,(N648:P648,Q648:AE648)),0)</f>
        <v>3</v>
      </c>
      <c r="G648" s="1">
        <f t="shared" si="254"/>
        <v>1911</v>
      </c>
      <c r="H648" s="2">
        <f t="shared" si="255"/>
        <v>0.50263019463440295</v>
      </c>
      <c r="I648" s="2"/>
      <c r="J648" s="2">
        <f t="shared" si="256"/>
        <v>0.23461336138874278</v>
      </c>
      <c r="K648" s="2">
        <f t="shared" si="257"/>
        <v>0.73724355602314573</v>
      </c>
      <c r="L648" s="2">
        <f t="shared" si="258"/>
        <v>1.4729089952656496E-2</v>
      </c>
      <c r="M648" s="2">
        <f t="shared" si="259"/>
        <v>1.3413992635454994E-2</v>
      </c>
      <c r="N648" s="55">
        <v>892</v>
      </c>
      <c r="O648" s="55">
        <v>2803</v>
      </c>
      <c r="P648" s="106">
        <v>56</v>
      </c>
      <c r="Q648" s="106">
        <v>31</v>
      </c>
      <c r="X648" s="55">
        <v>1</v>
      </c>
      <c r="Y648" s="55">
        <v>7</v>
      </c>
      <c r="Z648" s="55">
        <v>12</v>
      </c>
      <c r="AG648" s="7">
        <f>IF(Q648&gt;0,RANK(Q648,(N648:P648,Q648:AE648)),0)</f>
        <v>4</v>
      </c>
      <c r="AH648" s="7">
        <f>IF(R648&gt;0,RANK(R648,(N648:P648,Q648:AE648)),0)</f>
        <v>0</v>
      </c>
      <c r="AI648" s="7">
        <f>IF(T648&gt;0,RANK(T648,(N648:P648,Q648:AE648)),0)</f>
        <v>0</v>
      </c>
      <c r="AJ648" s="7">
        <f>IF(S648&gt;0,RANK(S648,(N648:P648,Q648:AE648)),0)</f>
        <v>0</v>
      </c>
      <c r="AK648" s="2">
        <f t="shared" si="260"/>
        <v>8.1536033666491318E-3</v>
      </c>
      <c r="AL648" s="2">
        <f t="shared" si="261"/>
        <v>0</v>
      </c>
      <c r="AM648" s="2">
        <f t="shared" si="262"/>
        <v>0</v>
      </c>
      <c r="AN648" s="2">
        <f t="shared" si="263"/>
        <v>0</v>
      </c>
      <c r="AP648" t="s">
        <v>734</v>
      </c>
      <c r="AQ648" t="s">
        <v>1960</v>
      </c>
      <c r="AT648">
        <v>2</v>
      </c>
      <c r="AU648" s="95">
        <v>19</v>
      </c>
      <c r="AV648" s="97">
        <v>137</v>
      </c>
      <c r="AW648" s="100">
        <f t="shared" si="252"/>
        <v>19137</v>
      </c>
      <c r="AY648" s="7" t="s">
        <v>1461</v>
      </c>
      <c r="AZ648" s="1">
        <v>43</v>
      </c>
      <c r="BA648" s="1">
        <v>1</v>
      </c>
      <c r="BB648" s="1" t="e">
        <f>C648+AZ648+BA648-#REF!</f>
        <v>#REF!</v>
      </c>
    </row>
    <row r="649" spans="1:54" ht="13" hidden="1" customHeight="1" outlineLevel="1">
      <c r="A649" t="s">
        <v>1202</v>
      </c>
      <c r="B649" t="s">
        <v>1960</v>
      </c>
      <c r="C649" s="1">
        <f t="shared" si="253"/>
        <v>13075</v>
      </c>
      <c r="D649" s="7">
        <f>IF(N649&gt;0, RANK(N649,(N649:P649,Q649:AE649)),0)</f>
        <v>2</v>
      </c>
      <c r="E649" s="7">
        <f>IF(O649&gt;0,RANK(O649,(N649:P649,Q649:AE649)),0)</f>
        <v>1</v>
      </c>
      <c r="F649" s="7">
        <f>IF(P649&gt;0,RANK(P649,(N649:P649,Q649:AE649)),0)</f>
        <v>3</v>
      </c>
      <c r="G649" s="1">
        <f t="shared" si="254"/>
        <v>1082</v>
      </c>
      <c r="H649" s="2">
        <f t="shared" si="255"/>
        <v>8.2753346080305934E-2</v>
      </c>
      <c r="I649" s="2"/>
      <c r="J649" s="2">
        <f t="shared" si="256"/>
        <v>0.43479923518164437</v>
      </c>
      <c r="K649" s="2">
        <f t="shared" si="257"/>
        <v>0.51755258126195025</v>
      </c>
      <c r="L649" s="2">
        <f t="shared" si="258"/>
        <v>2.4474187380497132E-2</v>
      </c>
      <c r="M649" s="2">
        <f t="shared" si="259"/>
        <v>2.3173996175908301E-2</v>
      </c>
      <c r="N649" s="55">
        <v>5685</v>
      </c>
      <c r="O649" s="55">
        <v>6767</v>
      </c>
      <c r="P649" s="106">
        <v>320</v>
      </c>
      <c r="Q649" s="106">
        <v>108</v>
      </c>
      <c r="X649" s="55">
        <v>9</v>
      </c>
      <c r="Y649" s="55">
        <v>136</v>
      </c>
      <c r="Z649" s="55">
        <v>50</v>
      </c>
      <c r="AG649" s="7">
        <f>IF(Q649&gt;0,RANK(Q649,(N649:P649,Q649:AE649)),0)</f>
        <v>5</v>
      </c>
      <c r="AH649" s="7">
        <f>IF(R649&gt;0,RANK(R649,(N649:P649,Q649:AE649)),0)</f>
        <v>0</v>
      </c>
      <c r="AI649" s="7">
        <f>IF(T649&gt;0,RANK(T649,(N649:P649,Q649:AE649)),0)</f>
        <v>0</v>
      </c>
      <c r="AJ649" s="7">
        <f>IF(S649&gt;0,RANK(S649,(N649:P649,Q649:AE649)),0)</f>
        <v>0</v>
      </c>
      <c r="AK649" s="2">
        <f t="shared" si="260"/>
        <v>8.2600382409177813E-3</v>
      </c>
      <c r="AL649" s="2">
        <f t="shared" si="261"/>
        <v>0</v>
      </c>
      <c r="AM649" s="2">
        <f t="shared" si="262"/>
        <v>0</v>
      </c>
      <c r="AN649" s="2">
        <f t="shared" si="263"/>
        <v>0</v>
      </c>
      <c r="AP649" t="s">
        <v>1202</v>
      </c>
      <c r="AQ649" t="s">
        <v>1960</v>
      </c>
      <c r="AT649">
        <v>2</v>
      </c>
      <c r="AU649" s="95">
        <v>19</v>
      </c>
      <c r="AV649" s="97">
        <v>139</v>
      </c>
      <c r="AW649" s="100">
        <f t="shared" si="252"/>
        <v>19139</v>
      </c>
      <c r="AY649" s="7" t="s">
        <v>1461</v>
      </c>
      <c r="AZ649" s="1">
        <v>183</v>
      </c>
      <c r="BA649" s="1">
        <v>6</v>
      </c>
      <c r="BB649" s="1" t="e">
        <f>C649+AZ649+BA649-#REF!</f>
        <v>#REF!</v>
      </c>
    </row>
    <row r="650" spans="1:54" ht="13" hidden="1" customHeight="1" outlineLevel="1">
      <c r="A650" t="s">
        <v>1276</v>
      </c>
      <c r="B650" t="s">
        <v>1960</v>
      </c>
      <c r="C650" s="1">
        <f t="shared" si="253"/>
        <v>5429</v>
      </c>
      <c r="D650" s="7">
        <f>IF(N650&gt;0, RANK(N650,(N650:P650,Q650:AE650)),0)</f>
        <v>2</v>
      </c>
      <c r="E650" s="7">
        <f>IF(O650&gt;0,RANK(O650,(N650:P650,Q650:AE650)),0)</f>
        <v>1</v>
      </c>
      <c r="F650" s="7">
        <f>IF(P650&gt;0,RANK(P650,(N650:P650,Q650:AE650)),0)</f>
        <v>3</v>
      </c>
      <c r="G650" s="1">
        <f t="shared" si="254"/>
        <v>3058</v>
      </c>
      <c r="H650" s="2">
        <f t="shared" si="255"/>
        <v>0.56327132068520902</v>
      </c>
      <c r="I650" s="2"/>
      <c r="J650" s="2">
        <f t="shared" si="256"/>
        <v>0.20132621108859827</v>
      </c>
      <c r="K650" s="2">
        <f t="shared" si="257"/>
        <v>0.76459753177380729</v>
      </c>
      <c r="L650" s="2">
        <f t="shared" si="258"/>
        <v>2.1919322158776938E-2</v>
      </c>
      <c r="M650" s="2">
        <f t="shared" si="259"/>
        <v>1.2156934978817497E-2</v>
      </c>
      <c r="N650" s="55">
        <v>1093</v>
      </c>
      <c r="O650" s="55">
        <v>4151</v>
      </c>
      <c r="P650" s="106">
        <v>119</v>
      </c>
      <c r="Q650" s="106">
        <v>28</v>
      </c>
      <c r="X650" s="55">
        <v>3</v>
      </c>
      <c r="Y650" s="55">
        <v>18</v>
      </c>
      <c r="Z650" s="55">
        <v>17</v>
      </c>
      <c r="AG650" s="7">
        <f>IF(Q650&gt;0,RANK(Q650,(N650:P650,Q650:AE650)),0)</f>
        <v>4</v>
      </c>
      <c r="AH650" s="7">
        <f>IF(R650&gt;0,RANK(R650,(N650:P650,Q650:AE650)),0)</f>
        <v>0</v>
      </c>
      <c r="AI650" s="7">
        <f>IF(T650&gt;0,RANK(T650,(N650:P650,Q650:AE650)),0)</f>
        <v>0</v>
      </c>
      <c r="AJ650" s="7">
        <f>IF(S650&gt;0,RANK(S650,(N650:P650,Q650:AE650)),0)</f>
        <v>0</v>
      </c>
      <c r="AK650" s="2">
        <f t="shared" si="260"/>
        <v>5.1574875667710447E-3</v>
      </c>
      <c r="AL650" s="2">
        <f t="shared" si="261"/>
        <v>0</v>
      </c>
      <c r="AM650" s="2">
        <f t="shared" si="262"/>
        <v>0</v>
      </c>
      <c r="AN650" s="2">
        <f t="shared" si="263"/>
        <v>0</v>
      </c>
      <c r="AP650" t="s">
        <v>1276</v>
      </c>
      <c r="AQ650" t="s">
        <v>1960</v>
      </c>
      <c r="AT650">
        <v>2</v>
      </c>
      <c r="AU650" s="95">
        <v>19</v>
      </c>
      <c r="AV650" s="97">
        <v>141</v>
      </c>
      <c r="AW650" s="100">
        <f t="shared" si="252"/>
        <v>19141</v>
      </c>
      <c r="AY650" s="7" t="s">
        <v>1461</v>
      </c>
      <c r="AZ650" s="1">
        <v>52</v>
      </c>
      <c r="BA650" s="1">
        <v>2</v>
      </c>
      <c r="BB650" s="1" t="e">
        <f>C650+AZ650+BA650-#REF!</f>
        <v>#REF!</v>
      </c>
    </row>
    <row r="651" spans="1:54" ht="13" hidden="1" customHeight="1" outlineLevel="1">
      <c r="A651" t="s">
        <v>1243</v>
      </c>
      <c r="B651" t="s">
        <v>1960</v>
      </c>
      <c r="C651" s="1">
        <f t="shared" si="253"/>
        <v>2165</v>
      </c>
      <c r="D651" s="7">
        <f>IF(N651&gt;0, RANK(N651,(N651:P651,Q651:AE651)),0)</f>
        <v>2</v>
      </c>
      <c r="E651" s="7">
        <f>IF(O651&gt;0,RANK(O651,(N651:P651,Q651:AE651)),0)</f>
        <v>1</v>
      </c>
      <c r="F651" s="7">
        <f>IF(P651&gt;0,RANK(P651,(N651:P651,Q651:AE651)),0)</f>
        <v>3</v>
      </c>
      <c r="G651" s="1">
        <f t="shared" si="254"/>
        <v>1283</v>
      </c>
      <c r="H651" s="2">
        <f t="shared" si="255"/>
        <v>0.59260969976905309</v>
      </c>
      <c r="I651" s="2"/>
      <c r="J651" s="2">
        <f t="shared" si="256"/>
        <v>0.18429561200923789</v>
      </c>
      <c r="K651" s="2">
        <f t="shared" si="257"/>
        <v>0.77690531177829103</v>
      </c>
      <c r="L651" s="2">
        <f t="shared" si="258"/>
        <v>2.9561200923787528E-2</v>
      </c>
      <c r="M651" s="2">
        <f t="shared" si="259"/>
        <v>9.2378752886836113E-3</v>
      </c>
      <c r="N651" s="55">
        <v>399</v>
      </c>
      <c r="O651" s="55">
        <v>1682</v>
      </c>
      <c r="P651" s="106">
        <v>64</v>
      </c>
      <c r="Q651" s="106">
        <v>13</v>
      </c>
      <c r="X651" s="55">
        <v>1</v>
      </c>
      <c r="Y651" s="55">
        <v>4</v>
      </c>
      <c r="Z651" s="55">
        <v>2</v>
      </c>
      <c r="AG651" s="7">
        <f>IF(Q651&gt;0,RANK(Q651,(N651:P651,Q651:AE651)),0)</f>
        <v>4</v>
      </c>
      <c r="AH651" s="7">
        <f>IF(R651&gt;0,RANK(R651,(N651:P651,Q651:AE651)),0)</f>
        <v>0</v>
      </c>
      <c r="AI651" s="7">
        <f>IF(T651&gt;0,RANK(T651,(N651:P651,Q651:AE651)),0)</f>
        <v>0</v>
      </c>
      <c r="AJ651" s="7">
        <f>IF(S651&gt;0,RANK(S651,(N651:P651,Q651:AE651)),0)</f>
        <v>0</v>
      </c>
      <c r="AK651" s="2">
        <f t="shared" si="260"/>
        <v>6.0046189376443421E-3</v>
      </c>
      <c r="AL651" s="2">
        <f t="shared" si="261"/>
        <v>0</v>
      </c>
      <c r="AM651" s="2">
        <f t="shared" si="262"/>
        <v>0</v>
      </c>
      <c r="AN651" s="2">
        <f t="shared" si="263"/>
        <v>0</v>
      </c>
      <c r="AP651" t="s">
        <v>1243</v>
      </c>
      <c r="AQ651" t="s">
        <v>1960</v>
      </c>
      <c r="AT651">
        <v>2</v>
      </c>
      <c r="AU651" s="95">
        <v>19</v>
      </c>
      <c r="AV651" s="97">
        <v>143</v>
      </c>
      <c r="AW651" s="100">
        <f t="shared" si="252"/>
        <v>19143</v>
      </c>
      <c r="AY651" s="7" t="s">
        <v>1461</v>
      </c>
      <c r="AZ651" s="1">
        <v>78</v>
      </c>
      <c r="BA651" s="1">
        <v>0</v>
      </c>
      <c r="BB651" s="1" t="e">
        <f>C651+AZ651+BA651-#REF!</f>
        <v>#REF!</v>
      </c>
    </row>
    <row r="652" spans="1:54" ht="13" hidden="1" customHeight="1" outlineLevel="1">
      <c r="A652" t="s">
        <v>2000</v>
      </c>
      <c r="B652" t="s">
        <v>1960</v>
      </c>
      <c r="C652" s="1">
        <f t="shared" si="253"/>
        <v>4823</v>
      </c>
      <c r="D652" s="7">
        <f>IF(N652&gt;0, RANK(N652,(N652:P652,Q652:AE652)),0)</f>
        <v>2</v>
      </c>
      <c r="E652" s="7">
        <f>IF(O652&gt;0,RANK(O652,(N652:P652,Q652:AE652)),0)</f>
        <v>1</v>
      </c>
      <c r="F652" s="7">
        <f>IF(P652&gt;0,RANK(P652,(N652:P652,Q652:AE652)),0)</f>
        <v>3</v>
      </c>
      <c r="G652" s="1">
        <f t="shared" si="254"/>
        <v>2146</v>
      </c>
      <c r="H652" s="2">
        <f t="shared" si="255"/>
        <v>0.44495127513995436</v>
      </c>
      <c r="I652" s="2"/>
      <c r="J652" s="2">
        <f t="shared" si="256"/>
        <v>0.26332158407630107</v>
      </c>
      <c r="K652" s="2">
        <f t="shared" si="257"/>
        <v>0.70827285921625549</v>
      </c>
      <c r="L652" s="2">
        <f t="shared" si="258"/>
        <v>1.3062409288824383E-2</v>
      </c>
      <c r="M652" s="2">
        <f t="shared" si="259"/>
        <v>1.5343147418619108E-2</v>
      </c>
      <c r="N652" s="55">
        <v>1270</v>
      </c>
      <c r="O652" s="55">
        <v>3416</v>
      </c>
      <c r="P652" s="106">
        <v>63</v>
      </c>
      <c r="Q652" s="106">
        <v>28</v>
      </c>
      <c r="X652" s="55">
        <v>1</v>
      </c>
      <c r="Y652" s="55">
        <v>18</v>
      </c>
      <c r="Z652" s="55">
        <v>27</v>
      </c>
      <c r="AG652" s="7">
        <f>IF(Q652&gt;0,RANK(Q652,(N652:P652,Q652:AE652)),0)</f>
        <v>4</v>
      </c>
      <c r="AH652" s="7">
        <f>IF(R652&gt;0,RANK(R652,(N652:P652,Q652:AE652)),0)</f>
        <v>0</v>
      </c>
      <c r="AI652" s="7">
        <f>IF(T652&gt;0,RANK(T652,(N652:P652,Q652:AE652)),0)</f>
        <v>0</v>
      </c>
      <c r="AJ652" s="7">
        <f>IF(S652&gt;0,RANK(S652,(N652:P652,Q652:AE652)),0)</f>
        <v>0</v>
      </c>
      <c r="AK652" s="2">
        <f t="shared" si="260"/>
        <v>5.8055152394775036E-3</v>
      </c>
      <c r="AL652" s="2">
        <f t="shared" si="261"/>
        <v>0</v>
      </c>
      <c r="AM652" s="2">
        <f t="shared" si="262"/>
        <v>0</v>
      </c>
      <c r="AN652" s="2">
        <f t="shared" si="263"/>
        <v>0</v>
      </c>
      <c r="AP652" t="s">
        <v>2000</v>
      </c>
      <c r="AQ652" t="s">
        <v>1960</v>
      </c>
      <c r="AT652">
        <v>2</v>
      </c>
      <c r="AU652" s="95">
        <v>19</v>
      </c>
      <c r="AV652" s="97">
        <v>145</v>
      </c>
      <c r="AW652" s="100">
        <f t="shared" si="252"/>
        <v>19145</v>
      </c>
      <c r="AY652" s="7" t="s">
        <v>1461</v>
      </c>
      <c r="AZ652" s="1">
        <v>42</v>
      </c>
      <c r="BA652" s="1">
        <v>0</v>
      </c>
      <c r="BB652" s="1" t="e">
        <f>C652+AZ652+BA652-#REF!</f>
        <v>#REF!</v>
      </c>
    </row>
    <row r="653" spans="1:54" ht="13" hidden="1" customHeight="1" outlineLevel="1">
      <c r="A653" t="s">
        <v>1964</v>
      </c>
      <c r="B653" t="s">
        <v>1960</v>
      </c>
      <c r="C653" s="1">
        <f t="shared" si="253"/>
        <v>3625</v>
      </c>
      <c r="D653" s="7">
        <f>IF(N653&gt;0, RANK(N653,(N653:P653,Q653:AE653)),0)</f>
        <v>2</v>
      </c>
      <c r="E653" s="7">
        <f>IF(O653&gt;0,RANK(O653,(N653:P653,Q653:AE653)),0)</f>
        <v>1</v>
      </c>
      <c r="F653" s="7">
        <f>IF(P653&gt;0,RANK(P653,(N653:P653,Q653:AE653)),0)</f>
        <v>3</v>
      </c>
      <c r="G653" s="1">
        <f t="shared" si="254"/>
        <v>688</v>
      </c>
      <c r="H653" s="2">
        <f t="shared" si="255"/>
        <v>0.18979310344827585</v>
      </c>
      <c r="I653" s="2"/>
      <c r="J653" s="2">
        <f t="shared" si="256"/>
        <v>0.37572413793103449</v>
      </c>
      <c r="K653" s="2">
        <f t="shared" si="257"/>
        <v>0.56551724137931036</v>
      </c>
      <c r="L653" s="2">
        <f t="shared" si="258"/>
        <v>3.4482758620689655E-2</v>
      </c>
      <c r="M653" s="2">
        <f t="shared" si="259"/>
        <v>2.427586206896544E-2</v>
      </c>
      <c r="N653" s="55">
        <v>1362</v>
      </c>
      <c r="O653" s="55">
        <v>2050</v>
      </c>
      <c r="P653" s="106">
        <v>125</v>
      </c>
      <c r="Q653" s="106">
        <v>19</v>
      </c>
      <c r="X653" s="55">
        <v>8</v>
      </c>
      <c r="Y653" s="55">
        <v>30</v>
      </c>
      <c r="Z653" s="55">
        <v>31</v>
      </c>
      <c r="AG653" s="7">
        <f>IF(Q653&gt;0,RANK(Q653,(N653:P653,Q653:AE653)),0)</f>
        <v>6</v>
      </c>
      <c r="AH653" s="7">
        <f>IF(R653&gt;0,RANK(R653,(N653:P653,Q653:AE653)),0)</f>
        <v>0</v>
      </c>
      <c r="AI653" s="7">
        <f>IF(T653&gt;0,RANK(T653,(N653:P653,Q653:AE653)),0)</f>
        <v>0</v>
      </c>
      <c r="AJ653" s="7">
        <f>IF(S653&gt;0,RANK(S653,(N653:P653,Q653:AE653)),0)</f>
        <v>0</v>
      </c>
      <c r="AK653" s="2">
        <f t="shared" si="260"/>
        <v>5.241379310344828E-3</v>
      </c>
      <c r="AL653" s="2">
        <f t="shared" si="261"/>
        <v>0</v>
      </c>
      <c r="AM653" s="2">
        <f t="shared" si="262"/>
        <v>0</v>
      </c>
      <c r="AN653" s="2">
        <f t="shared" si="263"/>
        <v>0</v>
      </c>
      <c r="AP653" t="s">
        <v>1964</v>
      </c>
      <c r="AQ653" t="s">
        <v>1960</v>
      </c>
      <c r="AT653">
        <v>2</v>
      </c>
      <c r="AU653" s="95">
        <v>19</v>
      </c>
      <c r="AV653" s="97">
        <v>147</v>
      </c>
      <c r="AW653" s="100">
        <f t="shared" si="252"/>
        <v>19147</v>
      </c>
      <c r="AY653" s="7" t="s">
        <v>1461</v>
      </c>
      <c r="AZ653" s="1">
        <v>145</v>
      </c>
      <c r="BA653" s="1">
        <v>1</v>
      </c>
      <c r="BB653" s="1" t="e">
        <f>C653+AZ653+BA653-#REF!</f>
        <v>#REF!</v>
      </c>
    </row>
    <row r="654" spans="1:54" ht="13" hidden="1" customHeight="1" outlineLevel="1">
      <c r="A654" t="s">
        <v>534</v>
      </c>
      <c r="B654" t="s">
        <v>1960</v>
      </c>
      <c r="C654" s="1">
        <f t="shared" si="253"/>
        <v>9202</v>
      </c>
      <c r="D654" s="7">
        <f>IF(N654&gt;0, RANK(N654,(N654:P654,Q654:AE654)),0)</f>
        <v>2</v>
      </c>
      <c r="E654" s="7">
        <f>IF(O654&gt;0,RANK(O654,(N654:P654,Q654:AE654)),0)</f>
        <v>1</v>
      </c>
      <c r="F654" s="7">
        <f>IF(P654&gt;0,RANK(P654,(N654:P654,Q654:AE654)),0)</f>
        <v>3</v>
      </c>
      <c r="G654" s="1">
        <f t="shared" si="254"/>
        <v>4496</v>
      </c>
      <c r="H654" s="2">
        <f t="shared" si="255"/>
        <v>0.48858943707889591</v>
      </c>
      <c r="I654" s="2"/>
      <c r="J654" s="2">
        <f t="shared" si="256"/>
        <v>0.23712236470332537</v>
      </c>
      <c r="K654" s="2">
        <f t="shared" si="257"/>
        <v>0.72571180178222128</v>
      </c>
      <c r="L654" s="2">
        <f t="shared" si="258"/>
        <v>2.6841990871549662E-2</v>
      </c>
      <c r="M654" s="2">
        <f t="shared" si="259"/>
        <v>1.0323842642903688E-2</v>
      </c>
      <c r="N654" s="55">
        <v>2182</v>
      </c>
      <c r="O654" s="55">
        <v>6678</v>
      </c>
      <c r="P654" s="106">
        <v>247</v>
      </c>
      <c r="Q654" s="106">
        <v>36</v>
      </c>
      <c r="X654" s="55">
        <v>9</v>
      </c>
      <c r="Y654" s="55">
        <v>30</v>
      </c>
      <c r="Z654" s="55">
        <v>20</v>
      </c>
      <c r="AG654" s="7">
        <f>IF(Q654&gt;0,RANK(Q654,(N654:P654,Q654:AE654)),0)</f>
        <v>4</v>
      </c>
      <c r="AH654" s="7">
        <f>IF(R654&gt;0,RANK(R654,(N654:P654,Q654:AE654)),0)</f>
        <v>0</v>
      </c>
      <c r="AI654" s="7">
        <f>IF(T654&gt;0,RANK(T654,(N654:P654,Q654:AE654)),0)</f>
        <v>0</v>
      </c>
      <c r="AJ654" s="7">
        <f>IF(S654&gt;0,RANK(S654,(N654:P654,Q654:AE654)),0)</f>
        <v>0</v>
      </c>
      <c r="AK654" s="2">
        <f t="shared" si="260"/>
        <v>3.9121930015214084E-3</v>
      </c>
      <c r="AL654" s="2">
        <f t="shared" si="261"/>
        <v>0</v>
      </c>
      <c r="AM654" s="2">
        <f t="shared" si="262"/>
        <v>0</v>
      </c>
      <c r="AN654" s="2">
        <f t="shared" si="263"/>
        <v>0</v>
      </c>
      <c r="AP654" t="s">
        <v>534</v>
      </c>
      <c r="AQ654" t="s">
        <v>1960</v>
      </c>
      <c r="AT654">
        <v>2</v>
      </c>
      <c r="AU654" s="95">
        <v>19</v>
      </c>
      <c r="AV654" s="97">
        <v>149</v>
      </c>
      <c r="AW654" s="100">
        <f t="shared" si="252"/>
        <v>19149</v>
      </c>
      <c r="AY654" s="7" t="s">
        <v>1461</v>
      </c>
      <c r="AZ654" s="1">
        <v>77</v>
      </c>
      <c r="BA654" s="1">
        <v>2</v>
      </c>
      <c r="BB654" s="1" t="e">
        <f>C654+AZ654+BA654-#REF!</f>
        <v>#REF!</v>
      </c>
    </row>
    <row r="655" spans="1:54" ht="13" hidden="1" customHeight="1" outlineLevel="1">
      <c r="A655" t="s">
        <v>1521</v>
      </c>
      <c r="B655" t="s">
        <v>1960</v>
      </c>
      <c r="C655" s="1">
        <f t="shared" si="253"/>
        <v>2850</v>
      </c>
      <c r="D655" s="7">
        <f>IF(N655&gt;0, RANK(N655,(N655:P655,Q655:AE655)),0)</f>
        <v>2</v>
      </c>
      <c r="E655" s="7">
        <f>IF(O655&gt;0,RANK(O655,(N655:P655,Q655:AE655)),0)</f>
        <v>1</v>
      </c>
      <c r="F655" s="7">
        <f>IF(P655&gt;0,RANK(P655,(N655:P655,Q655:AE655)),0)</f>
        <v>3</v>
      </c>
      <c r="G655" s="1">
        <f t="shared" si="254"/>
        <v>1049</v>
      </c>
      <c r="H655" s="2">
        <f t="shared" si="255"/>
        <v>0.36807017543859649</v>
      </c>
      <c r="I655" s="2"/>
      <c r="J655" s="2">
        <f t="shared" si="256"/>
        <v>0.29052631578947369</v>
      </c>
      <c r="K655" s="2">
        <f t="shared" si="257"/>
        <v>0.65859649122807018</v>
      </c>
      <c r="L655" s="2">
        <f t="shared" si="258"/>
        <v>3.4035087719298245E-2</v>
      </c>
      <c r="M655" s="2">
        <f t="shared" si="259"/>
        <v>1.6842105263157832E-2</v>
      </c>
      <c r="N655" s="55">
        <v>828</v>
      </c>
      <c r="O655" s="55">
        <v>1877</v>
      </c>
      <c r="P655" s="106">
        <v>97</v>
      </c>
      <c r="Q655" s="106">
        <v>25</v>
      </c>
      <c r="X655" s="55">
        <v>1</v>
      </c>
      <c r="Y655" s="55">
        <v>5</v>
      </c>
      <c r="Z655" s="55">
        <v>17</v>
      </c>
      <c r="AG655" s="7">
        <f>IF(Q655&gt;0,RANK(Q655,(N655:P655,Q655:AE655)),0)</f>
        <v>4</v>
      </c>
      <c r="AH655" s="7">
        <f>IF(R655&gt;0,RANK(R655,(N655:P655,Q655:AE655)),0)</f>
        <v>0</v>
      </c>
      <c r="AI655" s="7">
        <f>IF(T655&gt;0,RANK(T655,(N655:P655,Q655:AE655)),0)</f>
        <v>0</v>
      </c>
      <c r="AJ655" s="7">
        <f>IF(S655&gt;0,RANK(S655,(N655:P655,Q655:AE655)),0)</f>
        <v>0</v>
      </c>
      <c r="AK655" s="2">
        <f t="shared" si="260"/>
        <v>8.771929824561403E-3</v>
      </c>
      <c r="AL655" s="2">
        <f t="shared" si="261"/>
        <v>0</v>
      </c>
      <c r="AM655" s="2">
        <f t="shared" si="262"/>
        <v>0</v>
      </c>
      <c r="AN655" s="2">
        <f t="shared" si="263"/>
        <v>0</v>
      </c>
      <c r="AP655" t="s">
        <v>1521</v>
      </c>
      <c r="AQ655" t="s">
        <v>1960</v>
      </c>
      <c r="AT655">
        <v>2</v>
      </c>
      <c r="AU655" s="95">
        <v>19</v>
      </c>
      <c r="AV655" s="97">
        <v>151</v>
      </c>
      <c r="AW655" s="100">
        <f t="shared" si="252"/>
        <v>19151</v>
      </c>
      <c r="AY655" s="7" t="s">
        <v>1461</v>
      </c>
      <c r="AZ655" s="1">
        <v>43</v>
      </c>
      <c r="BA655" s="1">
        <v>0</v>
      </c>
      <c r="BB655" s="1" t="e">
        <f>C655+AZ655+BA655-#REF!</f>
        <v>#REF!</v>
      </c>
    </row>
    <row r="656" spans="1:54" ht="13" hidden="1" customHeight="1" outlineLevel="1">
      <c r="A656" t="s">
        <v>1394</v>
      </c>
      <c r="B656" t="s">
        <v>1960</v>
      </c>
      <c r="C656" s="1">
        <f t="shared" si="253"/>
        <v>164432</v>
      </c>
      <c r="D656" s="7">
        <f>IF(N656&gt;0, RANK(N656,(N656:P656,Q656:AE656)),0)</f>
        <v>1</v>
      </c>
      <c r="E656" s="7">
        <f>IF(O656&gt;0,RANK(O656,(N656:P656,Q656:AE656)),0)</f>
        <v>2</v>
      </c>
      <c r="F656" s="7">
        <f>IF(P656&gt;0,RANK(P656,(N656:P656,Q656:AE656)),0)</f>
        <v>3</v>
      </c>
      <c r="G656" s="1">
        <f t="shared" si="254"/>
        <v>7175</v>
      </c>
      <c r="H656" s="2">
        <f t="shared" si="255"/>
        <v>4.3635058869319843E-2</v>
      </c>
      <c r="I656" s="2"/>
      <c r="J656" s="2">
        <f t="shared" si="256"/>
        <v>0.5030650968181376</v>
      </c>
      <c r="K656" s="2">
        <f t="shared" si="257"/>
        <v>0.45943003794881776</v>
      </c>
      <c r="L656" s="2">
        <f t="shared" si="258"/>
        <v>2.0312347961467355E-2</v>
      </c>
      <c r="M656" s="2">
        <f t="shared" si="259"/>
        <v>1.7192517271577282E-2</v>
      </c>
      <c r="N656" s="55">
        <v>82720</v>
      </c>
      <c r="O656" s="55">
        <v>75545</v>
      </c>
      <c r="P656" s="106">
        <v>3340</v>
      </c>
      <c r="Q656" s="106">
        <v>1274</v>
      </c>
      <c r="X656" s="55">
        <v>236</v>
      </c>
      <c r="Y656" s="55">
        <v>883</v>
      </c>
      <c r="Z656" s="55">
        <v>434</v>
      </c>
      <c r="AG656" s="7">
        <f>IF(Q656&gt;0,RANK(Q656,(N656:P656,Q656:AE656)),0)</f>
        <v>4</v>
      </c>
      <c r="AH656" s="7">
        <f>IF(R656&gt;0,RANK(R656,(N656:P656,Q656:AE656)),0)</f>
        <v>0</v>
      </c>
      <c r="AI656" s="7">
        <f>IF(T656&gt;0,RANK(T656,(N656:P656,Q656:AE656)),0)</f>
        <v>0</v>
      </c>
      <c r="AJ656" s="7">
        <f>IF(S656&gt;0,RANK(S656,(N656:P656,Q656:AE656)),0)</f>
        <v>0</v>
      </c>
      <c r="AK656" s="2">
        <f t="shared" si="260"/>
        <v>7.7478836236255719E-3</v>
      </c>
      <c r="AL656" s="2">
        <f t="shared" si="261"/>
        <v>0</v>
      </c>
      <c r="AM656" s="2">
        <f t="shared" si="262"/>
        <v>0</v>
      </c>
      <c r="AN656" s="2">
        <f t="shared" si="263"/>
        <v>0</v>
      </c>
      <c r="AP656" t="s">
        <v>1394</v>
      </c>
      <c r="AQ656" t="s">
        <v>1960</v>
      </c>
      <c r="AT656">
        <v>2</v>
      </c>
      <c r="AU656" s="95">
        <v>19</v>
      </c>
      <c r="AV656" s="97">
        <v>153</v>
      </c>
      <c r="AW656" s="100">
        <f t="shared" si="252"/>
        <v>19153</v>
      </c>
      <c r="AY656" s="7" t="s">
        <v>1461</v>
      </c>
      <c r="AZ656" s="1">
        <v>957</v>
      </c>
      <c r="BA656" s="1">
        <v>84</v>
      </c>
      <c r="BB656" s="1" t="e">
        <f>C656+AZ656+BA656-#REF!</f>
        <v>#REF!</v>
      </c>
    </row>
    <row r="657" spans="1:54" ht="13" hidden="1" customHeight="1" outlineLevel="1">
      <c r="A657" t="s">
        <v>1718</v>
      </c>
      <c r="B657" t="s">
        <v>1960</v>
      </c>
      <c r="C657" s="1">
        <f t="shared" si="253"/>
        <v>26216</v>
      </c>
      <c r="D657" s="7">
        <f>IF(N657&gt;0, RANK(N657,(N657:P657,Q657:AE657)),0)</f>
        <v>2</v>
      </c>
      <c r="E657" s="7">
        <f>IF(O657&gt;0,RANK(O657,(N657:P657,Q657:AE657)),0)</f>
        <v>1</v>
      </c>
      <c r="F657" s="7">
        <f>IF(P657&gt;0,RANK(P657,(N657:P657,Q657:AE657)),0)</f>
        <v>3</v>
      </c>
      <c r="G657" s="1">
        <f t="shared" si="254"/>
        <v>5426</v>
      </c>
      <c r="H657" s="2">
        <f t="shared" si="255"/>
        <v>0.20697284101312174</v>
      </c>
      <c r="I657" s="2"/>
      <c r="J657" s="2">
        <f t="shared" si="256"/>
        <v>0.36969789441562406</v>
      </c>
      <c r="K657" s="2">
        <f t="shared" si="257"/>
        <v>0.57667073542874581</v>
      </c>
      <c r="L657" s="2">
        <f t="shared" si="258"/>
        <v>2.4679584986267929E-2</v>
      </c>
      <c r="M657" s="2">
        <f t="shared" si="259"/>
        <v>2.8951785169362202E-2</v>
      </c>
      <c r="N657" s="55">
        <v>9692</v>
      </c>
      <c r="O657" s="55">
        <v>15118</v>
      </c>
      <c r="P657" s="106">
        <v>647</v>
      </c>
      <c r="Q657" s="106">
        <v>319</v>
      </c>
      <c r="X657" s="55">
        <v>23</v>
      </c>
      <c r="Y657" s="55">
        <v>294</v>
      </c>
      <c r="Z657" s="55">
        <v>123</v>
      </c>
      <c r="AG657" s="7">
        <f>IF(Q657&gt;0,RANK(Q657,(N657:P657,Q657:AE657)),0)</f>
        <v>4</v>
      </c>
      <c r="AH657" s="7">
        <f>IF(R657&gt;0,RANK(R657,(N657:P657,Q657:AE657)),0)</f>
        <v>0</v>
      </c>
      <c r="AI657" s="7">
        <f>IF(T657&gt;0,RANK(T657,(N657:P657,Q657:AE657)),0)</f>
        <v>0</v>
      </c>
      <c r="AJ657" s="7">
        <f>IF(S657&gt;0,RANK(S657,(N657:P657,Q657:AE657)),0)</f>
        <v>0</v>
      </c>
      <c r="AK657" s="2">
        <f t="shared" si="260"/>
        <v>1.2168141592920354E-2</v>
      </c>
      <c r="AL657" s="2">
        <f t="shared" si="261"/>
        <v>0</v>
      </c>
      <c r="AM657" s="2">
        <f t="shared" si="262"/>
        <v>0</v>
      </c>
      <c r="AN657" s="2">
        <f t="shared" si="263"/>
        <v>0</v>
      </c>
      <c r="AP657" t="s">
        <v>1718</v>
      </c>
      <c r="AQ657" t="s">
        <v>1960</v>
      </c>
      <c r="AT657">
        <v>2</v>
      </c>
      <c r="AU657" s="95">
        <v>19</v>
      </c>
      <c r="AV657" s="97">
        <v>155</v>
      </c>
      <c r="AW657" s="100">
        <f t="shared" si="252"/>
        <v>19155</v>
      </c>
      <c r="AY657" s="7" t="s">
        <v>1461</v>
      </c>
      <c r="AZ657" s="1">
        <v>318</v>
      </c>
      <c r="BA657" s="1">
        <v>14</v>
      </c>
      <c r="BB657" s="1" t="e">
        <f>C657+AZ657+BA657-#REF!</f>
        <v>#REF!</v>
      </c>
    </row>
    <row r="658" spans="1:54" ht="13" hidden="1" customHeight="1" outlineLevel="1">
      <c r="A658" t="s">
        <v>2054</v>
      </c>
      <c r="B658" t="s">
        <v>1960</v>
      </c>
      <c r="C658" s="1">
        <f t="shared" si="253"/>
        <v>7475</v>
      </c>
      <c r="D658" s="7">
        <f>IF(N658&gt;0, RANK(N658,(N658:P658,Q658:AE658)),0)</f>
        <v>2</v>
      </c>
      <c r="E658" s="7">
        <f>IF(O658&gt;0,RANK(O658,(N658:P658,Q658:AE658)),0)</f>
        <v>1</v>
      </c>
      <c r="F658" s="7">
        <f>IF(P658&gt;0,RANK(P658,(N658:P658,Q658:AE658)),0)</f>
        <v>3</v>
      </c>
      <c r="G658" s="1">
        <f t="shared" si="254"/>
        <v>241</v>
      </c>
      <c r="H658" s="2">
        <f t="shared" si="255"/>
        <v>3.2240802675585281E-2</v>
      </c>
      <c r="I658" s="2"/>
      <c r="J658" s="2">
        <f t="shared" si="256"/>
        <v>0.46220735785953176</v>
      </c>
      <c r="K658" s="2">
        <f t="shared" si="257"/>
        <v>0.49444816053511703</v>
      </c>
      <c r="L658" s="2">
        <f t="shared" si="258"/>
        <v>2.6622073578595317E-2</v>
      </c>
      <c r="M658" s="2">
        <f t="shared" si="259"/>
        <v>1.6722408026755831E-2</v>
      </c>
      <c r="N658" s="55">
        <v>3455</v>
      </c>
      <c r="O658" s="55">
        <v>3696</v>
      </c>
      <c r="P658" s="106">
        <v>199</v>
      </c>
      <c r="Q658" s="106">
        <v>59</v>
      </c>
      <c r="X658" s="55">
        <v>8</v>
      </c>
      <c r="Y658" s="55">
        <v>31</v>
      </c>
      <c r="Z658" s="55">
        <v>27</v>
      </c>
      <c r="AG658" s="7">
        <f>IF(Q658&gt;0,RANK(Q658,(N658:P658,Q658:AE658)),0)</f>
        <v>4</v>
      </c>
      <c r="AH658" s="7">
        <f>IF(R658&gt;0,RANK(R658,(N658:P658,Q658:AE658)),0)</f>
        <v>0</v>
      </c>
      <c r="AI658" s="7">
        <f>IF(T658&gt;0,RANK(T658,(N658:P658,Q658:AE658)),0)</f>
        <v>0</v>
      </c>
      <c r="AJ658" s="7">
        <f>IF(S658&gt;0,RANK(S658,(N658:P658,Q658:AE658)),0)</f>
        <v>0</v>
      </c>
      <c r="AK658" s="2">
        <f t="shared" si="260"/>
        <v>7.8929765886287633E-3</v>
      </c>
      <c r="AL658" s="2">
        <f t="shared" si="261"/>
        <v>0</v>
      </c>
      <c r="AM658" s="2">
        <f t="shared" si="262"/>
        <v>0</v>
      </c>
      <c r="AN658" s="2">
        <f t="shared" si="263"/>
        <v>0</v>
      </c>
      <c r="AP658" t="s">
        <v>2054</v>
      </c>
      <c r="AQ658" t="s">
        <v>1960</v>
      </c>
      <c r="AT658">
        <v>2</v>
      </c>
      <c r="AU658" s="95">
        <v>19</v>
      </c>
      <c r="AV658" s="97">
        <v>157</v>
      </c>
      <c r="AW658" s="100">
        <f t="shared" si="252"/>
        <v>19157</v>
      </c>
      <c r="AY658" s="7" t="s">
        <v>1461</v>
      </c>
      <c r="AZ658" s="1">
        <v>56</v>
      </c>
      <c r="BA658" s="1">
        <v>1</v>
      </c>
      <c r="BB658" s="1" t="e">
        <f>C658+AZ658+BA658-#REF!</f>
        <v>#REF!</v>
      </c>
    </row>
    <row r="659" spans="1:54" ht="13" hidden="1" customHeight="1" outlineLevel="1">
      <c r="A659" t="s">
        <v>65</v>
      </c>
      <c r="B659" t="s">
        <v>1960</v>
      </c>
      <c r="C659" s="1">
        <f t="shared" si="253"/>
        <v>2071</v>
      </c>
      <c r="D659" s="7">
        <f>IF(N659&gt;0, RANK(N659,(N659:P659,Q659:AE659)),0)</f>
        <v>2</v>
      </c>
      <c r="E659" s="7">
        <f>IF(O659&gt;0,RANK(O659,(N659:P659,Q659:AE659)),0)</f>
        <v>1</v>
      </c>
      <c r="F659" s="7">
        <f>IF(P659&gt;0,RANK(P659,(N659:P659,Q659:AE659)),0)</f>
        <v>4</v>
      </c>
      <c r="G659" s="1">
        <f t="shared" si="254"/>
        <v>681</v>
      </c>
      <c r="H659" s="2">
        <f t="shared" si="255"/>
        <v>0.3288266537904394</v>
      </c>
      <c r="I659" s="2"/>
      <c r="J659" s="2">
        <f t="shared" si="256"/>
        <v>0.29599227426364078</v>
      </c>
      <c r="K659" s="2">
        <f t="shared" si="257"/>
        <v>0.62481892805408012</v>
      </c>
      <c r="L659" s="2">
        <f t="shared" si="258"/>
        <v>2.7040077257363591E-2</v>
      </c>
      <c r="M659" s="2">
        <f t="shared" si="259"/>
        <v>5.2148720424915564E-2</v>
      </c>
      <c r="N659" s="55">
        <v>613</v>
      </c>
      <c r="O659" s="55">
        <v>1294</v>
      </c>
      <c r="P659" s="106">
        <v>56</v>
      </c>
      <c r="Q659" s="106">
        <v>15</v>
      </c>
      <c r="X659" s="55">
        <v>1</v>
      </c>
      <c r="Y659" s="55">
        <v>11</v>
      </c>
      <c r="Z659" s="55">
        <v>81</v>
      </c>
      <c r="AG659" s="7">
        <f>IF(Q659&gt;0,RANK(Q659,(N659:P659,Q659:AE659)),0)</f>
        <v>5</v>
      </c>
      <c r="AH659" s="7">
        <f>IF(R659&gt;0,RANK(R659,(N659:P659,Q659:AE659)),0)</f>
        <v>0</v>
      </c>
      <c r="AI659" s="7">
        <f>IF(T659&gt;0,RANK(T659,(N659:P659,Q659:AE659)),0)</f>
        <v>0</v>
      </c>
      <c r="AJ659" s="7">
        <f>IF(S659&gt;0,RANK(S659,(N659:P659,Q659:AE659)),0)</f>
        <v>0</v>
      </c>
      <c r="AK659" s="2">
        <f t="shared" si="260"/>
        <v>7.2428778367938191E-3</v>
      </c>
      <c r="AL659" s="2">
        <f t="shared" si="261"/>
        <v>0</v>
      </c>
      <c r="AM659" s="2">
        <f t="shared" si="262"/>
        <v>0</v>
      </c>
      <c r="AN659" s="2">
        <f t="shared" si="263"/>
        <v>0</v>
      </c>
      <c r="AP659" t="s">
        <v>65</v>
      </c>
      <c r="AQ659" t="s">
        <v>1960</v>
      </c>
      <c r="AT659">
        <v>2</v>
      </c>
      <c r="AU659" s="95">
        <v>19</v>
      </c>
      <c r="AV659" s="97">
        <v>159</v>
      </c>
      <c r="AW659" s="100">
        <f t="shared" si="252"/>
        <v>19159</v>
      </c>
      <c r="AY659" s="7" t="s">
        <v>1461</v>
      </c>
      <c r="AZ659" s="1">
        <v>47</v>
      </c>
      <c r="BA659" s="1">
        <v>0</v>
      </c>
      <c r="BB659" s="1" t="e">
        <f>C659+AZ659+BA659-#REF!</f>
        <v>#REF!</v>
      </c>
    </row>
    <row r="660" spans="1:54" ht="13" hidden="1" customHeight="1" outlineLevel="1">
      <c r="A660" t="s">
        <v>2177</v>
      </c>
      <c r="B660" t="s">
        <v>1960</v>
      </c>
      <c r="C660" s="1">
        <f t="shared" si="253"/>
        <v>3810</v>
      </c>
      <c r="D660" s="7">
        <f>IF(N660&gt;0, RANK(N660,(N660:P660,Q660:AE660)),0)</f>
        <v>2</v>
      </c>
      <c r="E660" s="7">
        <f>IF(O660&gt;0,RANK(O660,(N660:P660,Q660:AE660)),0)</f>
        <v>1</v>
      </c>
      <c r="F660" s="7">
        <f>IF(P660&gt;0,RANK(P660,(N660:P660,Q660:AE660)),0)</f>
        <v>3</v>
      </c>
      <c r="G660" s="1">
        <f t="shared" si="254"/>
        <v>1405</v>
      </c>
      <c r="H660" s="2">
        <f t="shared" si="255"/>
        <v>0.36876640419947504</v>
      </c>
      <c r="I660" s="2"/>
      <c r="J660" s="2">
        <f t="shared" si="256"/>
        <v>0.28950131233595799</v>
      </c>
      <c r="K660" s="2">
        <f t="shared" si="257"/>
        <v>0.65826771653543303</v>
      </c>
      <c r="L660" s="2">
        <f t="shared" si="258"/>
        <v>3.4120734908136482E-2</v>
      </c>
      <c r="M660" s="2">
        <f t="shared" si="259"/>
        <v>1.8110236220472489E-2</v>
      </c>
      <c r="N660" s="55">
        <v>1103</v>
      </c>
      <c r="O660" s="55">
        <v>2508</v>
      </c>
      <c r="P660" s="106">
        <v>130</v>
      </c>
      <c r="Q660" s="106">
        <v>22</v>
      </c>
      <c r="X660" s="55">
        <v>3</v>
      </c>
      <c r="Y660" s="55">
        <v>26</v>
      </c>
      <c r="Z660" s="55">
        <v>18</v>
      </c>
      <c r="AG660" s="7">
        <f>IF(Q660&gt;0,RANK(Q660,(N660:P660,Q660:AE660)),0)</f>
        <v>5</v>
      </c>
      <c r="AH660" s="7">
        <f>IF(R660&gt;0,RANK(R660,(N660:P660,Q660:AE660)),0)</f>
        <v>0</v>
      </c>
      <c r="AI660" s="7">
        <f>IF(T660&gt;0,RANK(T660,(N660:P660,Q660:AE660)),0)</f>
        <v>0</v>
      </c>
      <c r="AJ660" s="7">
        <f>IF(S660&gt;0,RANK(S660,(N660:P660,Q660:AE660)),0)</f>
        <v>0</v>
      </c>
      <c r="AK660" s="2">
        <f t="shared" si="260"/>
        <v>5.774278215223097E-3</v>
      </c>
      <c r="AL660" s="2">
        <f t="shared" si="261"/>
        <v>0</v>
      </c>
      <c r="AM660" s="2">
        <f t="shared" si="262"/>
        <v>0</v>
      </c>
      <c r="AN660" s="2">
        <f t="shared" si="263"/>
        <v>0</v>
      </c>
      <c r="AP660" t="s">
        <v>2177</v>
      </c>
      <c r="AQ660" t="s">
        <v>1960</v>
      </c>
      <c r="AT660">
        <v>2</v>
      </c>
      <c r="AU660" s="95">
        <v>19</v>
      </c>
      <c r="AV660" s="97">
        <v>161</v>
      </c>
      <c r="AW660" s="100">
        <f t="shared" si="252"/>
        <v>19161</v>
      </c>
      <c r="AY660" s="7" t="s">
        <v>1461</v>
      </c>
      <c r="AZ660" s="1">
        <v>94</v>
      </c>
      <c r="BA660" s="1">
        <v>0</v>
      </c>
      <c r="BB660" s="1" t="e">
        <f>C660+AZ660+BA660-#REF!</f>
        <v>#REF!</v>
      </c>
    </row>
    <row r="661" spans="1:54" ht="13" hidden="1" customHeight="1" outlineLevel="1">
      <c r="A661" t="s">
        <v>1937</v>
      </c>
      <c r="B661" t="s">
        <v>1960</v>
      </c>
      <c r="C661" s="1">
        <f t="shared" si="253"/>
        <v>61548</v>
      </c>
      <c r="D661" s="7">
        <f>IF(N661&gt;0, RANK(N661,(N661:P661,Q661:AE661)),0)</f>
        <v>2</v>
      </c>
      <c r="E661" s="7">
        <f>IF(O661&gt;0,RANK(O661,(N661:P661,Q661:AE661)),0)</f>
        <v>1</v>
      </c>
      <c r="F661" s="7">
        <f>IF(P661&gt;0,RANK(P661,(N661:P661,Q661:AE661)),0)</f>
        <v>3</v>
      </c>
      <c r="G661" s="1">
        <f t="shared" si="254"/>
        <v>1427</v>
      </c>
      <c r="H661" s="2">
        <f t="shared" si="255"/>
        <v>2.318515630077338E-2</v>
      </c>
      <c r="I661" s="2"/>
      <c r="J661" s="2">
        <f t="shared" si="256"/>
        <v>0.47265548839929811</v>
      </c>
      <c r="K661" s="2">
        <f t="shared" si="257"/>
        <v>0.4958406447000715</v>
      </c>
      <c r="L661" s="2">
        <f t="shared" si="258"/>
        <v>1.4866445700916359E-2</v>
      </c>
      <c r="M661" s="2">
        <f t="shared" si="259"/>
        <v>1.6637421199713981E-2</v>
      </c>
      <c r="N661" s="55">
        <v>29091</v>
      </c>
      <c r="O661" s="55">
        <v>30518</v>
      </c>
      <c r="P661" s="106">
        <v>915</v>
      </c>
      <c r="Q661" s="106">
        <v>386</v>
      </c>
      <c r="X661" s="55">
        <v>38</v>
      </c>
      <c r="Y661" s="55">
        <v>330</v>
      </c>
      <c r="Z661" s="55">
        <v>270</v>
      </c>
      <c r="AG661" s="7">
        <f>IF(Q661&gt;0,RANK(Q661,(N661:P661,Q661:AE661)),0)</f>
        <v>4</v>
      </c>
      <c r="AH661" s="7">
        <f>IF(R661&gt;0,RANK(R661,(N661:P661,Q661:AE661)),0)</f>
        <v>0</v>
      </c>
      <c r="AI661" s="7">
        <f>IF(T661&gt;0,RANK(T661,(N661:P661,Q661:AE661)),0)</f>
        <v>0</v>
      </c>
      <c r="AJ661" s="7">
        <f>IF(S661&gt;0,RANK(S661,(N661:P661,Q661:AE661)),0)</f>
        <v>0</v>
      </c>
      <c r="AK661" s="2">
        <f t="shared" si="260"/>
        <v>6.2715279131734577E-3</v>
      </c>
      <c r="AL661" s="2">
        <f t="shared" si="261"/>
        <v>0</v>
      </c>
      <c r="AM661" s="2">
        <f t="shared" si="262"/>
        <v>0</v>
      </c>
      <c r="AN661" s="2">
        <f t="shared" si="263"/>
        <v>0</v>
      </c>
      <c r="AP661" t="s">
        <v>1937</v>
      </c>
      <c r="AQ661" t="s">
        <v>1960</v>
      </c>
      <c r="AT661">
        <v>2</v>
      </c>
      <c r="AU661" s="95">
        <v>19</v>
      </c>
      <c r="AV661" s="97">
        <v>163</v>
      </c>
      <c r="AW661" s="100">
        <f t="shared" si="252"/>
        <v>19163</v>
      </c>
      <c r="AY661" s="7" t="s">
        <v>1461</v>
      </c>
      <c r="AZ661" s="1">
        <v>330</v>
      </c>
      <c r="BA661" s="1">
        <v>16</v>
      </c>
      <c r="BB661" s="1" t="e">
        <f>C661+AZ661+BA661-#REF!</f>
        <v>#REF!</v>
      </c>
    </row>
    <row r="662" spans="1:54" ht="13" hidden="1" customHeight="1" outlineLevel="1">
      <c r="A662" t="s">
        <v>415</v>
      </c>
      <c r="B662" t="s">
        <v>1960</v>
      </c>
      <c r="C662" s="1">
        <f t="shared" si="253"/>
        <v>4255</v>
      </c>
      <c r="D662" s="7">
        <f>IF(N662&gt;0, RANK(N662,(N662:P662,Q662:AE662)),0)</f>
        <v>2</v>
      </c>
      <c r="E662" s="7">
        <f>IF(O662&gt;0,RANK(O662,(N662:P662,Q662:AE662)),0)</f>
        <v>1</v>
      </c>
      <c r="F662" s="7">
        <f>IF(P662&gt;0,RANK(P662,(N662:P662,Q662:AE662)),0)</f>
        <v>3</v>
      </c>
      <c r="G662" s="1">
        <f t="shared" si="254"/>
        <v>1749</v>
      </c>
      <c r="H662" s="2">
        <f t="shared" si="255"/>
        <v>0.41104582843713278</v>
      </c>
      <c r="I662" s="2"/>
      <c r="J662" s="2">
        <f t="shared" si="256"/>
        <v>0.27567567567567569</v>
      </c>
      <c r="K662" s="2">
        <f t="shared" si="257"/>
        <v>0.68672150411280841</v>
      </c>
      <c r="L662" s="2">
        <f t="shared" si="258"/>
        <v>2.1621621621621623E-2</v>
      </c>
      <c r="M662" s="2">
        <f t="shared" si="259"/>
        <v>1.5981198589894219E-2</v>
      </c>
      <c r="N662" s="55">
        <v>1173</v>
      </c>
      <c r="O662" s="55">
        <v>2922</v>
      </c>
      <c r="P662" s="106">
        <v>92</v>
      </c>
      <c r="Q662" s="106">
        <v>27</v>
      </c>
      <c r="X662" s="55">
        <v>1</v>
      </c>
      <c r="Y662" s="55">
        <v>16</v>
      </c>
      <c r="Z662" s="55">
        <v>24</v>
      </c>
      <c r="AG662" s="7">
        <f>IF(Q662&gt;0,RANK(Q662,(N662:P662,Q662:AE662)),0)</f>
        <v>4</v>
      </c>
      <c r="AH662" s="7">
        <f>IF(R662&gt;0,RANK(R662,(N662:P662,Q662:AE662)),0)</f>
        <v>0</v>
      </c>
      <c r="AI662" s="7">
        <f>IF(T662&gt;0,RANK(T662,(N662:P662,Q662:AE662)),0)</f>
        <v>0</v>
      </c>
      <c r="AJ662" s="7">
        <f>IF(S662&gt;0,RANK(S662,(N662:P662,Q662:AE662)),0)</f>
        <v>0</v>
      </c>
      <c r="AK662" s="2">
        <f t="shared" si="260"/>
        <v>6.3454759106933017E-3</v>
      </c>
      <c r="AL662" s="2">
        <f t="shared" si="261"/>
        <v>0</v>
      </c>
      <c r="AM662" s="2">
        <f t="shared" si="262"/>
        <v>0</v>
      </c>
      <c r="AN662" s="2">
        <f t="shared" si="263"/>
        <v>0</v>
      </c>
      <c r="AP662" t="s">
        <v>415</v>
      </c>
      <c r="AQ662" t="s">
        <v>1960</v>
      </c>
      <c r="AT662">
        <v>2</v>
      </c>
      <c r="AU662" s="95">
        <v>19</v>
      </c>
      <c r="AV662" s="97">
        <v>165</v>
      </c>
      <c r="AW662" s="100">
        <f t="shared" si="252"/>
        <v>19165</v>
      </c>
      <c r="AY662" s="7" t="s">
        <v>1461</v>
      </c>
      <c r="AZ662" s="1">
        <v>111</v>
      </c>
      <c r="BA662" s="1">
        <v>3</v>
      </c>
      <c r="BB662" s="1" t="e">
        <f>C662+AZ662+BA662-#REF!</f>
        <v>#REF!</v>
      </c>
    </row>
    <row r="663" spans="1:54" ht="13" hidden="1" customHeight="1" outlineLevel="1">
      <c r="A663" t="s">
        <v>2462</v>
      </c>
      <c r="B663" t="s">
        <v>1960</v>
      </c>
      <c r="C663" s="1">
        <f t="shared" si="253"/>
        <v>13363</v>
      </c>
      <c r="D663" s="7">
        <f>IF(N663&gt;0, RANK(N663,(N663:P663,Q663:AE663)),0)</f>
        <v>2</v>
      </c>
      <c r="E663" s="7">
        <f>IF(O663&gt;0,RANK(O663,(N663:P663,Q663:AE663)),0)</f>
        <v>1</v>
      </c>
      <c r="F663" s="7">
        <f>IF(P663&gt;0,RANK(P663,(N663:P663,Q663:AE663)),0)</f>
        <v>3</v>
      </c>
      <c r="G663" s="1">
        <f t="shared" si="254"/>
        <v>10136</v>
      </c>
      <c r="H663" s="2">
        <f t="shared" si="255"/>
        <v>0.75851231011000519</v>
      </c>
      <c r="I663" s="2"/>
      <c r="J663" s="2">
        <f t="shared" si="256"/>
        <v>0.11037940582204595</v>
      </c>
      <c r="K663" s="2">
        <f t="shared" si="257"/>
        <v>0.86889171593205117</v>
      </c>
      <c r="L663" s="2">
        <f t="shared" si="258"/>
        <v>1.3320362194118087E-2</v>
      </c>
      <c r="M663" s="2">
        <f t="shared" si="259"/>
        <v>7.4085160517847731E-3</v>
      </c>
      <c r="N663" s="55">
        <v>1475</v>
      </c>
      <c r="O663" s="55">
        <v>11611</v>
      </c>
      <c r="P663" s="106">
        <v>178</v>
      </c>
      <c r="Q663" s="106">
        <v>39</v>
      </c>
      <c r="X663" s="55">
        <v>8</v>
      </c>
      <c r="Y663" s="55">
        <v>26</v>
      </c>
      <c r="Z663" s="55">
        <v>26</v>
      </c>
      <c r="AG663" s="7">
        <f>IF(Q663&gt;0,RANK(Q663,(N663:P663,Q663:AE663)),0)</f>
        <v>4</v>
      </c>
      <c r="AH663" s="7">
        <f>IF(R663&gt;0,RANK(R663,(N663:P663,Q663:AE663)),0)</f>
        <v>0</v>
      </c>
      <c r="AI663" s="7">
        <f>IF(T663&gt;0,RANK(T663,(N663:P663,Q663:AE663)),0)</f>
        <v>0</v>
      </c>
      <c r="AJ663" s="7">
        <f>IF(S663&gt;0,RANK(S663,(N663:P663,Q663:AE663)),0)</f>
        <v>0</v>
      </c>
      <c r="AK663" s="2">
        <f t="shared" si="260"/>
        <v>2.9185063234303675E-3</v>
      </c>
      <c r="AL663" s="2">
        <f t="shared" si="261"/>
        <v>0</v>
      </c>
      <c r="AM663" s="2">
        <f t="shared" si="262"/>
        <v>0</v>
      </c>
      <c r="AN663" s="2">
        <f t="shared" si="263"/>
        <v>0</v>
      </c>
      <c r="AP663" t="s">
        <v>2462</v>
      </c>
      <c r="AQ663" t="s">
        <v>1960</v>
      </c>
      <c r="AT663">
        <v>2</v>
      </c>
      <c r="AU663" s="95">
        <v>19</v>
      </c>
      <c r="AV663" s="97">
        <v>167</v>
      </c>
      <c r="AW663" s="100">
        <f t="shared" si="252"/>
        <v>19167</v>
      </c>
      <c r="AY663" s="7" t="s">
        <v>1461</v>
      </c>
      <c r="AZ663" s="1">
        <v>120</v>
      </c>
      <c r="BA663" s="1">
        <v>1</v>
      </c>
      <c r="BB663" s="1" t="e">
        <f>C663+AZ663+BA663-#REF!</f>
        <v>#REF!</v>
      </c>
    </row>
    <row r="664" spans="1:54" ht="13" hidden="1" customHeight="1" outlineLevel="1">
      <c r="A664" t="s">
        <v>1747</v>
      </c>
      <c r="B664" t="s">
        <v>1960</v>
      </c>
      <c r="C664" s="1">
        <f t="shared" si="253"/>
        <v>32959</v>
      </c>
      <c r="D664" s="7">
        <f>IF(N664&gt;0, RANK(N664,(N664:P664,Q664:AE664)),0)</f>
        <v>1</v>
      </c>
      <c r="E664" s="7">
        <f>IF(O664&gt;0,RANK(O664,(N664:P664,Q664:AE664)),0)</f>
        <v>2</v>
      </c>
      <c r="F664" s="7">
        <f>IF(P664&gt;0,RANK(P664,(N664:P664,Q664:AE664)),0)</f>
        <v>3</v>
      </c>
      <c r="G664" s="1">
        <f t="shared" si="254"/>
        <v>1104</v>
      </c>
      <c r="H664" s="2">
        <f t="shared" si="255"/>
        <v>3.3496161898115842E-2</v>
      </c>
      <c r="I664" s="2"/>
      <c r="J664" s="2">
        <f t="shared" si="256"/>
        <v>0.49685973482205165</v>
      </c>
      <c r="K664" s="2">
        <f t="shared" si="257"/>
        <v>0.46336357292393582</v>
      </c>
      <c r="L664" s="2">
        <f t="shared" si="258"/>
        <v>2.2270093146029915E-2</v>
      </c>
      <c r="M664" s="2">
        <f t="shared" si="259"/>
        <v>1.7506599107982676E-2</v>
      </c>
      <c r="N664" s="55">
        <v>16376</v>
      </c>
      <c r="O664" s="55">
        <v>15272</v>
      </c>
      <c r="P664" s="106">
        <v>734</v>
      </c>
      <c r="Q664" s="106">
        <v>289</v>
      </c>
      <c r="X664" s="55">
        <v>50</v>
      </c>
      <c r="Y664" s="55">
        <v>98</v>
      </c>
      <c r="Z664" s="55">
        <v>140</v>
      </c>
      <c r="AG664" s="7">
        <f>IF(Q664&gt;0,RANK(Q664,(N664:P664,Q664:AE664)),0)</f>
        <v>4</v>
      </c>
      <c r="AH664" s="7">
        <f>IF(R664&gt;0,RANK(R664,(N664:P664,Q664:AE664)),0)</f>
        <v>0</v>
      </c>
      <c r="AI664" s="7">
        <f>IF(T664&gt;0,RANK(T664,(N664:P664,Q664:AE664)),0)</f>
        <v>0</v>
      </c>
      <c r="AJ664" s="7">
        <f>IF(S664&gt;0,RANK(S664,(N664:P664,Q664:AE664)),0)</f>
        <v>0</v>
      </c>
      <c r="AK664" s="2">
        <f t="shared" si="260"/>
        <v>8.7684699171698167E-3</v>
      </c>
      <c r="AL664" s="2">
        <f t="shared" si="261"/>
        <v>0</v>
      </c>
      <c r="AM664" s="2">
        <f t="shared" si="262"/>
        <v>0</v>
      </c>
      <c r="AN664" s="2">
        <f t="shared" si="263"/>
        <v>0</v>
      </c>
      <c r="AP664" t="s">
        <v>1747</v>
      </c>
      <c r="AQ664" t="s">
        <v>1960</v>
      </c>
      <c r="AT664">
        <v>2</v>
      </c>
      <c r="AU664" s="95">
        <v>19</v>
      </c>
      <c r="AV664" s="97">
        <v>169</v>
      </c>
      <c r="AW664" s="100">
        <f t="shared" si="252"/>
        <v>19169</v>
      </c>
      <c r="AY664" s="7" t="s">
        <v>1461</v>
      </c>
      <c r="AZ664" s="1">
        <v>252</v>
      </c>
      <c r="BA664" s="1">
        <v>2</v>
      </c>
      <c r="BB664" s="1" t="e">
        <f>C664+AZ664+BA664-#REF!</f>
        <v>#REF!</v>
      </c>
    </row>
    <row r="665" spans="1:54" ht="13" hidden="1" customHeight="1" outlineLevel="1">
      <c r="A665" t="s">
        <v>2434</v>
      </c>
      <c r="B665" t="s">
        <v>1960</v>
      </c>
      <c r="C665" s="1">
        <f t="shared" si="253"/>
        <v>6613</v>
      </c>
      <c r="D665" s="7">
        <f>IF(N665&gt;0, RANK(N665,(N665:P665,Q665:AE665)),0)</f>
        <v>2</v>
      </c>
      <c r="E665" s="7">
        <f>IF(O665&gt;0,RANK(O665,(N665:P665,Q665:AE665)),0)</f>
        <v>1</v>
      </c>
      <c r="F665" s="7">
        <f>IF(P665&gt;0,RANK(P665,(N665:P665,Q665:AE665)),0)</f>
        <v>3</v>
      </c>
      <c r="G665" s="1">
        <f t="shared" si="254"/>
        <v>676</v>
      </c>
      <c r="H665" s="2">
        <f t="shared" si="255"/>
        <v>0.10222289429910782</v>
      </c>
      <c r="I665" s="2"/>
      <c r="J665" s="2">
        <f t="shared" si="256"/>
        <v>0.4262815666112203</v>
      </c>
      <c r="K665" s="2">
        <f t="shared" si="257"/>
        <v>0.5285044609103281</v>
      </c>
      <c r="L665" s="2">
        <f t="shared" si="258"/>
        <v>2.6916679268108271E-2</v>
      </c>
      <c r="M665" s="2">
        <f t="shared" si="259"/>
        <v>1.8297293210343332E-2</v>
      </c>
      <c r="N665" s="55">
        <v>2819</v>
      </c>
      <c r="O665" s="55">
        <v>3495</v>
      </c>
      <c r="P665" s="106">
        <v>178</v>
      </c>
      <c r="Q665" s="106">
        <v>38</v>
      </c>
      <c r="X665" s="55">
        <v>5</v>
      </c>
      <c r="Y665" s="55">
        <v>54</v>
      </c>
      <c r="Z665" s="55">
        <v>24</v>
      </c>
      <c r="AG665" s="7">
        <f>IF(Q665&gt;0,RANK(Q665,(N665:P665,Q665:AE665)),0)</f>
        <v>5</v>
      </c>
      <c r="AH665" s="7">
        <f>IF(R665&gt;0,RANK(R665,(N665:P665,Q665:AE665)),0)</f>
        <v>0</v>
      </c>
      <c r="AI665" s="7">
        <f>IF(T665&gt;0,RANK(T665,(N665:P665,Q665:AE665)),0)</f>
        <v>0</v>
      </c>
      <c r="AJ665" s="7">
        <f>IF(S665&gt;0,RANK(S665,(N665:P665,Q665:AE665)),0)</f>
        <v>0</v>
      </c>
      <c r="AK665" s="2">
        <f t="shared" si="260"/>
        <v>5.7462573718433385E-3</v>
      </c>
      <c r="AL665" s="2">
        <f t="shared" si="261"/>
        <v>0</v>
      </c>
      <c r="AM665" s="2">
        <f t="shared" si="262"/>
        <v>0</v>
      </c>
      <c r="AN665" s="2">
        <f t="shared" si="263"/>
        <v>0</v>
      </c>
      <c r="AP665" t="s">
        <v>2434</v>
      </c>
      <c r="AQ665" t="s">
        <v>1960</v>
      </c>
      <c r="AT665">
        <v>2</v>
      </c>
      <c r="AU665" s="95">
        <v>19</v>
      </c>
      <c r="AV665" s="97">
        <v>171</v>
      </c>
      <c r="AW665" s="100">
        <f t="shared" si="252"/>
        <v>19171</v>
      </c>
      <c r="AY665" s="7" t="s">
        <v>1461</v>
      </c>
      <c r="AZ665" s="1">
        <v>66</v>
      </c>
      <c r="BA665" s="1">
        <v>2</v>
      </c>
      <c r="BB665" s="1" t="e">
        <f>C665+AZ665+BA665-#REF!</f>
        <v>#REF!</v>
      </c>
    </row>
    <row r="666" spans="1:54" ht="13" hidden="1" customHeight="1" outlineLevel="1">
      <c r="A666" t="s">
        <v>2347</v>
      </c>
      <c r="B666" t="s">
        <v>1960</v>
      </c>
      <c r="C666" s="1">
        <f t="shared" si="253"/>
        <v>2181</v>
      </c>
      <c r="D666" s="7">
        <f>IF(N666&gt;0, RANK(N666,(N666:P666,Q666:AE666)),0)</f>
        <v>2</v>
      </c>
      <c r="E666" s="7">
        <f>IF(O666&gt;0,RANK(O666,(N666:P666,Q666:AE666)),0)</f>
        <v>1</v>
      </c>
      <c r="F666" s="7">
        <f>IF(P666&gt;0,RANK(P666,(N666:P666,Q666:AE666)),0)</f>
        <v>3</v>
      </c>
      <c r="G666" s="1">
        <f t="shared" si="254"/>
        <v>924</v>
      </c>
      <c r="H666" s="2">
        <f t="shared" si="255"/>
        <v>0.4236588720770289</v>
      </c>
      <c r="I666" s="2"/>
      <c r="J666" s="2">
        <f t="shared" si="256"/>
        <v>0.26776707932141219</v>
      </c>
      <c r="K666" s="2">
        <f t="shared" si="257"/>
        <v>0.6914259513984411</v>
      </c>
      <c r="L666" s="2">
        <f t="shared" si="258"/>
        <v>2.5676295277395692E-2</v>
      </c>
      <c r="M666" s="2">
        <f t="shared" si="259"/>
        <v>1.5130674002751018E-2</v>
      </c>
      <c r="N666" s="55">
        <v>584</v>
      </c>
      <c r="O666" s="55">
        <v>1508</v>
      </c>
      <c r="P666" s="106">
        <v>56</v>
      </c>
      <c r="Q666" s="106">
        <v>4</v>
      </c>
      <c r="X666" s="55">
        <v>2</v>
      </c>
      <c r="Y666" s="55">
        <v>13</v>
      </c>
      <c r="Z666" s="55">
        <v>14</v>
      </c>
      <c r="AG666" s="7">
        <f>IF(Q666&gt;0,RANK(Q666,(N666:P666,Q666:AE666)),0)</f>
        <v>6</v>
      </c>
      <c r="AH666" s="7">
        <f>IF(R666&gt;0,RANK(R666,(N666:P666,Q666:AE666)),0)</f>
        <v>0</v>
      </c>
      <c r="AI666" s="7">
        <f>IF(T666&gt;0,RANK(T666,(N666:P666,Q666:AE666)),0)</f>
        <v>0</v>
      </c>
      <c r="AJ666" s="7">
        <f>IF(S666&gt;0,RANK(S666,(N666:P666,Q666:AE666)),0)</f>
        <v>0</v>
      </c>
      <c r="AK666" s="2">
        <f t="shared" si="260"/>
        <v>1.8340210912425492E-3</v>
      </c>
      <c r="AL666" s="2">
        <f t="shared" si="261"/>
        <v>0</v>
      </c>
      <c r="AM666" s="2">
        <f t="shared" si="262"/>
        <v>0</v>
      </c>
      <c r="AN666" s="2">
        <f t="shared" si="263"/>
        <v>0</v>
      </c>
      <c r="AP666" t="s">
        <v>2347</v>
      </c>
      <c r="AQ666" t="s">
        <v>1960</v>
      </c>
      <c r="AT666">
        <v>2</v>
      </c>
      <c r="AU666" s="95">
        <v>19</v>
      </c>
      <c r="AV666" s="97">
        <v>173</v>
      </c>
      <c r="AW666" s="100">
        <f t="shared" si="252"/>
        <v>19173</v>
      </c>
      <c r="AY666" s="7" t="s">
        <v>1461</v>
      </c>
      <c r="AZ666" s="1">
        <v>52</v>
      </c>
      <c r="BA666" s="1">
        <v>2</v>
      </c>
      <c r="BB666" s="1" t="e">
        <f>C666+AZ666+BA666-#REF!</f>
        <v>#REF!</v>
      </c>
    </row>
    <row r="667" spans="1:54" ht="13" hidden="1" customHeight="1" outlineLevel="1">
      <c r="A667" t="s">
        <v>532</v>
      </c>
      <c r="B667" t="s">
        <v>1960</v>
      </c>
      <c r="C667" s="1">
        <f t="shared" si="253"/>
        <v>4279</v>
      </c>
      <c r="D667" s="7">
        <f>IF(N667&gt;0, RANK(N667,(N667:P667,Q667:AE667)),0)</f>
        <v>2</v>
      </c>
      <c r="E667" s="7">
        <f>IF(O667&gt;0,RANK(O667,(N667:P667,Q667:AE667)),0)</f>
        <v>1</v>
      </c>
      <c r="F667" s="7">
        <f>IF(P667&gt;0,RANK(P667,(N667:P667,Q667:AE667)),0)</f>
        <v>3</v>
      </c>
      <c r="G667" s="1">
        <f t="shared" si="254"/>
        <v>1050</v>
      </c>
      <c r="H667" s="2">
        <f t="shared" si="255"/>
        <v>0.24538443561579809</v>
      </c>
      <c r="I667" s="2"/>
      <c r="J667" s="2">
        <f t="shared" si="256"/>
        <v>0.35148399158681937</v>
      </c>
      <c r="K667" s="2">
        <f t="shared" si="257"/>
        <v>0.59686842720261746</v>
      </c>
      <c r="L667" s="2">
        <f t="shared" si="258"/>
        <v>3.3419023136246784E-2</v>
      </c>
      <c r="M667" s="2">
        <f t="shared" si="259"/>
        <v>1.8228558074316448E-2</v>
      </c>
      <c r="N667" s="55">
        <v>1504</v>
      </c>
      <c r="O667" s="55">
        <v>2554</v>
      </c>
      <c r="P667" s="106">
        <v>143</v>
      </c>
      <c r="Q667" s="106">
        <v>27</v>
      </c>
      <c r="X667" s="55">
        <v>5</v>
      </c>
      <c r="Y667" s="55">
        <v>19</v>
      </c>
      <c r="Z667" s="55">
        <v>27</v>
      </c>
      <c r="AG667" s="7">
        <f>IF(Q667&gt;0,RANK(Q667,(N667:P667,Q667:AE667)),0)</f>
        <v>4</v>
      </c>
      <c r="AH667" s="7">
        <f>IF(R667&gt;0,RANK(R667,(N667:P667,Q667:AE667)),0)</f>
        <v>0</v>
      </c>
      <c r="AI667" s="7">
        <f>IF(T667&gt;0,RANK(T667,(N667:P667,Q667:AE667)),0)</f>
        <v>0</v>
      </c>
      <c r="AJ667" s="7">
        <f>IF(S667&gt;0,RANK(S667,(N667:P667,Q667:AE667)),0)</f>
        <v>0</v>
      </c>
      <c r="AK667" s="2">
        <f t="shared" si="260"/>
        <v>6.3098854872633793E-3</v>
      </c>
      <c r="AL667" s="2">
        <f t="shared" si="261"/>
        <v>0</v>
      </c>
      <c r="AM667" s="2">
        <f t="shared" si="262"/>
        <v>0</v>
      </c>
      <c r="AN667" s="2">
        <f t="shared" si="263"/>
        <v>0</v>
      </c>
      <c r="AP667" t="s">
        <v>532</v>
      </c>
      <c r="AQ667" t="s">
        <v>1960</v>
      </c>
      <c r="AT667">
        <v>2</v>
      </c>
      <c r="AU667" s="95">
        <v>19</v>
      </c>
      <c r="AV667" s="97">
        <v>175</v>
      </c>
      <c r="AW667" s="100">
        <f t="shared" si="252"/>
        <v>19175</v>
      </c>
      <c r="AY667" s="7" t="s">
        <v>1461</v>
      </c>
      <c r="AZ667" s="1">
        <v>20</v>
      </c>
      <c r="BA667" s="1">
        <v>0</v>
      </c>
      <c r="BB667" s="1" t="e">
        <f>C667+AZ667+BA667-#REF!</f>
        <v>#REF!</v>
      </c>
    </row>
    <row r="668" spans="1:54" ht="13" hidden="1" customHeight="1" outlineLevel="1">
      <c r="A668" t="s">
        <v>1139</v>
      </c>
      <c r="B668" t="s">
        <v>1960</v>
      </c>
      <c r="C668" s="1">
        <f t="shared" si="253"/>
        <v>2841</v>
      </c>
      <c r="D668" s="7">
        <f>IF(N668&gt;0, RANK(N668,(N668:P668,Q668:AE668)),0)</f>
        <v>2</v>
      </c>
      <c r="E668" s="7">
        <f>IF(O668&gt;0,RANK(O668,(N668:P668,Q668:AE668)),0)</f>
        <v>1</v>
      </c>
      <c r="F668" s="7">
        <f>IF(P668&gt;0,RANK(P668,(N668:P668,Q668:AE668)),0)</f>
        <v>3</v>
      </c>
      <c r="G668" s="1">
        <f t="shared" si="254"/>
        <v>814</v>
      </c>
      <c r="H668" s="2">
        <f t="shared" si="255"/>
        <v>0.28651883139739526</v>
      </c>
      <c r="I668" s="2"/>
      <c r="J668" s="2">
        <f t="shared" si="256"/>
        <v>0.33227736712425204</v>
      </c>
      <c r="K668" s="2">
        <f t="shared" si="257"/>
        <v>0.61879619852164736</v>
      </c>
      <c r="L668" s="2">
        <f t="shared" si="258"/>
        <v>3.1326997536078843E-2</v>
      </c>
      <c r="M668" s="2">
        <f t="shared" si="259"/>
        <v>1.7599436818021758E-2</v>
      </c>
      <c r="N668" s="55">
        <v>944</v>
      </c>
      <c r="O668" s="55">
        <v>1758</v>
      </c>
      <c r="P668" s="106">
        <v>89</v>
      </c>
      <c r="Q668" s="106">
        <v>10</v>
      </c>
      <c r="X668" s="55">
        <v>1</v>
      </c>
      <c r="Y668" s="55">
        <v>30</v>
      </c>
      <c r="Z668" s="55">
        <v>9</v>
      </c>
      <c r="AG668" s="7">
        <f>IF(Q668&gt;0,RANK(Q668,(N668:P668,Q668:AE668)),0)</f>
        <v>5</v>
      </c>
      <c r="AH668" s="7">
        <f>IF(R668&gt;0,RANK(R668,(N668:P668,Q668:AE668)),0)</f>
        <v>0</v>
      </c>
      <c r="AI668" s="7">
        <f>IF(T668&gt;0,RANK(T668,(N668:P668,Q668:AE668)),0)</f>
        <v>0</v>
      </c>
      <c r="AJ668" s="7">
        <f>IF(S668&gt;0,RANK(S668,(N668:P668,Q668:AE668)),0)</f>
        <v>0</v>
      </c>
      <c r="AK668" s="2">
        <f t="shared" si="260"/>
        <v>3.5198873636043647E-3</v>
      </c>
      <c r="AL668" s="2">
        <f t="shared" si="261"/>
        <v>0</v>
      </c>
      <c r="AM668" s="2">
        <f t="shared" si="262"/>
        <v>0</v>
      </c>
      <c r="AN668" s="2">
        <f t="shared" si="263"/>
        <v>0</v>
      </c>
      <c r="AP668" t="s">
        <v>1139</v>
      </c>
      <c r="AQ668" t="s">
        <v>1960</v>
      </c>
      <c r="AT668">
        <v>2</v>
      </c>
      <c r="AU668" s="95">
        <v>19</v>
      </c>
      <c r="AV668" s="97">
        <v>177</v>
      </c>
      <c r="AW668" s="100">
        <f t="shared" si="252"/>
        <v>19177</v>
      </c>
      <c r="AY668" s="7" t="s">
        <v>1461</v>
      </c>
      <c r="AZ668" s="1">
        <v>61</v>
      </c>
      <c r="BA668" s="1">
        <v>0</v>
      </c>
      <c r="BB668" s="1" t="e">
        <f>C668+AZ668+BA668-#REF!</f>
        <v>#REF!</v>
      </c>
    </row>
    <row r="669" spans="1:54" ht="13" hidden="1" customHeight="1" outlineLevel="1">
      <c r="A669" t="s">
        <v>158</v>
      </c>
      <c r="B669" t="s">
        <v>1960</v>
      </c>
      <c r="C669" s="1">
        <f t="shared" si="253"/>
        <v>10918</v>
      </c>
      <c r="D669" s="7">
        <f>IF(N669&gt;0, RANK(N669,(N669:P669,Q669:AE669)),0)</f>
        <v>2</v>
      </c>
      <c r="E669" s="7">
        <f>IF(O669&gt;0,RANK(O669,(N669:P669,Q669:AE669)),0)</f>
        <v>1</v>
      </c>
      <c r="F669" s="7">
        <f>IF(P669&gt;0,RANK(P669,(N669:P669,Q669:AE669)),0)</f>
        <v>3</v>
      </c>
      <c r="G669" s="1">
        <f t="shared" si="254"/>
        <v>333</v>
      </c>
      <c r="H669" s="2">
        <f t="shared" si="255"/>
        <v>3.0500091591866643E-2</v>
      </c>
      <c r="I669" s="2"/>
      <c r="J669" s="2">
        <f t="shared" si="256"/>
        <v>0.45731819014471514</v>
      </c>
      <c r="K669" s="2">
        <f t="shared" si="257"/>
        <v>0.48781828173658182</v>
      </c>
      <c r="L669" s="2">
        <f t="shared" si="258"/>
        <v>3.1690785858215789E-2</v>
      </c>
      <c r="M669" s="2">
        <f t="shared" si="259"/>
        <v>2.3172742260487197E-2</v>
      </c>
      <c r="N669" s="55">
        <v>4993</v>
      </c>
      <c r="O669" s="55">
        <v>5326</v>
      </c>
      <c r="P669" s="106">
        <v>346</v>
      </c>
      <c r="Q669" s="106">
        <v>79</v>
      </c>
      <c r="X669" s="55">
        <v>16</v>
      </c>
      <c r="Y669" s="55">
        <v>104</v>
      </c>
      <c r="Z669" s="55">
        <v>54</v>
      </c>
      <c r="AG669" s="7">
        <f>IF(Q669&gt;0,RANK(Q669,(N669:P669,Q669:AE669)),0)</f>
        <v>5</v>
      </c>
      <c r="AH669" s="7">
        <f>IF(R669&gt;0,RANK(R669,(N669:P669,Q669:AE669)),0)</f>
        <v>0</v>
      </c>
      <c r="AI669" s="7">
        <f>IF(T669&gt;0,RANK(T669,(N669:P669,Q669:AE669)),0)</f>
        <v>0</v>
      </c>
      <c r="AJ669" s="7">
        <f>IF(S669&gt;0,RANK(S669,(N669:P669,Q669:AE669)),0)</f>
        <v>0</v>
      </c>
      <c r="AK669" s="2">
        <f t="shared" si="260"/>
        <v>7.2357574647371314E-3</v>
      </c>
      <c r="AL669" s="2">
        <f t="shared" si="261"/>
        <v>0</v>
      </c>
      <c r="AM669" s="2">
        <f t="shared" si="262"/>
        <v>0</v>
      </c>
      <c r="AN669" s="2">
        <f t="shared" si="263"/>
        <v>0</v>
      </c>
      <c r="AP669" t="s">
        <v>158</v>
      </c>
      <c r="AQ669" t="s">
        <v>1960</v>
      </c>
      <c r="AT669">
        <v>2</v>
      </c>
      <c r="AU669" s="95">
        <v>19</v>
      </c>
      <c r="AV669" s="97">
        <v>179</v>
      </c>
      <c r="AW669" s="100">
        <f t="shared" si="252"/>
        <v>19179</v>
      </c>
      <c r="AY669" s="7" t="s">
        <v>1461</v>
      </c>
      <c r="AZ669" s="1">
        <v>147</v>
      </c>
      <c r="BA669" s="1">
        <v>4</v>
      </c>
      <c r="BB669" s="1" t="e">
        <f>C669+AZ669+BA669-#REF!</f>
        <v>#REF!</v>
      </c>
    </row>
    <row r="670" spans="1:54" ht="13" hidden="1" customHeight="1" outlineLevel="1">
      <c r="A670" t="s">
        <v>1682</v>
      </c>
      <c r="B670" t="s">
        <v>1960</v>
      </c>
      <c r="C670" s="1">
        <f t="shared" si="253"/>
        <v>19497</v>
      </c>
      <c r="D670" s="7">
        <f>IF(N670&gt;0, RANK(N670,(N670:P670,Q670:AE670)),0)</f>
        <v>2</v>
      </c>
      <c r="E670" s="7">
        <f>IF(O670&gt;0,RANK(O670,(N670:P670,Q670:AE670)),0)</f>
        <v>1</v>
      </c>
      <c r="F670" s="7">
        <f>IF(P670&gt;0,RANK(P670,(N670:P670,Q670:AE670)),0)</f>
        <v>3</v>
      </c>
      <c r="G670" s="1">
        <f t="shared" si="254"/>
        <v>3077</v>
      </c>
      <c r="H670" s="2">
        <f t="shared" si="255"/>
        <v>0.15781915166435861</v>
      </c>
      <c r="I670" s="2"/>
      <c r="J670" s="2">
        <f t="shared" si="256"/>
        <v>0.39924090885777297</v>
      </c>
      <c r="K670" s="2">
        <f t="shared" si="257"/>
        <v>0.55706006052213164</v>
      </c>
      <c r="L670" s="2">
        <f t="shared" si="258"/>
        <v>2.4567882238293072E-2</v>
      </c>
      <c r="M670" s="2">
        <f t="shared" si="259"/>
        <v>1.913114838180232E-2</v>
      </c>
      <c r="N670" s="55">
        <v>7784</v>
      </c>
      <c r="O670" s="55">
        <v>10861</v>
      </c>
      <c r="P670" s="106">
        <v>479</v>
      </c>
      <c r="Q670" s="106">
        <v>164</v>
      </c>
      <c r="X670" s="55">
        <v>32</v>
      </c>
      <c r="Y670" s="55">
        <v>83</v>
      </c>
      <c r="Z670" s="55">
        <v>94</v>
      </c>
      <c r="AG670" s="7">
        <f>IF(Q670&gt;0,RANK(Q670,(N670:P670,Q670:AE670)),0)</f>
        <v>4</v>
      </c>
      <c r="AH670" s="7">
        <f>IF(R670&gt;0,RANK(R670,(N670:P670,Q670:AE670)),0)</f>
        <v>0</v>
      </c>
      <c r="AI670" s="7">
        <f>IF(T670&gt;0,RANK(T670,(N670:P670,Q670:AE670)),0)</f>
        <v>0</v>
      </c>
      <c r="AJ670" s="7">
        <f>IF(S670&gt;0,RANK(S670,(N670:P670,Q670:AE670)),0)</f>
        <v>0</v>
      </c>
      <c r="AK670" s="2">
        <f t="shared" si="260"/>
        <v>8.4115504949479405E-3</v>
      </c>
      <c r="AL670" s="2">
        <f t="shared" si="261"/>
        <v>0</v>
      </c>
      <c r="AM670" s="2">
        <f t="shared" si="262"/>
        <v>0</v>
      </c>
      <c r="AN670" s="2">
        <f t="shared" si="263"/>
        <v>0</v>
      </c>
      <c r="AP670" t="s">
        <v>1682</v>
      </c>
      <c r="AQ670" t="s">
        <v>1960</v>
      </c>
      <c r="AT670">
        <v>2</v>
      </c>
      <c r="AU670" s="95">
        <v>19</v>
      </c>
      <c r="AV670" s="97">
        <v>181</v>
      </c>
      <c r="AW670" s="100">
        <f t="shared" si="252"/>
        <v>19181</v>
      </c>
      <c r="AY670" s="7" t="s">
        <v>1461</v>
      </c>
      <c r="AZ670" s="1">
        <v>214</v>
      </c>
      <c r="BA670" s="1">
        <v>1</v>
      </c>
      <c r="BB670" s="1" t="e">
        <f>C670+AZ670+BA670-#REF!</f>
        <v>#REF!</v>
      </c>
    </row>
    <row r="671" spans="1:54" ht="13" hidden="1" customHeight="1" outlineLevel="1">
      <c r="A671" t="s">
        <v>1864</v>
      </c>
      <c r="B671" t="s">
        <v>1960</v>
      </c>
      <c r="C671" s="1">
        <f t="shared" si="253"/>
        <v>8233</v>
      </c>
      <c r="D671" s="7">
        <f>IF(N671&gt;0, RANK(N671,(N671:P671,Q671:AE671)),0)</f>
        <v>2</v>
      </c>
      <c r="E671" s="7">
        <f>IF(O671&gt;0,RANK(O671,(N671:P671,Q671:AE671)),0)</f>
        <v>1</v>
      </c>
      <c r="F671" s="7">
        <f>IF(P671&gt;0,RANK(P671,(N671:P671,Q671:AE671)),0)</f>
        <v>3</v>
      </c>
      <c r="G671" s="1">
        <f t="shared" si="254"/>
        <v>1683</v>
      </c>
      <c r="H671" s="2">
        <f t="shared" si="255"/>
        <v>0.20442123162881087</v>
      </c>
      <c r="I671" s="2"/>
      <c r="J671" s="2">
        <f t="shared" si="256"/>
        <v>0.37629053807846474</v>
      </c>
      <c r="K671" s="2">
        <f t="shared" si="257"/>
        <v>0.58071176970727556</v>
      </c>
      <c r="L671" s="2">
        <f t="shared" si="258"/>
        <v>2.5142718328677274E-2</v>
      </c>
      <c r="M671" s="2">
        <f t="shared" si="259"/>
        <v>1.7854973885582479E-2</v>
      </c>
      <c r="N671" s="55">
        <v>3098</v>
      </c>
      <c r="O671" s="55">
        <v>4781</v>
      </c>
      <c r="P671" s="106">
        <v>207</v>
      </c>
      <c r="Q671" s="106">
        <v>64</v>
      </c>
      <c r="X671" s="55">
        <v>8</v>
      </c>
      <c r="Y671" s="55">
        <v>29</v>
      </c>
      <c r="Z671" s="55">
        <v>46</v>
      </c>
      <c r="AG671" s="7">
        <f>IF(Q671&gt;0,RANK(Q671,(N671:P671,Q671:AE671)),0)</f>
        <v>4</v>
      </c>
      <c r="AH671" s="7">
        <f>IF(R671&gt;0,RANK(R671,(N671:P671,Q671:AE671)),0)</f>
        <v>0</v>
      </c>
      <c r="AI671" s="7">
        <f>IF(T671&gt;0,RANK(T671,(N671:P671,Q671:AE671)),0)</f>
        <v>0</v>
      </c>
      <c r="AJ671" s="7">
        <f>IF(S671&gt;0,RANK(S671,(N671:P671,Q671:AE671)),0)</f>
        <v>0</v>
      </c>
      <c r="AK671" s="2">
        <f t="shared" si="260"/>
        <v>7.7735940726345199E-3</v>
      </c>
      <c r="AL671" s="2">
        <f t="shared" si="261"/>
        <v>0</v>
      </c>
      <c r="AM671" s="2">
        <f t="shared" si="262"/>
        <v>0</v>
      </c>
      <c r="AN671" s="2">
        <f t="shared" si="263"/>
        <v>0</v>
      </c>
      <c r="AP671" t="s">
        <v>1864</v>
      </c>
      <c r="AQ671" t="s">
        <v>1960</v>
      </c>
      <c r="AT671">
        <v>2</v>
      </c>
      <c r="AU671" s="95">
        <v>19</v>
      </c>
      <c r="AV671" s="97">
        <v>183</v>
      </c>
      <c r="AW671" s="100">
        <f t="shared" si="252"/>
        <v>19183</v>
      </c>
      <c r="AY671" s="7" t="s">
        <v>1461</v>
      </c>
      <c r="AZ671" s="1">
        <v>119</v>
      </c>
      <c r="BA671" s="1">
        <v>3</v>
      </c>
      <c r="BB671" s="1" t="e">
        <f>C671+AZ671+BA671-#REF!</f>
        <v>#REF!</v>
      </c>
    </row>
    <row r="672" spans="1:54" ht="13" hidden="1" customHeight="1" outlineLevel="1">
      <c r="A672" t="s">
        <v>1208</v>
      </c>
      <c r="B672" t="s">
        <v>1960</v>
      </c>
      <c r="C672" s="1">
        <f t="shared" si="253"/>
        <v>2162</v>
      </c>
      <c r="D672" s="7">
        <f>IF(N672&gt;0, RANK(N672,(N672:P672,Q672:AE672)),0)</f>
        <v>2</v>
      </c>
      <c r="E672" s="7">
        <f>IF(O672&gt;0,RANK(O672,(N672:P672,Q672:AE672)),0)</f>
        <v>1</v>
      </c>
      <c r="F672" s="7">
        <f>IF(P672&gt;0,RANK(P672,(N672:P672,Q672:AE672)),0)</f>
        <v>3</v>
      </c>
      <c r="G672" s="1">
        <f t="shared" si="254"/>
        <v>639</v>
      </c>
      <c r="H672" s="2">
        <f t="shared" si="255"/>
        <v>0.29555966697502312</v>
      </c>
      <c r="I672" s="2"/>
      <c r="J672" s="2">
        <f t="shared" si="256"/>
        <v>0.32562442183163737</v>
      </c>
      <c r="K672" s="2">
        <f t="shared" si="257"/>
        <v>0.62118408880666054</v>
      </c>
      <c r="L672" s="2">
        <f t="shared" si="258"/>
        <v>3.145235892691952E-2</v>
      </c>
      <c r="M672" s="2">
        <f t="shared" si="259"/>
        <v>2.1739130434782629E-2</v>
      </c>
      <c r="N672" s="55">
        <v>704</v>
      </c>
      <c r="O672" s="55">
        <v>1343</v>
      </c>
      <c r="P672" s="106">
        <v>68</v>
      </c>
      <c r="Q672" s="106">
        <v>14</v>
      </c>
      <c r="X672" s="55">
        <v>2</v>
      </c>
      <c r="Y672" s="55">
        <v>12</v>
      </c>
      <c r="Z672" s="55">
        <v>19</v>
      </c>
      <c r="AG672" s="7">
        <f>IF(Q672&gt;0,RANK(Q672,(N672:P672,Q672:AE672)),0)</f>
        <v>5</v>
      </c>
      <c r="AH672" s="7">
        <f>IF(R672&gt;0,RANK(R672,(N672:P672,Q672:AE672)),0)</f>
        <v>0</v>
      </c>
      <c r="AI672" s="7">
        <f>IF(T672&gt;0,RANK(T672,(N672:P672,Q672:AE672)),0)</f>
        <v>0</v>
      </c>
      <c r="AJ672" s="7">
        <f>IF(S672&gt;0,RANK(S672,(N672:P672,Q672:AE672)),0)</f>
        <v>0</v>
      </c>
      <c r="AK672" s="2">
        <f t="shared" si="260"/>
        <v>6.4754856614246065E-3</v>
      </c>
      <c r="AL672" s="2">
        <f t="shared" si="261"/>
        <v>0</v>
      </c>
      <c r="AM672" s="2">
        <f t="shared" si="262"/>
        <v>0</v>
      </c>
      <c r="AN672" s="2">
        <f t="shared" si="263"/>
        <v>0</v>
      </c>
      <c r="AP672" t="s">
        <v>1208</v>
      </c>
      <c r="AQ672" t="s">
        <v>1960</v>
      </c>
      <c r="AT672">
        <v>2</v>
      </c>
      <c r="AU672" s="95">
        <v>19</v>
      </c>
      <c r="AV672" s="97">
        <v>185</v>
      </c>
      <c r="AW672" s="100">
        <f t="shared" si="252"/>
        <v>19185</v>
      </c>
      <c r="AY672" s="7" t="s">
        <v>1461</v>
      </c>
      <c r="AZ672" s="1">
        <v>0</v>
      </c>
      <c r="BA672" s="1">
        <v>0</v>
      </c>
      <c r="BB672" s="1" t="e">
        <f>C672+AZ672+BA672-#REF!</f>
        <v>#REF!</v>
      </c>
    </row>
    <row r="673" spans="1:54" ht="13" hidden="1" customHeight="1" outlineLevel="1">
      <c r="A673" t="s">
        <v>2446</v>
      </c>
      <c r="B673" t="s">
        <v>1960</v>
      </c>
      <c r="C673" s="1">
        <f t="shared" si="253"/>
        <v>13018</v>
      </c>
      <c r="D673" s="7">
        <f>IF(N673&gt;0, RANK(N673,(N673:P673,Q673:AE673)),0)</f>
        <v>2</v>
      </c>
      <c r="E673" s="7">
        <f>IF(O673&gt;0,RANK(O673,(N673:P673,Q673:AE673)),0)</f>
        <v>1</v>
      </c>
      <c r="F673" s="7">
        <f>IF(P673&gt;0,RANK(P673,(N673:P673,Q673:AE673)),0)</f>
        <v>3</v>
      </c>
      <c r="G673" s="1">
        <f t="shared" si="254"/>
        <v>1617</v>
      </c>
      <c r="H673" s="2">
        <f t="shared" si="255"/>
        <v>0.12421262866799816</v>
      </c>
      <c r="I673" s="2"/>
      <c r="J673" s="2">
        <f t="shared" si="256"/>
        <v>0.41281302811491782</v>
      </c>
      <c r="K673" s="2">
        <f t="shared" si="257"/>
        <v>0.53702565678291592</v>
      </c>
      <c r="L673" s="2">
        <f t="shared" si="258"/>
        <v>3.2032570287294518E-2</v>
      </c>
      <c r="M673" s="2">
        <f t="shared" si="259"/>
        <v>1.8128744814871742E-2</v>
      </c>
      <c r="N673" s="55">
        <v>5374</v>
      </c>
      <c r="O673" s="55">
        <v>6991</v>
      </c>
      <c r="P673" s="106">
        <v>417</v>
      </c>
      <c r="Q673" s="106">
        <v>63</v>
      </c>
      <c r="X673" s="55">
        <v>10</v>
      </c>
      <c r="Y673" s="55">
        <v>113</v>
      </c>
      <c r="Z673" s="55">
        <v>50</v>
      </c>
      <c r="AG673" s="7">
        <f>IF(Q673&gt;0,RANK(Q673,(N673:P673,Q673:AE673)),0)</f>
        <v>5</v>
      </c>
      <c r="AH673" s="7">
        <f>IF(R673&gt;0,RANK(R673,(N673:P673,Q673:AE673)),0)</f>
        <v>0</v>
      </c>
      <c r="AI673" s="7">
        <f>IF(T673&gt;0,RANK(T673,(N673:P673,Q673:AE673)),0)</f>
        <v>0</v>
      </c>
      <c r="AJ673" s="7">
        <f>IF(S673&gt;0,RANK(S673,(N673:P673,Q673:AE673)),0)</f>
        <v>0</v>
      </c>
      <c r="AK673" s="2">
        <f t="shared" si="260"/>
        <v>4.8394530649869408E-3</v>
      </c>
      <c r="AL673" s="2">
        <f t="shared" si="261"/>
        <v>0</v>
      </c>
      <c r="AM673" s="2">
        <f t="shared" si="262"/>
        <v>0</v>
      </c>
      <c r="AN673" s="2">
        <f t="shared" si="263"/>
        <v>0</v>
      </c>
      <c r="AP673" t="s">
        <v>2446</v>
      </c>
      <c r="AQ673" t="s">
        <v>1960</v>
      </c>
      <c r="AT673">
        <v>2</v>
      </c>
      <c r="AU673" s="95">
        <v>19</v>
      </c>
      <c r="AV673" s="97">
        <v>187</v>
      </c>
      <c r="AW673" s="100">
        <f t="shared" si="252"/>
        <v>19187</v>
      </c>
      <c r="AY673" s="7" t="s">
        <v>1461</v>
      </c>
      <c r="AZ673" s="1">
        <v>195</v>
      </c>
      <c r="BA673" s="1">
        <v>11</v>
      </c>
      <c r="BB673" s="1" t="e">
        <f>C673+AZ673+BA673-#REF!</f>
        <v>#REF!</v>
      </c>
    </row>
    <row r="674" spans="1:54" ht="13" hidden="1" customHeight="1" outlineLevel="1">
      <c r="A674" t="s">
        <v>2222</v>
      </c>
      <c r="B674" t="s">
        <v>1960</v>
      </c>
      <c r="C674" s="1">
        <f t="shared" si="253"/>
        <v>4198</v>
      </c>
      <c r="D674" s="7">
        <f>IF(N674&gt;0, RANK(N674,(N674:P674,Q674:AE674)),0)</f>
        <v>2</v>
      </c>
      <c r="E674" s="7">
        <f>IF(O674&gt;0,RANK(O674,(N674:P674,Q674:AE674)),0)</f>
        <v>1</v>
      </c>
      <c r="F674" s="7">
        <f>IF(P674&gt;0,RANK(P674,(N674:P674,Q674:AE674)),0)</f>
        <v>3</v>
      </c>
      <c r="G674" s="1">
        <f t="shared" si="254"/>
        <v>465</v>
      </c>
      <c r="H674" s="2">
        <f t="shared" si="255"/>
        <v>0.11076703191996189</v>
      </c>
      <c r="I674" s="2"/>
      <c r="J674" s="2">
        <f t="shared" si="256"/>
        <v>0.42067651262505956</v>
      </c>
      <c r="K674" s="2">
        <f t="shared" si="257"/>
        <v>0.53144354454502141</v>
      </c>
      <c r="L674" s="2">
        <f t="shared" si="258"/>
        <v>2.739399714149595E-2</v>
      </c>
      <c r="M674" s="2">
        <f t="shared" si="259"/>
        <v>2.0485945688423081E-2</v>
      </c>
      <c r="N674" s="55">
        <v>1766</v>
      </c>
      <c r="O674" s="55">
        <v>2231</v>
      </c>
      <c r="P674" s="106">
        <v>115</v>
      </c>
      <c r="Q674" s="106">
        <v>24</v>
      </c>
      <c r="X674" s="55">
        <v>1</v>
      </c>
      <c r="Y674" s="55">
        <v>26</v>
      </c>
      <c r="Z674" s="55">
        <v>35</v>
      </c>
      <c r="AG674" s="7">
        <f>IF(Q674&gt;0,RANK(Q674,(N674:P674,Q674:AE674)),0)</f>
        <v>6</v>
      </c>
      <c r="AH674" s="7">
        <f>IF(R674&gt;0,RANK(R674,(N674:P674,Q674:AE674)),0)</f>
        <v>0</v>
      </c>
      <c r="AI674" s="7">
        <f>IF(T674&gt;0,RANK(T674,(N674:P674,Q674:AE674)),0)</f>
        <v>0</v>
      </c>
      <c r="AJ674" s="7">
        <f>IF(S674&gt;0,RANK(S674,(N674:P674,Q674:AE674)),0)</f>
        <v>0</v>
      </c>
      <c r="AK674" s="2">
        <f t="shared" si="260"/>
        <v>5.717008099094807E-3</v>
      </c>
      <c r="AL674" s="2">
        <f t="shared" si="261"/>
        <v>0</v>
      </c>
      <c r="AM674" s="2">
        <f t="shared" si="262"/>
        <v>0</v>
      </c>
      <c r="AN674" s="2">
        <f t="shared" si="263"/>
        <v>0</v>
      </c>
      <c r="AP674" t="s">
        <v>2222</v>
      </c>
      <c r="AQ674" t="s">
        <v>1960</v>
      </c>
      <c r="AT674">
        <v>2</v>
      </c>
      <c r="AU674" s="95">
        <v>19</v>
      </c>
      <c r="AV674" s="97">
        <v>189</v>
      </c>
      <c r="AW674" s="100">
        <f t="shared" si="252"/>
        <v>19189</v>
      </c>
      <c r="AY674" s="7" t="s">
        <v>1461</v>
      </c>
      <c r="AZ674" s="1">
        <v>82</v>
      </c>
      <c r="BA674" s="1">
        <v>5</v>
      </c>
      <c r="BB674" s="1" t="e">
        <f>C674+AZ674+BA674-#REF!</f>
        <v>#REF!</v>
      </c>
    </row>
    <row r="675" spans="1:54" ht="13" hidden="1" customHeight="1" outlineLevel="1">
      <c r="A675" t="s">
        <v>2537</v>
      </c>
      <c r="B675" t="s">
        <v>1960</v>
      </c>
      <c r="C675" s="1">
        <f t="shared" si="253"/>
        <v>8243</v>
      </c>
      <c r="D675" s="7">
        <f>IF(N675&gt;0, RANK(N675,(N675:P675,Q675:AE675)),0)</f>
        <v>2</v>
      </c>
      <c r="E675" s="7">
        <f>IF(O675&gt;0,RANK(O675,(N675:P675,Q675:AE675)),0)</f>
        <v>1</v>
      </c>
      <c r="F675" s="7">
        <f>IF(P675&gt;0,RANK(P675,(N675:P675,Q675:AE675)),0)</f>
        <v>3</v>
      </c>
      <c r="G675" s="1">
        <f t="shared" si="254"/>
        <v>25</v>
      </c>
      <c r="H675" s="2">
        <f t="shared" si="255"/>
        <v>3.0328763799587527E-3</v>
      </c>
      <c r="I675" s="2"/>
      <c r="J675" s="2">
        <f t="shared" si="256"/>
        <v>0.47713211209511103</v>
      </c>
      <c r="K675" s="2">
        <f t="shared" si="257"/>
        <v>0.48016498847506978</v>
      </c>
      <c r="L675" s="2">
        <f t="shared" si="258"/>
        <v>2.7659832585223827E-2</v>
      </c>
      <c r="M675" s="2">
        <f t="shared" si="259"/>
        <v>1.5043066844595315E-2</v>
      </c>
      <c r="N675" s="55">
        <v>3933</v>
      </c>
      <c r="O675" s="55">
        <v>3958</v>
      </c>
      <c r="P675" s="106">
        <v>228</v>
      </c>
      <c r="Q675" s="106">
        <v>49</v>
      </c>
      <c r="X675" s="55">
        <v>5</v>
      </c>
      <c r="Y675" s="55">
        <v>24</v>
      </c>
      <c r="Z675" s="55">
        <v>46</v>
      </c>
      <c r="AG675" s="7">
        <f>IF(Q675&gt;0,RANK(Q675,(N675:P675,Q675:AE675)),0)</f>
        <v>4</v>
      </c>
      <c r="AH675" s="7">
        <f>IF(R675&gt;0,RANK(R675,(N675:P675,Q675:AE675)),0)</f>
        <v>0</v>
      </c>
      <c r="AI675" s="7">
        <f>IF(T675&gt;0,RANK(T675,(N675:P675,Q675:AE675)),0)</f>
        <v>0</v>
      </c>
      <c r="AJ675" s="7">
        <f>IF(S675&gt;0,RANK(S675,(N675:P675,Q675:AE675)),0)</f>
        <v>0</v>
      </c>
      <c r="AK675" s="2">
        <f t="shared" si="260"/>
        <v>5.9444377047191558E-3</v>
      </c>
      <c r="AL675" s="2">
        <f t="shared" si="261"/>
        <v>0</v>
      </c>
      <c r="AM675" s="2">
        <f t="shared" si="262"/>
        <v>0</v>
      </c>
      <c r="AN675" s="2">
        <f t="shared" si="263"/>
        <v>0</v>
      </c>
      <c r="AP675" t="s">
        <v>2537</v>
      </c>
      <c r="AQ675" t="s">
        <v>1960</v>
      </c>
      <c r="AT675">
        <v>2</v>
      </c>
      <c r="AU675" s="95">
        <v>19</v>
      </c>
      <c r="AV675" s="97">
        <v>191</v>
      </c>
      <c r="AW675" s="100">
        <f t="shared" si="252"/>
        <v>19191</v>
      </c>
      <c r="AY675" s="7" t="s">
        <v>1461</v>
      </c>
      <c r="AZ675" s="1">
        <v>114</v>
      </c>
      <c r="BA675" s="1">
        <v>6</v>
      </c>
      <c r="BB675" s="1" t="e">
        <f>C675+AZ675+BA675-#REF!</f>
        <v>#REF!</v>
      </c>
    </row>
    <row r="676" spans="1:54" ht="13" hidden="1" customHeight="1" outlineLevel="1">
      <c r="A676" t="s">
        <v>28</v>
      </c>
      <c r="B676" t="s">
        <v>1960</v>
      </c>
      <c r="C676" s="1">
        <f t="shared" si="253"/>
        <v>30273</v>
      </c>
      <c r="D676" s="7">
        <f>IF(N676&gt;0, RANK(N676,(N676:P676,Q676:AE676)),0)</f>
        <v>2</v>
      </c>
      <c r="E676" s="7">
        <f>IF(O676&gt;0,RANK(O676,(N676:P676,Q676:AE676)),0)</f>
        <v>1</v>
      </c>
      <c r="F676" s="7">
        <f>IF(P676&gt;0,RANK(P676,(N676:P676,Q676:AE676)),0)</f>
        <v>3</v>
      </c>
      <c r="G676" s="1">
        <f t="shared" si="254"/>
        <v>5397</v>
      </c>
      <c r="H676" s="2">
        <f>IF(C676&gt;0,G676/C676,0)</f>
        <v>0.17827767317411555</v>
      </c>
      <c r="I676" s="2"/>
      <c r="J676" s="2">
        <f t="shared" si="256"/>
        <v>0.38400554949955407</v>
      </c>
      <c r="K676" s="2">
        <f t="shared" si="257"/>
        <v>0.56228322267366959</v>
      </c>
      <c r="L676" s="2">
        <f t="shared" si="258"/>
        <v>3.4354044858454731E-2</v>
      </c>
      <c r="M676" s="2">
        <f>IF(C676=0,"-",(1-J676-K676-L676))</f>
        <v>1.9357182968321666E-2</v>
      </c>
      <c r="N676" s="55">
        <v>11625</v>
      </c>
      <c r="O676" s="55">
        <v>17022</v>
      </c>
      <c r="P676" s="106">
        <v>1040</v>
      </c>
      <c r="Q676" s="106">
        <v>177</v>
      </c>
      <c r="X676" s="55">
        <v>48</v>
      </c>
      <c r="Y676" s="55">
        <v>268</v>
      </c>
      <c r="Z676" s="55">
        <v>93</v>
      </c>
      <c r="AG676" s="7">
        <f>IF(Q676&gt;0,RANK(Q676,(N676:P676,Q676:AE676)),0)</f>
        <v>5</v>
      </c>
      <c r="AH676" s="7">
        <f>IF(R676&gt;0,RANK(R676,(N676:P676,Q676:AE676)),0)</f>
        <v>0</v>
      </c>
      <c r="AI676" s="7">
        <f>IF(T676&gt;0,RANK(T676,(N676:P676,Q676:AE676)),0)</f>
        <v>0</v>
      </c>
      <c r="AJ676" s="7">
        <f>IF(S676&gt;0,RANK(S676,(N676:P676,Q676:AE676)),0)</f>
        <v>0</v>
      </c>
      <c r="AK676" s="2">
        <f t="shared" si="260"/>
        <v>5.8467941730254679E-3</v>
      </c>
      <c r="AL676" s="2">
        <f t="shared" si="261"/>
        <v>0</v>
      </c>
      <c r="AM676" s="2">
        <f t="shared" si="262"/>
        <v>0</v>
      </c>
      <c r="AN676" s="2">
        <f t="shared" si="263"/>
        <v>0</v>
      </c>
      <c r="AP676" t="s">
        <v>28</v>
      </c>
      <c r="AQ676" t="s">
        <v>1960</v>
      </c>
      <c r="AT676">
        <v>2</v>
      </c>
      <c r="AU676" s="95">
        <v>19</v>
      </c>
      <c r="AV676" s="97">
        <v>193</v>
      </c>
      <c r="AW676" s="100">
        <f t="shared" si="252"/>
        <v>19193</v>
      </c>
      <c r="AY676" s="7" t="s">
        <v>1461</v>
      </c>
      <c r="AZ676" s="1">
        <v>301</v>
      </c>
      <c r="BA676" s="1">
        <v>14</v>
      </c>
      <c r="BB676" s="1" t="e">
        <f>C676+AZ676+BA676-#REF!</f>
        <v>#REF!</v>
      </c>
    </row>
    <row r="677" spans="1:54" ht="13" hidden="1" customHeight="1" outlineLevel="1">
      <c r="A677" t="s">
        <v>967</v>
      </c>
      <c r="B677" t="s">
        <v>1960</v>
      </c>
      <c r="C677" s="1">
        <f t="shared" si="253"/>
        <v>3081</v>
      </c>
      <c r="D677" s="7">
        <f>IF(N677&gt;0, RANK(N677,(N677:P677,Q677:AE677)),0)</f>
        <v>1</v>
      </c>
      <c r="E677" s="7">
        <f>IF(O677&gt;0,RANK(O677,(N677:P677,Q677:AE677)),0)</f>
        <v>2</v>
      </c>
      <c r="F677" s="7">
        <f>IF(P677&gt;0,RANK(P677,(N677:P677,Q677:AE677)),0)</f>
        <v>3</v>
      </c>
      <c r="G677" s="1">
        <f t="shared" si="254"/>
        <v>173</v>
      </c>
      <c r="H677" s="2">
        <f>IF(C677&gt;0,G677/C677,0)</f>
        <v>5.6150600454397924E-2</v>
      </c>
      <c r="I677" s="2"/>
      <c r="J677" s="2">
        <f t="shared" si="256"/>
        <v>0.50470626419993514</v>
      </c>
      <c r="K677" s="2">
        <f t="shared" si="257"/>
        <v>0.44855566374553718</v>
      </c>
      <c r="L677" s="2">
        <f t="shared" si="258"/>
        <v>3.0834144758195393E-2</v>
      </c>
      <c r="M677" s="2">
        <f>IF(C677=0,"-",(1-J677-K677-L677))</f>
        <v>1.5903927296332287E-2</v>
      </c>
      <c r="N677" s="55">
        <v>1555</v>
      </c>
      <c r="O677" s="55">
        <v>1382</v>
      </c>
      <c r="P677" s="106">
        <v>95</v>
      </c>
      <c r="Q677" s="106">
        <v>19</v>
      </c>
      <c r="X677" s="55">
        <v>3</v>
      </c>
      <c r="Y677" s="55">
        <v>17</v>
      </c>
      <c r="Z677" s="55">
        <v>10</v>
      </c>
      <c r="AG677" s="7">
        <f>IF(Q677&gt;0,RANK(Q677,(N677:P677,Q677:AE677)),0)</f>
        <v>4</v>
      </c>
      <c r="AH677" s="7">
        <f>IF(R677&gt;0,RANK(R677,(N677:P677,Q677:AE677)),0)</f>
        <v>0</v>
      </c>
      <c r="AI677" s="7">
        <f>IF(T677&gt;0,RANK(T677,(N677:P677,Q677:AE677)),0)</f>
        <v>0</v>
      </c>
      <c r="AJ677" s="7">
        <f>IF(S677&gt;0,RANK(S677,(N677:P677,Q677:AE677)),0)</f>
        <v>0</v>
      </c>
      <c r="AK677" s="2">
        <f t="shared" si="260"/>
        <v>6.1668289516390784E-3</v>
      </c>
      <c r="AL677" s="2">
        <f t="shared" si="261"/>
        <v>0</v>
      </c>
      <c r="AM677" s="2">
        <f t="shared" si="262"/>
        <v>0</v>
      </c>
      <c r="AN677" s="2">
        <f t="shared" si="263"/>
        <v>0</v>
      </c>
      <c r="AP677" t="s">
        <v>967</v>
      </c>
      <c r="AQ677" t="s">
        <v>1960</v>
      </c>
      <c r="AT677">
        <v>2</v>
      </c>
      <c r="AU677" s="95">
        <v>19</v>
      </c>
      <c r="AV677" s="97">
        <v>195</v>
      </c>
      <c r="AW677" s="100">
        <f t="shared" si="252"/>
        <v>19195</v>
      </c>
      <c r="AY677" s="7" t="s">
        <v>1461</v>
      </c>
      <c r="AZ677" s="1">
        <v>47</v>
      </c>
      <c r="BA677" s="1">
        <v>3</v>
      </c>
      <c r="BB677" s="1" t="e">
        <f>C677+AZ677+BA677-#REF!</f>
        <v>#REF!</v>
      </c>
    </row>
    <row r="678" spans="1:54" ht="13" hidden="1" customHeight="1" outlineLevel="1">
      <c r="A678" t="s">
        <v>2396</v>
      </c>
      <c r="B678" t="s">
        <v>1960</v>
      </c>
      <c r="C678" s="1">
        <f t="shared" si="253"/>
        <v>4567</v>
      </c>
      <c r="D678" s="7">
        <f>IF(N678&gt;0, RANK(N678,(N678:P678,Q678:AE678)),0)</f>
        <v>2</v>
      </c>
      <c r="E678" s="7">
        <f>IF(O678&gt;0,RANK(O678,(N678:P678,Q678:AE678)),0)</f>
        <v>1</v>
      </c>
      <c r="F678" s="7">
        <f>IF(P678&gt;0,RANK(P678,(N678:P678,Q678:AE678)),0)</f>
        <v>3</v>
      </c>
      <c r="G678" s="1">
        <f t="shared" si="254"/>
        <v>1348</v>
      </c>
      <c r="H678" s="2">
        <f>IF(C678&gt;0,G678/C678,0)</f>
        <v>0.29516093715787167</v>
      </c>
      <c r="I678" s="2"/>
      <c r="J678" s="2">
        <f t="shared" si="256"/>
        <v>0.32997591416684913</v>
      </c>
      <c r="K678" s="2">
        <f t="shared" si="257"/>
        <v>0.62513685132472085</v>
      </c>
      <c r="L678" s="2">
        <f t="shared" si="258"/>
        <v>2.8246113422377928E-2</v>
      </c>
      <c r="M678" s="2">
        <f>IF(C678=0,"-",(1-J678-K678-L678))</f>
        <v>1.6641121086052091E-2</v>
      </c>
      <c r="N678" s="55">
        <v>1507</v>
      </c>
      <c r="O678" s="55">
        <v>2855</v>
      </c>
      <c r="P678" s="106">
        <v>129</v>
      </c>
      <c r="Q678" s="106">
        <v>22</v>
      </c>
      <c r="X678" s="55">
        <v>4</v>
      </c>
      <c r="Y678" s="55">
        <v>22</v>
      </c>
      <c r="Z678" s="55">
        <v>28</v>
      </c>
      <c r="AG678" s="7">
        <f>IF(Q678&gt;0,RANK(Q678,(N678:P678,Q678:AE678)),0)</f>
        <v>5</v>
      </c>
      <c r="AH678" s="7">
        <f>IF(R678&gt;0,RANK(R678,(N678:P678,Q678:AE678)),0)</f>
        <v>0</v>
      </c>
      <c r="AI678" s="7">
        <f>IF(T678&gt;0,RANK(T678,(N678:P678,Q678:AE678)),0)</f>
        <v>0</v>
      </c>
      <c r="AJ678" s="7">
        <f>IF(S678&gt;0,RANK(S678,(N678:P678,Q678:AE678)),0)</f>
        <v>0</v>
      </c>
      <c r="AK678" s="2">
        <f t="shared" si="260"/>
        <v>4.8171666301729801E-3</v>
      </c>
      <c r="AL678" s="2">
        <f t="shared" si="261"/>
        <v>0</v>
      </c>
      <c r="AM678" s="2">
        <f t="shared" si="262"/>
        <v>0</v>
      </c>
      <c r="AN678" s="2">
        <f t="shared" si="263"/>
        <v>0</v>
      </c>
      <c r="AP678" t="s">
        <v>2396</v>
      </c>
      <c r="AQ678" t="s">
        <v>1960</v>
      </c>
      <c r="AT678">
        <v>2</v>
      </c>
      <c r="AU678" s="95">
        <v>19</v>
      </c>
      <c r="AV678" s="97">
        <v>197</v>
      </c>
      <c r="AW678" s="100">
        <f t="shared" si="252"/>
        <v>19197</v>
      </c>
      <c r="AY678" s="7" t="s">
        <v>1461</v>
      </c>
      <c r="AZ678" s="1">
        <v>77</v>
      </c>
      <c r="BA678" s="1">
        <v>4</v>
      </c>
      <c r="BB678" s="1" t="e">
        <f>C678+AZ678+BA678-#REF!</f>
        <v>#REF!</v>
      </c>
    </row>
    <row r="679" spans="1:54" ht="13" customHeight="1" collapsed="1">
      <c r="A679" t="s">
        <v>1959</v>
      </c>
      <c r="B679" t="s">
        <v>2430</v>
      </c>
      <c r="C679" s="1">
        <f t="shared" si="253"/>
        <v>1129700</v>
      </c>
      <c r="D679" s="7">
        <f>IF(N679&gt;0, RANK(N679,(N679:P679,Q679:AE679)),0)</f>
        <v>2</v>
      </c>
      <c r="E679" s="7">
        <f>IF(O679&gt;0,RANK(O679,(N679:P679,Q679:AE679)),0)</f>
        <v>1</v>
      </c>
      <c r="F679" s="7">
        <f>IF(P679&gt;0,RANK(P679,(N679:P679,Q679:AE679)),0)</f>
        <v>3</v>
      </c>
      <c r="G679" s="1">
        <f t="shared" si="254"/>
        <v>94205</v>
      </c>
      <c r="H679" s="2">
        <f>IF(C679&gt;0,G679/C679,0)</f>
        <v>8.3389395414711867E-2</v>
      </c>
      <c r="I679" s="2"/>
      <c r="J679" s="2">
        <f t="shared" si="256"/>
        <v>0.43761175533327434</v>
      </c>
      <c r="K679" s="2">
        <f t="shared" si="257"/>
        <v>0.52100115074798614</v>
      </c>
      <c r="L679" s="2">
        <f t="shared" si="258"/>
        <v>2.3736390192086395E-2</v>
      </c>
      <c r="M679" s="2">
        <f>IF(C679=0,"-",(1-J679-K679-L679))</f>
        <v>1.765070372665312E-2</v>
      </c>
      <c r="N679" s="106">
        <f>SUM(N580:N678)</f>
        <v>494370</v>
      </c>
      <c r="O679" s="106">
        <f>SUM(O580:O678)</f>
        <v>588575</v>
      </c>
      <c r="P679" s="106">
        <f t="shared" ref="P679:Q679" si="264">SUM(P580:P678)</f>
        <v>26815</v>
      </c>
      <c r="Q679" s="106">
        <f t="shared" si="264"/>
        <v>8232</v>
      </c>
      <c r="R679" s="106"/>
      <c r="X679" s="106">
        <f>SUM(X580:X678)</f>
        <v>1111</v>
      </c>
      <c r="Y679" s="106">
        <f t="shared" ref="Y679:Z679" si="265">SUM(Y580:Y678)</f>
        <v>5873</v>
      </c>
      <c r="Z679" s="106">
        <f t="shared" si="265"/>
        <v>4724</v>
      </c>
      <c r="AG679" s="7">
        <f>IF(Q679&gt;0,RANK(Q679,(N679:P679,Q679:AE679)),0)</f>
        <v>4</v>
      </c>
      <c r="AH679" s="7">
        <f>IF(R679&gt;0,RANK(R679,(N679:P679,Q679:AE679)),0)</f>
        <v>0</v>
      </c>
      <c r="AI679" s="7">
        <f>IF(T679&gt;0,RANK(T679,(N679:P679,Q679:AE679)),0)</f>
        <v>0</v>
      </c>
      <c r="AJ679" s="7">
        <f>IF(S679&gt;0,RANK(S679,(N679:P679,Q679:AE679)),0)</f>
        <v>0</v>
      </c>
      <c r="AK679" s="2">
        <f t="shared" si="260"/>
        <v>7.286890324865008E-3</v>
      </c>
      <c r="AL679" s="2">
        <f t="shared" si="261"/>
        <v>0</v>
      </c>
      <c r="AM679" s="2">
        <f t="shared" si="262"/>
        <v>0</v>
      </c>
      <c r="AN679" s="2">
        <f t="shared" si="263"/>
        <v>0</v>
      </c>
      <c r="AP679" t="s">
        <v>1959</v>
      </c>
      <c r="AQ679" t="s">
        <v>2430</v>
      </c>
      <c r="AT679">
        <v>2</v>
      </c>
      <c r="AU679" s="95">
        <v>19</v>
      </c>
      <c r="AV679" s="97"/>
      <c r="AW679" s="95">
        <v>19</v>
      </c>
      <c r="AY679" s="7" t="s">
        <v>2180</v>
      </c>
      <c r="AZ679" s="106">
        <f>SUM(AZ580:AZ678)</f>
        <v>12084</v>
      </c>
      <c r="BA679" s="106">
        <f>SUM(BA580:BA678)</f>
        <v>500</v>
      </c>
      <c r="BB679" s="1" t="e">
        <f>C679+AZ679+BA679-#REF!</f>
        <v>#REF!</v>
      </c>
    </row>
    <row r="680" spans="1:54" ht="13" customHeight="1">
      <c r="C680" s="1"/>
      <c r="E680" s="7"/>
      <c r="F680" s="7"/>
      <c r="I680" s="2"/>
      <c r="AG680" s="7"/>
      <c r="AH680" s="7"/>
      <c r="AI680" s="7"/>
      <c r="AJ680" s="7"/>
      <c r="AU680" s="95"/>
      <c r="AV680" s="97"/>
      <c r="AW680" s="100"/>
    </row>
    <row r="681" spans="1:54" ht="13" hidden="1" customHeight="1" outlineLevel="1">
      <c r="A681" s="23" t="s">
        <v>2543</v>
      </c>
      <c r="B681" t="s">
        <v>2515</v>
      </c>
      <c r="C681" s="1">
        <f t="shared" ref="C681:C712" si="266">SUM(N681:AE681)</f>
        <v>4428</v>
      </c>
      <c r="D681" s="7">
        <f>IF(N681&gt;0, RANK(N681,(N681:P681,Q681:AE681)),0)</f>
        <v>0</v>
      </c>
      <c r="E681" s="7">
        <f>IF(O681&gt;0,RANK(O681,(N681:P681,Q681:AE681)),0)</f>
        <v>1</v>
      </c>
      <c r="F681" s="7">
        <f>IF(P681&gt;0,RANK(P681,(N681:P681,Q681:AE681)),0)</f>
        <v>2</v>
      </c>
      <c r="G681" s="1">
        <f t="shared" ref="G681:G712" si="267">IF(C681&gt;0,MAX(N681:U681)-LARGE(N681:U681,2),0)</f>
        <v>967</v>
      </c>
      <c r="H681" s="2">
        <f t="shared" ref="H681:H712" si="268">IF(C681&gt;0,G681/C681,0)</f>
        <v>0.21838301716350497</v>
      </c>
      <c r="I681" s="2"/>
      <c r="J681" s="2">
        <f t="shared" ref="J681:J712" si="269">IF($C681=0,"-",N681/$C681)</f>
        <v>0</v>
      </c>
      <c r="K681" s="2">
        <f t="shared" ref="K681:K712" si="270">IF($C681=0,"-",O681/$C681)</f>
        <v>0.57158988256549237</v>
      </c>
      <c r="L681" s="2">
        <f t="shared" ref="L681:L712" si="271">IF($C681=0,"-",P681/$C681)</f>
        <v>0.35320686540198737</v>
      </c>
      <c r="M681" s="2">
        <f t="shared" ref="M681:M712" si="272">IF(C681=0,"-",(1-J681-K681-L681))</f>
        <v>7.5203252032520262E-2</v>
      </c>
      <c r="N681" s="118"/>
      <c r="O681" s="118">
        <v>2531</v>
      </c>
      <c r="P681" s="108">
        <v>1564</v>
      </c>
      <c r="Q681" s="108">
        <v>333</v>
      </c>
      <c r="R681" s="118"/>
      <c r="S681" s="118"/>
      <c r="T681" s="118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  <c r="AE681" s="104"/>
      <c r="AG681" s="7">
        <f>IF(Q681&gt;0,RANK(Q681,(N681:P681,Q681:AE681)),0)</f>
        <v>3</v>
      </c>
      <c r="AH681" s="7">
        <f>IF(R681&gt;0,RANK(R681,(N681:P681,Q681:AE681)),0)</f>
        <v>0</v>
      </c>
      <c r="AI681" s="7">
        <f>IF(T681&gt;0,RANK(T681,(N681:P681,Q681:AE681)),0)</f>
        <v>0</v>
      </c>
      <c r="AJ681" s="7">
        <f>IF(S681&gt;0,RANK(S681,(N681:P681,Q681:AE681)),0)</f>
        <v>0</v>
      </c>
      <c r="AK681" s="2">
        <f t="shared" ref="AK681:AK712" si="273">IF($C681=0,"-",Q681/$C681)</f>
        <v>7.5203252032520332E-2</v>
      </c>
      <c r="AL681" s="2">
        <f t="shared" ref="AL681:AL712" si="274">IF($C681=0,"-",R681/$C681)</f>
        <v>0</v>
      </c>
      <c r="AM681" s="2">
        <f t="shared" ref="AM681:AM712" si="275">IF($C681=0,"-",T681/$C681)</f>
        <v>0</v>
      </c>
      <c r="AN681" s="2">
        <f t="shared" ref="AN681:AN712" si="276">IF($C681=0,"-",S681/$C681)</f>
        <v>0</v>
      </c>
      <c r="AP681" t="s">
        <v>2543</v>
      </c>
      <c r="AQ681" t="s">
        <v>2515</v>
      </c>
      <c r="AT681">
        <v>2</v>
      </c>
      <c r="AU681" s="95">
        <v>20</v>
      </c>
      <c r="AV681" s="97">
        <v>1</v>
      </c>
      <c r="AW681" s="100">
        <f t="shared" si="252"/>
        <v>20001</v>
      </c>
      <c r="AY681" s="7" t="s">
        <v>1461</v>
      </c>
    </row>
    <row r="682" spans="1:54" ht="13" hidden="1" customHeight="1" outlineLevel="1">
      <c r="A682" t="s">
        <v>22</v>
      </c>
      <c r="B682" t="s">
        <v>2515</v>
      </c>
      <c r="C682" s="1">
        <f t="shared" si="266"/>
        <v>2537</v>
      </c>
      <c r="D682" s="7">
        <f>IF(N682&gt;0, RANK(N682,(N682:P682,Q682:AE682)),0)</f>
        <v>0</v>
      </c>
      <c r="E682" s="7">
        <f>IF(O682&gt;0,RANK(O682,(N682:P682,Q682:AE682)),0)</f>
        <v>1</v>
      </c>
      <c r="F682" s="7">
        <f>IF(P682&gt;0,RANK(P682,(N682:P682,Q682:AE682)),0)</f>
        <v>2</v>
      </c>
      <c r="G682" s="1">
        <f t="shared" si="267"/>
        <v>728</v>
      </c>
      <c r="H682" s="2">
        <f t="shared" si="268"/>
        <v>0.28695309420575482</v>
      </c>
      <c r="I682" s="2"/>
      <c r="J682" s="2">
        <f t="shared" si="269"/>
        <v>0</v>
      </c>
      <c r="K682" s="2">
        <f t="shared" si="270"/>
        <v>0.612534489554592</v>
      </c>
      <c r="L682" s="2">
        <f t="shared" si="271"/>
        <v>0.32558139534883723</v>
      </c>
      <c r="M682" s="2">
        <f t="shared" si="272"/>
        <v>6.1884115096570769E-2</v>
      </c>
      <c r="N682" s="118"/>
      <c r="O682" s="118">
        <v>1554</v>
      </c>
      <c r="P682" s="108">
        <v>826</v>
      </c>
      <c r="Q682" s="108">
        <v>157</v>
      </c>
      <c r="R682" s="118"/>
      <c r="S682" s="118"/>
      <c r="T682" s="118"/>
      <c r="U682" s="104"/>
      <c r="V682" s="104"/>
      <c r="W682" s="104"/>
      <c r="X682" s="104"/>
      <c r="Y682" s="104"/>
      <c r="Z682" s="104"/>
      <c r="AA682" s="104"/>
      <c r="AB682" s="104"/>
      <c r="AC682" s="104"/>
      <c r="AD682" s="104"/>
      <c r="AE682" s="104"/>
      <c r="AG682" s="7">
        <f>IF(Q682&gt;0,RANK(Q682,(N682:P682,Q682:AE682)),0)</f>
        <v>3</v>
      </c>
      <c r="AH682" s="7">
        <f>IF(R682&gt;0,RANK(R682,(N682:P682,Q682:AE682)),0)</f>
        <v>0</v>
      </c>
      <c r="AI682" s="7">
        <f>IF(T682&gt;0,RANK(T682,(N682:P682,Q682:AE682)),0)</f>
        <v>0</v>
      </c>
      <c r="AJ682" s="7">
        <f>IF(S682&gt;0,RANK(S682,(N682:P682,Q682:AE682)),0)</f>
        <v>0</v>
      </c>
      <c r="AK682" s="2">
        <f t="shared" si="273"/>
        <v>6.1884115096570755E-2</v>
      </c>
      <c r="AL682" s="2">
        <f t="shared" si="274"/>
        <v>0</v>
      </c>
      <c r="AM682" s="2">
        <f t="shared" si="275"/>
        <v>0</v>
      </c>
      <c r="AN682" s="2">
        <f t="shared" si="276"/>
        <v>0</v>
      </c>
      <c r="AP682" t="s">
        <v>22</v>
      </c>
      <c r="AQ682" t="s">
        <v>2515</v>
      </c>
      <c r="AT682">
        <v>2</v>
      </c>
      <c r="AU682" s="95">
        <v>20</v>
      </c>
      <c r="AV682" s="97">
        <v>3</v>
      </c>
      <c r="AW682" s="100">
        <f t="shared" si="252"/>
        <v>20003</v>
      </c>
      <c r="AY682" s="7" t="s">
        <v>1461</v>
      </c>
    </row>
    <row r="683" spans="1:54" ht="13" hidden="1" customHeight="1" outlineLevel="1">
      <c r="A683" t="s">
        <v>193</v>
      </c>
      <c r="B683" t="s">
        <v>2515</v>
      </c>
      <c r="C683" s="1">
        <f t="shared" si="266"/>
        <v>4729</v>
      </c>
      <c r="D683" s="7">
        <f>IF(N683&gt;0, RANK(N683,(N683:P683,Q683:AE683)),0)</f>
        <v>0</v>
      </c>
      <c r="E683" s="7">
        <f>IF(O683&gt;0,RANK(O683,(N683:P683,Q683:AE683)),0)</f>
        <v>1</v>
      </c>
      <c r="F683" s="7">
        <f>IF(P683&gt;0,RANK(P683,(N683:P683,Q683:AE683)),0)</f>
        <v>2</v>
      </c>
      <c r="G683" s="1">
        <f t="shared" si="267"/>
        <v>537</v>
      </c>
      <c r="H683" s="2">
        <f t="shared" si="268"/>
        <v>0.11355466271939099</v>
      </c>
      <c r="I683" s="2"/>
      <c r="J683" s="2">
        <f t="shared" si="269"/>
        <v>0</v>
      </c>
      <c r="K683" s="2">
        <f t="shared" si="270"/>
        <v>0.52653838020723198</v>
      </c>
      <c r="L683" s="2">
        <f t="shared" si="271"/>
        <v>0.41298371748784096</v>
      </c>
      <c r="M683" s="2">
        <f t="shared" si="272"/>
        <v>6.0477902304927056E-2</v>
      </c>
      <c r="N683" s="118"/>
      <c r="O683" s="118">
        <v>2490</v>
      </c>
      <c r="P683" s="108">
        <v>1953</v>
      </c>
      <c r="Q683" s="108">
        <v>286</v>
      </c>
      <c r="R683" s="118"/>
      <c r="S683" s="118"/>
      <c r="T683" s="118"/>
      <c r="U683" s="104"/>
      <c r="V683" s="104"/>
      <c r="W683" s="104"/>
      <c r="X683" s="104"/>
      <c r="Y683" s="104"/>
      <c r="Z683" s="104"/>
      <c r="AA683" s="104"/>
      <c r="AB683" s="104"/>
      <c r="AC683" s="104"/>
      <c r="AD683" s="104"/>
      <c r="AE683" s="104"/>
      <c r="AG683" s="7">
        <f>IF(Q683&gt;0,RANK(Q683,(N683:P683,Q683:AE683)),0)</f>
        <v>3</v>
      </c>
      <c r="AH683" s="7">
        <f>IF(R683&gt;0,RANK(R683,(N683:P683,Q683:AE683)),0)</f>
        <v>0</v>
      </c>
      <c r="AI683" s="7">
        <f>IF(T683&gt;0,RANK(T683,(N683:P683,Q683:AE683)),0)</f>
        <v>0</v>
      </c>
      <c r="AJ683" s="7">
        <f>IF(S683&gt;0,RANK(S683,(N683:P683,Q683:AE683)),0)</f>
        <v>0</v>
      </c>
      <c r="AK683" s="2">
        <f t="shared" si="273"/>
        <v>6.0477902304927049E-2</v>
      </c>
      <c r="AL683" s="2">
        <f t="shared" si="274"/>
        <v>0</v>
      </c>
      <c r="AM683" s="2">
        <f t="shared" si="275"/>
        <v>0</v>
      </c>
      <c r="AN683" s="2">
        <f t="shared" si="276"/>
        <v>0</v>
      </c>
      <c r="AP683" t="s">
        <v>193</v>
      </c>
      <c r="AQ683" t="s">
        <v>2515</v>
      </c>
      <c r="AT683">
        <v>2</v>
      </c>
      <c r="AU683" s="95">
        <v>20</v>
      </c>
      <c r="AV683" s="97">
        <v>5</v>
      </c>
      <c r="AW683" s="100">
        <f t="shared" ref="AW683:AW746" si="277">1000*AU683+AV683</f>
        <v>20005</v>
      </c>
      <c r="AY683" s="7" t="s">
        <v>1461</v>
      </c>
    </row>
    <row r="684" spans="1:54" ht="13" hidden="1" customHeight="1" outlineLevel="1">
      <c r="A684" t="s">
        <v>23</v>
      </c>
      <c r="B684" t="s">
        <v>2515</v>
      </c>
      <c r="C684" s="1">
        <f t="shared" si="266"/>
        <v>1706</v>
      </c>
      <c r="D684" s="7">
        <f>IF(N684&gt;0, RANK(N684,(N684:P684,Q684:AE684)),0)</f>
        <v>0</v>
      </c>
      <c r="E684" s="7">
        <f>IF(O684&gt;0,RANK(O684,(N684:P684,Q684:AE684)),0)</f>
        <v>1</v>
      </c>
      <c r="F684" s="7">
        <f>IF(P684&gt;0,RANK(P684,(N684:P684,Q684:AE684)),0)</f>
        <v>2</v>
      </c>
      <c r="G684" s="1">
        <f t="shared" si="267"/>
        <v>749</v>
      </c>
      <c r="H684" s="2">
        <f t="shared" si="268"/>
        <v>0.43903868698710435</v>
      </c>
      <c r="I684" s="2"/>
      <c r="J684" s="2">
        <f t="shared" si="269"/>
        <v>0</v>
      </c>
      <c r="K684" s="2">
        <f t="shared" si="270"/>
        <v>0.70105509964830015</v>
      </c>
      <c r="L684" s="2">
        <f t="shared" si="271"/>
        <v>0.2620164126611958</v>
      </c>
      <c r="M684" s="2">
        <f t="shared" si="272"/>
        <v>3.6928487690504053E-2</v>
      </c>
      <c r="N684" s="118"/>
      <c r="O684" s="118">
        <v>1196</v>
      </c>
      <c r="P684" s="108">
        <v>447</v>
      </c>
      <c r="Q684" s="108">
        <v>63</v>
      </c>
      <c r="R684" s="118"/>
      <c r="S684" s="118"/>
      <c r="T684" s="118"/>
      <c r="U684" s="104"/>
      <c r="V684" s="104"/>
      <c r="W684" s="104"/>
      <c r="X684" s="104"/>
      <c r="Y684" s="104"/>
      <c r="Z684" s="104"/>
      <c r="AA684" s="104"/>
      <c r="AB684" s="104"/>
      <c r="AC684" s="104"/>
      <c r="AD684" s="104"/>
      <c r="AE684" s="104"/>
      <c r="AG684" s="7">
        <f>IF(Q684&gt;0,RANK(Q684,(N684:P684,Q684:AE684)),0)</f>
        <v>3</v>
      </c>
      <c r="AH684" s="7">
        <f>IF(R684&gt;0,RANK(R684,(N684:P684,Q684:AE684)),0)</f>
        <v>0</v>
      </c>
      <c r="AI684" s="7">
        <f>IF(T684&gt;0,RANK(T684,(N684:P684,Q684:AE684)),0)</f>
        <v>0</v>
      </c>
      <c r="AJ684" s="7">
        <f>IF(S684&gt;0,RANK(S684,(N684:P684,Q684:AE684)),0)</f>
        <v>0</v>
      </c>
      <c r="AK684" s="2">
        <f t="shared" si="273"/>
        <v>3.6928487690504101E-2</v>
      </c>
      <c r="AL684" s="2">
        <f t="shared" si="274"/>
        <v>0</v>
      </c>
      <c r="AM684" s="2">
        <f t="shared" si="275"/>
        <v>0</v>
      </c>
      <c r="AN684" s="2">
        <f t="shared" si="276"/>
        <v>0</v>
      </c>
      <c r="AP684" t="s">
        <v>23</v>
      </c>
      <c r="AQ684" t="s">
        <v>2515</v>
      </c>
      <c r="AT684">
        <v>2</v>
      </c>
      <c r="AU684" s="95">
        <v>20</v>
      </c>
      <c r="AV684" s="97">
        <v>7</v>
      </c>
      <c r="AW684" s="100">
        <f t="shared" si="277"/>
        <v>20007</v>
      </c>
      <c r="AY684" s="7" t="s">
        <v>1461</v>
      </c>
    </row>
    <row r="685" spans="1:54" ht="13" hidden="1" customHeight="1" outlineLevel="1">
      <c r="A685" t="s">
        <v>1347</v>
      </c>
      <c r="B685" t="s">
        <v>2515</v>
      </c>
      <c r="C685" s="1">
        <f t="shared" si="266"/>
        <v>8070</v>
      </c>
      <c r="D685" s="7">
        <f>IF(N685&gt;0, RANK(N685,(N685:P685,Q685:AE685)),0)</f>
        <v>0</v>
      </c>
      <c r="E685" s="7">
        <f>IF(O685&gt;0,RANK(O685,(N685:P685,Q685:AE685)),0)</f>
        <v>1</v>
      </c>
      <c r="F685" s="7">
        <f>IF(P685&gt;0,RANK(P685,(N685:P685,Q685:AE685)),0)</f>
        <v>2</v>
      </c>
      <c r="G685" s="1">
        <f t="shared" si="267"/>
        <v>3090</v>
      </c>
      <c r="H685" s="2">
        <f t="shared" si="268"/>
        <v>0.38289962825278812</v>
      </c>
      <c r="I685" s="2"/>
      <c r="J685" s="2">
        <f t="shared" si="269"/>
        <v>0</v>
      </c>
      <c r="K685" s="2">
        <f t="shared" si="270"/>
        <v>0.66951672862453526</v>
      </c>
      <c r="L685" s="2">
        <f t="shared" si="271"/>
        <v>0.2866171003717472</v>
      </c>
      <c r="M685" s="2">
        <f t="shared" si="272"/>
        <v>4.3866171003717536E-2</v>
      </c>
      <c r="N685" s="118"/>
      <c r="O685" s="118">
        <v>5403</v>
      </c>
      <c r="P685" s="108">
        <v>2313</v>
      </c>
      <c r="Q685" s="108">
        <v>354</v>
      </c>
      <c r="R685" s="118"/>
      <c r="S685" s="118"/>
      <c r="T685" s="118"/>
      <c r="U685" s="104"/>
      <c r="V685" s="104"/>
      <c r="W685" s="104"/>
      <c r="X685" s="104"/>
      <c r="Y685" s="104"/>
      <c r="Z685" s="104"/>
      <c r="AA685" s="104"/>
      <c r="AB685" s="104"/>
      <c r="AC685" s="104"/>
      <c r="AD685" s="104"/>
      <c r="AE685" s="104"/>
      <c r="AG685" s="7">
        <f>IF(Q685&gt;0,RANK(Q685,(N685:P685,Q685:AE685)),0)</f>
        <v>3</v>
      </c>
      <c r="AH685" s="7">
        <f>IF(R685&gt;0,RANK(R685,(N685:P685,Q685:AE685)),0)</f>
        <v>0</v>
      </c>
      <c r="AI685" s="7">
        <f>IF(T685&gt;0,RANK(T685,(N685:P685,Q685:AE685)),0)</f>
        <v>0</v>
      </c>
      <c r="AJ685" s="7">
        <f>IF(S685&gt;0,RANK(S685,(N685:P685,Q685:AE685)),0)</f>
        <v>0</v>
      </c>
      <c r="AK685" s="2">
        <f t="shared" si="273"/>
        <v>4.3866171003717473E-2</v>
      </c>
      <c r="AL685" s="2">
        <f t="shared" si="274"/>
        <v>0</v>
      </c>
      <c r="AM685" s="2">
        <f t="shared" si="275"/>
        <v>0</v>
      </c>
      <c r="AN685" s="2">
        <f t="shared" si="276"/>
        <v>0</v>
      </c>
      <c r="AP685" t="s">
        <v>1347</v>
      </c>
      <c r="AQ685" t="s">
        <v>2515</v>
      </c>
      <c r="AT685">
        <v>2</v>
      </c>
      <c r="AU685" s="95">
        <v>20</v>
      </c>
      <c r="AV685" s="97">
        <v>9</v>
      </c>
      <c r="AW685" s="100">
        <f t="shared" si="277"/>
        <v>20009</v>
      </c>
      <c r="AY685" s="7" t="s">
        <v>1461</v>
      </c>
    </row>
    <row r="686" spans="1:54" ht="13" hidden="1" customHeight="1" outlineLevel="1">
      <c r="A686" t="s">
        <v>688</v>
      </c>
      <c r="B686" t="s">
        <v>2515</v>
      </c>
      <c r="C686" s="1">
        <f t="shared" si="266"/>
        <v>4958</v>
      </c>
      <c r="D686" s="7">
        <f>IF(N686&gt;0, RANK(N686,(N686:P686,Q686:AE686)),0)</f>
        <v>0</v>
      </c>
      <c r="E686" s="7">
        <f>IF(O686&gt;0,RANK(O686,(N686:P686,Q686:AE686)),0)</f>
        <v>1</v>
      </c>
      <c r="F686" s="7">
        <f>IF(P686&gt;0,RANK(P686,(N686:P686,Q686:AE686)),0)</f>
        <v>2</v>
      </c>
      <c r="G686" s="1">
        <f t="shared" si="267"/>
        <v>1734</v>
      </c>
      <c r="H686" s="2">
        <f t="shared" si="268"/>
        <v>0.34973779749899153</v>
      </c>
      <c r="I686" s="2"/>
      <c r="J686" s="2">
        <f t="shared" si="269"/>
        <v>0</v>
      </c>
      <c r="K686" s="2">
        <f t="shared" si="270"/>
        <v>0.64340459862847921</v>
      </c>
      <c r="L686" s="2">
        <f t="shared" si="271"/>
        <v>0.29366680112948768</v>
      </c>
      <c r="M686" s="2">
        <f t="shared" si="272"/>
        <v>6.2928600242033117E-2</v>
      </c>
      <c r="N686" s="118"/>
      <c r="O686" s="118">
        <v>3190</v>
      </c>
      <c r="P686" s="108">
        <v>1456</v>
      </c>
      <c r="Q686" s="108">
        <v>312</v>
      </c>
      <c r="R686" s="118"/>
      <c r="S686" s="118"/>
      <c r="T686" s="118"/>
      <c r="U686" s="104"/>
      <c r="V686" s="104"/>
      <c r="W686" s="104"/>
      <c r="X686" s="104"/>
      <c r="Y686" s="104"/>
      <c r="Z686" s="104"/>
      <c r="AA686" s="104"/>
      <c r="AB686" s="104"/>
      <c r="AC686" s="104"/>
      <c r="AD686" s="104"/>
      <c r="AE686" s="104"/>
      <c r="AG686" s="7">
        <f>IF(Q686&gt;0,RANK(Q686,(N686:P686,Q686:AE686)),0)</f>
        <v>3</v>
      </c>
      <c r="AH686" s="7">
        <f>IF(R686&gt;0,RANK(R686,(N686:P686,Q686:AE686)),0)</f>
        <v>0</v>
      </c>
      <c r="AI686" s="7">
        <f>IF(T686&gt;0,RANK(T686,(N686:P686,Q686:AE686)),0)</f>
        <v>0</v>
      </c>
      <c r="AJ686" s="7">
        <f>IF(S686&gt;0,RANK(S686,(N686:P686,Q686:AE686)),0)</f>
        <v>0</v>
      </c>
      <c r="AK686" s="2">
        <f t="shared" si="273"/>
        <v>6.2928600242033075E-2</v>
      </c>
      <c r="AL686" s="2">
        <f t="shared" si="274"/>
        <v>0</v>
      </c>
      <c r="AM686" s="2">
        <f t="shared" si="275"/>
        <v>0</v>
      </c>
      <c r="AN686" s="2">
        <f t="shared" si="276"/>
        <v>0</v>
      </c>
      <c r="AP686" t="s">
        <v>688</v>
      </c>
      <c r="AQ686" t="s">
        <v>2515</v>
      </c>
      <c r="AT686">
        <v>2</v>
      </c>
      <c r="AU686" s="95">
        <v>20</v>
      </c>
      <c r="AV686" s="97">
        <v>11</v>
      </c>
      <c r="AW686" s="100">
        <f t="shared" si="277"/>
        <v>20011</v>
      </c>
      <c r="AY686" s="7" t="s">
        <v>1461</v>
      </c>
    </row>
    <row r="687" spans="1:54" ht="13" hidden="1" customHeight="1" outlineLevel="1">
      <c r="A687" t="s">
        <v>1813</v>
      </c>
      <c r="B687" t="s">
        <v>2515</v>
      </c>
      <c r="C687" s="1">
        <f t="shared" si="266"/>
        <v>3188</v>
      </c>
      <c r="D687" s="7">
        <f>IF(N687&gt;0, RANK(N687,(N687:P687,Q687:AE687)),0)</f>
        <v>0</v>
      </c>
      <c r="E687" s="7">
        <f>IF(O687&gt;0,RANK(O687,(N687:P687,Q687:AE687)),0)</f>
        <v>1</v>
      </c>
      <c r="F687" s="7">
        <f>IF(P687&gt;0,RANK(P687,(N687:P687,Q687:AE687)),0)</f>
        <v>2</v>
      </c>
      <c r="G687" s="1">
        <f t="shared" si="267"/>
        <v>1110</v>
      </c>
      <c r="H687" s="2">
        <f t="shared" si="268"/>
        <v>0.34818067754077792</v>
      </c>
      <c r="I687" s="2"/>
      <c r="J687" s="2">
        <f t="shared" si="269"/>
        <v>0</v>
      </c>
      <c r="K687" s="2">
        <f t="shared" si="270"/>
        <v>0.65056461731493098</v>
      </c>
      <c r="L687" s="2">
        <f t="shared" si="271"/>
        <v>0.30238393977415307</v>
      </c>
      <c r="M687" s="2">
        <f t="shared" si="272"/>
        <v>4.7051442910915953E-2</v>
      </c>
      <c r="N687" s="118"/>
      <c r="O687" s="118">
        <v>2074</v>
      </c>
      <c r="P687" s="108">
        <v>964</v>
      </c>
      <c r="Q687" s="108">
        <v>150</v>
      </c>
      <c r="R687" s="118"/>
      <c r="S687" s="118"/>
      <c r="T687" s="118"/>
      <c r="U687" s="104"/>
      <c r="V687" s="104"/>
      <c r="W687" s="104"/>
      <c r="X687" s="104"/>
      <c r="Y687" s="104"/>
      <c r="Z687" s="104"/>
      <c r="AA687" s="104"/>
      <c r="AB687" s="104"/>
      <c r="AC687" s="104"/>
      <c r="AD687" s="104"/>
      <c r="AE687" s="104"/>
      <c r="AG687" s="7">
        <f>IF(Q687&gt;0,RANK(Q687,(N687:P687,Q687:AE687)),0)</f>
        <v>3</v>
      </c>
      <c r="AH687" s="7">
        <f>IF(R687&gt;0,RANK(R687,(N687:P687,Q687:AE687)),0)</f>
        <v>0</v>
      </c>
      <c r="AI687" s="7">
        <f>IF(T687&gt;0,RANK(T687,(N687:P687,Q687:AE687)),0)</f>
        <v>0</v>
      </c>
      <c r="AJ687" s="7">
        <f>IF(S687&gt;0,RANK(S687,(N687:P687,Q687:AE687)),0)</f>
        <v>0</v>
      </c>
      <c r="AK687" s="2">
        <f t="shared" si="273"/>
        <v>4.7051442910915932E-2</v>
      </c>
      <c r="AL687" s="2">
        <f t="shared" si="274"/>
        <v>0</v>
      </c>
      <c r="AM687" s="2">
        <f t="shared" si="275"/>
        <v>0</v>
      </c>
      <c r="AN687" s="2">
        <f t="shared" si="276"/>
        <v>0</v>
      </c>
      <c r="AP687" t="s">
        <v>1813</v>
      </c>
      <c r="AQ687" t="s">
        <v>2515</v>
      </c>
      <c r="AT687">
        <v>2</v>
      </c>
      <c r="AU687" s="95">
        <v>20</v>
      </c>
      <c r="AV687" s="97">
        <v>13</v>
      </c>
      <c r="AW687" s="100">
        <f t="shared" si="277"/>
        <v>20013</v>
      </c>
      <c r="AY687" s="7" t="s">
        <v>1461</v>
      </c>
    </row>
    <row r="688" spans="1:54" ht="13" hidden="1" customHeight="1" outlineLevel="1">
      <c r="A688" t="s">
        <v>1603</v>
      </c>
      <c r="B688" t="s">
        <v>2515</v>
      </c>
      <c r="C688" s="1">
        <f t="shared" si="266"/>
        <v>20737</v>
      </c>
      <c r="D688" s="7">
        <f>IF(N688&gt;0, RANK(N688,(N688:P688,Q688:AE688)),0)</f>
        <v>0</v>
      </c>
      <c r="E688" s="7">
        <f>IF(O688&gt;0,RANK(O688,(N688:P688,Q688:AE688)),0)</f>
        <v>1</v>
      </c>
      <c r="F688" s="7">
        <f>IF(P688&gt;0,RANK(P688,(N688:P688,Q688:AE688)),0)</f>
        <v>2</v>
      </c>
      <c r="G688" s="1">
        <f t="shared" si="267"/>
        <v>4974</v>
      </c>
      <c r="H688" s="2">
        <f t="shared" si="268"/>
        <v>0.23986111780874764</v>
      </c>
      <c r="I688" s="2"/>
      <c r="J688" s="2">
        <f t="shared" si="269"/>
        <v>0</v>
      </c>
      <c r="K688" s="2">
        <f t="shared" si="270"/>
        <v>0.59733809133432991</v>
      </c>
      <c r="L688" s="2">
        <f t="shared" si="271"/>
        <v>0.35747697352558228</v>
      </c>
      <c r="M688" s="2">
        <f t="shared" si="272"/>
        <v>4.5184935140087812E-2</v>
      </c>
      <c r="N688" s="118"/>
      <c r="O688" s="118">
        <v>12387</v>
      </c>
      <c r="P688" s="108">
        <v>7413</v>
      </c>
      <c r="Q688" s="108">
        <v>937</v>
      </c>
      <c r="R688" s="118"/>
      <c r="S688" s="118"/>
      <c r="T688" s="118"/>
      <c r="U688" s="104"/>
      <c r="V688" s="104"/>
      <c r="W688" s="104"/>
      <c r="X688" s="104"/>
      <c r="Y688" s="104"/>
      <c r="Z688" s="104"/>
      <c r="AA688" s="104"/>
      <c r="AB688" s="104"/>
      <c r="AC688" s="104"/>
      <c r="AD688" s="104"/>
      <c r="AE688" s="104"/>
      <c r="AG688" s="7">
        <f>IF(Q688&gt;0,RANK(Q688,(N688:P688,Q688:AE688)),0)</f>
        <v>3</v>
      </c>
      <c r="AH688" s="7">
        <f>IF(R688&gt;0,RANK(R688,(N688:P688,Q688:AE688)),0)</f>
        <v>0</v>
      </c>
      <c r="AI688" s="7">
        <f>IF(T688&gt;0,RANK(T688,(N688:P688,Q688:AE688)),0)</f>
        <v>0</v>
      </c>
      <c r="AJ688" s="7">
        <f>IF(S688&gt;0,RANK(S688,(N688:P688,Q688:AE688)),0)</f>
        <v>0</v>
      </c>
      <c r="AK688" s="2">
        <f t="shared" si="273"/>
        <v>4.5184935140087763E-2</v>
      </c>
      <c r="AL688" s="2">
        <f t="shared" si="274"/>
        <v>0</v>
      </c>
      <c r="AM688" s="2">
        <f t="shared" si="275"/>
        <v>0</v>
      </c>
      <c r="AN688" s="2">
        <f t="shared" si="276"/>
        <v>0</v>
      </c>
      <c r="AP688" t="s">
        <v>1603</v>
      </c>
      <c r="AQ688" t="s">
        <v>2515</v>
      </c>
      <c r="AT688">
        <v>2</v>
      </c>
      <c r="AU688" s="95">
        <v>20</v>
      </c>
      <c r="AV688" s="97">
        <v>15</v>
      </c>
      <c r="AW688" s="100">
        <f t="shared" si="277"/>
        <v>20015</v>
      </c>
      <c r="AY688" s="7" t="s">
        <v>1461</v>
      </c>
    </row>
    <row r="689" spans="1:51" ht="13" hidden="1" customHeight="1" outlineLevel="1">
      <c r="A689" t="s">
        <v>689</v>
      </c>
      <c r="B689" t="s">
        <v>2515</v>
      </c>
      <c r="C689" s="1">
        <f t="shared" si="266"/>
        <v>1083</v>
      </c>
      <c r="D689" s="7">
        <f>IF(N689&gt;0, RANK(N689,(N689:P689,Q689:AE689)),0)</f>
        <v>0</v>
      </c>
      <c r="E689" s="7">
        <f>IF(O689&gt;0,RANK(O689,(N689:P689,Q689:AE689)),0)</f>
        <v>1</v>
      </c>
      <c r="F689" s="7">
        <f>IF(P689&gt;0,RANK(P689,(N689:P689,Q689:AE689)),0)</f>
        <v>2</v>
      </c>
      <c r="G689" s="1">
        <f t="shared" si="267"/>
        <v>272</v>
      </c>
      <c r="H689" s="2">
        <f t="shared" si="268"/>
        <v>0.25115420129270544</v>
      </c>
      <c r="I689" s="2"/>
      <c r="J689" s="2">
        <f t="shared" si="269"/>
        <v>0</v>
      </c>
      <c r="K689" s="2">
        <f t="shared" si="270"/>
        <v>0.59926131117266856</v>
      </c>
      <c r="L689" s="2">
        <f t="shared" si="271"/>
        <v>0.34810710987996307</v>
      </c>
      <c r="M689" s="2">
        <f t="shared" si="272"/>
        <v>5.2631578947368363E-2</v>
      </c>
      <c r="N689" s="118"/>
      <c r="O689" s="118">
        <v>649</v>
      </c>
      <c r="P689" s="108">
        <v>377</v>
      </c>
      <c r="Q689" s="108">
        <v>57</v>
      </c>
      <c r="R689" s="118"/>
      <c r="S689" s="118"/>
      <c r="T689" s="118"/>
      <c r="U689" s="104"/>
      <c r="V689" s="104"/>
      <c r="W689" s="104"/>
      <c r="X689" s="104"/>
      <c r="Y689" s="104"/>
      <c r="Z689" s="104"/>
      <c r="AA689" s="104"/>
      <c r="AB689" s="104"/>
      <c r="AC689" s="104"/>
      <c r="AD689" s="104"/>
      <c r="AE689" s="104"/>
      <c r="AG689" s="7">
        <f>IF(Q689&gt;0,RANK(Q689,(N689:P689,Q689:AE689)),0)</f>
        <v>3</v>
      </c>
      <c r="AH689" s="7">
        <f>IF(R689&gt;0,RANK(R689,(N689:P689,Q689:AE689)),0)</f>
        <v>0</v>
      </c>
      <c r="AI689" s="7">
        <f>IF(T689&gt;0,RANK(T689,(N689:P689,Q689:AE689)),0)</f>
        <v>0</v>
      </c>
      <c r="AJ689" s="7">
        <f>IF(S689&gt;0,RANK(S689,(N689:P689,Q689:AE689)),0)</f>
        <v>0</v>
      </c>
      <c r="AK689" s="2">
        <f t="shared" si="273"/>
        <v>5.2631578947368418E-2</v>
      </c>
      <c r="AL689" s="2">
        <f t="shared" si="274"/>
        <v>0</v>
      </c>
      <c r="AM689" s="2">
        <f t="shared" si="275"/>
        <v>0</v>
      </c>
      <c r="AN689" s="2">
        <f t="shared" si="276"/>
        <v>0</v>
      </c>
      <c r="AP689" t="s">
        <v>689</v>
      </c>
      <c r="AQ689" t="s">
        <v>2515</v>
      </c>
      <c r="AT689">
        <v>2</v>
      </c>
      <c r="AU689" s="95">
        <v>20</v>
      </c>
      <c r="AV689" s="97">
        <v>17</v>
      </c>
      <c r="AW689" s="100">
        <f t="shared" si="277"/>
        <v>20017</v>
      </c>
      <c r="AY689" s="7" t="s">
        <v>1461</v>
      </c>
    </row>
    <row r="690" spans="1:51" ht="13" hidden="1" customHeight="1" outlineLevel="1">
      <c r="A690" t="s">
        <v>135</v>
      </c>
      <c r="B690" t="s">
        <v>2515</v>
      </c>
      <c r="C690" s="1">
        <f t="shared" si="266"/>
        <v>1107</v>
      </c>
      <c r="D690" s="7">
        <f>IF(N690&gt;0, RANK(N690,(N690:P690,Q690:AE690)),0)</f>
        <v>0</v>
      </c>
      <c r="E690" s="7">
        <f>IF(O690&gt;0,RANK(O690,(N690:P690,Q690:AE690)),0)</f>
        <v>1</v>
      </c>
      <c r="F690" s="7">
        <f>IF(P690&gt;0,RANK(P690,(N690:P690,Q690:AE690)),0)</f>
        <v>2</v>
      </c>
      <c r="G690" s="1">
        <f t="shared" si="267"/>
        <v>616</v>
      </c>
      <c r="H690" s="2">
        <f t="shared" si="268"/>
        <v>0.55645889792231251</v>
      </c>
      <c r="I690" s="2"/>
      <c r="J690" s="2">
        <f t="shared" si="269"/>
        <v>0</v>
      </c>
      <c r="K690" s="2">
        <f t="shared" si="270"/>
        <v>0.75609756097560976</v>
      </c>
      <c r="L690" s="2">
        <f t="shared" si="271"/>
        <v>0.19963866305329719</v>
      </c>
      <c r="M690" s="2">
        <f t="shared" si="272"/>
        <v>4.4263775971093045E-2</v>
      </c>
      <c r="N690" s="118"/>
      <c r="O690" s="118">
        <v>837</v>
      </c>
      <c r="P690" s="108">
        <v>221</v>
      </c>
      <c r="Q690" s="108">
        <v>49</v>
      </c>
      <c r="R690" s="118"/>
      <c r="S690" s="118"/>
      <c r="T690" s="118"/>
      <c r="U690" s="104"/>
      <c r="V690" s="104"/>
      <c r="W690" s="104"/>
      <c r="X690" s="104"/>
      <c r="Y690" s="104"/>
      <c r="Z690" s="104"/>
      <c r="AA690" s="104"/>
      <c r="AB690" s="104"/>
      <c r="AC690" s="104"/>
      <c r="AD690" s="104"/>
      <c r="AE690" s="104"/>
      <c r="AG690" s="7">
        <f>IF(Q690&gt;0,RANK(Q690,(N690:P690,Q690:AE690)),0)</f>
        <v>3</v>
      </c>
      <c r="AH690" s="7">
        <f>IF(R690&gt;0,RANK(R690,(N690:P690,Q690:AE690)),0)</f>
        <v>0</v>
      </c>
      <c r="AI690" s="7">
        <f>IF(T690&gt;0,RANK(T690,(N690:P690,Q690:AE690)),0)</f>
        <v>0</v>
      </c>
      <c r="AJ690" s="7">
        <f>IF(S690&gt;0,RANK(S690,(N690:P690,Q690:AE690)),0)</f>
        <v>0</v>
      </c>
      <c r="AK690" s="2">
        <f t="shared" si="273"/>
        <v>4.4263775971093045E-2</v>
      </c>
      <c r="AL690" s="2">
        <f t="shared" si="274"/>
        <v>0</v>
      </c>
      <c r="AM690" s="2">
        <f t="shared" si="275"/>
        <v>0</v>
      </c>
      <c r="AN690" s="2">
        <f t="shared" si="276"/>
        <v>0</v>
      </c>
      <c r="AP690" t="s">
        <v>135</v>
      </c>
      <c r="AQ690" t="s">
        <v>2515</v>
      </c>
      <c r="AT690">
        <v>2</v>
      </c>
      <c r="AU690" s="95">
        <v>20</v>
      </c>
      <c r="AV690" s="97">
        <v>19</v>
      </c>
      <c r="AW690" s="100">
        <f t="shared" si="277"/>
        <v>20019</v>
      </c>
      <c r="AY690" s="7" t="s">
        <v>1461</v>
      </c>
    </row>
    <row r="691" spans="1:51" ht="13" hidden="1" customHeight="1" outlineLevel="1">
      <c r="A691" t="s">
        <v>1181</v>
      </c>
      <c r="B691" t="s">
        <v>2515</v>
      </c>
      <c r="C691" s="1">
        <f t="shared" si="266"/>
        <v>5934</v>
      </c>
      <c r="D691" s="7">
        <f>IF(N691&gt;0, RANK(N691,(N691:P691,Q691:AE691)),0)</f>
        <v>0</v>
      </c>
      <c r="E691" s="7">
        <f>IF(O691&gt;0,RANK(O691,(N691:P691,Q691:AE691)),0)</f>
        <v>1</v>
      </c>
      <c r="F691" s="7">
        <f>IF(P691&gt;0,RANK(P691,(N691:P691,Q691:AE691)),0)</f>
        <v>2</v>
      </c>
      <c r="G691" s="1">
        <f t="shared" si="267"/>
        <v>1875</v>
      </c>
      <c r="H691" s="2">
        <f t="shared" si="268"/>
        <v>0.31597573306370069</v>
      </c>
      <c r="I691" s="2"/>
      <c r="J691" s="2">
        <f t="shared" si="269"/>
        <v>0</v>
      </c>
      <c r="K691" s="2">
        <f t="shared" si="270"/>
        <v>0.61931243680485337</v>
      </c>
      <c r="L691" s="2">
        <f t="shared" si="271"/>
        <v>0.30333670374115268</v>
      </c>
      <c r="M691" s="2">
        <f t="shared" si="272"/>
        <v>7.7350859453993948E-2</v>
      </c>
      <c r="N691" s="118"/>
      <c r="O691" s="118">
        <v>3675</v>
      </c>
      <c r="P691" s="108">
        <v>1800</v>
      </c>
      <c r="Q691" s="108">
        <v>459</v>
      </c>
      <c r="R691" s="118"/>
      <c r="S691" s="118"/>
      <c r="T691" s="118"/>
      <c r="U691" s="104"/>
      <c r="V691" s="104"/>
      <c r="W691" s="104"/>
      <c r="X691" s="104"/>
      <c r="Y691" s="104"/>
      <c r="Z691" s="104"/>
      <c r="AA691" s="104"/>
      <c r="AB691" s="104"/>
      <c r="AC691" s="104"/>
      <c r="AD691" s="104"/>
      <c r="AE691" s="104"/>
      <c r="AG691" s="7">
        <f>IF(Q691&gt;0,RANK(Q691,(N691:P691,Q691:AE691)),0)</f>
        <v>3</v>
      </c>
      <c r="AH691" s="7">
        <f>IF(R691&gt;0,RANK(R691,(N691:P691,Q691:AE691)),0)</f>
        <v>0</v>
      </c>
      <c r="AI691" s="7">
        <f>IF(T691&gt;0,RANK(T691,(N691:P691,Q691:AE691)),0)</f>
        <v>0</v>
      </c>
      <c r="AJ691" s="7">
        <f>IF(S691&gt;0,RANK(S691,(N691:P691,Q691:AE691)),0)</f>
        <v>0</v>
      </c>
      <c r="AK691" s="2">
        <f t="shared" si="273"/>
        <v>7.7350859453993934E-2</v>
      </c>
      <c r="AL691" s="2">
        <f t="shared" si="274"/>
        <v>0</v>
      </c>
      <c r="AM691" s="2">
        <f t="shared" si="275"/>
        <v>0</v>
      </c>
      <c r="AN691" s="2">
        <f t="shared" si="276"/>
        <v>0</v>
      </c>
      <c r="AP691" t="s">
        <v>1181</v>
      </c>
      <c r="AQ691" t="s">
        <v>2515</v>
      </c>
      <c r="AT691">
        <v>2</v>
      </c>
      <c r="AU691" s="95">
        <v>20</v>
      </c>
      <c r="AV691" s="97">
        <v>21</v>
      </c>
      <c r="AW691" s="100">
        <f t="shared" si="277"/>
        <v>20021</v>
      </c>
      <c r="AY691" s="7" t="s">
        <v>1461</v>
      </c>
    </row>
    <row r="692" spans="1:51" ht="13" hidden="1" customHeight="1" outlineLevel="1">
      <c r="A692" t="s">
        <v>1101</v>
      </c>
      <c r="B692" t="s">
        <v>2515</v>
      </c>
      <c r="C692" s="1">
        <f t="shared" si="266"/>
        <v>1049</v>
      </c>
      <c r="D692" s="7">
        <f>IF(N692&gt;0, RANK(N692,(N692:P692,Q692:AE692)),0)</f>
        <v>0</v>
      </c>
      <c r="E692" s="7">
        <f>IF(O692&gt;0,RANK(O692,(N692:P692,Q692:AE692)),0)</f>
        <v>1</v>
      </c>
      <c r="F692" s="7">
        <f>IF(P692&gt;0,RANK(P692,(N692:P692,Q692:AE692)),0)</f>
        <v>2</v>
      </c>
      <c r="G692" s="1">
        <f t="shared" si="267"/>
        <v>627</v>
      </c>
      <c r="H692" s="2">
        <f t="shared" si="268"/>
        <v>0.59771210676835085</v>
      </c>
      <c r="I692" s="2"/>
      <c r="J692" s="2">
        <f t="shared" si="269"/>
        <v>0</v>
      </c>
      <c r="K692" s="2">
        <f t="shared" si="270"/>
        <v>0.78455672068636795</v>
      </c>
      <c r="L692" s="2">
        <f t="shared" si="271"/>
        <v>0.18684461391801716</v>
      </c>
      <c r="M692" s="2">
        <f t="shared" si="272"/>
        <v>2.8598665395614897E-2</v>
      </c>
      <c r="N692" s="118"/>
      <c r="O692" s="118">
        <v>823</v>
      </c>
      <c r="P692" s="108">
        <v>196</v>
      </c>
      <c r="Q692" s="108">
        <v>30</v>
      </c>
      <c r="R692" s="118"/>
      <c r="S692" s="118"/>
      <c r="T692" s="118"/>
      <c r="U692" s="104"/>
      <c r="V692" s="104"/>
      <c r="W692" s="104"/>
      <c r="X692" s="104"/>
      <c r="Y692" s="104"/>
      <c r="Z692" s="104"/>
      <c r="AA692" s="104"/>
      <c r="AB692" s="104"/>
      <c r="AC692" s="104"/>
      <c r="AD692" s="104"/>
      <c r="AE692" s="104"/>
      <c r="AG692" s="7">
        <f>IF(Q692&gt;0,RANK(Q692,(N692:P692,Q692:AE692)),0)</f>
        <v>3</v>
      </c>
      <c r="AH692" s="7">
        <f>IF(R692&gt;0,RANK(R692,(N692:P692,Q692:AE692)),0)</f>
        <v>0</v>
      </c>
      <c r="AI692" s="7">
        <f>IF(T692&gt;0,RANK(T692,(N692:P692,Q692:AE692)),0)</f>
        <v>0</v>
      </c>
      <c r="AJ692" s="7">
        <f>IF(S692&gt;0,RANK(S692,(N692:P692,Q692:AE692)),0)</f>
        <v>0</v>
      </c>
      <c r="AK692" s="2">
        <f t="shared" si="273"/>
        <v>2.8598665395614873E-2</v>
      </c>
      <c r="AL692" s="2">
        <f t="shared" si="274"/>
        <v>0</v>
      </c>
      <c r="AM692" s="2">
        <f t="shared" si="275"/>
        <v>0</v>
      </c>
      <c r="AN692" s="2">
        <f t="shared" si="276"/>
        <v>0</v>
      </c>
      <c r="AP692" t="s">
        <v>1101</v>
      </c>
      <c r="AQ692" t="s">
        <v>2515</v>
      </c>
      <c r="AT692">
        <v>2</v>
      </c>
      <c r="AU692" s="95">
        <v>20</v>
      </c>
      <c r="AV692" s="97">
        <v>23</v>
      </c>
      <c r="AW692" s="100">
        <f t="shared" si="277"/>
        <v>20023</v>
      </c>
      <c r="AY692" s="7" t="s">
        <v>1461</v>
      </c>
    </row>
    <row r="693" spans="1:51" ht="13" hidden="1" customHeight="1" outlineLevel="1">
      <c r="A693" t="s">
        <v>726</v>
      </c>
      <c r="B693" t="s">
        <v>2515</v>
      </c>
      <c r="C693" s="1">
        <f t="shared" si="266"/>
        <v>818</v>
      </c>
      <c r="D693" s="7">
        <f>IF(N693&gt;0, RANK(N693,(N693:P693,Q693:AE693)),0)</f>
        <v>0</v>
      </c>
      <c r="E693" s="7">
        <f>IF(O693&gt;0,RANK(O693,(N693:P693,Q693:AE693)),0)</f>
        <v>1</v>
      </c>
      <c r="F693" s="7">
        <f>IF(P693&gt;0,RANK(P693,(N693:P693,Q693:AE693)),0)</f>
        <v>2</v>
      </c>
      <c r="G693" s="1">
        <f t="shared" si="267"/>
        <v>430</v>
      </c>
      <c r="H693" s="2">
        <f t="shared" si="268"/>
        <v>0.52567237163814184</v>
      </c>
      <c r="I693" s="2"/>
      <c r="J693" s="2">
        <f t="shared" si="269"/>
        <v>0</v>
      </c>
      <c r="K693" s="2">
        <f t="shared" si="270"/>
        <v>0.74205378973105129</v>
      </c>
      <c r="L693" s="2">
        <f t="shared" si="271"/>
        <v>0.21638141809290953</v>
      </c>
      <c r="M693" s="2">
        <f t="shared" si="272"/>
        <v>4.1564792176039173E-2</v>
      </c>
      <c r="N693" s="118"/>
      <c r="O693" s="118">
        <v>607</v>
      </c>
      <c r="P693" s="108">
        <v>177</v>
      </c>
      <c r="Q693" s="108">
        <v>34</v>
      </c>
      <c r="R693" s="118"/>
      <c r="S693" s="118"/>
      <c r="T693" s="118"/>
      <c r="U693" s="104"/>
      <c r="V693" s="104"/>
      <c r="W693" s="104"/>
      <c r="X693" s="104"/>
      <c r="Y693" s="104"/>
      <c r="Z693" s="104"/>
      <c r="AA693" s="104"/>
      <c r="AB693" s="104"/>
      <c r="AC693" s="104"/>
      <c r="AD693" s="104"/>
      <c r="AE693" s="104"/>
      <c r="AG693" s="7">
        <f>IF(Q693&gt;0,RANK(Q693,(N693:P693,Q693:AE693)),0)</f>
        <v>3</v>
      </c>
      <c r="AH693" s="7">
        <f>IF(R693&gt;0,RANK(R693,(N693:P693,Q693:AE693)),0)</f>
        <v>0</v>
      </c>
      <c r="AI693" s="7">
        <f>IF(T693&gt;0,RANK(T693,(N693:P693,Q693:AE693)),0)</f>
        <v>0</v>
      </c>
      <c r="AJ693" s="7">
        <f>IF(S693&gt;0,RANK(S693,(N693:P693,Q693:AE693)),0)</f>
        <v>0</v>
      </c>
      <c r="AK693" s="2">
        <f t="shared" si="273"/>
        <v>4.1564792176039117E-2</v>
      </c>
      <c r="AL693" s="2">
        <f t="shared" si="274"/>
        <v>0</v>
      </c>
      <c r="AM693" s="2">
        <f t="shared" si="275"/>
        <v>0</v>
      </c>
      <c r="AN693" s="2">
        <f t="shared" si="276"/>
        <v>0</v>
      </c>
      <c r="AP693" t="s">
        <v>726</v>
      </c>
      <c r="AQ693" t="s">
        <v>2515</v>
      </c>
      <c r="AT693">
        <v>2</v>
      </c>
      <c r="AU693" s="95">
        <v>20</v>
      </c>
      <c r="AV693" s="97">
        <v>25</v>
      </c>
      <c r="AW693" s="100">
        <f t="shared" si="277"/>
        <v>20025</v>
      </c>
      <c r="AY693" s="7" t="s">
        <v>1461</v>
      </c>
    </row>
    <row r="694" spans="1:51" ht="13" hidden="1" customHeight="1" outlineLevel="1">
      <c r="A694" t="s">
        <v>1282</v>
      </c>
      <c r="B694" t="s">
        <v>2515</v>
      </c>
      <c r="C694" s="1">
        <f t="shared" si="266"/>
        <v>3156</v>
      </c>
      <c r="D694" s="7">
        <f>IF(N694&gt;0, RANK(N694,(N694:P694,Q694:AE694)),0)</f>
        <v>0</v>
      </c>
      <c r="E694" s="7">
        <f>IF(O694&gt;0,RANK(O694,(N694:P694,Q694:AE694)),0)</f>
        <v>1</v>
      </c>
      <c r="F694" s="7">
        <f>IF(P694&gt;0,RANK(P694,(N694:P694,Q694:AE694)),0)</f>
        <v>2</v>
      </c>
      <c r="G694" s="1">
        <f t="shared" si="267"/>
        <v>1287</v>
      </c>
      <c r="H694" s="2">
        <f t="shared" si="268"/>
        <v>0.40779467680608367</v>
      </c>
      <c r="I694" s="2"/>
      <c r="J694" s="2">
        <f t="shared" si="269"/>
        <v>0</v>
      </c>
      <c r="K694" s="2">
        <f t="shared" si="270"/>
        <v>0.6831432192648923</v>
      </c>
      <c r="L694" s="2">
        <f t="shared" si="271"/>
        <v>0.27534854245880863</v>
      </c>
      <c r="M694" s="2">
        <f t="shared" si="272"/>
        <v>4.150823827629907E-2</v>
      </c>
      <c r="N694" s="118"/>
      <c r="O694" s="118">
        <v>2156</v>
      </c>
      <c r="P694" s="108">
        <v>869</v>
      </c>
      <c r="Q694" s="108">
        <v>131</v>
      </c>
      <c r="R694" s="118"/>
      <c r="S694" s="118"/>
      <c r="T694" s="118"/>
      <c r="U694" s="104"/>
      <c r="V694" s="104"/>
      <c r="W694" s="104"/>
      <c r="X694" s="104"/>
      <c r="Y694" s="104"/>
      <c r="Z694" s="104"/>
      <c r="AA694" s="104"/>
      <c r="AB694" s="104"/>
      <c r="AC694" s="104"/>
      <c r="AD694" s="104"/>
      <c r="AE694" s="104"/>
      <c r="AG694" s="7">
        <f>IF(Q694&gt;0,RANK(Q694,(N694:P694,Q694:AE694)),0)</f>
        <v>3</v>
      </c>
      <c r="AH694" s="7">
        <f>IF(R694&gt;0,RANK(R694,(N694:P694,Q694:AE694)),0)</f>
        <v>0</v>
      </c>
      <c r="AI694" s="7">
        <f>IF(T694&gt;0,RANK(T694,(N694:P694,Q694:AE694)),0)</f>
        <v>0</v>
      </c>
      <c r="AJ694" s="7">
        <f>IF(S694&gt;0,RANK(S694,(N694:P694,Q694:AE694)),0)</f>
        <v>0</v>
      </c>
      <c r="AK694" s="2">
        <f t="shared" si="273"/>
        <v>4.1508238276299111E-2</v>
      </c>
      <c r="AL694" s="2">
        <f t="shared" si="274"/>
        <v>0</v>
      </c>
      <c r="AM694" s="2">
        <f t="shared" si="275"/>
        <v>0</v>
      </c>
      <c r="AN694" s="2">
        <f t="shared" si="276"/>
        <v>0</v>
      </c>
      <c r="AP694" t="s">
        <v>1282</v>
      </c>
      <c r="AQ694" t="s">
        <v>2515</v>
      </c>
      <c r="AT694">
        <v>2</v>
      </c>
      <c r="AU694" s="95">
        <v>20</v>
      </c>
      <c r="AV694" s="97">
        <v>27</v>
      </c>
      <c r="AW694" s="100">
        <f t="shared" si="277"/>
        <v>20027</v>
      </c>
      <c r="AY694" s="7" t="s">
        <v>1461</v>
      </c>
    </row>
    <row r="695" spans="1:51" ht="13" hidden="1" customHeight="1" outlineLevel="1">
      <c r="A695" t="s">
        <v>1346</v>
      </c>
      <c r="B695" t="s">
        <v>2515</v>
      </c>
      <c r="C695" s="1">
        <f t="shared" si="266"/>
        <v>3197</v>
      </c>
      <c r="D695" s="7">
        <f>IF(N695&gt;0, RANK(N695,(N695:P695,Q695:AE695)),0)</f>
        <v>0</v>
      </c>
      <c r="E695" s="7">
        <f>IF(O695&gt;0,RANK(O695,(N695:P695,Q695:AE695)),0)</f>
        <v>1</v>
      </c>
      <c r="F695" s="7">
        <f>IF(P695&gt;0,RANK(P695,(N695:P695,Q695:AE695)),0)</f>
        <v>2</v>
      </c>
      <c r="G695" s="1">
        <f t="shared" si="267"/>
        <v>1217</v>
      </c>
      <c r="H695" s="2">
        <f t="shared" si="268"/>
        <v>0.38066937754144509</v>
      </c>
      <c r="I695" s="2"/>
      <c r="J695" s="2">
        <f t="shared" si="269"/>
        <v>0</v>
      </c>
      <c r="K695" s="2">
        <f t="shared" si="270"/>
        <v>0.66406005630278386</v>
      </c>
      <c r="L695" s="2">
        <f t="shared" si="271"/>
        <v>0.28339067876133878</v>
      </c>
      <c r="M695" s="2">
        <f t="shared" si="272"/>
        <v>5.254926493587736E-2</v>
      </c>
      <c r="N695" s="118"/>
      <c r="O695" s="118">
        <v>2123</v>
      </c>
      <c r="P695" s="108">
        <v>906</v>
      </c>
      <c r="Q695" s="108">
        <v>168</v>
      </c>
      <c r="R695" s="118"/>
      <c r="S695" s="118"/>
      <c r="T695" s="118"/>
      <c r="U695" s="104"/>
      <c r="V695" s="104"/>
      <c r="W695" s="104"/>
      <c r="X695" s="104"/>
      <c r="Y695" s="104"/>
      <c r="Z695" s="104"/>
      <c r="AA695" s="104"/>
      <c r="AB695" s="104"/>
      <c r="AC695" s="104"/>
      <c r="AD695" s="104"/>
      <c r="AE695" s="104"/>
      <c r="AG695" s="7">
        <f>IF(Q695&gt;0,RANK(Q695,(N695:P695,Q695:AE695)),0)</f>
        <v>3</v>
      </c>
      <c r="AH695" s="7">
        <f>IF(R695&gt;0,RANK(R695,(N695:P695,Q695:AE695)),0)</f>
        <v>0</v>
      </c>
      <c r="AI695" s="7">
        <f>IF(T695&gt;0,RANK(T695,(N695:P695,Q695:AE695)),0)</f>
        <v>0</v>
      </c>
      <c r="AJ695" s="7">
        <f>IF(S695&gt;0,RANK(S695,(N695:P695,Q695:AE695)),0)</f>
        <v>0</v>
      </c>
      <c r="AK695" s="2">
        <f t="shared" si="273"/>
        <v>5.2549264935877388E-2</v>
      </c>
      <c r="AL695" s="2">
        <f t="shared" si="274"/>
        <v>0</v>
      </c>
      <c r="AM695" s="2">
        <f t="shared" si="275"/>
        <v>0</v>
      </c>
      <c r="AN695" s="2">
        <f t="shared" si="276"/>
        <v>0</v>
      </c>
      <c r="AP695" t="s">
        <v>1346</v>
      </c>
      <c r="AQ695" t="s">
        <v>2515</v>
      </c>
      <c r="AT695">
        <v>2</v>
      </c>
      <c r="AU695" s="95">
        <v>20</v>
      </c>
      <c r="AV695" s="97">
        <v>29</v>
      </c>
      <c r="AW695" s="100">
        <f t="shared" si="277"/>
        <v>20029</v>
      </c>
      <c r="AY695" s="7" t="s">
        <v>1461</v>
      </c>
    </row>
    <row r="696" spans="1:51" ht="13" hidden="1" customHeight="1" outlineLevel="1">
      <c r="A696" t="s">
        <v>1804</v>
      </c>
      <c r="B696" t="s">
        <v>2515</v>
      </c>
      <c r="C696" s="1">
        <f t="shared" si="266"/>
        <v>3144</v>
      </c>
      <c r="D696" s="7">
        <f>IF(N696&gt;0, RANK(N696,(N696:P696,Q696:AE696)),0)</f>
        <v>0</v>
      </c>
      <c r="E696" s="7">
        <f>IF(O696&gt;0,RANK(O696,(N696:P696,Q696:AE696)),0)</f>
        <v>1</v>
      </c>
      <c r="F696" s="7">
        <f>IF(P696&gt;0,RANK(P696,(N696:P696,Q696:AE696)),0)</f>
        <v>2</v>
      </c>
      <c r="G696" s="1">
        <f t="shared" si="267"/>
        <v>1074</v>
      </c>
      <c r="H696" s="2">
        <f t="shared" si="268"/>
        <v>0.34160305343511449</v>
      </c>
      <c r="I696" s="2"/>
      <c r="J696" s="2">
        <f t="shared" si="269"/>
        <v>0</v>
      </c>
      <c r="K696" s="2">
        <f t="shared" si="270"/>
        <v>0.64408396946564883</v>
      </c>
      <c r="L696" s="2">
        <f t="shared" si="271"/>
        <v>0.30248091603053434</v>
      </c>
      <c r="M696" s="2">
        <f t="shared" si="272"/>
        <v>5.3435114503816827E-2</v>
      </c>
      <c r="N696" s="118"/>
      <c r="O696" s="118">
        <v>2025</v>
      </c>
      <c r="P696" s="108">
        <v>951</v>
      </c>
      <c r="Q696" s="108">
        <v>168</v>
      </c>
      <c r="R696" s="118"/>
      <c r="S696" s="118"/>
      <c r="T696" s="118"/>
      <c r="U696" s="104"/>
      <c r="V696" s="104"/>
      <c r="W696" s="104"/>
      <c r="X696" s="104"/>
      <c r="Y696" s="104"/>
      <c r="Z696" s="104"/>
      <c r="AA696" s="104"/>
      <c r="AB696" s="104"/>
      <c r="AC696" s="104"/>
      <c r="AD696" s="104"/>
      <c r="AE696" s="104"/>
      <c r="AG696" s="7">
        <f>IF(Q696&gt;0,RANK(Q696,(N696:P696,Q696:AE696)),0)</f>
        <v>3</v>
      </c>
      <c r="AH696" s="7">
        <f>IF(R696&gt;0,RANK(R696,(N696:P696,Q696:AE696)),0)</f>
        <v>0</v>
      </c>
      <c r="AI696" s="7">
        <f>IF(T696&gt;0,RANK(T696,(N696:P696,Q696:AE696)),0)</f>
        <v>0</v>
      </c>
      <c r="AJ696" s="7">
        <f>IF(S696&gt;0,RANK(S696,(N696:P696,Q696:AE696)),0)</f>
        <v>0</v>
      </c>
      <c r="AK696" s="2">
        <f t="shared" si="273"/>
        <v>5.3435114503816793E-2</v>
      </c>
      <c r="AL696" s="2">
        <f t="shared" si="274"/>
        <v>0</v>
      </c>
      <c r="AM696" s="2">
        <f t="shared" si="275"/>
        <v>0</v>
      </c>
      <c r="AN696" s="2">
        <f t="shared" si="276"/>
        <v>0</v>
      </c>
      <c r="AP696" t="s">
        <v>1804</v>
      </c>
      <c r="AQ696" t="s">
        <v>2515</v>
      </c>
      <c r="AT696">
        <v>2</v>
      </c>
      <c r="AU696" s="95">
        <v>20</v>
      </c>
      <c r="AV696" s="97">
        <v>31</v>
      </c>
      <c r="AW696" s="100">
        <f t="shared" si="277"/>
        <v>20031</v>
      </c>
      <c r="AY696" s="7" t="s">
        <v>1461</v>
      </c>
    </row>
    <row r="697" spans="1:51" ht="13" hidden="1" customHeight="1" outlineLevel="1">
      <c r="A697" t="s">
        <v>2283</v>
      </c>
      <c r="B697" t="s">
        <v>2515</v>
      </c>
      <c r="C697" s="1">
        <f t="shared" si="266"/>
        <v>696</v>
      </c>
      <c r="D697" s="7">
        <f>IF(N697&gt;0, RANK(N697,(N697:P697,Q697:AE697)),0)</f>
        <v>0</v>
      </c>
      <c r="E697" s="7">
        <f>IF(O697&gt;0,RANK(O697,(N697:P697,Q697:AE697)),0)</f>
        <v>1</v>
      </c>
      <c r="F697" s="7">
        <f>IF(P697&gt;0,RANK(P697,(N697:P697,Q697:AE697)),0)</f>
        <v>2</v>
      </c>
      <c r="G697" s="1">
        <f t="shared" si="267"/>
        <v>333</v>
      </c>
      <c r="H697" s="2">
        <f t="shared" si="268"/>
        <v>0.47844827586206895</v>
      </c>
      <c r="I697" s="2"/>
      <c r="J697" s="2">
        <f t="shared" si="269"/>
        <v>0</v>
      </c>
      <c r="K697" s="2">
        <f t="shared" si="270"/>
        <v>0.71264367816091956</v>
      </c>
      <c r="L697" s="2">
        <f t="shared" si="271"/>
        <v>0.23419540229885058</v>
      </c>
      <c r="M697" s="2">
        <f t="shared" si="272"/>
        <v>5.3160919540229862E-2</v>
      </c>
      <c r="N697" s="118"/>
      <c r="O697" s="118">
        <v>496</v>
      </c>
      <c r="P697" s="108">
        <v>163</v>
      </c>
      <c r="Q697" s="108">
        <v>37</v>
      </c>
      <c r="R697" s="118"/>
      <c r="S697" s="118"/>
      <c r="T697" s="118"/>
      <c r="U697" s="104"/>
      <c r="V697" s="104"/>
      <c r="W697" s="104"/>
      <c r="X697" s="104"/>
      <c r="Y697" s="104"/>
      <c r="Z697" s="104"/>
      <c r="AA697" s="104"/>
      <c r="AB697" s="104"/>
      <c r="AC697" s="104"/>
      <c r="AD697" s="104"/>
      <c r="AE697" s="104"/>
      <c r="AG697" s="7">
        <f>IF(Q697&gt;0,RANK(Q697,(N697:P697,Q697:AE697)),0)</f>
        <v>3</v>
      </c>
      <c r="AH697" s="7">
        <f>IF(R697&gt;0,RANK(R697,(N697:P697,Q697:AE697)),0)</f>
        <v>0</v>
      </c>
      <c r="AI697" s="7">
        <f>IF(T697&gt;0,RANK(T697,(N697:P697,Q697:AE697)),0)</f>
        <v>0</v>
      </c>
      <c r="AJ697" s="7">
        <f>IF(S697&gt;0,RANK(S697,(N697:P697,Q697:AE697)),0)</f>
        <v>0</v>
      </c>
      <c r="AK697" s="2">
        <f t="shared" si="273"/>
        <v>5.3160919540229883E-2</v>
      </c>
      <c r="AL697" s="2">
        <f t="shared" si="274"/>
        <v>0</v>
      </c>
      <c r="AM697" s="2">
        <f t="shared" si="275"/>
        <v>0</v>
      </c>
      <c r="AN697" s="2">
        <f t="shared" si="276"/>
        <v>0</v>
      </c>
      <c r="AP697" t="s">
        <v>2283</v>
      </c>
      <c r="AQ697" t="s">
        <v>2515</v>
      </c>
      <c r="AT697">
        <v>2</v>
      </c>
      <c r="AU697" s="95">
        <v>20</v>
      </c>
      <c r="AV697" s="97">
        <v>33</v>
      </c>
      <c r="AW697" s="100">
        <f t="shared" si="277"/>
        <v>20033</v>
      </c>
      <c r="AY697" s="7" t="s">
        <v>1461</v>
      </c>
    </row>
    <row r="698" spans="1:51" ht="13" hidden="1" customHeight="1" outlineLevel="1">
      <c r="A698" t="s">
        <v>1996</v>
      </c>
      <c r="B698" t="s">
        <v>2515</v>
      </c>
      <c r="C698" s="1">
        <f t="shared" si="266"/>
        <v>9814</v>
      </c>
      <c r="D698" s="7">
        <f>IF(N698&gt;0, RANK(N698,(N698:P698,Q698:AE698)),0)</f>
        <v>0</v>
      </c>
      <c r="E698" s="7">
        <f>IF(O698&gt;0,RANK(O698,(N698:P698,Q698:AE698)),0)</f>
        <v>1</v>
      </c>
      <c r="F698" s="7">
        <f>IF(P698&gt;0,RANK(P698,(N698:P698,Q698:AE698)),0)</f>
        <v>2</v>
      </c>
      <c r="G698" s="1">
        <f t="shared" si="267"/>
        <v>1345</v>
      </c>
      <c r="H698" s="2">
        <f t="shared" si="268"/>
        <v>0.13704911351131038</v>
      </c>
      <c r="I698" s="2"/>
      <c r="J698" s="2">
        <f t="shared" si="269"/>
        <v>0</v>
      </c>
      <c r="K698" s="2">
        <f t="shared" si="270"/>
        <v>0.53922967189728954</v>
      </c>
      <c r="L698" s="2">
        <f t="shared" si="271"/>
        <v>0.40218055838597921</v>
      </c>
      <c r="M698" s="2">
        <f t="shared" si="272"/>
        <v>5.8589769716731244E-2</v>
      </c>
      <c r="N698" s="118"/>
      <c r="O698" s="118">
        <v>5292</v>
      </c>
      <c r="P698" s="108">
        <v>3947</v>
      </c>
      <c r="Q698" s="108">
        <v>575</v>
      </c>
      <c r="R698" s="118"/>
      <c r="S698" s="118"/>
      <c r="T698" s="118"/>
      <c r="U698" s="104"/>
      <c r="V698" s="104"/>
      <c r="W698" s="104"/>
      <c r="X698" s="104"/>
      <c r="Y698" s="104"/>
      <c r="Z698" s="104"/>
      <c r="AA698" s="104"/>
      <c r="AB698" s="104"/>
      <c r="AC698" s="104"/>
      <c r="AD698" s="104"/>
      <c r="AE698" s="104"/>
      <c r="AG698" s="7">
        <f>IF(Q698&gt;0,RANK(Q698,(N698:P698,Q698:AE698)),0)</f>
        <v>3</v>
      </c>
      <c r="AH698" s="7">
        <f>IF(R698&gt;0,RANK(R698,(N698:P698,Q698:AE698)),0)</f>
        <v>0</v>
      </c>
      <c r="AI698" s="7">
        <f>IF(T698&gt;0,RANK(T698,(N698:P698,Q698:AE698)),0)</f>
        <v>0</v>
      </c>
      <c r="AJ698" s="7">
        <f>IF(S698&gt;0,RANK(S698,(N698:P698,Q698:AE698)),0)</f>
        <v>0</v>
      </c>
      <c r="AK698" s="2">
        <f t="shared" si="273"/>
        <v>5.8589769716731202E-2</v>
      </c>
      <c r="AL698" s="2">
        <f t="shared" si="274"/>
        <v>0</v>
      </c>
      <c r="AM698" s="2">
        <f t="shared" si="275"/>
        <v>0</v>
      </c>
      <c r="AN698" s="2">
        <f t="shared" si="276"/>
        <v>0</v>
      </c>
      <c r="AP698" t="s">
        <v>1996</v>
      </c>
      <c r="AQ698" t="s">
        <v>2515</v>
      </c>
      <c r="AT698">
        <v>2</v>
      </c>
      <c r="AU698" s="95">
        <v>20</v>
      </c>
      <c r="AV698" s="97">
        <v>35</v>
      </c>
      <c r="AW698" s="100">
        <f t="shared" si="277"/>
        <v>20035</v>
      </c>
      <c r="AY698" s="7" t="s">
        <v>1461</v>
      </c>
    </row>
    <row r="699" spans="1:51" ht="13" hidden="1" customHeight="1" outlineLevel="1">
      <c r="A699" t="s">
        <v>164</v>
      </c>
      <c r="B699" t="s">
        <v>2515</v>
      </c>
      <c r="C699" s="1">
        <f t="shared" si="266"/>
        <v>10465</v>
      </c>
      <c r="D699" s="7">
        <f>IF(N699&gt;0, RANK(N699,(N699:P699,Q699:AE699)),0)</f>
        <v>0</v>
      </c>
      <c r="E699" s="7">
        <f>IF(O699&gt;0,RANK(O699,(N699:P699,Q699:AE699)),0)</f>
        <v>1</v>
      </c>
      <c r="F699" s="7">
        <f>IF(P699&gt;0,RANK(P699,(N699:P699,Q699:AE699)),0)</f>
        <v>2</v>
      </c>
      <c r="G699" s="1">
        <f t="shared" si="267"/>
        <v>597</v>
      </c>
      <c r="H699" s="2">
        <f t="shared" si="268"/>
        <v>5.7047300525561395E-2</v>
      </c>
      <c r="I699" s="2"/>
      <c r="J699" s="2">
        <f t="shared" si="269"/>
        <v>0</v>
      </c>
      <c r="K699" s="2">
        <f t="shared" si="270"/>
        <v>0.49077878643096035</v>
      </c>
      <c r="L699" s="2">
        <f t="shared" si="271"/>
        <v>0.43373148590539895</v>
      </c>
      <c r="M699" s="2">
        <f t="shared" si="272"/>
        <v>7.548972766364076E-2</v>
      </c>
      <c r="N699" s="118"/>
      <c r="O699" s="118">
        <v>5136</v>
      </c>
      <c r="P699" s="108">
        <v>4539</v>
      </c>
      <c r="Q699" s="108">
        <v>790</v>
      </c>
      <c r="R699" s="118"/>
      <c r="S699" s="118"/>
      <c r="T699" s="118"/>
      <c r="U699" s="104"/>
      <c r="V699" s="104"/>
      <c r="W699" s="104"/>
      <c r="X699" s="104"/>
      <c r="Y699" s="104"/>
      <c r="Z699" s="104"/>
      <c r="AA699" s="104"/>
      <c r="AB699" s="104"/>
      <c r="AC699" s="104"/>
      <c r="AD699" s="104"/>
      <c r="AE699" s="104"/>
      <c r="AG699" s="7">
        <f>IF(Q699&gt;0,RANK(Q699,(N699:P699,Q699:AE699)),0)</f>
        <v>3</v>
      </c>
      <c r="AH699" s="7">
        <f>IF(R699&gt;0,RANK(R699,(N699:P699,Q699:AE699)),0)</f>
        <v>0</v>
      </c>
      <c r="AI699" s="7">
        <f>IF(T699&gt;0,RANK(T699,(N699:P699,Q699:AE699)),0)</f>
        <v>0</v>
      </c>
      <c r="AJ699" s="7">
        <f>IF(S699&gt;0,RANK(S699,(N699:P699,Q699:AE699)),0)</f>
        <v>0</v>
      </c>
      <c r="AK699" s="2">
        <f t="shared" si="273"/>
        <v>7.5489727663640704E-2</v>
      </c>
      <c r="AL699" s="2">
        <f t="shared" si="274"/>
        <v>0</v>
      </c>
      <c r="AM699" s="2">
        <f t="shared" si="275"/>
        <v>0</v>
      </c>
      <c r="AN699" s="2">
        <f t="shared" si="276"/>
        <v>0</v>
      </c>
      <c r="AP699" t="s">
        <v>164</v>
      </c>
      <c r="AQ699" t="s">
        <v>2515</v>
      </c>
      <c r="AT699">
        <v>2</v>
      </c>
      <c r="AU699" s="95">
        <v>20</v>
      </c>
      <c r="AV699" s="97">
        <v>37</v>
      </c>
      <c r="AW699" s="100">
        <f t="shared" si="277"/>
        <v>20037</v>
      </c>
      <c r="AY699" s="7" t="s">
        <v>1461</v>
      </c>
    </row>
    <row r="700" spans="1:51" ht="13" hidden="1" customHeight="1" outlineLevel="1">
      <c r="A700" t="s">
        <v>1303</v>
      </c>
      <c r="B700" t="s">
        <v>2515</v>
      </c>
      <c r="C700" s="1">
        <f t="shared" si="266"/>
        <v>1222</v>
      </c>
      <c r="D700" s="7">
        <f>IF(N700&gt;0, RANK(N700,(N700:P700,Q700:AE700)),0)</f>
        <v>0</v>
      </c>
      <c r="E700" s="7">
        <f>IF(O700&gt;0,RANK(O700,(N700:P700,Q700:AE700)),0)</f>
        <v>1</v>
      </c>
      <c r="F700" s="7">
        <f>IF(P700&gt;0,RANK(P700,(N700:P700,Q700:AE700)),0)</f>
        <v>2</v>
      </c>
      <c r="G700" s="1">
        <f t="shared" si="267"/>
        <v>712</v>
      </c>
      <c r="H700" s="2">
        <f t="shared" si="268"/>
        <v>0.58265139116202946</v>
      </c>
      <c r="I700" s="2"/>
      <c r="J700" s="2">
        <f t="shared" si="269"/>
        <v>0</v>
      </c>
      <c r="K700" s="2">
        <f t="shared" si="270"/>
        <v>0.77168576104746323</v>
      </c>
      <c r="L700" s="2">
        <f t="shared" si="271"/>
        <v>0.18903436988543371</v>
      </c>
      <c r="M700" s="2">
        <f t="shared" si="272"/>
        <v>3.9279869067103068E-2</v>
      </c>
      <c r="N700" s="118"/>
      <c r="O700" s="118">
        <v>943</v>
      </c>
      <c r="P700" s="108">
        <v>231</v>
      </c>
      <c r="Q700" s="108">
        <v>48</v>
      </c>
      <c r="R700" s="118"/>
      <c r="S700" s="118"/>
      <c r="T700" s="118"/>
      <c r="U700" s="104"/>
      <c r="V700" s="104"/>
      <c r="W700" s="104"/>
      <c r="X700" s="104"/>
      <c r="Y700" s="104"/>
      <c r="Z700" s="104"/>
      <c r="AA700" s="104"/>
      <c r="AB700" s="104"/>
      <c r="AC700" s="104"/>
      <c r="AD700" s="104"/>
      <c r="AE700" s="104"/>
      <c r="AG700" s="7">
        <f>IF(Q700&gt;0,RANK(Q700,(N700:P700,Q700:AE700)),0)</f>
        <v>3</v>
      </c>
      <c r="AH700" s="7">
        <f>IF(R700&gt;0,RANK(R700,(N700:P700,Q700:AE700)),0)</f>
        <v>0</v>
      </c>
      <c r="AI700" s="7">
        <f>IF(T700&gt;0,RANK(T700,(N700:P700,Q700:AE700)),0)</f>
        <v>0</v>
      </c>
      <c r="AJ700" s="7">
        <f>IF(S700&gt;0,RANK(S700,(N700:P700,Q700:AE700)),0)</f>
        <v>0</v>
      </c>
      <c r="AK700" s="2">
        <f t="shared" si="273"/>
        <v>3.927986906710311E-2</v>
      </c>
      <c r="AL700" s="2">
        <f t="shared" si="274"/>
        <v>0</v>
      </c>
      <c r="AM700" s="2">
        <f t="shared" si="275"/>
        <v>0</v>
      </c>
      <c r="AN700" s="2">
        <f t="shared" si="276"/>
        <v>0</v>
      </c>
      <c r="AP700" t="s">
        <v>1303</v>
      </c>
      <c r="AQ700" t="s">
        <v>2515</v>
      </c>
      <c r="AT700">
        <v>2</v>
      </c>
      <c r="AU700" s="95">
        <v>20</v>
      </c>
      <c r="AV700" s="97">
        <v>39</v>
      </c>
      <c r="AW700" s="100">
        <f t="shared" si="277"/>
        <v>20039</v>
      </c>
      <c r="AY700" s="7" t="s">
        <v>1461</v>
      </c>
    </row>
    <row r="701" spans="1:51" ht="13" hidden="1" customHeight="1" outlineLevel="1">
      <c r="A701" t="s">
        <v>372</v>
      </c>
      <c r="B701" t="s">
        <v>2515</v>
      </c>
      <c r="C701" s="1">
        <f t="shared" si="266"/>
        <v>6451</v>
      </c>
      <c r="D701" s="7">
        <f>IF(N701&gt;0, RANK(N701,(N701:P701,Q701:AE701)),0)</f>
        <v>0</v>
      </c>
      <c r="E701" s="7">
        <f>IF(O701&gt;0,RANK(O701,(N701:P701,Q701:AE701)),0)</f>
        <v>1</v>
      </c>
      <c r="F701" s="7">
        <f>IF(P701&gt;0,RANK(P701,(N701:P701,Q701:AE701)),0)</f>
        <v>2</v>
      </c>
      <c r="G701" s="1">
        <f t="shared" si="267"/>
        <v>2209</v>
      </c>
      <c r="H701" s="2">
        <f t="shared" si="268"/>
        <v>0.34242753061540848</v>
      </c>
      <c r="I701" s="2"/>
      <c r="J701" s="2">
        <f t="shared" si="269"/>
        <v>0</v>
      </c>
      <c r="K701" s="2">
        <f t="shared" si="270"/>
        <v>0.64486126181987291</v>
      </c>
      <c r="L701" s="2">
        <f t="shared" si="271"/>
        <v>0.30243373120446443</v>
      </c>
      <c r="M701" s="2">
        <f t="shared" si="272"/>
        <v>5.270500697566266E-2</v>
      </c>
      <c r="N701" s="118"/>
      <c r="O701" s="118">
        <v>4160</v>
      </c>
      <c r="P701" s="108">
        <v>1951</v>
      </c>
      <c r="Q701" s="108">
        <v>340</v>
      </c>
      <c r="R701" s="118"/>
      <c r="S701" s="118"/>
      <c r="T701" s="118"/>
      <c r="U701" s="104"/>
      <c r="V701" s="104"/>
      <c r="W701" s="104"/>
      <c r="X701" s="104"/>
      <c r="Y701" s="104"/>
      <c r="Z701" s="104"/>
      <c r="AA701" s="104"/>
      <c r="AB701" s="104"/>
      <c r="AC701" s="104"/>
      <c r="AD701" s="104"/>
      <c r="AE701" s="104"/>
      <c r="AG701" s="7">
        <f>IF(Q701&gt;0,RANK(Q701,(N701:P701,Q701:AE701)),0)</f>
        <v>3</v>
      </c>
      <c r="AH701" s="7">
        <f>IF(R701&gt;0,RANK(R701,(N701:P701,Q701:AE701)),0)</f>
        <v>0</v>
      </c>
      <c r="AI701" s="7">
        <f>IF(T701&gt;0,RANK(T701,(N701:P701,Q701:AE701)),0)</f>
        <v>0</v>
      </c>
      <c r="AJ701" s="7">
        <f>IF(S701&gt;0,RANK(S701,(N701:P701,Q701:AE701)),0)</f>
        <v>0</v>
      </c>
      <c r="AK701" s="2">
        <f t="shared" si="273"/>
        <v>5.2705006975662688E-2</v>
      </c>
      <c r="AL701" s="2">
        <f t="shared" si="274"/>
        <v>0</v>
      </c>
      <c r="AM701" s="2">
        <f t="shared" si="275"/>
        <v>0</v>
      </c>
      <c r="AN701" s="2">
        <f t="shared" si="276"/>
        <v>0</v>
      </c>
      <c r="AP701" t="s">
        <v>372</v>
      </c>
      <c r="AQ701" t="s">
        <v>2515</v>
      </c>
      <c r="AT701">
        <v>2</v>
      </c>
      <c r="AU701" s="95">
        <v>20</v>
      </c>
      <c r="AV701" s="97">
        <v>41</v>
      </c>
      <c r="AW701" s="100">
        <f t="shared" si="277"/>
        <v>20041</v>
      </c>
      <c r="AY701" s="7" t="s">
        <v>1461</v>
      </c>
    </row>
    <row r="702" spans="1:51" ht="13" hidden="1" customHeight="1" outlineLevel="1">
      <c r="A702" t="s">
        <v>630</v>
      </c>
      <c r="B702" t="s">
        <v>2515</v>
      </c>
      <c r="C702" s="1">
        <f t="shared" si="266"/>
        <v>2243</v>
      </c>
      <c r="D702" s="7">
        <f>IF(N702&gt;0, RANK(N702,(N702:P702,Q702:AE702)),0)</f>
        <v>0</v>
      </c>
      <c r="E702" s="7">
        <f>IF(O702&gt;0,RANK(O702,(N702:P702,Q702:AE702)),0)</f>
        <v>1</v>
      </c>
      <c r="F702" s="7">
        <f>IF(P702&gt;0,RANK(P702,(N702:P702,Q702:AE702)),0)</f>
        <v>2</v>
      </c>
      <c r="G702" s="1">
        <f t="shared" si="267"/>
        <v>1003</v>
      </c>
      <c r="H702" s="2">
        <f t="shared" si="268"/>
        <v>0.44716897012929113</v>
      </c>
      <c r="I702" s="2"/>
      <c r="J702" s="2">
        <f t="shared" si="269"/>
        <v>0</v>
      </c>
      <c r="K702" s="2">
        <f t="shared" si="270"/>
        <v>0.69326794471689701</v>
      </c>
      <c r="L702" s="2">
        <f t="shared" si="271"/>
        <v>0.24609897458760588</v>
      </c>
      <c r="M702" s="2">
        <f t="shared" si="272"/>
        <v>6.063308069549711E-2</v>
      </c>
      <c r="N702" s="118"/>
      <c r="O702" s="118">
        <v>1555</v>
      </c>
      <c r="P702" s="108">
        <v>552</v>
      </c>
      <c r="Q702" s="108">
        <v>136</v>
      </c>
      <c r="R702" s="118"/>
      <c r="S702" s="118"/>
      <c r="T702" s="118"/>
      <c r="U702" s="104"/>
      <c r="V702" s="104"/>
      <c r="W702" s="104"/>
      <c r="X702" s="104"/>
      <c r="Y702" s="104"/>
      <c r="Z702" s="104"/>
      <c r="AA702" s="104"/>
      <c r="AB702" s="104"/>
      <c r="AC702" s="104"/>
      <c r="AD702" s="104"/>
      <c r="AE702" s="104"/>
      <c r="AG702" s="7">
        <f>IF(Q702&gt;0,RANK(Q702,(N702:P702,Q702:AE702)),0)</f>
        <v>3</v>
      </c>
      <c r="AH702" s="7">
        <f>IF(R702&gt;0,RANK(R702,(N702:P702,Q702:AE702)),0)</f>
        <v>0</v>
      </c>
      <c r="AI702" s="7">
        <f>IF(T702&gt;0,RANK(T702,(N702:P702,Q702:AE702)),0)</f>
        <v>0</v>
      </c>
      <c r="AJ702" s="7">
        <f>IF(S702&gt;0,RANK(S702,(N702:P702,Q702:AE702)),0)</f>
        <v>0</v>
      </c>
      <c r="AK702" s="2">
        <f t="shared" si="273"/>
        <v>6.0633080695497103E-2</v>
      </c>
      <c r="AL702" s="2">
        <f t="shared" si="274"/>
        <v>0</v>
      </c>
      <c r="AM702" s="2">
        <f t="shared" si="275"/>
        <v>0</v>
      </c>
      <c r="AN702" s="2">
        <f t="shared" si="276"/>
        <v>0</v>
      </c>
      <c r="AP702" t="s">
        <v>630</v>
      </c>
      <c r="AQ702" t="s">
        <v>2515</v>
      </c>
      <c r="AT702">
        <v>2</v>
      </c>
      <c r="AU702" s="95">
        <v>20</v>
      </c>
      <c r="AV702" s="97">
        <v>43</v>
      </c>
      <c r="AW702" s="100">
        <f t="shared" si="277"/>
        <v>20043</v>
      </c>
      <c r="AY702" s="7" t="s">
        <v>1461</v>
      </c>
    </row>
    <row r="703" spans="1:51" ht="13" hidden="1" customHeight="1" outlineLevel="1">
      <c r="A703" t="s">
        <v>1840</v>
      </c>
      <c r="B703" t="s">
        <v>2515</v>
      </c>
      <c r="C703" s="1">
        <f t="shared" si="266"/>
        <v>37758</v>
      </c>
      <c r="D703" s="7">
        <f>IF(N703&gt;0, RANK(N703,(N703:P703,Q703:AE703)),0)</f>
        <v>0</v>
      </c>
      <c r="E703" s="7">
        <f>IF(O703&gt;0,RANK(O703,(N703:P703,Q703:AE703)),0)</f>
        <v>2</v>
      </c>
      <c r="F703" s="7">
        <f>IF(P703&gt;0,RANK(P703,(N703:P703,Q703:AE703)),0)</f>
        <v>1</v>
      </c>
      <c r="G703" s="1">
        <f t="shared" si="267"/>
        <v>14199</v>
      </c>
      <c r="H703" s="2">
        <f t="shared" si="268"/>
        <v>0.37605275703162244</v>
      </c>
      <c r="I703" s="2"/>
      <c r="J703" s="2">
        <f t="shared" si="269"/>
        <v>0</v>
      </c>
      <c r="K703" s="2">
        <f t="shared" si="270"/>
        <v>0.29440118650352243</v>
      </c>
      <c r="L703" s="2">
        <f t="shared" si="271"/>
        <v>0.67045394353514487</v>
      </c>
      <c r="M703" s="2">
        <f t="shared" si="272"/>
        <v>3.5144869961332703E-2</v>
      </c>
      <c r="N703" s="118"/>
      <c r="O703" s="118">
        <v>11116</v>
      </c>
      <c r="P703" s="108">
        <v>25315</v>
      </c>
      <c r="Q703" s="108">
        <v>1327</v>
      </c>
      <c r="R703" s="118"/>
      <c r="S703" s="118"/>
      <c r="T703" s="118"/>
      <c r="U703" s="104"/>
      <c r="V703" s="104"/>
      <c r="W703" s="104"/>
      <c r="X703" s="104"/>
      <c r="Y703" s="104"/>
      <c r="Z703" s="104"/>
      <c r="AA703" s="104"/>
      <c r="AB703" s="104"/>
      <c r="AC703" s="104"/>
      <c r="AD703" s="104"/>
      <c r="AE703" s="104"/>
      <c r="AG703" s="7">
        <f>IF(Q703&gt;0,RANK(Q703,(N703:P703,Q703:AE703)),0)</f>
        <v>3</v>
      </c>
      <c r="AH703" s="7">
        <f>IF(R703&gt;0,RANK(R703,(N703:P703,Q703:AE703)),0)</f>
        <v>0</v>
      </c>
      <c r="AI703" s="7">
        <f>IF(T703&gt;0,RANK(T703,(N703:P703,Q703:AE703)),0)</f>
        <v>0</v>
      </c>
      <c r="AJ703" s="7">
        <f>IF(S703&gt;0,RANK(S703,(N703:P703,Q703:AE703)),0)</f>
        <v>0</v>
      </c>
      <c r="AK703" s="2">
        <f t="shared" si="273"/>
        <v>3.5144869961332696E-2</v>
      </c>
      <c r="AL703" s="2">
        <f t="shared" si="274"/>
        <v>0</v>
      </c>
      <c r="AM703" s="2">
        <f t="shared" si="275"/>
        <v>0</v>
      </c>
      <c r="AN703" s="2">
        <f t="shared" si="276"/>
        <v>0</v>
      </c>
      <c r="AP703" t="s">
        <v>1840</v>
      </c>
      <c r="AQ703" t="s">
        <v>2515</v>
      </c>
      <c r="AT703">
        <v>2</v>
      </c>
      <c r="AU703" s="95">
        <v>20</v>
      </c>
      <c r="AV703" s="97">
        <v>45</v>
      </c>
      <c r="AW703" s="100">
        <f t="shared" si="277"/>
        <v>20045</v>
      </c>
      <c r="AY703" s="7" t="s">
        <v>1461</v>
      </c>
    </row>
    <row r="704" spans="1:51" ht="13" hidden="1" customHeight="1" outlineLevel="1">
      <c r="A704" t="s">
        <v>1713</v>
      </c>
      <c r="B704" t="s">
        <v>2515</v>
      </c>
      <c r="C704" s="1">
        <f t="shared" si="266"/>
        <v>1147</v>
      </c>
      <c r="D704" s="7">
        <f>IF(N704&gt;0, RANK(N704,(N704:P704,Q704:AE704)),0)</f>
        <v>0</v>
      </c>
      <c r="E704" s="7">
        <f>IF(O704&gt;0,RANK(O704,(N704:P704,Q704:AE704)),0)</f>
        <v>1</v>
      </c>
      <c r="F704" s="7">
        <f>IF(P704&gt;0,RANK(P704,(N704:P704,Q704:AE704)),0)</f>
        <v>2</v>
      </c>
      <c r="G704" s="1">
        <f t="shared" si="267"/>
        <v>512</v>
      </c>
      <c r="H704" s="2">
        <f t="shared" si="268"/>
        <v>0.44638186573670446</v>
      </c>
      <c r="I704" s="2"/>
      <c r="J704" s="2">
        <f t="shared" si="269"/>
        <v>0</v>
      </c>
      <c r="K704" s="2">
        <f t="shared" si="270"/>
        <v>0.70270270270270274</v>
      </c>
      <c r="L704" s="2">
        <f t="shared" si="271"/>
        <v>0.25632083696599828</v>
      </c>
      <c r="M704" s="2">
        <f t="shared" si="272"/>
        <v>4.0976460331298981E-2</v>
      </c>
      <c r="N704" s="118"/>
      <c r="O704" s="118">
        <v>806</v>
      </c>
      <c r="P704" s="108">
        <v>294</v>
      </c>
      <c r="Q704" s="108">
        <v>47</v>
      </c>
      <c r="R704" s="118"/>
      <c r="S704" s="118"/>
      <c r="T704" s="118"/>
      <c r="U704" s="104"/>
      <c r="V704" s="104"/>
      <c r="W704" s="104"/>
      <c r="X704" s="104"/>
      <c r="Y704" s="104"/>
      <c r="Z704" s="104"/>
      <c r="AA704" s="104"/>
      <c r="AB704" s="104"/>
      <c r="AC704" s="104"/>
      <c r="AD704" s="104"/>
      <c r="AE704" s="104"/>
      <c r="AG704" s="7">
        <f>IF(Q704&gt;0,RANK(Q704,(N704:P704,Q704:AE704)),0)</f>
        <v>3</v>
      </c>
      <c r="AH704" s="7">
        <f>IF(R704&gt;0,RANK(R704,(N704:P704,Q704:AE704)),0)</f>
        <v>0</v>
      </c>
      <c r="AI704" s="7">
        <f>IF(T704&gt;0,RANK(T704,(N704:P704,Q704:AE704)),0)</f>
        <v>0</v>
      </c>
      <c r="AJ704" s="7">
        <f>IF(S704&gt;0,RANK(S704,(N704:P704,Q704:AE704)),0)</f>
        <v>0</v>
      </c>
      <c r="AK704" s="2">
        <f t="shared" si="273"/>
        <v>4.0976460331299043E-2</v>
      </c>
      <c r="AL704" s="2">
        <f t="shared" si="274"/>
        <v>0</v>
      </c>
      <c r="AM704" s="2">
        <f t="shared" si="275"/>
        <v>0</v>
      </c>
      <c r="AN704" s="2">
        <f t="shared" si="276"/>
        <v>0</v>
      </c>
      <c r="AP704" t="s">
        <v>1713</v>
      </c>
      <c r="AQ704" t="s">
        <v>2515</v>
      </c>
      <c r="AT704">
        <v>2</v>
      </c>
      <c r="AU704" s="95">
        <v>20</v>
      </c>
      <c r="AV704" s="97">
        <v>47</v>
      </c>
      <c r="AW704" s="100">
        <f t="shared" si="277"/>
        <v>20047</v>
      </c>
      <c r="AY704" s="7" t="s">
        <v>1461</v>
      </c>
    </row>
    <row r="705" spans="1:51" ht="13" hidden="1" customHeight="1" outlineLevel="1">
      <c r="A705" t="s">
        <v>1714</v>
      </c>
      <c r="B705" t="s">
        <v>2515</v>
      </c>
      <c r="C705" s="1">
        <f t="shared" si="266"/>
        <v>1084</v>
      </c>
      <c r="D705" s="7">
        <f>IF(N705&gt;0, RANK(N705,(N705:P705,Q705:AE705)),0)</f>
        <v>0</v>
      </c>
      <c r="E705" s="7">
        <f>IF(O705&gt;0,RANK(O705,(N705:P705,Q705:AE705)),0)</f>
        <v>1</v>
      </c>
      <c r="F705" s="7">
        <f>IF(P705&gt;0,RANK(P705,(N705:P705,Q705:AE705)),0)</f>
        <v>2</v>
      </c>
      <c r="G705" s="1">
        <f t="shared" si="267"/>
        <v>362</v>
      </c>
      <c r="H705" s="2">
        <f t="shared" si="268"/>
        <v>0.33394833948339481</v>
      </c>
      <c r="I705" s="2"/>
      <c r="J705" s="2">
        <f t="shared" si="269"/>
        <v>0</v>
      </c>
      <c r="K705" s="2">
        <f t="shared" si="270"/>
        <v>0.62730627306273068</v>
      </c>
      <c r="L705" s="2">
        <f t="shared" si="271"/>
        <v>0.29335793357933582</v>
      </c>
      <c r="M705" s="2">
        <f t="shared" si="272"/>
        <v>7.9335793357933504E-2</v>
      </c>
      <c r="N705" s="118"/>
      <c r="O705" s="118">
        <v>680</v>
      </c>
      <c r="P705" s="108">
        <v>318</v>
      </c>
      <c r="Q705" s="108">
        <v>86</v>
      </c>
      <c r="R705" s="118"/>
      <c r="S705" s="118"/>
      <c r="T705" s="118"/>
      <c r="U705" s="104"/>
      <c r="V705" s="104"/>
      <c r="W705" s="104"/>
      <c r="X705" s="104"/>
      <c r="Y705" s="104"/>
      <c r="Z705" s="104"/>
      <c r="AA705" s="104"/>
      <c r="AB705" s="104"/>
      <c r="AC705" s="104"/>
      <c r="AD705" s="104"/>
      <c r="AE705" s="104"/>
      <c r="AG705" s="7">
        <f>IF(Q705&gt;0,RANK(Q705,(N705:P705,Q705:AE705)),0)</f>
        <v>3</v>
      </c>
      <c r="AH705" s="7">
        <f>IF(R705&gt;0,RANK(R705,(N705:P705,Q705:AE705)),0)</f>
        <v>0</v>
      </c>
      <c r="AI705" s="7">
        <f>IF(T705&gt;0,RANK(T705,(N705:P705,Q705:AE705)),0)</f>
        <v>0</v>
      </c>
      <c r="AJ705" s="7">
        <f>IF(S705&gt;0,RANK(S705,(N705:P705,Q705:AE705)),0)</f>
        <v>0</v>
      </c>
      <c r="AK705" s="2">
        <f t="shared" si="273"/>
        <v>7.9335793357933573E-2</v>
      </c>
      <c r="AL705" s="2">
        <f t="shared" si="274"/>
        <v>0</v>
      </c>
      <c r="AM705" s="2">
        <f t="shared" si="275"/>
        <v>0</v>
      </c>
      <c r="AN705" s="2">
        <f t="shared" si="276"/>
        <v>0</v>
      </c>
      <c r="AP705" t="s">
        <v>1714</v>
      </c>
      <c r="AQ705" t="s">
        <v>2515</v>
      </c>
      <c r="AT705">
        <v>2</v>
      </c>
      <c r="AU705" s="95">
        <v>20</v>
      </c>
      <c r="AV705" s="97">
        <v>49</v>
      </c>
      <c r="AW705" s="100">
        <f t="shared" si="277"/>
        <v>20049</v>
      </c>
      <c r="AY705" s="7" t="s">
        <v>1461</v>
      </c>
    </row>
    <row r="706" spans="1:51" ht="13" hidden="1" customHeight="1" outlineLevel="1">
      <c r="A706" t="s">
        <v>556</v>
      </c>
      <c r="B706" t="s">
        <v>2515</v>
      </c>
      <c r="C706" s="1">
        <f t="shared" si="266"/>
        <v>9513</v>
      </c>
      <c r="D706" s="7">
        <f>IF(N706&gt;0, RANK(N706,(N706:P706,Q706:AE706)),0)</f>
        <v>0</v>
      </c>
      <c r="E706" s="7">
        <f>IF(O706&gt;0,RANK(O706,(N706:P706,Q706:AE706)),0)</f>
        <v>1</v>
      </c>
      <c r="F706" s="7">
        <f>IF(P706&gt;0,RANK(P706,(N706:P706,Q706:AE706)),0)</f>
        <v>2</v>
      </c>
      <c r="G706" s="1">
        <f t="shared" si="267"/>
        <v>2362</v>
      </c>
      <c r="H706" s="2">
        <f t="shared" si="268"/>
        <v>0.2482918112057185</v>
      </c>
      <c r="I706" s="2"/>
      <c r="J706" s="2">
        <f t="shared" si="269"/>
        <v>0</v>
      </c>
      <c r="K706" s="2">
        <f t="shared" si="270"/>
        <v>0.6023336486912646</v>
      </c>
      <c r="L706" s="2">
        <f t="shared" si="271"/>
        <v>0.35404183748554607</v>
      </c>
      <c r="M706" s="2">
        <f t="shared" si="272"/>
        <v>4.3624513823189326E-2</v>
      </c>
      <c r="N706" s="118"/>
      <c r="O706" s="118">
        <v>5730</v>
      </c>
      <c r="P706" s="108">
        <v>3368</v>
      </c>
      <c r="Q706" s="108">
        <v>415</v>
      </c>
      <c r="R706" s="118"/>
      <c r="S706" s="118"/>
      <c r="T706" s="118"/>
      <c r="U706" s="104"/>
      <c r="V706" s="104"/>
      <c r="W706" s="104"/>
      <c r="X706" s="104"/>
      <c r="Y706" s="104"/>
      <c r="Z706" s="104"/>
      <c r="AA706" s="104"/>
      <c r="AB706" s="104"/>
      <c r="AC706" s="104"/>
      <c r="AD706" s="104"/>
      <c r="AE706" s="104"/>
      <c r="AG706" s="7">
        <f>IF(Q706&gt;0,RANK(Q706,(N706:P706,Q706:AE706)),0)</f>
        <v>3</v>
      </c>
      <c r="AH706" s="7">
        <f>IF(R706&gt;0,RANK(R706,(N706:P706,Q706:AE706)),0)</f>
        <v>0</v>
      </c>
      <c r="AI706" s="7">
        <f>IF(T706&gt;0,RANK(T706,(N706:P706,Q706:AE706)),0)</f>
        <v>0</v>
      </c>
      <c r="AJ706" s="7">
        <f>IF(S706&gt;0,RANK(S706,(N706:P706,Q706:AE706)),0)</f>
        <v>0</v>
      </c>
      <c r="AK706" s="2">
        <f t="shared" si="273"/>
        <v>4.3624513823189319E-2</v>
      </c>
      <c r="AL706" s="2">
        <f t="shared" si="274"/>
        <v>0</v>
      </c>
      <c r="AM706" s="2">
        <f t="shared" si="275"/>
        <v>0</v>
      </c>
      <c r="AN706" s="2">
        <f t="shared" si="276"/>
        <v>0</v>
      </c>
      <c r="AP706" t="s">
        <v>556</v>
      </c>
      <c r="AQ706" t="s">
        <v>2515</v>
      </c>
      <c r="AT706">
        <v>2</v>
      </c>
      <c r="AU706" s="95">
        <v>20</v>
      </c>
      <c r="AV706" s="97">
        <v>51</v>
      </c>
      <c r="AW706" s="100">
        <f t="shared" si="277"/>
        <v>20051</v>
      </c>
      <c r="AY706" s="7" t="s">
        <v>1461</v>
      </c>
    </row>
    <row r="707" spans="1:51" ht="13" hidden="1" customHeight="1" outlineLevel="1">
      <c r="A707" t="s">
        <v>807</v>
      </c>
      <c r="B707" t="s">
        <v>2515</v>
      </c>
      <c r="C707" s="1">
        <f t="shared" si="266"/>
        <v>2273</v>
      </c>
      <c r="D707" s="7">
        <f>IF(N707&gt;0, RANK(N707,(N707:P707,Q707:AE707)),0)</f>
        <v>0</v>
      </c>
      <c r="E707" s="7">
        <f>IF(O707&gt;0,RANK(O707,(N707:P707,Q707:AE707)),0)</f>
        <v>1</v>
      </c>
      <c r="F707" s="7">
        <f>IF(P707&gt;0,RANK(P707,(N707:P707,Q707:AE707)),0)</f>
        <v>2</v>
      </c>
      <c r="G707" s="1">
        <f t="shared" si="267"/>
        <v>660</v>
      </c>
      <c r="H707" s="2">
        <f t="shared" si="268"/>
        <v>0.29036515618125824</v>
      </c>
      <c r="I707" s="2"/>
      <c r="J707" s="2">
        <f t="shared" si="269"/>
        <v>0</v>
      </c>
      <c r="K707" s="2">
        <f t="shared" si="270"/>
        <v>0.62032556093268809</v>
      </c>
      <c r="L707" s="2">
        <f t="shared" si="271"/>
        <v>0.32996040475142985</v>
      </c>
      <c r="M707" s="2">
        <f t="shared" si="272"/>
        <v>4.9714034315882061E-2</v>
      </c>
      <c r="N707" s="118"/>
      <c r="O707" s="118">
        <v>1410</v>
      </c>
      <c r="P707" s="108">
        <v>750</v>
      </c>
      <c r="Q707" s="108">
        <v>113</v>
      </c>
      <c r="R707" s="118"/>
      <c r="S707" s="118"/>
      <c r="T707" s="118"/>
      <c r="U707" s="104"/>
      <c r="V707" s="104"/>
      <c r="W707" s="104"/>
      <c r="X707" s="104"/>
      <c r="Y707" s="104"/>
      <c r="Z707" s="104"/>
      <c r="AA707" s="104"/>
      <c r="AB707" s="104"/>
      <c r="AC707" s="104"/>
      <c r="AD707" s="104"/>
      <c r="AE707" s="104"/>
      <c r="AG707" s="7">
        <f>IF(Q707&gt;0,RANK(Q707,(N707:P707,Q707:AE707)),0)</f>
        <v>3</v>
      </c>
      <c r="AH707" s="7">
        <f>IF(R707&gt;0,RANK(R707,(N707:P707,Q707:AE707)),0)</f>
        <v>0</v>
      </c>
      <c r="AI707" s="7">
        <f>IF(T707&gt;0,RANK(T707,(N707:P707,Q707:AE707)),0)</f>
        <v>0</v>
      </c>
      <c r="AJ707" s="7">
        <f>IF(S707&gt;0,RANK(S707,(N707:P707,Q707:AE707)),0)</f>
        <v>0</v>
      </c>
      <c r="AK707" s="2">
        <f t="shared" si="273"/>
        <v>4.9714034315882095E-2</v>
      </c>
      <c r="AL707" s="2">
        <f t="shared" si="274"/>
        <v>0</v>
      </c>
      <c r="AM707" s="2">
        <f t="shared" si="275"/>
        <v>0</v>
      </c>
      <c r="AN707" s="2">
        <f t="shared" si="276"/>
        <v>0</v>
      </c>
      <c r="AP707" t="s">
        <v>807</v>
      </c>
      <c r="AQ707" t="s">
        <v>2515</v>
      </c>
      <c r="AT707">
        <v>2</v>
      </c>
      <c r="AU707" s="95">
        <v>20</v>
      </c>
      <c r="AV707" s="97">
        <v>53</v>
      </c>
      <c r="AW707" s="100">
        <f t="shared" si="277"/>
        <v>20053</v>
      </c>
      <c r="AY707" s="7" t="s">
        <v>1461</v>
      </c>
    </row>
    <row r="708" spans="1:51" ht="13" hidden="1" customHeight="1" outlineLevel="1">
      <c r="A708" t="s">
        <v>173</v>
      </c>
      <c r="B708" t="s">
        <v>2515</v>
      </c>
      <c r="C708" s="1">
        <f t="shared" si="266"/>
        <v>6776</v>
      </c>
      <c r="D708" s="7">
        <f>IF(N708&gt;0, RANK(N708,(N708:P708,Q708:AE708)),0)</f>
        <v>0</v>
      </c>
      <c r="E708" s="7">
        <f>IF(O708&gt;0,RANK(O708,(N708:P708,Q708:AE708)),0)</f>
        <v>1</v>
      </c>
      <c r="F708" s="7">
        <f>IF(P708&gt;0,RANK(P708,(N708:P708,Q708:AE708)),0)</f>
        <v>2</v>
      </c>
      <c r="G708" s="1">
        <f t="shared" si="267"/>
        <v>2418</v>
      </c>
      <c r="H708" s="2">
        <f t="shared" si="268"/>
        <v>0.35684769775678865</v>
      </c>
      <c r="I708" s="2"/>
      <c r="J708" s="2">
        <f t="shared" si="269"/>
        <v>0</v>
      </c>
      <c r="K708" s="2">
        <f t="shared" si="270"/>
        <v>0.65613931523022428</v>
      </c>
      <c r="L708" s="2">
        <f t="shared" si="271"/>
        <v>0.29929161747343563</v>
      </c>
      <c r="M708" s="2">
        <f t="shared" si="272"/>
        <v>4.4569067296340081E-2</v>
      </c>
      <c r="N708" s="118"/>
      <c r="O708" s="118">
        <v>4446</v>
      </c>
      <c r="P708" s="108">
        <v>2028</v>
      </c>
      <c r="Q708" s="108">
        <v>302</v>
      </c>
      <c r="R708" s="118"/>
      <c r="S708" s="118"/>
      <c r="T708" s="118"/>
      <c r="U708" s="104"/>
      <c r="V708" s="104"/>
      <c r="W708" s="104"/>
      <c r="X708" s="104"/>
      <c r="Y708" s="104"/>
      <c r="Z708" s="104"/>
      <c r="AA708" s="104"/>
      <c r="AB708" s="104"/>
      <c r="AC708" s="104"/>
      <c r="AD708" s="104"/>
      <c r="AE708" s="104"/>
      <c r="AG708" s="7">
        <f>IF(Q708&gt;0,RANK(Q708,(N708:P708,Q708:AE708)),0)</f>
        <v>3</v>
      </c>
      <c r="AH708" s="7">
        <f>IF(R708&gt;0,RANK(R708,(N708:P708,Q708:AE708)),0)</f>
        <v>0</v>
      </c>
      <c r="AI708" s="7">
        <f>IF(T708&gt;0,RANK(T708,(N708:P708,Q708:AE708)),0)</f>
        <v>0</v>
      </c>
      <c r="AJ708" s="7">
        <f>IF(S708&gt;0,RANK(S708,(N708:P708,Q708:AE708)),0)</f>
        <v>0</v>
      </c>
      <c r="AK708" s="2">
        <f t="shared" si="273"/>
        <v>4.4569067296340026E-2</v>
      </c>
      <c r="AL708" s="2">
        <f t="shared" si="274"/>
        <v>0</v>
      </c>
      <c r="AM708" s="2">
        <f t="shared" si="275"/>
        <v>0</v>
      </c>
      <c r="AN708" s="2">
        <f t="shared" si="276"/>
        <v>0</v>
      </c>
      <c r="AP708" t="s">
        <v>173</v>
      </c>
      <c r="AQ708" t="s">
        <v>2515</v>
      </c>
      <c r="AT708">
        <v>2</v>
      </c>
      <c r="AU708" s="95">
        <v>20</v>
      </c>
      <c r="AV708" s="97">
        <v>55</v>
      </c>
      <c r="AW708" s="100">
        <f t="shared" si="277"/>
        <v>20055</v>
      </c>
      <c r="AY708" s="7" t="s">
        <v>1461</v>
      </c>
    </row>
    <row r="709" spans="1:51" ht="13" hidden="1" customHeight="1" outlineLevel="1">
      <c r="A709" t="s">
        <v>1131</v>
      </c>
      <c r="B709" t="s">
        <v>2515</v>
      </c>
      <c r="C709" s="1">
        <f t="shared" si="266"/>
        <v>6179</v>
      </c>
      <c r="D709" s="7">
        <f>IF(N709&gt;0, RANK(N709,(N709:P709,Q709:AE709)),0)</f>
        <v>0</v>
      </c>
      <c r="E709" s="7">
        <f>IF(O709&gt;0,RANK(O709,(N709:P709,Q709:AE709)),0)</f>
        <v>1</v>
      </c>
      <c r="F709" s="7">
        <f>IF(P709&gt;0,RANK(P709,(N709:P709,Q709:AE709)),0)</f>
        <v>2</v>
      </c>
      <c r="G709" s="1">
        <f t="shared" si="267"/>
        <v>2312</v>
      </c>
      <c r="H709" s="2">
        <f t="shared" si="268"/>
        <v>0.37417057776339213</v>
      </c>
      <c r="I709" s="2"/>
      <c r="J709" s="2">
        <f t="shared" si="269"/>
        <v>0</v>
      </c>
      <c r="K709" s="2">
        <f t="shared" si="270"/>
        <v>0.66774558990127852</v>
      </c>
      <c r="L709" s="2">
        <f t="shared" si="271"/>
        <v>0.29357501213788639</v>
      </c>
      <c r="M709" s="2">
        <f t="shared" si="272"/>
        <v>3.8679397960835082E-2</v>
      </c>
      <c r="N709" s="118"/>
      <c r="O709" s="118">
        <v>4126</v>
      </c>
      <c r="P709" s="108">
        <v>1814</v>
      </c>
      <c r="Q709" s="108">
        <v>239</v>
      </c>
      <c r="R709" s="118"/>
      <c r="S709" s="118"/>
      <c r="T709" s="118"/>
      <c r="U709" s="104"/>
      <c r="V709" s="104"/>
      <c r="W709" s="104"/>
      <c r="X709" s="104"/>
      <c r="Y709" s="104"/>
      <c r="Z709" s="104"/>
      <c r="AA709" s="104"/>
      <c r="AB709" s="104"/>
      <c r="AC709" s="104"/>
      <c r="AD709" s="104"/>
      <c r="AE709" s="104"/>
      <c r="AG709" s="7">
        <f>IF(Q709&gt;0,RANK(Q709,(N709:P709,Q709:AE709)),0)</f>
        <v>3</v>
      </c>
      <c r="AH709" s="7">
        <f>IF(R709&gt;0,RANK(R709,(N709:P709,Q709:AE709)),0)</f>
        <v>0</v>
      </c>
      <c r="AI709" s="7">
        <f>IF(T709&gt;0,RANK(T709,(N709:P709,Q709:AE709)),0)</f>
        <v>0</v>
      </c>
      <c r="AJ709" s="7">
        <f>IF(S709&gt;0,RANK(S709,(N709:P709,Q709:AE709)),0)</f>
        <v>0</v>
      </c>
      <c r="AK709" s="2">
        <f t="shared" si="273"/>
        <v>3.8679397960835089E-2</v>
      </c>
      <c r="AL709" s="2">
        <f t="shared" si="274"/>
        <v>0</v>
      </c>
      <c r="AM709" s="2">
        <f t="shared" si="275"/>
        <v>0</v>
      </c>
      <c r="AN709" s="2">
        <f t="shared" si="276"/>
        <v>0</v>
      </c>
      <c r="AP709" t="s">
        <v>1131</v>
      </c>
      <c r="AQ709" t="s">
        <v>2515</v>
      </c>
      <c r="AT709">
        <v>2</v>
      </c>
      <c r="AU709" s="95">
        <v>20</v>
      </c>
      <c r="AV709" s="97">
        <v>57</v>
      </c>
      <c r="AW709" s="100">
        <f t="shared" si="277"/>
        <v>20057</v>
      </c>
      <c r="AY709" s="7" t="s">
        <v>1461</v>
      </c>
    </row>
    <row r="710" spans="1:51" ht="13" hidden="1" customHeight="1" outlineLevel="1">
      <c r="A710" t="s">
        <v>2389</v>
      </c>
      <c r="B710" t="s">
        <v>2515</v>
      </c>
      <c r="C710" s="1">
        <f t="shared" si="266"/>
        <v>7860</v>
      </c>
      <c r="D710" s="7">
        <f>IF(N710&gt;0, RANK(N710,(N710:P710,Q710:AE710)),0)</f>
        <v>0</v>
      </c>
      <c r="E710" s="7">
        <f>IF(O710&gt;0,RANK(O710,(N710:P710,Q710:AE710)),0)</f>
        <v>1</v>
      </c>
      <c r="F710" s="7">
        <f>IF(P710&gt;0,RANK(P710,(N710:P710,Q710:AE710)),0)</f>
        <v>2</v>
      </c>
      <c r="G710" s="1">
        <f t="shared" si="267"/>
        <v>1350</v>
      </c>
      <c r="H710" s="2">
        <f t="shared" si="268"/>
        <v>0.1717557251908397</v>
      </c>
      <c r="I710" s="2"/>
      <c r="J710" s="2">
        <f t="shared" si="269"/>
        <v>0</v>
      </c>
      <c r="K710" s="2">
        <f t="shared" si="270"/>
        <v>0.55648854961832062</v>
      </c>
      <c r="L710" s="2">
        <f t="shared" si="271"/>
        <v>0.38473282442748091</v>
      </c>
      <c r="M710" s="2">
        <f t="shared" si="272"/>
        <v>5.8778625954198471E-2</v>
      </c>
      <c r="N710" s="118"/>
      <c r="O710" s="118">
        <v>4374</v>
      </c>
      <c r="P710" s="108">
        <v>3024</v>
      </c>
      <c r="Q710" s="108">
        <v>462</v>
      </c>
      <c r="R710" s="118"/>
      <c r="S710" s="118"/>
      <c r="T710" s="118"/>
      <c r="U710" s="104"/>
      <c r="V710" s="104"/>
      <c r="W710" s="104"/>
      <c r="X710" s="104"/>
      <c r="Y710" s="104"/>
      <c r="Z710" s="104"/>
      <c r="AA710" s="104"/>
      <c r="AB710" s="104"/>
      <c r="AC710" s="104"/>
      <c r="AD710" s="104"/>
      <c r="AE710" s="104"/>
      <c r="AG710" s="7">
        <f>IF(Q710&gt;0,RANK(Q710,(N710:P710,Q710:AE710)),0)</f>
        <v>3</v>
      </c>
      <c r="AH710" s="7">
        <f>IF(R710&gt;0,RANK(R710,(N710:P710,Q710:AE710)),0)</f>
        <v>0</v>
      </c>
      <c r="AI710" s="7">
        <f>IF(T710&gt;0,RANK(T710,(N710:P710,Q710:AE710)),0)</f>
        <v>0</v>
      </c>
      <c r="AJ710" s="7">
        <f>IF(S710&gt;0,RANK(S710,(N710:P710,Q710:AE710)),0)</f>
        <v>0</v>
      </c>
      <c r="AK710" s="2">
        <f t="shared" si="273"/>
        <v>5.8778625954198471E-2</v>
      </c>
      <c r="AL710" s="2">
        <f t="shared" si="274"/>
        <v>0</v>
      </c>
      <c r="AM710" s="2">
        <f t="shared" si="275"/>
        <v>0</v>
      </c>
      <c r="AN710" s="2">
        <f t="shared" si="276"/>
        <v>0</v>
      </c>
      <c r="AP710" t="s">
        <v>2389</v>
      </c>
      <c r="AQ710" t="s">
        <v>2515</v>
      </c>
      <c r="AT710">
        <v>2</v>
      </c>
      <c r="AU710" s="95">
        <v>20</v>
      </c>
      <c r="AV710" s="97">
        <v>59</v>
      </c>
      <c r="AW710" s="100">
        <f t="shared" si="277"/>
        <v>20059</v>
      </c>
      <c r="AY710" s="7" t="s">
        <v>1461</v>
      </c>
    </row>
    <row r="711" spans="1:51" ht="13" hidden="1" customHeight="1" outlineLevel="1">
      <c r="A711" t="s">
        <v>1069</v>
      </c>
      <c r="B711" t="s">
        <v>2515</v>
      </c>
      <c r="C711" s="1">
        <f t="shared" si="266"/>
        <v>4983</v>
      </c>
      <c r="D711" s="7">
        <f>IF(N711&gt;0, RANK(N711,(N711:P711,Q711:AE711)),0)</f>
        <v>0</v>
      </c>
      <c r="E711" s="7">
        <f>IF(O711&gt;0,RANK(O711,(N711:P711,Q711:AE711)),0)</f>
        <v>1</v>
      </c>
      <c r="F711" s="7">
        <f>IF(P711&gt;0,RANK(P711,(N711:P711,Q711:AE711)),0)</f>
        <v>2</v>
      </c>
      <c r="G711" s="1">
        <f t="shared" si="267"/>
        <v>805</v>
      </c>
      <c r="H711" s="2">
        <f t="shared" si="268"/>
        <v>0.16154926750953241</v>
      </c>
      <c r="I711" s="2"/>
      <c r="J711" s="2">
        <f t="shared" si="269"/>
        <v>0</v>
      </c>
      <c r="K711" s="2">
        <f t="shared" si="270"/>
        <v>0.5576961669676902</v>
      </c>
      <c r="L711" s="2">
        <f t="shared" si="271"/>
        <v>0.39614689945815773</v>
      </c>
      <c r="M711" s="2">
        <f t="shared" si="272"/>
        <v>4.615693357415207E-2</v>
      </c>
      <c r="N711" s="118"/>
      <c r="O711" s="118">
        <v>2779</v>
      </c>
      <c r="P711" s="108">
        <v>1974</v>
      </c>
      <c r="Q711" s="108">
        <v>230</v>
      </c>
      <c r="R711" s="118"/>
      <c r="S711" s="118"/>
      <c r="T711" s="118"/>
      <c r="U711" s="104"/>
      <c r="V711" s="104"/>
      <c r="W711" s="104"/>
      <c r="X711" s="104"/>
      <c r="Y711" s="104"/>
      <c r="Z711" s="104"/>
      <c r="AA711" s="104"/>
      <c r="AB711" s="104"/>
      <c r="AC711" s="104"/>
      <c r="AD711" s="104"/>
      <c r="AE711" s="104"/>
      <c r="AG711" s="7">
        <f>IF(Q711&gt;0,RANK(Q711,(N711:P711,Q711:AE711)),0)</f>
        <v>3</v>
      </c>
      <c r="AH711" s="7">
        <f>IF(R711&gt;0,RANK(R711,(N711:P711,Q711:AE711)),0)</f>
        <v>0</v>
      </c>
      <c r="AI711" s="7">
        <f>IF(T711&gt;0,RANK(T711,(N711:P711,Q711:AE711)),0)</f>
        <v>0</v>
      </c>
      <c r="AJ711" s="7">
        <f>IF(S711&gt;0,RANK(S711,(N711:P711,Q711:AE711)),0)</f>
        <v>0</v>
      </c>
      <c r="AK711" s="2">
        <f t="shared" si="273"/>
        <v>4.6156933574152119E-2</v>
      </c>
      <c r="AL711" s="2">
        <f t="shared" si="274"/>
        <v>0</v>
      </c>
      <c r="AM711" s="2">
        <f t="shared" si="275"/>
        <v>0</v>
      </c>
      <c r="AN711" s="2">
        <f t="shared" si="276"/>
        <v>0</v>
      </c>
      <c r="AP711" t="s">
        <v>1069</v>
      </c>
      <c r="AQ711" t="s">
        <v>2515</v>
      </c>
      <c r="AT711">
        <v>2</v>
      </c>
      <c r="AU711" s="95">
        <v>20</v>
      </c>
      <c r="AV711" s="97">
        <v>61</v>
      </c>
      <c r="AW711" s="100">
        <f t="shared" si="277"/>
        <v>20061</v>
      </c>
      <c r="AY711" s="7" t="s">
        <v>1461</v>
      </c>
    </row>
    <row r="712" spans="1:51" ht="13" hidden="1" customHeight="1" outlineLevel="1">
      <c r="A712" t="s">
        <v>1070</v>
      </c>
      <c r="B712" t="s">
        <v>2515</v>
      </c>
      <c r="C712" s="1">
        <f t="shared" si="266"/>
        <v>1130</v>
      </c>
      <c r="D712" s="7">
        <f>IF(N712&gt;0, RANK(N712,(N712:P712,Q712:AE712)),0)</f>
        <v>0</v>
      </c>
      <c r="E712" s="7">
        <f>IF(O712&gt;0,RANK(O712,(N712:P712,Q712:AE712)),0)</f>
        <v>1</v>
      </c>
      <c r="F712" s="7">
        <f>IF(P712&gt;0,RANK(P712,(N712:P712,Q712:AE712)),0)</f>
        <v>2</v>
      </c>
      <c r="G712" s="1">
        <f t="shared" si="267"/>
        <v>629</v>
      </c>
      <c r="H712" s="2">
        <f t="shared" si="268"/>
        <v>0.55663716814159292</v>
      </c>
      <c r="I712" s="2"/>
      <c r="J712" s="2">
        <f t="shared" si="269"/>
        <v>0</v>
      </c>
      <c r="K712" s="2">
        <f t="shared" si="270"/>
        <v>0.75840707964601772</v>
      </c>
      <c r="L712" s="2">
        <f t="shared" si="271"/>
        <v>0.20176991150442478</v>
      </c>
      <c r="M712" s="2">
        <f t="shared" si="272"/>
        <v>3.9823008849557501E-2</v>
      </c>
      <c r="N712" s="118"/>
      <c r="O712" s="118">
        <v>857</v>
      </c>
      <c r="P712" s="108">
        <v>228</v>
      </c>
      <c r="Q712" s="108">
        <v>45</v>
      </c>
      <c r="R712" s="118"/>
      <c r="S712" s="118"/>
      <c r="T712" s="118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G712" s="7">
        <f>IF(Q712&gt;0,RANK(Q712,(N712:P712,Q712:AE712)),0)</f>
        <v>3</v>
      </c>
      <c r="AH712" s="7">
        <f>IF(R712&gt;0,RANK(R712,(N712:P712,Q712:AE712)),0)</f>
        <v>0</v>
      </c>
      <c r="AI712" s="7">
        <f>IF(T712&gt;0,RANK(T712,(N712:P712,Q712:AE712)),0)</f>
        <v>0</v>
      </c>
      <c r="AJ712" s="7">
        <f>IF(S712&gt;0,RANK(S712,(N712:P712,Q712:AE712)),0)</f>
        <v>0</v>
      </c>
      <c r="AK712" s="2">
        <f t="shared" si="273"/>
        <v>3.9823008849557522E-2</v>
      </c>
      <c r="AL712" s="2">
        <f t="shared" si="274"/>
        <v>0</v>
      </c>
      <c r="AM712" s="2">
        <f t="shared" si="275"/>
        <v>0</v>
      </c>
      <c r="AN712" s="2">
        <f t="shared" si="276"/>
        <v>0</v>
      </c>
      <c r="AP712" t="s">
        <v>1070</v>
      </c>
      <c r="AQ712" t="s">
        <v>2515</v>
      </c>
      <c r="AT712">
        <v>2</v>
      </c>
      <c r="AU712" s="95">
        <v>20</v>
      </c>
      <c r="AV712" s="97">
        <v>63</v>
      </c>
      <c r="AW712" s="100">
        <f t="shared" si="277"/>
        <v>20063</v>
      </c>
      <c r="AY712" s="7" t="s">
        <v>1461</v>
      </c>
    </row>
    <row r="713" spans="1:51" ht="13" hidden="1" customHeight="1" outlineLevel="1">
      <c r="A713" t="s">
        <v>2014</v>
      </c>
      <c r="B713" t="s">
        <v>2515</v>
      </c>
      <c r="C713" s="1">
        <f t="shared" ref="C713:C744" si="278">SUM(N713:AE713)</f>
        <v>1143</v>
      </c>
      <c r="D713" s="7">
        <f>IF(N713&gt;0, RANK(N713,(N713:P713,Q713:AE713)),0)</f>
        <v>0</v>
      </c>
      <c r="E713" s="7">
        <f>IF(O713&gt;0,RANK(O713,(N713:P713,Q713:AE713)),0)</f>
        <v>1</v>
      </c>
      <c r="F713" s="7">
        <f>IF(P713&gt;0,RANK(P713,(N713:P713,Q713:AE713)),0)</f>
        <v>2</v>
      </c>
      <c r="G713" s="1">
        <f t="shared" ref="G713:G744" si="279">IF(C713&gt;0,MAX(N713:U713)-LARGE(N713:U713,2),0)</f>
        <v>501</v>
      </c>
      <c r="H713" s="2">
        <f t="shared" ref="H713:H744" si="280">IF(C713&gt;0,G713/C713,0)</f>
        <v>0.43832020997375326</v>
      </c>
      <c r="I713" s="2"/>
      <c r="J713" s="2">
        <f t="shared" ref="J713:J744" si="281">IF($C713=0,"-",N713/$C713)</f>
        <v>0</v>
      </c>
      <c r="K713" s="2">
        <f t="shared" ref="K713:K744" si="282">IF($C713=0,"-",O713/$C713)</f>
        <v>0.69903762029746286</v>
      </c>
      <c r="L713" s="2">
        <f t="shared" ref="L713:L744" si="283">IF($C713=0,"-",P713/$C713)</f>
        <v>0.26071741032370954</v>
      </c>
      <c r="M713" s="2">
        <f t="shared" ref="M713:M744" si="284">IF(C713=0,"-",(1-J713-K713-L713))</f>
        <v>4.02449693788276E-2</v>
      </c>
      <c r="N713" s="118"/>
      <c r="O713" s="118">
        <v>799</v>
      </c>
      <c r="P713" s="108">
        <v>298</v>
      </c>
      <c r="Q713" s="108">
        <v>46</v>
      </c>
      <c r="R713" s="118"/>
      <c r="S713" s="118"/>
      <c r="T713" s="118"/>
      <c r="U713" s="104"/>
      <c r="V713" s="104"/>
      <c r="W713" s="104"/>
      <c r="X713" s="104"/>
      <c r="Y713" s="104"/>
      <c r="Z713" s="104"/>
      <c r="AA713" s="104"/>
      <c r="AB713" s="104"/>
      <c r="AC713" s="104"/>
      <c r="AD713" s="104"/>
      <c r="AE713" s="104"/>
      <c r="AG713" s="7">
        <f>IF(Q713&gt;0,RANK(Q713,(N713:P713,Q713:AE713)),0)</f>
        <v>3</v>
      </c>
      <c r="AH713" s="7">
        <f>IF(R713&gt;0,RANK(R713,(N713:P713,Q713:AE713)),0)</f>
        <v>0</v>
      </c>
      <c r="AI713" s="7">
        <f>IF(T713&gt;0,RANK(T713,(N713:P713,Q713:AE713)),0)</f>
        <v>0</v>
      </c>
      <c r="AJ713" s="7">
        <f>IF(S713&gt;0,RANK(S713,(N713:P713,Q713:AE713)),0)</f>
        <v>0</v>
      </c>
      <c r="AK713" s="2">
        <f t="shared" ref="AK713:AK744" si="285">IF($C713=0,"-",Q713/$C713)</f>
        <v>4.0244969378827648E-2</v>
      </c>
      <c r="AL713" s="2">
        <f t="shared" ref="AL713:AL744" si="286">IF($C713=0,"-",R713/$C713)</f>
        <v>0</v>
      </c>
      <c r="AM713" s="2">
        <f t="shared" ref="AM713:AM744" si="287">IF($C713=0,"-",T713/$C713)</f>
        <v>0</v>
      </c>
      <c r="AN713" s="2">
        <f t="shared" ref="AN713:AN744" si="288">IF($C713=0,"-",S713/$C713)</f>
        <v>0</v>
      </c>
      <c r="AP713" t="s">
        <v>2014</v>
      </c>
      <c r="AQ713" t="s">
        <v>2515</v>
      </c>
      <c r="AT713">
        <v>2</v>
      </c>
      <c r="AU713" s="95">
        <v>20</v>
      </c>
      <c r="AV713" s="97">
        <v>65</v>
      </c>
      <c r="AW713" s="100">
        <f t="shared" si="277"/>
        <v>20065</v>
      </c>
      <c r="AY713" s="7" t="s">
        <v>1461</v>
      </c>
    </row>
    <row r="714" spans="1:51" ht="13" hidden="1" customHeight="1" outlineLevel="1">
      <c r="A714" t="s">
        <v>1377</v>
      </c>
      <c r="B714" t="s">
        <v>2515</v>
      </c>
      <c r="C714" s="1">
        <f t="shared" si="278"/>
        <v>1772</v>
      </c>
      <c r="D714" s="7">
        <f>IF(N714&gt;0, RANK(N714,(N714:P714,Q714:AE714)),0)</f>
        <v>0</v>
      </c>
      <c r="E714" s="7">
        <f>IF(O714&gt;0,RANK(O714,(N714:P714,Q714:AE714)),0)</f>
        <v>1</v>
      </c>
      <c r="F714" s="7">
        <f>IF(P714&gt;0,RANK(P714,(N714:P714,Q714:AE714)),0)</f>
        <v>2</v>
      </c>
      <c r="G714" s="1">
        <f t="shared" si="279"/>
        <v>862</v>
      </c>
      <c r="H714" s="2">
        <f t="shared" si="280"/>
        <v>0.48645598194130923</v>
      </c>
      <c r="I714" s="2"/>
      <c r="J714" s="2">
        <f t="shared" si="281"/>
        <v>0</v>
      </c>
      <c r="K714" s="2">
        <f t="shared" si="282"/>
        <v>0.71952595936794583</v>
      </c>
      <c r="L714" s="2">
        <f t="shared" si="283"/>
        <v>0.23306997742663657</v>
      </c>
      <c r="M714" s="2">
        <f t="shared" si="284"/>
        <v>4.7404063205417596E-2</v>
      </c>
      <c r="N714" s="118"/>
      <c r="O714" s="118">
        <v>1275</v>
      </c>
      <c r="P714" s="108">
        <v>413</v>
      </c>
      <c r="Q714" s="108">
        <v>84</v>
      </c>
      <c r="R714" s="118"/>
      <c r="S714" s="118"/>
      <c r="T714" s="118"/>
      <c r="U714" s="104"/>
      <c r="V714" s="104"/>
      <c r="W714" s="104"/>
      <c r="X714" s="104"/>
      <c r="Y714" s="104"/>
      <c r="Z714" s="104"/>
      <c r="AA714" s="104"/>
      <c r="AB714" s="104"/>
      <c r="AC714" s="104"/>
      <c r="AD714" s="104"/>
      <c r="AE714" s="104"/>
      <c r="AG714" s="7">
        <f>IF(Q714&gt;0,RANK(Q714,(N714:P714,Q714:AE714)),0)</f>
        <v>3</v>
      </c>
      <c r="AH714" s="7">
        <f>IF(R714&gt;0,RANK(R714,(N714:P714,Q714:AE714)),0)</f>
        <v>0</v>
      </c>
      <c r="AI714" s="7">
        <f>IF(T714&gt;0,RANK(T714,(N714:P714,Q714:AE714)),0)</f>
        <v>0</v>
      </c>
      <c r="AJ714" s="7">
        <f>IF(S714&gt;0,RANK(S714,(N714:P714,Q714:AE714)),0)</f>
        <v>0</v>
      </c>
      <c r="AK714" s="2">
        <f t="shared" si="285"/>
        <v>4.740406320541761E-2</v>
      </c>
      <c r="AL714" s="2">
        <f t="shared" si="286"/>
        <v>0</v>
      </c>
      <c r="AM714" s="2">
        <f t="shared" si="287"/>
        <v>0</v>
      </c>
      <c r="AN714" s="2">
        <f t="shared" si="288"/>
        <v>0</v>
      </c>
      <c r="AP714" t="s">
        <v>1377</v>
      </c>
      <c r="AQ714" t="s">
        <v>2515</v>
      </c>
      <c r="AT714">
        <v>2</v>
      </c>
      <c r="AU714" s="95">
        <v>20</v>
      </c>
      <c r="AV714" s="97">
        <v>67</v>
      </c>
      <c r="AW714" s="100">
        <f t="shared" si="277"/>
        <v>20067</v>
      </c>
      <c r="AY714" s="7" t="s">
        <v>1461</v>
      </c>
    </row>
    <row r="715" spans="1:51" ht="13" hidden="1" customHeight="1" outlineLevel="1">
      <c r="A715" t="s">
        <v>1629</v>
      </c>
      <c r="B715" t="s">
        <v>2515</v>
      </c>
      <c r="C715" s="1">
        <f t="shared" si="278"/>
        <v>1639</v>
      </c>
      <c r="D715" s="7">
        <f>IF(N715&gt;0, RANK(N715,(N715:P715,Q715:AE715)),0)</f>
        <v>0</v>
      </c>
      <c r="E715" s="7">
        <f>IF(O715&gt;0,RANK(O715,(N715:P715,Q715:AE715)),0)</f>
        <v>1</v>
      </c>
      <c r="F715" s="7">
        <f>IF(P715&gt;0,RANK(P715,(N715:P715,Q715:AE715)),0)</f>
        <v>2</v>
      </c>
      <c r="G715" s="1">
        <f t="shared" si="279"/>
        <v>850</v>
      </c>
      <c r="H715" s="2">
        <f t="shared" si="280"/>
        <v>0.51860890787065284</v>
      </c>
      <c r="I715" s="2"/>
      <c r="J715" s="2">
        <f t="shared" si="281"/>
        <v>0</v>
      </c>
      <c r="K715" s="2">
        <f t="shared" si="282"/>
        <v>0.73825503355704702</v>
      </c>
      <c r="L715" s="2">
        <f t="shared" si="283"/>
        <v>0.21964612568639413</v>
      </c>
      <c r="M715" s="2">
        <f t="shared" si="284"/>
        <v>4.2098840756558842E-2</v>
      </c>
      <c r="N715" s="118"/>
      <c r="O715" s="118">
        <v>1210</v>
      </c>
      <c r="P715" s="108">
        <v>360</v>
      </c>
      <c r="Q715" s="108">
        <v>69</v>
      </c>
      <c r="R715" s="118"/>
      <c r="S715" s="118"/>
      <c r="T715" s="118"/>
      <c r="U715" s="104"/>
      <c r="V715" s="104"/>
      <c r="W715" s="104"/>
      <c r="X715" s="104"/>
      <c r="Y715" s="104"/>
      <c r="Z715" s="104"/>
      <c r="AA715" s="104"/>
      <c r="AB715" s="104"/>
      <c r="AC715" s="104"/>
      <c r="AD715" s="104"/>
      <c r="AE715" s="104"/>
      <c r="AG715" s="7">
        <f>IF(Q715&gt;0,RANK(Q715,(N715:P715,Q715:AE715)),0)</f>
        <v>3</v>
      </c>
      <c r="AH715" s="7">
        <f>IF(R715&gt;0,RANK(R715,(N715:P715,Q715:AE715)),0)</f>
        <v>0</v>
      </c>
      <c r="AI715" s="7">
        <f>IF(T715&gt;0,RANK(T715,(N715:P715,Q715:AE715)),0)</f>
        <v>0</v>
      </c>
      <c r="AJ715" s="7">
        <f>IF(S715&gt;0,RANK(S715,(N715:P715,Q715:AE715)),0)</f>
        <v>0</v>
      </c>
      <c r="AK715" s="2">
        <f t="shared" si="285"/>
        <v>4.2098840756558877E-2</v>
      </c>
      <c r="AL715" s="2">
        <f t="shared" si="286"/>
        <v>0</v>
      </c>
      <c r="AM715" s="2">
        <f t="shared" si="287"/>
        <v>0</v>
      </c>
      <c r="AN715" s="2">
        <f t="shared" si="288"/>
        <v>0</v>
      </c>
      <c r="AP715" t="s">
        <v>1629</v>
      </c>
      <c r="AQ715" t="s">
        <v>2515</v>
      </c>
      <c r="AT715">
        <v>2</v>
      </c>
      <c r="AU715" s="95">
        <v>20</v>
      </c>
      <c r="AV715" s="97">
        <v>69</v>
      </c>
      <c r="AW715" s="100">
        <f t="shared" si="277"/>
        <v>20069</v>
      </c>
      <c r="AY715" s="7" t="s">
        <v>1461</v>
      </c>
    </row>
    <row r="716" spans="1:51" ht="13" hidden="1" customHeight="1" outlineLevel="1">
      <c r="A716" t="s">
        <v>889</v>
      </c>
      <c r="B716" t="s">
        <v>2515</v>
      </c>
      <c r="C716" s="1">
        <f t="shared" si="278"/>
        <v>566</v>
      </c>
      <c r="D716" s="7">
        <f>IF(N716&gt;0, RANK(N716,(N716:P716,Q716:AE716)),0)</f>
        <v>0</v>
      </c>
      <c r="E716" s="7">
        <f>IF(O716&gt;0,RANK(O716,(N716:P716,Q716:AE716)),0)</f>
        <v>1</v>
      </c>
      <c r="F716" s="7">
        <f>IF(P716&gt;0,RANK(P716,(N716:P716,Q716:AE716)),0)</f>
        <v>2</v>
      </c>
      <c r="G716" s="1">
        <f t="shared" si="279"/>
        <v>313</v>
      </c>
      <c r="H716" s="2">
        <f t="shared" si="280"/>
        <v>0.55300353356890464</v>
      </c>
      <c r="I716" s="2"/>
      <c r="J716" s="2">
        <f t="shared" si="281"/>
        <v>0</v>
      </c>
      <c r="K716" s="2">
        <f t="shared" si="282"/>
        <v>0.75265017667844525</v>
      </c>
      <c r="L716" s="2">
        <f t="shared" si="283"/>
        <v>0.19964664310954064</v>
      </c>
      <c r="M716" s="2">
        <f t="shared" si="284"/>
        <v>4.7703180212014112E-2</v>
      </c>
      <c r="N716" s="118"/>
      <c r="O716" s="118">
        <v>426</v>
      </c>
      <c r="P716" s="108">
        <v>113</v>
      </c>
      <c r="Q716" s="108">
        <v>27</v>
      </c>
      <c r="R716" s="118"/>
      <c r="S716" s="118"/>
      <c r="T716" s="118"/>
      <c r="U716" s="104"/>
      <c r="V716" s="104"/>
      <c r="W716" s="104"/>
      <c r="X716" s="104"/>
      <c r="Y716" s="104"/>
      <c r="Z716" s="104"/>
      <c r="AA716" s="104"/>
      <c r="AB716" s="104"/>
      <c r="AC716" s="104"/>
      <c r="AD716" s="104"/>
      <c r="AE716" s="104"/>
      <c r="AG716" s="7">
        <f>IF(Q716&gt;0,RANK(Q716,(N716:P716,Q716:AE716)),0)</f>
        <v>3</v>
      </c>
      <c r="AH716" s="7">
        <f>IF(R716&gt;0,RANK(R716,(N716:P716,Q716:AE716)),0)</f>
        <v>0</v>
      </c>
      <c r="AI716" s="7">
        <f>IF(T716&gt;0,RANK(T716,(N716:P716,Q716:AE716)),0)</f>
        <v>0</v>
      </c>
      <c r="AJ716" s="7">
        <f>IF(S716&gt;0,RANK(S716,(N716:P716,Q716:AE716)),0)</f>
        <v>0</v>
      </c>
      <c r="AK716" s="2">
        <f t="shared" si="285"/>
        <v>4.7703180212014133E-2</v>
      </c>
      <c r="AL716" s="2">
        <f t="shared" si="286"/>
        <v>0</v>
      </c>
      <c r="AM716" s="2">
        <f t="shared" si="287"/>
        <v>0</v>
      </c>
      <c r="AN716" s="2">
        <f t="shared" si="288"/>
        <v>0</v>
      </c>
      <c r="AP716" t="s">
        <v>889</v>
      </c>
      <c r="AQ716" t="s">
        <v>2515</v>
      </c>
      <c r="AT716">
        <v>2</v>
      </c>
      <c r="AU716" s="95">
        <v>20</v>
      </c>
      <c r="AV716" s="97">
        <v>71</v>
      </c>
      <c r="AW716" s="100">
        <f t="shared" si="277"/>
        <v>20071</v>
      </c>
      <c r="AY716" s="7" t="s">
        <v>1461</v>
      </c>
    </row>
    <row r="717" spans="1:51" ht="13" hidden="1" customHeight="1" outlineLevel="1">
      <c r="A717" t="s">
        <v>2147</v>
      </c>
      <c r="B717" t="s">
        <v>2515</v>
      </c>
      <c r="C717" s="1">
        <f t="shared" si="278"/>
        <v>2233</v>
      </c>
      <c r="D717" s="7">
        <f>IF(N717&gt;0, RANK(N717,(N717:P717,Q717:AE717)),0)</f>
        <v>0</v>
      </c>
      <c r="E717" s="7">
        <f>IF(O717&gt;0,RANK(O717,(N717:P717,Q717:AE717)),0)</f>
        <v>1</v>
      </c>
      <c r="F717" s="7">
        <f>IF(P717&gt;0,RANK(P717,(N717:P717,Q717:AE717)),0)</f>
        <v>2</v>
      </c>
      <c r="G717" s="1">
        <f t="shared" si="279"/>
        <v>788</v>
      </c>
      <c r="H717" s="2">
        <f t="shared" si="280"/>
        <v>0.35288849081952528</v>
      </c>
      <c r="I717" s="2"/>
      <c r="J717" s="2">
        <f t="shared" si="281"/>
        <v>0</v>
      </c>
      <c r="K717" s="2">
        <f t="shared" si="282"/>
        <v>0.64128974473802058</v>
      </c>
      <c r="L717" s="2">
        <f t="shared" si="283"/>
        <v>0.2884012539184953</v>
      </c>
      <c r="M717" s="2">
        <f t="shared" si="284"/>
        <v>7.0309001343484112E-2</v>
      </c>
      <c r="N717" s="118"/>
      <c r="O717" s="118">
        <v>1432</v>
      </c>
      <c r="P717" s="108">
        <v>644</v>
      </c>
      <c r="Q717" s="108">
        <v>157</v>
      </c>
      <c r="R717" s="118"/>
      <c r="S717" s="118"/>
      <c r="T717" s="118"/>
      <c r="U717" s="104"/>
      <c r="V717" s="104"/>
      <c r="W717" s="104"/>
      <c r="X717" s="104"/>
      <c r="Y717" s="104"/>
      <c r="Z717" s="104"/>
      <c r="AA717" s="104"/>
      <c r="AB717" s="104"/>
      <c r="AC717" s="104"/>
      <c r="AD717" s="104"/>
      <c r="AE717" s="104"/>
      <c r="AG717" s="7">
        <f>IF(Q717&gt;0,RANK(Q717,(N717:P717,Q717:AE717)),0)</f>
        <v>3</v>
      </c>
      <c r="AH717" s="7">
        <f>IF(R717&gt;0,RANK(R717,(N717:P717,Q717:AE717)),0)</f>
        <v>0</v>
      </c>
      <c r="AI717" s="7">
        <f>IF(T717&gt;0,RANK(T717,(N717:P717,Q717:AE717)),0)</f>
        <v>0</v>
      </c>
      <c r="AJ717" s="7">
        <f>IF(S717&gt;0,RANK(S717,(N717:P717,Q717:AE717)),0)</f>
        <v>0</v>
      </c>
      <c r="AK717" s="2">
        <f t="shared" si="285"/>
        <v>7.0309001343484098E-2</v>
      </c>
      <c r="AL717" s="2">
        <f t="shared" si="286"/>
        <v>0</v>
      </c>
      <c r="AM717" s="2">
        <f t="shared" si="287"/>
        <v>0</v>
      </c>
      <c r="AN717" s="2">
        <f t="shared" si="288"/>
        <v>0</v>
      </c>
      <c r="AP717" t="s">
        <v>2147</v>
      </c>
      <c r="AQ717" t="s">
        <v>2515</v>
      </c>
      <c r="AT717">
        <v>2</v>
      </c>
      <c r="AU717" s="95">
        <v>20</v>
      </c>
      <c r="AV717" s="97">
        <v>73</v>
      </c>
      <c r="AW717" s="100">
        <f t="shared" si="277"/>
        <v>20073</v>
      </c>
      <c r="AY717" s="7" t="s">
        <v>1461</v>
      </c>
    </row>
    <row r="718" spans="1:51" ht="13" hidden="1" customHeight="1" outlineLevel="1">
      <c r="A718" t="s">
        <v>2286</v>
      </c>
      <c r="B718" t="s">
        <v>2515</v>
      </c>
      <c r="C718" s="1">
        <f t="shared" si="278"/>
        <v>717</v>
      </c>
      <c r="D718" s="7">
        <f>IF(N718&gt;0, RANK(N718,(N718:P718,Q718:AE718)),0)</f>
        <v>0</v>
      </c>
      <c r="E718" s="7">
        <f>IF(O718&gt;0,RANK(O718,(N718:P718,Q718:AE718)),0)</f>
        <v>1</v>
      </c>
      <c r="F718" s="7">
        <f>IF(P718&gt;0,RANK(P718,(N718:P718,Q718:AE718)),0)</f>
        <v>2</v>
      </c>
      <c r="G718" s="1">
        <f t="shared" si="279"/>
        <v>396</v>
      </c>
      <c r="H718" s="2">
        <f t="shared" si="280"/>
        <v>0.55230125523012552</v>
      </c>
      <c r="I718" s="2"/>
      <c r="J718" s="2">
        <f t="shared" si="281"/>
        <v>0</v>
      </c>
      <c r="K718" s="2">
        <f t="shared" si="282"/>
        <v>0.7615062761506276</v>
      </c>
      <c r="L718" s="2">
        <f t="shared" si="283"/>
        <v>0.20920502092050208</v>
      </c>
      <c r="M718" s="2">
        <f t="shared" si="284"/>
        <v>2.9288702928870314E-2</v>
      </c>
      <c r="N718" s="118"/>
      <c r="O718" s="118">
        <v>546</v>
      </c>
      <c r="P718" s="108">
        <v>150</v>
      </c>
      <c r="Q718" s="108">
        <v>21</v>
      </c>
      <c r="R718" s="118"/>
      <c r="S718" s="118"/>
      <c r="T718" s="118"/>
      <c r="U718" s="104"/>
      <c r="V718" s="104"/>
      <c r="W718" s="104"/>
      <c r="X718" s="104"/>
      <c r="Y718" s="104"/>
      <c r="Z718" s="104"/>
      <c r="AA718" s="104"/>
      <c r="AB718" s="104"/>
      <c r="AC718" s="104"/>
      <c r="AD718" s="104"/>
      <c r="AE718" s="104"/>
      <c r="AG718" s="7">
        <f>IF(Q718&gt;0,RANK(Q718,(N718:P718,Q718:AE718)),0)</f>
        <v>3</v>
      </c>
      <c r="AH718" s="7">
        <f>IF(R718&gt;0,RANK(R718,(N718:P718,Q718:AE718)),0)</f>
        <v>0</v>
      </c>
      <c r="AI718" s="7">
        <f>IF(T718&gt;0,RANK(T718,(N718:P718,Q718:AE718)),0)</f>
        <v>0</v>
      </c>
      <c r="AJ718" s="7">
        <f>IF(S718&gt;0,RANK(S718,(N718:P718,Q718:AE718)),0)</f>
        <v>0</v>
      </c>
      <c r="AK718" s="2">
        <f t="shared" si="285"/>
        <v>2.9288702928870293E-2</v>
      </c>
      <c r="AL718" s="2">
        <f t="shared" si="286"/>
        <v>0</v>
      </c>
      <c r="AM718" s="2">
        <f t="shared" si="287"/>
        <v>0</v>
      </c>
      <c r="AN718" s="2">
        <f t="shared" si="288"/>
        <v>0</v>
      </c>
      <c r="AP718" t="s">
        <v>2286</v>
      </c>
      <c r="AQ718" t="s">
        <v>2515</v>
      </c>
      <c r="AT718">
        <v>2</v>
      </c>
      <c r="AU718" s="95">
        <v>20</v>
      </c>
      <c r="AV718" s="97">
        <v>75</v>
      </c>
      <c r="AW718" s="100">
        <f t="shared" si="277"/>
        <v>20075</v>
      </c>
      <c r="AY718" s="7" t="s">
        <v>1461</v>
      </c>
    </row>
    <row r="719" spans="1:51" ht="13" hidden="1" customHeight="1" outlineLevel="1">
      <c r="A719" t="s">
        <v>1033</v>
      </c>
      <c r="B719" t="s">
        <v>2515</v>
      </c>
      <c r="C719" s="1">
        <f t="shared" si="278"/>
        <v>2011</v>
      </c>
      <c r="D719" s="7">
        <f>IF(N719&gt;0, RANK(N719,(N719:P719,Q719:AE719)),0)</f>
        <v>0</v>
      </c>
      <c r="E719" s="7">
        <f>IF(O719&gt;0,RANK(O719,(N719:P719,Q719:AE719)),0)</f>
        <v>1</v>
      </c>
      <c r="F719" s="7">
        <f>IF(P719&gt;0,RANK(P719,(N719:P719,Q719:AE719)),0)</f>
        <v>2</v>
      </c>
      <c r="G719" s="1">
        <f t="shared" si="279"/>
        <v>814</v>
      </c>
      <c r="H719" s="2">
        <f t="shared" si="280"/>
        <v>0.4047737444057683</v>
      </c>
      <c r="I719" s="2"/>
      <c r="J719" s="2">
        <f t="shared" si="281"/>
        <v>0</v>
      </c>
      <c r="K719" s="2">
        <f t="shared" si="282"/>
        <v>0.67230233714569865</v>
      </c>
      <c r="L719" s="2">
        <f t="shared" si="283"/>
        <v>0.2675285927399304</v>
      </c>
      <c r="M719" s="2">
        <f t="shared" si="284"/>
        <v>6.0169070114370948E-2</v>
      </c>
      <c r="N719" s="118"/>
      <c r="O719" s="118">
        <v>1352</v>
      </c>
      <c r="P719" s="108">
        <v>538</v>
      </c>
      <c r="Q719" s="108">
        <v>121</v>
      </c>
      <c r="R719" s="118"/>
      <c r="S719" s="118"/>
      <c r="T719" s="118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  <c r="AE719" s="104"/>
      <c r="AG719" s="7">
        <f>IF(Q719&gt;0,RANK(Q719,(N719:P719,Q719:AE719)),0)</f>
        <v>3</v>
      </c>
      <c r="AH719" s="7">
        <f>IF(R719&gt;0,RANK(R719,(N719:P719,Q719:AE719)),0)</f>
        <v>0</v>
      </c>
      <c r="AI719" s="7">
        <f>IF(T719&gt;0,RANK(T719,(N719:P719,Q719:AE719)),0)</f>
        <v>0</v>
      </c>
      <c r="AJ719" s="7">
        <f>IF(S719&gt;0,RANK(S719,(N719:P719,Q719:AE719)),0)</f>
        <v>0</v>
      </c>
      <c r="AK719" s="2">
        <f t="shared" si="285"/>
        <v>6.0169070114370962E-2</v>
      </c>
      <c r="AL719" s="2">
        <f t="shared" si="286"/>
        <v>0</v>
      </c>
      <c r="AM719" s="2">
        <f t="shared" si="287"/>
        <v>0</v>
      </c>
      <c r="AN719" s="2">
        <f t="shared" si="288"/>
        <v>0</v>
      </c>
      <c r="AP719" t="s">
        <v>1033</v>
      </c>
      <c r="AQ719" t="s">
        <v>2515</v>
      </c>
      <c r="AT719">
        <v>2</v>
      </c>
      <c r="AU719" s="95">
        <v>20</v>
      </c>
      <c r="AV719" s="97">
        <v>77</v>
      </c>
      <c r="AW719" s="100">
        <f t="shared" si="277"/>
        <v>20077</v>
      </c>
      <c r="AY719" s="7" t="s">
        <v>1461</v>
      </c>
    </row>
    <row r="720" spans="1:51" ht="13" hidden="1" customHeight="1" outlineLevel="1">
      <c r="A720" t="s">
        <v>2382</v>
      </c>
      <c r="B720" t="s">
        <v>2515</v>
      </c>
      <c r="C720" s="1">
        <f t="shared" si="278"/>
        <v>11644</v>
      </c>
      <c r="D720" s="7">
        <f>IF(N720&gt;0, RANK(N720,(N720:P720,Q720:AE720)),0)</f>
        <v>0</v>
      </c>
      <c r="E720" s="7">
        <f>IF(O720&gt;0,RANK(O720,(N720:P720,Q720:AE720)),0)</f>
        <v>1</v>
      </c>
      <c r="F720" s="7">
        <f>IF(P720&gt;0,RANK(P720,(N720:P720,Q720:AE720)),0)</f>
        <v>2</v>
      </c>
      <c r="G720" s="1">
        <f t="shared" si="279"/>
        <v>1118</v>
      </c>
      <c r="H720" s="2">
        <f t="shared" si="280"/>
        <v>9.6015115080728269E-2</v>
      </c>
      <c r="I720" s="2"/>
      <c r="J720" s="2">
        <f t="shared" si="281"/>
        <v>0</v>
      </c>
      <c r="K720" s="2">
        <f t="shared" si="282"/>
        <v>0.5298007557540364</v>
      </c>
      <c r="L720" s="2">
        <f t="shared" si="283"/>
        <v>0.43378564067330816</v>
      </c>
      <c r="M720" s="2">
        <f t="shared" si="284"/>
        <v>3.641360357265544E-2</v>
      </c>
      <c r="N720" s="118"/>
      <c r="O720" s="118">
        <v>6169</v>
      </c>
      <c r="P720" s="108">
        <v>5051</v>
      </c>
      <c r="Q720" s="108">
        <v>424</v>
      </c>
      <c r="R720" s="118"/>
      <c r="S720" s="118"/>
      <c r="T720" s="118"/>
      <c r="U720" s="104"/>
      <c r="V720" s="104"/>
      <c r="W720" s="104"/>
      <c r="X720" s="104"/>
      <c r="Y720" s="104"/>
      <c r="Z720" s="104"/>
      <c r="AA720" s="104"/>
      <c r="AB720" s="104"/>
      <c r="AC720" s="104"/>
      <c r="AD720" s="104"/>
      <c r="AE720" s="104"/>
      <c r="AG720" s="7">
        <f>IF(Q720&gt;0,RANK(Q720,(N720:P720,Q720:AE720)),0)</f>
        <v>3</v>
      </c>
      <c r="AH720" s="7">
        <f>IF(R720&gt;0,RANK(R720,(N720:P720,Q720:AE720)),0)</f>
        <v>0</v>
      </c>
      <c r="AI720" s="7">
        <f>IF(T720&gt;0,RANK(T720,(N720:P720,Q720:AE720)),0)</f>
        <v>0</v>
      </c>
      <c r="AJ720" s="7">
        <f>IF(S720&gt;0,RANK(S720,(N720:P720,Q720:AE720)),0)</f>
        <v>0</v>
      </c>
      <c r="AK720" s="2">
        <f t="shared" si="285"/>
        <v>3.6413603572655447E-2</v>
      </c>
      <c r="AL720" s="2">
        <f t="shared" si="286"/>
        <v>0</v>
      </c>
      <c r="AM720" s="2">
        <f t="shared" si="287"/>
        <v>0</v>
      </c>
      <c r="AN720" s="2">
        <f t="shared" si="288"/>
        <v>0</v>
      </c>
      <c r="AP720" t="s">
        <v>2382</v>
      </c>
      <c r="AQ720" t="s">
        <v>2515</v>
      </c>
      <c r="AT720">
        <v>2</v>
      </c>
      <c r="AU720" s="95">
        <v>20</v>
      </c>
      <c r="AV720" s="97">
        <v>79</v>
      </c>
      <c r="AW720" s="100">
        <f t="shared" si="277"/>
        <v>20079</v>
      </c>
      <c r="AY720" s="7" t="s">
        <v>1461</v>
      </c>
    </row>
    <row r="721" spans="1:51" ht="13" hidden="1" customHeight="1" outlineLevel="1">
      <c r="A721" t="s">
        <v>2478</v>
      </c>
      <c r="B721" t="s">
        <v>2515</v>
      </c>
      <c r="C721" s="1">
        <f t="shared" si="278"/>
        <v>1051</v>
      </c>
      <c r="D721" s="7">
        <f>IF(N721&gt;0, RANK(N721,(N721:P721,Q721:AE721)),0)</f>
        <v>0</v>
      </c>
      <c r="E721" s="7">
        <f>IF(O721&gt;0,RANK(O721,(N721:P721,Q721:AE721)),0)</f>
        <v>1</v>
      </c>
      <c r="F721" s="7">
        <f>IF(P721&gt;0,RANK(P721,(N721:P721,Q721:AE721)),0)</f>
        <v>2</v>
      </c>
      <c r="G721" s="1">
        <f t="shared" si="279"/>
        <v>642</v>
      </c>
      <c r="H721" s="2">
        <f t="shared" si="280"/>
        <v>0.61084681255946716</v>
      </c>
      <c r="I721" s="2"/>
      <c r="J721" s="2">
        <f t="shared" si="281"/>
        <v>0</v>
      </c>
      <c r="K721" s="2">
        <f t="shared" si="282"/>
        <v>0.78877259752616558</v>
      </c>
      <c r="L721" s="2">
        <f t="shared" si="283"/>
        <v>0.17792578496669839</v>
      </c>
      <c r="M721" s="2">
        <f t="shared" si="284"/>
        <v>3.3301617507136033E-2</v>
      </c>
      <c r="N721" s="118"/>
      <c r="O721" s="118">
        <v>829</v>
      </c>
      <c r="P721" s="108">
        <v>187</v>
      </c>
      <c r="Q721" s="108">
        <v>35</v>
      </c>
      <c r="R721" s="118"/>
      <c r="S721" s="118"/>
      <c r="T721" s="118"/>
      <c r="U721" s="104"/>
      <c r="V721" s="104"/>
      <c r="W721" s="104"/>
      <c r="X721" s="104"/>
      <c r="Y721" s="104"/>
      <c r="Z721" s="104"/>
      <c r="AA721" s="104"/>
      <c r="AB721" s="104"/>
      <c r="AC721" s="104"/>
      <c r="AD721" s="104"/>
      <c r="AE721" s="104"/>
      <c r="AG721" s="7">
        <f>IF(Q721&gt;0,RANK(Q721,(N721:P721,Q721:AE721)),0)</f>
        <v>3</v>
      </c>
      <c r="AH721" s="7">
        <f>IF(R721&gt;0,RANK(R721,(N721:P721,Q721:AE721)),0)</f>
        <v>0</v>
      </c>
      <c r="AI721" s="7">
        <f>IF(T721&gt;0,RANK(T721,(N721:P721,Q721:AE721)),0)</f>
        <v>0</v>
      </c>
      <c r="AJ721" s="7">
        <f>IF(S721&gt;0,RANK(S721,(N721:P721,Q721:AE721)),0)</f>
        <v>0</v>
      </c>
      <c r="AK721" s="2">
        <f t="shared" si="285"/>
        <v>3.3301617507136061E-2</v>
      </c>
      <c r="AL721" s="2">
        <f t="shared" si="286"/>
        <v>0</v>
      </c>
      <c r="AM721" s="2">
        <f t="shared" si="287"/>
        <v>0</v>
      </c>
      <c r="AN721" s="2">
        <f t="shared" si="288"/>
        <v>0</v>
      </c>
      <c r="AP721" t="s">
        <v>2478</v>
      </c>
      <c r="AQ721" t="s">
        <v>2515</v>
      </c>
      <c r="AT721">
        <v>2</v>
      </c>
      <c r="AU721" s="95">
        <v>20</v>
      </c>
      <c r="AV721" s="97">
        <v>81</v>
      </c>
      <c r="AW721" s="100">
        <f t="shared" si="277"/>
        <v>20081</v>
      </c>
      <c r="AY721" s="7" t="s">
        <v>1461</v>
      </c>
    </row>
    <row r="722" spans="1:51" ht="13" hidden="1" customHeight="1" outlineLevel="1">
      <c r="A722" t="s">
        <v>1794</v>
      </c>
      <c r="B722" t="s">
        <v>2515</v>
      </c>
      <c r="C722" s="1">
        <f t="shared" si="278"/>
        <v>770</v>
      </c>
      <c r="D722" s="7">
        <f>IF(N722&gt;0, RANK(N722,(N722:P722,Q722:AE722)),0)</f>
        <v>0</v>
      </c>
      <c r="E722" s="7">
        <f>IF(O722&gt;0,RANK(O722,(N722:P722,Q722:AE722)),0)</f>
        <v>1</v>
      </c>
      <c r="F722" s="7">
        <f>IF(P722&gt;0,RANK(P722,(N722:P722,Q722:AE722)),0)</f>
        <v>2</v>
      </c>
      <c r="G722" s="1">
        <f t="shared" si="279"/>
        <v>412</v>
      </c>
      <c r="H722" s="2">
        <f t="shared" si="280"/>
        <v>0.53506493506493502</v>
      </c>
      <c r="I722" s="2"/>
      <c r="J722" s="2">
        <f t="shared" si="281"/>
        <v>0</v>
      </c>
      <c r="K722" s="2">
        <f t="shared" si="282"/>
        <v>0.75454545454545452</v>
      </c>
      <c r="L722" s="2">
        <f t="shared" si="283"/>
        <v>0.21948051948051947</v>
      </c>
      <c r="M722" s="2">
        <f t="shared" si="284"/>
        <v>2.597402597402601E-2</v>
      </c>
      <c r="N722" s="118"/>
      <c r="O722" s="118">
        <v>581</v>
      </c>
      <c r="P722" s="108">
        <v>169</v>
      </c>
      <c r="Q722" s="108">
        <v>20</v>
      </c>
      <c r="R722" s="118"/>
      <c r="S722" s="118"/>
      <c r="T722" s="118"/>
      <c r="U722" s="104"/>
      <c r="V722" s="104"/>
      <c r="W722" s="104"/>
      <c r="X722" s="104"/>
      <c r="Y722" s="104"/>
      <c r="Z722" s="104"/>
      <c r="AA722" s="104"/>
      <c r="AB722" s="104"/>
      <c r="AC722" s="104"/>
      <c r="AD722" s="104"/>
      <c r="AE722" s="104"/>
      <c r="AG722" s="7">
        <f>IF(Q722&gt;0,RANK(Q722,(N722:P722,Q722:AE722)),0)</f>
        <v>3</v>
      </c>
      <c r="AH722" s="7">
        <f>IF(R722&gt;0,RANK(R722,(N722:P722,Q722:AE722)),0)</f>
        <v>0</v>
      </c>
      <c r="AI722" s="7">
        <f>IF(T722&gt;0,RANK(T722,(N722:P722,Q722:AE722)),0)</f>
        <v>0</v>
      </c>
      <c r="AJ722" s="7">
        <f>IF(S722&gt;0,RANK(S722,(N722:P722,Q722:AE722)),0)</f>
        <v>0</v>
      </c>
      <c r="AK722" s="2">
        <f t="shared" si="285"/>
        <v>2.5974025974025976E-2</v>
      </c>
      <c r="AL722" s="2">
        <f t="shared" si="286"/>
        <v>0</v>
      </c>
      <c r="AM722" s="2">
        <f t="shared" si="287"/>
        <v>0</v>
      </c>
      <c r="AN722" s="2">
        <f t="shared" si="288"/>
        <v>0</v>
      </c>
      <c r="AP722" t="s">
        <v>1794</v>
      </c>
      <c r="AQ722" t="s">
        <v>2515</v>
      </c>
      <c r="AT722">
        <v>2</v>
      </c>
      <c r="AU722" s="95">
        <v>20</v>
      </c>
      <c r="AV722" s="97">
        <v>83</v>
      </c>
      <c r="AW722" s="100">
        <f t="shared" si="277"/>
        <v>20083</v>
      </c>
      <c r="AY722" s="7" t="s">
        <v>1461</v>
      </c>
    </row>
    <row r="723" spans="1:51" ht="13" hidden="1" customHeight="1" outlineLevel="1">
      <c r="A723" t="s">
        <v>2196</v>
      </c>
      <c r="B723" t="s">
        <v>2515</v>
      </c>
      <c r="C723" s="1">
        <f t="shared" si="278"/>
        <v>4801</v>
      </c>
      <c r="D723" s="7">
        <f>IF(N723&gt;0, RANK(N723,(N723:P723,Q723:AE723)),0)</f>
        <v>0</v>
      </c>
      <c r="E723" s="7">
        <f>IF(O723&gt;0,RANK(O723,(N723:P723,Q723:AE723)),0)</f>
        <v>1</v>
      </c>
      <c r="F723" s="7">
        <f>IF(P723&gt;0,RANK(P723,(N723:P723,Q723:AE723)),0)</f>
        <v>2</v>
      </c>
      <c r="G723" s="1">
        <f t="shared" si="279"/>
        <v>539</v>
      </c>
      <c r="H723" s="2">
        <f t="shared" si="280"/>
        <v>0.11226827744219954</v>
      </c>
      <c r="I723" s="2"/>
      <c r="J723" s="2">
        <f t="shared" si="281"/>
        <v>0</v>
      </c>
      <c r="K723" s="2">
        <f t="shared" si="282"/>
        <v>0.5317642157883774</v>
      </c>
      <c r="L723" s="2">
        <f t="shared" si="283"/>
        <v>0.41949593834617788</v>
      </c>
      <c r="M723" s="2">
        <f t="shared" si="284"/>
        <v>4.873984586544472E-2</v>
      </c>
      <c r="N723" s="118"/>
      <c r="O723" s="118">
        <v>2553</v>
      </c>
      <c r="P723" s="108">
        <v>2014</v>
      </c>
      <c r="Q723" s="108">
        <v>234</v>
      </c>
      <c r="R723" s="118"/>
      <c r="S723" s="118"/>
      <c r="T723" s="118"/>
      <c r="U723" s="104"/>
      <c r="V723" s="104"/>
      <c r="W723" s="104"/>
      <c r="X723" s="104"/>
      <c r="Y723" s="104"/>
      <c r="Z723" s="104"/>
      <c r="AA723" s="104"/>
      <c r="AB723" s="104"/>
      <c r="AC723" s="104"/>
      <c r="AD723" s="104"/>
      <c r="AE723" s="104"/>
      <c r="AG723" s="7">
        <f>IF(Q723&gt;0,RANK(Q723,(N723:P723,Q723:AE723)),0)</f>
        <v>3</v>
      </c>
      <c r="AH723" s="7">
        <f>IF(R723&gt;0,RANK(R723,(N723:P723,Q723:AE723)),0)</f>
        <v>0</v>
      </c>
      <c r="AI723" s="7">
        <f>IF(T723&gt;0,RANK(T723,(N723:P723,Q723:AE723)),0)</f>
        <v>0</v>
      </c>
      <c r="AJ723" s="7">
        <f>IF(S723&gt;0,RANK(S723,(N723:P723,Q723:AE723)),0)</f>
        <v>0</v>
      </c>
      <c r="AK723" s="2">
        <f t="shared" si="285"/>
        <v>4.8739845865444699E-2</v>
      </c>
      <c r="AL723" s="2">
        <f t="shared" si="286"/>
        <v>0</v>
      </c>
      <c r="AM723" s="2">
        <f t="shared" si="287"/>
        <v>0</v>
      </c>
      <c r="AN723" s="2">
        <f t="shared" si="288"/>
        <v>0</v>
      </c>
      <c r="AP723" t="s">
        <v>2196</v>
      </c>
      <c r="AQ723" t="s">
        <v>2515</v>
      </c>
      <c r="AT723">
        <v>2</v>
      </c>
      <c r="AU723" s="95">
        <v>20</v>
      </c>
      <c r="AV723" s="97">
        <v>85</v>
      </c>
      <c r="AW723" s="100">
        <f t="shared" si="277"/>
        <v>20085</v>
      </c>
      <c r="AY723" s="7" t="s">
        <v>1461</v>
      </c>
    </row>
    <row r="724" spans="1:51" ht="13" hidden="1" customHeight="1" outlineLevel="1">
      <c r="A724" t="s">
        <v>1268</v>
      </c>
      <c r="B724" t="s">
        <v>2515</v>
      </c>
      <c r="C724" s="1">
        <f t="shared" si="278"/>
        <v>6566</v>
      </c>
      <c r="D724" s="7">
        <f>IF(N724&gt;0, RANK(N724,(N724:P724,Q724:AE724)),0)</f>
        <v>0</v>
      </c>
      <c r="E724" s="7">
        <f>IF(O724&gt;0,RANK(O724,(N724:P724,Q724:AE724)),0)</f>
        <v>1</v>
      </c>
      <c r="F724" s="7">
        <f>IF(P724&gt;0,RANK(P724,(N724:P724,Q724:AE724)),0)</f>
        <v>2</v>
      </c>
      <c r="G724" s="1">
        <f t="shared" si="279"/>
        <v>543</v>
      </c>
      <c r="H724" s="2">
        <f t="shared" si="280"/>
        <v>8.269875114224795E-2</v>
      </c>
      <c r="I724" s="2"/>
      <c r="J724" s="2">
        <f t="shared" si="281"/>
        <v>0</v>
      </c>
      <c r="K724" s="2">
        <f t="shared" si="282"/>
        <v>0.52101736216874805</v>
      </c>
      <c r="L724" s="2">
        <f t="shared" si="283"/>
        <v>0.43831861102650016</v>
      </c>
      <c r="M724" s="2">
        <f t="shared" si="284"/>
        <v>4.0664026804751785E-2</v>
      </c>
      <c r="N724" s="118"/>
      <c r="O724" s="118">
        <v>3421</v>
      </c>
      <c r="P724" s="108">
        <v>2878</v>
      </c>
      <c r="Q724" s="108">
        <v>267</v>
      </c>
      <c r="R724" s="118"/>
      <c r="S724" s="118"/>
      <c r="T724" s="118"/>
      <c r="U724" s="104"/>
      <c r="V724" s="104"/>
      <c r="W724" s="104"/>
      <c r="X724" s="104"/>
      <c r="Y724" s="104"/>
      <c r="Z724" s="104"/>
      <c r="AA724" s="104"/>
      <c r="AB724" s="104"/>
      <c r="AC724" s="104"/>
      <c r="AD724" s="104"/>
      <c r="AE724" s="104"/>
      <c r="AG724" s="7">
        <f>IF(Q724&gt;0,RANK(Q724,(N724:P724,Q724:AE724)),0)</f>
        <v>3</v>
      </c>
      <c r="AH724" s="7">
        <f>IF(R724&gt;0,RANK(R724,(N724:P724,Q724:AE724)),0)</f>
        <v>0</v>
      </c>
      <c r="AI724" s="7">
        <f>IF(T724&gt;0,RANK(T724,(N724:P724,Q724:AE724)),0)</f>
        <v>0</v>
      </c>
      <c r="AJ724" s="7">
        <f>IF(S724&gt;0,RANK(S724,(N724:P724,Q724:AE724)),0)</f>
        <v>0</v>
      </c>
      <c r="AK724" s="2">
        <f t="shared" si="285"/>
        <v>4.066402680475175E-2</v>
      </c>
      <c r="AL724" s="2">
        <f t="shared" si="286"/>
        <v>0</v>
      </c>
      <c r="AM724" s="2">
        <f t="shared" si="287"/>
        <v>0</v>
      </c>
      <c r="AN724" s="2">
        <f t="shared" si="288"/>
        <v>0</v>
      </c>
      <c r="AP724" t="s">
        <v>1268</v>
      </c>
      <c r="AQ724" t="s">
        <v>2515</v>
      </c>
      <c r="AT724">
        <v>2</v>
      </c>
      <c r="AU724" s="95">
        <v>20</v>
      </c>
      <c r="AV724" s="97">
        <v>87</v>
      </c>
      <c r="AW724" s="100">
        <f t="shared" si="277"/>
        <v>20087</v>
      </c>
      <c r="AY724" s="7" t="s">
        <v>1461</v>
      </c>
    </row>
    <row r="725" spans="1:51" ht="13" hidden="1" customHeight="1" outlineLevel="1">
      <c r="A725" t="s">
        <v>1484</v>
      </c>
      <c r="B725" t="s">
        <v>2515</v>
      </c>
      <c r="C725" s="1">
        <f t="shared" si="278"/>
        <v>1120</v>
      </c>
      <c r="D725" s="7">
        <f>IF(N725&gt;0, RANK(N725,(N725:P725,Q725:AE725)),0)</f>
        <v>0</v>
      </c>
      <c r="E725" s="7">
        <f>IF(O725&gt;0,RANK(O725,(N725:P725,Q725:AE725)),0)</f>
        <v>1</v>
      </c>
      <c r="F725" s="7">
        <f>IF(P725&gt;0,RANK(P725,(N725:P725,Q725:AE725)),0)</f>
        <v>2</v>
      </c>
      <c r="G725" s="1">
        <f t="shared" si="279"/>
        <v>634</v>
      </c>
      <c r="H725" s="2">
        <f t="shared" si="280"/>
        <v>0.56607142857142856</v>
      </c>
      <c r="I725" s="2"/>
      <c r="J725" s="2">
        <f t="shared" si="281"/>
        <v>0</v>
      </c>
      <c r="K725" s="2">
        <f t="shared" si="282"/>
        <v>0.7589285714285714</v>
      </c>
      <c r="L725" s="2">
        <f t="shared" si="283"/>
        <v>0.19285714285714287</v>
      </c>
      <c r="M725" s="2">
        <f t="shared" si="284"/>
        <v>4.8214285714285737E-2</v>
      </c>
      <c r="N725" s="118"/>
      <c r="O725" s="118">
        <v>850</v>
      </c>
      <c r="P725" s="108">
        <v>216</v>
      </c>
      <c r="Q725" s="108">
        <v>54</v>
      </c>
      <c r="R725" s="118"/>
      <c r="S725" s="118"/>
      <c r="T725" s="118"/>
      <c r="U725" s="104"/>
      <c r="V725" s="104"/>
      <c r="W725" s="104"/>
      <c r="X725" s="104"/>
      <c r="Y725" s="104"/>
      <c r="Z725" s="104"/>
      <c r="AA725" s="104"/>
      <c r="AB725" s="104"/>
      <c r="AC725" s="104"/>
      <c r="AD725" s="104"/>
      <c r="AE725" s="104"/>
      <c r="AG725" s="7">
        <f>IF(Q725&gt;0,RANK(Q725,(N725:P725,Q725:AE725)),0)</f>
        <v>3</v>
      </c>
      <c r="AH725" s="7">
        <f>IF(R725&gt;0,RANK(R725,(N725:P725,Q725:AE725)),0)</f>
        <v>0</v>
      </c>
      <c r="AI725" s="7">
        <f>IF(T725&gt;0,RANK(T725,(N725:P725,Q725:AE725)),0)</f>
        <v>0</v>
      </c>
      <c r="AJ725" s="7">
        <f>IF(S725&gt;0,RANK(S725,(N725:P725,Q725:AE725)),0)</f>
        <v>0</v>
      </c>
      <c r="AK725" s="2">
        <f t="shared" si="285"/>
        <v>4.8214285714285716E-2</v>
      </c>
      <c r="AL725" s="2">
        <f t="shared" si="286"/>
        <v>0</v>
      </c>
      <c r="AM725" s="2">
        <f t="shared" si="287"/>
        <v>0</v>
      </c>
      <c r="AN725" s="2">
        <f t="shared" si="288"/>
        <v>0</v>
      </c>
      <c r="AP725" t="s">
        <v>1484</v>
      </c>
      <c r="AQ725" t="s">
        <v>2515</v>
      </c>
      <c r="AT725">
        <v>2</v>
      </c>
      <c r="AU725" s="95">
        <v>20</v>
      </c>
      <c r="AV725" s="97">
        <v>89</v>
      </c>
      <c r="AW725" s="100">
        <f t="shared" si="277"/>
        <v>20089</v>
      </c>
      <c r="AY725" s="7" t="s">
        <v>1461</v>
      </c>
    </row>
    <row r="726" spans="1:51" ht="13" hidden="1" customHeight="1" outlineLevel="1">
      <c r="A726" t="s">
        <v>2426</v>
      </c>
      <c r="B726" t="s">
        <v>2515</v>
      </c>
      <c r="C726" s="1">
        <f t="shared" si="278"/>
        <v>192677</v>
      </c>
      <c r="D726" s="7">
        <f>IF(N726&gt;0, RANK(N726,(N726:P726,Q726:AE726)),0)</f>
        <v>0</v>
      </c>
      <c r="E726" s="7">
        <f>IF(O726&gt;0,RANK(O726,(N726:P726,Q726:AE726)),0)</f>
        <v>1</v>
      </c>
      <c r="F726" s="7">
        <f>IF(P726&gt;0,RANK(P726,(N726:P726,Q726:AE726)),0)</f>
        <v>2</v>
      </c>
      <c r="G726" s="1">
        <f t="shared" si="279"/>
        <v>1994</v>
      </c>
      <c r="H726" s="2">
        <f t="shared" si="280"/>
        <v>1.0348925922658127E-2</v>
      </c>
      <c r="I726" s="2"/>
      <c r="J726" s="2">
        <f t="shared" si="281"/>
        <v>0</v>
      </c>
      <c r="K726" s="2">
        <f t="shared" si="282"/>
        <v>0.49223830555800641</v>
      </c>
      <c r="L726" s="2">
        <f t="shared" si="283"/>
        <v>0.48188937963534828</v>
      </c>
      <c r="M726" s="2">
        <f t="shared" si="284"/>
        <v>2.5872314806645313E-2</v>
      </c>
      <c r="N726" s="118"/>
      <c r="O726" s="118">
        <v>94843</v>
      </c>
      <c r="P726" s="108">
        <v>92849</v>
      </c>
      <c r="Q726" s="108">
        <v>4985</v>
      </c>
      <c r="R726" s="118"/>
      <c r="S726" s="118"/>
      <c r="T726" s="118"/>
      <c r="U726" s="104"/>
      <c r="V726" s="104"/>
      <c r="W726" s="104"/>
      <c r="X726" s="104"/>
      <c r="Y726" s="104"/>
      <c r="Z726" s="104"/>
      <c r="AA726" s="104"/>
      <c r="AB726" s="104"/>
      <c r="AC726" s="104"/>
      <c r="AD726" s="104"/>
      <c r="AE726" s="104"/>
      <c r="AG726" s="7">
        <f>IF(Q726&gt;0,RANK(Q726,(N726:P726,Q726:AE726)),0)</f>
        <v>3</v>
      </c>
      <c r="AH726" s="7">
        <f>IF(R726&gt;0,RANK(R726,(N726:P726,Q726:AE726)),0)</f>
        <v>0</v>
      </c>
      <c r="AI726" s="7">
        <f>IF(T726&gt;0,RANK(T726,(N726:P726,Q726:AE726)),0)</f>
        <v>0</v>
      </c>
      <c r="AJ726" s="7">
        <f>IF(S726&gt;0,RANK(S726,(N726:P726,Q726:AE726)),0)</f>
        <v>0</v>
      </c>
      <c r="AK726" s="2">
        <f t="shared" si="285"/>
        <v>2.5872314806645317E-2</v>
      </c>
      <c r="AL726" s="2">
        <f t="shared" si="286"/>
        <v>0</v>
      </c>
      <c r="AM726" s="2">
        <f t="shared" si="287"/>
        <v>0</v>
      </c>
      <c r="AN726" s="2">
        <f t="shared" si="288"/>
        <v>0</v>
      </c>
      <c r="AP726" t="s">
        <v>2426</v>
      </c>
      <c r="AQ726" t="s">
        <v>2515</v>
      </c>
      <c r="AT726">
        <v>2</v>
      </c>
      <c r="AU726" s="95">
        <v>20</v>
      </c>
      <c r="AV726" s="97">
        <v>91</v>
      </c>
      <c r="AW726" s="100">
        <f t="shared" si="277"/>
        <v>20091</v>
      </c>
      <c r="AY726" s="7" t="s">
        <v>1461</v>
      </c>
    </row>
    <row r="727" spans="1:51" ht="13" hidden="1" customHeight="1" outlineLevel="1">
      <c r="A727" t="s">
        <v>1458</v>
      </c>
      <c r="B727" t="s">
        <v>2515</v>
      </c>
      <c r="C727" s="1">
        <f t="shared" si="278"/>
        <v>1007</v>
      </c>
      <c r="D727" s="7">
        <f>IF(N727&gt;0, RANK(N727,(N727:P727,Q727:AE727)),0)</f>
        <v>0</v>
      </c>
      <c r="E727" s="7">
        <f>IF(O727&gt;0,RANK(O727,(N727:P727,Q727:AE727)),0)</f>
        <v>1</v>
      </c>
      <c r="F727" s="7">
        <f>IF(P727&gt;0,RANK(P727,(N727:P727,Q727:AE727)),0)</f>
        <v>2</v>
      </c>
      <c r="G727" s="1">
        <f t="shared" si="279"/>
        <v>549</v>
      </c>
      <c r="H727" s="2">
        <f t="shared" si="280"/>
        <v>0.54518371400198606</v>
      </c>
      <c r="I727" s="2"/>
      <c r="J727" s="2">
        <f t="shared" si="281"/>
        <v>0</v>
      </c>
      <c r="K727" s="2">
        <f t="shared" si="282"/>
        <v>0.75769612711022838</v>
      </c>
      <c r="L727" s="2">
        <f t="shared" si="283"/>
        <v>0.21251241310824232</v>
      </c>
      <c r="M727" s="2">
        <f t="shared" si="284"/>
        <v>2.9791459781529306E-2</v>
      </c>
      <c r="N727" s="118"/>
      <c r="O727" s="118">
        <v>763</v>
      </c>
      <c r="P727" s="108">
        <v>214</v>
      </c>
      <c r="Q727" s="108">
        <v>30</v>
      </c>
      <c r="R727" s="118"/>
      <c r="S727" s="118"/>
      <c r="T727" s="118"/>
      <c r="U727" s="104"/>
      <c r="V727" s="104"/>
      <c r="W727" s="104"/>
      <c r="X727" s="104"/>
      <c r="Y727" s="104"/>
      <c r="Z727" s="104"/>
      <c r="AA727" s="104"/>
      <c r="AB727" s="104"/>
      <c r="AC727" s="104"/>
      <c r="AD727" s="104"/>
      <c r="AE727" s="104"/>
      <c r="AG727" s="7">
        <f>IF(Q727&gt;0,RANK(Q727,(N727:P727,Q727:AE727)),0)</f>
        <v>3</v>
      </c>
      <c r="AH727" s="7">
        <f>IF(R727&gt;0,RANK(R727,(N727:P727,Q727:AE727)),0)</f>
        <v>0</v>
      </c>
      <c r="AI727" s="7">
        <f>IF(T727&gt;0,RANK(T727,(N727:P727,Q727:AE727)),0)</f>
        <v>0</v>
      </c>
      <c r="AJ727" s="7">
        <f>IF(S727&gt;0,RANK(S727,(N727:P727,Q727:AE727)),0)</f>
        <v>0</v>
      </c>
      <c r="AK727" s="2">
        <f t="shared" si="285"/>
        <v>2.9791459781529295E-2</v>
      </c>
      <c r="AL727" s="2">
        <f t="shared" si="286"/>
        <v>0</v>
      </c>
      <c r="AM727" s="2">
        <f t="shared" si="287"/>
        <v>0</v>
      </c>
      <c r="AN727" s="2">
        <f t="shared" si="288"/>
        <v>0</v>
      </c>
      <c r="AP727" t="s">
        <v>1458</v>
      </c>
      <c r="AQ727" t="s">
        <v>2515</v>
      </c>
      <c r="AT727">
        <v>2</v>
      </c>
      <c r="AU727" s="95">
        <v>20</v>
      </c>
      <c r="AV727" s="97">
        <v>93</v>
      </c>
      <c r="AW727" s="100">
        <f t="shared" si="277"/>
        <v>20093</v>
      </c>
      <c r="AY727" s="7" t="s">
        <v>1461</v>
      </c>
    </row>
    <row r="728" spans="1:51" ht="13" hidden="1" customHeight="1" outlineLevel="1">
      <c r="A728" t="s">
        <v>2028</v>
      </c>
      <c r="B728" t="s">
        <v>2515</v>
      </c>
      <c r="C728" s="1">
        <f t="shared" si="278"/>
        <v>2862</v>
      </c>
      <c r="D728" s="7">
        <f>IF(N728&gt;0, RANK(N728,(N728:P728,Q728:AE728)),0)</f>
        <v>0</v>
      </c>
      <c r="E728" s="7">
        <f>IF(O728&gt;0,RANK(O728,(N728:P728,Q728:AE728)),0)</f>
        <v>1</v>
      </c>
      <c r="F728" s="7">
        <f>IF(P728&gt;0,RANK(P728,(N728:P728,Q728:AE728)),0)</f>
        <v>2</v>
      </c>
      <c r="G728" s="1">
        <f t="shared" si="279"/>
        <v>983</v>
      </c>
      <c r="H728" s="2">
        <f t="shared" si="280"/>
        <v>0.34346610761705099</v>
      </c>
      <c r="I728" s="2"/>
      <c r="J728" s="2">
        <f t="shared" si="281"/>
        <v>0</v>
      </c>
      <c r="K728" s="2">
        <f t="shared" si="282"/>
        <v>0.64919636617749821</v>
      </c>
      <c r="L728" s="2">
        <f t="shared" si="283"/>
        <v>0.30573025856044722</v>
      </c>
      <c r="M728" s="2">
        <f t="shared" si="284"/>
        <v>4.5073375262054571E-2</v>
      </c>
      <c r="N728" s="118"/>
      <c r="O728" s="118">
        <v>1858</v>
      </c>
      <c r="P728" s="108">
        <v>875</v>
      </c>
      <c r="Q728" s="108">
        <v>129</v>
      </c>
      <c r="R728" s="118"/>
      <c r="S728" s="118"/>
      <c r="T728" s="118"/>
      <c r="U728" s="104"/>
      <c r="V728" s="104"/>
      <c r="W728" s="104"/>
      <c r="X728" s="104"/>
      <c r="Y728" s="104"/>
      <c r="Z728" s="104"/>
      <c r="AA728" s="104"/>
      <c r="AB728" s="104"/>
      <c r="AC728" s="104"/>
      <c r="AD728" s="104"/>
      <c r="AE728" s="104"/>
      <c r="AG728" s="7">
        <f>IF(Q728&gt;0,RANK(Q728,(N728:P728,Q728:AE728)),0)</f>
        <v>3</v>
      </c>
      <c r="AH728" s="7">
        <f>IF(R728&gt;0,RANK(R728,(N728:P728,Q728:AE728)),0)</f>
        <v>0</v>
      </c>
      <c r="AI728" s="7">
        <f>IF(T728&gt;0,RANK(T728,(N728:P728,Q728:AE728)),0)</f>
        <v>0</v>
      </c>
      <c r="AJ728" s="7">
        <f>IF(S728&gt;0,RANK(S728,(N728:P728,Q728:AE728)),0)</f>
        <v>0</v>
      </c>
      <c r="AK728" s="2">
        <f t="shared" si="285"/>
        <v>4.5073375262054509E-2</v>
      </c>
      <c r="AL728" s="2">
        <f t="shared" si="286"/>
        <v>0</v>
      </c>
      <c r="AM728" s="2">
        <f t="shared" si="287"/>
        <v>0</v>
      </c>
      <c r="AN728" s="2">
        <f t="shared" si="288"/>
        <v>0</v>
      </c>
      <c r="AP728" t="s">
        <v>2028</v>
      </c>
      <c r="AQ728" t="s">
        <v>2515</v>
      </c>
      <c r="AT728">
        <v>2</v>
      </c>
      <c r="AU728" s="95">
        <v>20</v>
      </c>
      <c r="AV728" s="97">
        <v>95</v>
      </c>
      <c r="AW728" s="100">
        <f t="shared" si="277"/>
        <v>20095</v>
      </c>
      <c r="AY728" s="7" t="s">
        <v>1461</v>
      </c>
    </row>
    <row r="729" spans="1:51" ht="13" hidden="1" customHeight="1" outlineLevel="1">
      <c r="A729" t="s">
        <v>2236</v>
      </c>
      <c r="B729" t="s">
        <v>2515</v>
      </c>
      <c r="C729" s="1">
        <f t="shared" si="278"/>
        <v>898</v>
      </c>
      <c r="D729" s="7">
        <f>IF(N729&gt;0, RANK(N729,(N729:P729,Q729:AE729)),0)</f>
        <v>0</v>
      </c>
      <c r="E729" s="7">
        <f>IF(O729&gt;0,RANK(O729,(N729:P729,Q729:AE729)),0)</f>
        <v>1</v>
      </c>
      <c r="F729" s="7">
        <f>IF(P729&gt;0,RANK(P729,(N729:P729,Q729:AE729)),0)</f>
        <v>2</v>
      </c>
      <c r="G729" s="1">
        <f t="shared" si="279"/>
        <v>502</v>
      </c>
      <c r="H729" s="2">
        <f t="shared" si="280"/>
        <v>0.55902004454342979</v>
      </c>
      <c r="I729" s="2"/>
      <c r="J729" s="2">
        <f t="shared" si="281"/>
        <v>0</v>
      </c>
      <c r="K729" s="2">
        <f t="shared" si="282"/>
        <v>0.76503340757238303</v>
      </c>
      <c r="L729" s="2">
        <f t="shared" si="283"/>
        <v>0.20601336302895323</v>
      </c>
      <c r="M729" s="2">
        <f t="shared" si="284"/>
        <v>2.8953229398663738E-2</v>
      </c>
      <c r="N729" s="118"/>
      <c r="O729" s="118">
        <v>687</v>
      </c>
      <c r="P729" s="108">
        <v>185</v>
      </c>
      <c r="Q729" s="108">
        <v>26</v>
      </c>
      <c r="R729" s="118"/>
      <c r="S729" s="118"/>
      <c r="T729" s="118"/>
      <c r="U729" s="104"/>
      <c r="V729" s="104"/>
      <c r="W729" s="104"/>
      <c r="X729" s="104"/>
      <c r="Y729" s="104"/>
      <c r="Z729" s="104"/>
      <c r="AA729" s="104"/>
      <c r="AB729" s="104"/>
      <c r="AC729" s="104"/>
      <c r="AD729" s="104"/>
      <c r="AE729" s="104"/>
      <c r="AG729" s="7">
        <f>IF(Q729&gt;0,RANK(Q729,(N729:P729,Q729:AE729)),0)</f>
        <v>3</v>
      </c>
      <c r="AH729" s="7">
        <f>IF(R729&gt;0,RANK(R729,(N729:P729,Q729:AE729)),0)</f>
        <v>0</v>
      </c>
      <c r="AI729" s="7">
        <f>IF(T729&gt;0,RANK(T729,(N729:P729,Q729:AE729)),0)</f>
        <v>0</v>
      </c>
      <c r="AJ729" s="7">
        <f>IF(S729&gt;0,RANK(S729,(N729:P729,Q729:AE729)),0)</f>
        <v>0</v>
      </c>
      <c r="AK729" s="2">
        <f t="shared" si="285"/>
        <v>2.8953229398663696E-2</v>
      </c>
      <c r="AL729" s="2">
        <f t="shared" si="286"/>
        <v>0</v>
      </c>
      <c r="AM729" s="2">
        <f t="shared" si="287"/>
        <v>0</v>
      </c>
      <c r="AN729" s="2">
        <f t="shared" si="288"/>
        <v>0</v>
      </c>
      <c r="AP729" t="s">
        <v>2236</v>
      </c>
      <c r="AQ729" t="s">
        <v>2515</v>
      </c>
      <c r="AT729">
        <v>2</v>
      </c>
      <c r="AU729" s="95">
        <v>20</v>
      </c>
      <c r="AV729" s="97">
        <v>97</v>
      </c>
      <c r="AW729" s="100">
        <f t="shared" si="277"/>
        <v>20097</v>
      </c>
      <c r="AY729" s="7" t="s">
        <v>1461</v>
      </c>
    </row>
    <row r="730" spans="1:51" ht="13" hidden="1" customHeight="1" outlineLevel="1">
      <c r="A730" t="s">
        <v>575</v>
      </c>
      <c r="B730" t="s">
        <v>2515</v>
      </c>
      <c r="C730" s="1">
        <f t="shared" si="278"/>
        <v>5672</v>
      </c>
      <c r="D730" s="7">
        <f>IF(N730&gt;0, RANK(N730,(N730:P730,Q730:AE730)),0)</f>
        <v>0</v>
      </c>
      <c r="E730" s="7">
        <f>IF(O730&gt;0,RANK(O730,(N730:P730,Q730:AE730)),0)</f>
        <v>1</v>
      </c>
      <c r="F730" s="7">
        <f>IF(P730&gt;0,RANK(P730,(N730:P730,Q730:AE730)),0)</f>
        <v>2</v>
      </c>
      <c r="G730" s="1">
        <f t="shared" si="279"/>
        <v>1128</v>
      </c>
      <c r="H730" s="2">
        <f t="shared" si="280"/>
        <v>0.19887165021156558</v>
      </c>
      <c r="I730" s="2"/>
      <c r="J730" s="2">
        <f t="shared" si="281"/>
        <v>0</v>
      </c>
      <c r="K730" s="2">
        <f t="shared" si="282"/>
        <v>0.56664315937940757</v>
      </c>
      <c r="L730" s="2">
        <f t="shared" si="283"/>
        <v>0.36777150916784201</v>
      </c>
      <c r="M730" s="2">
        <f t="shared" si="284"/>
        <v>6.5585331452750417E-2</v>
      </c>
      <c r="N730" s="118"/>
      <c r="O730" s="118">
        <v>3214</v>
      </c>
      <c r="P730" s="108">
        <v>2086</v>
      </c>
      <c r="Q730" s="108">
        <v>372</v>
      </c>
      <c r="R730" s="118"/>
      <c r="S730" s="118"/>
      <c r="T730" s="118"/>
      <c r="U730" s="104"/>
      <c r="V730" s="104"/>
      <c r="W730" s="104"/>
      <c r="X730" s="104"/>
      <c r="Y730" s="104"/>
      <c r="Z730" s="104"/>
      <c r="AA730" s="104"/>
      <c r="AB730" s="104"/>
      <c r="AC730" s="104"/>
      <c r="AD730" s="104"/>
      <c r="AE730" s="17"/>
      <c r="AG730" s="7">
        <f>IF(Q730&gt;0,RANK(Q730,(N730:P730,Q730:AE730)),0)</f>
        <v>3</v>
      </c>
      <c r="AH730" s="7">
        <f>IF(R730&gt;0,RANK(R730,(N730:P730,Q730:AE730)),0)</f>
        <v>0</v>
      </c>
      <c r="AI730" s="7">
        <f>IF(T730&gt;0,RANK(T730,(N730:P730,Q730:AE730)),0)</f>
        <v>0</v>
      </c>
      <c r="AJ730" s="7">
        <f>IF(S730&gt;0,RANK(S730,(N730:P730,Q730:AE730)),0)</f>
        <v>0</v>
      </c>
      <c r="AK730" s="2">
        <f t="shared" si="285"/>
        <v>6.5585331452750348E-2</v>
      </c>
      <c r="AL730" s="2">
        <f t="shared" si="286"/>
        <v>0</v>
      </c>
      <c r="AM730" s="2">
        <f t="shared" si="287"/>
        <v>0</v>
      </c>
      <c r="AN730" s="2">
        <f t="shared" si="288"/>
        <v>0</v>
      </c>
      <c r="AP730" t="s">
        <v>575</v>
      </c>
      <c r="AQ730" t="s">
        <v>2515</v>
      </c>
      <c r="AT730">
        <v>2</v>
      </c>
      <c r="AU730" s="95">
        <v>20</v>
      </c>
      <c r="AV730" s="97">
        <v>99</v>
      </c>
      <c r="AW730" s="100">
        <f t="shared" si="277"/>
        <v>20099</v>
      </c>
      <c r="AY730" s="7" t="s">
        <v>1461</v>
      </c>
    </row>
    <row r="731" spans="1:51" ht="13" hidden="1" customHeight="1" outlineLevel="1">
      <c r="A731" t="s">
        <v>1693</v>
      </c>
      <c r="B731" t="s">
        <v>2515</v>
      </c>
      <c r="C731" s="1">
        <f t="shared" si="278"/>
        <v>764</v>
      </c>
      <c r="D731" s="7">
        <f>IF(N731&gt;0, RANK(N731,(N731:P731,Q731:AE731)),0)</f>
        <v>0</v>
      </c>
      <c r="E731" s="7">
        <f>IF(O731&gt;0,RANK(O731,(N731:P731,Q731:AE731)),0)</f>
        <v>1</v>
      </c>
      <c r="F731" s="7">
        <f>IF(P731&gt;0,RANK(P731,(N731:P731,Q731:AE731)),0)</f>
        <v>2</v>
      </c>
      <c r="G731" s="1">
        <f t="shared" si="279"/>
        <v>421</v>
      </c>
      <c r="H731" s="2">
        <f t="shared" si="280"/>
        <v>0.55104712041884818</v>
      </c>
      <c r="I731" s="2"/>
      <c r="J731" s="2">
        <f t="shared" si="281"/>
        <v>0</v>
      </c>
      <c r="K731" s="2">
        <f t="shared" si="282"/>
        <v>0.75916230366492143</v>
      </c>
      <c r="L731" s="2">
        <f t="shared" si="283"/>
        <v>0.20811518324607331</v>
      </c>
      <c r="M731" s="2">
        <f t="shared" si="284"/>
        <v>3.2722513089005256E-2</v>
      </c>
      <c r="N731" s="118"/>
      <c r="O731" s="118">
        <v>580</v>
      </c>
      <c r="P731" s="108">
        <v>159</v>
      </c>
      <c r="Q731" s="108">
        <v>25</v>
      </c>
      <c r="R731" s="118"/>
      <c r="S731" s="118"/>
      <c r="T731" s="118"/>
      <c r="U731" s="104"/>
      <c r="V731" s="104"/>
      <c r="W731" s="104"/>
      <c r="X731" s="104"/>
      <c r="Y731" s="104"/>
      <c r="Z731" s="104"/>
      <c r="AA731" s="104"/>
      <c r="AB731" s="104"/>
      <c r="AC731" s="104"/>
      <c r="AD731" s="104"/>
      <c r="AE731" s="104"/>
      <c r="AG731" s="7">
        <f>IF(Q731&gt;0,RANK(Q731,(N731:P731,Q731:AE731)),0)</f>
        <v>3</v>
      </c>
      <c r="AH731" s="7">
        <f>IF(R731&gt;0,RANK(R731,(N731:P731,Q731:AE731)),0)</f>
        <v>0</v>
      </c>
      <c r="AI731" s="7">
        <f>IF(T731&gt;0,RANK(T731,(N731:P731,Q731:AE731)),0)</f>
        <v>0</v>
      </c>
      <c r="AJ731" s="7">
        <f>IF(S731&gt;0,RANK(S731,(N731:P731,Q731:AE731)),0)</f>
        <v>0</v>
      </c>
      <c r="AK731" s="2">
        <f t="shared" si="285"/>
        <v>3.2722513089005235E-2</v>
      </c>
      <c r="AL731" s="2">
        <f t="shared" si="286"/>
        <v>0</v>
      </c>
      <c r="AM731" s="2">
        <f t="shared" si="287"/>
        <v>0</v>
      </c>
      <c r="AN731" s="2">
        <f t="shared" si="288"/>
        <v>0</v>
      </c>
      <c r="AP731" t="s">
        <v>1693</v>
      </c>
      <c r="AQ731" t="s">
        <v>2515</v>
      </c>
      <c r="AT731">
        <v>2</v>
      </c>
      <c r="AU731" s="95">
        <v>20</v>
      </c>
      <c r="AV731" s="97">
        <v>101</v>
      </c>
      <c r="AW731" s="100">
        <f t="shared" si="277"/>
        <v>20101</v>
      </c>
      <c r="AY731" s="7" t="s">
        <v>1461</v>
      </c>
    </row>
    <row r="732" spans="1:51" ht="13" hidden="1" customHeight="1" outlineLevel="1">
      <c r="A732" t="s">
        <v>2579</v>
      </c>
      <c r="B732" t="s">
        <v>2515</v>
      </c>
      <c r="C732" s="1">
        <f t="shared" si="278"/>
        <v>19872</v>
      </c>
      <c r="D732" s="7">
        <f>IF(N732&gt;0, RANK(N732,(N732:P732,Q732:AE732)),0)</f>
        <v>0</v>
      </c>
      <c r="E732" s="7">
        <f>IF(O732&gt;0,RANK(O732,(N732:P732,Q732:AE732)),0)</f>
        <v>1</v>
      </c>
      <c r="F732" s="7">
        <f>IF(P732&gt;0,RANK(P732,(N732:P732,Q732:AE732)),0)</f>
        <v>2</v>
      </c>
      <c r="G732" s="1">
        <f t="shared" si="279"/>
        <v>1850</v>
      </c>
      <c r="H732" s="2">
        <f t="shared" si="280"/>
        <v>9.3095813204508854E-2</v>
      </c>
      <c r="I732" s="2"/>
      <c r="J732" s="2">
        <f t="shared" si="281"/>
        <v>0</v>
      </c>
      <c r="K732" s="2">
        <f t="shared" si="282"/>
        <v>0.52390297906602257</v>
      </c>
      <c r="L732" s="2">
        <f t="shared" si="283"/>
        <v>0.43080716586151369</v>
      </c>
      <c r="M732" s="2">
        <f t="shared" si="284"/>
        <v>4.5289855072463747E-2</v>
      </c>
      <c r="N732" s="118"/>
      <c r="O732" s="118">
        <v>10411</v>
      </c>
      <c r="P732" s="108">
        <v>8561</v>
      </c>
      <c r="Q732" s="108">
        <v>900</v>
      </c>
      <c r="R732" s="118"/>
      <c r="S732" s="118"/>
      <c r="T732" s="118"/>
      <c r="U732" s="104"/>
      <c r="V732" s="104"/>
      <c r="W732" s="104"/>
      <c r="X732" s="104"/>
      <c r="Y732" s="104"/>
      <c r="Z732" s="104"/>
      <c r="AA732" s="104"/>
      <c r="AB732" s="104"/>
      <c r="AC732" s="104"/>
      <c r="AD732" s="104"/>
      <c r="AE732" s="104"/>
      <c r="AG732" s="7">
        <f>IF(Q732&gt;0,RANK(Q732,(N732:P732,Q732:AE732)),0)</f>
        <v>3</v>
      </c>
      <c r="AH732" s="7">
        <f>IF(R732&gt;0,RANK(R732,(N732:P732,Q732:AE732)),0)</f>
        <v>0</v>
      </c>
      <c r="AI732" s="7">
        <f>IF(T732&gt;0,RANK(T732,(N732:P732,Q732:AE732)),0)</f>
        <v>0</v>
      </c>
      <c r="AJ732" s="7">
        <f>IF(S732&gt;0,RANK(S732,(N732:P732,Q732:AE732)),0)</f>
        <v>0</v>
      </c>
      <c r="AK732" s="2">
        <f t="shared" si="285"/>
        <v>4.5289855072463768E-2</v>
      </c>
      <c r="AL732" s="2">
        <f t="shared" si="286"/>
        <v>0</v>
      </c>
      <c r="AM732" s="2">
        <f t="shared" si="287"/>
        <v>0</v>
      </c>
      <c r="AN732" s="2">
        <f t="shared" si="288"/>
        <v>0</v>
      </c>
      <c r="AP732" t="s">
        <v>2579</v>
      </c>
      <c r="AQ732" t="s">
        <v>2515</v>
      </c>
      <c r="AT732">
        <v>2</v>
      </c>
      <c r="AU732" s="95">
        <v>20</v>
      </c>
      <c r="AV732" s="97">
        <v>103</v>
      </c>
      <c r="AW732" s="100">
        <f t="shared" si="277"/>
        <v>20103</v>
      </c>
      <c r="AY732" s="7" t="s">
        <v>1461</v>
      </c>
    </row>
    <row r="733" spans="1:51" ht="13" hidden="1" customHeight="1" outlineLevel="1">
      <c r="A733" t="s">
        <v>181</v>
      </c>
      <c r="B733" t="s">
        <v>2515</v>
      </c>
      <c r="C733" s="1">
        <f t="shared" si="278"/>
        <v>1276</v>
      </c>
      <c r="D733" s="7">
        <f>IF(N733&gt;0, RANK(N733,(N733:P733,Q733:AE733)),0)</f>
        <v>0</v>
      </c>
      <c r="E733" s="7">
        <f>IF(O733&gt;0,RANK(O733,(N733:P733,Q733:AE733)),0)</f>
        <v>1</v>
      </c>
      <c r="F733" s="7">
        <f>IF(P733&gt;0,RANK(P733,(N733:P733,Q733:AE733)),0)</f>
        <v>2</v>
      </c>
      <c r="G733" s="1">
        <f t="shared" si="279"/>
        <v>626</v>
      </c>
      <c r="H733" s="2">
        <f t="shared" si="280"/>
        <v>0.49059561128526646</v>
      </c>
      <c r="I733" s="2"/>
      <c r="J733" s="2">
        <f t="shared" si="281"/>
        <v>0</v>
      </c>
      <c r="K733" s="2">
        <f t="shared" si="282"/>
        <v>0.72492163009404387</v>
      </c>
      <c r="L733" s="2">
        <f t="shared" si="283"/>
        <v>0.23432601880877743</v>
      </c>
      <c r="M733" s="2">
        <f t="shared" si="284"/>
        <v>4.0752351097178702E-2</v>
      </c>
      <c r="N733" s="118"/>
      <c r="O733" s="118">
        <v>925</v>
      </c>
      <c r="P733" s="108">
        <v>299</v>
      </c>
      <c r="Q733" s="108">
        <v>52</v>
      </c>
      <c r="R733" s="118"/>
      <c r="S733" s="118"/>
      <c r="T733" s="118"/>
      <c r="U733" s="104"/>
      <c r="V733" s="104"/>
      <c r="W733" s="104"/>
      <c r="X733" s="104"/>
      <c r="Y733" s="104"/>
      <c r="Z733" s="104"/>
      <c r="AA733" s="104"/>
      <c r="AB733" s="104"/>
      <c r="AC733" s="104"/>
      <c r="AD733" s="104"/>
      <c r="AE733" s="104"/>
      <c r="AG733" s="7">
        <f>IF(Q733&gt;0,RANK(Q733,(N733:P733,Q733:AE733)),0)</f>
        <v>3</v>
      </c>
      <c r="AH733" s="7">
        <f>IF(R733&gt;0,RANK(R733,(N733:P733,Q733:AE733)),0)</f>
        <v>0</v>
      </c>
      <c r="AI733" s="7">
        <f>IF(T733&gt;0,RANK(T733,(N733:P733,Q733:AE733)),0)</f>
        <v>0</v>
      </c>
      <c r="AJ733" s="7">
        <f>IF(S733&gt;0,RANK(S733,(N733:P733,Q733:AE733)),0)</f>
        <v>0</v>
      </c>
      <c r="AK733" s="2">
        <f t="shared" si="285"/>
        <v>4.0752351097178681E-2</v>
      </c>
      <c r="AL733" s="2">
        <f t="shared" si="286"/>
        <v>0</v>
      </c>
      <c r="AM733" s="2">
        <f t="shared" si="287"/>
        <v>0</v>
      </c>
      <c r="AN733" s="2">
        <f t="shared" si="288"/>
        <v>0</v>
      </c>
      <c r="AP733" t="s">
        <v>181</v>
      </c>
      <c r="AQ733" t="s">
        <v>2515</v>
      </c>
      <c r="AT733">
        <v>2</v>
      </c>
      <c r="AU733" s="95">
        <v>20</v>
      </c>
      <c r="AV733" s="97">
        <v>105</v>
      </c>
      <c r="AW733" s="100">
        <f t="shared" si="277"/>
        <v>20105</v>
      </c>
      <c r="AY733" s="7" t="s">
        <v>1461</v>
      </c>
    </row>
    <row r="734" spans="1:51" ht="13" hidden="1" customHeight="1" outlineLevel="1">
      <c r="A734" t="s">
        <v>682</v>
      </c>
      <c r="B734" t="s">
        <v>2515</v>
      </c>
      <c r="C734" s="1">
        <f t="shared" si="278"/>
        <v>3193</v>
      </c>
      <c r="D734" s="7">
        <f>IF(N734&gt;0, RANK(N734,(N734:P734,Q734:AE734)),0)</f>
        <v>0</v>
      </c>
      <c r="E734" s="7">
        <f>IF(O734&gt;0,RANK(O734,(N734:P734,Q734:AE734)),0)</f>
        <v>1</v>
      </c>
      <c r="F734" s="7">
        <f>IF(P734&gt;0,RANK(P734,(N734:P734,Q734:AE734)),0)</f>
        <v>2</v>
      </c>
      <c r="G734" s="1">
        <f t="shared" si="279"/>
        <v>1059</v>
      </c>
      <c r="H734" s="2">
        <f t="shared" si="280"/>
        <v>0.3316630128405888</v>
      </c>
      <c r="I734" s="2"/>
      <c r="J734" s="2">
        <f t="shared" si="281"/>
        <v>0</v>
      </c>
      <c r="K734" s="2">
        <f t="shared" si="282"/>
        <v>0.63639210773567179</v>
      </c>
      <c r="L734" s="2">
        <f t="shared" si="283"/>
        <v>0.30472909489508299</v>
      </c>
      <c r="M734" s="2">
        <f t="shared" si="284"/>
        <v>5.8878797369245228E-2</v>
      </c>
      <c r="N734" s="118"/>
      <c r="O734" s="118">
        <v>2032</v>
      </c>
      <c r="P734" s="108">
        <v>973</v>
      </c>
      <c r="Q734" s="108">
        <v>188</v>
      </c>
      <c r="R734" s="118"/>
      <c r="S734" s="118"/>
      <c r="T734" s="118"/>
      <c r="U734" s="104"/>
      <c r="V734" s="104"/>
      <c r="W734" s="104"/>
      <c r="X734" s="104"/>
      <c r="Y734" s="104"/>
      <c r="Z734" s="104"/>
      <c r="AA734" s="104"/>
      <c r="AB734" s="104"/>
      <c r="AC734" s="104"/>
      <c r="AD734" s="104"/>
      <c r="AE734" s="104"/>
      <c r="AG734" s="7">
        <f>IF(Q734&gt;0,RANK(Q734,(N734:P734,Q734:AE734)),0)</f>
        <v>3</v>
      </c>
      <c r="AH734" s="7">
        <f>IF(R734&gt;0,RANK(R734,(N734:P734,Q734:AE734)),0)</f>
        <v>0</v>
      </c>
      <c r="AI734" s="7">
        <f>IF(T734&gt;0,RANK(T734,(N734:P734,Q734:AE734)),0)</f>
        <v>0</v>
      </c>
      <c r="AJ734" s="7">
        <f>IF(S734&gt;0,RANK(S734,(N734:P734,Q734:AE734)),0)</f>
        <v>0</v>
      </c>
      <c r="AK734" s="2">
        <f t="shared" si="285"/>
        <v>5.8878797369245221E-2</v>
      </c>
      <c r="AL734" s="2">
        <f t="shared" si="286"/>
        <v>0</v>
      </c>
      <c r="AM734" s="2">
        <f t="shared" si="287"/>
        <v>0</v>
      </c>
      <c r="AN734" s="2">
        <f t="shared" si="288"/>
        <v>0</v>
      </c>
      <c r="AP734" t="s">
        <v>682</v>
      </c>
      <c r="AQ734" t="s">
        <v>2515</v>
      </c>
      <c r="AT734">
        <v>2</v>
      </c>
      <c r="AU734" s="95">
        <v>20</v>
      </c>
      <c r="AV734" s="97">
        <v>107</v>
      </c>
      <c r="AW734" s="100">
        <f t="shared" si="277"/>
        <v>20107</v>
      </c>
      <c r="AY734" s="7" t="s">
        <v>1461</v>
      </c>
    </row>
    <row r="735" spans="1:51" ht="13" hidden="1" customHeight="1" outlineLevel="1">
      <c r="A735" t="s">
        <v>1936</v>
      </c>
      <c r="B735" t="s">
        <v>2515</v>
      </c>
      <c r="C735" s="1">
        <f t="shared" si="278"/>
        <v>1049</v>
      </c>
      <c r="D735" s="7">
        <f>IF(N735&gt;0, RANK(N735,(N735:P735,Q735:AE735)),0)</f>
        <v>0</v>
      </c>
      <c r="E735" s="7">
        <f>IF(O735&gt;0,RANK(O735,(N735:P735,Q735:AE735)),0)</f>
        <v>1</v>
      </c>
      <c r="F735" s="7">
        <f>IF(P735&gt;0,RANK(P735,(N735:P735,Q735:AE735)),0)</f>
        <v>2</v>
      </c>
      <c r="G735" s="1">
        <f t="shared" si="279"/>
        <v>596</v>
      </c>
      <c r="H735" s="2">
        <f t="shared" si="280"/>
        <v>0.56816015252621543</v>
      </c>
      <c r="I735" s="2"/>
      <c r="J735" s="2">
        <f t="shared" si="281"/>
        <v>0</v>
      </c>
      <c r="K735" s="2">
        <f t="shared" si="282"/>
        <v>0.76072449952335552</v>
      </c>
      <c r="L735" s="2">
        <f t="shared" si="283"/>
        <v>0.19256434699714015</v>
      </c>
      <c r="M735" s="2">
        <f t="shared" si="284"/>
        <v>4.671115347950433E-2</v>
      </c>
      <c r="N735" s="118"/>
      <c r="O735" s="118">
        <v>798</v>
      </c>
      <c r="P735" s="108">
        <v>202</v>
      </c>
      <c r="Q735" s="108">
        <v>49</v>
      </c>
      <c r="R735" s="118"/>
      <c r="S735" s="118"/>
      <c r="T735" s="118"/>
      <c r="U735" s="104"/>
      <c r="V735" s="104"/>
      <c r="W735" s="104"/>
      <c r="X735" s="104"/>
      <c r="Y735" s="104"/>
      <c r="Z735" s="104"/>
      <c r="AA735" s="104"/>
      <c r="AB735" s="104"/>
      <c r="AC735" s="104"/>
      <c r="AD735" s="104"/>
      <c r="AE735" s="104"/>
      <c r="AG735" s="7">
        <f>IF(Q735&gt;0,RANK(Q735,(N735:P735,Q735:AE735)),0)</f>
        <v>3</v>
      </c>
      <c r="AH735" s="7">
        <f>IF(R735&gt;0,RANK(R735,(N735:P735,Q735:AE735)),0)</f>
        <v>0</v>
      </c>
      <c r="AI735" s="7">
        <f>IF(T735&gt;0,RANK(T735,(N735:P735,Q735:AE735)),0)</f>
        <v>0</v>
      </c>
      <c r="AJ735" s="7">
        <f>IF(S735&gt;0,RANK(S735,(N735:P735,Q735:AE735)),0)</f>
        <v>0</v>
      </c>
      <c r="AK735" s="2">
        <f t="shared" si="285"/>
        <v>4.6711153479504289E-2</v>
      </c>
      <c r="AL735" s="2">
        <f t="shared" si="286"/>
        <v>0</v>
      </c>
      <c r="AM735" s="2">
        <f t="shared" si="287"/>
        <v>0</v>
      </c>
      <c r="AN735" s="2">
        <f t="shared" si="288"/>
        <v>0</v>
      </c>
      <c r="AP735" t="s">
        <v>1936</v>
      </c>
      <c r="AQ735" t="s">
        <v>2515</v>
      </c>
      <c r="AT735">
        <v>2</v>
      </c>
      <c r="AU735" s="95">
        <v>20</v>
      </c>
      <c r="AV735" s="97">
        <v>109</v>
      </c>
      <c r="AW735" s="100">
        <f t="shared" si="277"/>
        <v>20109</v>
      </c>
      <c r="AY735" s="7" t="s">
        <v>1461</v>
      </c>
    </row>
    <row r="736" spans="1:51" ht="13" hidden="1" customHeight="1" outlineLevel="1">
      <c r="A736" t="s">
        <v>2250</v>
      </c>
      <c r="B736" t="s">
        <v>2515</v>
      </c>
      <c r="C736" s="1">
        <f t="shared" si="278"/>
        <v>8917</v>
      </c>
      <c r="D736" s="7">
        <f>IF(N736&gt;0, RANK(N736,(N736:P736,Q736:AE736)),0)</f>
        <v>0</v>
      </c>
      <c r="E736" s="7">
        <f>IF(O736&gt;0,RANK(O736,(N736:P736,Q736:AE736)),0)</f>
        <v>1</v>
      </c>
      <c r="F736" s="7">
        <f>IF(P736&gt;0,RANK(P736,(N736:P736,Q736:AE736)),0)</f>
        <v>2</v>
      </c>
      <c r="G736" s="1">
        <f t="shared" si="279"/>
        <v>7</v>
      </c>
      <c r="H736" s="2">
        <f t="shared" si="280"/>
        <v>7.8501738252775594E-4</v>
      </c>
      <c r="I736" s="2"/>
      <c r="J736" s="2">
        <f t="shared" si="281"/>
        <v>0</v>
      </c>
      <c r="K736" s="2">
        <f t="shared" si="282"/>
        <v>0.4778512952786812</v>
      </c>
      <c r="L736" s="2">
        <f t="shared" si="283"/>
        <v>0.47706627789615341</v>
      </c>
      <c r="M736" s="2">
        <f t="shared" si="284"/>
        <v>4.5082426825165389E-2</v>
      </c>
      <c r="N736" s="118"/>
      <c r="O736" s="118">
        <v>4261</v>
      </c>
      <c r="P736" s="108">
        <v>4254</v>
      </c>
      <c r="Q736" s="108">
        <v>402</v>
      </c>
      <c r="R736" s="118"/>
      <c r="S736" s="118"/>
      <c r="T736" s="118"/>
      <c r="U736" s="104"/>
      <c r="V736" s="104"/>
      <c r="W736" s="104"/>
      <c r="X736" s="104"/>
      <c r="Y736" s="104"/>
      <c r="Z736" s="104"/>
      <c r="AA736" s="104"/>
      <c r="AB736" s="104"/>
      <c r="AC736" s="104"/>
      <c r="AD736" s="104"/>
      <c r="AE736" s="104"/>
      <c r="AG736" s="7">
        <f>IF(Q736&gt;0,RANK(Q736,(N736:P736,Q736:AE736)),0)</f>
        <v>3</v>
      </c>
      <c r="AH736" s="7">
        <f>IF(R736&gt;0,RANK(R736,(N736:P736,Q736:AE736)),0)</f>
        <v>0</v>
      </c>
      <c r="AI736" s="7">
        <f>IF(T736&gt;0,RANK(T736,(N736:P736,Q736:AE736)),0)</f>
        <v>0</v>
      </c>
      <c r="AJ736" s="7">
        <f>IF(S736&gt;0,RANK(S736,(N736:P736,Q736:AE736)),0)</f>
        <v>0</v>
      </c>
      <c r="AK736" s="2">
        <f t="shared" si="285"/>
        <v>4.5082426825165417E-2</v>
      </c>
      <c r="AL736" s="2">
        <f t="shared" si="286"/>
        <v>0</v>
      </c>
      <c r="AM736" s="2">
        <f t="shared" si="287"/>
        <v>0</v>
      </c>
      <c r="AN736" s="2">
        <f t="shared" si="288"/>
        <v>0</v>
      </c>
      <c r="AP736" t="s">
        <v>2250</v>
      </c>
      <c r="AQ736" t="s">
        <v>2515</v>
      </c>
      <c r="AT736">
        <v>2</v>
      </c>
      <c r="AU736" s="95">
        <v>20</v>
      </c>
      <c r="AV736" s="97">
        <v>111</v>
      </c>
      <c r="AW736" s="100">
        <f t="shared" si="277"/>
        <v>20111</v>
      </c>
      <c r="AY736" s="7" t="s">
        <v>1461</v>
      </c>
    </row>
    <row r="737" spans="1:51" ht="13" hidden="1" customHeight="1" outlineLevel="1">
      <c r="A737" t="s">
        <v>1130</v>
      </c>
      <c r="B737" t="s">
        <v>2515</v>
      </c>
      <c r="C737" s="1">
        <f>SUM(N737:AE737)</f>
        <v>10138</v>
      </c>
      <c r="D737" s="7">
        <f>IF(N737&gt;0, RANK(N737,(N737:P737,Q737:AE737)),0)</f>
        <v>0</v>
      </c>
      <c r="E737" s="7">
        <f>IF(O737&gt;0,RANK(O737,(N737:P737,Q737:AE737)),0)</f>
        <v>1</v>
      </c>
      <c r="F737" s="7">
        <f>IF(P737&gt;0,RANK(P737,(N737:P737,Q737:AE737)),0)</f>
        <v>2</v>
      </c>
      <c r="G737" s="1">
        <f>IF(C737&gt;0,MAX(N737:U737)-LARGE(N737:U737,2),0)</f>
        <v>2455</v>
      </c>
      <c r="H737" s="2">
        <f>IF(C737&gt;0,G737/C737,0)</f>
        <v>0.24215821661077136</v>
      </c>
      <c r="I737" s="2"/>
      <c r="J737" s="2">
        <f>IF($C737=0,"-",N737/$C737)</f>
        <v>0</v>
      </c>
      <c r="K737" s="2">
        <f>IF($C737=0,"-",O737/$C737)</f>
        <v>0.59607417636614712</v>
      </c>
      <c r="L737" s="2">
        <f>IF($C737=0,"-",P737/$C737)</f>
        <v>0.35391595975537582</v>
      </c>
      <c r="M737" s="2">
        <f>IF(C737=0,"-",(1-J737-K737-L737))</f>
        <v>5.0009863878477057E-2</v>
      </c>
      <c r="N737" s="104"/>
      <c r="O737" s="104">
        <v>6043</v>
      </c>
      <c r="P737" s="109">
        <v>3588</v>
      </c>
      <c r="Q737" s="108">
        <v>507</v>
      </c>
      <c r="R737" s="104"/>
      <c r="S737" s="104"/>
      <c r="T737" s="118"/>
      <c r="U737" s="104"/>
      <c r="V737" s="104"/>
      <c r="W737" s="104"/>
      <c r="X737" s="104"/>
      <c r="Y737" s="104"/>
      <c r="Z737" s="104"/>
      <c r="AA737" s="104"/>
      <c r="AB737" s="104"/>
      <c r="AC737" s="104"/>
      <c r="AD737" s="104"/>
      <c r="AE737" s="104"/>
      <c r="AG737" s="7">
        <f>IF(Q737&gt;0,RANK(Q737,(N737:P737,Q737:AE737)),0)</f>
        <v>3</v>
      </c>
      <c r="AH737" s="7">
        <f>IF(R737&gt;0,RANK(R737,(N737:P737,Q737:AE737)),0)</f>
        <v>0</v>
      </c>
      <c r="AI737" s="7">
        <f>IF(T737&gt;0,RANK(T737,(N737:P737,Q737:AE737)),0)</f>
        <v>0</v>
      </c>
      <c r="AJ737" s="7">
        <f>IF(S737&gt;0,RANK(S737,(N737:P737,Q737:AE737)),0)</f>
        <v>0</v>
      </c>
      <c r="AK737" s="2">
        <f>IF($C737=0,"-",Q737/$C737)</f>
        <v>5.0009863878477015E-2</v>
      </c>
      <c r="AL737" s="2">
        <f>IF($C737=0,"-",R737/$C737)</f>
        <v>0</v>
      </c>
      <c r="AM737" s="2">
        <f>IF($C737=0,"-",T737/$C737)</f>
        <v>0</v>
      </c>
      <c r="AN737" s="2">
        <f>IF($C737=0,"-",S737/$C737)</f>
        <v>0</v>
      </c>
      <c r="AP737" t="s">
        <v>1130</v>
      </c>
      <c r="AQ737" t="s">
        <v>2515</v>
      </c>
      <c r="AT737">
        <v>2</v>
      </c>
      <c r="AU737" s="95">
        <v>20</v>
      </c>
      <c r="AV737" s="97">
        <v>113</v>
      </c>
      <c r="AW737" s="100">
        <f>1000*AU737+AV737</f>
        <v>20113</v>
      </c>
      <c r="AY737" s="7" t="s">
        <v>1461</v>
      </c>
    </row>
    <row r="738" spans="1:51" ht="13" hidden="1" customHeight="1" outlineLevel="1">
      <c r="A738" t="s">
        <v>2300</v>
      </c>
      <c r="B738" t="s">
        <v>2515</v>
      </c>
      <c r="C738" s="1">
        <f t="shared" si="278"/>
        <v>4429</v>
      </c>
      <c r="D738" s="7">
        <f>IF(N738&gt;0, RANK(N738,(N738:P738,Q738:AE738)),0)</f>
        <v>0</v>
      </c>
      <c r="E738" s="7">
        <f>IF(O738&gt;0,RANK(O738,(N738:P738,Q738:AE738)),0)</f>
        <v>1</v>
      </c>
      <c r="F738" s="7">
        <f>IF(P738&gt;0,RANK(P738,(N738:P738,Q738:AE738)),0)</f>
        <v>2</v>
      </c>
      <c r="G738" s="1">
        <f t="shared" si="279"/>
        <v>1484</v>
      </c>
      <c r="H738" s="2">
        <f t="shared" si="280"/>
        <v>0.3350643486114247</v>
      </c>
      <c r="I738" s="2"/>
      <c r="J738" s="2">
        <f t="shared" si="281"/>
        <v>0</v>
      </c>
      <c r="K738" s="2">
        <f t="shared" si="282"/>
        <v>0.64280876044253787</v>
      </c>
      <c r="L738" s="2">
        <f t="shared" si="283"/>
        <v>0.30774441183111312</v>
      </c>
      <c r="M738" s="2">
        <f t="shared" si="284"/>
        <v>4.9446827726349007E-2</v>
      </c>
      <c r="N738" s="104"/>
      <c r="O738" s="104">
        <v>2847</v>
      </c>
      <c r="P738" s="109">
        <v>1363</v>
      </c>
      <c r="Q738" s="108">
        <v>219</v>
      </c>
      <c r="R738" s="104"/>
      <c r="S738" s="104"/>
      <c r="T738" s="118"/>
      <c r="U738" s="104"/>
      <c r="V738" s="104"/>
      <c r="W738" s="104"/>
      <c r="X738" s="104"/>
      <c r="Y738" s="104"/>
      <c r="Z738" s="104"/>
      <c r="AA738" s="104"/>
      <c r="AB738" s="104"/>
      <c r="AC738" s="104"/>
      <c r="AD738" s="104"/>
      <c r="AE738" s="104"/>
      <c r="AG738" s="7">
        <f>IF(Q738&gt;0,RANK(Q738,(N738:P738,Q738:AE738)),0)</f>
        <v>3</v>
      </c>
      <c r="AH738" s="7">
        <f>IF(R738&gt;0,RANK(R738,(N738:P738,Q738:AE738)),0)</f>
        <v>0</v>
      </c>
      <c r="AI738" s="7">
        <f>IF(T738&gt;0,RANK(T738,(N738:P738,Q738:AE738)),0)</f>
        <v>0</v>
      </c>
      <c r="AJ738" s="7">
        <f>IF(S738&gt;0,RANK(S738,(N738:P738,Q738:AE738)),0)</f>
        <v>0</v>
      </c>
      <c r="AK738" s="2">
        <f t="shared" si="285"/>
        <v>4.9446827726349063E-2</v>
      </c>
      <c r="AL738" s="2">
        <f t="shared" si="286"/>
        <v>0</v>
      </c>
      <c r="AM738" s="2">
        <f t="shared" si="287"/>
        <v>0</v>
      </c>
      <c r="AN738" s="2">
        <f t="shared" si="288"/>
        <v>0</v>
      </c>
      <c r="AP738" t="s">
        <v>2300</v>
      </c>
      <c r="AQ738" t="s">
        <v>2515</v>
      </c>
      <c r="AT738">
        <v>2</v>
      </c>
      <c r="AU738" s="95">
        <v>20</v>
      </c>
      <c r="AV738" s="97">
        <v>115</v>
      </c>
      <c r="AW738" s="100">
        <f t="shared" si="277"/>
        <v>20115</v>
      </c>
      <c r="AY738" s="7" t="s">
        <v>1461</v>
      </c>
    </row>
    <row r="739" spans="1:51" ht="13" hidden="1" customHeight="1" outlineLevel="1">
      <c r="A739" t="s">
        <v>966</v>
      </c>
      <c r="B739" t="s">
        <v>2515</v>
      </c>
      <c r="C739" s="1">
        <f t="shared" si="278"/>
        <v>3703</v>
      </c>
      <c r="D739" s="7">
        <f>IF(N739&gt;0, RANK(N739,(N739:P739,Q739:AE739)),0)</f>
        <v>0</v>
      </c>
      <c r="E739" s="7">
        <f>IF(O739&gt;0,RANK(O739,(N739:P739,Q739:AE739)),0)</f>
        <v>1</v>
      </c>
      <c r="F739" s="7">
        <f>IF(P739&gt;0,RANK(P739,(N739:P739,Q739:AE739)),0)</f>
        <v>2</v>
      </c>
      <c r="G739" s="1">
        <f t="shared" si="279"/>
        <v>955</v>
      </c>
      <c r="H739" s="2">
        <f t="shared" si="280"/>
        <v>0.25789900081015393</v>
      </c>
      <c r="I739" s="2"/>
      <c r="J739" s="2">
        <f t="shared" si="281"/>
        <v>0</v>
      </c>
      <c r="K739" s="2">
        <f t="shared" si="282"/>
        <v>0.60761544693491765</v>
      </c>
      <c r="L739" s="2">
        <f t="shared" si="283"/>
        <v>0.34971644612476371</v>
      </c>
      <c r="M739" s="2">
        <f t="shared" si="284"/>
        <v>4.266810694031864E-2</v>
      </c>
      <c r="N739" s="104"/>
      <c r="O739" s="104">
        <v>2250</v>
      </c>
      <c r="P739" s="109">
        <v>1295</v>
      </c>
      <c r="Q739" s="108">
        <v>158</v>
      </c>
      <c r="R739" s="104"/>
      <c r="S739" s="104"/>
      <c r="T739" s="118"/>
      <c r="U739" s="104"/>
      <c r="V739" s="104"/>
      <c r="W739" s="104"/>
      <c r="X739" s="104"/>
      <c r="Y739" s="104"/>
      <c r="Z739" s="104"/>
      <c r="AA739" s="104"/>
      <c r="AB739" s="104"/>
      <c r="AC739" s="104"/>
      <c r="AD739" s="104"/>
      <c r="AE739" s="104"/>
      <c r="AG739" s="7">
        <f>IF(Q739&gt;0,RANK(Q739,(N739:P739,Q739:AE739)),0)</f>
        <v>3</v>
      </c>
      <c r="AH739" s="7">
        <f>IF(R739&gt;0,RANK(R739,(N739:P739,Q739:AE739)),0)</f>
        <v>0</v>
      </c>
      <c r="AI739" s="7">
        <f>IF(T739&gt;0,RANK(T739,(N739:P739,Q739:AE739)),0)</f>
        <v>0</v>
      </c>
      <c r="AJ739" s="7">
        <f>IF(S739&gt;0,RANK(S739,(N739:P739,Q739:AE739)),0)</f>
        <v>0</v>
      </c>
      <c r="AK739" s="2">
        <f t="shared" si="285"/>
        <v>4.2668106940318661E-2</v>
      </c>
      <c r="AL739" s="2">
        <f t="shared" si="286"/>
        <v>0</v>
      </c>
      <c r="AM739" s="2">
        <f t="shared" si="287"/>
        <v>0</v>
      </c>
      <c r="AN739" s="2">
        <f t="shared" si="288"/>
        <v>0</v>
      </c>
      <c r="AP739" t="s">
        <v>966</v>
      </c>
      <c r="AQ739" t="s">
        <v>2515</v>
      </c>
      <c r="AT739">
        <v>2</v>
      </c>
      <c r="AU739" s="95">
        <v>20</v>
      </c>
      <c r="AV739" s="97">
        <v>117</v>
      </c>
      <c r="AW739" s="100">
        <f t="shared" si="277"/>
        <v>20117</v>
      </c>
      <c r="AY739" s="7" t="s">
        <v>1461</v>
      </c>
    </row>
    <row r="740" spans="1:51" ht="13" hidden="1" customHeight="1" outlineLevel="1">
      <c r="A740" t="s">
        <v>1817</v>
      </c>
      <c r="B740" t="s">
        <v>2515</v>
      </c>
      <c r="C740" s="1">
        <f t="shared" si="278"/>
        <v>1401</v>
      </c>
      <c r="D740" s="7">
        <f>IF(N740&gt;0, RANK(N740,(N740:P740,Q740:AE740)),0)</f>
        <v>0</v>
      </c>
      <c r="E740" s="7">
        <f>IF(O740&gt;0,RANK(O740,(N740:P740,Q740:AE740)),0)</f>
        <v>1</v>
      </c>
      <c r="F740" s="7">
        <f>IF(P740&gt;0,RANK(P740,(N740:P740,Q740:AE740)),0)</f>
        <v>2</v>
      </c>
      <c r="G740" s="1">
        <f t="shared" si="279"/>
        <v>721</v>
      </c>
      <c r="H740" s="2">
        <f t="shared" si="280"/>
        <v>0.51463240542469668</v>
      </c>
      <c r="I740" s="2"/>
      <c r="J740" s="2">
        <f t="shared" si="281"/>
        <v>0</v>
      </c>
      <c r="K740" s="2">
        <f t="shared" si="282"/>
        <v>0.73875802997858675</v>
      </c>
      <c r="L740" s="2">
        <f t="shared" si="283"/>
        <v>0.22412562455389007</v>
      </c>
      <c r="M740" s="2">
        <f t="shared" si="284"/>
        <v>3.7116345467523182E-2</v>
      </c>
      <c r="N740" s="104"/>
      <c r="O740" s="104">
        <v>1035</v>
      </c>
      <c r="P740" s="109">
        <v>314</v>
      </c>
      <c r="Q740" s="108">
        <v>52</v>
      </c>
      <c r="R740" s="104"/>
      <c r="S740" s="104"/>
      <c r="T740" s="118"/>
      <c r="U740" s="104"/>
      <c r="V740" s="104"/>
      <c r="W740" s="104"/>
      <c r="X740" s="104"/>
      <c r="Y740" s="104"/>
      <c r="Z740" s="104"/>
      <c r="AA740" s="104"/>
      <c r="AB740" s="104"/>
      <c r="AC740" s="104"/>
      <c r="AD740" s="104"/>
      <c r="AE740" s="104"/>
      <c r="AG740" s="7">
        <f>IF(Q740&gt;0,RANK(Q740,(N740:P740,Q740:AE740)),0)</f>
        <v>3</v>
      </c>
      <c r="AH740" s="7">
        <f>IF(R740&gt;0,RANK(R740,(N740:P740,Q740:AE740)),0)</f>
        <v>0</v>
      </c>
      <c r="AI740" s="7">
        <f>IF(T740&gt;0,RANK(T740,(N740:P740,Q740:AE740)),0)</f>
        <v>0</v>
      </c>
      <c r="AJ740" s="7">
        <f>IF(S740&gt;0,RANK(S740,(N740:P740,Q740:AE740)),0)</f>
        <v>0</v>
      </c>
      <c r="AK740" s="2">
        <f t="shared" si="285"/>
        <v>3.7116345467523196E-2</v>
      </c>
      <c r="AL740" s="2">
        <f t="shared" si="286"/>
        <v>0</v>
      </c>
      <c r="AM740" s="2">
        <f t="shared" si="287"/>
        <v>0</v>
      </c>
      <c r="AN740" s="2">
        <f t="shared" si="288"/>
        <v>0</v>
      </c>
      <c r="AP740" t="s">
        <v>1817</v>
      </c>
      <c r="AQ740" t="s">
        <v>2515</v>
      </c>
      <c r="AT740">
        <v>2</v>
      </c>
      <c r="AU740" s="95">
        <v>20</v>
      </c>
      <c r="AV740" s="97">
        <v>119</v>
      </c>
      <c r="AW740" s="100">
        <f t="shared" si="277"/>
        <v>20119</v>
      </c>
      <c r="AY740" s="7" t="s">
        <v>1461</v>
      </c>
    </row>
    <row r="741" spans="1:51" ht="13" hidden="1" customHeight="1" outlineLevel="1">
      <c r="A741" t="s">
        <v>2403</v>
      </c>
      <c r="B741" t="s">
        <v>2515</v>
      </c>
      <c r="C741" s="1">
        <f t="shared" si="278"/>
        <v>10510</v>
      </c>
      <c r="D741" s="7">
        <f>IF(N741&gt;0, RANK(N741,(N741:P741,Q741:AE741)),0)</f>
        <v>0</v>
      </c>
      <c r="E741" s="7">
        <f>IF(O741&gt;0,RANK(O741,(N741:P741,Q741:AE741)),0)</f>
        <v>1</v>
      </c>
      <c r="F741" s="7">
        <f>IF(P741&gt;0,RANK(P741,(N741:P741,Q741:AE741)),0)</f>
        <v>2</v>
      </c>
      <c r="G741" s="1">
        <f t="shared" si="279"/>
        <v>2078</v>
      </c>
      <c r="H741" s="2">
        <f t="shared" si="280"/>
        <v>0.19771646051379638</v>
      </c>
      <c r="I741" s="2"/>
      <c r="J741" s="2">
        <f t="shared" si="281"/>
        <v>0</v>
      </c>
      <c r="K741" s="2">
        <f t="shared" si="282"/>
        <v>0.57944814462416749</v>
      </c>
      <c r="L741" s="2">
        <f t="shared" si="283"/>
        <v>0.38173168411037106</v>
      </c>
      <c r="M741" s="2">
        <f t="shared" si="284"/>
        <v>3.8820171265461445E-2</v>
      </c>
      <c r="N741" s="104"/>
      <c r="O741" s="104">
        <v>6090</v>
      </c>
      <c r="P741" s="109">
        <v>4012</v>
      </c>
      <c r="Q741" s="108">
        <v>408</v>
      </c>
      <c r="R741" s="104"/>
      <c r="S741" s="104"/>
      <c r="T741" s="118"/>
      <c r="U741" s="104"/>
      <c r="V741" s="104"/>
      <c r="W741" s="104"/>
      <c r="X741" s="104"/>
      <c r="Y741" s="104"/>
      <c r="Z741" s="104"/>
      <c r="AA741" s="104"/>
      <c r="AB741" s="104"/>
      <c r="AC741" s="104"/>
      <c r="AD741" s="104"/>
      <c r="AE741" s="104"/>
      <c r="AG741" s="7">
        <f>IF(Q741&gt;0,RANK(Q741,(N741:P741,Q741:AE741)),0)</f>
        <v>3</v>
      </c>
      <c r="AH741" s="7">
        <f>IF(R741&gt;0,RANK(R741,(N741:P741,Q741:AE741)),0)</f>
        <v>0</v>
      </c>
      <c r="AI741" s="7">
        <f>IF(T741&gt;0,RANK(T741,(N741:P741,Q741:AE741)),0)</f>
        <v>0</v>
      </c>
      <c r="AJ741" s="7">
        <f>IF(S741&gt;0,RANK(S741,(N741:P741,Q741:AE741)),0)</f>
        <v>0</v>
      </c>
      <c r="AK741" s="2">
        <f t="shared" si="285"/>
        <v>3.8820171265461466E-2</v>
      </c>
      <c r="AL741" s="2">
        <f t="shared" si="286"/>
        <v>0</v>
      </c>
      <c r="AM741" s="2">
        <f t="shared" si="287"/>
        <v>0</v>
      </c>
      <c r="AN741" s="2">
        <f t="shared" si="288"/>
        <v>0</v>
      </c>
      <c r="AP741" t="s">
        <v>2403</v>
      </c>
      <c r="AQ741" t="s">
        <v>2515</v>
      </c>
      <c r="AT741">
        <v>2</v>
      </c>
      <c r="AU741" s="95">
        <v>20</v>
      </c>
      <c r="AV741" s="97">
        <v>121</v>
      </c>
      <c r="AW741" s="100">
        <f t="shared" si="277"/>
        <v>20121</v>
      </c>
      <c r="AY741" s="7" t="s">
        <v>1461</v>
      </c>
    </row>
    <row r="742" spans="1:51" ht="13" hidden="1" customHeight="1" outlineLevel="1">
      <c r="A742" t="s">
        <v>1501</v>
      </c>
      <c r="B742" t="s">
        <v>2515</v>
      </c>
      <c r="C742" s="1">
        <f t="shared" si="278"/>
        <v>2256</v>
      </c>
      <c r="D742" s="7">
        <f>IF(N742&gt;0, RANK(N742,(N742:P742,Q742:AE742)),0)</f>
        <v>0</v>
      </c>
      <c r="E742" s="7">
        <f>IF(O742&gt;0,RANK(O742,(N742:P742,Q742:AE742)),0)</f>
        <v>1</v>
      </c>
      <c r="F742" s="7">
        <f>IF(P742&gt;0,RANK(P742,(N742:P742,Q742:AE742)),0)</f>
        <v>2</v>
      </c>
      <c r="G742" s="1">
        <f t="shared" si="279"/>
        <v>1108</v>
      </c>
      <c r="H742" s="2">
        <f t="shared" si="280"/>
        <v>0.49113475177304966</v>
      </c>
      <c r="I742" s="2"/>
      <c r="J742" s="2">
        <f t="shared" si="281"/>
        <v>0</v>
      </c>
      <c r="K742" s="2">
        <f t="shared" si="282"/>
        <v>0.72473404255319152</v>
      </c>
      <c r="L742" s="2">
        <f t="shared" si="283"/>
        <v>0.23359929078014185</v>
      </c>
      <c r="M742" s="2">
        <f t="shared" si="284"/>
        <v>4.166666666666663E-2</v>
      </c>
      <c r="N742" s="104"/>
      <c r="O742" s="104">
        <v>1635</v>
      </c>
      <c r="P742" s="109">
        <v>527</v>
      </c>
      <c r="Q742" s="108">
        <v>94</v>
      </c>
      <c r="R742" s="104"/>
      <c r="S742" s="104"/>
      <c r="T742" s="118"/>
      <c r="U742" s="104"/>
      <c r="V742" s="104"/>
      <c r="W742" s="104"/>
      <c r="X742" s="104"/>
      <c r="Y742" s="104"/>
      <c r="Z742" s="104"/>
      <c r="AA742" s="104"/>
      <c r="AB742" s="104"/>
      <c r="AC742" s="104"/>
      <c r="AD742" s="104"/>
      <c r="AE742" s="104"/>
      <c r="AG742" s="7">
        <f>IF(Q742&gt;0,RANK(Q742,(N742:P742,Q742:AE742)),0)</f>
        <v>3</v>
      </c>
      <c r="AH742" s="7">
        <f>IF(R742&gt;0,RANK(R742,(N742:P742,Q742:AE742)),0)</f>
        <v>0</v>
      </c>
      <c r="AI742" s="7">
        <f>IF(T742&gt;0,RANK(T742,(N742:P742,Q742:AE742)),0)</f>
        <v>0</v>
      </c>
      <c r="AJ742" s="7">
        <f>IF(S742&gt;0,RANK(S742,(N742:P742,Q742:AE742)),0)</f>
        <v>0</v>
      </c>
      <c r="AK742" s="2">
        <f t="shared" si="285"/>
        <v>4.1666666666666664E-2</v>
      </c>
      <c r="AL742" s="2">
        <f t="shared" si="286"/>
        <v>0</v>
      </c>
      <c r="AM742" s="2">
        <f t="shared" si="287"/>
        <v>0</v>
      </c>
      <c r="AN742" s="2">
        <f t="shared" si="288"/>
        <v>0</v>
      </c>
      <c r="AP742" t="s">
        <v>1501</v>
      </c>
      <c r="AQ742" t="s">
        <v>2515</v>
      </c>
      <c r="AT742">
        <v>2</v>
      </c>
      <c r="AU742" s="95">
        <v>20</v>
      </c>
      <c r="AV742" s="97">
        <v>123</v>
      </c>
      <c r="AW742" s="100">
        <f t="shared" si="277"/>
        <v>20123</v>
      </c>
      <c r="AY742" s="7" t="s">
        <v>1461</v>
      </c>
    </row>
    <row r="743" spans="1:51" ht="13" hidden="1" customHeight="1" outlineLevel="1">
      <c r="A743" t="s">
        <v>734</v>
      </c>
      <c r="B743" t="s">
        <v>2515</v>
      </c>
      <c r="C743" s="1">
        <f t="shared" si="278"/>
        <v>8613</v>
      </c>
      <c r="D743" s="7">
        <f>IF(N743&gt;0, RANK(N743,(N743:P743,Q743:AE743)),0)</f>
        <v>0</v>
      </c>
      <c r="E743" s="7">
        <f>IF(O743&gt;0,RANK(O743,(N743:P743,Q743:AE743)),0)</f>
        <v>1</v>
      </c>
      <c r="F743" s="7">
        <f>IF(P743&gt;0,RANK(P743,(N743:P743,Q743:AE743)),0)</f>
        <v>2</v>
      </c>
      <c r="G743" s="1">
        <f t="shared" si="279"/>
        <v>3784</v>
      </c>
      <c r="H743" s="2">
        <f t="shared" si="280"/>
        <v>0.43933588761174969</v>
      </c>
      <c r="I743" s="2"/>
      <c r="J743" s="2">
        <f t="shared" si="281"/>
        <v>0</v>
      </c>
      <c r="K743" s="2">
        <f t="shared" si="282"/>
        <v>0.69627307558342044</v>
      </c>
      <c r="L743" s="2">
        <f t="shared" si="283"/>
        <v>0.25693718797167076</v>
      </c>
      <c r="M743" s="2">
        <f t="shared" si="284"/>
        <v>4.6789736444908803E-2</v>
      </c>
      <c r="N743" s="104"/>
      <c r="O743" s="104">
        <v>5997</v>
      </c>
      <c r="P743" s="109">
        <v>2213</v>
      </c>
      <c r="Q743" s="108">
        <v>403</v>
      </c>
      <c r="R743" s="104"/>
      <c r="S743" s="104"/>
      <c r="T743" s="118"/>
      <c r="U743" s="104"/>
      <c r="V743" s="104"/>
      <c r="W743" s="104"/>
      <c r="X743" s="104"/>
      <c r="Y743" s="104"/>
      <c r="Z743" s="104"/>
      <c r="AA743" s="104"/>
      <c r="AB743" s="104"/>
      <c r="AC743" s="104"/>
      <c r="AD743" s="104"/>
      <c r="AE743" s="104"/>
      <c r="AG743" s="7">
        <f>IF(Q743&gt;0,RANK(Q743,(N743:P743,Q743:AE743)),0)</f>
        <v>3</v>
      </c>
      <c r="AH743" s="7">
        <f>IF(R743&gt;0,RANK(R743,(N743:P743,Q743:AE743)),0)</f>
        <v>0</v>
      </c>
      <c r="AI743" s="7">
        <f>IF(T743&gt;0,RANK(T743,(N743:P743,Q743:AE743)),0)</f>
        <v>0</v>
      </c>
      <c r="AJ743" s="7">
        <f>IF(S743&gt;0,RANK(S743,(N743:P743,Q743:AE743)),0)</f>
        <v>0</v>
      </c>
      <c r="AK743" s="2">
        <f t="shared" si="285"/>
        <v>4.6789736444908858E-2</v>
      </c>
      <c r="AL743" s="2">
        <f t="shared" si="286"/>
        <v>0</v>
      </c>
      <c r="AM743" s="2">
        <f t="shared" si="287"/>
        <v>0</v>
      </c>
      <c r="AN743" s="2">
        <f t="shared" si="288"/>
        <v>0</v>
      </c>
      <c r="AP743" t="s">
        <v>734</v>
      </c>
      <c r="AQ743" t="s">
        <v>2515</v>
      </c>
      <c r="AT743">
        <v>2</v>
      </c>
      <c r="AU743" s="95">
        <v>20</v>
      </c>
      <c r="AV743" s="97">
        <v>125</v>
      </c>
      <c r="AW743" s="100">
        <f t="shared" si="277"/>
        <v>20125</v>
      </c>
      <c r="AY743" s="7" t="s">
        <v>1461</v>
      </c>
    </row>
    <row r="744" spans="1:51" ht="13" hidden="1" customHeight="1" outlineLevel="1">
      <c r="A744" t="s">
        <v>1607</v>
      </c>
      <c r="B744" t="s">
        <v>2515</v>
      </c>
      <c r="C744" s="1">
        <f t="shared" si="278"/>
        <v>2035</v>
      </c>
      <c r="D744" s="7">
        <f>IF(N744&gt;0, RANK(N744,(N744:P744,Q744:AE744)),0)</f>
        <v>0</v>
      </c>
      <c r="E744" s="7">
        <f>IF(O744&gt;0,RANK(O744,(N744:P744,Q744:AE744)),0)</f>
        <v>1</v>
      </c>
      <c r="F744" s="7">
        <f>IF(P744&gt;0,RANK(P744,(N744:P744,Q744:AE744)),0)</f>
        <v>2</v>
      </c>
      <c r="G744" s="1">
        <f t="shared" si="279"/>
        <v>473</v>
      </c>
      <c r="H744" s="2">
        <f t="shared" si="280"/>
        <v>0.23243243243243245</v>
      </c>
      <c r="I744" s="2"/>
      <c r="J744" s="2">
        <f t="shared" si="281"/>
        <v>0</v>
      </c>
      <c r="K744" s="2">
        <f t="shared" si="282"/>
        <v>0.58771498771498776</v>
      </c>
      <c r="L744" s="2">
        <f t="shared" si="283"/>
        <v>0.35528255528255526</v>
      </c>
      <c r="M744" s="2">
        <f t="shared" si="284"/>
        <v>5.7002457002456985E-2</v>
      </c>
      <c r="N744" s="104"/>
      <c r="O744" s="104">
        <v>1196</v>
      </c>
      <c r="P744" s="109">
        <v>723</v>
      </c>
      <c r="Q744" s="108">
        <v>116</v>
      </c>
      <c r="R744" s="104"/>
      <c r="S744" s="104"/>
      <c r="T744" s="118"/>
      <c r="U744" s="104"/>
      <c r="V744" s="104"/>
      <c r="W744" s="104"/>
      <c r="X744" s="104"/>
      <c r="Y744" s="104"/>
      <c r="Z744" s="104"/>
      <c r="AA744" s="104"/>
      <c r="AB744" s="104"/>
      <c r="AC744" s="104"/>
      <c r="AD744" s="104"/>
      <c r="AE744" s="104"/>
      <c r="AG744" s="7">
        <f>IF(Q744&gt;0,RANK(Q744,(N744:P744,Q744:AE744)),0)</f>
        <v>3</v>
      </c>
      <c r="AH744" s="7">
        <f>IF(R744&gt;0,RANK(R744,(N744:P744,Q744:AE744)),0)</f>
        <v>0</v>
      </c>
      <c r="AI744" s="7">
        <f>IF(T744&gt;0,RANK(T744,(N744:P744,Q744:AE744)),0)</f>
        <v>0</v>
      </c>
      <c r="AJ744" s="7">
        <f>IF(S744&gt;0,RANK(S744,(N744:P744,Q744:AE744)),0)</f>
        <v>0</v>
      </c>
      <c r="AK744" s="2">
        <f t="shared" si="285"/>
        <v>5.7002457002456999E-2</v>
      </c>
      <c r="AL744" s="2">
        <f t="shared" si="286"/>
        <v>0</v>
      </c>
      <c r="AM744" s="2">
        <f t="shared" si="287"/>
        <v>0</v>
      </c>
      <c r="AN744" s="2">
        <f t="shared" si="288"/>
        <v>0</v>
      </c>
      <c r="AP744" t="s">
        <v>1607</v>
      </c>
      <c r="AQ744" t="s">
        <v>2515</v>
      </c>
      <c r="AT744">
        <v>2</v>
      </c>
      <c r="AU744" s="95">
        <v>20</v>
      </c>
      <c r="AV744" s="97">
        <v>127</v>
      </c>
      <c r="AW744" s="100">
        <f t="shared" si="277"/>
        <v>20127</v>
      </c>
      <c r="AY744" s="7" t="s">
        <v>1461</v>
      </c>
    </row>
    <row r="745" spans="1:51" ht="13" hidden="1" customHeight="1" outlineLevel="1">
      <c r="A745" t="s">
        <v>1075</v>
      </c>
      <c r="B745" t="s">
        <v>2515</v>
      </c>
      <c r="C745" s="1">
        <f t="shared" ref="C745:C776" si="289">SUM(N745:AE745)</f>
        <v>910</v>
      </c>
      <c r="D745" s="7">
        <f>IF(N745&gt;0, RANK(N745,(N745:P745,Q745:AE745)),0)</f>
        <v>0</v>
      </c>
      <c r="E745" s="7">
        <f>IF(O745&gt;0,RANK(O745,(N745:P745,Q745:AE745)),0)</f>
        <v>1</v>
      </c>
      <c r="F745" s="7">
        <f>IF(P745&gt;0,RANK(P745,(N745:P745,Q745:AE745)),0)</f>
        <v>2</v>
      </c>
      <c r="G745" s="1">
        <f t="shared" ref="G745:G776" si="290">IF(C745&gt;0,MAX(N745:U745)-LARGE(N745:U745,2),0)</f>
        <v>523</v>
      </c>
      <c r="H745" s="2">
        <f t="shared" ref="H745:H776" si="291">IF(C745&gt;0,G745/C745,0)</f>
        <v>0.57472527472527468</v>
      </c>
      <c r="I745" s="2"/>
      <c r="J745" s="2">
        <f t="shared" ref="J745:J776" si="292">IF($C745=0,"-",N745/$C745)</f>
        <v>0</v>
      </c>
      <c r="K745" s="2">
        <f t="shared" ref="K745:K776" si="293">IF($C745=0,"-",O745/$C745)</f>
        <v>0.76813186813186818</v>
      </c>
      <c r="L745" s="2">
        <f t="shared" ref="L745:L776" si="294">IF($C745=0,"-",P745/$C745)</f>
        <v>0.19340659340659341</v>
      </c>
      <c r="M745" s="2">
        <f t="shared" ref="M745:M776" si="295">IF(C745=0,"-",(1-J745-K745-L745))</f>
        <v>3.8461538461538408E-2</v>
      </c>
      <c r="N745" s="104"/>
      <c r="O745" s="104">
        <v>699</v>
      </c>
      <c r="P745" s="109">
        <v>176</v>
      </c>
      <c r="Q745" s="108">
        <v>35</v>
      </c>
      <c r="R745" s="104"/>
      <c r="S745" s="104"/>
      <c r="T745" s="118"/>
      <c r="U745" s="104"/>
      <c r="V745" s="104"/>
      <c r="W745" s="104"/>
      <c r="X745" s="104"/>
      <c r="Y745" s="104"/>
      <c r="Z745" s="104"/>
      <c r="AA745" s="104"/>
      <c r="AB745" s="104"/>
      <c r="AC745" s="104"/>
      <c r="AD745" s="104"/>
      <c r="AE745" s="104"/>
      <c r="AG745" s="7">
        <f>IF(Q745&gt;0,RANK(Q745,(N745:P745,Q745:AE745)),0)</f>
        <v>3</v>
      </c>
      <c r="AH745" s="7">
        <f>IF(R745&gt;0,RANK(R745,(N745:P745,Q745:AE745)),0)</f>
        <v>0</v>
      </c>
      <c r="AI745" s="7">
        <f>IF(T745&gt;0,RANK(T745,(N745:P745,Q745:AE745)),0)</f>
        <v>0</v>
      </c>
      <c r="AJ745" s="7">
        <f>IF(S745&gt;0,RANK(S745,(N745:P745,Q745:AE745)),0)</f>
        <v>0</v>
      </c>
      <c r="AK745" s="2">
        <f t="shared" ref="AK745:AK776" si="296">IF($C745=0,"-",Q745/$C745)</f>
        <v>3.8461538461538464E-2</v>
      </c>
      <c r="AL745" s="2">
        <f t="shared" ref="AL745:AL776" si="297">IF($C745=0,"-",R745/$C745)</f>
        <v>0</v>
      </c>
      <c r="AM745" s="2">
        <f t="shared" ref="AM745:AM776" si="298">IF($C745=0,"-",T745/$C745)</f>
        <v>0</v>
      </c>
      <c r="AN745" s="2">
        <f t="shared" ref="AN745:AN776" si="299">IF($C745=0,"-",S745/$C745)</f>
        <v>0</v>
      </c>
      <c r="AP745" t="s">
        <v>1075</v>
      </c>
      <c r="AQ745" t="s">
        <v>2515</v>
      </c>
      <c r="AT745">
        <v>2</v>
      </c>
      <c r="AU745" s="95">
        <v>20</v>
      </c>
      <c r="AV745" s="97">
        <v>129</v>
      </c>
      <c r="AW745" s="100">
        <f t="shared" si="277"/>
        <v>20129</v>
      </c>
      <c r="AY745" s="7" t="s">
        <v>1461</v>
      </c>
    </row>
    <row r="746" spans="1:51" ht="13" hidden="1" customHeight="1" outlineLevel="1">
      <c r="A746" t="s">
        <v>2205</v>
      </c>
      <c r="B746" t="s">
        <v>2515</v>
      </c>
      <c r="C746" s="1">
        <f t="shared" si="289"/>
        <v>4212</v>
      </c>
      <c r="D746" s="7">
        <f>IF(N746&gt;0, RANK(N746,(N746:P746,Q746:AE746)),0)</f>
        <v>0</v>
      </c>
      <c r="E746" s="7">
        <f>IF(O746&gt;0,RANK(O746,(N746:P746,Q746:AE746)),0)</f>
        <v>1</v>
      </c>
      <c r="F746" s="7">
        <f>IF(P746&gt;0,RANK(P746,(N746:P746,Q746:AE746)),0)</f>
        <v>2</v>
      </c>
      <c r="G746" s="1">
        <f t="shared" si="290"/>
        <v>1756</v>
      </c>
      <c r="H746" s="2">
        <f t="shared" si="291"/>
        <v>0.41690408357075026</v>
      </c>
      <c r="I746" s="2"/>
      <c r="J746" s="2">
        <f t="shared" si="292"/>
        <v>0</v>
      </c>
      <c r="K746" s="2">
        <f t="shared" si="293"/>
        <v>0.68613485280151942</v>
      </c>
      <c r="L746" s="2">
        <f t="shared" si="294"/>
        <v>0.26923076923076922</v>
      </c>
      <c r="M746" s="2">
        <f t="shared" si="295"/>
        <v>4.4634377967711358E-2</v>
      </c>
      <c r="N746" s="104"/>
      <c r="O746" s="104">
        <v>2890</v>
      </c>
      <c r="P746" s="109">
        <v>1134</v>
      </c>
      <c r="Q746" s="108">
        <v>188</v>
      </c>
      <c r="R746" s="104"/>
      <c r="S746" s="104"/>
      <c r="T746" s="118"/>
      <c r="U746" s="104"/>
      <c r="V746" s="104"/>
      <c r="W746" s="104"/>
      <c r="X746" s="104"/>
      <c r="Y746" s="104"/>
      <c r="Z746" s="104"/>
      <c r="AA746" s="104"/>
      <c r="AB746" s="104"/>
      <c r="AC746" s="104"/>
      <c r="AD746" s="104"/>
      <c r="AE746" s="104"/>
      <c r="AG746" s="7">
        <f>IF(Q746&gt;0,RANK(Q746,(N746:P746,Q746:AE746)),0)</f>
        <v>3</v>
      </c>
      <c r="AH746" s="7">
        <f>IF(R746&gt;0,RANK(R746,(N746:P746,Q746:AE746)),0)</f>
        <v>0</v>
      </c>
      <c r="AI746" s="7">
        <f>IF(T746&gt;0,RANK(T746,(N746:P746,Q746:AE746)),0)</f>
        <v>0</v>
      </c>
      <c r="AJ746" s="7">
        <f>IF(S746&gt;0,RANK(S746,(N746:P746,Q746:AE746)),0)</f>
        <v>0</v>
      </c>
      <c r="AK746" s="2">
        <f t="shared" si="296"/>
        <v>4.4634377967711303E-2</v>
      </c>
      <c r="AL746" s="2">
        <f t="shared" si="297"/>
        <v>0</v>
      </c>
      <c r="AM746" s="2">
        <f t="shared" si="298"/>
        <v>0</v>
      </c>
      <c r="AN746" s="2">
        <f t="shared" si="299"/>
        <v>0</v>
      </c>
      <c r="AP746" t="s">
        <v>2205</v>
      </c>
      <c r="AQ746" t="s">
        <v>2515</v>
      </c>
      <c r="AT746">
        <v>2</v>
      </c>
      <c r="AU746" s="95">
        <v>20</v>
      </c>
      <c r="AV746" s="97">
        <v>131</v>
      </c>
      <c r="AW746" s="100">
        <f t="shared" si="277"/>
        <v>20131</v>
      </c>
      <c r="AY746" s="7" t="s">
        <v>1461</v>
      </c>
    </row>
    <row r="747" spans="1:51" ht="13" hidden="1" customHeight="1" outlineLevel="1">
      <c r="A747" t="s">
        <v>378</v>
      </c>
      <c r="B747" t="s">
        <v>2515</v>
      </c>
      <c r="C747" s="1">
        <f t="shared" si="289"/>
        <v>4808</v>
      </c>
      <c r="D747" s="7">
        <f>IF(N747&gt;0, RANK(N747,(N747:P747,Q747:AE747)),0)</f>
        <v>0</v>
      </c>
      <c r="E747" s="7">
        <f>IF(O747&gt;0,RANK(O747,(N747:P747,Q747:AE747)),0)</f>
        <v>1</v>
      </c>
      <c r="F747" s="7">
        <f>IF(P747&gt;0,RANK(P747,(N747:P747,Q747:AE747)),0)</f>
        <v>2</v>
      </c>
      <c r="G747" s="1">
        <f t="shared" si="290"/>
        <v>1340</v>
      </c>
      <c r="H747" s="2">
        <f t="shared" si="291"/>
        <v>0.27870216306156403</v>
      </c>
      <c r="I747" s="2"/>
      <c r="J747" s="2">
        <f t="shared" si="292"/>
        <v>0</v>
      </c>
      <c r="K747" s="2">
        <f t="shared" si="293"/>
        <v>0.60420133111480867</v>
      </c>
      <c r="L747" s="2">
        <f t="shared" si="294"/>
        <v>0.32549916805324458</v>
      </c>
      <c r="M747" s="2">
        <f t="shared" si="295"/>
        <v>7.0299500831946748E-2</v>
      </c>
      <c r="N747" s="104"/>
      <c r="O747" s="104">
        <v>2905</v>
      </c>
      <c r="P747" s="109">
        <v>1565</v>
      </c>
      <c r="Q747" s="108">
        <v>338</v>
      </c>
      <c r="R747" s="104"/>
      <c r="S747" s="104"/>
      <c r="T747" s="118"/>
      <c r="U747" s="104"/>
      <c r="V747" s="104"/>
      <c r="W747" s="104"/>
      <c r="X747" s="104"/>
      <c r="Y747" s="104"/>
      <c r="Z747" s="104"/>
      <c r="AA747" s="104"/>
      <c r="AB747" s="104"/>
      <c r="AC747" s="104"/>
      <c r="AD747" s="104"/>
      <c r="AE747" s="104"/>
      <c r="AG747" s="7">
        <f>IF(Q747&gt;0,RANK(Q747,(N747:P747,Q747:AE747)),0)</f>
        <v>3</v>
      </c>
      <c r="AH747" s="7">
        <f>IF(R747&gt;0,RANK(R747,(N747:P747,Q747:AE747)),0)</f>
        <v>0</v>
      </c>
      <c r="AI747" s="7">
        <f>IF(T747&gt;0,RANK(T747,(N747:P747,Q747:AE747)),0)</f>
        <v>0</v>
      </c>
      <c r="AJ747" s="7">
        <f>IF(S747&gt;0,RANK(S747,(N747:P747,Q747:AE747)),0)</f>
        <v>0</v>
      </c>
      <c r="AK747" s="2">
        <f t="shared" si="296"/>
        <v>7.0299500831946748E-2</v>
      </c>
      <c r="AL747" s="2">
        <f t="shared" si="297"/>
        <v>0</v>
      </c>
      <c r="AM747" s="2">
        <f t="shared" si="298"/>
        <v>0</v>
      </c>
      <c r="AN747" s="2">
        <f t="shared" si="299"/>
        <v>0</v>
      </c>
      <c r="AP747" t="s">
        <v>378</v>
      </c>
      <c r="AQ747" t="s">
        <v>2515</v>
      </c>
      <c r="AT747">
        <v>2</v>
      </c>
      <c r="AU747" s="95">
        <v>20</v>
      </c>
      <c r="AV747" s="97">
        <v>133</v>
      </c>
      <c r="AW747" s="100">
        <f t="shared" ref="AW747:AW810" si="300">1000*AU747+AV747</f>
        <v>20133</v>
      </c>
      <c r="AY747" s="7" t="s">
        <v>1461</v>
      </c>
    </row>
    <row r="748" spans="1:51" ht="13" hidden="1" customHeight="1" outlineLevel="1">
      <c r="A748" t="s">
        <v>1729</v>
      </c>
      <c r="B748" t="s">
        <v>2515</v>
      </c>
      <c r="C748" s="1">
        <f t="shared" si="289"/>
        <v>1178</v>
      </c>
      <c r="D748" s="7">
        <f>IF(N748&gt;0, RANK(N748,(N748:P748,Q748:AE748)),0)</f>
        <v>0</v>
      </c>
      <c r="E748" s="7">
        <f>IF(O748&gt;0,RANK(O748,(N748:P748,Q748:AE748)),0)</f>
        <v>1</v>
      </c>
      <c r="F748" s="7">
        <f>IF(P748&gt;0,RANK(P748,(N748:P748,Q748:AE748)),0)</f>
        <v>2</v>
      </c>
      <c r="G748" s="1">
        <f t="shared" si="290"/>
        <v>697</v>
      </c>
      <c r="H748" s="2">
        <f t="shared" si="291"/>
        <v>0.59168081494057723</v>
      </c>
      <c r="I748" s="2"/>
      <c r="J748" s="2">
        <f t="shared" si="292"/>
        <v>0</v>
      </c>
      <c r="K748" s="2">
        <f t="shared" si="293"/>
        <v>0.77843803056027161</v>
      </c>
      <c r="L748" s="2">
        <f t="shared" si="294"/>
        <v>0.18675721561969441</v>
      </c>
      <c r="M748" s="2">
        <f t="shared" si="295"/>
        <v>3.4804753820033979E-2</v>
      </c>
      <c r="N748" s="104"/>
      <c r="O748" s="104">
        <v>917</v>
      </c>
      <c r="P748" s="109">
        <v>220</v>
      </c>
      <c r="Q748" s="108">
        <v>41</v>
      </c>
      <c r="R748" s="104"/>
      <c r="S748" s="104"/>
      <c r="T748" s="118"/>
      <c r="U748" s="104"/>
      <c r="V748" s="104"/>
      <c r="W748" s="104"/>
      <c r="X748" s="104"/>
      <c r="Y748" s="104"/>
      <c r="Z748" s="104"/>
      <c r="AA748" s="104"/>
      <c r="AB748" s="104"/>
      <c r="AC748" s="104"/>
      <c r="AD748" s="104"/>
      <c r="AE748" s="104"/>
      <c r="AG748" s="7">
        <f>IF(Q748&gt;0,RANK(Q748,(N748:P748,Q748:AE748)),0)</f>
        <v>3</v>
      </c>
      <c r="AH748" s="7">
        <f>IF(R748&gt;0,RANK(R748,(N748:P748,Q748:AE748)),0)</f>
        <v>0</v>
      </c>
      <c r="AI748" s="7">
        <f>IF(T748&gt;0,RANK(T748,(N748:P748,Q748:AE748)),0)</f>
        <v>0</v>
      </c>
      <c r="AJ748" s="7">
        <f>IF(S748&gt;0,RANK(S748,(N748:P748,Q748:AE748)),0)</f>
        <v>0</v>
      </c>
      <c r="AK748" s="2">
        <f t="shared" si="296"/>
        <v>3.4804753820033958E-2</v>
      </c>
      <c r="AL748" s="2">
        <f t="shared" si="297"/>
        <v>0</v>
      </c>
      <c r="AM748" s="2">
        <f t="shared" si="298"/>
        <v>0</v>
      </c>
      <c r="AN748" s="2">
        <f t="shared" si="299"/>
        <v>0</v>
      </c>
      <c r="AP748" t="s">
        <v>1729</v>
      </c>
      <c r="AQ748" t="s">
        <v>2515</v>
      </c>
      <c r="AT748">
        <v>2</v>
      </c>
      <c r="AU748" s="95">
        <v>20</v>
      </c>
      <c r="AV748" s="97">
        <v>135</v>
      </c>
      <c r="AW748" s="100">
        <f t="shared" si="300"/>
        <v>20135</v>
      </c>
      <c r="AY748" s="7" t="s">
        <v>1461</v>
      </c>
    </row>
    <row r="749" spans="1:51" ht="13" hidden="1" customHeight="1" outlineLevel="1">
      <c r="A749" t="s">
        <v>178</v>
      </c>
      <c r="B749" t="s">
        <v>2515</v>
      </c>
      <c r="C749" s="1">
        <f t="shared" si="289"/>
        <v>1816</v>
      </c>
      <c r="D749" s="7">
        <f>IF(N749&gt;0, RANK(N749,(N749:P749,Q749:AE749)),0)</f>
        <v>0</v>
      </c>
      <c r="E749" s="7">
        <f>IF(O749&gt;0,RANK(O749,(N749:P749,Q749:AE749)),0)</f>
        <v>1</v>
      </c>
      <c r="F749" s="7">
        <f>IF(P749&gt;0,RANK(P749,(N749:P749,Q749:AE749)),0)</f>
        <v>2</v>
      </c>
      <c r="G749" s="1">
        <f t="shared" si="290"/>
        <v>949</v>
      </c>
      <c r="H749" s="2">
        <f t="shared" si="291"/>
        <v>0.52257709251101325</v>
      </c>
      <c r="I749" s="2"/>
      <c r="J749" s="2">
        <f t="shared" si="292"/>
        <v>0</v>
      </c>
      <c r="K749" s="2">
        <f t="shared" si="293"/>
        <v>0.73733480176211452</v>
      </c>
      <c r="L749" s="2">
        <f t="shared" si="294"/>
        <v>0.21475770925110133</v>
      </c>
      <c r="M749" s="2">
        <f t="shared" si="295"/>
        <v>4.7907488986784152E-2</v>
      </c>
      <c r="N749" s="104"/>
      <c r="O749" s="104">
        <v>1339</v>
      </c>
      <c r="P749" s="109">
        <v>390</v>
      </c>
      <c r="Q749" s="108">
        <v>87</v>
      </c>
      <c r="R749" s="104"/>
      <c r="S749" s="104"/>
      <c r="T749" s="118"/>
      <c r="U749" s="104"/>
      <c r="V749" s="104"/>
      <c r="W749" s="104"/>
      <c r="X749" s="104"/>
      <c r="Y749" s="104"/>
      <c r="Z749" s="104"/>
      <c r="AA749" s="104"/>
      <c r="AB749" s="104"/>
      <c r="AC749" s="104"/>
      <c r="AD749" s="104"/>
      <c r="AE749" s="104"/>
      <c r="AG749" s="7">
        <f>IF(Q749&gt;0,RANK(Q749,(N749:P749,Q749:AE749)),0)</f>
        <v>3</v>
      </c>
      <c r="AH749" s="7">
        <f>IF(R749&gt;0,RANK(R749,(N749:P749,Q749:AE749)),0)</f>
        <v>0</v>
      </c>
      <c r="AI749" s="7">
        <f>IF(T749&gt;0,RANK(T749,(N749:P749,Q749:AE749)),0)</f>
        <v>0</v>
      </c>
      <c r="AJ749" s="7">
        <f>IF(S749&gt;0,RANK(S749,(N749:P749,Q749:AE749)),0)</f>
        <v>0</v>
      </c>
      <c r="AK749" s="2">
        <f t="shared" si="296"/>
        <v>4.7907488986784139E-2</v>
      </c>
      <c r="AL749" s="2">
        <f t="shared" si="297"/>
        <v>0</v>
      </c>
      <c r="AM749" s="2">
        <f t="shared" si="298"/>
        <v>0</v>
      </c>
      <c r="AN749" s="2">
        <f t="shared" si="299"/>
        <v>0</v>
      </c>
      <c r="AP749" t="s">
        <v>178</v>
      </c>
      <c r="AQ749" t="s">
        <v>2515</v>
      </c>
      <c r="AT749">
        <v>2</v>
      </c>
      <c r="AU749" s="95">
        <v>20</v>
      </c>
      <c r="AV749" s="97">
        <v>137</v>
      </c>
      <c r="AW749" s="100">
        <f t="shared" si="300"/>
        <v>20137</v>
      </c>
      <c r="AY749" s="7" t="s">
        <v>1461</v>
      </c>
    </row>
    <row r="750" spans="1:51" ht="13" hidden="1" customHeight="1" outlineLevel="1">
      <c r="A750" t="s">
        <v>2291</v>
      </c>
      <c r="B750" t="s">
        <v>2515</v>
      </c>
      <c r="C750" s="1">
        <f t="shared" si="289"/>
        <v>5791</v>
      </c>
      <c r="D750" s="7">
        <f>IF(N750&gt;0, RANK(N750,(N750:P750,Q750:AE750)),0)</f>
        <v>0</v>
      </c>
      <c r="E750" s="7">
        <f>IF(O750&gt;0,RANK(O750,(N750:P750,Q750:AE750)),0)</f>
        <v>1</v>
      </c>
      <c r="F750" s="7">
        <f>IF(P750&gt;0,RANK(P750,(N750:P750,Q750:AE750)),0)</f>
        <v>2</v>
      </c>
      <c r="G750" s="1">
        <f t="shared" si="290"/>
        <v>920</v>
      </c>
      <c r="H750" s="2">
        <f t="shared" si="291"/>
        <v>0.1588672077361423</v>
      </c>
      <c r="I750" s="2"/>
      <c r="J750" s="2">
        <f t="shared" si="292"/>
        <v>0</v>
      </c>
      <c r="K750" s="2">
        <f t="shared" si="293"/>
        <v>0.55223622863063371</v>
      </c>
      <c r="L750" s="2">
        <f t="shared" si="294"/>
        <v>0.39336902089449144</v>
      </c>
      <c r="M750" s="2">
        <f t="shared" si="295"/>
        <v>5.4394750474874853E-2</v>
      </c>
      <c r="N750" s="104"/>
      <c r="O750" s="104">
        <v>3198</v>
      </c>
      <c r="P750" s="109">
        <v>2278</v>
      </c>
      <c r="Q750" s="108">
        <v>315</v>
      </c>
      <c r="R750" s="104"/>
      <c r="S750" s="104"/>
      <c r="T750" s="118"/>
      <c r="U750" s="104"/>
      <c r="V750" s="104"/>
      <c r="W750" s="104"/>
      <c r="X750" s="104"/>
      <c r="Y750" s="104"/>
      <c r="Z750" s="104"/>
      <c r="AA750" s="104"/>
      <c r="AB750" s="104"/>
      <c r="AC750" s="104"/>
      <c r="AD750" s="104"/>
      <c r="AE750" s="104"/>
      <c r="AG750" s="7">
        <f>IF(Q750&gt;0,RANK(Q750,(N750:P750,Q750:AE750)),0)</f>
        <v>3</v>
      </c>
      <c r="AH750" s="7">
        <f>IF(R750&gt;0,RANK(R750,(N750:P750,Q750:AE750)),0)</f>
        <v>0</v>
      </c>
      <c r="AI750" s="7">
        <f>IF(T750&gt;0,RANK(T750,(N750:P750,Q750:AE750)),0)</f>
        <v>0</v>
      </c>
      <c r="AJ750" s="7">
        <f>IF(S750&gt;0,RANK(S750,(N750:P750,Q750:AE750)),0)</f>
        <v>0</v>
      </c>
      <c r="AK750" s="2">
        <f t="shared" si="296"/>
        <v>5.4394750474874805E-2</v>
      </c>
      <c r="AL750" s="2">
        <f t="shared" si="297"/>
        <v>0</v>
      </c>
      <c r="AM750" s="2">
        <f t="shared" si="298"/>
        <v>0</v>
      </c>
      <c r="AN750" s="2">
        <f t="shared" si="299"/>
        <v>0</v>
      </c>
      <c r="AP750" t="s">
        <v>2291</v>
      </c>
      <c r="AQ750" t="s">
        <v>2515</v>
      </c>
      <c r="AT750">
        <v>2</v>
      </c>
      <c r="AU750" s="95">
        <v>20</v>
      </c>
      <c r="AV750" s="97">
        <v>139</v>
      </c>
      <c r="AW750" s="100">
        <f t="shared" si="300"/>
        <v>20139</v>
      </c>
      <c r="AY750" s="7" t="s">
        <v>1461</v>
      </c>
    </row>
    <row r="751" spans="1:51" ht="13" hidden="1" customHeight="1" outlineLevel="1">
      <c r="A751" t="s">
        <v>226</v>
      </c>
      <c r="B751" t="s">
        <v>2515</v>
      </c>
      <c r="C751" s="1">
        <f t="shared" si="289"/>
        <v>1447</v>
      </c>
      <c r="D751" s="7">
        <f>IF(N751&gt;0, RANK(N751,(N751:P751,Q751:AE751)),0)</f>
        <v>0</v>
      </c>
      <c r="E751" s="7">
        <f>IF(O751&gt;0,RANK(O751,(N751:P751,Q751:AE751)),0)</f>
        <v>1</v>
      </c>
      <c r="F751" s="7">
        <f>IF(P751&gt;0,RANK(P751,(N751:P751,Q751:AE751)),0)</f>
        <v>2</v>
      </c>
      <c r="G751" s="1">
        <f t="shared" si="290"/>
        <v>717</v>
      </c>
      <c r="H751" s="2">
        <f t="shared" si="291"/>
        <v>0.49550794747753973</v>
      </c>
      <c r="I751" s="2"/>
      <c r="J751" s="2">
        <f t="shared" si="292"/>
        <v>0</v>
      </c>
      <c r="K751" s="2">
        <f t="shared" si="293"/>
        <v>0.72287491361437461</v>
      </c>
      <c r="L751" s="2">
        <f t="shared" si="294"/>
        <v>0.22736696613683482</v>
      </c>
      <c r="M751" s="2">
        <f t="shared" si="295"/>
        <v>4.9758120248790561E-2</v>
      </c>
      <c r="N751" s="104"/>
      <c r="O751" s="104">
        <v>1046</v>
      </c>
      <c r="P751" s="109">
        <v>329</v>
      </c>
      <c r="Q751" s="108">
        <v>72</v>
      </c>
      <c r="R751" s="104"/>
      <c r="S751" s="104"/>
      <c r="T751" s="118"/>
      <c r="U751" s="104"/>
      <c r="V751" s="104"/>
      <c r="W751" s="104"/>
      <c r="X751" s="104"/>
      <c r="Y751" s="104"/>
      <c r="Z751" s="104"/>
      <c r="AA751" s="104"/>
      <c r="AB751" s="104"/>
      <c r="AC751" s="104"/>
      <c r="AD751" s="104"/>
      <c r="AE751" s="104"/>
      <c r="AG751" s="7">
        <f>IF(Q751&gt;0,RANK(Q751,(N751:P751,Q751:AE751)),0)</f>
        <v>3</v>
      </c>
      <c r="AH751" s="7">
        <f>IF(R751&gt;0,RANK(R751,(N751:P751,Q751:AE751)),0)</f>
        <v>0</v>
      </c>
      <c r="AI751" s="7">
        <f>IF(T751&gt;0,RANK(T751,(N751:P751,Q751:AE751)),0)</f>
        <v>0</v>
      </c>
      <c r="AJ751" s="7">
        <f>IF(S751&gt;0,RANK(S751,(N751:P751,Q751:AE751)),0)</f>
        <v>0</v>
      </c>
      <c r="AK751" s="2">
        <f t="shared" si="296"/>
        <v>4.9758120248790602E-2</v>
      </c>
      <c r="AL751" s="2">
        <f t="shared" si="297"/>
        <v>0</v>
      </c>
      <c r="AM751" s="2">
        <f t="shared" si="298"/>
        <v>0</v>
      </c>
      <c r="AN751" s="2">
        <f t="shared" si="299"/>
        <v>0</v>
      </c>
      <c r="AP751" t="s">
        <v>226</v>
      </c>
      <c r="AQ751" t="s">
        <v>2515</v>
      </c>
      <c r="AT751">
        <v>2</v>
      </c>
      <c r="AU751" s="95">
        <v>20</v>
      </c>
      <c r="AV751" s="97">
        <v>141</v>
      </c>
      <c r="AW751" s="100">
        <f t="shared" si="300"/>
        <v>20141</v>
      </c>
      <c r="AY751" s="7" t="s">
        <v>1461</v>
      </c>
    </row>
    <row r="752" spans="1:51" ht="13" hidden="1" customHeight="1" outlineLevel="1">
      <c r="A752" t="s">
        <v>2519</v>
      </c>
      <c r="B752" t="s">
        <v>2515</v>
      </c>
      <c r="C752" s="1">
        <f t="shared" si="289"/>
        <v>2322</v>
      </c>
      <c r="D752" s="7">
        <f>IF(N752&gt;0, RANK(N752,(N752:P752,Q752:AE752)),0)</f>
        <v>0</v>
      </c>
      <c r="E752" s="7">
        <f>IF(O752&gt;0,RANK(O752,(N752:P752,Q752:AE752)),0)</f>
        <v>1</v>
      </c>
      <c r="F752" s="7">
        <f>IF(P752&gt;0,RANK(P752,(N752:P752,Q752:AE752)),0)</f>
        <v>2</v>
      </c>
      <c r="G752" s="1">
        <f t="shared" si="290"/>
        <v>1180</v>
      </c>
      <c r="H752" s="2">
        <f t="shared" si="291"/>
        <v>0.50818260120585701</v>
      </c>
      <c r="I752" s="2"/>
      <c r="J752" s="2">
        <f t="shared" si="292"/>
        <v>0</v>
      </c>
      <c r="K752" s="2">
        <f t="shared" si="293"/>
        <v>0.72480620155038755</v>
      </c>
      <c r="L752" s="2">
        <f t="shared" si="294"/>
        <v>0.21662360034453057</v>
      </c>
      <c r="M752" s="2">
        <f t="shared" si="295"/>
        <v>5.8570198105081878E-2</v>
      </c>
      <c r="N752" s="104"/>
      <c r="O752" s="104">
        <v>1683</v>
      </c>
      <c r="P752" s="109">
        <v>503</v>
      </c>
      <c r="Q752" s="108">
        <v>136</v>
      </c>
      <c r="R752" s="104"/>
      <c r="S752" s="104"/>
      <c r="T752" s="118"/>
      <c r="U752" s="104"/>
      <c r="V752" s="104"/>
      <c r="W752" s="104"/>
      <c r="X752" s="104"/>
      <c r="Y752" s="104"/>
      <c r="Z752" s="104"/>
      <c r="AA752" s="104"/>
      <c r="AB752" s="104"/>
      <c r="AC752" s="104"/>
      <c r="AD752" s="104"/>
      <c r="AE752" s="104"/>
      <c r="AG752" s="7">
        <f>IF(Q752&gt;0,RANK(Q752,(N752:P752,Q752:AE752)),0)</f>
        <v>3</v>
      </c>
      <c r="AH752" s="7">
        <f>IF(R752&gt;0,RANK(R752,(N752:P752,Q752:AE752)),0)</f>
        <v>0</v>
      </c>
      <c r="AI752" s="7">
        <f>IF(T752&gt;0,RANK(T752,(N752:P752,Q752:AE752)),0)</f>
        <v>0</v>
      </c>
      <c r="AJ752" s="7">
        <f>IF(S752&gt;0,RANK(S752,(N752:P752,Q752:AE752)),0)</f>
        <v>0</v>
      </c>
      <c r="AK752" s="2">
        <f t="shared" si="296"/>
        <v>5.8570198105081829E-2</v>
      </c>
      <c r="AL752" s="2">
        <f t="shared" si="297"/>
        <v>0</v>
      </c>
      <c r="AM752" s="2">
        <f t="shared" si="298"/>
        <v>0</v>
      </c>
      <c r="AN752" s="2">
        <f t="shared" si="299"/>
        <v>0</v>
      </c>
      <c r="AP752" t="s">
        <v>2519</v>
      </c>
      <c r="AQ752" t="s">
        <v>2515</v>
      </c>
      <c r="AT752">
        <v>2</v>
      </c>
      <c r="AU752" s="95">
        <v>20</v>
      </c>
      <c r="AV752" s="97">
        <v>143</v>
      </c>
      <c r="AW752" s="100">
        <f t="shared" si="300"/>
        <v>20143</v>
      </c>
      <c r="AY752" s="7" t="s">
        <v>1461</v>
      </c>
    </row>
    <row r="753" spans="1:51" ht="13" hidden="1" customHeight="1" outlineLevel="1">
      <c r="A753" t="s">
        <v>1771</v>
      </c>
      <c r="B753" t="s">
        <v>2515</v>
      </c>
      <c r="C753" s="1">
        <f t="shared" si="289"/>
        <v>2162</v>
      </c>
      <c r="D753" s="7">
        <f>IF(N753&gt;0, RANK(N753,(N753:P753,Q753:AE753)),0)</f>
        <v>0</v>
      </c>
      <c r="E753" s="7">
        <f>IF(O753&gt;0,RANK(O753,(N753:P753,Q753:AE753)),0)</f>
        <v>1</v>
      </c>
      <c r="F753" s="7">
        <f>IF(P753&gt;0,RANK(P753,(N753:P753,Q753:AE753)),0)</f>
        <v>2</v>
      </c>
      <c r="G753" s="1">
        <f t="shared" si="290"/>
        <v>676</v>
      </c>
      <c r="H753" s="2">
        <f t="shared" si="291"/>
        <v>0.31267345050878814</v>
      </c>
      <c r="I753" s="2"/>
      <c r="J753" s="2">
        <f t="shared" si="292"/>
        <v>0</v>
      </c>
      <c r="K753" s="2">
        <f t="shared" si="293"/>
        <v>0.63506012950971324</v>
      </c>
      <c r="L753" s="2">
        <f t="shared" si="294"/>
        <v>0.32238667900092505</v>
      </c>
      <c r="M753" s="2">
        <f t="shared" si="295"/>
        <v>4.2553191489361708E-2</v>
      </c>
      <c r="N753" s="104"/>
      <c r="O753" s="104">
        <v>1373</v>
      </c>
      <c r="P753" s="109">
        <v>697</v>
      </c>
      <c r="Q753" s="108">
        <v>92</v>
      </c>
      <c r="R753" s="104"/>
      <c r="S753" s="104"/>
      <c r="T753" s="118"/>
      <c r="U753" s="104"/>
      <c r="V753" s="104"/>
      <c r="W753" s="104"/>
      <c r="X753" s="104"/>
      <c r="Y753" s="104"/>
      <c r="Z753" s="104"/>
      <c r="AA753" s="104"/>
      <c r="AB753" s="104"/>
      <c r="AC753" s="104"/>
      <c r="AD753" s="104"/>
      <c r="AE753" s="104"/>
      <c r="AG753" s="7">
        <f>IF(Q753&gt;0,RANK(Q753,(N753:P753,Q753:AE753)),0)</f>
        <v>3</v>
      </c>
      <c r="AH753" s="7">
        <f>IF(R753&gt;0,RANK(R753,(N753:P753,Q753:AE753)),0)</f>
        <v>0</v>
      </c>
      <c r="AI753" s="7">
        <f>IF(T753&gt;0,RANK(T753,(N753:P753,Q753:AE753)),0)</f>
        <v>0</v>
      </c>
      <c r="AJ753" s="7">
        <f>IF(S753&gt;0,RANK(S753,(N753:P753,Q753:AE753)),0)</f>
        <v>0</v>
      </c>
      <c r="AK753" s="2">
        <f t="shared" si="296"/>
        <v>4.2553191489361701E-2</v>
      </c>
      <c r="AL753" s="2">
        <f t="shared" si="297"/>
        <v>0</v>
      </c>
      <c r="AM753" s="2">
        <f t="shared" si="298"/>
        <v>0</v>
      </c>
      <c r="AN753" s="2">
        <f t="shared" si="299"/>
        <v>0</v>
      </c>
      <c r="AP753" t="s">
        <v>1771</v>
      </c>
      <c r="AQ753" t="s">
        <v>2515</v>
      </c>
      <c r="AT753">
        <v>2</v>
      </c>
      <c r="AU753" s="95">
        <v>20</v>
      </c>
      <c r="AV753" s="97">
        <v>145</v>
      </c>
      <c r="AW753" s="100">
        <f t="shared" si="300"/>
        <v>20145</v>
      </c>
      <c r="AY753" s="7" t="s">
        <v>1461</v>
      </c>
    </row>
    <row r="754" spans="1:51" ht="13" hidden="1" customHeight="1" outlineLevel="1">
      <c r="A754" t="s">
        <v>1001</v>
      </c>
      <c r="B754" t="s">
        <v>2515</v>
      </c>
      <c r="C754" s="1">
        <f t="shared" si="289"/>
        <v>2547</v>
      </c>
      <c r="D754" s="7">
        <f>IF(N754&gt;0, RANK(N754,(N754:P754,Q754:AE754)),0)</f>
        <v>0</v>
      </c>
      <c r="E754" s="7">
        <f>IF(O754&gt;0,RANK(O754,(N754:P754,Q754:AE754)),0)</f>
        <v>1</v>
      </c>
      <c r="F754" s="7">
        <f>IF(P754&gt;0,RANK(P754,(N754:P754,Q754:AE754)),0)</f>
        <v>2</v>
      </c>
      <c r="G754" s="1">
        <f t="shared" si="290"/>
        <v>1422</v>
      </c>
      <c r="H754" s="2">
        <f t="shared" si="291"/>
        <v>0.55830388692579502</v>
      </c>
      <c r="I754" s="2"/>
      <c r="J754" s="2">
        <f t="shared" si="292"/>
        <v>0</v>
      </c>
      <c r="K754" s="2">
        <f t="shared" si="293"/>
        <v>0.75618374558303891</v>
      </c>
      <c r="L754" s="2">
        <f t="shared" si="294"/>
        <v>0.19787985865724381</v>
      </c>
      <c r="M754" s="2">
        <f t="shared" si="295"/>
        <v>4.593639575971728E-2</v>
      </c>
      <c r="N754" s="104"/>
      <c r="O754" s="104">
        <v>1926</v>
      </c>
      <c r="P754" s="109">
        <v>504</v>
      </c>
      <c r="Q754" s="108">
        <v>117</v>
      </c>
      <c r="R754" s="104"/>
      <c r="S754" s="104"/>
      <c r="T754" s="118"/>
      <c r="U754" s="104"/>
      <c r="V754" s="104"/>
      <c r="W754" s="104"/>
      <c r="X754" s="104"/>
      <c r="Y754" s="104"/>
      <c r="Z754" s="104"/>
      <c r="AA754" s="104"/>
      <c r="AB754" s="104"/>
      <c r="AC754" s="104"/>
      <c r="AD754" s="104"/>
      <c r="AE754" s="104"/>
      <c r="AG754" s="7">
        <f>IF(Q754&gt;0,RANK(Q754,(N754:P754,Q754:AE754)),0)</f>
        <v>3</v>
      </c>
      <c r="AH754" s="7">
        <f>IF(R754&gt;0,RANK(R754,(N754:P754,Q754:AE754)),0)</f>
        <v>0</v>
      </c>
      <c r="AI754" s="7">
        <f>IF(T754&gt;0,RANK(T754,(N754:P754,Q754:AE754)),0)</f>
        <v>0</v>
      </c>
      <c r="AJ754" s="7">
        <f>IF(S754&gt;0,RANK(S754,(N754:P754,Q754:AE754)),0)</f>
        <v>0</v>
      </c>
      <c r="AK754" s="2">
        <f t="shared" si="296"/>
        <v>4.5936395759717315E-2</v>
      </c>
      <c r="AL754" s="2">
        <f t="shared" si="297"/>
        <v>0</v>
      </c>
      <c r="AM754" s="2">
        <f t="shared" si="298"/>
        <v>0</v>
      </c>
      <c r="AN754" s="2">
        <f t="shared" si="299"/>
        <v>0</v>
      </c>
      <c r="AP754" t="s">
        <v>1001</v>
      </c>
      <c r="AQ754" t="s">
        <v>2515</v>
      </c>
      <c r="AT754">
        <v>2</v>
      </c>
      <c r="AU754" s="95">
        <v>20</v>
      </c>
      <c r="AV754" s="97">
        <v>147</v>
      </c>
      <c r="AW754" s="100">
        <f t="shared" si="300"/>
        <v>20147</v>
      </c>
      <c r="AY754" s="7" t="s">
        <v>1461</v>
      </c>
    </row>
    <row r="755" spans="1:51" ht="13" hidden="1" customHeight="1" outlineLevel="1">
      <c r="A755" t="s">
        <v>2117</v>
      </c>
      <c r="B755" t="s">
        <v>2515</v>
      </c>
      <c r="C755" s="1">
        <f t="shared" si="289"/>
        <v>8093</v>
      </c>
      <c r="D755" s="7">
        <f>IF(N755&gt;0, RANK(N755,(N755:P755,Q755:AE755)),0)</f>
        <v>0</v>
      </c>
      <c r="E755" s="7">
        <f>IF(O755&gt;0,RANK(O755,(N755:P755,Q755:AE755)),0)</f>
        <v>1</v>
      </c>
      <c r="F755" s="7">
        <f>IF(P755&gt;0,RANK(P755,(N755:P755,Q755:AE755)),0)</f>
        <v>2</v>
      </c>
      <c r="G755" s="1">
        <f t="shared" si="290"/>
        <v>3070</v>
      </c>
      <c r="H755" s="2">
        <f t="shared" si="291"/>
        <v>0.37934017051773139</v>
      </c>
      <c r="I755" s="2"/>
      <c r="J755" s="2">
        <f t="shared" si="292"/>
        <v>0</v>
      </c>
      <c r="K755" s="2">
        <f t="shared" si="293"/>
        <v>0.66823180526380821</v>
      </c>
      <c r="L755" s="2">
        <f t="shared" si="294"/>
        <v>0.28889163474607688</v>
      </c>
      <c r="M755" s="2">
        <f t="shared" si="295"/>
        <v>4.2876559990114915E-2</v>
      </c>
      <c r="N755" s="104"/>
      <c r="O755" s="104">
        <v>5408</v>
      </c>
      <c r="P755" s="109">
        <v>2338</v>
      </c>
      <c r="Q755" s="108">
        <v>347</v>
      </c>
      <c r="R755" s="104"/>
      <c r="S755" s="104"/>
      <c r="T755" s="118"/>
      <c r="U755" s="104"/>
      <c r="V755" s="104"/>
      <c r="W755" s="104"/>
      <c r="X755" s="104"/>
      <c r="Y755" s="104"/>
      <c r="Z755" s="104"/>
      <c r="AA755" s="104"/>
      <c r="AB755" s="104"/>
      <c r="AC755" s="104"/>
      <c r="AD755" s="104"/>
      <c r="AE755" s="104"/>
      <c r="AG755" s="7">
        <f>IF(Q755&gt;0,RANK(Q755,(N755:P755,Q755:AE755)),0)</f>
        <v>3</v>
      </c>
      <c r="AH755" s="7">
        <f>IF(R755&gt;0,RANK(R755,(N755:P755,Q755:AE755)),0)</f>
        <v>0</v>
      </c>
      <c r="AI755" s="7">
        <f>IF(T755&gt;0,RANK(T755,(N755:P755,Q755:AE755)),0)</f>
        <v>0</v>
      </c>
      <c r="AJ755" s="7">
        <f>IF(S755&gt;0,RANK(S755,(N755:P755,Q755:AE755)),0)</f>
        <v>0</v>
      </c>
      <c r="AK755" s="2">
        <f t="shared" si="296"/>
        <v>4.2876559990114915E-2</v>
      </c>
      <c r="AL755" s="2">
        <f t="shared" si="297"/>
        <v>0</v>
      </c>
      <c r="AM755" s="2">
        <f t="shared" si="298"/>
        <v>0</v>
      </c>
      <c r="AN755" s="2">
        <f t="shared" si="299"/>
        <v>0</v>
      </c>
      <c r="AP755" t="s">
        <v>2117</v>
      </c>
      <c r="AQ755" t="s">
        <v>2515</v>
      </c>
      <c r="AT755">
        <v>2</v>
      </c>
      <c r="AU755" s="95">
        <v>20</v>
      </c>
      <c r="AV755" s="97">
        <v>149</v>
      </c>
      <c r="AW755" s="100">
        <f t="shared" si="300"/>
        <v>20149</v>
      </c>
      <c r="AY755" s="7" t="s">
        <v>1461</v>
      </c>
    </row>
    <row r="756" spans="1:51" ht="13" hidden="1" customHeight="1" outlineLevel="1">
      <c r="A756" t="s">
        <v>1580</v>
      </c>
      <c r="B756" t="s">
        <v>2515</v>
      </c>
      <c r="C756" s="1">
        <f t="shared" si="289"/>
        <v>3126</v>
      </c>
      <c r="D756" s="7">
        <f>IF(N756&gt;0, RANK(N756,(N756:P756,Q756:AE756)),0)</f>
        <v>0</v>
      </c>
      <c r="E756" s="7">
        <f>IF(O756&gt;0,RANK(O756,(N756:P756,Q756:AE756)),0)</f>
        <v>1</v>
      </c>
      <c r="F756" s="7">
        <f>IF(P756&gt;0,RANK(P756,(N756:P756,Q756:AE756)),0)</f>
        <v>2</v>
      </c>
      <c r="G756" s="1">
        <f t="shared" si="290"/>
        <v>962</v>
      </c>
      <c r="H756" s="2">
        <f t="shared" si="291"/>
        <v>0.30774152271273192</v>
      </c>
      <c r="I756" s="2"/>
      <c r="J756" s="2">
        <f t="shared" si="292"/>
        <v>0</v>
      </c>
      <c r="K756" s="2">
        <f t="shared" si="293"/>
        <v>0.62955854126679467</v>
      </c>
      <c r="L756" s="2">
        <f t="shared" si="294"/>
        <v>0.32181701855406269</v>
      </c>
      <c r="M756" s="2">
        <f t="shared" si="295"/>
        <v>4.8624440179142636E-2</v>
      </c>
      <c r="N756" s="104"/>
      <c r="O756" s="104">
        <v>1968</v>
      </c>
      <c r="P756" s="109">
        <v>1006</v>
      </c>
      <c r="Q756" s="108">
        <v>152</v>
      </c>
      <c r="R756" s="104"/>
      <c r="S756" s="104"/>
      <c r="T756" s="118"/>
      <c r="U756" s="104"/>
      <c r="V756" s="104"/>
      <c r="W756" s="104"/>
      <c r="X756" s="104"/>
      <c r="Y756" s="104"/>
      <c r="Z756" s="104"/>
      <c r="AA756" s="104"/>
      <c r="AB756" s="104"/>
      <c r="AC756" s="104"/>
      <c r="AD756" s="104"/>
      <c r="AE756" s="104"/>
      <c r="AG756" s="7">
        <f>IF(Q756&gt;0,RANK(Q756,(N756:P756,Q756:AE756)),0)</f>
        <v>3</v>
      </c>
      <c r="AH756" s="7">
        <f>IF(R756&gt;0,RANK(R756,(N756:P756,Q756:AE756)),0)</f>
        <v>0</v>
      </c>
      <c r="AI756" s="7">
        <f>IF(T756&gt;0,RANK(T756,(N756:P756,Q756:AE756)),0)</f>
        <v>0</v>
      </c>
      <c r="AJ756" s="7">
        <f>IF(S756&gt;0,RANK(S756,(N756:P756,Q756:AE756)),0)</f>
        <v>0</v>
      </c>
      <c r="AK756" s="2">
        <f t="shared" si="296"/>
        <v>4.8624440179142678E-2</v>
      </c>
      <c r="AL756" s="2">
        <f t="shared" si="297"/>
        <v>0</v>
      </c>
      <c r="AM756" s="2">
        <f t="shared" si="298"/>
        <v>0</v>
      </c>
      <c r="AN756" s="2">
        <f t="shared" si="299"/>
        <v>0</v>
      </c>
      <c r="AP756" t="s">
        <v>1580</v>
      </c>
      <c r="AQ756" t="s">
        <v>2515</v>
      </c>
      <c r="AT756">
        <v>2</v>
      </c>
      <c r="AU756" s="95">
        <v>20</v>
      </c>
      <c r="AV756" s="97">
        <v>151</v>
      </c>
      <c r="AW756" s="100">
        <f t="shared" si="300"/>
        <v>20151</v>
      </c>
      <c r="AY756" s="7" t="s">
        <v>1461</v>
      </c>
    </row>
    <row r="757" spans="1:51" ht="13" hidden="1" customHeight="1" outlineLevel="1">
      <c r="A757" t="s">
        <v>1730</v>
      </c>
      <c r="B757" t="s">
        <v>2515</v>
      </c>
      <c r="C757" s="1">
        <f t="shared" si="289"/>
        <v>1166</v>
      </c>
      <c r="D757" s="7">
        <f>IF(N757&gt;0, RANK(N757,(N757:P757,Q757:AE757)),0)</f>
        <v>0</v>
      </c>
      <c r="E757" s="7">
        <f>IF(O757&gt;0,RANK(O757,(N757:P757,Q757:AE757)),0)</f>
        <v>1</v>
      </c>
      <c r="F757" s="7">
        <f>IF(P757&gt;0,RANK(P757,(N757:P757,Q757:AE757)),0)</f>
        <v>2</v>
      </c>
      <c r="G757" s="1">
        <f t="shared" si="290"/>
        <v>768</v>
      </c>
      <c r="H757" s="2">
        <f t="shared" si="291"/>
        <v>0.65866209262435682</v>
      </c>
      <c r="I757" s="2"/>
      <c r="J757" s="2">
        <f t="shared" si="292"/>
        <v>0</v>
      </c>
      <c r="K757" s="2">
        <f t="shared" si="293"/>
        <v>0.80960548885077188</v>
      </c>
      <c r="L757" s="2">
        <f t="shared" si="294"/>
        <v>0.15094339622641509</v>
      </c>
      <c r="M757" s="2">
        <f t="shared" si="295"/>
        <v>3.945111492281303E-2</v>
      </c>
      <c r="N757" s="104"/>
      <c r="O757" s="104">
        <v>944</v>
      </c>
      <c r="P757" s="109">
        <v>176</v>
      </c>
      <c r="Q757" s="108">
        <v>46</v>
      </c>
      <c r="R757" s="104"/>
      <c r="S757" s="104"/>
      <c r="T757" s="118"/>
      <c r="U757" s="104"/>
      <c r="V757" s="104"/>
      <c r="W757" s="104"/>
      <c r="X757" s="104"/>
      <c r="Y757" s="104"/>
      <c r="Z757" s="104"/>
      <c r="AA757" s="104"/>
      <c r="AB757" s="104"/>
      <c r="AC757" s="104"/>
      <c r="AD757" s="104"/>
      <c r="AE757" s="104"/>
      <c r="AG757" s="7">
        <f>IF(Q757&gt;0,RANK(Q757,(N757:P757,Q757:AE757)),0)</f>
        <v>3</v>
      </c>
      <c r="AH757" s="7">
        <f>IF(R757&gt;0,RANK(R757,(N757:P757,Q757:AE757)),0)</f>
        <v>0</v>
      </c>
      <c r="AI757" s="7">
        <f>IF(T757&gt;0,RANK(T757,(N757:P757,Q757:AE757)),0)</f>
        <v>0</v>
      </c>
      <c r="AJ757" s="7">
        <f>IF(S757&gt;0,RANK(S757,(N757:P757,Q757:AE757)),0)</f>
        <v>0</v>
      </c>
      <c r="AK757" s="2">
        <f t="shared" si="296"/>
        <v>3.9451114922813037E-2</v>
      </c>
      <c r="AL757" s="2">
        <f t="shared" si="297"/>
        <v>0</v>
      </c>
      <c r="AM757" s="2">
        <f t="shared" si="298"/>
        <v>0</v>
      </c>
      <c r="AN757" s="2">
        <f t="shared" si="299"/>
        <v>0</v>
      </c>
      <c r="AP757" t="s">
        <v>1730</v>
      </c>
      <c r="AQ757" t="s">
        <v>2515</v>
      </c>
      <c r="AT757">
        <v>2</v>
      </c>
      <c r="AU757" s="95">
        <v>20</v>
      </c>
      <c r="AV757" s="97">
        <v>153</v>
      </c>
      <c r="AW757" s="100">
        <f t="shared" si="300"/>
        <v>20153</v>
      </c>
      <c r="AY757" s="7" t="s">
        <v>1461</v>
      </c>
    </row>
    <row r="758" spans="1:51" ht="13" hidden="1" customHeight="1" outlineLevel="1">
      <c r="A758" t="s">
        <v>1731</v>
      </c>
      <c r="B758" t="s">
        <v>2515</v>
      </c>
      <c r="C758" s="1">
        <f t="shared" si="289"/>
        <v>18870</v>
      </c>
      <c r="D758" s="7">
        <f>IF(N758&gt;0, RANK(N758,(N758:P758,Q758:AE758)),0)</f>
        <v>0</v>
      </c>
      <c r="E758" s="7">
        <f>IF(O758&gt;0,RANK(O758,(N758:P758,Q758:AE758)),0)</f>
        <v>1</v>
      </c>
      <c r="F758" s="7">
        <f>IF(P758&gt;0,RANK(P758,(N758:P758,Q758:AE758)),0)</f>
        <v>2</v>
      </c>
      <c r="G758" s="1">
        <f t="shared" si="290"/>
        <v>3064</v>
      </c>
      <c r="H758" s="2">
        <f t="shared" si="291"/>
        <v>0.16237413884472707</v>
      </c>
      <c r="I758" s="2"/>
      <c r="J758" s="2">
        <f t="shared" si="292"/>
        <v>0</v>
      </c>
      <c r="K758" s="2">
        <f t="shared" si="293"/>
        <v>0.55585585585585584</v>
      </c>
      <c r="L758" s="2">
        <f t="shared" si="294"/>
        <v>0.39348171701112877</v>
      </c>
      <c r="M758" s="2">
        <f t="shared" si="295"/>
        <v>5.0662427133015386E-2</v>
      </c>
      <c r="N758" s="104"/>
      <c r="O758" s="104">
        <v>10489</v>
      </c>
      <c r="P758" s="109">
        <v>7425</v>
      </c>
      <c r="Q758" s="108">
        <v>956</v>
      </c>
      <c r="R758" s="104"/>
      <c r="S758" s="104"/>
      <c r="T758" s="118"/>
      <c r="U758" s="104"/>
      <c r="V758" s="104"/>
      <c r="W758" s="104"/>
      <c r="X758" s="104"/>
      <c r="Y758" s="104"/>
      <c r="Z758" s="104"/>
      <c r="AA758" s="104"/>
      <c r="AB758" s="104"/>
      <c r="AC758" s="104"/>
      <c r="AD758" s="104"/>
      <c r="AE758" s="104"/>
      <c r="AG758" s="7">
        <f>IF(Q758&gt;0,RANK(Q758,(N758:P758,Q758:AE758)),0)</f>
        <v>3</v>
      </c>
      <c r="AH758" s="7">
        <f>IF(R758&gt;0,RANK(R758,(N758:P758,Q758:AE758)),0)</f>
        <v>0</v>
      </c>
      <c r="AI758" s="7">
        <f>IF(T758&gt;0,RANK(T758,(N758:P758,Q758:AE758)),0)</f>
        <v>0</v>
      </c>
      <c r="AJ758" s="7">
        <f>IF(S758&gt;0,RANK(S758,(N758:P758,Q758:AE758)),0)</f>
        <v>0</v>
      </c>
      <c r="AK758" s="2">
        <f t="shared" si="296"/>
        <v>5.0662427133015366E-2</v>
      </c>
      <c r="AL758" s="2">
        <f t="shared" si="297"/>
        <v>0</v>
      </c>
      <c r="AM758" s="2">
        <f t="shared" si="298"/>
        <v>0</v>
      </c>
      <c r="AN758" s="2">
        <f t="shared" si="299"/>
        <v>0</v>
      </c>
      <c r="AP758" t="s">
        <v>1731</v>
      </c>
      <c r="AQ758" t="s">
        <v>2515</v>
      </c>
      <c r="AT758">
        <v>2</v>
      </c>
      <c r="AU758" s="95">
        <v>20</v>
      </c>
      <c r="AV758" s="97">
        <v>155</v>
      </c>
      <c r="AW758" s="100">
        <f t="shared" si="300"/>
        <v>20155</v>
      </c>
      <c r="AY758" s="7" t="s">
        <v>1461</v>
      </c>
    </row>
    <row r="759" spans="1:51" ht="13" hidden="1" customHeight="1" outlineLevel="1">
      <c r="A759" t="s">
        <v>1900</v>
      </c>
      <c r="B759" t="s">
        <v>2515</v>
      </c>
      <c r="C759" s="1">
        <f t="shared" si="289"/>
        <v>2000</v>
      </c>
      <c r="D759" s="7">
        <f>IF(N759&gt;0, RANK(N759,(N759:P759,Q759:AE759)),0)</f>
        <v>0</v>
      </c>
      <c r="E759" s="7">
        <f>IF(O759&gt;0,RANK(O759,(N759:P759,Q759:AE759)),0)</f>
        <v>1</v>
      </c>
      <c r="F759" s="7">
        <f>IF(P759&gt;0,RANK(P759,(N759:P759,Q759:AE759)),0)</f>
        <v>2</v>
      </c>
      <c r="G759" s="1">
        <f t="shared" si="290"/>
        <v>938</v>
      </c>
      <c r="H759" s="2">
        <f t="shared" si="291"/>
        <v>0.46899999999999997</v>
      </c>
      <c r="I759" s="2"/>
      <c r="J759" s="2">
        <f t="shared" si="292"/>
        <v>0</v>
      </c>
      <c r="K759" s="2">
        <f t="shared" si="293"/>
        <v>0.71050000000000002</v>
      </c>
      <c r="L759" s="2">
        <f t="shared" si="294"/>
        <v>0.24149999999999999</v>
      </c>
      <c r="M759" s="2">
        <f t="shared" si="295"/>
        <v>4.7999999999999987E-2</v>
      </c>
      <c r="N759" s="104"/>
      <c r="O759" s="104">
        <v>1421</v>
      </c>
      <c r="P759" s="109">
        <v>483</v>
      </c>
      <c r="Q759" s="108">
        <v>96</v>
      </c>
      <c r="R759" s="104"/>
      <c r="S759" s="104"/>
      <c r="T759" s="118"/>
      <c r="U759" s="104"/>
      <c r="V759" s="104"/>
      <c r="W759" s="104"/>
      <c r="X759" s="104"/>
      <c r="Y759" s="104"/>
      <c r="Z759" s="104"/>
      <c r="AA759" s="104"/>
      <c r="AB759" s="104"/>
      <c r="AC759" s="104"/>
      <c r="AD759" s="104"/>
      <c r="AE759" s="104"/>
      <c r="AG759" s="7">
        <f>IF(Q759&gt;0,RANK(Q759,(N759:P759,Q759:AE759)),0)</f>
        <v>3</v>
      </c>
      <c r="AH759" s="7">
        <f>IF(R759&gt;0,RANK(R759,(N759:P759,Q759:AE759)),0)</f>
        <v>0</v>
      </c>
      <c r="AI759" s="7">
        <f>IF(T759&gt;0,RANK(T759,(N759:P759,Q759:AE759)),0)</f>
        <v>0</v>
      </c>
      <c r="AJ759" s="7">
        <f>IF(S759&gt;0,RANK(S759,(N759:P759,Q759:AE759)),0)</f>
        <v>0</v>
      </c>
      <c r="AK759" s="2">
        <f t="shared" si="296"/>
        <v>4.8000000000000001E-2</v>
      </c>
      <c r="AL759" s="2">
        <f t="shared" si="297"/>
        <v>0</v>
      </c>
      <c r="AM759" s="2">
        <f t="shared" si="298"/>
        <v>0</v>
      </c>
      <c r="AN759" s="2">
        <f t="shared" si="299"/>
        <v>0</v>
      </c>
      <c r="AP759" t="s">
        <v>1900</v>
      </c>
      <c r="AQ759" t="s">
        <v>2515</v>
      </c>
      <c r="AT759">
        <v>2</v>
      </c>
      <c r="AU759" s="95">
        <v>20</v>
      </c>
      <c r="AV759" s="97">
        <v>157</v>
      </c>
      <c r="AW759" s="100">
        <f t="shared" si="300"/>
        <v>20157</v>
      </c>
      <c r="AY759" s="7" t="s">
        <v>1461</v>
      </c>
    </row>
    <row r="760" spans="1:51" ht="13" hidden="1" customHeight="1" outlineLevel="1">
      <c r="A760" t="s">
        <v>1958</v>
      </c>
      <c r="B760" t="s">
        <v>2515</v>
      </c>
      <c r="C760" s="1">
        <f t="shared" si="289"/>
        <v>2989</v>
      </c>
      <c r="D760" s="7">
        <f>IF(N760&gt;0, RANK(N760,(N760:P760,Q760:AE760)),0)</f>
        <v>0</v>
      </c>
      <c r="E760" s="7">
        <f>IF(O760&gt;0,RANK(O760,(N760:P760,Q760:AE760)),0)</f>
        <v>1</v>
      </c>
      <c r="F760" s="7">
        <f>IF(P760&gt;0,RANK(P760,(N760:P760,Q760:AE760)),0)</f>
        <v>2</v>
      </c>
      <c r="G760" s="1">
        <f t="shared" si="290"/>
        <v>963</v>
      </c>
      <c r="H760" s="2">
        <f t="shared" si="291"/>
        <v>0.32218133154901307</v>
      </c>
      <c r="I760" s="2"/>
      <c r="J760" s="2">
        <f t="shared" si="292"/>
        <v>0</v>
      </c>
      <c r="K760" s="2">
        <f t="shared" si="293"/>
        <v>0.6353295416527267</v>
      </c>
      <c r="L760" s="2">
        <f t="shared" si="294"/>
        <v>0.31314821010371363</v>
      </c>
      <c r="M760" s="2">
        <f t="shared" si="295"/>
        <v>5.1522248243559665E-2</v>
      </c>
      <c r="N760" s="104"/>
      <c r="O760" s="104">
        <v>1899</v>
      </c>
      <c r="P760" s="109">
        <v>936</v>
      </c>
      <c r="Q760" s="108">
        <v>154</v>
      </c>
      <c r="R760" s="104"/>
      <c r="S760" s="104"/>
      <c r="T760" s="118"/>
      <c r="U760" s="104"/>
      <c r="V760" s="104"/>
      <c r="W760" s="104"/>
      <c r="X760" s="104"/>
      <c r="Y760" s="104"/>
      <c r="Z760" s="104"/>
      <c r="AA760" s="104"/>
      <c r="AB760" s="104"/>
      <c r="AC760" s="104"/>
      <c r="AD760" s="104"/>
      <c r="AE760" s="104"/>
      <c r="AG760" s="7">
        <f>IF(Q760&gt;0,RANK(Q760,(N760:P760,Q760:AE760)),0)</f>
        <v>3</v>
      </c>
      <c r="AH760" s="7">
        <f>IF(R760&gt;0,RANK(R760,(N760:P760,Q760:AE760)),0)</f>
        <v>0</v>
      </c>
      <c r="AI760" s="7">
        <f>IF(T760&gt;0,RANK(T760,(N760:P760,Q760:AE760)),0)</f>
        <v>0</v>
      </c>
      <c r="AJ760" s="7">
        <f>IF(S760&gt;0,RANK(S760,(N760:P760,Q760:AE760)),0)</f>
        <v>0</v>
      </c>
      <c r="AK760" s="2">
        <f t="shared" si="296"/>
        <v>5.1522248243559721E-2</v>
      </c>
      <c r="AL760" s="2">
        <f t="shared" si="297"/>
        <v>0</v>
      </c>
      <c r="AM760" s="2">
        <f t="shared" si="298"/>
        <v>0</v>
      </c>
      <c r="AN760" s="2">
        <f t="shared" si="299"/>
        <v>0</v>
      </c>
      <c r="AP760" t="s">
        <v>1958</v>
      </c>
      <c r="AQ760" t="s">
        <v>2515</v>
      </c>
      <c r="AT760">
        <v>2</v>
      </c>
      <c r="AU760" s="95">
        <v>20</v>
      </c>
      <c r="AV760" s="97">
        <v>159</v>
      </c>
      <c r="AW760" s="100">
        <f t="shared" si="300"/>
        <v>20159</v>
      </c>
      <c r="AY760" s="7" t="s">
        <v>1461</v>
      </c>
    </row>
    <row r="761" spans="1:51" ht="13" hidden="1" customHeight="1" outlineLevel="1">
      <c r="A761" t="s">
        <v>1302</v>
      </c>
      <c r="B761" t="s">
        <v>2515</v>
      </c>
      <c r="C761" s="1">
        <f t="shared" si="289"/>
        <v>15449</v>
      </c>
      <c r="D761" s="7">
        <f>IF(N761&gt;0, RANK(N761,(N761:P761,Q761:AE761)),0)</f>
        <v>0</v>
      </c>
      <c r="E761" s="7">
        <f>IF(O761&gt;0,RANK(O761,(N761:P761,Q761:AE761)),0)</f>
        <v>1</v>
      </c>
      <c r="F761" s="7">
        <f>IF(P761&gt;0,RANK(P761,(N761:P761,Q761:AE761)),0)</f>
        <v>2</v>
      </c>
      <c r="G761" s="1">
        <f t="shared" si="290"/>
        <v>597</v>
      </c>
      <c r="H761" s="2">
        <f t="shared" si="291"/>
        <v>3.8643277882063565E-2</v>
      </c>
      <c r="I761" s="2"/>
      <c r="J761" s="2">
        <f t="shared" si="292"/>
        <v>0</v>
      </c>
      <c r="K761" s="2">
        <f t="shared" si="293"/>
        <v>0.50352773642306947</v>
      </c>
      <c r="L761" s="2">
        <f t="shared" si="294"/>
        <v>0.46488445854100591</v>
      </c>
      <c r="M761" s="2">
        <f t="shared" si="295"/>
        <v>3.1587805035924621E-2</v>
      </c>
      <c r="N761" s="104"/>
      <c r="O761" s="104">
        <v>7779</v>
      </c>
      <c r="P761" s="109">
        <v>7182</v>
      </c>
      <c r="Q761" s="108">
        <v>488</v>
      </c>
      <c r="R761" s="104"/>
      <c r="S761" s="104"/>
      <c r="T761" s="118"/>
      <c r="U761" s="104"/>
      <c r="V761" s="104"/>
      <c r="W761" s="104"/>
      <c r="X761" s="104"/>
      <c r="Y761" s="104"/>
      <c r="Z761" s="104"/>
      <c r="AA761" s="104"/>
      <c r="AB761" s="104"/>
      <c r="AC761" s="104"/>
      <c r="AD761" s="104"/>
      <c r="AE761" s="104"/>
      <c r="AG761" s="7">
        <f>IF(Q761&gt;0,RANK(Q761,(N761:P761,Q761:AE761)),0)</f>
        <v>3</v>
      </c>
      <c r="AH761" s="7">
        <f>IF(R761&gt;0,RANK(R761,(N761:P761,Q761:AE761)),0)</f>
        <v>0</v>
      </c>
      <c r="AI761" s="7">
        <f>IF(T761&gt;0,RANK(T761,(N761:P761,Q761:AE761)),0)</f>
        <v>0</v>
      </c>
      <c r="AJ761" s="7">
        <f>IF(S761&gt;0,RANK(S761,(N761:P761,Q761:AE761)),0)</f>
        <v>0</v>
      </c>
      <c r="AK761" s="2">
        <f t="shared" si="296"/>
        <v>3.1587805035924656E-2</v>
      </c>
      <c r="AL761" s="2">
        <f t="shared" si="297"/>
        <v>0</v>
      </c>
      <c r="AM761" s="2">
        <f t="shared" si="298"/>
        <v>0</v>
      </c>
      <c r="AN761" s="2">
        <f t="shared" si="299"/>
        <v>0</v>
      </c>
      <c r="AP761" t="s">
        <v>1302</v>
      </c>
      <c r="AQ761" t="s">
        <v>2515</v>
      </c>
      <c r="AT761">
        <v>2</v>
      </c>
      <c r="AU761" s="95">
        <v>20</v>
      </c>
      <c r="AV761" s="97">
        <v>161</v>
      </c>
      <c r="AW761" s="100">
        <f t="shared" si="300"/>
        <v>20161</v>
      </c>
      <c r="AY761" s="7" t="s">
        <v>1461</v>
      </c>
    </row>
    <row r="762" spans="1:51" ht="13" hidden="1" customHeight="1" outlineLevel="1">
      <c r="A762" t="s">
        <v>382</v>
      </c>
      <c r="B762" t="s">
        <v>2515</v>
      </c>
      <c r="C762" s="1">
        <f t="shared" si="289"/>
        <v>2027</v>
      </c>
      <c r="D762" s="7">
        <f>IF(N762&gt;0, RANK(N762,(N762:P762,Q762:AE762)),0)</f>
        <v>0</v>
      </c>
      <c r="E762" s="7">
        <f>IF(O762&gt;0,RANK(O762,(N762:P762,Q762:AE762)),0)</f>
        <v>1</v>
      </c>
      <c r="F762" s="7">
        <f>IF(P762&gt;0,RANK(P762,(N762:P762,Q762:AE762)),0)</f>
        <v>2</v>
      </c>
      <c r="G762" s="1">
        <f t="shared" si="290"/>
        <v>1114</v>
      </c>
      <c r="H762" s="2">
        <f t="shared" si="291"/>
        <v>0.54958066107548098</v>
      </c>
      <c r="I762" s="2"/>
      <c r="J762" s="2">
        <f t="shared" si="292"/>
        <v>0</v>
      </c>
      <c r="K762" s="2">
        <f t="shared" si="293"/>
        <v>0.74494326591021209</v>
      </c>
      <c r="L762" s="2">
        <f t="shared" si="294"/>
        <v>0.19536260483473114</v>
      </c>
      <c r="M762" s="2">
        <f t="shared" si="295"/>
        <v>5.9694129255056766E-2</v>
      </c>
      <c r="N762" s="104"/>
      <c r="O762" s="104">
        <v>1510</v>
      </c>
      <c r="P762" s="109">
        <v>396</v>
      </c>
      <c r="Q762" s="108">
        <v>121</v>
      </c>
      <c r="R762" s="104"/>
      <c r="S762" s="104"/>
      <c r="T762" s="118"/>
      <c r="U762" s="104"/>
      <c r="V762" s="104"/>
      <c r="W762" s="104"/>
      <c r="X762" s="104"/>
      <c r="Y762" s="104"/>
      <c r="Z762" s="104"/>
      <c r="AA762" s="104"/>
      <c r="AB762" s="104"/>
      <c r="AC762" s="104"/>
      <c r="AD762" s="104"/>
      <c r="AE762" s="104"/>
      <c r="AG762" s="7">
        <f>IF(Q762&gt;0,RANK(Q762,(N762:P762,Q762:AE762)),0)</f>
        <v>3</v>
      </c>
      <c r="AH762" s="7">
        <f>IF(R762&gt;0,RANK(R762,(N762:P762,Q762:AE762)),0)</f>
        <v>0</v>
      </c>
      <c r="AI762" s="7">
        <f>IF(T762&gt;0,RANK(T762,(N762:P762,Q762:AE762)),0)</f>
        <v>0</v>
      </c>
      <c r="AJ762" s="7">
        <f>IF(S762&gt;0,RANK(S762,(N762:P762,Q762:AE762)),0)</f>
        <v>0</v>
      </c>
      <c r="AK762" s="2">
        <f t="shared" si="296"/>
        <v>5.9694129255056731E-2</v>
      </c>
      <c r="AL762" s="2">
        <f t="shared" si="297"/>
        <v>0</v>
      </c>
      <c r="AM762" s="2">
        <f t="shared" si="298"/>
        <v>0</v>
      </c>
      <c r="AN762" s="2">
        <f t="shared" si="299"/>
        <v>0</v>
      </c>
      <c r="AP762" t="s">
        <v>382</v>
      </c>
      <c r="AQ762" t="s">
        <v>2515</v>
      </c>
      <c r="AT762">
        <v>2</v>
      </c>
      <c r="AU762" s="95">
        <v>20</v>
      </c>
      <c r="AV762" s="97">
        <v>163</v>
      </c>
      <c r="AW762" s="100">
        <f t="shared" si="300"/>
        <v>20163</v>
      </c>
      <c r="AY762" s="7" t="s">
        <v>1461</v>
      </c>
    </row>
    <row r="763" spans="1:51" ht="13" hidden="1" customHeight="1" outlineLevel="1">
      <c r="A763" t="s">
        <v>246</v>
      </c>
      <c r="B763" t="s">
        <v>2515</v>
      </c>
      <c r="C763" s="1">
        <f t="shared" si="289"/>
        <v>1325</v>
      </c>
      <c r="D763" s="7">
        <f>IF(N763&gt;0, RANK(N763,(N763:P763,Q763:AE763)),0)</f>
        <v>0</v>
      </c>
      <c r="E763" s="7">
        <f>IF(O763&gt;0,RANK(O763,(N763:P763,Q763:AE763)),0)</f>
        <v>1</v>
      </c>
      <c r="F763" s="7">
        <f>IF(P763&gt;0,RANK(P763,(N763:P763,Q763:AE763)),0)</f>
        <v>2</v>
      </c>
      <c r="G763" s="1">
        <f t="shared" si="290"/>
        <v>518</v>
      </c>
      <c r="H763" s="2">
        <f t="shared" si="291"/>
        <v>0.39094339622641511</v>
      </c>
      <c r="I763" s="2"/>
      <c r="J763" s="2">
        <f t="shared" si="292"/>
        <v>0</v>
      </c>
      <c r="K763" s="2">
        <f t="shared" si="293"/>
        <v>0.67018867924528303</v>
      </c>
      <c r="L763" s="2">
        <f t="shared" si="294"/>
        <v>0.27924528301886792</v>
      </c>
      <c r="M763" s="2">
        <f t="shared" si="295"/>
        <v>5.0566037735849056E-2</v>
      </c>
      <c r="N763" s="104"/>
      <c r="O763" s="104">
        <v>888</v>
      </c>
      <c r="P763" s="109">
        <v>370</v>
      </c>
      <c r="Q763" s="108">
        <v>67</v>
      </c>
      <c r="R763" s="104"/>
      <c r="S763" s="104"/>
      <c r="T763" s="118"/>
      <c r="U763" s="104"/>
      <c r="V763" s="104"/>
      <c r="W763" s="104"/>
      <c r="X763" s="104"/>
      <c r="Y763" s="104"/>
      <c r="Z763" s="104"/>
      <c r="AA763" s="104"/>
      <c r="AB763" s="104"/>
      <c r="AC763" s="104"/>
      <c r="AD763" s="104"/>
      <c r="AE763" s="104"/>
      <c r="AG763" s="7">
        <f>IF(Q763&gt;0,RANK(Q763,(N763:P763,Q763:AE763)),0)</f>
        <v>3</v>
      </c>
      <c r="AH763" s="7">
        <f>IF(R763&gt;0,RANK(R763,(N763:P763,Q763:AE763)),0)</f>
        <v>0</v>
      </c>
      <c r="AI763" s="7">
        <f>IF(T763&gt;0,RANK(T763,(N763:P763,Q763:AE763)),0)</f>
        <v>0</v>
      </c>
      <c r="AJ763" s="7">
        <f>IF(S763&gt;0,RANK(S763,(N763:P763,Q763:AE763)),0)</f>
        <v>0</v>
      </c>
      <c r="AK763" s="2">
        <f t="shared" si="296"/>
        <v>5.0566037735849056E-2</v>
      </c>
      <c r="AL763" s="2">
        <f t="shared" si="297"/>
        <v>0</v>
      </c>
      <c r="AM763" s="2">
        <f t="shared" si="298"/>
        <v>0</v>
      </c>
      <c r="AN763" s="2">
        <f t="shared" si="299"/>
        <v>0</v>
      </c>
      <c r="AP763" t="s">
        <v>246</v>
      </c>
      <c r="AQ763" t="s">
        <v>2515</v>
      </c>
      <c r="AT763">
        <v>2</v>
      </c>
      <c r="AU763" s="95">
        <v>20</v>
      </c>
      <c r="AV763" s="97">
        <v>165</v>
      </c>
      <c r="AW763" s="100">
        <f t="shared" si="300"/>
        <v>20165</v>
      </c>
      <c r="AY763" s="7" t="s">
        <v>1461</v>
      </c>
    </row>
    <row r="764" spans="1:51" ht="13" hidden="1" customHeight="1" outlineLevel="1">
      <c r="A764" t="s">
        <v>1167</v>
      </c>
      <c r="B764" t="s">
        <v>2515</v>
      </c>
      <c r="C764" s="1">
        <f t="shared" si="289"/>
        <v>2574</v>
      </c>
      <c r="D764" s="7">
        <f>IF(N764&gt;0, RANK(N764,(N764:P764,Q764:AE764)),0)</f>
        <v>0</v>
      </c>
      <c r="E764" s="7">
        <f>IF(O764&gt;0,RANK(O764,(N764:P764,Q764:AE764)),0)</f>
        <v>1</v>
      </c>
      <c r="F764" s="7">
        <f>IF(P764&gt;0,RANK(P764,(N764:P764,Q764:AE764)),0)</f>
        <v>2</v>
      </c>
      <c r="G764" s="1">
        <f t="shared" si="290"/>
        <v>1035</v>
      </c>
      <c r="H764" s="2">
        <f t="shared" si="291"/>
        <v>0.40209790209790208</v>
      </c>
      <c r="I764" s="2"/>
      <c r="J764" s="2">
        <f t="shared" si="292"/>
        <v>0</v>
      </c>
      <c r="K764" s="2">
        <f t="shared" si="293"/>
        <v>0.67560217560217561</v>
      </c>
      <c r="L764" s="2">
        <f t="shared" si="294"/>
        <v>0.27350427350427353</v>
      </c>
      <c r="M764" s="2">
        <f t="shared" si="295"/>
        <v>5.0893550893550854E-2</v>
      </c>
      <c r="N764" s="104"/>
      <c r="O764" s="104">
        <v>1739</v>
      </c>
      <c r="P764" s="109">
        <v>704</v>
      </c>
      <c r="Q764" s="108">
        <v>131</v>
      </c>
      <c r="R764" s="104"/>
      <c r="S764" s="104"/>
      <c r="T764" s="118"/>
      <c r="U764" s="104"/>
      <c r="V764" s="104"/>
      <c r="W764" s="104"/>
      <c r="X764" s="104"/>
      <c r="Y764" s="104"/>
      <c r="Z764" s="104"/>
      <c r="AA764" s="104"/>
      <c r="AB764" s="104"/>
      <c r="AC764" s="104"/>
      <c r="AD764" s="104"/>
      <c r="AE764" s="104"/>
      <c r="AG764" s="7">
        <f>IF(Q764&gt;0,RANK(Q764,(N764:P764,Q764:AE764)),0)</f>
        <v>3</v>
      </c>
      <c r="AH764" s="7">
        <f>IF(R764&gt;0,RANK(R764,(N764:P764,Q764:AE764)),0)</f>
        <v>0</v>
      </c>
      <c r="AI764" s="7">
        <f>IF(T764&gt;0,RANK(T764,(N764:P764,Q764:AE764)),0)</f>
        <v>0</v>
      </c>
      <c r="AJ764" s="7">
        <f>IF(S764&gt;0,RANK(S764,(N764:P764,Q764:AE764)),0)</f>
        <v>0</v>
      </c>
      <c r="AK764" s="2">
        <f t="shared" si="296"/>
        <v>5.0893550893550896E-2</v>
      </c>
      <c r="AL764" s="2">
        <f t="shared" si="297"/>
        <v>0</v>
      </c>
      <c r="AM764" s="2">
        <f t="shared" si="298"/>
        <v>0</v>
      </c>
      <c r="AN764" s="2">
        <f t="shared" si="299"/>
        <v>0</v>
      </c>
      <c r="AP764" t="s">
        <v>1167</v>
      </c>
      <c r="AQ764" t="s">
        <v>2515</v>
      </c>
      <c r="AT764">
        <v>2</v>
      </c>
      <c r="AU764" s="95">
        <v>20</v>
      </c>
      <c r="AV764" s="97">
        <v>167</v>
      </c>
      <c r="AW764" s="100">
        <f t="shared" si="300"/>
        <v>20167</v>
      </c>
      <c r="AY764" s="7" t="s">
        <v>1461</v>
      </c>
    </row>
    <row r="765" spans="1:51" ht="13" hidden="1" customHeight="1" outlineLevel="1">
      <c r="A765" t="s">
        <v>1064</v>
      </c>
      <c r="B765" t="s">
        <v>2515</v>
      </c>
      <c r="C765" s="1">
        <f t="shared" si="289"/>
        <v>17429</v>
      </c>
      <c r="D765" s="7">
        <f>IF(N765&gt;0, RANK(N765,(N765:P765,Q765:AE765)),0)</f>
        <v>0</v>
      </c>
      <c r="E765" s="7">
        <f>IF(O765&gt;0,RANK(O765,(N765:P765,Q765:AE765)),0)</f>
        <v>1</v>
      </c>
      <c r="F765" s="7">
        <f>IF(P765&gt;0,RANK(P765,(N765:P765,Q765:AE765)),0)</f>
        <v>2</v>
      </c>
      <c r="G765" s="1">
        <f t="shared" si="290"/>
        <v>2974</v>
      </c>
      <c r="H765" s="2">
        <f t="shared" si="291"/>
        <v>0.17063514831602503</v>
      </c>
      <c r="I765" s="2"/>
      <c r="J765" s="2">
        <f t="shared" si="292"/>
        <v>0</v>
      </c>
      <c r="K765" s="2">
        <f t="shared" si="293"/>
        <v>0.55619943771874458</v>
      </c>
      <c r="L765" s="2">
        <f t="shared" si="294"/>
        <v>0.38556428940271958</v>
      </c>
      <c r="M765" s="2">
        <f t="shared" si="295"/>
        <v>5.8236272878535833E-2</v>
      </c>
      <c r="N765" s="104"/>
      <c r="O765" s="104">
        <v>9694</v>
      </c>
      <c r="P765" s="109">
        <v>6720</v>
      </c>
      <c r="Q765" s="108">
        <v>1015</v>
      </c>
      <c r="R765" s="104"/>
      <c r="S765" s="104"/>
      <c r="T765" s="118"/>
      <c r="U765" s="104"/>
      <c r="V765" s="104"/>
      <c r="W765" s="104"/>
      <c r="X765" s="104"/>
      <c r="Y765" s="104"/>
      <c r="Z765" s="104"/>
      <c r="AA765" s="104"/>
      <c r="AB765" s="104"/>
      <c r="AC765" s="104"/>
      <c r="AD765" s="104"/>
      <c r="AE765" s="104"/>
      <c r="AG765" s="7">
        <f>IF(Q765&gt;0,RANK(Q765,(N765:P765,Q765:AE765)),0)</f>
        <v>3</v>
      </c>
      <c r="AH765" s="7">
        <f>IF(R765&gt;0,RANK(R765,(N765:P765,Q765:AE765)),0)</f>
        <v>0</v>
      </c>
      <c r="AI765" s="7">
        <f>IF(T765&gt;0,RANK(T765,(N765:P765,Q765:AE765)),0)</f>
        <v>0</v>
      </c>
      <c r="AJ765" s="7">
        <f>IF(S765&gt;0,RANK(S765,(N765:P765,Q765:AE765)),0)</f>
        <v>0</v>
      </c>
      <c r="AK765" s="2">
        <f t="shared" si="296"/>
        <v>5.8236272878535771E-2</v>
      </c>
      <c r="AL765" s="2">
        <f t="shared" si="297"/>
        <v>0</v>
      </c>
      <c r="AM765" s="2">
        <f t="shared" si="298"/>
        <v>0</v>
      </c>
      <c r="AN765" s="2">
        <f t="shared" si="299"/>
        <v>0</v>
      </c>
      <c r="AP765" t="s">
        <v>1064</v>
      </c>
      <c r="AQ765" t="s">
        <v>2515</v>
      </c>
      <c r="AT765">
        <v>2</v>
      </c>
      <c r="AU765" s="95">
        <v>20</v>
      </c>
      <c r="AV765" s="97">
        <v>169</v>
      </c>
      <c r="AW765" s="100">
        <f t="shared" si="300"/>
        <v>20169</v>
      </c>
      <c r="AY765" s="7" t="s">
        <v>1461</v>
      </c>
    </row>
    <row r="766" spans="1:51" ht="13" hidden="1" customHeight="1" outlineLevel="1">
      <c r="A766" t="s">
        <v>1937</v>
      </c>
      <c r="B766" t="s">
        <v>2515</v>
      </c>
      <c r="C766" s="1">
        <f t="shared" si="289"/>
        <v>1739</v>
      </c>
      <c r="D766" s="7">
        <f>IF(N766&gt;0, RANK(N766,(N766:P766,Q766:AE766)),0)</f>
        <v>0</v>
      </c>
      <c r="E766" s="7">
        <f>IF(O766&gt;0,RANK(O766,(N766:P766,Q766:AE766)),0)</f>
        <v>1</v>
      </c>
      <c r="F766" s="7">
        <f>IF(P766&gt;0,RANK(P766,(N766:P766,Q766:AE766)),0)</f>
        <v>2</v>
      </c>
      <c r="G766" s="1">
        <f t="shared" si="290"/>
        <v>1067</v>
      </c>
      <c r="H766" s="2">
        <f t="shared" si="291"/>
        <v>0.61357101782633694</v>
      </c>
      <c r="I766" s="2"/>
      <c r="J766" s="2">
        <f t="shared" si="292"/>
        <v>0</v>
      </c>
      <c r="K766" s="2">
        <f t="shared" si="293"/>
        <v>0.78378378378378377</v>
      </c>
      <c r="L766" s="2">
        <f t="shared" si="294"/>
        <v>0.1702127659574468</v>
      </c>
      <c r="M766" s="2">
        <f t="shared" si="295"/>
        <v>4.6003450258769424E-2</v>
      </c>
      <c r="N766" s="104"/>
      <c r="O766" s="104">
        <v>1363</v>
      </c>
      <c r="P766" s="109">
        <v>296</v>
      </c>
      <c r="Q766" s="108">
        <v>80</v>
      </c>
      <c r="R766" s="104"/>
      <c r="S766" s="104"/>
      <c r="T766" s="118"/>
      <c r="U766" s="104"/>
      <c r="V766" s="104"/>
      <c r="W766" s="104"/>
      <c r="X766" s="104"/>
      <c r="Y766" s="104"/>
      <c r="Z766" s="104"/>
      <c r="AA766" s="104"/>
      <c r="AB766" s="104"/>
      <c r="AC766" s="104"/>
      <c r="AD766" s="104"/>
      <c r="AE766" s="104"/>
      <c r="AG766" s="7">
        <f>IF(Q766&gt;0,RANK(Q766,(N766:P766,Q766:AE766)),0)</f>
        <v>3</v>
      </c>
      <c r="AH766" s="7">
        <f>IF(R766&gt;0,RANK(R766,(N766:P766,Q766:AE766)),0)</f>
        <v>0</v>
      </c>
      <c r="AI766" s="7">
        <f>IF(T766&gt;0,RANK(T766,(N766:P766,Q766:AE766)),0)</f>
        <v>0</v>
      </c>
      <c r="AJ766" s="7">
        <f>IF(S766&gt;0,RANK(S766,(N766:P766,Q766:AE766)),0)</f>
        <v>0</v>
      </c>
      <c r="AK766" s="2">
        <f t="shared" si="296"/>
        <v>4.600345025876941E-2</v>
      </c>
      <c r="AL766" s="2">
        <f t="shared" si="297"/>
        <v>0</v>
      </c>
      <c r="AM766" s="2">
        <f t="shared" si="298"/>
        <v>0</v>
      </c>
      <c r="AN766" s="2">
        <f t="shared" si="299"/>
        <v>0</v>
      </c>
      <c r="AP766" t="s">
        <v>1937</v>
      </c>
      <c r="AQ766" t="s">
        <v>2515</v>
      </c>
      <c r="AT766">
        <v>2</v>
      </c>
      <c r="AU766" s="95">
        <v>20</v>
      </c>
      <c r="AV766" s="97">
        <v>171</v>
      </c>
      <c r="AW766" s="100">
        <f t="shared" si="300"/>
        <v>20171</v>
      </c>
      <c r="AY766" s="7" t="s">
        <v>1461</v>
      </c>
    </row>
    <row r="767" spans="1:51" ht="13" hidden="1" customHeight="1" outlineLevel="1">
      <c r="A767" t="s">
        <v>1412</v>
      </c>
      <c r="B767" t="s">
        <v>2515</v>
      </c>
      <c r="C767" s="1">
        <f t="shared" si="289"/>
        <v>142351</v>
      </c>
      <c r="D767" s="7">
        <f>IF(N767&gt;0, RANK(N767,(N767:P767,Q767:AE767)),0)</f>
        <v>0</v>
      </c>
      <c r="E767" s="7">
        <f>IF(O767&gt;0,RANK(O767,(N767:P767,Q767:AE767)),0)</f>
        <v>1</v>
      </c>
      <c r="F767" s="7">
        <f>IF(P767&gt;0,RANK(P767,(N767:P767,Q767:AE767)),0)</f>
        <v>2</v>
      </c>
      <c r="G767" s="1">
        <f t="shared" si="290"/>
        <v>9979</v>
      </c>
      <c r="H767" s="2">
        <f t="shared" si="291"/>
        <v>7.0101369150901649E-2</v>
      </c>
      <c r="I767" s="2"/>
      <c r="J767" s="2">
        <f t="shared" si="292"/>
        <v>0</v>
      </c>
      <c r="K767" s="2">
        <f t="shared" si="293"/>
        <v>0.50934661505714751</v>
      </c>
      <c r="L767" s="2">
        <f t="shared" si="294"/>
        <v>0.43924524590624581</v>
      </c>
      <c r="M767" s="2">
        <f t="shared" si="295"/>
        <v>5.1408139036606681E-2</v>
      </c>
      <c r="N767" s="104"/>
      <c r="O767" s="104">
        <v>72506</v>
      </c>
      <c r="P767" s="109">
        <v>62527</v>
      </c>
      <c r="Q767" s="108">
        <v>7318</v>
      </c>
      <c r="R767" s="104"/>
      <c r="S767" s="104"/>
      <c r="T767" s="118"/>
      <c r="U767" s="104"/>
      <c r="V767" s="104"/>
      <c r="W767" s="104"/>
      <c r="X767" s="104"/>
      <c r="Y767" s="104"/>
      <c r="Z767" s="104"/>
      <c r="AA767" s="104"/>
      <c r="AB767" s="104"/>
      <c r="AC767" s="104"/>
      <c r="AD767" s="104"/>
      <c r="AE767" s="104"/>
      <c r="AG767" s="7">
        <f>IF(Q767&gt;0,RANK(Q767,(N767:P767,Q767:AE767)),0)</f>
        <v>3</v>
      </c>
      <c r="AH767" s="7">
        <f>IF(R767&gt;0,RANK(R767,(N767:P767,Q767:AE767)),0)</f>
        <v>0</v>
      </c>
      <c r="AI767" s="7">
        <f>IF(T767&gt;0,RANK(T767,(N767:P767,Q767:AE767)),0)</f>
        <v>0</v>
      </c>
      <c r="AJ767" s="7">
        <f>IF(S767&gt;0,RANK(S767,(N767:P767,Q767:AE767)),0)</f>
        <v>0</v>
      </c>
      <c r="AK767" s="2">
        <f t="shared" si="296"/>
        <v>5.1408139036606695E-2</v>
      </c>
      <c r="AL767" s="2">
        <f t="shared" si="297"/>
        <v>0</v>
      </c>
      <c r="AM767" s="2">
        <f t="shared" si="298"/>
        <v>0</v>
      </c>
      <c r="AN767" s="2">
        <f t="shared" si="299"/>
        <v>0</v>
      </c>
      <c r="AP767" t="s">
        <v>1412</v>
      </c>
      <c r="AQ767" t="s">
        <v>2515</v>
      </c>
      <c r="AT767">
        <v>2</v>
      </c>
      <c r="AU767" s="95">
        <v>20</v>
      </c>
      <c r="AV767" s="97">
        <v>173</v>
      </c>
      <c r="AW767" s="100">
        <f t="shared" si="300"/>
        <v>20173</v>
      </c>
      <c r="AY767" s="7" t="s">
        <v>1461</v>
      </c>
    </row>
    <row r="768" spans="1:51" ht="13" hidden="1" customHeight="1" outlineLevel="1">
      <c r="A768" t="s">
        <v>1065</v>
      </c>
      <c r="B768" t="s">
        <v>2515</v>
      </c>
      <c r="C768" s="1">
        <f t="shared" si="289"/>
        <v>3279</v>
      </c>
      <c r="D768" s="7">
        <f>IF(N768&gt;0, RANK(N768,(N768:P768,Q768:AE768)),0)</f>
        <v>0</v>
      </c>
      <c r="E768" s="7">
        <f>IF(O768&gt;0,RANK(O768,(N768:P768,Q768:AE768)),0)</f>
        <v>1</v>
      </c>
      <c r="F768" s="7">
        <f>IF(P768&gt;0,RANK(P768,(N768:P768,Q768:AE768)),0)</f>
        <v>2</v>
      </c>
      <c r="G768" s="1">
        <f t="shared" si="290"/>
        <v>1670</v>
      </c>
      <c r="H768" s="2">
        <f t="shared" si="291"/>
        <v>0.50930161634644711</v>
      </c>
      <c r="I768" s="2"/>
      <c r="J768" s="2">
        <f t="shared" si="292"/>
        <v>0</v>
      </c>
      <c r="K768" s="2">
        <f t="shared" si="293"/>
        <v>0.73162549557792012</v>
      </c>
      <c r="L768" s="2">
        <f t="shared" si="294"/>
        <v>0.22232387923147301</v>
      </c>
      <c r="M768" s="2">
        <f t="shared" si="295"/>
        <v>4.6050625190606875E-2</v>
      </c>
      <c r="N768" s="104"/>
      <c r="O768" s="104">
        <v>2399</v>
      </c>
      <c r="P768" s="109">
        <v>729</v>
      </c>
      <c r="Q768" s="108">
        <v>151</v>
      </c>
      <c r="R768" s="104"/>
      <c r="S768" s="104"/>
      <c r="T768" s="118"/>
      <c r="U768" s="104"/>
      <c r="V768" s="104"/>
      <c r="W768" s="104"/>
      <c r="X768" s="104"/>
      <c r="Y768" s="104"/>
      <c r="Z768" s="104"/>
      <c r="AA768" s="104"/>
      <c r="AB768" s="104"/>
      <c r="AC768" s="104"/>
      <c r="AD768" s="104"/>
      <c r="AE768" s="104"/>
      <c r="AG768" s="7">
        <f>IF(Q768&gt;0,RANK(Q768,(N768:P768,Q768:AE768)),0)</f>
        <v>3</v>
      </c>
      <c r="AH768" s="7">
        <f>IF(R768&gt;0,RANK(R768,(N768:P768,Q768:AE768)),0)</f>
        <v>0</v>
      </c>
      <c r="AI768" s="7">
        <f>IF(T768&gt;0,RANK(T768,(N768:P768,Q768:AE768)),0)</f>
        <v>0</v>
      </c>
      <c r="AJ768" s="7">
        <f>IF(S768&gt;0,RANK(S768,(N768:P768,Q768:AE768)),0)</f>
        <v>0</v>
      </c>
      <c r="AK768" s="2">
        <f t="shared" si="296"/>
        <v>4.6050625190606889E-2</v>
      </c>
      <c r="AL768" s="2">
        <f t="shared" si="297"/>
        <v>0</v>
      </c>
      <c r="AM768" s="2">
        <f t="shared" si="298"/>
        <v>0</v>
      </c>
      <c r="AN768" s="2">
        <f t="shared" si="299"/>
        <v>0</v>
      </c>
      <c r="AP768" t="s">
        <v>1065</v>
      </c>
      <c r="AQ768" t="s">
        <v>2515</v>
      </c>
      <c r="AT768">
        <v>2</v>
      </c>
      <c r="AU768" s="95">
        <v>20</v>
      </c>
      <c r="AV768" s="97">
        <v>175</v>
      </c>
      <c r="AW768" s="100">
        <f t="shared" si="300"/>
        <v>20175</v>
      </c>
      <c r="AY768" s="7" t="s">
        <v>1461</v>
      </c>
    </row>
    <row r="769" spans="1:51" ht="13" hidden="1" customHeight="1" outlineLevel="1">
      <c r="A769" t="s">
        <v>1324</v>
      </c>
      <c r="B769" t="s">
        <v>2515</v>
      </c>
      <c r="C769" s="1">
        <f t="shared" si="289"/>
        <v>61728</v>
      </c>
      <c r="D769" s="7">
        <f>IF(N769&gt;0, RANK(N769,(N769:P769,Q769:AE769)),0)</f>
        <v>0</v>
      </c>
      <c r="E769" s="7">
        <f>IF(O769&gt;0,RANK(O769,(N769:P769,Q769:AE769)),0)</f>
        <v>2</v>
      </c>
      <c r="F769" s="7">
        <f>IF(P769&gt;0,RANK(P769,(N769:P769,Q769:AE769)),0)</f>
        <v>1</v>
      </c>
      <c r="G769" s="1">
        <f t="shared" si="290"/>
        <v>6204</v>
      </c>
      <c r="H769" s="2">
        <f t="shared" si="291"/>
        <v>0.10050544323483671</v>
      </c>
      <c r="I769" s="2"/>
      <c r="J769" s="2">
        <f t="shared" si="292"/>
        <v>0</v>
      </c>
      <c r="K769" s="2">
        <f t="shared" si="293"/>
        <v>0.43037195438050801</v>
      </c>
      <c r="L769" s="2">
        <f t="shared" si="294"/>
        <v>0.53087739761534469</v>
      </c>
      <c r="M769" s="2">
        <f t="shared" si="295"/>
        <v>3.8750648004147292E-2</v>
      </c>
      <c r="N769" s="104"/>
      <c r="O769" s="104">
        <v>26566</v>
      </c>
      <c r="P769" s="109">
        <v>32770</v>
      </c>
      <c r="Q769" s="108">
        <v>2392</v>
      </c>
      <c r="R769" s="104"/>
      <c r="S769" s="104"/>
      <c r="T769" s="118"/>
      <c r="U769" s="104"/>
      <c r="V769" s="104"/>
      <c r="W769" s="104"/>
      <c r="X769" s="104"/>
      <c r="Y769" s="104"/>
      <c r="Z769" s="104"/>
      <c r="AA769" s="104"/>
      <c r="AB769" s="104"/>
      <c r="AC769" s="104"/>
      <c r="AD769" s="104"/>
      <c r="AE769" s="104"/>
      <c r="AG769" s="7">
        <f>IF(Q769&gt;0,RANK(Q769,(N769:P769,Q769:AE769)),0)</f>
        <v>3</v>
      </c>
      <c r="AH769" s="7">
        <f>IF(R769&gt;0,RANK(R769,(N769:P769,Q769:AE769)),0)</f>
        <v>0</v>
      </c>
      <c r="AI769" s="7">
        <f>IF(T769&gt;0,RANK(T769,(N769:P769,Q769:AE769)),0)</f>
        <v>0</v>
      </c>
      <c r="AJ769" s="7">
        <f>IF(S769&gt;0,RANK(S769,(N769:P769,Q769:AE769)),0)</f>
        <v>0</v>
      </c>
      <c r="AK769" s="2">
        <f t="shared" si="296"/>
        <v>3.875064800414723E-2</v>
      </c>
      <c r="AL769" s="2">
        <f t="shared" si="297"/>
        <v>0</v>
      </c>
      <c r="AM769" s="2">
        <f t="shared" si="298"/>
        <v>0</v>
      </c>
      <c r="AN769" s="2">
        <f t="shared" si="299"/>
        <v>0</v>
      </c>
      <c r="AP769" t="s">
        <v>1324</v>
      </c>
      <c r="AQ769" t="s">
        <v>2515</v>
      </c>
      <c r="AT769">
        <v>2</v>
      </c>
      <c r="AU769" s="95">
        <v>20</v>
      </c>
      <c r="AV769" s="97">
        <v>177</v>
      </c>
      <c r="AW769" s="100">
        <f t="shared" si="300"/>
        <v>20177</v>
      </c>
      <c r="AY769" s="7" t="s">
        <v>1461</v>
      </c>
    </row>
    <row r="770" spans="1:51" ht="13" hidden="1" customHeight="1" outlineLevel="1">
      <c r="A770" t="s">
        <v>1701</v>
      </c>
      <c r="B770" t="s">
        <v>2515</v>
      </c>
      <c r="C770" s="1">
        <f t="shared" si="289"/>
        <v>1051</v>
      </c>
      <c r="D770" s="7">
        <f>IF(N770&gt;0, RANK(N770,(N770:P770,Q770:AE770)),0)</f>
        <v>0</v>
      </c>
      <c r="E770" s="7">
        <f>IF(O770&gt;0,RANK(O770,(N770:P770,Q770:AE770)),0)</f>
        <v>1</v>
      </c>
      <c r="F770" s="7">
        <f>IF(P770&gt;0,RANK(P770,(N770:P770,Q770:AE770)),0)</f>
        <v>2</v>
      </c>
      <c r="G770" s="1">
        <f t="shared" si="290"/>
        <v>615</v>
      </c>
      <c r="H770" s="2">
        <f t="shared" si="291"/>
        <v>0.58515699333967652</v>
      </c>
      <c r="I770" s="2"/>
      <c r="J770" s="2">
        <f t="shared" si="292"/>
        <v>0</v>
      </c>
      <c r="K770" s="2">
        <f t="shared" si="293"/>
        <v>0.77545195052331117</v>
      </c>
      <c r="L770" s="2">
        <f t="shared" si="294"/>
        <v>0.19029495718363462</v>
      </c>
      <c r="M770" s="2">
        <f t="shared" si="295"/>
        <v>3.4253092293054205E-2</v>
      </c>
      <c r="N770" s="104"/>
      <c r="O770" s="104">
        <v>815</v>
      </c>
      <c r="P770" s="109">
        <v>200</v>
      </c>
      <c r="Q770" s="108">
        <v>36</v>
      </c>
      <c r="R770" s="104"/>
      <c r="S770" s="104"/>
      <c r="T770" s="118"/>
      <c r="U770" s="104"/>
      <c r="V770" s="104"/>
      <c r="W770" s="104"/>
      <c r="X770" s="104"/>
      <c r="Y770" s="104"/>
      <c r="Z770" s="104"/>
      <c r="AA770" s="104"/>
      <c r="AB770" s="104"/>
      <c r="AC770" s="104"/>
      <c r="AD770" s="104"/>
      <c r="AE770" s="104"/>
      <c r="AG770" s="7">
        <f>IF(Q770&gt;0,RANK(Q770,(N770:P770,Q770:AE770)),0)</f>
        <v>3</v>
      </c>
      <c r="AH770" s="7">
        <f>IF(R770&gt;0,RANK(R770,(N770:P770,Q770:AE770)),0)</f>
        <v>0</v>
      </c>
      <c r="AI770" s="7">
        <f>IF(T770&gt;0,RANK(T770,(N770:P770,Q770:AE770)),0)</f>
        <v>0</v>
      </c>
      <c r="AJ770" s="7">
        <f>IF(S770&gt;0,RANK(S770,(N770:P770,Q770:AE770)),0)</f>
        <v>0</v>
      </c>
      <c r="AK770" s="2">
        <f t="shared" si="296"/>
        <v>3.4253092293054233E-2</v>
      </c>
      <c r="AL770" s="2">
        <f t="shared" si="297"/>
        <v>0</v>
      </c>
      <c r="AM770" s="2">
        <f t="shared" si="298"/>
        <v>0</v>
      </c>
      <c r="AN770" s="2">
        <f t="shared" si="299"/>
        <v>0</v>
      </c>
      <c r="AP770" t="s">
        <v>1701</v>
      </c>
      <c r="AQ770" t="s">
        <v>2515</v>
      </c>
      <c r="AT770">
        <v>2</v>
      </c>
      <c r="AU770" s="95">
        <v>20</v>
      </c>
      <c r="AV770" s="97">
        <v>179</v>
      </c>
      <c r="AW770" s="100">
        <f t="shared" si="300"/>
        <v>20179</v>
      </c>
      <c r="AY770" s="7" t="s">
        <v>1461</v>
      </c>
    </row>
    <row r="771" spans="1:51" ht="13" hidden="1" customHeight="1" outlineLevel="1">
      <c r="A771" t="s">
        <v>1100</v>
      </c>
      <c r="B771" t="s">
        <v>2515</v>
      </c>
      <c r="C771" s="1">
        <f t="shared" si="289"/>
        <v>2008</v>
      </c>
      <c r="D771" s="7">
        <f>IF(N771&gt;0, RANK(N771,(N771:P771,Q771:AE771)),0)</f>
        <v>0</v>
      </c>
      <c r="E771" s="7">
        <f>IF(O771&gt;0,RANK(O771,(N771:P771,Q771:AE771)),0)</f>
        <v>1</v>
      </c>
      <c r="F771" s="7">
        <f>IF(P771&gt;0,RANK(P771,(N771:P771,Q771:AE771)),0)</f>
        <v>2</v>
      </c>
      <c r="G771" s="1">
        <f t="shared" si="290"/>
        <v>1085</v>
      </c>
      <c r="H771" s="2">
        <f t="shared" si="291"/>
        <v>0.54033864541832666</v>
      </c>
      <c r="I771" s="2"/>
      <c r="J771" s="2">
        <f t="shared" si="292"/>
        <v>0</v>
      </c>
      <c r="K771" s="2">
        <f t="shared" si="293"/>
        <v>0.75249003984063745</v>
      </c>
      <c r="L771" s="2">
        <f t="shared" si="294"/>
        <v>0.21215139442231076</v>
      </c>
      <c r="M771" s="2">
        <f t="shared" si="295"/>
        <v>3.5358565737051789E-2</v>
      </c>
      <c r="N771" s="104"/>
      <c r="O771" s="104">
        <v>1511</v>
      </c>
      <c r="P771" s="109">
        <v>426</v>
      </c>
      <c r="Q771" s="108">
        <v>71</v>
      </c>
      <c r="R771" s="104"/>
      <c r="S771" s="104"/>
      <c r="T771" s="118"/>
      <c r="U771" s="104"/>
      <c r="V771" s="104"/>
      <c r="W771" s="104"/>
      <c r="X771" s="104"/>
      <c r="Y771" s="104"/>
      <c r="Z771" s="104"/>
      <c r="AA771" s="104"/>
      <c r="AB771" s="104"/>
      <c r="AC771" s="104"/>
      <c r="AD771" s="104"/>
      <c r="AE771" s="104"/>
      <c r="AG771" s="7">
        <f>IF(Q771&gt;0,RANK(Q771,(N771:P771,Q771:AE771)),0)</f>
        <v>3</v>
      </c>
      <c r="AH771" s="7">
        <f>IF(R771&gt;0,RANK(R771,(N771:P771,Q771:AE771)),0)</f>
        <v>0</v>
      </c>
      <c r="AI771" s="7">
        <f>IF(T771&gt;0,RANK(T771,(N771:P771,Q771:AE771)),0)</f>
        <v>0</v>
      </c>
      <c r="AJ771" s="7">
        <f>IF(S771&gt;0,RANK(S771,(N771:P771,Q771:AE771)),0)</f>
        <v>0</v>
      </c>
      <c r="AK771" s="2">
        <f t="shared" si="296"/>
        <v>3.5358565737051796E-2</v>
      </c>
      <c r="AL771" s="2">
        <f t="shared" si="297"/>
        <v>0</v>
      </c>
      <c r="AM771" s="2">
        <f t="shared" si="298"/>
        <v>0</v>
      </c>
      <c r="AN771" s="2">
        <f t="shared" si="299"/>
        <v>0</v>
      </c>
      <c r="AP771" t="s">
        <v>1100</v>
      </c>
      <c r="AQ771" t="s">
        <v>2515</v>
      </c>
      <c r="AT771">
        <v>2</v>
      </c>
      <c r="AU771" s="95">
        <v>20</v>
      </c>
      <c r="AV771" s="97">
        <v>181</v>
      </c>
      <c r="AW771" s="100">
        <f t="shared" si="300"/>
        <v>20181</v>
      </c>
      <c r="AY771" s="7" t="s">
        <v>1461</v>
      </c>
    </row>
    <row r="772" spans="1:51" ht="13" hidden="1" customHeight="1" outlineLevel="1">
      <c r="A772" t="s">
        <v>808</v>
      </c>
      <c r="B772" t="s">
        <v>2515</v>
      </c>
      <c r="C772" s="1">
        <f t="shared" si="289"/>
        <v>1727</v>
      </c>
      <c r="D772" s="7">
        <f>IF(N772&gt;0, RANK(N772,(N772:P772,Q772:AE772)),0)</f>
        <v>0</v>
      </c>
      <c r="E772" s="7">
        <f>IF(O772&gt;0,RANK(O772,(N772:P772,Q772:AE772)),0)</f>
        <v>1</v>
      </c>
      <c r="F772" s="7">
        <f>IF(P772&gt;0,RANK(P772,(N772:P772,Q772:AE772)),0)</f>
        <v>2</v>
      </c>
      <c r="G772" s="1">
        <f t="shared" si="290"/>
        <v>907</v>
      </c>
      <c r="H772" s="2">
        <f t="shared" si="291"/>
        <v>0.52518818760856978</v>
      </c>
      <c r="I772" s="2"/>
      <c r="J772" s="2">
        <f t="shared" si="292"/>
        <v>0</v>
      </c>
      <c r="K772" s="2">
        <f t="shared" si="293"/>
        <v>0.73653734800231618</v>
      </c>
      <c r="L772" s="2">
        <f t="shared" si="294"/>
        <v>0.21134916039374638</v>
      </c>
      <c r="M772" s="2">
        <f t="shared" si="295"/>
        <v>5.211349160393744E-2</v>
      </c>
      <c r="N772" s="104"/>
      <c r="O772" s="104">
        <v>1272</v>
      </c>
      <c r="P772" s="109">
        <v>365</v>
      </c>
      <c r="Q772" s="108">
        <v>90</v>
      </c>
      <c r="R772" s="104"/>
      <c r="S772" s="104"/>
      <c r="T772" s="118"/>
      <c r="U772" s="104"/>
      <c r="V772" s="104"/>
      <c r="W772" s="104"/>
      <c r="X772" s="104"/>
      <c r="Y772" s="104"/>
      <c r="Z772" s="104"/>
      <c r="AA772" s="104"/>
      <c r="AB772" s="104"/>
      <c r="AC772" s="104"/>
      <c r="AD772" s="104"/>
      <c r="AE772" s="104"/>
      <c r="AG772" s="7">
        <f>IF(Q772&gt;0,RANK(Q772,(N772:P772,Q772:AE772)),0)</f>
        <v>3</v>
      </c>
      <c r="AH772" s="7">
        <f>IF(R772&gt;0,RANK(R772,(N772:P772,Q772:AE772)),0)</f>
        <v>0</v>
      </c>
      <c r="AI772" s="7">
        <f>IF(T772&gt;0,RANK(T772,(N772:P772,Q772:AE772)),0)</f>
        <v>0</v>
      </c>
      <c r="AJ772" s="7">
        <f>IF(S772&gt;0,RANK(S772,(N772:P772,Q772:AE772)),0)</f>
        <v>0</v>
      </c>
      <c r="AK772" s="2">
        <f t="shared" si="296"/>
        <v>5.211349160393746E-2</v>
      </c>
      <c r="AL772" s="2">
        <f t="shared" si="297"/>
        <v>0</v>
      </c>
      <c r="AM772" s="2">
        <f t="shared" si="298"/>
        <v>0</v>
      </c>
      <c r="AN772" s="2">
        <f t="shared" si="299"/>
        <v>0</v>
      </c>
      <c r="AP772" t="s">
        <v>808</v>
      </c>
      <c r="AQ772" t="s">
        <v>2515</v>
      </c>
      <c r="AT772">
        <v>2</v>
      </c>
      <c r="AU772" s="95">
        <v>20</v>
      </c>
      <c r="AV772" s="97">
        <v>183</v>
      </c>
      <c r="AW772" s="100">
        <f t="shared" si="300"/>
        <v>20183</v>
      </c>
      <c r="AY772" s="7" t="s">
        <v>1461</v>
      </c>
    </row>
    <row r="773" spans="1:51" ht="13" hidden="1" customHeight="1" outlineLevel="1">
      <c r="A773" t="s">
        <v>2267</v>
      </c>
      <c r="B773" t="s">
        <v>2515</v>
      </c>
      <c r="C773" s="1">
        <f t="shared" si="289"/>
        <v>1520</v>
      </c>
      <c r="D773" s="7">
        <f>IF(N773&gt;0, RANK(N773,(N773:P773,Q773:AE773)),0)</f>
        <v>0</v>
      </c>
      <c r="E773" s="7">
        <f>IF(O773&gt;0,RANK(O773,(N773:P773,Q773:AE773)),0)</f>
        <v>1</v>
      </c>
      <c r="F773" s="7">
        <f>IF(P773&gt;0,RANK(P773,(N773:P773,Q773:AE773)),0)</f>
        <v>2</v>
      </c>
      <c r="G773" s="1">
        <f t="shared" si="290"/>
        <v>606</v>
      </c>
      <c r="H773" s="2">
        <f t="shared" si="291"/>
        <v>0.39868421052631581</v>
      </c>
      <c r="I773" s="2"/>
      <c r="J773" s="2">
        <f t="shared" si="292"/>
        <v>0</v>
      </c>
      <c r="K773" s="2">
        <f t="shared" si="293"/>
        <v>0.67565789473684212</v>
      </c>
      <c r="L773" s="2">
        <f t="shared" si="294"/>
        <v>0.27697368421052632</v>
      </c>
      <c r="M773" s="2">
        <f t="shared" si="295"/>
        <v>4.736842105263156E-2</v>
      </c>
      <c r="N773" s="104"/>
      <c r="O773" s="104">
        <v>1027</v>
      </c>
      <c r="P773" s="109">
        <v>421</v>
      </c>
      <c r="Q773" s="108">
        <v>72</v>
      </c>
      <c r="R773" s="104"/>
      <c r="S773" s="104"/>
      <c r="T773" s="118"/>
      <c r="U773" s="104"/>
      <c r="V773" s="104"/>
      <c r="W773" s="104"/>
      <c r="X773" s="104"/>
      <c r="Y773" s="104"/>
      <c r="Z773" s="104"/>
      <c r="AA773" s="104"/>
      <c r="AB773" s="104"/>
      <c r="AC773" s="104"/>
      <c r="AD773" s="104"/>
      <c r="AE773" s="104"/>
      <c r="AG773" s="7">
        <f>IF(Q773&gt;0,RANK(Q773,(N773:P773,Q773:AE773)),0)</f>
        <v>3</v>
      </c>
      <c r="AH773" s="7">
        <f>IF(R773&gt;0,RANK(R773,(N773:P773,Q773:AE773)),0)</f>
        <v>0</v>
      </c>
      <c r="AI773" s="7">
        <f>IF(T773&gt;0,RANK(T773,(N773:P773,Q773:AE773)),0)</f>
        <v>0</v>
      </c>
      <c r="AJ773" s="7">
        <f>IF(S773&gt;0,RANK(S773,(N773:P773,Q773:AE773)),0)</f>
        <v>0</v>
      </c>
      <c r="AK773" s="2">
        <f t="shared" si="296"/>
        <v>4.736842105263158E-2</v>
      </c>
      <c r="AL773" s="2">
        <f t="shared" si="297"/>
        <v>0</v>
      </c>
      <c r="AM773" s="2">
        <f t="shared" si="298"/>
        <v>0</v>
      </c>
      <c r="AN773" s="2">
        <f t="shared" si="299"/>
        <v>0</v>
      </c>
      <c r="AP773" t="s">
        <v>2267</v>
      </c>
      <c r="AQ773" t="s">
        <v>2515</v>
      </c>
      <c r="AT773">
        <v>2</v>
      </c>
      <c r="AU773" s="95">
        <v>20</v>
      </c>
      <c r="AV773" s="97">
        <v>185</v>
      </c>
      <c r="AW773" s="100">
        <f t="shared" si="300"/>
        <v>20185</v>
      </c>
      <c r="AY773" s="7" t="s">
        <v>1461</v>
      </c>
    </row>
    <row r="774" spans="1:51" ht="13" hidden="1" customHeight="1" outlineLevel="1">
      <c r="A774" t="s">
        <v>2354</v>
      </c>
      <c r="B774" t="s">
        <v>2515</v>
      </c>
      <c r="C774" s="1">
        <f t="shared" si="289"/>
        <v>707</v>
      </c>
      <c r="D774" s="7">
        <f>IF(N774&gt;0, RANK(N774,(N774:P774,Q774:AE774)),0)</f>
        <v>0</v>
      </c>
      <c r="E774" s="7">
        <f>IF(O774&gt;0,RANK(O774,(N774:P774,Q774:AE774)),0)</f>
        <v>1</v>
      </c>
      <c r="F774" s="7">
        <f>IF(P774&gt;0,RANK(P774,(N774:P774,Q774:AE774)),0)</f>
        <v>2</v>
      </c>
      <c r="G774" s="1">
        <f t="shared" si="290"/>
        <v>441</v>
      </c>
      <c r="H774" s="2">
        <f t="shared" si="291"/>
        <v>0.62376237623762376</v>
      </c>
      <c r="I774" s="2"/>
      <c r="J774" s="2">
        <f t="shared" si="292"/>
        <v>0</v>
      </c>
      <c r="K774" s="2">
        <f t="shared" si="293"/>
        <v>0.79207920792079212</v>
      </c>
      <c r="L774" s="2">
        <f t="shared" si="294"/>
        <v>0.16831683168316833</v>
      </c>
      <c r="M774" s="2">
        <f t="shared" si="295"/>
        <v>3.9603960396039556E-2</v>
      </c>
      <c r="N774" s="104"/>
      <c r="O774" s="104">
        <v>560</v>
      </c>
      <c r="P774" s="109">
        <v>119</v>
      </c>
      <c r="Q774" s="108">
        <v>28</v>
      </c>
      <c r="R774" s="104"/>
      <c r="S774" s="104"/>
      <c r="T774" s="118"/>
      <c r="U774" s="104"/>
      <c r="V774" s="104"/>
      <c r="W774" s="104"/>
      <c r="X774" s="104"/>
      <c r="Y774" s="104"/>
      <c r="Z774" s="104"/>
      <c r="AA774" s="104"/>
      <c r="AB774" s="104"/>
      <c r="AC774" s="104"/>
      <c r="AD774" s="104"/>
      <c r="AE774" s="104"/>
      <c r="AG774" s="7">
        <f>IF(Q774&gt;0,RANK(Q774,(N774:P774,Q774:AE774)),0)</f>
        <v>3</v>
      </c>
      <c r="AH774" s="7">
        <f>IF(R774&gt;0,RANK(R774,(N774:P774,Q774:AE774)),0)</f>
        <v>0</v>
      </c>
      <c r="AI774" s="7">
        <f>IF(T774&gt;0,RANK(T774,(N774:P774,Q774:AE774)),0)</f>
        <v>0</v>
      </c>
      <c r="AJ774" s="7">
        <f>IF(S774&gt;0,RANK(S774,(N774:P774,Q774:AE774)),0)</f>
        <v>0</v>
      </c>
      <c r="AK774" s="2">
        <f t="shared" si="296"/>
        <v>3.9603960396039604E-2</v>
      </c>
      <c r="AL774" s="2">
        <f t="shared" si="297"/>
        <v>0</v>
      </c>
      <c r="AM774" s="2">
        <f t="shared" si="298"/>
        <v>0</v>
      </c>
      <c r="AN774" s="2">
        <f t="shared" si="299"/>
        <v>0</v>
      </c>
      <c r="AP774" t="s">
        <v>2354</v>
      </c>
      <c r="AQ774" t="s">
        <v>2515</v>
      </c>
      <c r="AT774">
        <v>2</v>
      </c>
      <c r="AU774" s="95">
        <v>20</v>
      </c>
      <c r="AV774" s="97">
        <v>187</v>
      </c>
      <c r="AW774" s="100">
        <f t="shared" si="300"/>
        <v>20187</v>
      </c>
      <c r="AY774" s="7" t="s">
        <v>1461</v>
      </c>
    </row>
    <row r="775" spans="1:51" ht="13" hidden="1" customHeight="1" outlineLevel="1">
      <c r="A775" t="s">
        <v>2355</v>
      </c>
      <c r="B775" t="s">
        <v>2515</v>
      </c>
      <c r="C775" s="1">
        <f t="shared" si="289"/>
        <v>1425</v>
      </c>
      <c r="D775" s="7">
        <f>IF(N775&gt;0, RANK(N775,(N775:P775,Q775:AE775)),0)</f>
        <v>0</v>
      </c>
      <c r="E775" s="7">
        <f>IF(O775&gt;0,RANK(O775,(N775:P775,Q775:AE775)),0)</f>
        <v>1</v>
      </c>
      <c r="F775" s="7">
        <f>IF(P775&gt;0,RANK(P775,(N775:P775,Q775:AE775)),0)</f>
        <v>2</v>
      </c>
      <c r="G775" s="1">
        <f t="shared" si="290"/>
        <v>879</v>
      </c>
      <c r="H775" s="2">
        <f t="shared" si="291"/>
        <v>0.61684210526315786</v>
      </c>
      <c r="I775" s="2"/>
      <c r="J775" s="2">
        <f t="shared" si="292"/>
        <v>0</v>
      </c>
      <c r="K775" s="2">
        <f t="shared" si="293"/>
        <v>0.78526315789473689</v>
      </c>
      <c r="L775" s="2">
        <f t="shared" si="294"/>
        <v>0.16842105263157894</v>
      </c>
      <c r="M775" s="2">
        <f t="shared" si="295"/>
        <v>4.6315789473684171E-2</v>
      </c>
      <c r="N775" s="104"/>
      <c r="O775" s="104">
        <v>1119</v>
      </c>
      <c r="P775" s="109">
        <v>240</v>
      </c>
      <c r="Q775" s="108">
        <v>66</v>
      </c>
      <c r="R775" s="104"/>
      <c r="S775" s="104"/>
      <c r="T775" s="118"/>
      <c r="U775" s="104"/>
      <c r="V775" s="104"/>
      <c r="W775" s="104"/>
      <c r="X775" s="104"/>
      <c r="Y775" s="104"/>
      <c r="Z775" s="104"/>
      <c r="AA775" s="104"/>
      <c r="AB775" s="104"/>
      <c r="AC775" s="104"/>
      <c r="AD775" s="104"/>
      <c r="AE775" s="104"/>
      <c r="AG775" s="7">
        <f>IF(Q775&gt;0,RANK(Q775,(N775:P775,Q775:AE775)),0)</f>
        <v>3</v>
      </c>
      <c r="AH775" s="7">
        <f>IF(R775&gt;0,RANK(R775,(N775:P775,Q775:AE775)),0)</f>
        <v>0</v>
      </c>
      <c r="AI775" s="7">
        <f>IF(T775&gt;0,RANK(T775,(N775:P775,Q775:AE775)),0)</f>
        <v>0</v>
      </c>
      <c r="AJ775" s="7">
        <f>IF(S775&gt;0,RANK(S775,(N775:P775,Q775:AE775)),0)</f>
        <v>0</v>
      </c>
      <c r="AK775" s="2">
        <f t="shared" si="296"/>
        <v>4.6315789473684213E-2</v>
      </c>
      <c r="AL775" s="2">
        <f t="shared" si="297"/>
        <v>0</v>
      </c>
      <c r="AM775" s="2">
        <f t="shared" si="298"/>
        <v>0</v>
      </c>
      <c r="AN775" s="2">
        <f t="shared" si="299"/>
        <v>0</v>
      </c>
      <c r="AP775" t="s">
        <v>2355</v>
      </c>
      <c r="AQ775" t="s">
        <v>2515</v>
      </c>
      <c r="AT775">
        <v>2</v>
      </c>
      <c r="AU775" s="95">
        <v>20</v>
      </c>
      <c r="AV775" s="97">
        <v>189</v>
      </c>
      <c r="AW775" s="100">
        <f t="shared" si="300"/>
        <v>20189</v>
      </c>
      <c r="AY775" s="7" t="s">
        <v>1461</v>
      </c>
    </row>
    <row r="776" spans="1:51" ht="13" hidden="1" customHeight="1" outlineLevel="1">
      <c r="A776" t="s">
        <v>1429</v>
      </c>
      <c r="B776" t="s">
        <v>2515</v>
      </c>
      <c r="C776" s="1">
        <f t="shared" si="289"/>
        <v>7372</v>
      </c>
      <c r="D776" s="7">
        <f>IF(N776&gt;0, RANK(N776,(N776:P776,Q776:AE776)),0)</f>
        <v>0</v>
      </c>
      <c r="E776" s="7">
        <f>IF(O776&gt;0,RANK(O776,(N776:P776,Q776:AE776)),0)</f>
        <v>1</v>
      </c>
      <c r="F776" s="7">
        <f>IF(P776&gt;0,RANK(P776,(N776:P776,Q776:AE776)),0)</f>
        <v>2</v>
      </c>
      <c r="G776" s="1">
        <f t="shared" si="290"/>
        <v>1618</v>
      </c>
      <c r="H776" s="2">
        <f t="shared" si="291"/>
        <v>0.21947911014650026</v>
      </c>
      <c r="I776" s="2"/>
      <c r="J776" s="2">
        <f t="shared" si="292"/>
        <v>0</v>
      </c>
      <c r="K776" s="2">
        <f t="shared" si="293"/>
        <v>0.57894736842105265</v>
      </c>
      <c r="L776" s="2">
        <f t="shared" si="294"/>
        <v>0.35946825827455237</v>
      </c>
      <c r="M776" s="2">
        <f t="shared" si="295"/>
        <v>6.1584373304394979E-2</v>
      </c>
      <c r="N776" s="104"/>
      <c r="O776" s="104">
        <v>4268</v>
      </c>
      <c r="P776" s="109">
        <v>2650</v>
      </c>
      <c r="Q776" s="108">
        <v>454</v>
      </c>
      <c r="R776" s="104"/>
      <c r="S776" s="104"/>
      <c r="T776" s="118"/>
      <c r="U776" s="104"/>
      <c r="V776" s="104"/>
      <c r="W776" s="104"/>
      <c r="X776" s="104"/>
      <c r="Y776" s="104"/>
      <c r="Z776" s="104"/>
      <c r="AA776" s="104"/>
      <c r="AB776" s="104"/>
      <c r="AC776" s="104"/>
      <c r="AD776" s="104"/>
      <c r="AE776" s="104"/>
      <c r="AG776" s="7">
        <f>IF(Q776&gt;0,RANK(Q776,(N776:P776,Q776:AE776)),0)</f>
        <v>3</v>
      </c>
      <c r="AH776" s="7">
        <f>IF(R776&gt;0,RANK(R776,(N776:P776,Q776:AE776)),0)</f>
        <v>0</v>
      </c>
      <c r="AI776" s="7">
        <f>IF(T776&gt;0,RANK(T776,(N776:P776,Q776:AE776)),0)</f>
        <v>0</v>
      </c>
      <c r="AJ776" s="7">
        <f>IF(S776&gt;0,RANK(S776,(N776:P776,Q776:AE776)),0)</f>
        <v>0</v>
      </c>
      <c r="AK776" s="2">
        <f t="shared" si="296"/>
        <v>6.1584373304395007E-2</v>
      </c>
      <c r="AL776" s="2">
        <f t="shared" si="297"/>
        <v>0</v>
      </c>
      <c r="AM776" s="2">
        <f t="shared" si="298"/>
        <v>0</v>
      </c>
      <c r="AN776" s="2">
        <f t="shared" si="299"/>
        <v>0</v>
      </c>
      <c r="AP776" t="s">
        <v>1429</v>
      </c>
      <c r="AQ776" t="s">
        <v>2515</v>
      </c>
      <c r="AT776">
        <v>2</v>
      </c>
      <c r="AU776" s="95">
        <v>20</v>
      </c>
      <c r="AV776" s="97">
        <v>191</v>
      </c>
      <c r="AW776" s="100">
        <f t="shared" si="300"/>
        <v>20191</v>
      </c>
      <c r="AY776" s="7" t="s">
        <v>1461</v>
      </c>
    </row>
    <row r="777" spans="1:51" ht="13" hidden="1" customHeight="1" outlineLevel="1">
      <c r="A777" t="s">
        <v>2572</v>
      </c>
      <c r="B777" t="s">
        <v>2515</v>
      </c>
      <c r="C777" s="1">
        <f t="shared" ref="C777:C786" si="301">SUM(N777:AE777)</f>
        <v>2704</v>
      </c>
      <c r="D777" s="7">
        <f>IF(N777&gt;0, RANK(N777,(N777:P777,Q777:AE777)),0)</f>
        <v>0</v>
      </c>
      <c r="E777" s="7">
        <f>IF(O777&gt;0,RANK(O777,(N777:P777,Q777:AE777)),0)</f>
        <v>1</v>
      </c>
      <c r="F777" s="7">
        <f>IF(P777&gt;0,RANK(P777,(N777:P777,Q777:AE777)),0)</f>
        <v>2</v>
      </c>
      <c r="G777" s="1">
        <f t="shared" ref="G777:G786" si="302">IF(C777&gt;0,MAX(N777:U777)-LARGE(N777:U777,2),0)</f>
        <v>1320</v>
      </c>
      <c r="H777" s="2">
        <f t="shared" ref="H777:H786" si="303">IF(C777&gt;0,G777/C777,0)</f>
        <v>0.48816568047337278</v>
      </c>
      <c r="I777" s="2"/>
      <c r="J777" s="2">
        <f t="shared" ref="J777:J786" si="304">IF($C777=0,"-",N777/$C777)</f>
        <v>0</v>
      </c>
      <c r="K777" s="2">
        <f t="shared" ref="K777:K786" si="305">IF($C777=0,"-",O777/$C777)</f>
        <v>0.72337278106508873</v>
      </c>
      <c r="L777" s="2">
        <f t="shared" ref="L777:L786" si="306">IF($C777=0,"-",P777/$C777)</f>
        <v>0.23520710059171598</v>
      </c>
      <c r="M777" s="2">
        <f t="shared" ref="M777:M786" si="307">IF(C777=0,"-",(1-J777-K777-L777))</f>
        <v>4.1420118343195284E-2</v>
      </c>
      <c r="N777" s="104"/>
      <c r="O777" s="104">
        <v>1956</v>
      </c>
      <c r="P777" s="109">
        <v>636</v>
      </c>
      <c r="Q777" s="108">
        <v>112</v>
      </c>
      <c r="R777" s="104"/>
      <c r="S777" s="104"/>
      <c r="T777" s="118"/>
      <c r="U777" s="104"/>
      <c r="V777" s="104"/>
      <c r="W777" s="104"/>
      <c r="X777" s="104"/>
      <c r="Y777" s="104"/>
      <c r="Z777" s="104"/>
      <c r="AA777" s="104"/>
      <c r="AB777" s="104"/>
      <c r="AC777" s="104"/>
      <c r="AD777" s="104"/>
      <c r="AE777" s="104"/>
      <c r="AG777" s="7">
        <f>IF(Q777&gt;0,RANK(Q777,(N777:P777,Q777:AE777)),0)</f>
        <v>3</v>
      </c>
      <c r="AH777" s="7">
        <f>IF(R777&gt;0,RANK(R777,(N777:P777,Q777:AE777)),0)</f>
        <v>0</v>
      </c>
      <c r="AI777" s="7">
        <f>IF(T777&gt;0,RANK(T777,(N777:P777,Q777:AE777)),0)</f>
        <v>0</v>
      </c>
      <c r="AJ777" s="7">
        <f>IF(S777&gt;0,RANK(S777,(N777:P777,Q777:AE777)),0)</f>
        <v>0</v>
      </c>
      <c r="AK777" s="2">
        <f t="shared" ref="AK777:AK786" si="308">IF($C777=0,"-",Q777/$C777)</f>
        <v>4.142011834319527E-2</v>
      </c>
      <c r="AL777" s="2">
        <f t="shared" ref="AL777:AL786" si="309">IF($C777=0,"-",R777/$C777)</f>
        <v>0</v>
      </c>
      <c r="AM777" s="2">
        <f t="shared" ref="AM777:AM786" si="310">IF($C777=0,"-",T777/$C777)</f>
        <v>0</v>
      </c>
      <c r="AN777" s="2">
        <f t="shared" ref="AN777:AN786" si="311">IF($C777=0,"-",S777/$C777)</f>
        <v>0</v>
      </c>
      <c r="AP777" t="s">
        <v>2572</v>
      </c>
      <c r="AQ777" t="s">
        <v>2515</v>
      </c>
      <c r="AT777">
        <v>2</v>
      </c>
      <c r="AU777" s="95">
        <v>20</v>
      </c>
      <c r="AV777" s="97">
        <v>193</v>
      </c>
      <c r="AW777" s="100">
        <f t="shared" si="300"/>
        <v>20193</v>
      </c>
      <c r="AY777" s="7" t="s">
        <v>1461</v>
      </c>
    </row>
    <row r="778" spans="1:51" ht="13" hidden="1" customHeight="1" outlineLevel="1">
      <c r="A778" t="s">
        <v>253</v>
      </c>
      <c r="B778" t="s">
        <v>2515</v>
      </c>
      <c r="C778" s="1">
        <f t="shared" si="301"/>
        <v>1189</v>
      </c>
      <c r="D778" s="7">
        <f>IF(N778&gt;0, RANK(N778,(N778:P778,Q778:AE778)),0)</f>
        <v>0</v>
      </c>
      <c r="E778" s="7">
        <f>IF(O778&gt;0,RANK(O778,(N778:P778,Q778:AE778)),0)</f>
        <v>1</v>
      </c>
      <c r="F778" s="7">
        <f>IF(P778&gt;0,RANK(P778,(N778:P778,Q778:AE778)),0)</f>
        <v>2</v>
      </c>
      <c r="G778" s="1">
        <f t="shared" si="302"/>
        <v>504</v>
      </c>
      <c r="H778" s="2">
        <f t="shared" si="303"/>
        <v>0.42388561816652648</v>
      </c>
      <c r="I778" s="2"/>
      <c r="J778" s="2">
        <f t="shared" si="304"/>
        <v>0</v>
      </c>
      <c r="K778" s="2">
        <f t="shared" si="305"/>
        <v>0.68376787216148027</v>
      </c>
      <c r="L778" s="2">
        <f t="shared" si="306"/>
        <v>0.25988225399495374</v>
      </c>
      <c r="M778" s="2">
        <f t="shared" si="307"/>
        <v>5.634987384356599E-2</v>
      </c>
      <c r="N778" s="104"/>
      <c r="O778" s="104">
        <v>813</v>
      </c>
      <c r="P778" s="109">
        <v>309</v>
      </c>
      <c r="Q778" s="108">
        <v>67</v>
      </c>
      <c r="R778" s="104"/>
      <c r="S778" s="104"/>
      <c r="T778" s="118"/>
      <c r="U778" s="104"/>
      <c r="V778" s="104"/>
      <c r="W778" s="104"/>
      <c r="X778" s="104"/>
      <c r="Y778" s="104"/>
      <c r="Z778" s="104"/>
      <c r="AA778" s="104"/>
      <c r="AB778" s="104"/>
      <c r="AC778" s="104"/>
      <c r="AD778" s="104"/>
      <c r="AE778" s="104"/>
      <c r="AG778" s="7">
        <f>IF(Q778&gt;0,RANK(Q778,(N778:P778,Q778:AE778)),0)</f>
        <v>3</v>
      </c>
      <c r="AH778" s="7">
        <f>IF(R778&gt;0,RANK(R778,(N778:P778,Q778:AE778)),0)</f>
        <v>0</v>
      </c>
      <c r="AI778" s="7">
        <f>IF(T778&gt;0,RANK(T778,(N778:P778,Q778:AE778)),0)</f>
        <v>0</v>
      </c>
      <c r="AJ778" s="7">
        <f>IF(S778&gt;0,RANK(S778,(N778:P778,Q778:AE778)),0)</f>
        <v>0</v>
      </c>
      <c r="AK778" s="2">
        <f t="shared" si="308"/>
        <v>5.6349873843566024E-2</v>
      </c>
      <c r="AL778" s="2">
        <f t="shared" si="309"/>
        <v>0</v>
      </c>
      <c r="AM778" s="2">
        <f t="shared" si="310"/>
        <v>0</v>
      </c>
      <c r="AN778" s="2">
        <f t="shared" si="311"/>
        <v>0</v>
      </c>
      <c r="AP778" t="s">
        <v>253</v>
      </c>
      <c r="AQ778" t="s">
        <v>2515</v>
      </c>
      <c r="AT778">
        <v>2</v>
      </c>
      <c r="AU778" s="95">
        <v>20</v>
      </c>
      <c r="AV778" s="97">
        <v>195</v>
      </c>
      <c r="AW778" s="100">
        <f t="shared" si="300"/>
        <v>20195</v>
      </c>
      <c r="AY778" s="7" t="s">
        <v>1461</v>
      </c>
    </row>
    <row r="779" spans="1:51" ht="13" hidden="1" customHeight="1" outlineLevel="1">
      <c r="A779" t="s">
        <v>2481</v>
      </c>
      <c r="B779" t="s">
        <v>2515</v>
      </c>
      <c r="C779" s="1">
        <f t="shared" si="301"/>
        <v>2864</v>
      </c>
      <c r="D779" s="7">
        <f>IF(N779&gt;0, RANK(N779,(N779:P779,Q779:AE779)),0)</f>
        <v>0</v>
      </c>
      <c r="E779" s="7">
        <f>IF(O779&gt;0,RANK(O779,(N779:P779,Q779:AE779)),0)</f>
        <v>1</v>
      </c>
      <c r="F779" s="7">
        <f>IF(P779&gt;0,RANK(P779,(N779:P779,Q779:AE779)),0)</f>
        <v>2</v>
      </c>
      <c r="G779" s="1">
        <f t="shared" si="302"/>
        <v>847</v>
      </c>
      <c r="H779" s="2">
        <f t="shared" si="303"/>
        <v>0.29574022346368717</v>
      </c>
      <c r="I779" s="2"/>
      <c r="J779" s="2">
        <f t="shared" si="304"/>
        <v>0</v>
      </c>
      <c r="K779" s="2">
        <f t="shared" si="305"/>
        <v>0.61766759776536317</v>
      </c>
      <c r="L779" s="2">
        <f t="shared" si="306"/>
        <v>0.32192737430167595</v>
      </c>
      <c r="M779" s="2">
        <f t="shared" si="307"/>
        <v>6.0405027932960875E-2</v>
      </c>
      <c r="N779" s="104"/>
      <c r="O779" s="104">
        <v>1769</v>
      </c>
      <c r="P779" s="109">
        <v>922</v>
      </c>
      <c r="Q779" s="108">
        <v>173</v>
      </c>
      <c r="R779" s="104"/>
      <c r="S779" s="104"/>
      <c r="T779" s="118"/>
      <c r="U779" s="104"/>
      <c r="V779" s="104"/>
      <c r="W779" s="104"/>
      <c r="X779" s="104"/>
      <c r="Y779" s="104"/>
      <c r="Z779" s="104"/>
      <c r="AA779" s="104"/>
      <c r="AB779" s="104"/>
      <c r="AC779" s="104"/>
      <c r="AD779" s="104"/>
      <c r="AE779" s="104"/>
      <c r="AG779" s="7">
        <f>IF(Q779&gt;0,RANK(Q779,(N779:P779,Q779:AE779)),0)</f>
        <v>3</v>
      </c>
      <c r="AH779" s="7">
        <f>IF(R779&gt;0,RANK(R779,(N779:P779,Q779:AE779)),0)</f>
        <v>0</v>
      </c>
      <c r="AI779" s="7">
        <f>IF(T779&gt;0,RANK(T779,(N779:P779,Q779:AE779)),0)</f>
        <v>0</v>
      </c>
      <c r="AJ779" s="7">
        <f>IF(S779&gt;0,RANK(S779,(N779:P779,Q779:AE779)),0)</f>
        <v>0</v>
      </c>
      <c r="AK779" s="2">
        <f t="shared" si="308"/>
        <v>6.0405027932960896E-2</v>
      </c>
      <c r="AL779" s="2">
        <f t="shared" si="309"/>
        <v>0</v>
      </c>
      <c r="AM779" s="2">
        <f t="shared" si="310"/>
        <v>0</v>
      </c>
      <c r="AN779" s="2">
        <f t="shared" si="311"/>
        <v>0</v>
      </c>
      <c r="AP779" t="s">
        <v>2481</v>
      </c>
      <c r="AQ779" t="s">
        <v>2515</v>
      </c>
      <c r="AT779">
        <v>2</v>
      </c>
      <c r="AU779" s="95">
        <v>20</v>
      </c>
      <c r="AV779" s="97">
        <v>197</v>
      </c>
      <c r="AW779" s="100">
        <f t="shared" si="300"/>
        <v>20197</v>
      </c>
      <c r="AY779" s="7" t="s">
        <v>1461</v>
      </c>
    </row>
    <row r="780" spans="1:51" ht="13" hidden="1" customHeight="1" outlineLevel="1">
      <c r="A780" t="s">
        <v>1664</v>
      </c>
      <c r="B780" t="s">
        <v>2515</v>
      </c>
      <c r="C780" s="1">
        <f t="shared" si="301"/>
        <v>630</v>
      </c>
      <c r="D780" s="7">
        <f>IF(N780&gt;0, RANK(N780,(N780:P780,Q780:AE780)),0)</f>
        <v>0</v>
      </c>
      <c r="E780" s="7">
        <f>IF(O780&gt;0,RANK(O780,(N780:P780,Q780:AE780)),0)</f>
        <v>1</v>
      </c>
      <c r="F780" s="7">
        <f>IF(P780&gt;0,RANK(P780,(N780:P780,Q780:AE780)),0)</f>
        <v>2</v>
      </c>
      <c r="G780" s="1">
        <f t="shared" si="302"/>
        <v>477</v>
      </c>
      <c r="H780" s="2">
        <f t="shared" si="303"/>
        <v>0.75714285714285712</v>
      </c>
      <c r="I780" s="2"/>
      <c r="J780" s="2">
        <f t="shared" si="304"/>
        <v>0</v>
      </c>
      <c r="K780" s="2">
        <f t="shared" si="305"/>
        <v>0.86507936507936511</v>
      </c>
      <c r="L780" s="2">
        <f t="shared" si="306"/>
        <v>0.10793650793650794</v>
      </c>
      <c r="M780" s="2">
        <f t="shared" si="307"/>
        <v>2.6984126984126944E-2</v>
      </c>
      <c r="N780" s="104"/>
      <c r="O780" s="104">
        <v>545</v>
      </c>
      <c r="P780" s="109">
        <v>68</v>
      </c>
      <c r="Q780" s="108">
        <v>17</v>
      </c>
      <c r="R780" s="104"/>
      <c r="S780" s="104"/>
      <c r="T780" s="118"/>
      <c r="U780" s="104"/>
      <c r="V780" s="104"/>
      <c r="W780" s="104"/>
      <c r="X780" s="104"/>
      <c r="Y780" s="104"/>
      <c r="Z780" s="104"/>
      <c r="AA780" s="104"/>
      <c r="AB780" s="104"/>
      <c r="AC780" s="104"/>
      <c r="AD780" s="104"/>
      <c r="AE780" s="104"/>
      <c r="AG780" s="7">
        <f>IF(Q780&gt;0,RANK(Q780,(N780:P780,Q780:AE780)),0)</f>
        <v>3</v>
      </c>
      <c r="AH780" s="7">
        <f>IF(R780&gt;0,RANK(R780,(N780:P780,Q780:AE780)),0)</f>
        <v>0</v>
      </c>
      <c r="AI780" s="7">
        <f>IF(T780&gt;0,RANK(T780,(N780:P780,Q780:AE780)),0)</f>
        <v>0</v>
      </c>
      <c r="AJ780" s="7">
        <f>IF(S780&gt;0,RANK(S780,(N780:P780,Q780:AE780)),0)</f>
        <v>0</v>
      </c>
      <c r="AK780" s="2">
        <f t="shared" si="308"/>
        <v>2.6984126984126985E-2</v>
      </c>
      <c r="AL780" s="2">
        <f t="shared" si="309"/>
        <v>0</v>
      </c>
      <c r="AM780" s="2">
        <f t="shared" si="310"/>
        <v>0</v>
      </c>
      <c r="AN780" s="2">
        <f t="shared" si="311"/>
        <v>0</v>
      </c>
      <c r="AP780" t="s">
        <v>1664</v>
      </c>
      <c r="AQ780" t="s">
        <v>2515</v>
      </c>
      <c r="AT780">
        <v>2</v>
      </c>
      <c r="AU780" s="95">
        <v>20</v>
      </c>
      <c r="AV780" s="97">
        <v>199</v>
      </c>
      <c r="AW780" s="100">
        <f t="shared" si="300"/>
        <v>20199</v>
      </c>
      <c r="AY780" s="7" t="s">
        <v>1461</v>
      </c>
    </row>
    <row r="781" spans="1:51" ht="13" hidden="1" customHeight="1" outlineLevel="1">
      <c r="A781" t="s">
        <v>1864</v>
      </c>
      <c r="B781" t="s">
        <v>2515</v>
      </c>
      <c r="C781" s="1">
        <f t="shared" si="301"/>
        <v>2293</v>
      </c>
      <c r="D781" s="7">
        <f>IF(N781&gt;0, RANK(N781,(N781:P781,Q781:AE781)),0)</f>
        <v>0</v>
      </c>
      <c r="E781" s="7">
        <f>IF(O781&gt;0,RANK(O781,(N781:P781,Q781:AE781)),0)</f>
        <v>1</v>
      </c>
      <c r="F781" s="7">
        <f>IF(P781&gt;0,RANK(P781,(N781:P781,Q781:AE781)),0)</f>
        <v>2</v>
      </c>
      <c r="G781" s="1">
        <f t="shared" si="302"/>
        <v>1188</v>
      </c>
      <c r="H781" s="2">
        <f t="shared" si="303"/>
        <v>0.51809856083733097</v>
      </c>
      <c r="I781" s="2"/>
      <c r="J781" s="2">
        <f t="shared" si="304"/>
        <v>0</v>
      </c>
      <c r="K781" s="2">
        <f t="shared" si="305"/>
        <v>0.73440907108591369</v>
      </c>
      <c r="L781" s="2">
        <f t="shared" si="306"/>
        <v>0.21631051024858264</v>
      </c>
      <c r="M781" s="2">
        <f t="shared" si="307"/>
        <v>4.9280418665503672E-2</v>
      </c>
      <c r="N781" s="104"/>
      <c r="O781" s="104">
        <v>1684</v>
      </c>
      <c r="P781" s="109">
        <v>496</v>
      </c>
      <c r="Q781" s="108">
        <v>113</v>
      </c>
      <c r="R781" s="104"/>
      <c r="S781" s="104"/>
      <c r="T781" s="118"/>
      <c r="U781" s="104"/>
      <c r="V781" s="104"/>
      <c r="W781" s="104"/>
      <c r="X781" s="104"/>
      <c r="Y781" s="104"/>
      <c r="Z781" s="104"/>
      <c r="AA781" s="104"/>
      <c r="AB781" s="104"/>
      <c r="AC781" s="104"/>
      <c r="AD781" s="104"/>
      <c r="AE781" s="104"/>
      <c r="AG781" s="7">
        <f>IF(Q781&gt;0,RANK(Q781,(N781:P781,Q781:AE781)),0)</f>
        <v>3</v>
      </c>
      <c r="AH781" s="7">
        <f>IF(R781&gt;0,RANK(R781,(N781:P781,Q781:AE781)),0)</f>
        <v>0</v>
      </c>
      <c r="AI781" s="7">
        <f>IF(T781&gt;0,RANK(T781,(N781:P781,Q781:AE781)),0)</f>
        <v>0</v>
      </c>
      <c r="AJ781" s="7">
        <f>IF(S781&gt;0,RANK(S781,(N781:P781,Q781:AE781)),0)</f>
        <v>0</v>
      </c>
      <c r="AK781" s="2">
        <f t="shared" si="308"/>
        <v>4.9280418665503707E-2</v>
      </c>
      <c r="AL781" s="2">
        <f t="shared" si="309"/>
        <v>0</v>
      </c>
      <c r="AM781" s="2">
        <f t="shared" si="310"/>
        <v>0</v>
      </c>
      <c r="AN781" s="2">
        <f t="shared" si="311"/>
        <v>0</v>
      </c>
      <c r="AP781" t="s">
        <v>1864</v>
      </c>
      <c r="AQ781" t="s">
        <v>2515</v>
      </c>
      <c r="AT781">
        <v>2</v>
      </c>
      <c r="AU781" s="95">
        <v>20</v>
      </c>
      <c r="AV781" s="97">
        <v>201</v>
      </c>
      <c r="AW781" s="100">
        <f t="shared" si="300"/>
        <v>20201</v>
      </c>
      <c r="AY781" s="7" t="s">
        <v>1461</v>
      </c>
    </row>
    <row r="782" spans="1:51" ht="13" hidden="1" customHeight="1" outlineLevel="1">
      <c r="A782" t="s">
        <v>1285</v>
      </c>
      <c r="B782" t="s">
        <v>2515</v>
      </c>
      <c r="C782" s="1">
        <f t="shared" si="301"/>
        <v>763</v>
      </c>
      <c r="D782" s="7">
        <f>IF(N782&gt;0, RANK(N782,(N782:P782,Q782:AE782)),0)</f>
        <v>0</v>
      </c>
      <c r="E782" s="7">
        <f>IF(O782&gt;0,RANK(O782,(N782:P782,Q782:AE782)),0)</f>
        <v>1</v>
      </c>
      <c r="F782" s="7">
        <f>IF(P782&gt;0,RANK(P782,(N782:P782,Q782:AE782)),0)</f>
        <v>2</v>
      </c>
      <c r="G782" s="1">
        <f t="shared" si="302"/>
        <v>502</v>
      </c>
      <c r="H782" s="2">
        <f t="shared" si="303"/>
        <v>0.65792922673656618</v>
      </c>
      <c r="I782" s="2"/>
      <c r="J782" s="2">
        <f t="shared" si="304"/>
        <v>0</v>
      </c>
      <c r="K782" s="2">
        <f t="shared" si="305"/>
        <v>0.80865006553079943</v>
      </c>
      <c r="L782" s="2">
        <f t="shared" si="306"/>
        <v>0.15072083879423329</v>
      </c>
      <c r="M782" s="2">
        <f t="shared" si="307"/>
        <v>4.062909567496728E-2</v>
      </c>
      <c r="N782" s="104"/>
      <c r="O782" s="104">
        <v>617</v>
      </c>
      <c r="P782" s="109">
        <v>115</v>
      </c>
      <c r="Q782" s="108">
        <v>31</v>
      </c>
      <c r="R782" s="104"/>
      <c r="S782" s="104"/>
      <c r="T782" s="118"/>
      <c r="U782" s="104"/>
      <c r="V782" s="104"/>
      <c r="W782" s="104"/>
      <c r="X782" s="104"/>
      <c r="Y782" s="104"/>
      <c r="Z782" s="104"/>
      <c r="AA782" s="104"/>
      <c r="AB782" s="104"/>
      <c r="AC782" s="104"/>
      <c r="AD782" s="104"/>
      <c r="AE782" s="104"/>
      <c r="AG782" s="7">
        <f>IF(Q782&gt;0,RANK(Q782,(N782:P782,Q782:AE782)),0)</f>
        <v>3</v>
      </c>
      <c r="AH782" s="7">
        <f>IF(R782&gt;0,RANK(R782,(N782:P782,Q782:AE782)),0)</f>
        <v>0</v>
      </c>
      <c r="AI782" s="7">
        <f>IF(T782&gt;0,RANK(T782,(N782:P782,Q782:AE782)),0)</f>
        <v>0</v>
      </c>
      <c r="AJ782" s="7">
        <f>IF(S782&gt;0,RANK(S782,(N782:P782,Q782:AE782)),0)</f>
        <v>0</v>
      </c>
      <c r="AK782" s="2">
        <f t="shared" si="308"/>
        <v>4.0629095674967232E-2</v>
      </c>
      <c r="AL782" s="2">
        <f t="shared" si="309"/>
        <v>0</v>
      </c>
      <c r="AM782" s="2">
        <f t="shared" si="310"/>
        <v>0</v>
      </c>
      <c r="AN782" s="2">
        <f t="shared" si="311"/>
        <v>0</v>
      </c>
      <c r="AP782" t="s">
        <v>1285</v>
      </c>
      <c r="AQ782" t="s">
        <v>2515</v>
      </c>
      <c r="AT782">
        <v>2</v>
      </c>
      <c r="AU782" s="95">
        <v>20</v>
      </c>
      <c r="AV782" s="97">
        <v>203</v>
      </c>
      <c r="AW782" s="100">
        <f t="shared" si="300"/>
        <v>20203</v>
      </c>
      <c r="AY782" s="7" t="s">
        <v>1461</v>
      </c>
    </row>
    <row r="783" spans="1:51" ht="13" hidden="1" customHeight="1" outlineLevel="1">
      <c r="A783" t="s">
        <v>1066</v>
      </c>
      <c r="B783" t="s">
        <v>2515</v>
      </c>
      <c r="C783" s="1">
        <f t="shared" si="301"/>
        <v>2602</v>
      </c>
      <c r="D783" s="7">
        <f>IF(N783&gt;0, RANK(N783,(N783:P783,Q783:AE783)),0)</f>
        <v>0</v>
      </c>
      <c r="E783" s="7">
        <f>IF(O783&gt;0,RANK(O783,(N783:P783,Q783:AE783)),0)</f>
        <v>1</v>
      </c>
      <c r="F783" s="7">
        <f>IF(P783&gt;0,RANK(P783,(N783:P783,Q783:AE783)),0)</f>
        <v>2</v>
      </c>
      <c r="G783" s="1">
        <f t="shared" si="302"/>
        <v>1143</v>
      </c>
      <c r="H783" s="2">
        <f t="shared" si="303"/>
        <v>0.43927747886241353</v>
      </c>
      <c r="I783" s="2"/>
      <c r="J783" s="2">
        <f t="shared" si="304"/>
        <v>0</v>
      </c>
      <c r="K783" s="2">
        <f t="shared" si="305"/>
        <v>0.69139123750960796</v>
      </c>
      <c r="L783" s="2">
        <f t="shared" si="306"/>
        <v>0.25211375864719449</v>
      </c>
      <c r="M783" s="2">
        <f t="shared" si="307"/>
        <v>5.6495003843197555E-2</v>
      </c>
      <c r="N783" s="104"/>
      <c r="O783" s="104">
        <v>1799</v>
      </c>
      <c r="P783" s="109">
        <v>656</v>
      </c>
      <c r="Q783" s="108">
        <v>147</v>
      </c>
      <c r="R783" s="104"/>
      <c r="S783" s="104"/>
      <c r="T783" s="118"/>
      <c r="U783" s="104"/>
      <c r="V783" s="104"/>
      <c r="W783" s="104"/>
      <c r="X783" s="104"/>
      <c r="Y783" s="104"/>
      <c r="Z783" s="104"/>
      <c r="AA783" s="104"/>
      <c r="AB783" s="104"/>
      <c r="AC783" s="104"/>
      <c r="AD783" s="104"/>
      <c r="AE783" s="104"/>
      <c r="AG783" s="7">
        <f>IF(Q783&gt;0,RANK(Q783,(N783:P783,Q783:AE783)),0)</f>
        <v>3</v>
      </c>
      <c r="AH783" s="7">
        <f>IF(R783&gt;0,RANK(R783,(N783:P783,Q783:AE783)),0)</f>
        <v>0</v>
      </c>
      <c r="AI783" s="7">
        <f>IF(T783&gt;0,RANK(T783,(N783:P783,Q783:AE783)),0)</f>
        <v>0</v>
      </c>
      <c r="AJ783" s="7">
        <f>IF(S783&gt;0,RANK(S783,(N783:P783,Q783:AE783)),0)</f>
        <v>0</v>
      </c>
      <c r="AK783" s="2">
        <f t="shared" si="308"/>
        <v>5.6495003843197542E-2</v>
      </c>
      <c r="AL783" s="2">
        <f t="shared" si="309"/>
        <v>0</v>
      </c>
      <c r="AM783" s="2">
        <f t="shared" si="310"/>
        <v>0</v>
      </c>
      <c r="AN783" s="2">
        <f t="shared" si="311"/>
        <v>0</v>
      </c>
      <c r="AP783" t="s">
        <v>1066</v>
      </c>
      <c r="AQ783" t="s">
        <v>2515</v>
      </c>
      <c r="AT783">
        <v>2</v>
      </c>
      <c r="AU783" s="95">
        <v>20</v>
      </c>
      <c r="AV783" s="97">
        <v>205</v>
      </c>
      <c r="AW783" s="100">
        <f t="shared" si="300"/>
        <v>20205</v>
      </c>
      <c r="AY783" s="7" t="s">
        <v>1461</v>
      </c>
    </row>
    <row r="784" spans="1:51" ht="13" hidden="1" customHeight="1" outlineLevel="1">
      <c r="A784" t="s">
        <v>397</v>
      </c>
      <c r="B784" t="s">
        <v>2515</v>
      </c>
      <c r="C784" s="1">
        <f t="shared" si="301"/>
        <v>1066</v>
      </c>
      <c r="D784" s="7">
        <f>IF(N784&gt;0, RANK(N784,(N784:P784,Q784:AE784)),0)</f>
        <v>0</v>
      </c>
      <c r="E784" s="7">
        <f>IF(O784&gt;0,RANK(O784,(N784:P784,Q784:AE784)),0)</f>
        <v>1</v>
      </c>
      <c r="F784" s="7">
        <f>IF(P784&gt;0,RANK(P784,(N784:P784,Q784:AE784)),0)</f>
        <v>2</v>
      </c>
      <c r="G784" s="1">
        <f t="shared" si="302"/>
        <v>371</v>
      </c>
      <c r="H784" s="2">
        <f t="shared" si="303"/>
        <v>0.34803001876172607</v>
      </c>
      <c r="I784" s="2"/>
      <c r="J784" s="2">
        <f t="shared" si="304"/>
        <v>0</v>
      </c>
      <c r="K784" s="2">
        <f t="shared" si="305"/>
        <v>0.63414634146341464</v>
      </c>
      <c r="L784" s="2">
        <f t="shared" si="306"/>
        <v>0.28611632270168857</v>
      </c>
      <c r="M784" s="2">
        <f t="shared" si="307"/>
        <v>7.9737335834896783E-2</v>
      </c>
      <c r="N784" s="104"/>
      <c r="O784" s="104">
        <v>676</v>
      </c>
      <c r="P784" s="109">
        <v>305</v>
      </c>
      <c r="Q784" s="108">
        <v>85</v>
      </c>
      <c r="R784" s="104"/>
      <c r="S784" s="104"/>
      <c r="T784" s="118"/>
      <c r="U784" s="104"/>
      <c r="V784" s="104"/>
      <c r="W784" s="104"/>
      <c r="X784" s="104"/>
      <c r="Y784" s="104"/>
      <c r="Z784" s="104"/>
      <c r="AA784" s="104"/>
      <c r="AB784" s="104"/>
      <c r="AC784" s="104"/>
      <c r="AD784" s="104"/>
      <c r="AE784" s="104"/>
      <c r="AG784" s="7">
        <f>IF(Q784&gt;0,RANK(Q784,(N784:P784,Q784:AE784)),0)</f>
        <v>3</v>
      </c>
      <c r="AH784" s="7">
        <f>IF(R784&gt;0,RANK(R784,(N784:P784,Q784:AE784)),0)</f>
        <v>0</v>
      </c>
      <c r="AI784" s="7">
        <f>IF(T784&gt;0,RANK(T784,(N784:P784,Q784:AE784)),0)</f>
        <v>0</v>
      </c>
      <c r="AJ784" s="7">
        <f>IF(S784&gt;0,RANK(S784,(N784:P784,Q784:AE784)),0)</f>
        <v>0</v>
      </c>
      <c r="AK784" s="2">
        <f t="shared" si="308"/>
        <v>7.9737335834896811E-2</v>
      </c>
      <c r="AL784" s="2">
        <f t="shared" si="309"/>
        <v>0</v>
      </c>
      <c r="AM784" s="2">
        <f t="shared" si="310"/>
        <v>0</v>
      </c>
      <c r="AN784" s="2">
        <f t="shared" si="311"/>
        <v>0</v>
      </c>
      <c r="AP784" t="s">
        <v>397</v>
      </c>
      <c r="AQ784" t="s">
        <v>2515</v>
      </c>
      <c r="AT784">
        <v>2</v>
      </c>
      <c r="AU784" s="95">
        <v>20</v>
      </c>
      <c r="AV784" s="97">
        <v>207</v>
      </c>
      <c r="AW784" s="100">
        <f t="shared" si="300"/>
        <v>20207</v>
      </c>
      <c r="AY784" s="7" t="s">
        <v>1461</v>
      </c>
    </row>
    <row r="785" spans="1:51" ht="13" hidden="1" customHeight="1" outlineLevel="1">
      <c r="A785" t="s">
        <v>1868</v>
      </c>
      <c r="B785" t="s">
        <v>2515</v>
      </c>
      <c r="C785" s="1">
        <f t="shared" si="301"/>
        <v>28192</v>
      </c>
      <c r="D785" s="7">
        <f>IF(N785&gt;0, RANK(N785,(N785:P785,Q785:AE785)),0)</f>
        <v>0</v>
      </c>
      <c r="E785" s="7">
        <f>IF(O785&gt;0,RANK(O785,(N785:P785,Q785:AE785)),0)</f>
        <v>2</v>
      </c>
      <c r="F785" s="7">
        <f>IF(P785&gt;0,RANK(P785,(N785:P785,Q785:AE785)),0)</f>
        <v>1</v>
      </c>
      <c r="G785" s="1">
        <f t="shared" si="302"/>
        <v>9102</v>
      </c>
      <c r="H785" s="2">
        <f t="shared" si="303"/>
        <v>0.32285754824063562</v>
      </c>
      <c r="I785" s="2"/>
      <c r="J785" s="2">
        <f t="shared" si="304"/>
        <v>0</v>
      </c>
      <c r="K785" s="2">
        <f t="shared" si="305"/>
        <v>0.31342224744608399</v>
      </c>
      <c r="L785" s="2">
        <f t="shared" si="306"/>
        <v>0.63627979568671966</v>
      </c>
      <c r="M785" s="2">
        <f t="shared" si="307"/>
        <v>5.0297956867196403E-2</v>
      </c>
      <c r="N785" s="104"/>
      <c r="O785" s="104">
        <v>8836</v>
      </c>
      <c r="P785" s="109">
        <v>17938</v>
      </c>
      <c r="Q785" s="108">
        <v>1418</v>
      </c>
      <c r="R785" s="104"/>
      <c r="S785" s="104"/>
      <c r="T785" s="118"/>
      <c r="U785" s="104"/>
      <c r="V785" s="104"/>
      <c r="W785" s="104"/>
      <c r="X785" s="104"/>
      <c r="Y785" s="104"/>
      <c r="Z785" s="104"/>
      <c r="AA785" s="104"/>
      <c r="AB785" s="104"/>
      <c r="AC785" s="104"/>
      <c r="AD785" s="104"/>
      <c r="AE785" s="104"/>
      <c r="AG785" s="7">
        <f>IF(Q785&gt;0,RANK(Q785,(N785:P785,Q785:AE785)),0)</f>
        <v>3</v>
      </c>
      <c r="AH785" s="7">
        <f>IF(R785&gt;0,RANK(R785,(N785:P785,Q785:AE785)),0)</f>
        <v>0</v>
      </c>
      <c r="AI785" s="7">
        <f>IF(T785&gt;0,RANK(T785,(N785:P785,Q785:AE785)),0)</f>
        <v>0</v>
      </c>
      <c r="AJ785" s="7">
        <f>IF(S785&gt;0,RANK(S785,(N785:P785,Q785:AE785)),0)</f>
        <v>0</v>
      </c>
      <c r="AK785" s="2">
        <f t="shared" si="308"/>
        <v>5.0297956867196368E-2</v>
      </c>
      <c r="AL785" s="2">
        <f t="shared" si="309"/>
        <v>0</v>
      </c>
      <c r="AM785" s="2">
        <f t="shared" si="310"/>
        <v>0</v>
      </c>
      <c r="AN785" s="2">
        <f t="shared" si="311"/>
        <v>0</v>
      </c>
      <c r="AP785" t="s">
        <v>1868</v>
      </c>
      <c r="AQ785" t="s">
        <v>2515</v>
      </c>
      <c r="AT785">
        <v>2</v>
      </c>
      <c r="AU785" s="95">
        <v>20</v>
      </c>
      <c r="AV785" s="97">
        <v>209</v>
      </c>
      <c r="AW785" s="100">
        <f t="shared" si="300"/>
        <v>20209</v>
      </c>
      <c r="AY785" s="7" t="s">
        <v>1461</v>
      </c>
    </row>
    <row r="786" spans="1:51" ht="13" customHeight="1" collapsed="1">
      <c r="A786" t="s">
        <v>530</v>
      </c>
      <c r="B786" t="s">
        <v>2430</v>
      </c>
      <c r="C786" s="1">
        <f t="shared" si="301"/>
        <v>866191</v>
      </c>
      <c r="D786" s="7">
        <f>IF(N786&gt;0, RANK(N786,(N786:P786,Q786:AE786)),0)</f>
        <v>0</v>
      </c>
      <c r="E786" s="7">
        <f>IF(O786&gt;0,RANK(O786,(N786:P786,Q786:AE786)),0)</f>
        <v>1</v>
      </c>
      <c r="F786" s="7">
        <f>IF(P786&gt;0,RANK(P786,(N786:P786,Q786:AE786)),0)</f>
        <v>2</v>
      </c>
      <c r="G786" s="1">
        <f t="shared" si="302"/>
        <v>91978</v>
      </c>
      <c r="H786" s="2">
        <f t="shared" si="303"/>
        <v>0.1061867417232458</v>
      </c>
      <c r="I786" s="2"/>
      <c r="J786" s="2">
        <f t="shared" si="304"/>
        <v>0</v>
      </c>
      <c r="K786" s="2">
        <f t="shared" si="305"/>
        <v>0.53146476931762165</v>
      </c>
      <c r="L786" s="2">
        <f t="shared" si="306"/>
        <v>0.42527802759437583</v>
      </c>
      <c r="M786" s="2">
        <f t="shared" si="307"/>
        <v>4.3257203088002516E-2</v>
      </c>
      <c r="N786" s="106">
        <f>SUM(N681:N785)</f>
        <v>0</v>
      </c>
      <c r="O786" s="106">
        <f>SUM(O681:O785)</f>
        <v>460350</v>
      </c>
      <c r="P786" s="106">
        <f>SUM(P681:P785)</f>
        <v>368372</v>
      </c>
      <c r="Q786" s="106">
        <f>SUM(Q681:Q785)</f>
        <v>37469</v>
      </c>
      <c r="R786" s="106"/>
      <c r="T786" s="106"/>
      <c r="AG786" s="7">
        <f>IF(Q786&gt;0,RANK(Q786,(N786:P786,Q786:AE786)),0)</f>
        <v>3</v>
      </c>
      <c r="AH786" s="7">
        <f>IF(R786&gt;0,RANK(R786,(N786:P786,Q786:AE786)),0)</f>
        <v>0</v>
      </c>
      <c r="AI786" s="7">
        <f>IF(T786&gt;0,RANK(T786,(N786:P786,Q786:AE786)),0)</f>
        <v>0</v>
      </c>
      <c r="AJ786" s="7">
        <f>IF(S786&gt;0,RANK(S786,(N786:P786,Q786:AE786)),0)</f>
        <v>0</v>
      </c>
      <c r="AK786" s="2">
        <f t="shared" si="308"/>
        <v>4.325720308800253E-2</v>
      </c>
      <c r="AL786" s="2">
        <f t="shared" si="309"/>
        <v>0</v>
      </c>
      <c r="AM786" s="2">
        <f t="shared" si="310"/>
        <v>0</v>
      </c>
      <c r="AN786" s="2">
        <f t="shared" si="311"/>
        <v>0</v>
      </c>
      <c r="AP786" t="s">
        <v>530</v>
      </c>
      <c r="AQ786" t="s">
        <v>2430</v>
      </c>
      <c r="AT786">
        <v>2</v>
      </c>
      <c r="AU786" s="95">
        <v>20</v>
      </c>
      <c r="AV786" s="97"/>
      <c r="AW786" s="95">
        <v>20</v>
      </c>
      <c r="AY786" s="7" t="s">
        <v>2180</v>
      </c>
    </row>
    <row r="787" spans="1:51" ht="13" customHeight="1">
      <c r="C787" s="1"/>
      <c r="E787" s="7"/>
      <c r="F787" s="7"/>
      <c r="I787" s="2"/>
      <c r="P787" s="106"/>
      <c r="Q787" s="106"/>
      <c r="AG787" s="7"/>
      <c r="AH787" s="7"/>
      <c r="AI787" s="7"/>
      <c r="AJ787" s="7"/>
      <c r="AU787" s="95"/>
      <c r="AV787" s="97"/>
      <c r="AW787" s="100"/>
    </row>
    <row r="788" spans="1:51" ht="13" hidden="1" customHeight="1" outlineLevel="1">
      <c r="A788" t="s">
        <v>2342</v>
      </c>
      <c r="B788" t="s">
        <v>1068</v>
      </c>
      <c r="C788" s="1">
        <f t="shared" ref="C788:C819" si="312">SUM(N788:AE788)</f>
        <v>7162</v>
      </c>
      <c r="D788" s="7">
        <f>IF(N788&gt;0, RANK(N788,(N788:P788,Q788:AE788)),0)</f>
        <v>2</v>
      </c>
      <c r="E788" s="7">
        <f>IF(O788&gt;0,RANK(O788,(N788:P788,Q788:AE788)),0)</f>
        <v>1</v>
      </c>
      <c r="F788" s="7">
        <f>IF(P788&gt;0,RANK(P788,(N788:P788,Q788:AE788)),0)</f>
        <v>0</v>
      </c>
      <c r="G788" s="1">
        <f t="shared" ref="G788:G841" si="313">IF(C788&gt;0,MAX(N788:P788)-LARGE(N788:P788,2),0)</f>
        <v>2877</v>
      </c>
      <c r="H788" s="2">
        <f t="shared" ref="H788:H841" si="314">IF(C788&gt;0,G788/C788,0)</f>
        <v>0.40170343479475007</v>
      </c>
      <c r="I788" s="2"/>
      <c r="J788" s="2">
        <f t="shared" ref="J788:J819" si="315">IF($C788=0,"-",N788/$C788)</f>
        <v>0.28246299916224521</v>
      </c>
      <c r="K788" s="2">
        <f t="shared" ref="K788:K819" si="316">IF($C788=0,"-",O788/$C788)</f>
        <v>0.68416643395699528</v>
      </c>
      <c r="L788" s="2">
        <f t="shared" ref="L788:L819" si="317">IF($C788=0,"-",P788/$C788)</f>
        <v>0</v>
      </c>
      <c r="M788" s="2">
        <f t="shared" ref="M788:M819" si="318">IF(C788=0,"-",(1-J788-K788-L788))</f>
        <v>3.3370566880759567E-2</v>
      </c>
      <c r="N788" s="55">
        <v>2023</v>
      </c>
      <c r="O788" s="55">
        <v>4900</v>
      </c>
      <c r="P788" s="106"/>
      <c r="Q788" s="106">
        <v>239</v>
      </c>
      <c r="Y788" s="55">
        <v>0</v>
      </c>
      <c r="Z788" s="55">
        <v>0</v>
      </c>
      <c r="AA788" s="55">
        <v>0</v>
      </c>
      <c r="AB788" s="55">
        <v>0</v>
      </c>
      <c r="AG788" s="7">
        <f>IF(Q788&gt;0,RANK(Q788,(N788:P788,Q788:AE788)),0)</f>
        <v>3</v>
      </c>
      <c r="AH788" s="7">
        <f>IF(R788&gt;0,RANK(R788,(N788:P788,Q788:AE788)),0)</f>
        <v>0</v>
      </c>
      <c r="AI788" s="7">
        <f>IF(T788&gt;0,RANK(T788,(N788:P788,Q788:AE788)),0)</f>
        <v>0</v>
      </c>
      <c r="AJ788" s="7">
        <f>IF(S788&gt;0,RANK(S788,(N788:P788,Q788:AE788)),0)</f>
        <v>0</v>
      </c>
      <c r="AK788" s="2">
        <f t="shared" ref="AK788:AK819" si="319">IF($C788=0,"-",Q788/$C788)</f>
        <v>3.3370566880759567E-2</v>
      </c>
      <c r="AL788" s="2">
        <f t="shared" ref="AL788:AL819" si="320">IF($C788=0,"-",R788/$C788)</f>
        <v>0</v>
      </c>
      <c r="AM788" s="2">
        <f t="shared" ref="AM788:AM819" si="321">IF($C788=0,"-",T788/$C788)</f>
        <v>0</v>
      </c>
      <c r="AN788" s="2">
        <f t="shared" ref="AN788:AN819" si="322">IF($C788=0,"-",S788/$C788)</f>
        <v>0</v>
      </c>
      <c r="AP788" t="s">
        <v>2342</v>
      </c>
      <c r="AQ788" t="s">
        <v>1068</v>
      </c>
      <c r="AT788">
        <v>2</v>
      </c>
      <c r="AU788" s="95">
        <v>21</v>
      </c>
      <c r="AV788" s="97">
        <v>1</v>
      </c>
      <c r="AW788" s="100">
        <f t="shared" si="300"/>
        <v>21001</v>
      </c>
      <c r="AY788" s="7" t="s">
        <v>1461</v>
      </c>
    </row>
    <row r="789" spans="1:51" ht="13" hidden="1" customHeight="1" outlineLevel="1">
      <c r="A789" t="s">
        <v>2543</v>
      </c>
      <c r="B789" t="s">
        <v>1068</v>
      </c>
      <c r="C789" s="1">
        <f t="shared" si="312"/>
        <v>6564</v>
      </c>
      <c r="D789" s="7">
        <f>IF(N789&gt;0, RANK(N789,(N789:P789,Q789:AE789)),0)</f>
        <v>2</v>
      </c>
      <c r="E789" s="7">
        <f>IF(O789&gt;0,RANK(O789,(N789:P789,Q789:AE789)),0)</f>
        <v>1</v>
      </c>
      <c r="F789" s="7">
        <f>IF(P789&gt;0,RANK(P789,(N789:P789,Q789:AE789)),0)</f>
        <v>0</v>
      </c>
      <c r="G789" s="1">
        <f t="shared" si="313"/>
        <v>2535</v>
      </c>
      <c r="H789" s="2">
        <f t="shared" si="314"/>
        <v>0.38619744058500916</v>
      </c>
      <c r="I789" s="2"/>
      <c r="J789" s="2">
        <f t="shared" si="315"/>
        <v>0.28564899451553932</v>
      </c>
      <c r="K789" s="2">
        <f t="shared" si="316"/>
        <v>0.67184643510054842</v>
      </c>
      <c r="L789" s="2">
        <f t="shared" si="317"/>
        <v>0</v>
      </c>
      <c r="M789" s="2">
        <f t="shared" si="318"/>
        <v>4.2504570383912199E-2</v>
      </c>
      <c r="N789" s="55">
        <v>1875</v>
      </c>
      <c r="O789" s="55">
        <v>4410</v>
      </c>
      <c r="P789" s="106"/>
      <c r="Q789" s="106">
        <v>279</v>
      </c>
      <c r="Y789" s="55">
        <v>0</v>
      </c>
      <c r="Z789" s="55">
        <v>0</v>
      </c>
      <c r="AA789" s="55">
        <v>0</v>
      </c>
      <c r="AB789" s="55">
        <v>0</v>
      </c>
      <c r="AG789" s="7">
        <f>IF(Q789&gt;0,RANK(Q789,(N789:P789,Q789:AE789)),0)</f>
        <v>3</v>
      </c>
      <c r="AH789" s="7">
        <f>IF(R789&gt;0,RANK(R789,(N789:P789,Q789:AE789)),0)</f>
        <v>0</v>
      </c>
      <c r="AI789" s="7">
        <f>IF(T789&gt;0,RANK(T789,(N789:P789,Q789:AE789)),0)</f>
        <v>0</v>
      </c>
      <c r="AJ789" s="7">
        <f>IF(S789&gt;0,RANK(S789,(N789:P789,Q789:AE789)),0)</f>
        <v>0</v>
      </c>
      <c r="AK789" s="2">
        <f t="shared" si="319"/>
        <v>4.2504570383912248E-2</v>
      </c>
      <c r="AL789" s="2">
        <f t="shared" si="320"/>
        <v>0</v>
      </c>
      <c r="AM789" s="2">
        <f t="shared" si="321"/>
        <v>0</v>
      </c>
      <c r="AN789" s="2">
        <f t="shared" si="322"/>
        <v>0</v>
      </c>
      <c r="AP789" t="s">
        <v>2543</v>
      </c>
      <c r="AQ789" t="s">
        <v>1068</v>
      </c>
      <c r="AT789">
        <v>2</v>
      </c>
      <c r="AU789" s="95">
        <v>21</v>
      </c>
      <c r="AV789" s="97">
        <v>3</v>
      </c>
      <c r="AW789" s="100">
        <f t="shared" si="300"/>
        <v>21003</v>
      </c>
      <c r="AY789" s="7" t="s">
        <v>1461</v>
      </c>
    </row>
    <row r="790" spans="1:51" ht="13" hidden="1" customHeight="1" outlineLevel="1">
      <c r="A790" t="s">
        <v>22</v>
      </c>
      <c r="B790" t="s">
        <v>1068</v>
      </c>
      <c r="C790" s="1">
        <f t="shared" si="312"/>
        <v>8804</v>
      </c>
      <c r="D790" s="7">
        <f>IF(N790&gt;0, RANK(N790,(N790:P790,Q790:AE790)),0)</f>
        <v>2</v>
      </c>
      <c r="E790" s="7">
        <f>IF(O790&gt;0,RANK(O790,(N790:P790,Q790:AE790)),0)</f>
        <v>1</v>
      </c>
      <c r="F790" s="7">
        <f>IF(P790&gt;0,RANK(P790,(N790:P790,Q790:AE790)),0)</f>
        <v>0</v>
      </c>
      <c r="G790" s="1">
        <f t="shared" si="313"/>
        <v>2006</v>
      </c>
      <c r="H790" s="2">
        <f t="shared" si="314"/>
        <v>0.22785097682871422</v>
      </c>
      <c r="I790" s="2"/>
      <c r="J790" s="2">
        <f t="shared" si="315"/>
        <v>0.35870059064061788</v>
      </c>
      <c r="K790" s="2">
        <f t="shared" si="316"/>
        <v>0.58655156746933212</v>
      </c>
      <c r="L790" s="2">
        <f t="shared" si="317"/>
        <v>0</v>
      </c>
      <c r="M790" s="2">
        <f t="shared" si="318"/>
        <v>5.4747841890049997E-2</v>
      </c>
      <c r="N790" s="55">
        <v>3158</v>
      </c>
      <c r="O790" s="55">
        <v>5164</v>
      </c>
      <c r="P790" s="106"/>
      <c r="Q790" s="106">
        <v>481</v>
      </c>
      <c r="Y790" s="55">
        <v>1</v>
      </c>
      <c r="Z790" s="55">
        <v>0</v>
      </c>
      <c r="AA790" s="55">
        <v>0</v>
      </c>
      <c r="AB790" s="55">
        <v>0</v>
      </c>
      <c r="AG790" s="7">
        <f>IF(Q790&gt;0,RANK(Q790,(N790:P790,Q790:AE790)),0)</f>
        <v>3</v>
      </c>
      <c r="AH790" s="7">
        <f>IF(R790&gt;0,RANK(R790,(N790:P790,Q790:AE790)),0)</f>
        <v>0</v>
      </c>
      <c r="AI790" s="7">
        <f>IF(T790&gt;0,RANK(T790,(N790:P790,Q790:AE790)),0)</f>
        <v>0</v>
      </c>
      <c r="AJ790" s="7">
        <f>IF(S790&gt;0,RANK(S790,(N790:P790,Q790:AE790)),0)</f>
        <v>0</v>
      </c>
      <c r="AK790" s="2">
        <f t="shared" si="319"/>
        <v>5.4634257155838258E-2</v>
      </c>
      <c r="AL790" s="2">
        <f t="shared" si="320"/>
        <v>0</v>
      </c>
      <c r="AM790" s="2">
        <f t="shared" si="321"/>
        <v>0</v>
      </c>
      <c r="AN790" s="2">
        <f t="shared" si="322"/>
        <v>0</v>
      </c>
      <c r="AP790" t="s">
        <v>22</v>
      </c>
      <c r="AQ790" t="s">
        <v>1068</v>
      </c>
      <c r="AT790">
        <v>2</v>
      </c>
      <c r="AU790" s="95">
        <v>21</v>
      </c>
      <c r="AV790" s="97">
        <v>5</v>
      </c>
      <c r="AW790" s="100">
        <f t="shared" si="300"/>
        <v>21005</v>
      </c>
      <c r="AY790" s="7" t="s">
        <v>1461</v>
      </c>
    </row>
    <row r="791" spans="1:51" ht="13" hidden="1" customHeight="1" outlineLevel="1">
      <c r="A791" t="s">
        <v>1401</v>
      </c>
      <c r="B791" t="s">
        <v>1068</v>
      </c>
      <c r="C791" s="1">
        <f t="shared" si="312"/>
        <v>3591</v>
      </c>
      <c r="D791" s="7">
        <f>IF(N791&gt;0, RANK(N791,(N791:P791,Q791:AE791)),0)</f>
        <v>2</v>
      </c>
      <c r="E791" s="7">
        <f>IF(O791&gt;0,RANK(O791,(N791:P791,Q791:AE791)),0)</f>
        <v>1</v>
      </c>
      <c r="F791" s="7">
        <f>IF(P791&gt;0,RANK(P791,(N791:P791,Q791:AE791)),0)</f>
        <v>0</v>
      </c>
      <c r="G791" s="1">
        <f t="shared" si="313"/>
        <v>1026</v>
      </c>
      <c r="H791" s="2">
        <f t="shared" si="314"/>
        <v>0.2857142857142857</v>
      </c>
      <c r="I791" s="2"/>
      <c r="J791" s="2">
        <f t="shared" si="315"/>
        <v>0.34057365636313003</v>
      </c>
      <c r="K791" s="2">
        <f t="shared" si="316"/>
        <v>0.62628794207741578</v>
      </c>
      <c r="L791" s="2">
        <f t="shared" si="317"/>
        <v>0</v>
      </c>
      <c r="M791" s="2">
        <f t="shared" si="318"/>
        <v>3.3138401559454134E-2</v>
      </c>
      <c r="N791" s="55">
        <v>1223</v>
      </c>
      <c r="O791" s="55">
        <v>2249</v>
      </c>
      <c r="P791" s="106"/>
      <c r="Q791" s="106">
        <v>119</v>
      </c>
      <c r="Y791" s="55">
        <v>0</v>
      </c>
      <c r="Z791" s="55">
        <v>0</v>
      </c>
      <c r="AA791" s="55">
        <v>0</v>
      </c>
      <c r="AB791" s="55">
        <v>0</v>
      </c>
      <c r="AG791" s="7">
        <f>IF(Q791&gt;0,RANK(Q791,(N791:P791,Q791:AE791)),0)</f>
        <v>3</v>
      </c>
      <c r="AH791" s="7">
        <f>IF(R791&gt;0,RANK(R791,(N791:P791,Q791:AE791)),0)</f>
        <v>0</v>
      </c>
      <c r="AI791" s="7">
        <f>IF(T791&gt;0,RANK(T791,(N791:P791,Q791:AE791)),0)</f>
        <v>0</v>
      </c>
      <c r="AJ791" s="7">
        <f>IF(S791&gt;0,RANK(S791,(N791:P791,Q791:AE791)),0)</f>
        <v>0</v>
      </c>
      <c r="AK791" s="2">
        <f t="shared" si="319"/>
        <v>3.3138401559454189E-2</v>
      </c>
      <c r="AL791" s="2">
        <f t="shared" si="320"/>
        <v>0</v>
      </c>
      <c r="AM791" s="2">
        <f t="shared" si="321"/>
        <v>0</v>
      </c>
      <c r="AN791" s="2">
        <f t="shared" si="322"/>
        <v>0</v>
      </c>
      <c r="AP791" t="s">
        <v>1401</v>
      </c>
      <c r="AQ791" t="s">
        <v>1068</v>
      </c>
      <c r="AT791">
        <v>2</v>
      </c>
      <c r="AU791" s="95">
        <v>21</v>
      </c>
      <c r="AV791" s="97">
        <v>7</v>
      </c>
      <c r="AW791" s="100">
        <f t="shared" si="300"/>
        <v>21007</v>
      </c>
      <c r="AY791" s="7" t="s">
        <v>1461</v>
      </c>
    </row>
    <row r="792" spans="1:51" ht="13" hidden="1" customHeight="1" outlineLevel="1">
      <c r="A792" t="s">
        <v>2312</v>
      </c>
      <c r="B792" t="s">
        <v>1068</v>
      </c>
      <c r="C792" s="1">
        <f t="shared" si="312"/>
        <v>13962</v>
      </c>
      <c r="D792" s="7">
        <f>IF(N792&gt;0, RANK(N792,(N792:P792,Q792:AE792)),0)</f>
        <v>2</v>
      </c>
      <c r="E792" s="7">
        <f>IF(O792&gt;0,RANK(O792,(N792:P792,Q792:AE792)),0)</f>
        <v>1</v>
      </c>
      <c r="F792" s="7">
        <f>IF(P792&gt;0,RANK(P792,(N792:P792,Q792:AE792)),0)</f>
        <v>0</v>
      </c>
      <c r="G792" s="1">
        <f t="shared" si="313"/>
        <v>3177</v>
      </c>
      <c r="H792" s="2">
        <f t="shared" si="314"/>
        <v>0.22754619681993984</v>
      </c>
      <c r="I792" s="2"/>
      <c r="J792" s="2">
        <f t="shared" si="315"/>
        <v>0.36463257412978084</v>
      </c>
      <c r="K792" s="2">
        <f t="shared" si="316"/>
        <v>0.59217877094972071</v>
      </c>
      <c r="L792" s="2">
        <f t="shared" si="317"/>
        <v>0</v>
      </c>
      <c r="M792" s="2">
        <f t="shared" si="318"/>
        <v>4.3188654920498393E-2</v>
      </c>
      <c r="N792" s="55">
        <v>5091</v>
      </c>
      <c r="O792" s="55">
        <v>8268</v>
      </c>
      <c r="P792" s="106"/>
      <c r="Q792" s="106">
        <v>601</v>
      </c>
      <c r="Y792" s="55">
        <v>2</v>
      </c>
      <c r="Z792" s="55">
        <v>0</v>
      </c>
      <c r="AA792" s="55">
        <v>0</v>
      </c>
      <c r="AB792" s="55">
        <v>0</v>
      </c>
      <c r="AG792" s="7">
        <f>IF(Q792&gt;0,RANK(Q792,(N792:P792,Q792:AE792)),0)</f>
        <v>3</v>
      </c>
      <c r="AH792" s="7">
        <f>IF(R792&gt;0,RANK(R792,(N792:P792,Q792:AE792)),0)</f>
        <v>0</v>
      </c>
      <c r="AI792" s="7">
        <f>IF(T792&gt;0,RANK(T792,(N792:P792,Q792:AE792)),0)</f>
        <v>0</v>
      </c>
      <c r="AJ792" s="7">
        <f>IF(S792&gt;0,RANK(S792,(N792:P792,Q792:AE792)),0)</f>
        <v>0</v>
      </c>
      <c r="AK792" s="2">
        <f t="shared" si="319"/>
        <v>4.3045408967196677E-2</v>
      </c>
      <c r="AL792" s="2">
        <f t="shared" si="320"/>
        <v>0</v>
      </c>
      <c r="AM792" s="2">
        <f t="shared" si="321"/>
        <v>0</v>
      </c>
      <c r="AN792" s="2">
        <f t="shared" si="322"/>
        <v>0</v>
      </c>
      <c r="AP792" t="s">
        <v>2312</v>
      </c>
      <c r="AQ792" t="s">
        <v>1068</v>
      </c>
      <c r="AT792">
        <v>2</v>
      </c>
      <c r="AU792" s="95">
        <v>21</v>
      </c>
      <c r="AV792" s="97">
        <v>9</v>
      </c>
      <c r="AW792" s="100">
        <f t="shared" si="300"/>
        <v>21009</v>
      </c>
      <c r="AY792" s="7" t="s">
        <v>1461</v>
      </c>
    </row>
    <row r="793" spans="1:51" ht="13" hidden="1" customHeight="1" outlineLevel="1">
      <c r="A793" t="s">
        <v>2310</v>
      </c>
      <c r="B793" t="s">
        <v>1068</v>
      </c>
      <c r="C793" s="1">
        <f t="shared" si="312"/>
        <v>3835</v>
      </c>
      <c r="D793" s="7">
        <f>IF(N793&gt;0, RANK(N793,(N793:P793,Q793:AE793)),0)</f>
        <v>1</v>
      </c>
      <c r="E793" s="7">
        <f>IF(O793&gt;0,RANK(O793,(N793:P793,Q793:AE793)),0)</f>
        <v>2</v>
      </c>
      <c r="F793" s="7">
        <f>IF(P793&gt;0,RANK(P793,(N793:P793,Q793:AE793)),0)</f>
        <v>0</v>
      </c>
      <c r="G793" s="1">
        <f t="shared" si="313"/>
        <v>113</v>
      </c>
      <c r="H793" s="2">
        <f t="shared" si="314"/>
        <v>2.9465449804432855E-2</v>
      </c>
      <c r="I793" s="2"/>
      <c r="J793" s="2">
        <f t="shared" si="315"/>
        <v>0.49282920469361147</v>
      </c>
      <c r="K793" s="2">
        <f t="shared" si="316"/>
        <v>0.46336375488917864</v>
      </c>
      <c r="L793" s="2">
        <f t="shared" si="317"/>
        <v>0</v>
      </c>
      <c r="M793" s="2">
        <f t="shared" si="318"/>
        <v>4.3807040417209897E-2</v>
      </c>
      <c r="N793" s="55">
        <v>1890</v>
      </c>
      <c r="O793" s="55">
        <v>1777</v>
      </c>
      <c r="P793" s="106"/>
      <c r="Q793" s="106">
        <v>168</v>
      </c>
      <c r="Y793" s="55">
        <v>0</v>
      </c>
      <c r="Z793" s="55">
        <v>0</v>
      </c>
      <c r="AA793" s="55">
        <v>0</v>
      </c>
      <c r="AB793" s="55">
        <v>0</v>
      </c>
      <c r="AG793" s="7">
        <f>IF(Q793&gt;0,RANK(Q793,(N793:P793,Q793:AE793)),0)</f>
        <v>3</v>
      </c>
      <c r="AH793" s="7">
        <f>IF(R793&gt;0,RANK(R793,(N793:P793,Q793:AE793)),0)</f>
        <v>0</v>
      </c>
      <c r="AI793" s="7">
        <f>IF(T793&gt;0,RANK(T793,(N793:P793,Q793:AE793)),0)</f>
        <v>0</v>
      </c>
      <c r="AJ793" s="7">
        <f>IF(S793&gt;0,RANK(S793,(N793:P793,Q793:AE793)),0)</f>
        <v>0</v>
      </c>
      <c r="AK793" s="2">
        <f t="shared" si="319"/>
        <v>4.3807040417209911E-2</v>
      </c>
      <c r="AL793" s="2">
        <f t="shared" si="320"/>
        <v>0</v>
      </c>
      <c r="AM793" s="2">
        <f t="shared" si="321"/>
        <v>0</v>
      </c>
      <c r="AN793" s="2">
        <f t="shared" si="322"/>
        <v>0</v>
      </c>
      <c r="AP793" t="s">
        <v>2310</v>
      </c>
      <c r="AQ793" t="s">
        <v>1068</v>
      </c>
      <c r="AT793">
        <v>2</v>
      </c>
      <c r="AU793" s="95">
        <v>21</v>
      </c>
      <c r="AV793" s="97">
        <v>11</v>
      </c>
      <c r="AW793" s="100">
        <f t="shared" si="300"/>
        <v>21011</v>
      </c>
      <c r="AY793" s="7" t="s">
        <v>1461</v>
      </c>
    </row>
    <row r="794" spans="1:51" ht="13" hidden="1" customHeight="1" outlineLevel="1">
      <c r="A794" t="s">
        <v>395</v>
      </c>
      <c r="B794" t="s">
        <v>1068</v>
      </c>
      <c r="C794" s="1">
        <f t="shared" si="312"/>
        <v>8251</v>
      </c>
      <c r="D794" s="7">
        <f>IF(N794&gt;0, RANK(N794,(N794:P794,Q794:AE794)),0)</f>
        <v>2</v>
      </c>
      <c r="E794" s="7">
        <f>IF(O794&gt;0,RANK(O794,(N794:P794,Q794:AE794)),0)</f>
        <v>1</v>
      </c>
      <c r="F794" s="7">
        <f>IF(P794&gt;0,RANK(P794,(N794:P794,Q794:AE794)),0)</f>
        <v>0</v>
      </c>
      <c r="G794" s="1">
        <f t="shared" si="313"/>
        <v>3551</v>
      </c>
      <c r="H794" s="2">
        <f t="shared" si="314"/>
        <v>0.43037207611198641</v>
      </c>
      <c r="I794" s="2"/>
      <c r="J794" s="2">
        <f t="shared" si="315"/>
        <v>0.26736153193552298</v>
      </c>
      <c r="K794" s="2">
        <f t="shared" si="316"/>
        <v>0.69773360804750939</v>
      </c>
      <c r="L794" s="2">
        <f t="shared" si="317"/>
        <v>0</v>
      </c>
      <c r="M794" s="2">
        <f t="shared" si="318"/>
        <v>3.4904860016967687E-2</v>
      </c>
      <c r="N794" s="55">
        <v>2206</v>
      </c>
      <c r="O794" s="55">
        <v>5757</v>
      </c>
      <c r="P794" s="106"/>
      <c r="Q794" s="106">
        <v>288</v>
      </c>
      <c r="Y794" s="55">
        <v>0</v>
      </c>
      <c r="Z794" s="55">
        <v>0</v>
      </c>
      <c r="AA794" s="55">
        <v>0</v>
      </c>
      <c r="AB794" s="55">
        <v>0</v>
      </c>
      <c r="AG794" s="7">
        <f>IF(Q794&gt;0,RANK(Q794,(N794:P794,Q794:AE794)),0)</f>
        <v>3</v>
      </c>
      <c r="AH794" s="7">
        <f>IF(R794&gt;0,RANK(R794,(N794:P794,Q794:AE794)),0)</f>
        <v>0</v>
      </c>
      <c r="AI794" s="7">
        <f>IF(T794&gt;0,RANK(T794,(N794:P794,Q794:AE794)),0)</f>
        <v>0</v>
      </c>
      <c r="AJ794" s="7">
        <f>IF(S794&gt;0,RANK(S794,(N794:P794,Q794:AE794)),0)</f>
        <v>0</v>
      </c>
      <c r="AK794" s="2">
        <f t="shared" si="319"/>
        <v>3.4904860016967638E-2</v>
      </c>
      <c r="AL794" s="2">
        <f t="shared" si="320"/>
        <v>0</v>
      </c>
      <c r="AM794" s="2">
        <f t="shared" si="321"/>
        <v>0</v>
      </c>
      <c r="AN794" s="2">
        <f t="shared" si="322"/>
        <v>0</v>
      </c>
      <c r="AP794" t="s">
        <v>395</v>
      </c>
      <c r="AQ794" t="s">
        <v>1068</v>
      </c>
      <c r="AT794">
        <v>2</v>
      </c>
      <c r="AU794" s="95">
        <v>21</v>
      </c>
      <c r="AV794" s="97">
        <v>13</v>
      </c>
      <c r="AW794" s="100">
        <f t="shared" si="300"/>
        <v>21013</v>
      </c>
      <c r="AY794" s="7" t="s">
        <v>1461</v>
      </c>
    </row>
    <row r="795" spans="1:51" ht="13" hidden="1" customHeight="1" outlineLevel="1">
      <c r="A795" t="s">
        <v>1318</v>
      </c>
      <c r="B795" t="s">
        <v>1068</v>
      </c>
      <c r="C795" s="1">
        <f t="shared" si="312"/>
        <v>34202</v>
      </c>
      <c r="D795" s="7">
        <f>IF(N795&gt;0, RANK(N795,(N795:P795,Q795:AE795)),0)</f>
        <v>2</v>
      </c>
      <c r="E795" s="7">
        <f>IF(O795&gt;0,RANK(O795,(N795:P795,Q795:AE795)),0)</f>
        <v>1</v>
      </c>
      <c r="F795" s="7">
        <f>IF(P795&gt;0,RANK(P795,(N795:P795,Q795:AE795)),0)</f>
        <v>0</v>
      </c>
      <c r="G795" s="1">
        <f t="shared" si="313"/>
        <v>13412</v>
      </c>
      <c r="H795" s="2">
        <f t="shared" si="314"/>
        <v>0.39214081047891935</v>
      </c>
      <c r="I795" s="2"/>
      <c r="J795" s="2">
        <f t="shared" si="315"/>
        <v>0.28591895210806384</v>
      </c>
      <c r="K795" s="2">
        <f t="shared" si="316"/>
        <v>0.67805976258698319</v>
      </c>
      <c r="L795" s="2">
        <f t="shared" si="317"/>
        <v>0</v>
      </c>
      <c r="M795" s="2">
        <f t="shared" si="318"/>
        <v>3.6021285304952966E-2</v>
      </c>
      <c r="N795" s="55">
        <v>9779</v>
      </c>
      <c r="O795" s="55">
        <v>23191</v>
      </c>
      <c r="P795" s="106"/>
      <c r="Q795" s="106">
        <v>1225</v>
      </c>
      <c r="Y795" s="55">
        <v>0</v>
      </c>
      <c r="Z795" s="55">
        <v>4</v>
      </c>
      <c r="AA795" s="55">
        <v>1</v>
      </c>
      <c r="AB795" s="55">
        <v>2</v>
      </c>
      <c r="AG795" s="7">
        <f>IF(Q795&gt;0,RANK(Q795,(N795:P795,Q795:AE795)),0)</f>
        <v>3</v>
      </c>
      <c r="AH795" s="7">
        <f>IF(R795&gt;0,RANK(R795,(N795:P795,Q795:AE795)),0)</f>
        <v>0</v>
      </c>
      <c r="AI795" s="7">
        <f>IF(T795&gt;0,RANK(T795,(N795:P795,Q795:AE795)),0)</f>
        <v>0</v>
      </c>
      <c r="AJ795" s="7">
        <f>IF(S795&gt;0,RANK(S795,(N795:P795,Q795:AE795)),0)</f>
        <v>0</v>
      </c>
      <c r="AK795" s="2">
        <f t="shared" si="319"/>
        <v>3.5816618911174783E-2</v>
      </c>
      <c r="AL795" s="2">
        <f t="shared" si="320"/>
        <v>0</v>
      </c>
      <c r="AM795" s="2">
        <f t="shared" si="321"/>
        <v>0</v>
      </c>
      <c r="AN795" s="2">
        <f t="shared" si="322"/>
        <v>0</v>
      </c>
      <c r="AP795" t="s">
        <v>1318</v>
      </c>
      <c r="AQ795" t="s">
        <v>1068</v>
      </c>
      <c r="AT795">
        <v>2</v>
      </c>
      <c r="AU795" s="95">
        <v>21</v>
      </c>
      <c r="AV795" s="97">
        <v>15</v>
      </c>
      <c r="AW795" s="100">
        <f t="shared" si="300"/>
        <v>21015</v>
      </c>
      <c r="AY795" s="7" t="s">
        <v>1461</v>
      </c>
    </row>
    <row r="796" spans="1:51" ht="13" hidden="1" customHeight="1" outlineLevel="1">
      <c r="A796" t="s">
        <v>688</v>
      </c>
      <c r="B796" t="s">
        <v>1068</v>
      </c>
      <c r="C796" s="1">
        <f t="shared" si="312"/>
        <v>6644</v>
      </c>
      <c r="D796" s="7">
        <f>IF(N796&gt;0, RANK(N796,(N796:P796,Q796:AE796)),0)</f>
        <v>2</v>
      </c>
      <c r="E796" s="7">
        <f>IF(O796&gt;0,RANK(O796,(N796:P796,Q796:AE796)),0)</f>
        <v>1</v>
      </c>
      <c r="F796" s="7">
        <f>IF(P796&gt;0,RANK(P796,(N796:P796,Q796:AE796)),0)</f>
        <v>0</v>
      </c>
      <c r="G796" s="1">
        <f t="shared" si="313"/>
        <v>587</v>
      </c>
      <c r="H796" s="2">
        <f t="shared" si="314"/>
        <v>8.8350391330523775E-2</v>
      </c>
      <c r="I796" s="2"/>
      <c r="J796" s="2">
        <f t="shared" si="315"/>
        <v>0.43753762793497891</v>
      </c>
      <c r="K796" s="2">
        <f t="shared" si="316"/>
        <v>0.52588801926550266</v>
      </c>
      <c r="L796" s="2">
        <f t="shared" si="317"/>
        <v>0</v>
      </c>
      <c r="M796" s="2">
        <f t="shared" si="318"/>
        <v>3.6574352799518373E-2</v>
      </c>
      <c r="N796" s="55">
        <v>2907</v>
      </c>
      <c r="O796" s="55">
        <v>3494</v>
      </c>
      <c r="P796" s="106"/>
      <c r="Q796" s="106">
        <v>243</v>
      </c>
      <c r="Y796" s="55">
        <v>0</v>
      </c>
      <c r="Z796" s="55">
        <v>0</v>
      </c>
      <c r="AA796" s="55">
        <v>0</v>
      </c>
      <c r="AB796" s="55">
        <v>0</v>
      </c>
      <c r="AG796" s="7">
        <f>IF(Q796&gt;0,RANK(Q796,(N796:P796,Q796:AE796)),0)</f>
        <v>3</v>
      </c>
      <c r="AH796" s="7">
        <f>IF(R796&gt;0,RANK(R796,(N796:P796,Q796:AE796)),0)</f>
        <v>0</v>
      </c>
      <c r="AI796" s="7">
        <f>IF(T796&gt;0,RANK(T796,(N796:P796,Q796:AE796)),0)</f>
        <v>0</v>
      </c>
      <c r="AJ796" s="7">
        <f>IF(S796&gt;0,RANK(S796,(N796:P796,Q796:AE796)),0)</f>
        <v>0</v>
      </c>
      <c r="AK796" s="2">
        <f t="shared" si="319"/>
        <v>3.6574352799518366E-2</v>
      </c>
      <c r="AL796" s="2">
        <f t="shared" si="320"/>
        <v>0</v>
      </c>
      <c r="AM796" s="2">
        <f t="shared" si="321"/>
        <v>0</v>
      </c>
      <c r="AN796" s="2">
        <f t="shared" si="322"/>
        <v>0</v>
      </c>
      <c r="AP796" t="s">
        <v>688</v>
      </c>
      <c r="AQ796" t="s">
        <v>1068</v>
      </c>
      <c r="AT796">
        <v>2</v>
      </c>
      <c r="AU796" s="95">
        <v>21</v>
      </c>
      <c r="AV796" s="97">
        <v>17</v>
      </c>
      <c r="AW796" s="100">
        <f t="shared" si="300"/>
        <v>21017</v>
      </c>
      <c r="AY796" s="7" t="s">
        <v>1461</v>
      </c>
    </row>
    <row r="797" spans="1:51" ht="13" hidden="1" customHeight="1" outlineLevel="1">
      <c r="A797" t="s">
        <v>1244</v>
      </c>
      <c r="B797" t="s">
        <v>1068</v>
      </c>
      <c r="C797" s="1">
        <f t="shared" si="312"/>
        <v>14638</v>
      </c>
      <c r="D797" s="7">
        <f>IF(N797&gt;0, RANK(N797,(N797:P797,Q797:AE797)),0)</f>
        <v>2</v>
      </c>
      <c r="E797" s="7">
        <f>IF(O797&gt;0,RANK(O797,(N797:P797,Q797:AE797)),0)</f>
        <v>1</v>
      </c>
      <c r="F797" s="7">
        <f>IF(P797&gt;0,RANK(P797,(N797:P797,Q797:AE797)),0)</f>
        <v>0</v>
      </c>
      <c r="G797" s="1">
        <f t="shared" si="313"/>
        <v>423</v>
      </c>
      <c r="H797" s="2">
        <f t="shared" si="314"/>
        <v>2.8897390353873481E-2</v>
      </c>
      <c r="I797" s="2"/>
      <c r="J797" s="2">
        <f t="shared" si="315"/>
        <v>0.46734526574668672</v>
      </c>
      <c r="K797" s="2">
        <f t="shared" si="316"/>
        <v>0.49624265610056018</v>
      </c>
      <c r="L797" s="2">
        <f t="shared" si="317"/>
        <v>0</v>
      </c>
      <c r="M797" s="2">
        <f t="shared" si="318"/>
        <v>3.6412078152753047E-2</v>
      </c>
      <c r="N797" s="55">
        <v>6841</v>
      </c>
      <c r="O797" s="55">
        <v>7264</v>
      </c>
      <c r="P797" s="106"/>
      <c r="Q797" s="106">
        <v>533</v>
      </c>
      <c r="Y797" s="55">
        <v>0</v>
      </c>
      <c r="Z797" s="55">
        <v>0</v>
      </c>
      <c r="AA797" s="55">
        <v>0</v>
      </c>
      <c r="AB797" s="55">
        <v>0</v>
      </c>
      <c r="AG797" s="7">
        <f>IF(Q797&gt;0,RANK(Q797,(N797:P797,Q797:AE797)),0)</f>
        <v>3</v>
      </c>
      <c r="AH797" s="7">
        <f>IF(R797&gt;0,RANK(R797,(N797:P797,Q797:AE797)),0)</f>
        <v>0</v>
      </c>
      <c r="AI797" s="7">
        <f>IF(T797&gt;0,RANK(T797,(N797:P797,Q797:AE797)),0)</f>
        <v>0</v>
      </c>
      <c r="AJ797" s="7">
        <f>IF(S797&gt;0,RANK(S797,(N797:P797,Q797:AE797)),0)</f>
        <v>0</v>
      </c>
      <c r="AK797" s="2">
        <f t="shared" si="319"/>
        <v>3.6412078152753109E-2</v>
      </c>
      <c r="AL797" s="2">
        <f t="shared" si="320"/>
        <v>0</v>
      </c>
      <c r="AM797" s="2">
        <f t="shared" si="321"/>
        <v>0</v>
      </c>
      <c r="AN797" s="2">
        <f t="shared" si="322"/>
        <v>0</v>
      </c>
      <c r="AP797" t="s">
        <v>1244</v>
      </c>
      <c r="AQ797" t="s">
        <v>1068</v>
      </c>
      <c r="AT797">
        <v>2</v>
      </c>
      <c r="AU797" s="95">
        <v>21</v>
      </c>
      <c r="AV797" s="97">
        <v>19</v>
      </c>
      <c r="AW797" s="100">
        <f t="shared" si="300"/>
        <v>21019</v>
      </c>
      <c r="AY797" s="7" t="s">
        <v>1461</v>
      </c>
    </row>
    <row r="798" spans="1:51" ht="13" hidden="1" customHeight="1" outlineLevel="1">
      <c r="A798" t="s">
        <v>68</v>
      </c>
      <c r="B798" t="s">
        <v>1068</v>
      </c>
      <c r="C798" s="1">
        <f t="shared" si="312"/>
        <v>9617</v>
      </c>
      <c r="D798" s="7">
        <f>IF(N798&gt;0, RANK(N798,(N798:P798,Q798:AE798)),0)</f>
        <v>2</v>
      </c>
      <c r="E798" s="7">
        <f>IF(O798&gt;0,RANK(O798,(N798:P798,Q798:AE798)),0)</f>
        <v>1</v>
      </c>
      <c r="F798" s="7">
        <f>IF(P798&gt;0,RANK(P798,(N798:P798,Q798:AE798)),0)</f>
        <v>0</v>
      </c>
      <c r="G798" s="1">
        <f t="shared" si="313"/>
        <v>1545</v>
      </c>
      <c r="H798" s="2">
        <f t="shared" si="314"/>
        <v>0.16065301029427057</v>
      </c>
      <c r="I798" s="2"/>
      <c r="J798" s="2">
        <f t="shared" si="315"/>
        <v>0.4047000103982531</v>
      </c>
      <c r="K798" s="2">
        <f t="shared" si="316"/>
        <v>0.56535302069252369</v>
      </c>
      <c r="L798" s="2">
        <f t="shared" si="317"/>
        <v>0</v>
      </c>
      <c r="M798" s="2">
        <f t="shared" si="318"/>
        <v>2.9946968909223215E-2</v>
      </c>
      <c r="N798" s="55">
        <v>3892</v>
      </c>
      <c r="O798" s="55">
        <v>5437</v>
      </c>
      <c r="P798" s="106"/>
      <c r="Q798" s="106">
        <v>288</v>
      </c>
      <c r="Y798" s="55">
        <v>0</v>
      </c>
      <c r="Z798" s="55">
        <v>0</v>
      </c>
      <c r="AA798" s="55">
        <v>0</v>
      </c>
      <c r="AB798" s="55">
        <v>0</v>
      </c>
      <c r="AG798" s="7">
        <f>IF(Q798&gt;0,RANK(Q798,(N798:P798,Q798:AE798)),0)</f>
        <v>3</v>
      </c>
      <c r="AH798" s="7">
        <f>IF(R798&gt;0,RANK(R798,(N798:P798,Q798:AE798)),0)</f>
        <v>0</v>
      </c>
      <c r="AI798" s="7">
        <f>IF(T798&gt;0,RANK(T798,(N798:P798,Q798:AE798)),0)</f>
        <v>0</v>
      </c>
      <c r="AJ798" s="7">
        <f>IF(S798&gt;0,RANK(S798,(N798:P798,Q798:AE798)),0)</f>
        <v>0</v>
      </c>
      <c r="AK798" s="2">
        <f t="shared" si="319"/>
        <v>2.994696890922325E-2</v>
      </c>
      <c r="AL798" s="2">
        <f t="shared" si="320"/>
        <v>0</v>
      </c>
      <c r="AM798" s="2">
        <f t="shared" si="321"/>
        <v>0</v>
      </c>
      <c r="AN798" s="2">
        <f t="shared" si="322"/>
        <v>0</v>
      </c>
      <c r="AP798" t="s">
        <v>68</v>
      </c>
      <c r="AQ798" t="s">
        <v>1068</v>
      </c>
      <c r="AT798">
        <v>2</v>
      </c>
      <c r="AU798" s="95">
        <v>21</v>
      </c>
      <c r="AV798" s="97">
        <v>21</v>
      </c>
      <c r="AW798" s="100">
        <f t="shared" si="300"/>
        <v>21021</v>
      </c>
      <c r="AY798" s="7" t="s">
        <v>1461</v>
      </c>
    </row>
    <row r="799" spans="1:51" ht="13" hidden="1" customHeight="1" outlineLevel="1">
      <c r="A799" t="s">
        <v>524</v>
      </c>
      <c r="B799" t="s">
        <v>1068</v>
      </c>
      <c r="C799" s="1">
        <f t="shared" si="312"/>
        <v>2572</v>
      </c>
      <c r="D799" s="7">
        <f>IF(N799&gt;0, RANK(N799,(N799:P799,Q799:AE799)),0)</f>
        <v>2</v>
      </c>
      <c r="E799" s="7">
        <f>IF(O799&gt;0,RANK(O799,(N799:P799,Q799:AE799)),0)</f>
        <v>1</v>
      </c>
      <c r="F799" s="7">
        <f>IF(P799&gt;0,RANK(P799,(N799:P799,Q799:AE799)),0)</f>
        <v>0</v>
      </c>
      <c r="G799" s="1">
        <f t="shared" si="313"/>
        <v>677</v>
      </c>
      <c r="H799" s="2">
        <f t="shared" si="314"/>
        <v>0.26321928460342148</v>
      </c>
      <c r="I799" s="2"/>
      <c r="J799" s="2">
        <f t="shared" si="315"/>
        <v>0.34914463452566097</v>
      </c>
      <c r="K799" s="2">
        <f t="shared" si="316"/>
        <v>0.61236391912908239</v>
      </c>
      <c r="L799" s="2">
        <f t="shared" si="317"/>
        <v>0</v>
      </c>
      <c r="M799" s="2">
        <f t="shared" si="318"/>
        <v>3.8491446345256586E-2</v>
      </c>
      <c r="N799" s="55">
        <v>898</v>
      </c>
      <c r="O799" s="55">
        <v>1575</v>
      </c>
      <c r="P799" s="106"/>
      <c r="Q799" s="106">
        <v>99</v>
      </c>
      <c r="Y799" s="55">
        <v>0</v>
      </c>
      <c r="Z799" s="55">
        <v>0</v>
      </c>
      <c r="AA799" s="55">
        <v>0</v>
      </c>
      <c r="AB799" s="55">
        <v>0</v>
      </c>
      <c r="AG799" s="7">
        <f>IF(Q799&gt;0,RANK(Q799,(N799:P799,Q799:AE799)),0)</f>
        <v>3</v>
      </c>
      <c r="AH799" s="7">
        <f>IF(R799&gt;0,RANK(R799,(N799:P799,Q799:AE799)),0)</f>
        <v>0</v>
      </c>
      <c r="AI799" s="7">
        <f>IF(T799&gt;0,RANK(T799,(N799:P799,Q799:AE799)),0)</f>
        <v>0</v>
      </c>
      <c r="AJ799" s="7">
        <f>IF(S799&gt;0,RANK(S799,(N799:P799,Q799:AE799)),0)</f>
        <v>0</v>
      </c>
      <c r="AK799" s="2">
        <f t="shared" si="319"/>
        <v>3.8491446345256607E-2</v>
      </c>
      <c r="AL799" s="2">
        <f t="shared" si="320"/>
        <v>0</v>
      </c>
      <c r="AM799" s="2">
        <f t="shared" si="321"/>
        <v>0</v>
      </c>
      <c r="AN799" s="2">
        <f t="shared" si="322"/>
        <v>0</v>
      </c>
      <c r="AP799" t="s">
        <v>524</v>
      </c>
      <c r="AQ799" t="s">
        <v>1068</v>
      </c>
      <c r="AT799">
        <v>2</v>
      </c>
      <c r="AU799" s="95">
        <v>21</v>
      </c>
      <c r="AV799" s="97">
        <v>23</v>
      </c>
      <c r="AW799" s="100">
        <f t="shared" si="300"/>
        <v>21023</v>
      </c>
      <c r="AY799" s="7" t="s">
        <v>1461</v>
      </c>
    </row>
    <row r="800" spans="1:51" ht="13" hidden="1" customHeight="1" outlineLevel="1">
      <c r="A800" t="s">
        <v>1834</v>
      </c>
      <c r="B800" t="s">
        <v>1068</v>
      </c>
      <c r="C800" s="1">
        <f t="shared" si="312"/>
        <v>4655</v>
      </c>
      <c r="D800" s="7">
        <f>IF(N800&gt;0, RANK(N800,(N800:P800,Q800:AE800)),0)</f>
        <v>2</v>
      </c>
      <c r="E800" s="7">
        <f>IF(O800&gt;0,RANK(O800,(N800:P800,Q800:AE800)),0)</f>
        <v>1</v>
      </c>
      <c r="F800" s="7">
        <f>IF(P800&gt;0,RANK(P800,(N800:P800,Q800:AE800)),0)</f>
        <v>0</v>
      </c>
      <c r="G800" s="1">
        <f t="shared" si="313"/>
        <v>368</v>
      </c>
      <c r="H800" s="2">
        <f t="shared" si="314"/>
        <v>7.9054779806659509E-2</v>
      </c>
      <c r="I800" s="2"/>
      <c r="J800" s="2">
        <f t="shared" si="315"/>
        <v>0.44296455424274972</v>
      </c>
      <c r="K800" s="2">
        <f t="shared" si="316"/>
        <v>0.52201933404940926</v>
      </c>
      <c r="L800" s="2">
        <f t="shared" si="317"/>
        <v>0</v>
      </c>
      <c r="M800" s="2">
        <f t="shared" si="318"/>
        <v>3.5016111707841024E-2</v>
      </c>
      <c r="N800" s="55">
        <v>2062</v>
      </c>
      <c r="O800" s="55">
        <v>2430</v>
      </c>
      <c r="P800" s="106"/>
      <c r="Q800" s="106">
        <v>163</v>
      </c>
      <c r="Y800" s="55">
        <v>0</v>
      </c>
      <c r="Z800" s="55">
        <v>0</v>
      </c>
      <c r="AA800" s="55">
        <v>0</v>
      </c>
      <c r="AB800" s="55">
        <v>0</v>
      </c>
      <c r="AG800" s="7">
        <f>IF(Q800&gt;0,RANK(Q800,(N800:P800,Q800:AE800)),0)</f>
        <v>3</v>
      </c>
      <c r="AH800" s="7">
        <f>IF(R800&gt;0,RANK(R800,(N800:P800,Q800:AE800)),0)</f>
        <v>0</v>
      </c>
      <c r="AI800" s="7">
        <f>IF(T800&gt;0,RANK(T800,(N800:P800,Q800:AE800)),0)</f>
        <v>0</v>
      </c>
      <c r="AJ800" s="7">
        <f>IF(S800&gt;0,RANK(S800,(N800:P800,Q800:AE800)),0)</f>
        <v>0</v>
      </c>
      <c r="AK800" s="2">
        <f t="shared" si="319"/>
        <v>3.5016111707841031E-2</v>
      </c>
      <c r="AL800" s="2">
        <f t="shared" si="320"/>
        <v>0</v>
      </c>
      <c r="AM800" s="2">
        <f t="shared" si="321"/>
        <v>0</v>
      </c>
      <c r="AN800" s="2">
        <f t="shared" si="322"/>
        <v>0</v>
      </c>
      <c r="AP800" t="s">
        <v>1834</v>
      </c>
      <c r="AQ800" t="s">
        <v>1068</v>
      </c>
      <c r="AT800">
        <v>2</v>
      </c>
      <c r="AU800" s="95">
        <v>21</v>
      </c>
      <c r="AV800" s="97">
        <v>25</v>
      </c>
      <c r="AW800" s="100">
        <f t="shared" si="300"/>
        <v>21025</v>
      </c>
      <c r="AY800" s="7" t="s">
        <v>1461</v>
      </c>
    </row>
    <row r="801" spans="1:51" ht="13" hidden="1" customHeight="1" outlineLevel="1">
      <c r="A801" t="s">
        <v>1623</v>
      </c>
      <c r="B801" t="s">
        <v>1068</v>
      </c>
      <c r="C801" s="1">
        <f t="shared" si="312"/>
        <v>7211</v>
      </c>
      <c r="D801" s="7">
        <f>IF(N801&gt;0, RANK(N801,(N801:P801,Q801:AE801)),0)</f>
        <v>2</v>
      </c>
      <c r="E801" s="7">
        <f>IF(O801&gt;0,RANK(O801,(N801:P801,Q801:AE801)),0)</f>
        <v>1</v>
      </c>
      <c r="F801" s="7">
        <f>IF(P801&gt;0,RANK(P801,(N801:P801,Q801:AE801)),0)</f>
        <v>0</v>
      </c>
      <c r="G801" s="1">
        <f t="shared" si="313"/>
        <v>1290</v>
      </c>
      <c r="H801" s="2">
        <f t="shared" si="314"/>
        <v>0.17889335737068368</v>
      </c>
      <c r="I801" s="2"/>
      <c r="J801" s="2">
        <f t="shared" si="315"/>
        <v>0.39245597004576344</v>
      </c>
      <c r="K801" s="2">
        <f t="shared" si="316"/>
        <v>0.57134932741644706</v>
      </c>
      <c r="L801" s="2">
        <f t="shared" si="317"/>
        <v>0</v>
      </c>
      <c r="M801" s="2">
        <f t="shared" si="318"/>
        <v>3.6194702537789447E-2</v>
      </c>
      <c r="N801" s="55">
        <v>2830</v>
      </c>
      <c r="O801" s="55">
        <v>4120</v>
      </c>
      <c r="P801" s="106"/>
      <c r="Q801" s="106">
        <v>261</v>
      </c>
      <c r="Y801" s="55">
        <v>0</v>
      </c>
      <c r="Z801" s="55">
        <v>0</v>
      </c>
      <c r="AA801" s="55">
        <v>0</v>
      </c>
      <c r="AB801" s="55">
        <v>0</v>
      </c>
      <c r="AG801" s="7">
        <f>IF(Q801&gt;0,RANK(Q801,(N801:P801,Q801:AE801)),0)</f>
        <v>3</v>
      </c>
      <c r="AH801" s="7">
        <f>IF(R801&gt;0,RANK(R801,(N801:P801,Q801:AE801)),0)</f>
        <v>0</v>
      </c>
      <c r="AI801" s="7">
        <f>IF(T801&gt;0,RANK(T801,(N801:P801,Q801:AE801)),0)</f>
        <v>0</v>
      </c>
      <c r="AJ801" s="7">
        <f>IF(S801&gt;0,RANK(S801,(N801:P801,Q801:AE801)),0)</f>
        <v>0</v>
      </c>
      <c r="AK801" s="2">
        <f t="shared" si="319"/>
        <v>3.6194702537789489E-2</v>
      </c>
      <c r="AL801" s="2">
        <f t="shared" si="320"/>
        <v>0</v>
      </c>
      <c r="AM801" s="2">
        <f t="shared" si="321"/>
        <v>0</v>
      </c>
      <c r="AN801" s="2">
        <f t="shared" si="322"/>
        <v>0</v>
      </c>
      <c r="AP801" t="s">
        <v>1623</v>
      </c>
      <c r="AQ801" t="s">
        <v>1068</v>
      </c>
      <c r="AT801">
        <v>2</v>
      </c>
      <c r="AU801" s="95">
        <v>21</v>
      </c>
      <c r="AV801" s="97">
        <v>27</v>
      </c>
      <c r="AW801" s="100">
        <f t="shared" si="300"/>
        <v>21027</v>
      </c>
      <c r="AY801" s="7" t="s">
        <v>1461</v>
      </c>
    </row>
    <row r="802" spans="1:51" ht="13" hidden="1" customHeight="1" outlineLevel="1">
      <c r="A802" t="s">
        <v>237</v>
      </c>
      <c r="B802" t="s">
        <v>1068</v>
      </c>
      <c r="C802" s="1">
        <f t="shared" si="312"/>
        <v>24326</v>
      </c>
      <c r="D802" s="7">
        <f>IF(N802&gt;0, RANK(N802,(N802:P802,Q802:AE802)),0)</f>
        <v>2</v>
      </c>
      <c r="E802" s="7">
        <f>IF(O802&gt;0,RANK(O802,(N802:P802,Q802:AE802)),0)</f>
        <v>1</v>
      </c>
      <c r="F802" s="7">
        <f>IF(P802&gt;0,RANK(P802,(N802:P802,Q802:AE802)),0)</f>
        <v>0</v>
      </c>
      <c r="G802" s="1">
        <f t="shared" si="313"/>
        <v>5870</v>
      </c>
      <c r="H802" s="2">
        <f t="shared" si="314"/>
        <v>0.24130559894762804</v>
      </c>
      <c r="I802" s="2"/>
      <c r="J802" s="2">
        <f t="shared" si="315"/>
        <v>0.36368494614815422</v>
      </c>
      <c r="K802" s="2">
        <f t="shared" si="316"/>
        <v>0.60499054509578232</v>
      </c>
      <c r="L802" s="2">
        <f t="shared" si="317"/>
        <v>0</v>
      </c>
      <c r="M802" s="2">
        <f t="shared" si="318"/>
        <v>3.1324508756063518E-2</v>
      </c>
      <c r="N802" s="55">
        <v>8847</v>
      </c>
      <c r="O802" s="55">
        <v>14717</v>
      </c>
      <c r="P802" s="106"/>
      <c r="Q802" s="106">
        <v>761</v>
      </c>
      <c r="Y802" s="55">
        <v>0</v>
      </c>
      <c r="Z802" s="55">
        <v>1</v>
      </c>
      <c r="AA802" s="55">
        <v>0</v>
      </c>
      <c r="AB802" s="55">
        <v>0</v>
      </c>
      <c r="AG802" s="7">
        <f>IF(Q802&gt;0,RANK(Q802,(N802:P802,Q802:AE802)),0)</f>
        <v>3</v>
      </c>
      <c r="AH802" s="7">
        <f>IF(R802&gt;0,RANK(R802,(N802:P802,Q802:AE802)),0)</f>
        <v>0</v>
      </c>
      <c r="AI802" s="7">
        <f>IF(T802&gt;0,RANK(T802,(N802:P802,Q802:AE802)),0)</f>
        <v>0</v>
      </c>
      <c r="AJ802" s="7">
        <f>IF(S802&gt;0,RANK(S802,(N802:P802,Q802:AE802)),0)</f>
        <v>0</v>
      </c>
      <c r="AK802" s="2">
        <f t="shared" si="319"/>
        <v>3.1283400476856037E-2</v>
      </c>
      <c r="AL802" s="2">
        <f t="shared" si="320"/>
        <v>0</v>
      </c>
      <c r="AM802" s="2">
        <f t="shared" si="321"/>
        <v>0</v>
      </c>
      <c r="AN802" s="2">
        <f t="shared" si="322"/>
        <v>0</v>
      </c>
      <c r="AP802" t="s">
        <v>237</v>
      </c>
      <c r="AQ802" t="s">
        <v>1068</v>
      </c>
      <c r="AT802">
        <v>2</v>
      </c>
      <c r="AU802" s="95">
        <v>21</v>
      </c>
      <c r="AV802" s="97">
        <v>29</v>
      </c>
      <c r="AW802" s="100">
        <f t="shared" si="300"/>
        <v>21029</v>
      </c>
      <c r="AY802" s="7" t="s">
        <v>1461</v>
      </c>
    </row>
    <row r="803" spans="1:51" ht="13" hidden="1" customHeight="1" outlineLevel="1">
      <c r="A803" t="s">
        <v>1603</v>
      </c>
      <c r="B803" t="s">
        <v>1068</v>
      </c>
      <c r="C803" s="1">
        <f t="shared" si="312"/>
        <v>4077</v>
      </c>
      <c r="D803" s="7">
        <f>IF(N803&gt;0, RANK(N803,(N803:P803,Q803:AE803)),0)</f>
        <v>2</v>
      </c>
      <c r="E803" s="7">
        <f>IF(O803&gt;0,RANK(O803,(N803:P803,Q803:AE803)),0)</f>
        <v>1</v>
      </c>
      <c r="F803" s="7">
        <f>IF(P803&gt;0,RANK(P803,(N803:P803,Q803:AE803)),0)</f>
        <v>0</v>
      </c>
      <c r="G803" s="1">
        <f t="shared" si="313"/>
        <v>1788</v>
      </c>
      <c r="H803" s="2">
        <f t="shared" si="314"/>
        <v>0.4385577630610743</v>
      </c>
      <c r="I803" s="2"/>
      <c r="J803" s="2">
        <f t="shared" si="315"/>
        <v>0.26612705420652438</v>
      </c>
      <c r="K803" s="2">
        <f t="shared" si="316"/>
        <v>0.70468481726759868</v>
      </c>
      <c r="L803" s="2">
        <f t="shared" si="317"/>
        <v>0</v>
      </c>
      <c r="M803" s="2">
        <f t="shared" si="318"/>
        <v>2.9188128525876933E-2</v>
      </c>
      <c r="N803" s="55">
        <v>1085</v>
      </c>
      <c r="O803" s="55">
        <v>2873</v>
      </c>
      <c r="P803" s="106"/>
      <c r="Q803" s="106">
        <v>119</v>
      </c>
      <c r="Y803" s="55">
        <v>0</v>
      </c>
      <c r="Z803" s="55">
        <v>0</v>
      </c>
      <c r="AA803" s="55">
        <v>0</v>
      </c>
      <c r="AB803" s="55">
        <v>0</v>
      </c>
      <c r="AG803" s="7">
        <f>IF(Q803&gt;0,RANK(Q803,(N803:P803,Q803:AE803)),0)</f>
        <v>3</v>
      </c>
      <c r="AH803" s="7">
        <f>IF(R803&gt;0,RANK(R803,(N803:P803,Q803:AE803)),0)</f>
        <v>0</v>
      </c>
      <c r="AI803" s="7">
        <f>IF(T803&gt;0,RANK(T803,(N803:P803,Q803:AE803)),0)</f>
        <v>0</v>
      </c>
      <c r="AJ803" s="7">
        <f>IF(S803&gt;0,RANK(S803,(N803:P803,Q803:AE803)),0)</f>
        <v>0</v>
      </c>
      <c r="AK803" s="2">
        <f t="shared" si="319"/>
        <v>2.9188128525876871E-2</v>
      </c>
      <c r="AL803" s="2">
        <f t="shared" si="320"/>
        <v>0</v>
      </c>
      <c r="AM803" s="2">
        <f t="shared" si="321"/>
        <v>0</v>
      </c>
      <c r="AN803" s="2">
        <f t="shared" si="322"/>
        <v>0</v>
      </c>
      <c r="AP803" t="s">
        <v>1603</v>
      </c>
      <c r="AQ803" t="s">
        <v>1068</v>
      </c>
      <c r="AT803">
        <v>2</v>
      </c>
      <c r="AU803" s="95">
        <v>21</v>
      </c>
      <c r="AV803" s="97">
        <v>31</v>
      </c>
      <c r="AW803" s="100">
        <f t="shared" si="300"/>
        <v>21031</v>
      </c>
      <c r="AY803" s="7" t="s">
        <v>1461</v>
      </c>
    </row>
    <row r="804" spans="1:51" ht="13" hidden="1" customHeight="1" outlineLevel="1">
      <c r="A804" t="s">
        <v>1755</v>
      </c>
      <c r="B804" t="s">
        <v>1068</v>
      </c>
      <c r="C804" s="1">
        <f t="shared" si="312"/>
        <v>5031</v>
      </c>
      <c r="D804" s="7">
        <f>IF(N804&gt;0, RANK(N804,(N804:P804,Q804:AE804)),0)</f>
        <v>2</v>
      </c>
      <c r="E804" s="7">
        <f>IF(O804&gt;0,RANK(O804,(N804:P804,Q804:AE804)),0)</f>
        <v>1</v>
      </c>
      <c r="F804" s="7">
        <f>IF(P804&gt;0,RANK(P804,(N804:P804,Q804:AE804)),0)</f>
        <v>0</v>
      </c>
      <c r="G804" s="1">
        <f t="shared" si="313"/>
        <v>1346</v>
      </c>
      <c r="H804" s="2">
        <f t="shared" si="314"/>
        <v>0.26754124428543036</v>
      </c>
      <c r="I804" s="2"/>
      <c r="J804" s="2">
        <f t="shared" si="315"/>
        <v>0.34645199761478829</v>
      </c>
      <c r="K804" s="2">
        <f t="shared" si="316"/>
        <v>0.61399324190021864</v>
      </c>
      <c r="L804" s="2">
        <f t="shared" si="317"/>
        <v>0</v>
      </c>
      <c r="M804" s="2">
        <f t="shared" si="318"/>
        <v>3.9554760484993068E-2</v>
      </c>
      <c r="N804" s="55">
        <v>1743</v>
      </c>
      <c r="O804" s="55">
        <v>3089</v>
      </c>
      <c r="P804" s="106"/>
      <c r="Q804" s="106">
        <v>198</v>
      </c>
      <c r="Y804" s="55">
        <v>0</v>
      </c>
      <c r="Z804" s="55">
        <v>0</v>
      </c>
      <c r="AA804" s="55">
        <v>1</v>
      </c>
      <c r="AB804" s="55">
        <v>0</v>
      </c>
      <c r="AG804" s="7">
        <f>IF(Q804&gt;0,RANK(Q804,(N804:P804,Q804:AE804)),0)</f>
        <v>3</v>
      </c>
      <c r="AH804" s="7">
        <f>IF(R804&gt;0,RANK(R804,(N804:P804,Q804:AE804)),0)</f>
        <v>0</v>
      </c>
      <c r="AI804" s="7">
        <f>IF(T804&gt;0,RANK(T804,(N804:P804,Q804:AE804)),0)</f>
        <v>0</v>
      </c>
      <c r="AJ804" s="7">
        <f>IF(S804&gt;0,RANK(S804,(N804:P804,Q804:AE804)),0)</f>
        <v>0</v>
      </c>
      <c r="AK804" s="2">
        <f t="shared" si="319"/>
        <v>3.9355992844364938E-2</v>
      </c>
      <c r="AL804" s="2">
        <f t="shared" si="320"/>
        <v>0</v>
      </c>
      <c r="AM804" s="2">
        <f t="shared" si="321"/>
        <v>0</v>
      </c>
      <c r="AN804" s="2">
        <f t="shared" si="322"/>
        <v>0</v>
      </c>
      <c r="AP804" t="s">
        <v>1755</v>
      </c>
      <c r="AQ804" t="s">
        <v>1068</v>
      </c>
      <c r="AT804">
        <v>2</v>
      </c>
      <c r="AU804" s="95">
        <v>21</v>
      </c>
      <c r="AV804" s="97">
        <v>33</v>
      </c>
      <c r="AW804" s="100">
        <f t="shared" si="300"/>
        <v>21033</v>
      </c>
      <c r="AY804" s="7" t="s">
        <v>1461</v>
      </c>
    </row>
    <row r="805" spans="1:51" ht="13" hidden="1" customHeight="1" outlineLevel="1">
      <c r="A805" t="s">
        <v>1543</v>
      </c>
      <c r="B805" t="s">
        <v>1068</v>
      </c>
      <c r="C805" s="1">
        <f t="shared" si="312"/>
        <v>12390</v>
      </c>
      <c r="D805" s="7">
        <f>IF(N805&gt;0, RANK(N805,(N805:P805,Q805:AE805)),0)</f>
        <v>2</v>
      </c>
      <c r="E805" s="7">
        <f>IF(O805&gt;0,RANK(O805,(N805:P805,Q805:AE805)),0)</f>
        <v>1</v>
      </c>
      <c r="F805" s="7">
        <f>IF(P805&gt;0,RANK(P805,(N805:P805,Q805:AE805)),0)</f>
        <v>0</v>
      </c>
      <c r="G805" s="1">
        <f t="shared" si="313"/>
        <v>2587</v>
      </c>
      <c r="H805" s="2">
        <f t="shared" si="314"/>
        <v>0.20879741727199355</v>
      </c>
      <c r="I805" s="2"/>
      <c r="J805" s="2">
        <f t="shared" si="315"/>
        <v>0.37740112994350283</v>
      </c>
      <c r="K805" s="2">
        <f t="shared" si="316"/>
        <v>0.58619854721549636</v>
      </c>
      <c r="L805" s="2">
        <f t="shared" si="317"/>
        <v>0</v>
      </c>
      <c r="M805" s="2">
        <f t="shared" si="318"/>
        <v>3.640032284100081E-2</v>
      </c>
      <c r="N805" s="55">
        <v>4676</v>
      </c>
      <c r="O805" s="55">
        <v>7263</v>
      </c>
      <c r="P805" s="106"/>
      <c r="Q805" s="106">
        <v>450</v>
      </c>
      <c r="Y805" s="55">
        <v>0</v>
      </c>
      <c r="Z805" s="55">
        <v>1</v>
      </c>
      <c r="AA805" s="55">
        <v>0</v>
      </c>
      <c r="AB805" s="55">
        <v>0</v>
      </c>
      <c r="AG805" s="7">
        <f>IF(Q805&gt;0,RANK(Q805,(N805:P805,Q805:AE805)),0)</f>
        <v>3</v>
      </c>
      <c r="AH805" s="7">
        <f>IF(R805&gt;0,RANK(R805,(N805:P805,Q805:AE805)),0)</f>
        <v>0</v>
      </c>
      <c r="AI805" s="7">
        <f>IF(T805&gt;0,RANK(T805,(N805:P805,Q805:AE805)),0)</f>
        <v>0</v>
      </c>
      <c r="AJ805" s="7">
        <f>IF(S805&gt;0,RANK(S805,(N805:P805,Q805:AE805)),0)</f>
        <v>0</v>
      </c>
      <c r="AK805" s="2">
        <f t="shared" si="319"/>
        <v>3.6319612590799029E-2</v>
      </c>
      <c r="AL805" s="2">
        <f t="shared" si="320"/>
        <v>0</v>
      </c>
      <c r="AM805" s="2">
        <f t="shared" si="321"/>
        <v>0</v>
      </c>
      <c r="AN805" s="2">
        <f t="shared" si="322"/>
        <v>0</v>
      </c>
      <c r="AP805" t="s">
        <v>1543</v>
      </c>
      <c r="AQ805" t="s">
        <v>1068</v>
      </c>
      <c r="AT805">
        <v>2</v>
      </c>
      <c r="AU805" s="95">
        <v>21</v>
      </c>
      <c r="AV805" s="97">
        <v>35</v>
      </c>
      <c r="AW805" s="100">
        <f t="shared" si="300"/>
        <v>21035</v>
      </c>
      <c r="AY805" s="7" t="s">
        <v>1461</v>
      </c>
    </row>
    <row r="806" spans="1:51" ht="13" hidden="1" customHeight="1" outlineLevel="1">
      <c r="A806" t="s">
        <v>1544</v>
      </c>
      <c r="B806" t="s">
        <v>1068</v>
      </c>
      <c r="C806" s="1">
        <f t="shared" si="312"/>
        <v>29697</v>
      </c>
      <c r="D806" s="7">
        <f>IF(N806&gt;0, RANK(N806,(N806:P806,Q806:AE806)),0)</f>
        <v>2</v>
      </c>
      <c r="E806" s="7">
        <f>IF(O806&gt;0,RANK(O806,(N806:P806,Q806:AE806)),0)</f>
        <v>1</v>
      </c>
      <c r="F806" s="7">
        <f>IF(P806&gt;0,RANK(P806,(N806:P806,Q806:AE806)),0)</f>
        <v>0</v>
      </c>
      <c r="G806" s="1">
        <f t="shared" si="313"/>
        <v>6636</v>
      </c>
      <c r="H806" s="2">
        <f t="shared" si="314"/>
        <v>0.22345691483988281</v>
      </c>
      <c r="I806" s="2"/>
      <c r="J806" s="2">
        <f t="shared" si="315"/>
        <v>0.36943125568239216</v>
      </c>
      <c r="K806" s="2">
        <f t="shared" si="316"/>
        <v>0.59288817052227494</v>
      </c>
      <c r="L806" s="2">
        <f t="shared" si="317"/>
        <v>0</v>
      </c>
      <c r="M806" s="2">
        <f t="shared" si="318"/>
        <v>3.768057379533285E-2</v>
      </c>
      <c r="N806" s="55">
        <v>10971</v>
      </c>
      <c r="O806" s="55">
        <v>17607</v>
      </c>
      <c r="P806" s="106"/>
      <c r="Q806" s="106">
        <v>1117</v>
      </c>
      <c r="Y806" s="55">
        <v>0</v>
      </c>
      <c r="Z806" s="55">
        <v>2</v>
      </c>
      <c r="AA806" s="55">
        <v>0</v>
      </c>
      <c r="AB806" s="55">
        <v>0</v>
      </c>
      <c r="AG806" s="7">
        <f>IF(Q806&gt;0,RANK(Q806,(N806:P806,Q806:AE806)),0)</f>
        <v>3</v>
      </c>
      <c r="AH806" s="7">
        <f>IF(R806&gt;0,RANK(R806,(N806:P806,Q806:AE806)),0)</f>
        <v>0</v>
      </c>
      <c r="AI806" s="7">
        <f>IF(T806&gt;0,RANK(T806,(N806:P806,Q806:AE806)),0)</f>
        <v>0</v>
      </c>
      <c r="AJ806" s="7">
        <f>IF(S806&gt;0,RANK(S806,(N806:P806,Q806:AE806)),0)</f>
        <v>0</v>
      </c>
      <c r="AK806" s="2">
        <f t="shared" si="319"/>
        <v>3.7613226925278645E-2</v>
      </c>
      <c r="AL806" s="2">
        <f t="shared" si="320"/>
        <v>0</v>
      </c>
      <c r="AM806" s="2">
        <f t="shared" si="321"/>
        <v>0</v>
      </c>
      <c r="AN806" s="2">
        <f t="shared" si="322"/>
        <v>0</v>
      </c>
      <c r="AP806" t="s">
        <v>1544</v>
      </c>
      <c r="AQ806" t="s">
        <v>1068</v>
      </c>
      <c r="AT806">
        <v>2</v>
      </c>
      <c r="AU806" s="95">
        <v>21</v>
      </c>
      <c r="AV806" s="97">
        <v>37</v>
      </c>
      <c r="AW806" s="100">
        <f t="shared" si="300"/>
        <v>21037</v>
      </c>
      <c r="AY806" s="7" t="s">
        <v>1461</v>
      </c>
    </row>
    <row r="807" spans="1:51" ht="13" hidden="1" customHeight="1" outlineLevel="1">
      <c r="A807" t="s">
        <v>1971</v>
      </c>
      <c r="B807" t="s">
        <v>1068</v>
      </c>
      <c r="C807" s="1">
        <f t="shared" si="312"/>
        <v>2212</v>
      </c>
      <c r="D807" s="7">
        <f>IF(N807&gt;0, RANK(N807,(N807:P807,Q807:AE807)),0)</f>
        <v>2</v>
      </c>
      <c r="E807" s="7">
        <f>IF(O807&gt;0,RANK(O807,(N807:P807,Q807:AE807)),0)</f>
        <v>1</v>
      </c>
      <c r="F807" s="7">
        <f>IF(P807&gt;0,RANK(P807,(N807:P807,Q807:AE807)),0)</f>
        <v>0</v>
      </c>
      <c r="G807" s="1">
        <f t="shared" si="313"/>
        <v>609</v>
      </c>
      <c r="H807" s="2">
        <f t="shared" si="314"/>
        <v>0.27531645569620256</v>
      </c>
      <c r="I807" s="2"/>
      <c r="J807" s="2">
        <f t="shared" si="315"/>
        <v>0.35126582278481011</v>
      </c>
      <c r="K807" s="2">
        <f t="shared" si="316"/>
        <v>0.62658227848101267</v>
      </c>
      <c r="L807" s="2">
        <f t="shared" si="317"/>
        <v>0</v>
      </c>
      <c r="M807" s="2">
        <f t="shared" si="318"/>
        <v>2.2151898734177222E-2</v>
      </c>
      <c r="N807" s="55">
        <v>777</v>
      </c>
      <c r="O807" s="55">
        <v>1386</v>
      </c>
      <c r="P807" s="106"/>
      <c r="Q807" s="106">
        <v>49</v>
      </c>
      <c r="Y807" s="55">
        <v>0</v>
      </c>
      <c r="Z807" s="55">
        <v>0</v>
      </c>
      <c r="AA807" s="55">
        <v>0</v>
      </c>
      <c r="AB807" s="55">
        <v>0</v>
      </c>
      <c r="AG807" s="7">
        <f>IF(Q807&gt;0,RANK(Q807,(N807:P807,Q807:AE807)),0)</f>
        <v>3</v>
      </c>
      <c r="AH807" s="7">
        <f>IF(R807&gt;0,RANK(R807,(N807:P807,Q807:AE807)),0)</f>
        <v>0</v>
      </c>
      <c r="AI807" s="7">
        <f>IF(T807&gt;0,RANK(T807,(N807:P807,Q807:AE807)),0)</f>
        <v>0</v>
      </c>
      <c r="AJ807" s="7">
        <f>IF(S807&gt;0,RANK(S807,(N807:P807,Q807:AE807)),0)</f>
        <v>0</v>
      </c>
      <c r="AK807" s="2">
        <f t="shared" si="319"/>
        <v>2.2151898734177215E-2</v>
      </c>
      <c r="AL807" s="2">
        <f t="shared" si="320"/>
        <v>0</v>
      </c>
      <c r="AM807" s="2">
        <f t="shared" si="321"/>
        <v>0</v>
      </c>
      <c r="AN807" s="2">
        <f t="shared" si="322"/>
        <v>0</v>
      </c>
      <c r="AP807" t="s">
        <v>1971</v>
      </c>
      <c r="AQ807" t="s">
        <v>1068</v>
      </c>
      <c r="AT807">
        <v>2</v>
      </c>
      <c r="AU807" s="95">
        <v>21</v>
      </c>
      <c r="AV807" s="97">
        <v>39</v>
      </c>
      <c r="AW807" s="100">
        <f t="shared" si="300"/>
        <v>21039</v>
      </c>
      <c r="AY807" s="7" t="s">
        <v>1461</v>
      </c>
    </row>
    <row r="808" spans="1:51" ht="13" hidden="1" customHeight="1" outlineLevel="1">
      <c r="A808" t="s">
        <v>203</v>
      </c>
      <c r="B808" t="s">
        <v>1068</v>
      </c>
      <c r="C808" s="1">
        <f t="shared" si="312"/>
        <v>3452</v>
      </c>
      <c r="D808" s="7">
        <f>IF(N808&gt;0, RANK(N808,(N808:P808,Q808:AE808)),0)</f>
        <v>2</v>
      </c>
      <c r="E808" s="7">
        <f>IF(O808&gt;0,RANK(O808,(N808:P808,Q808:AE808)),0)</f>
        <v>1</v>
      </c>
      <c r="F808" s="7">
        <f>IF(P808&gt;0,RANK(P808,(N808:P808,Q808:AE808)),0)</f>
        <v>0</v>
      </c>
      <c r="G808" s="1">
        <f t="shared" si="313"/>
        <v>34</v>
      </c>
      <c r="H808" s="2">
        <f t="shared" si="314"/>
        <v>9.8493626882966388E-3</v>
      </c>
      <c r="I808" s="2"/>
      <c r="J808" s="2">
        <f t="shared" si="315"/>
        <v>0.47769409038238703</v>
      </c>
      <c r="K808" s="2">
        <f t="shared" si="316"/>
        <v>0.48754345307068364</v>
      </c>
      <c r="L808" s="2">
        <f t="shared" si="317"/>
        <v>0</v>
      </c>
      <c r="M808" s="2">
        <f t="shared" si="318"/>
        <v>3.4762456546929388E-2</v>
      </c>
      <c r="N808" s="55">
        <v>1649</v>
      </c>
      <c r="O808" s="55">
        <v>1683</v>
      </c>
      <c r="P808" s="106"/>
      <c r="Q808" s="106">
        <v>120</v>
      </c>
      <c r="Y808" s="55">
        <v>0</v>
      </c>
      <c r="Z808" s="55">
        <v>0</v>
      </c>
      <c r="AA808" s="55">
        <v>0</v>
      </c>
      <c r="AB808" s="55">
        <v>0</v>
      </c>
      <c r="AG808" s="7">
        <f>IF(Q808&gt;0,RANK(Q808,(N808:P808,Q808:AE808)),0)</f>
        <v>3</v>
      </c>
      <c r="AH808" s="7">
        <f>IF(R808&gt;0,RANK(R808,(N808:P808,Q808:AE808)),0)</f>
        <v>0</v>
      </c>
      <c r="AI808" s="7">
        <f>IF(T808&gt;0,RANK(T808,(N808:P808,Q808:AE808)),0)</f>
        <v>0</v>
      </c>
      <c r="AJ808" s="7">
        <f>IF(S808&gt;0,RANK(S808,(N808:P808,Q808:AE808)),0)</f>
        <v>0</v>
      </c>
      <c r="AK808" s="2">
        <f t="shared" si="319"/>
        <v>3.4762456546929318E-2</v>
      </c>
      <c r="AL808" s="2">
        <f t="shared" si="320"/>
        <v>0</v>
      </c>
      <c r="AM808" s="2">
        <f t="shared" si="321"/>
        <v>0</v>
      </c>
      <c r="AN808" s="2">
        <f t="shared" si="322"/>
        <v>0</v>
      </c>
      <c r="AP808" t="s">
        <v>203</v>
      </c>
      <c r="AQ808" t="s">
        <v>1068</v>
      </c>
      <c r="AT808">
        <v>2</v>
      </c>
      <c r="AU808" s="95">
        <v>21</v>
      </c>
      <c r="AV808" s="97">
        <v>41</v>
      </c>
      <c r="AW808" s="100">
        <f t="shared" si="300"/>
        <v>21041</v>
      </c>
      <c r="AY808" s="7" t="s">
        <v>1461</v>
      </c>
    </row>
    <row r="809" spans="1:51" ht="13" hidden="1" customHeight="1" outlineLevel="1">
      <c r="A809" t="s">
        <v>2297</v>
      </c>
      <c r="B809" t="s">
        <v>1068</v>
      </c>
      <c r="C809" s="1">
        <f t="shared" si="312"/>
        <v>8591</v>
      </c>
      <c r="D809" s="7">
        <f>IF(N809&gt;0, RANK(N809,(N809:P809,Q809:AE809)),0)</f>
        <v>2</v>
      </c>
      <c r="E809" s="7">
        <f>IF(O809&gt;0,RANK(O809,(N809:P809,Q809:AE809)),0)</f>
        <v>1</v>
      </c>
      <c r="F809" s="7">
        <f>IF(P809&gt;0,RANK(P809,(N809:P809,Q809:AE809)),0)</f>
        <v>0</v>
      </c>
      <c r="G809" s="1">
        <f t="shared" si="313"/>
        <v>731</v>
      </c>
      <c r="H809" s="2">
        <f t="shared" si="314"/>
        <v>8.5089046676754737E-2</v>
      </c>
      <c r="I809" s="2"/>
      <c r="J809" s="2">
        <f t="shared" si="315"/>
        <v>0.43627051565591901</v>
      </c>
      <c r="K809" s="2">
        <f t="shared" si="316"/>
        <v>0.52135956233267378</v>
      </c>
      <c r="L809" s="2">
        <f t="shared" si="317"/>
        <v>0</v>
      </c>
      <c r="M809" s="2">
        <f t="shared" si="318"/>
        <v>4.2369922011407213E-2</v>
      </c>
      <c r="N809" s="55">
        <v>3748</v>
      </c>
      <c r="O809" s="55">
        <v>4479</v>
      </c>
      <c r="P809" s="106"/>
      <c r="Q809" s="106">
        <v>363</v>
      </c>
      <c r="Y809" s="55">
        <v>0</v>
      </c>
      <c r="Z809" s="55">
        <v>1</v>
      </c>
      <c r="AA809" s="55">
        <v>0</v>
      </c>
      <c r="AB809" s="55">
        <v>0</v>
      </c>
      <c r="AG809" s="7">
        <f>IF(Q809&gt;0,RANK(Q809,(N809:P809,Q809:AE809)),0)</f>
        <v>3</v>
      </c>
      <c r="AH809" s="7">
        <f>IF(R809&gt;0,RANK(R809,(N809:P809,Q809:AE809)),0)</f>
        <v>0</v>
      </c>
      <c r="AI809" s="7">
        <f>IF(T809&gt;0,RANK(T809,(N809:P809,Q809:AE809)),0)</f>
        <v>0</v>
      </c>
      <c r="AJ809" s="7">
        <f>IF(S809&gt;0,RANK(S809,(N809:P809,Q809:AE809)),0)</f>
        <v>0</v>
      </c>
      <c r="AK809" s="2">
        <f t="shared" si="319"/>
        <v>4.2253521126760563E-2</v>
      </c>
      <c r="AL809" s="2">
        <f t="shared" si="320"/>
        <v>0</v>
      </c>
      <c r="AM809" s="2">
        <f t="shared" si="321"/>
        <v>0</v>
      </c>
      <c r="AN809" s="2">
        <f t="shared" si="322"/>
        <v>0</v>
      </c>
      <c r="AP809" t="s">
        <v>2297</v>
      </c>
      <c r="AQ809" t="s">
        <v>1068</v>
      </c>
      <c r="AT809">
        <v>2</v>
      </c>
      <c r="AU809" s="95">
        <v>21</v>
      </c>
      <c r="AV809" s="97">
        <v>43</v>
      </c>
      <c r="AW809" s="100">
        <f t="shared" si="300"/>
        <v>21043</v>
      </c>
      <c r="AY809" s="7" t="s">
        <v>1461</v>
      </c>
    </row>
    <row r="810" spans="1:51" ht="13" hidden="1" customHeight="1" outlineLevel="1">
      <c r="A810" t="s">
        <v>2256</v>
      </c>
      <c r="B810" t="s">
        <v>1068</v>
      </c>
      <c r="C810" s="1">
        <f t="shared" si="312"/>
        <v>5041</v>
      </c>
      <c r="D810" s="7">
        <f>IF(N810&gt;0, RANK(N810,(N810:P810,Q810:AE810)),0)</f>
        <v>2</v>
      </c>
      <c r="E810" s="7">
        <f>IF(O810&gt;0,RANK(O810,(N810:P810,Q810:AE810)),0)</f>
        <v>1</v>
      </c>
      <c r="F810" s="7">
        <f>IF(P810&gt;0,RANK(P810,(N810:P810,Q810:AE810)),0)</f>
        <v>0</v>
      </c>
      <c r="G810" s="1">
        <f t="shared" si="313"/>
        <v>2525</v>
      </c>
      <c r="H810" s="2">
        <f t="shared" si="314"/>
        <v>0.50089268002380483</v>
      </c>
      <c r="I810" s="2"/>
      <c r="J810" s="2">
        <f t="shared" si="315"/>
        <v>0.23289029954374132</v>
      </c>
      <c r="K810" s="2">
        <f t="shared" si="316"/>
        <v>0.73378297956754612</v>
      </c>
      <c r="L810" s="2">
        <f t="shared" si="317"/>
        <v>0</v>
      </c>
      <c r="M810" s="2">
        <f t="shared" si="318"/>
        <v>3.332672088871258E-2</v>
      </c>
      <c r="N810" s="55">
        <v>1174</v>
      </c>
      <c r="O810" s="55">
        <v>3699</v>
      </c>
      <c r="P810" s="106"/>
      <c r="Q810" s="106">
        <v>168</v>
      </c>
      <c r="Y810" s="55">
        <v>0</v>
      </c>
      <c r="Z810" s="55">
        <v>0</v>
      </c>
      <c r="AA810" s="55">
        <v>0</v>
      </c>
      <c r="AB810" s="55">
        <v>0</v>
      </c>
      <c r="AG810" s="7">
        <f>IF(Q810&gt;0,RANK(Q810,(N810:P810,Q810:AE810)),0)</f>
        <v>3</v>
      </c>
      <c r="AH810" s="7">
        <f>IF(R810&gt;0,RANK(R810,(N810:P810,Q810:AE810)),0)</f>
        <v>0</v>
      </c>
      <c r="AI810" s="7">
        <f>IF(T810&gt;0,RANK(T810,(N810:P810,Q810:AE810)),0)</f>
        <v>0</v>
      </c>
      <c r="AJ810" s="7">
        <f>IF(S810&gt;0,RANK(S810,(N810:P810,Q810:AE810)),0)</f>
        <v>0</v>
      </c>
      <c r="AK810" s="2">
        <f t="shared" si="319"/>
        <v>3.3326720888712559E-2</v>
      </c>
      <c r="AL810" s="2">
        <f t="shared" si="320"/>
        <v>0</v>
      </c>
      <c r="AM810" s="2">
        <f t="shared" si="321"/>
        <v>0</v>
      </c>
      <c r="AN810" s="2">
        <f t="shared" si="322"/>
        <v>0</v>
      </c>
      <c r="AP810" t="s">
        <v>2256</v>
      </c>
      <c r="AQ810" t="s">
        <v>1068</v>
      </c>
      <c r="AT810">
        <v>2</v>
      </c>
      <c r="AU810" s="95">
        <v>21</v>
      </c>
      <c r="AV810" s="97">
        <v>45</v>
      </c>
      <c r="AW810" s="100">
        <f t="shared" si="300"/>
        <v>21045</v>
      </c>
      <c r="AY810" s="7" t="s">
        <v>1461</v>
      </c>
    </row>
    <row r="811" spans="1:51" ht="13" hidden="1" customHeight="1" outlineLevel="1">
      <c r="A811" t="s">
        <v>1878</v>
      </c>
      <c r="B811" t="s">
        <v>1068</v>
      </c>
      <c r="C811" s="1">
        <f t="shared" si="312"/>
        <v>15289</v>
      </c>
      <c r="D811" s="7">
        <f>IF(N811&gt;0, RANK(N811,(N811:P811,Q811:AE811)),0)</f>
        <v>2</v>
      </c>
      <c r="E811" s="7">
        <f>IF(O811&gt;0,RANK(O811,(N811:P811,Q811:AE811)),0)</f>
        <v>1</v>
      </c>
      <c r="F811" s="7">
        <f>IF(P811&gt;0,RANK(P811,(N811:P811,Q811:AE811)),0)</f>
        <v>0</v>
      </c>
      <c r="G811" s="1">
        <f t="shared" si="313"/>
        <v>3801</v>
      </c>
      <c r="H811" s="2">
        <f t="shared" si="314"/>
        <v>0.24861011184511742</v>
      </c>
      <c r="I811" s="2"/>
      <c r="J811" s="2">
        <f t="shared" si="315"/>
        <v>0.3607822617568186</v>
      </c>
      <c r="K811" s="2">
        <f t="shared" si="316"/>
        <v>0.60939237360193599</v>
      </c>
      <c r="L811" s="2">
        <f t="shared" si="317"/>
        <v>0</v>
      </c>
      <c r="M811" s="2">
        <f t="shared" si="318"/>
        <v>2.9825364641245411E-2</v>
      </c>
      <c r="N811" s="55">
        <v>5516</v>
      </c>
      <c r="O811" s="55">
        <v>9317</v>
      </c>
      <c r="P811" s="106"/>
      <c r="Q811" s="106">
        <v>445</v>
      </c>
      <c r="Y811" s="55">
        <v>1</v>
      </c>
      <c r="Z811" s="55">
        <v>6</v>
      </c>
      <c r="AA811" s="55">
        <v>3</v>
      </c>
      <c r="AB811" s="55">
        <v>1</v>
      </c>
      <c r="AG811" s="7">
        <f>IF(Q811&gt;0,RANK(Q811,(N811:P811,Q811:AE811)),0)</f>
        <v>3</v>
      </c>
      <c r="AH811" s="7">
        <f>IF(R811&gt;0,RANK(R811,(N811:P811,Q811:AE811)),0)</f>
        <v>0</v>
      </c>
      <c r="AI811" s="7">
        <f>IF(T811&gt;0,RANK(T811,(N811:P811,Q811:AE811)),0)</f>
        <v>0</v>
      </c>
      <c r="AJ811" s="7">
        <f>IF(S811&gt;0,RANK(S811,(N811:P811,Q811:AE811)),0)</f>
        <v>0</v>
      </c>
      <c r="AK811" s="2">
        <f t="shared" si="319"/>
        <v>2.9105893125776702E-2</v>
      </c>
      <c r="AL811" s="2">
        <f t="shared" si="320"/>
        <v>0</v>
      </c>
      <c r="AM811" s="2">
        <f t="shared" si="321"/>
        <v>0</v>
      </c>
      <c r="AN811" s="2">
        <f t="shared" si="322"/>
        <v>0</v>
      </c>
      <c r="AP811" t="s">
        <v>1878</v>
      </c>
      <c r="AQ811" t="s">
        <v>1068</v>
      </c>
      <c r="AT811">
        <v>2</v>
      </c>
      <c r="AU811" s="95">
        <v>21</v>
      </c>
      <c r="AV811" s="97">
        <v>47</v>
      </c>
      <c r="AW811" s="100">
        <f t="shared" ref="AW811:AW874" si="323">1000*AU811+AV811</f>
        <v>21047</v>
      </c>
      <c r="AY811" s="7" t="s">
        <v>1461</v>
      </c>
    </row>
    <row r="812" spans="1:51" ht="13" hidden="1" customHeight="1" outlineLevel="1">
      <c r="A812" t="s">
        <v>726</v>
      </c>
      <c r="B812" t="s">
        <v>1068</v>
      </c>
      <c r="C812" s="1">
        <f t="shared" si="312"/>
        <v>12447</v>
      </c>
      <c r="D812" s="7">
        <f>IF(N812&gt;0, RANK(N812,(N812:P812,Q812:AE812)),0)</f>
        <v>2</v>
      </c>
      <c r="E812" s="7">
        <f>IF(O812&gt;0,RANK(O812,(N812:P812,Q812:AE812)),0)</f>
        <v>1</v>
      </c>
      <c r="F812" s="7">
        <f>IF(P812&gt;0,RANK(P812,(N812:P812,Q812:AE812)),0)</f>
        <v>0</v>
      </c>
      <c r="G812" s="1">
        <f t="shared" si="313"/>
        <v>2249</v>
      </c>
      <c r="H812" s="2">
        <f t="shared" si="314"/>
        <v>0.180686109102595</v>
      </c>
      <c r="I812" s="2"/>
      <c r="J812" s="2">
        <f t="shared" si="315"/>
        <v>0.39222302562866557</v>
      </c>
      <c r="K812" s="2">
        <f t="shared" si="316"/>
        <v>0.57290913473126059</v>
      </c>
      <c r="L812" s="2">
        <f t="shared" si="317"/>
        <v>0</v>
      </c>
      <c r="M812" s="2">
        <f t="shared" si="318"/>
        <v>3.4867839640073783E-2</v>
      </c>
      <c r="N812" s="55">
        <v>4882</v>
      </c>
      <c r="O812" s="55">
        <v>7131</v>
      </c>
      <c r="P812" s="106"/>
      <c r="Q812" s="106">
        <v>433</v>
      </c>
      <c r="Y812" s="55">
        <v>0</v>
      </c>
      <c r="Z812" s="55">
        <v>1</v>
      </c>
      <c r="AA812" s="55">
        <v>0</v>
      </c>
      <c r="AB812" s="55">
        <v>0</v>
      </c>
      <c r="AG812" s="7">
        <f>IF(Q812&gt;0,RANK(Q812,(N812:P812,Q812:AE812)),0)</f>
        <v>3</v>
      </c>
      <c r="AH812" s="7">
        <f>IF(R812&gt;0,RANK(R812,(N812:P812,Q812:AE812)),0)</f>
        <v>0</v>
      </c>
      <c r="AI812" s="7">
        <f>IF(T812&gt;0,RANK(T812,(N812:P812,Q812:AE812)),0)</f>
        <v>0</v>
      </c>
      <c r="AJ812" s="7">
        <f>IF(S812&gt;0,RANK(S812,(N812:P812,Q812:AE812)),0)</f>
        <v>0</v>
      </c>
      <c r="AK812" s="2">
        <f t="shared" si="319"/>
        <v>3.4787498995741947E-2</v>
      </c>
      <c r="AL812" s="2">
        <f t="shared" si="320"/>
        <v>0</v>
      </c>
      <c r="AM812" s="2">
        <f t="shared" si="321"/>
        <v>0</v>
      </c>
      <c r="AN812" s="2">
        <f t="shared" si="322"/>
        <v>0</v>
      </c>
      <c r="AP812" t="s">
        <v>726</v>
      </c>
      <c r="AQ812" t="s">
        <v>1068</v>
      </c>
      <c r="AT812">
        <v>2</v>
      </c>
      <c r="AU812" s="95">
        <v>21</v>
      </c>
      <c r="AV812" s="97">
        <v>49</v>
      </c>
      <c r="AW812" s="100">
        <f t="shared" si="323"/>
        <v>21049</v>
      </c>
      <c r="AY812" s="7" t="s">
        <v>1461</v>
      </c>
    </row>
    <row r="813" spans="1:51" ht="13" hidden="1" customHeight="1" outlineLevel="1">
      <c r="A813" t="s">
        <v>1282</v>
      </c>
      <c r="B813" t="s">
        <v>1068</v>
      </c>
      <c r="C813" s="1">
        <f t="shared" si="312"/>
        <v>6127</v>
      </c>
      <c r="D813" s="7">
        <f>IF(N813&gt;0, RANK(N813,(N813:P813,Q813:AE813)),0)</f>
        <v>2</v>
      </c>
      <c r="E813" s="7">
        <f>IF(O813&gt;0,RANK(O813,(N813:P813,Q813:AE813)),0)</f>
        <v>1</v>
      </c>
      <c r="F813" s="7">
        <f>IF(P813&gt;0,RANK(P813,(N813:P813,Q813:AE813)),0)</f>
        <v>0</v>
      </c>
      <c r="G813" s="1">
        <f t="shared" si="313"/>
        <v>3272</v>
      </c>
      <c r="H813" s="2">
        <f t="shared" si="314"/>
        <v>0.53402970458625754</v>
      </c>
      <c r="I813" s="2"/>
      <c r="J813" s="2">
        <f t="shared" si="315"/>
        <v>0.21625591643544964</v>
      </c>
      <c r="K813" s="2">
        <f t="shared" si="316"/>
        <v>0.75028562102170715</v>
      </c>
      <c r="L813" s="2">
        <f t="shared" si="317"/>
        <v>0</v>
      </c>
      <c r="M813" s="2">
        <f t="shared" si="318"/>
        <v>3.3458462542843237E-2</v>
      </c>
      <c r="N813" s="55">
        <v>1325</v>
      </c>
      <c r="O813" s="55">
        <v>4597</v>
      </c>
      <c r="P813" s="106"/>
      <c r="Q813" s="106">
        <v>205</v>
      </c>
      <c r="Y813" s="55">
        <v>0</v>
      </c>
      <c r="Z813" s="55">
        <v>0</v>
      </c>
      <c r="AA813" s="55">
        <v>0</v>
      </c>
      <c r="AB813" s="55">
        <v>0</v>
      </c>
      <c r="AG813" s="7">
        <f>IF(Q813&gt;0,RANK(Q813,(N813:P813,Q813:AE813)),0)</f>
        <v>3</v>
      </c>
      <c r="AH813" s="7">
        <f>IF(R813&gt;0,RANK(R813,(N813:P813,Q813:AE813)),0)</f>
        <v>0</v>
      </c>
      <c r="AI813" s="7">
        <f>IF(T813&gt;0,RANK(T813,(N813:P813,Q813:AE813)),0)</f>
        <v>0</v>
      </c>
      <c r="AJ813" s="7">
        <f>IF(S813&gt;0,RANK(S813,(N813:P813,Q813:AE813)),0)</f>
        <v>0</v>
      </c>
      <c r="AK813" s="2">
        <f t="shared" si="319"/>
        <v>3.3458462542843154E-2</v>
      </c>
      <c r="AL813" s="2">
        <f t="shared" si="320"/>
        <v>0</v>
      </c>
      <c r="AM813" s="2">
        <f t="shared" si="321"/>
        <v>0</v>
      </c>
      <c r="AN813" s="2">
        <f t="shared" si="322"/>
        <v>0</v>
      </c>
      <c r="AP813" t="s">
        <v>1282</v>
      </c>
      <c r="AQ813" t="s">
        <v>1068</v>
      </c>
      <c r="AT813">
        <v>2</v>
      </c>
      <c r="AU813" s="95">
        <v>21</v>
      </c>
      <c r="AV813" s="97">
        <v>51</v>
      </c>
      <c r="AW813" s="100">
        <f t="shared" si="323"/>
        <v>21051</v>
      </c>
      <c r="AY813" s="7" t="s">
        <v>1461</v>
      </c>
    </row>
    <row r="814" spans="1:51" ht="13" hidden="1" customHeight="1" outlineLevel="1">
      <c r="A814" t="s">
        <v>110</v>
      </c>
      <c r="B814" t="s">
        <v>1068</v>
      </c>
      <c r="C814" s="1">
        <f t="shared" si="312"/>
        <v>4128</v>
      </c>
      <c r="D814" s="7">
        <f>IF(N814&gt;0, RANK(N814,(N814:P814,Q814:AE814)),0)</f>
        <v>2</v>
      </c>
      <c r="E814" s="7">
        <f>IF(O814&gt;0,RANK(O814,(N814:P814,Q814:AE814)),0)</f>
        <v>1</v>
      </c>
      <c r="F814" s="7">
        <f>IF(P814&gt;0,RANK(P814,(N814:P814,Q814:AE814)),0)</f>
        <v>0</v>
      </c>
      <c r="G814" s="1">
        <f t="shared" si="313"/>
        <v>2318</v>
      </c>
      <c r="H814" s="2">
        <f t="shared" si="314"/>
        <v>0.56153100775193798</v>
      </c>
      <c r="I814" s="2"/>
      <c r="J814" s="2">
        <f t="shared" si="315"/>
        <v>0.20300387596899225</v>
      </c>
      <c r="K814" s="2">
        <f t="shared" si="316"/>
        <v>0.76453488372093026</v>
      </c>
      <c r="L814" s="2">
        <f t="shared" si="317"/>
        <v>0</v>
      </c>
      <c r="M814" s="2">
        <f t="shared" si="318"/>
        <v>3.2461240310077466E-2</v>
      </c>
      <c r="N814" s="55">
        <v>838</v>
      </c>
      <c r="O814" s="55">
        <v>3156</v>
      </c>
      <c r="P814" s="106"/>
      <c r="Q814" s="106">
        <v>134</v>
      </c>
      <c r="Y814" s="55">
        <v>0</v>
      </c>
      <c r="Z814" s="55">
        <v>0</v>
      </c>
      <c r="AA814" s="55">
        <v>0</v>
      </c>
      <c r="AB814" s="55">
        <v>0</v>
      </c>
      <c r="AG814" s="7">
        <f>IF(Q814&gt;0,RANK(Q814,(N814:P814,Q814:AE814)),0)</f>
        <v>3</v>
      </c>
      <c r="AH814" s="7">
        <f>IF(R814&gt;0,RANK(R814,(N814:P814,Q814:AE814)),0)</f>
        <v>0</v>
      </c>
      <c r="AI814" s="7">
        <f>IF(T814&gt;0,RANK(T814,(N814:P814,Q814:AE814)),0)</f>
        <v>0</v>
      </c>
      <c r="AJ814" s="7">
        <f>IF(S814&gt;0,RANK(S814,(N814:P814,Q814:AE814)),0)</f>
        <v>0</v>
      </c>
      <c r="AK814" s="2">
        <f t="shared" si="319"/>
        <v>3.2461240310077522E-2</v>
      </c>
      <c r="AL814" s="2">
        <f t="shared" si="320"/>
        <v>0</v>
      </c>
      <c r="AM814" s="2">
        <f t="shared" si="321"/>
        <v>0</v>
      </c>
      <c r="AN814" s="2">
        <f t="shared" si="322"/>
        <v>0</v>
      </c>
      <c r="AP814" t="s">
        <v>110</v>
      </c>
      <c r="AQ814" t="s">
        <v>1068</v>
      </c>
      <c r="AT814">
        <v>2</v>
      </c>
      <c r="AU814" s="95">
        <v>21</v>
      </c>
      <c r="AV814" s="97">
        <v>53</v>
      </c>
      <c r="AW814" s="100">
        <f t="shared" si="323"/>
        <v>21053</v>
      </c>
      <c r="AY814" s="7" t="s">
        <v>1461</v>
      </c>
    </row>
    <row r="815" spans="1:51" ht="13" hidden="1" customHeight="1" outlineLevel="1">
      <c r="A815" t="s">
        <v>2278</v>
      </c>
      <c r="B815" t="s">
        <v>1068</v>
      </c>
      <c r="C815" s="1">
        <f t="shared" si="312"/>
        <v>3363</v>
      </c>
      <c r="D815" s="7">
        <f>IF(N815&gt;0, RANK(N815,(N815:P815,Q815:AE815)),0)</f>
        <v>2</v>
      </c>
      <c r="E815" s="7">
        <f>IF(O815&gt;0,RANK(O815,(N815:P815,Q815:AE815)),0)</f>
        <v>1</v>
      </c>
      <c r="F815" s="7">
        <f>IF(P815&gt;0,RANK(P815,(N815:P815,Q815:AE815)),0)</f>
        <v>0</v>
      </c>
      <c r="G815" s="1">
        <f t="shared" si="313"/>
        <v>1330</v>
      </c>
      <c r="H815" s="2">
        <f t="shared" si="314"/>
        <v>0.39548022598870058</v>
      </c>
      <c r="I815" s="2"/>
      <c r="J815" s="2">
        <f t="shared" si="315"/>
        <v>0.28337793636633957</v>
      </c>
      <c r="K815" s="2">
        <f t="shared" si="316"/>
        <v>0.67885816235504015</v>
      </c>
      <c r="L815" s="2">
        <f t="shared" si="317"/>
        <v>0</v>
      </c>
      <c r="M815" s="2">
        <f t="shared" si="318"/>
        <v>3.7763901278620282E-2</v>
      </c>
      <c r="N815" s="55">
        <v>953</v>
      </c>
      <c r="O815" s="55">
        <v>2283</v>
      </c>
      <c r="P815" s="106"/>
      <c r="Q815" s="106">
        <v>127</v>
      </c>
      <c r="Y815" s="55">
        <v>0</v>
      </c>
      <c r="Z815" s="55">
        <v>0</v>
      </c>
      <c r="AA815" s="55">
        <v>0</v>
      </c>
      <c r="AB815" s="55">
        <v>0</v>
      </c>
      <c r="AG815" s="7">
        <f>IF(Q815&gt;0,RANK(Q815,(N815:P815,Q815:AE815)),0)</f>
        <v>3</v>
      </c>
      <c r="AH815" s="7">
        <f>IF(R815&gt;0,RANK(R815,(N815:P815,Q815:AE815)),0)</f>
        <v>0</v>
      </c>
      <c r="AI815" s="7">
        <f>IF(T815&gt;0,RANK(T815,(N815:P815,Q815:AE815)),0)</f>
        <v>0</v>
      </c>
      <c r="AJ815" s="7">
        <f>IF(S815&gt;0,RANK(S815,(N815:P815,Q815:AE815)),0)</f>
        <v>0</v>
      </c>
      <c r="AK815" s="2">
        <f t="shared" si="319"/>
        <v>3.7763901278620282E-2</v>
      </c>
      <c r="AL815" s="2">
        <f t="shared" si="320"/>
        <v>0</v>
      </c>
      <c r="AM815" s="2">
        <f t="shared" si="321"/>
        <v>0</v>
      </c>
      <c r="AN815" s="2">
        <f t="shared" si="322"/>
        <v>0</v>
      </c>
      <c r="AP815" t="s">
        <v>2278</v>
      </c>
      <c r="AQ815" t="s">
        <v>1068</v>
      </c>
      <c r="AT815">
        <v>2</v>
      </c>
      <c r="AU815" s="95">
        <v>21</v>
      </c>
      <c r="AV815" s="97">
        <v>55</v>
      </c>
      <c r="AW815" s="100">
        <f t="shared" si="323"/>
        <v>21055</v>
      </c>
      <c r="AY815" s="7" t="s">
        <v>1461</v>
      </c>
    </row>
    <row r="816" spans="1:51" ht="13" hidden="1" customHeight="1" outlineLevel="1">
      <c r="A816" t="s">
        <v>161</v>
      </c>
      <c r="B816" t="s">
        <v>1068</v>
      </c>
      <c r="C816" s="1">
        <f t="shared" si="312"/>
        <v>2981</v>
      </c>
      <c r="D816" s="7">
        <f>IF(N816&gt;0, RANK(N816,(N816:P816,Q816:AE816)),0)</f>
        <v>2</v>
      </c>
      <c r="E816" s="7">
        <f>IF(O816&gt;0,RANK(O816,(N816:P816,Q816:AE816)),0)</f>
        <v>1</v>
      </c>
      <c r="F816" s="7">
        <f>IF(P816&gt;0,RANK(P816,(N816:P816,Q816:AE816)),0)</f>
        <v>0</v>
      </c>
      <c r="G816" s="1">
        <f t="shared" si="313"/>
        <v>1301</v>
      </c>
      <c r="H816" s="2">
        <f t="shared" si="314"/>
        <v>0.43643072794364307</v>
      </c>
      <c r="I816" s="2"/>
      <c r="J816" s="2">
        <f t="shared" si="315"/>
        <v>0.26098624622609862</v>
      </c>
      <c r="K816" s="2">
        <f t="shared" si="316"/>
        <v>0.69741697416974169</v>
      </c>
      <c r="L816" s="2">
        <f t="shared" si="317"/>
        <v>0</v>
      </c>
      <c r="M816" s="2">
        <f t="shared" si="318"/>
        <v>4.159677960415975E-2</v>
      </c>
      <c r="N816" s="55">
        <v>778</v>
      </c>
      <c r="O816" s="55">
        <v>2079</v>
      </c>
      <c r="P816" s="106"/>
      <c r="Q816" s="106">
        <v>124</v>
      </c>
      <c r="Y816" s="55">
        <v>0</v>
      </c>
      <c r="Z816" s="55">
        <v>0</v>
      </c>
      <c r="AA816" s="55">
        <v>0</v>
      </c>
      <c r="AB816" s="55">
        <v>0</v>
      </c>
      <c r="AG816" s="7">
        <f>IF(Q816&gt;0,RANK(Q816,(N816:P816,Q816:AE816)),0)</f>
        <v>3</v>
      </c>
      <c r="AH816" s="7">
        <f>IF(R816&gt;0,RANK(R816,(N816:P816,Q816:AE816)),0)</f>
        <v>0</v>
      </c>
      <c r="AI816" s="7">
        <f>IF(T816&gt;0,RANK(T816,(N816:P816,Q816:AE816)),0)</f>
        <v>0</v>
      </c>
      <c r="AJ816" s="7">
        <f>IF(S816&gt;0,RANK(S816,(N816:P816,Q816:AE816)),0)</f>
        <v>0</v>
      </c>
      <c r="AK816" s="2">
        <f t="shared" si="319"/>
        <v>4.1596779604159681E-2</v>
      </c>
      <c r="AL816" s="2">
        <f t="shared" si="320"/>
        <v>0</v>
      </c>
      <c r="AM816" s="2">
        <f t="shared" si="321"/>
        <v>0</v>
      </c>
      <c r="AN816" s="2">
        <f t="shared" si="322"/>
        <v>0</v>
      </c>
      <c r="AP816" t="s">
        <v>161</v>
      </c>
      <c r="AQ816" t="s">
        <v>1068</v>
      </c>
      <c r="AT816">
        <v>2</v>
      </c>
      <c r="AU816" s="95">
        <v>21</v>
      </c>
      <c r="AV816" s="97">
        <v>57</v>
      </c>
      <c r="AW816" s="100">
        <f t="shared" si="323"/>
        <v>21057</v>
      </c>
      <c r="AY816" s="7" t="s">
        <v>1461</v>
      </c>
    </row>
    <row r="817" spans="1:51" ht="13" hidden="1" customHeight="1" outlineLevel="1">
      <c r="A817" t="s">
        <v>1171</v>
      </c>
      <c r="B817" t="s">
        <v>1068</v>
      </c>
      <c r="C817" s="1">
        <f t="shared" si="312"/>
        <v>32698</v>
      </c>
      <c r="D817" s="7">
        <f>IF(N817&gt;0, RANK(N817,(N817:P817,Q817:AE817)),0)</f>
        <v>2</v>
      </c>
      <c r="E817" s="7">
        <f>IF(O817&gt;0,RANK(O817,(N817:P817,Q817:AE817)),0)</f>
        <v>1</v>
      </c>
      <c r="F817" s="7">
        <f>IF(P817&gt;0,RANK(P817,(N817:P817,Q817:AE817)),0)</f>
        <v>0</v>
      </c>
      <c r="G817" s="1">
        <f t="shared" si="313"/>
        <v>4795</v>
      </c>
      <c r="H817" s="2">
        <f t="shared" si="314"/>
        <v>0.14664505474340939</v>
      </c>
      <c r="I817" s="2"/>
      <c r="J817" s="2">
        <f t="shared" si="315"/>
        <v>0.41082023365343445</v>
      </c>
      <c r="K817" s="2">
        <f t="shared" si="316"/>
        <v>0.55746528839684384</v>
      </c>
      <c r="L817" s="2">
        <f t="shared" si="317"/>
        <v>0</v>
      </c>
      <c r="M817" s="2">
        <f t="shared" si="318"/>
        <v>3.1714477949721709E-2</v>
      </c>
      <c r="N817" s="55">
        <v>13433</v>
      </c>
      <c r="O817" s="55">
        <v>18228</v>
      </c>
      <c r="P817" s="106"/>
      <c r="Q817" s="106">
        <v>1002</v>
      </c>
      <c r="Y817" s="55">
        <v>35</v>
      </c>
      <c r="Z817" s="55">
        <v>0</v>
      </c>
      <c r="AA817" s="55">
        <v>0</v>
      </c>
      <c r="AB817" s="55">
        <v>0</v>
      </c>
      <c r="AG817" s="7">
        <f>IF(Q817&gt;0,RANK(Q817,(N817:P817,Q817:AE817)),0)</f>
        <v>3</v>
      </c>
      <c r="AH817" s="7">
        <f>IF(R817&gt;0,RANK(R817,(N817:P817,Q817:AE817)),0)</f>
        <v>0</v>
      </c>
      <c r="AI817" s="7">
        <f>IF(T817&gt;0,RANK(T817,(N817:P817,Q817:AE817)),0)</f>
        <v>0</v>
      </c>
      <c r="AJ817" s="7">
        <f>IF(S817&gt;0,RANK(S817,(N817:P817,Q817:AE817)),0)</f>
        <v>0</v>
      </c>
      <c r="AK817" s="2">
        <f t="shared" si="319"/>
        <v>3.0644076090280751E-2</v>
      </c>
      <c r="AL817" s="2">
        <f t="shared" si="320"/>
        <v>0</v>
      </c>
      <c r="AM817" s="2">
        <f t="shared" si="321"/>
        <v>0</v>
      </c>
      <c r="AN817" s="2">
        <f t="shared" si="322"/>
        <v>0</v>
      </c>
      <c r="AP817" t="s">
        <v>1171</v>
      </c>
      <c r="AQ817" t="s">
        <v>1068</v>
      </c>
      <c r="AT817">
        <v>2</v>
      </c>
      <c r="AU817" s="95">
        <v>21</v>
      </c>
      <c r="AV817" s="97">
        <v>59</v>
      </c>
      <c r="AW817" s="100">
        <f t="shared" si="323"/>
        <v>21059</v>
      </c>
      <c r="AY817" s="7" t="s">
        <v>1461</v>
      </c>
    </row>
    <row r="818" spans="1:51" ht="13" hidden="1" customHeight="1" outlineLevel="1">
      <c r="A818" t="s">
        <v>162</v>
      </c>
      <c r="B818" t="s">
        <v>1068</v>
      </c>
      <c r="C818" s="1">
        <f t="shared" si="312"/>
        <v>4231</v>
      </c>
      <c r="D818" s="7">
        <f>IF(N818&gt;0, RANK(N818,(N818:P818,Q818:AE818)),0)</f>
        <v>2</v>
      </c>
      <c r="E818" s="7">
        <f>IF(O818&gt;0,RANK(O818,(N818:P818,Q818:AE818)),0)</f>
        <v>1</v>
      </c>
      <c r="F818" s="7">
        <f>IF(P818&gt;0,RANK(P818,(N818:P818,Q818:AE818)),0)</f>
        <v>0</v>
      </c>
      <c r="G818" s="1">
        <f t="shared" si="313"/>
        <v>1361</v>
      </c>
      <c r="H818" s="2">
        <f t="shared" si="314"/>
        <v>0.3216733632710943</v>
      </c>
      <c r="I818" s="2"/>
      <c r="J818" s="2">
        <f t="shared" si="315"/>
        <v>0.32380051997163789</v>
      </c>
      <c r="K818" s="2">
        <f t="shared" si="316"/>
        <v>0.64547388324273225</v>
      </c>
      <c r="L818" s="2">
        <f t="shared" si="317"/>
        <v>0</v>
      </c>
      <c r="M818" s="2">
        <f t="shared" si="318"/>
        <v>3.0725596785629916E-2</v>
      </c>
      <c r="N818" s="55">
        <v>1370</v>
      </c>
      <c r="O818" s="55">
        <v>2731</v>
      </c>
      <c r="P818" s="106"/>
      <c r="Q818" s="106">
        <v>130</v>
      </c>
      <c r="Y818" s="55">
        <v>0</v>
      </c>
      <c r="Z818" s="55">
        <v>0</v>
      </c>
      <c r="AA818" s="55">
        <v>0</v>
      </c>
      <c r="AB818" s="55">
        <v>0</v>
      </c>
      <c r="AG818" s="7">
        <f>IF(Q818&gt;0,RANK(Q818,(N818:P818,Q818:AE818)),0)</f>
        <v>3</v>
      </c>
      <c r="AH818" s="7">
        <f>IF(R818&gt;0,RANK(R818,(N818:P818,Q818:AE818)),0)</f>
        <v>0</v>
      </c>
      <c r="AI818" s="7">
        <f>IF(T818&gt;0,RANK(T818,(N818:P818,Q818:AE818)),0)</f>
        <v>0</v>
      </c>
      <c r="AJ818" s="7">
        <f>IF(S818&gt;0,RANK(S818,(N818:P818,Q818:AE818)),0)</f>
        <v>0</v>
      </c>
      <c r="AK818" s="2">
        <f t="shared" si="319"/>
        <v>3.0725596785629875E-2</v>
      </c>
      <c r="AL818" s="2">
        <f t="shared" si="320"/>
        <v>0</v>
      </c>
      <c r="AM818" s="2">
        <f t="shared" si="321"/>
        <v>0</v>
      </c>
      <c r="AN818" s="2">
        <f t="shared" si="322"/>
        <v>0</v>
      </c>
      <c r="AP818" t="s">
        <v>162</v>
      </c>
      <c r="AQ818" t="s">
        <v>1068</v>
      </c>
      <c r="AT818">
        <v>2</v>
      </c>
      <c r="AU818" s="95">
        <v>21</v>
      </c>
      <c r="AV818" s="97">
        <v>61</v>
      </c>
      <c r="AW818" s="100">
        <f t="shared" si="323"/>
        <v>21061</v>
      </c>
      <c r="AY818" s="7" t="s">
        <v>1461</v>
      </c>
    </row>
    <row r="819" spans="1:51" ht="13" hidden="1" customHeight="1" outlineLevel="1">
      <c r="A819" t="s">
        <v>147</v>
      </c>
      <c r="B819" t="s">
        <v>1068</v>
      </c>
      <c r="C819" s="1">
        <f t="shared" si="312"/>
        <v>2134</v>
      </c>
      <c r="D819" s="7">
        <f>IF(N819&gt;0, RANK(N819,(N819:P819,Q819:AE819)),0)</f>
        <v>1</v>
      </c>
      <c r="E819" s="7">
        <f>IF(O819&gt;0,RANK(O819,(N819:P819,Q819:AE819)),0)</f>
        <v>2</v>
      </c>
      <c r="F819" s="7">
        <f>IF(P819&gt;0,RANK(P819,(N819:P819,Q819:AE819)),0)</f>
        <v>0</v>
      </c>
      <c r="G819" s="1">
        <f t="shared" si="313"/>
        <v>255</v>
      </c>
      <c r="H819" s="2">
        <f t="shared" si="314"/>
        <v>0.11949390815370196</v>
      </c>
      <c r="I819" s="2"/>
      <c r="J819" s="2">
        <f t="shared" si="315"/>
        <v>0.5402999062792877</v>
      </c>
      <c r="K819" s="2">
        <f t="shared" si="316"/>
        <v>0.42080599812558578</v>
      </c>
      <c r="L819" s="2">
        <f t="shared" si="317"/>
        <v>0</v>
      </c>
      <c r="M819" s="2">
        <f t="shared" si="318"/>
        <v>3.8894095595126521E-2</v>
      </c>
      <c r="N819" s="55">
        <v>1153</v>
      </c>
      <c r="O819" s="55">
        <v>898</v>
      </c>
      <c r="P819" s="106"/>
      <c r="Q819" s="106">
        <v>82</v>
      </c>
      <c r="Y819" s="55">
        <v>0</v>
      </c>
      <c r="Z819" s="55">
        <v>1</v>
      </c>
      <c r="AA819" s="55">
        <v>0</v>
      </c>
      <c r="AB819" s="55">
        <v>0</v>
      </c>
      <c r="AG819" s="7">
        <f>IF(Q819&gt;0,RANK(Q819,(N819:P819,Q819:AE819)),0)</f>
        <v>3</v>
      </c>
      <c r="AH819" s="7">
        <f>IF(R819&gt;0,RANK(R819,(N819:P819,Q819:AE819)),0)</f>
        <v>0</v>
      </c>
      <c r="AI819" s="7">
        <f>IF(T819&gt;0,RANK(T819,(N819:P819,Q819:AE819)),0)</f>
        <v>0</v>
      </c>
      <c r="AJ819" s="7">
        <f>IF(S819&gt;0,RANK(S819,(N819:P819,Q819:AE819)),0)</f>
        <v>0</v>
      </c>
      <c r="AK819" s="2">
        <f t="shared" si="319"/>
        <v>3.8425492033739454E-2</v>
      </c>
      <c r="AL819" s="2">
        <f t="shared" si="320"/>
        <v>0</v>
      </c>
      <c r="AM819" s="2">
        <f t="shared" si="321"/>
        <v>0</v>
      </c>
      <c r="AN819" s="2">
        <f t="shared" si="322"/>
        <v>0</v>
      </c>
      <c r="AP819" t="s">
        <v>147</v>
      </c>
      <c r="AQ819" t="s">
        <v>1068</v>
      </c>
      <c r="AT819">
        <v>2</v>
      </c>
      <c r="AU819" s="95">
        <v>21</v>
      </c>
      <c r="AV819" s="97">
        <v>63</v>
      </c>
      <c r="AW819" s="100">
        <f t="shared" si="323"/>
        <v>21063</v>
      </c>
      <c r="AY819" s="7" t="s">
        <v>1461</v>
      </c>
    </row>
    <row r="820" spans="1:51" ht="13" hidden="1" customHeight="1" outlineLevel="1">
      <c r="A820" t="s">
        <v>1450</v>
      </c>
      <c r="B820" t="s">
        <v>1068</v>
      </c>
      <c r="C820" s="1">
        <f t="shared" ref="C820:C851" si="324">SUM(N820:AE820)</f>
        <v>4661</v>
      </c>
      <c r="D820" s="7">
        <f>IF(N820&gt;0, RANK(N820,(N820:P820,Q820:AE820)),0)</f>
        <v>2</v>
      </c>
      <c r="E820" s="7">
        <f>IF(O820&gt;0,RANK(O820,(N820:P820,Q820:AE820)),0)</f>
        <v>1</v>
      </c>
      <c r="F820" s="7">
        <f>IF(P820&gt;0,RANK(P820,(N820:P820,Q820:AE820)),0)</f>
        <v>0</v>
      </c>
      <c r="G820" s="1">
        <f t="shared" si="313"/>
        <v>1293</v>
      </c>
      <c r="H820" s="2">
        <f t="shared" si="314"/>
        <v>0.27740828148465996</v>
      </c>
      <c r="I820" s="2"/>
      <c r="J820" s="2">
        <f t="shared" ref="J820:J851" si="325">IF($C820=0,"-",N820/$C820)</f>
        <v>0.34069942072516629</v>
      </c>
      <c r="K820" s="2">
        <f t="shared" ref="K820:K851" si="326">IF($C820=0,"-",O820/$C820)</f>
        <v>0.61810770220982625</v>
      </c>
      <c r="L820" s="2">
        <f t="shared" ref="L820:L851" si="327">IF($C820=0,"-",P820/$C820)</f>
        <v>0</v>
      </c>
      <c r="M820" s="2">
        <f t="shared" ref="M820:M851" si="328">IF(C820=0,"-",(1-J820-K820-L820))</f>
        <v>4.1192877065007405E-2</v>
      </c>
      <c r="N820" s="55">
        <v>1588</v>
      </c>
      <c r="O820" s="55">
        <v>2881</v>
      </c>
      <c r="P820" s="106"/>
      <c r="Q820" s="106">
        <v>192</v>
      </c>
      <c r="Y820" s="55">
        <v>0</v>
      </c>
      <c r="Z820" s="55">
        <v>0</v>
      </c>
      <c r="AA820" s="55">
        <v>0</v>
      </c>
      <c r="AB820" s="55">
        <v>0</v>
      </c>
      <c r="AG820" s="7">
        <f>IF(Q820&gt;0,RANK(Q820,(N820:P820,Q820:AE820)),0)</f>
        <v>3</v>
      </c>
      <c r="AH820" s="7">
        <f>IF(R820&gt;0,RANK(R820,(N820:P820,Q820:AE820)),0)</f>
        <v>0</v>
      </c>
      <c r="AI820" s="7">
        <f>IF(T820&gt;0,RANK(T820,(N820:P820,Q820:AE820)),0)</f>
        <v>0</v>
      </c>
      <c r="AJ820" s="7">
        <f>IF(S820&gt;0,RANK(S820,(N820:P820,Q820:AE820)),0)</f>
        <v>0</v>
      </c>
      <c r="AK820" s="2">
        <f t="shared" ref="AK820:AK851" si="329">IF($C820=0,"-",Q820/$C820)</f>
        <v>4.1192877065007509E-2</v>
      </c>
      <c r="AL820" s="2">
        <f t="shared" ref="AL820:AL851" si="330">IF($C820=0,"-",R820/$C820)</f>
        <v>0</v>
      </c>
      <c r="AM820" s="2">
        <f t="shared" ref="AM820:AM851" si="331">IF($C820=0,"-",T820/$C820)</f>
        <v>0</v>
      </c>
      <c r="AN820" s="2">
        <f t="shared" ref="AN820:AN851" si="332">IF($C820=0,"-",S820/$C820)</f>
        <v>0</v>
      </c>
      <c r="AP820" t="s">
        <v>1450</v>
      </c>
      <c r="AQ820" t="s">
        <v>1068</v>
      </c>
      <c r="AT820">
        <v>2</v>
      </c>
      <c r="AU820" s="95">
        <v>21</v>
      </c>
      <c r="AV820" s="97">
        <v>65</v>
      </c>
      <c r="AW820" s="100">
        <f t="shared" si="323"/>
        <v>21065</v>
      </c>
      <c r="AY820" s="7" t="s">
        <v>1461</v>
      </c>
    </row>
    <row r="821" spans="1:51" ht="13" hidden="1" customHeight="1" outlineLevel="1">
      <c r="A821" t="s">
        <v>1929</v>
      </c>
      <c r="B821" t="s">
        <v>1068</v>
      </c>
      <c r="C821" s="1">
        <f t="shared" si="324"/>
        <v>96900</v>
      </c>
      <c r="D821" s="7">
        <f>IF(N821&gt;0, RANK(N821,(N821:P821,Q821:AE821)),0)</f>
        <v>1</v>
      </c>
      <c r="E821" s="7">
        <f>IF(O821&gt;0,RANK(O821,(N821:P821,Q821:AE821)),0)</f>
        <v>2</v>
      </c>
      <c r="F821" s="7">
        <f>IF(P821&gt;0,RANK(P821,(N821:P821,Q821:AE821)),0)</f>
        <v>0</v>
      </c>
      <c r="G821" s="1">
        <f t="shared" si="313"/>
        <v>6259</v>
      </c>
      <c r="H821" s="2">
        <f t="shared" si="314"/>
        <v>6.459236326109391E-2</v>
      </c>
      <c r="I821" s="2"/>
      <c r="J821" s="2">
        <f t="shared" si="325"/>
        <v>0.51942208462332307</v>
      </c>
      <c r="K821" s="2">
        <f t="shared" si="326"/>
        <v>0.4548297213622291</v>
      </c>
      <c r="L821" s="2">
        <f t="shared" si="327"/>
        <v>0</v>
      </c>
      <c r="M821" s="2">
        <f t="shared" si="328"/>
        <v>2.5748194014447834E-2</v>
      </c>
      <c r="N821" s="55">
        <v>50332</v>
      </c>
      <c r="O821" s="55">
        <v>44073</v>
      </c>
      <c r="P821" s="106"/>
      <c r="Q821" s="106">
        <v>2482</v>
      </c>
      <c r="Y821" s="55">
        <v>4</v>
      </c>
      <c r="Z821" s="55">
        <v>4</v>
      </c>
      <c r="AA821" s="55">
        <v>3</v>
      </c>
      <c r="AB821" s="55">
        <v>2</v>
      </c>
      <c r="AG821" s="7">
        <f>IF(Q821&gt;0,RANK(Q821,(N821:P821,Q821:AE821)),0)</f>
        <v>3</v>
      </c>
      <c r="AH821" s="7">
        <f>IF(R821&gt;0,RANK(R821,(N821:P821,Q821:AE821)),0)</f>
        <v>0</v>
      </c>
      <c r="AI821" s="7">
        <f>IF(T821&gt;0,RANK(T821,(N821:P821,Q821:AE821)),0)</f>
        <v>0</v>
      </c>
      <c r="AJ821" s="7">
        <f>IF(S821&gt;0,RANK(S821,(N821:P821,Q821:AE821)),0)</f>
        <v>0</v>
      </c>
      <c r="AK821" s="2">
        <f t="shared" si="329"/>
        <v>2.5614035087719297E-2</v>
      </c>
      <c r="AL821" s="2">
        <f t="shared" si="330"/>
        <v>0</v>
      </c>
      <c r="AM821" s="2">
        <f t="shared" si="331"/>
        <v>0</v>
      </c>
      <c r="AN821" s="2">
        <f t="shared" si="332"/>
        <v>0</v>
      </c>
      <c r="AP821" t="s">
        <v>1929</v>
      </c>
      <c r="AQ821" t="s">
        <v>1068</v>
      </c>
      <c r="AT821">
        <v>2</v>
      </c>
      <c r="AU821" s="95">
        <v>21</v>
      </c>
      <c r="AV821" s="97">
        <v>67</v>
      </c>
      <c r="AW821" s="100">
        <f t="shared" si="323"/>
        <v>21067</v>
      </c>
      <c r="AY821" s="7" t="s">
        <v>1461</v>
      </c>
    </row>
    <row r="822" spans="1:51" ht="13" hidden="1" customHeight="1" outlineLevel="1">
      <c r="A822" t="s">
        <v>2114</v>
      </c>
      <c r="B822" t="s">
        <v>1068</v>
      </c>
      <c r="C822" s="1">
        <f t="shared" si="324"/>
        <v>4931</v>
      </c>
      <c r="D822" s="7">
        <f>IF(N822&gt;0, RANK(N822,(N822:P822,Q822:AE822)),0)</f>
        <v>2</v>
      </c>
      <c r="E822" s="7">
        <f>IF(O822&gt;0,RANK(O822,(N822:P822,Q822:AE822)),0)</f>
        <v>1</v>
      </c>
      <c r="F822" s="7">
        <f>IF(P822&gt;0,RANK(P822,(N822:P822,Q822:AE822)),0)</f>
        <v>0</v>
      </c>
      <c r="G822" s="1">
        <f t="shared" si="313"/>
        <v>943</v>
      </c>
      <c r="H822" s="2">
        <f t="shared" si="314"/>
        <v>0.19123909957412288</v>
      </c>
      <c r="I822" s="2"/>
      <c r="J822" s="2">
        <f t="shared" si="325"/>
        <v>0.38937335226120462</v>
      </c>
      <c r="K822" s="2">
        <f t="shared" si="326"/>
        <v>0.5806124518353275</v>
      </c>
      <c r="L822" s="2">
        <f t="shared" si="327"/>
        <v>0</v>
      </c>
      <c r="M822" s="2">
        <f t="shared" si="328"/>
        <v>3.0014195903467877E-2</v>
      </c>
      <c r="N822" s="55">
        <v>1920</v>
      </c>
      <c r="O822" s="55">
        <v>2863</v>
      </c>
      <c r="P822" s="106"/>
      <c r="Q822" s="106">
        <v>148</v>
      </c>
      <c r="Y822" s="55">
        <v>0</v>
      </c>
      <c r="Z822" s="55">
        <v>0</v>
      </c>
      <c r="AA822" s="55">
        <v>0</v>
      </c>
      <c r="AB822" s="55">
        <v>0</v>
      </c>
      <c r="AG822" s="7">
        <f>IF(Q822&gt;0,RANK(Q822,(N822:P822,Q822:AE822)),0)</f>
        <v>3</v>
      </c>
      <c r="AH822" s="7">
        <f>IF(R822&gt;0,RANK(R822,(N822:P822,Q822:AE822)),0)</f>
        <v>0</v>
      </c>
      <c r="AI822" s="7">
        <f>IF(T822&gt;0,RANK(T822,(N822:P822,Q822:AE822)),0)</f>
        <v>0</v>
      </c>
      <c r="AJ822" s="7">
        <f>IF(S822&gt;0,RANK(S822,(N822:P822,Q822:AE822)),0)</f>
        <v>0</v>
      </c>
      <c r="AK822" s="2">
        <f t="shared" si="329"/>
        <v>3.0014195903467857E-2</v>
      </c>
      <c r="AL822" s="2">
        <f t="shared" si="330"/>
        <v>0</v>
      </c>
      <c r="AM822" s="2">
        <f t="shared" si="331"/>
        <v>0</v>
      </c>
      <c r="AN822" s="2">
        <f t="shared" si="332"/>
        <v>0</v>
      </c>
      <c r="AP822" t="s">
        <v>2114</v>
      </c>
      <c r="AQ822" t="s">
        <v>1068</v>
      </c>
      <c r="AT822">
        <v>2</v>
      </c>
      <c r="AU822" s="95">
        <v>21</v>
      </c>
      <c r="AV822" s="97">
        <v>69</v>
      </c>
      <c r="AW822" s="100">
        <f t="shared" si="323"/>
        <v>21069</v>
      </c>
      <c r="AY822" s="7" t="s">
        <v>1461</v>
      </c>
    </row>
    <row r="823" spans="1:51" ht="13" hidden="1" customHeight="1" outlineLevel="1">
      <c r="A823" t="s">
        <v>1675</v>
      </c>
      <c r="B823" t="s">
        <v>1068</v>
      </c>
      <c r="C823" s="1">
        <f t="shared" si="324"/>
        <v>13079</v>
      </c>
      <c r="D823" s="7">
        <f>IF(N823&gt;0, RANK(N823,(N823:P823,Q823:AE823)),0)</f>
        <v>2</v>
      </c>
      <c r="E823" s="7">
        <f>IF(O823&gt;0,RANK(O823,(N823:P823,Q823:AE823)),0)</f>
        <v>1</v>
      </c>
      <c r="F823" s="7">
        <f>IF(P823&gt;0,RANK(P823,(N823:P823,Q823:AE823)),0)</f>
        <v>0</v>
      </c>
      <c r="G823" s="1">
        <f t="shared" si="313"/>
        <v>1180</v>
      </c>
      <c r="H823" s="2">
        <f t="shared" si="314"/>
        <v>9.0220964905573825E-2</v>
      </c>
      <c r="I823" s="2"/>
      <c r="J823" s="2">
        <f t="shared" si="325"/>
        <v>0.43841272268522058</v>
      </c>
      <c r="K823" s="2">
        <f t="shared" si="326"/>
        <v>0.52863368759079443</v>
      </c>
      <c r="L823" s="2">
        <f t="shared" si="327"/>
        <v>0</v>
      </c>
      <c r="M823" s="2">
        <f t="shared" si="328"/>
        <v>3.2953589723984988E-2</v>
      </c>
      <c r="N823" s="55">
        <v>5734</v>
      </c>
      <c r="O823" s="55">
        <v>6914</v>
      </c>
      <c r="P823" s="106"/>
      <c r="Q823" s="106">
        <v>430</v>
      </c>
      <c r="Y823" s="55">
        <v>0</v>
      </c>
      <c r="Z823" s="55">
        <v>1</v>
      </c>
      <c r="AA823" s="55">
        <v>0</v>
      </c>
      <c r="AB823" s="55">
        <v>0</v>
      </c>
      <c r="AG823" s="7">
        <f>IF(Q823&gt;0,RANK(Q823,(N823:P823,Q823:AE823)),0)</f>
        <v>3</v>
      </c>
      <c r="AH823" s="7">
        <f>IF(R823&gt;0,RANK(R823,(N823:P823,Q823:AE823)),0)</f>
        <v>0</v>
      </c>
      <c r="AI823" s="7">
        <f>IF(T823&gt;0,RANK(T823,(N823:P823,Q823:AE823)),0)</f>
        <v>0</v>
      </c>
      <c r="AJ823" s="7">
        <f>IF(S823&gt;0,RANK(S823,(N823:P823,Q823:AE823)),0)</f>
        <v>0</v>
      </c>
      <c r="AK823" s="2">
        <f t="shared" si="329"/>
        <v>3.2877131279149784E-2</v>
      </c>
      <c r="AL823" s="2">
        <f t="shared" si="330"/>
        <v>0</v>
      </c>
      <c r="AM823" s="2">
        <f t="shared" si="331"/>
        <v>0</v>
      </c>
      <c r="AN823" s="2">
        <f t="shared" si="332"/>
        <v>0</v>
      </c>
      <c r="AP823" t="s">
        <v>1675</v>
      </c>
      <c r="AQ823" t="s">
        <v>1068</v>
      </c>
      <c r="AT823">
        <v>2</v>
      </c>
      <c r="AU823" s="95">
        <v>21</v>
      </c>
      <c r="AV823" s="97">
        <v>71</v>
      </c>
      <c r="AW823" s="100">
        <f t="shared" si="323"/>
        <v>21071</v>
      </c>
      <c r="AY823" s="7" t="s">
        <v>1461</v>
      </c>
    </row>
    <row r="824" spans="1:51" ht="13" hidden="1" customHeight="1" outlineLevel="1">
      <c r="A824" t="s">
        <v>2389</v>
      </c>
      <c r="B824" t="s">
        <v>1068</v>
      </c>
      <c r="C824" s="1">
        <f t="shared" si="324"/>
        <v>19706</v>
      </c>
      <c r="D824" s="7">
        <f>IF(N824&gt;0, RANK(N824,(N824:P824,Q824:AE824)),0)</f>
        <v>1</v>
      </c>
      <c r="E824" s="7">
        <f>IF(O824&gt;0,RANK(O824,(N824:P824,Q824:AE824)),0)</f>
        <v>2</v>
      </c>
      <c r="F824" s="7">
        <f>IF(P824&gt;0,RANK(P824,(N824:P824,Q824:AE824)),0)</f>
        <v>0</v>
      </c>
      <c r="G824" s="1">
        <f t="shared" si="313"/>
        <v>2205</v>
      </c>
      <c r="H824" s="2">
        <f t="shared" si="314"/>
        <v>0.11189485435907845</v>
      </c>
      <c r="I824" s="2"/>
      <c r="J824" s="2">
        <f t="shared" si="325"/>
        <v>0.53455800263879016</v>
      </c>
      <c r="K824" s="2">
        <f t="shared" si="326"/>
        <v>0.42266314827971174</v>
      </c>
      <c r="L824" s="2">
        <f t="shared" si="327"/>
        <v>0</v>
      </c>
      <c r="M824" s="2">
        <f t="shared" si="328"/>
        <v>4.2778849081498094E-2</v>
      </c>
      <c r="N824" s="55">
        <v>10534</v>
      </c>
      <c r="O824" s="55">
        <v>8329</v>
      </c>
      <c r="P824" s="106"/>
      <c r="Q824" s="106">
        <v>842</v>
      </c>
      <c r="Y824" s="55">
        <v>1</v>
      </c>
      <c r="Z824" s="55">
        <v>0</v>
      </c>
      <c r="AA824" s="55">
        <v>0</v>
      </c>
      <c r="AB824" s="55">
        <v>0</v>
      </c>
      <c r="AG824" s="7">
        <f>IF(Q824&gt;0,RANK(Q824,(N824:P824,Q824:AE824)),0)</f>
        <v>3</v>
      </c>
      <c r="AH824" s="7">
        <f>IF(R824&gt;0,RANK(R824,(N824:P824,Q824:AE824)),0)</f>
        <v>0</v>
      </c>
      <c r="AI824" s="7">
        <f>IF(T824&gt;0,RANK(T824,(N824:P824,Q824:AE824)),0)</f>
        <v>0</v>
      </c>
      <c r="AJ824" s="7">
        <f>IF(S824&gt;0,RANK(S824,(N824:P824,Q824:AE824)),0)</f>
        <v>0</v>
      </c>
      <c r="AK824" s="2">
        <f t="shared" si="329"/>
        <v>4.2728103115802295E-2</v>
      </c>
      <c r="AL824" s="2">
        <f t="shared" si="330"/>
        <v>0</v>
      </c>
      <c r="AM824" s="2">
        <f t="shared" si="331"/>
        <v>0</v>
      </c>
      <c r="AN824" s="2">
        <f t="shared" si="332"/>
        <v>0</v>
      </c>
      <c r="AP824" t="s">
        <v>2389</v>
      </c>
      <c r="AQ824" t="s">
        <v>1068</v>
      </c>
      <c r="AT824">
        <v>2</v>
      </c>
      <c r="AU824" s="95">
        <v>21</v>
      </c>
      <c r="AV824" s="97">
        <v>73</v>
      </c>
      <c r="AW824" s="100">
        <f t="shared" si="323"/>
        <v>21073</v>
      </c>
      <c r="AY824" s="7" t="s">
        <v>1461</v>
      </c>
    </row>
    <row r="825" spans="1:51" ht="13" hidden="1" customHeight="1" outlineLevel="1">
      <c r="A825" t="s">
        <v>874</v>
      </c>
      <c r="B825" t="s">
        <v>1068</v>
      </c>
      <c r="C825" s="1">
        <f t="shared" si="324"/>
        <v>1953</v>
      </c>
      <c r="D825" s="7">
        <f>IF(N825&gt;0, RANK(N825,(N825:P825,Q825:AE825)),0)</f>
        <v>2</v>
      </c>
      <c r="E825" s="7">
        <f>IF(O825&gt;0,RANK(O825,(N825:P825,Q825:AE825)),0)</f>
        <v>1</v>
      </c>
      <c r="F825" s="7">
        <f>IF(P825&gt;0,RANK(P825,(N825:P825,Q825:AE825)),0)</f>
        <v>0</v>
      </c>
      <c r="G825" s="1">
        <f t="shared" si="313"/>
        <v>283</v>
      </c>
      <c r="H825" s="2">
        <f t="shared" si="314"/>
        <v>0.144905273937532</v>
      </c>
      <c r="I825" s="2"/>
      <c r="J825" s="2">
        <f t="shared" si="325"/>
        <v>0.4116743471582181</v>
      </c>
      <c r="K825" s="2">
        <f t="shared" si="326"/>
        <v>0.5565796210957501</v>
      </c>
      <c r="L825" s="2">
        <f t="shared" si="327"/>
        <v>0</v>
      </c>
      <c r="M825" s="2">
        <f t="shared" si="328"/>
        <v>3.1746031746031855E-2</v>
      </c>
      <c r="N825" s="55">
        <v>804</v>
      </c>
      <c r="O825" s="55">
        <v>1087</v>
      </c>
      <c r="P825" s="106"/>
      <c r="Q825" s="106">
        <v>62</v>
      </c>
      <c r="Y825" s="55">
        <v>0</v>
      </c>
      <c r="Z825" s="55">
        <v>0</v>
      </c>
      <c r="AA825" s="55">
        <v>0</v>
      </c>
      <c r="AB825" s="55">
        <v>0</v>
      </c>
      <c r="AG825" s="7">
        <f>IF(Q825&gt;0,RANK(Q825,(N825:P825,Q825:AE825)),0)</f>
        <v>3</v>
      </c>
      <c r="AH825" s="7">
        <f>IF(R825&gt;0,RANK(R825,(N825:P825,Q825:AE825)),0)</f>
        <v>0</v>
      </c>
      <c r="AI825" s="7">
        <f>IF(T825&gt;0,RANK(T825,(N825:P825,Q825:AE825)),0)</f>
        <v>0</v>
      </c>
      <c r="AJ825" s="7">
        <f>IF(S825&gt;0,RANK(S825,(N825:P825,Q825:AE825)),0)</f>
        <v>0</v>
      </c>
      <c r="AK825" s="2">
        <f t="shared" si="329"/>
        <v>3.1746031746031744E-2</v>
      </c>
      <c r="AL825" s="2">
        <f t="shared" si="330"/>
        <v>0</v>
      </c>
      <c r="AM825" s="2">
        <f t="shared" si="331"/>
        <v>0</v>
      </c>
      <c r="AN825" s="2">
        <f t="shared" si="332"/>
        <v>0</v>
      </c>
      <c r="AP825" t="s">
        <v>874</v>
      </c>
      <c r="AQ825" t="s">
        <v>1068</v>
      </c>
      <c r="AT825">
        <v>2</v>
      </c>
      <c r="AU825" s="95">
        <v>21</v>
      </c>
      <c r="AV825" s="97">
        <v>75</v>
      </c>
      <c r="AW825" s="100">
        <f t="shared" si="323"/>
        <v>21075</v>
      </c>
      <c r="AY825" s="7" t="s">
        <v>1461</v>
      </c>
    </row>
    <row r="826" spans="1:51" ht="13" hidden="1" customHeight="1" outlineLevel="1">
      <c r="A826" t="s">
        <v>1546</v>
      </c>
      <c r="B826" t="s">
        <v>1068</v>
      </c>
      <c r="C826" s="1">
        <f t="shared" si="324"/>
        <v>2650</v>
      </c>
      <c r="D826" s="7">
        <f>IF(N826&gt;0, RANK(N826,(N826:P826,Q826:AE826)),0)</f>
        <v>2</v>
      </c>
      <c r="E826" s="7">
        <f>IF(O826&gt;0,RANK(O826,(N826:P826,Q826:AE826)),0)</f>
        <v>1</v>
      </c>
      <c r="F826" s="7">
        <f>IF(P826&gt;0,RANK(P826,(N826:P826,Q826:AE826)),0)</f>
        <v>0</v>
      </c>
      <c r="G826" s="1">
        <f t="shared" si="313"/>
        <v>502</v>
      </c>
      <c r="H826" s="2">
        <f t="shared" si="314"/>
        <v>0.18943396226415093</v>
      </c>
      <c r="I826" s="2"/>
      <c r="J826" s="2">
        <f t="shared" si="325"/>
        <v>0.38792452830188678</v>
      </c>
      <c r="K826" s="2">
        <f t="shared" si="326"/>
        <v>0.57735849056603772</v>
      </c>
      <c r="L826" s="2">
        <f t="shared" si="327"/>
        <v>0</v>
      </c>
      <c r="M826" s="2">
        <f t="shared" si="328"/>
        <v>3.4716981132075442E-2</v>
      </c>
      <c r="N826" s="55">
        <v>1028</v>
      </c>
      <c r="O826" s="55">
        <v>1530</v>
      </c>
      <c r="P826" s="106"/>
      <c r="Q826" s="106">
        <v>92</v>
      </c>
      <c r="Y826" s="55">
        <v>0</v>
      </c>
      <c r="Z826" s="55">
        <v>0</v>
      </c>
      <c r="AA826" s="55">
        <v>0</v>
      </c>
      <c r="AB826" s="55">
        <v>0</v>
      </c>
      <c r="AG826" s="7">
        <f>IF(Q826&gt;0,RANK(Q826,(N826:P826,Q826:AE826)),0)</f>
        <v>3</v>
      </c>
      <c r="AH826" s="7">
        <f>IF(R826&gt;0,RANK(R826,(N826:P826,Q826:AE826)),0)</f>
        <v>0</v>
      </c>
      <c r="AI826" s="7">
        <f>IF(T826&gt;0,RANK(T826,(N826:P826,Q826:AE826)),0)</f>
        <v>0</v>
      </c>
      <c r="AJ826" s="7">
        <f>IF(S826&gt;0,RANK(S826,(N826:P826,Q826:AE826)),0)</f>
        <v>0</v>
      </c>
      <c r="AK826" s="2">
        <f t="shared" si="329"/>
        <v>3.471698113207547E-2</v>
      </c>
      <c r="AL826" s="2">
        <f t="shared" si="330"/>
        <v>0</v>
      </c>
      <c r="AM826" s="2">
        <f t="shared" si="331"/>
        <v>0</v>
      </c>
      <c r="AN826" s="2">
        <f t="shared" si="332"/>
        <v>0</v>
      </c>
      <c r="AP826" t="s">
        <v>1546</v>
      </c>
      <c r="AQ826" t="s">
        <v>1068</v>
      </c>
      <c r="AT826">
        <v>2</v>
      </c>
      <c r="AU826" s="95">
        <v>21</v>
      </c>
      <c r="AV826" s="97">
        <v>77</v>
      </c>
      <c r="AW826" s="100">
        <f t="shared" si="323"/>
        <v>21077</v>
      </c>
      <c r="AY826" s="7" t="s">
        <v>1461</v>
      </c>
    </row>
    <row r="827" spans="1:51" ht="13" hidden="1" customHeight="1" outlineLevel="1">
      <c r="A827" t="s">
        <v>2350</v>
      </c>
      <c r="B827" t="s">
        <v>1068</v>
      </c>
      <c r="C827" s="1">
        <f t="shared" si="324"/>
        <v>5504</v>
      </c>
      <c r="D827" s="7">
        <f>IF(N827&gt;0, RANK(N827,(N827:P827,Q827:AE827)),0)</f>
        <v>2</v>
      </c>
      <c r="E827" s="7">
        <f>IF(O827&gt;0,RANK(O827,(N827:P827,Q827:AE827)),0)</f>
        <v>1</v>
      </c>
      <c r="F827" s="7">
        <f>IF(P827&gt;0,RANK(P827,(N827:P827,Q827:AE827)),0)</f>
        <v>0</v>
      </c>
      <c r="G827" s="1">
        <f t="shared" si="313"/>
        <v>2202</v>
      </c>
      <c r="H827" s="2">
        <f t="shared" si="314"/>
        <v>0.40007267441860467</v>
      </c>
      <c r="I827" s="2"/>
      <c r="J827" s="2">
        <f t="shared" si="325"/>
        <v>0.28379360465116277</v>
      </c>
      <c r="K827" s="2">
        <f t="shared" si="326"/>
        <v>0.68386627906976749</v>
      </c>
      <c r="L827" s="2">
        <f t="shared" si="327"/>
        <v>0</v>
      </c>
      <c r="M827" s="2">
        <f t="shared" si="328"/>
        <v>3.2340116279069742E-2</v>
      </c>
      <c r="N827" s="55">
        <v>1562</v>
      </c>
      <c r="O827" s="55">
        <v>3764</v>
      </c>
      <c r="P827" s="106"/>
      <c r="Q827" s="106">
        <v>177</v>
      </c>
      <c r="Y827" s="55">
        <v>1</v>
      </c>
      <c r="Z827" s="55">
        <v>0</v>
      </c>
      <c r="AA827" s="55">
        <v>0</v>
      </c>
      <c r="AB827" s="55">
        <v>0</v>
      </c>
      <c r="AG827" s="7">
        <f>IF(Q827&gt;0,RANK(Q827,(N827:P827,Q827:AE827)),0)</f>
        <v>3</v>
      </c>
      <c r="AH827" s="7">
        <f>IF(R827&gt;0,RANK(R827,(N827:P827,Q827:AE827)),0)</f>
        <v>0</v>
      </c>
      <c r="AI827" s="7">
        <f>IF(T827&gt;0,RANK(T827,(N827:P827,Q827:AE827)),0)</f>
        <v>0</v>
      </c>
      <c r="AJ827" s="7">
        <f>IF(S827&gt;0,RANK(S827,(N827:P827,Q827:AE827)),0)</f>
        <v>0</v>
      </c>
      <c r="AK827" s="2">
        <f t="shared" si="329"/>
        <v>3.2158430232558141E-2</v>
      </c>
      <c r="AL827" s="2">
        <f t="shared" si="330"/>
        <v>0</v>
      </c>
      <c r="AM827" s="2">
        <f t="shared" si="331"/>
        <v>0</v>
      </c>
      <c r="AN827" s="2">
        <f t="shared" si="332"/>
        <v>0</v>
      </c>
      <c r="AP827" t="s">
        <v>2350</v>
      </c>
      <c r="AQ827" t="s">
        <v>1068</v>
      </c>
      <c r="AT827">
        <v>2</v>
      </c>
      <c r="AU827" s="95">
        <v>21</v>
      </c>
      <c r="AV827" s="97">
        <v>79</v>
      </c>
      <c r="AW827" s="100">
        <f t="shared" si="323"/>
        <v>21079</v>
      </c>
      <c r="AY827" s="7" t="s">
        <v>1461</v>
      </c>
    </row>
    <row r="828" spans="1:51" ht="13" hidden="1" customHeight="1" outlineLevel="1">
      <c r="A828" t="s">
        <v>1377</v>
      </c>
      <c r="B828" t="s">
        <v>1068</v>
      </c>
      <c r="C828" s="1">
        <f t="shared" si="324"/>
        <v>6338</v>
      </c>
      <c r="D828" s="7">
        <f>IF(N828&gt;0, RANK(N828,(N828:P828,Q828:AE828)),0)</f>
        <v>2</v>
      </c>
      <c r="E828" s="7">
        <f>IF(O828&gt;0,RANK(O828,(N828:P828,Q828:AE828)),0)</f>
        <v>1</v>
      </c>
      <c r="F828" s="7">
        <f>IF(P828&gt;0,RANK(P828,(N828:P828,Q828:AE828)),0)</f>
        <v>0</v>
      </c>
      <c r="G828" s="1">
        <f t="shared" si="313"/>
        <v>2188</v>
      </c>
      <c r="H828" s="2">
        <f t="shared" si="314"/>
        <v>0.34521931208583151</v>
      </c>
      <c r="I828" s="2"/>
      <c r="J828" s="2">
        <f t="shared" si="325"/>
        <v>0.30577469233196591</v>
      </c>
      <c r="K828" s="2">
        <f t="shared" si="326"/>
        <v>0.65099400441779742</v>
      </c>
      <c r="L828" s="2">
        <f t="shared" si="327"/>
        <v>0</v>
      </c>
      <c r="M828" s="2">
        <f t="shared" si="328"/>
        <v>4.3231303250236608E-2</v>
      </c>
      <c r="N828" s="55">
        <v>1938</v>
      </c>
      <c r="O828" s="55">
        <v>4126</v>
      </c>
      <c r="P828" s="106"/>
      <c r="Q828" s="106">
        <v>274</v>
      </c>
      <c r="Y828" s="55">
        <v>0</v>
      </c>
      <c r="Z828" s="55">
        <v>0</v>
      </c>
      <c r="AA828" s="55">
        <v>0</v>
      </c>
      <c r="AB828" s="55">
        <v>0</v>
      </c>
      <c r="AG828" s="7">
        <f>IF(Q828&gt;0,RANK(Q828,(N828:P828,Q828:AE828)),0)</f>
        <v>3</v>
      </c>
      <c r="AH828" s="7">
        <f>IF(R828&gt;0,RANK(R828,(N828:P828,Q828:AE828)),0)</f>
        <v>0</v>
      </c>
      <c r="AI828" s="7">
        <f>IF(T828&gt;0,RANK(T828,(N828:P828,Q828:AE828)),0)</f>
        <v>0</v>
      </c>
      <c r="AJ828" s="7">
        <f>IF(S828&gt;0,RANK(S828,(N828:P828,Q828:AE828)),0)</f>
        <v>0</v>
      </c>
      <c r="AK828" s="2">
        <f t="shared" si="329"/>
        <v>4.323130325023667E-2</v>
      </c>
      <c r="AL828" s="2">
        <f t="shared" si="330"/>
        <v>0</v>
      </c>
      <c r="AM828" s="2">
        <f t="shared" si="331"/>
        <v>0</v>
      </c>
      <c r="AN828" s="2">
        <f t="shared" si="332"/>
        <v>0</v>
      </c>
      <c r="AP828" t="s">
        <v>1377</v>
      </c>
      <c r="AQ828" t="s">
        <v>1068</v>
      </c>
      <c r="AT828">
        <v>2</v>
      </c>
      <c r="AU828" s="95">
        <v>21</v>
      </c>
      <c r="AV828" s="97">
        <v>81</v>
      </c>
      <c r="AW828" s="100">
        <f t="shared" si="323"/>
        <v>21081</v>
      </c>
      <c r="AY828" s="7" t="s">
        <v>1461</v>
      </c>
    </row>
    <row r="829" spans="1:51" ht="13" hidden="1" customHeight="1" outlineLevel="1">
      <c r="A829" t="s">
        <v>118</v>
      </c>
      <c r="B829" t="s">
        <v>1068</v>
      </c>
      <c r="C829" s="1">
        <f t="shared" si="324"/>
        <v>13116</v>
      </c>
      <c r="D829" s="7">
        <f>IF(N829&gt;0, RANK(N829,(N829:P829,Q829:AE829)),0)</f>
        <v>2</v>
      </c>
      <c r="E829" s="7">
        <f>IF(O829&gt;0,RANK(O829,(N829:P829,Q829:AE829)),0)</f>
        <v>1</v>
      </c>
      <c r="F829" s="7">
        <f>IF(P829&gt;0,RANK(P829,(N829:P829,Q829:AE829)),0)</f>
        <v>0</v>
      </c>
      <c r="G829" s="1">
        <f t="shared" si="313"/>
        <v>4006</v>
      </c>
      <c r="H829" s="2">
        <f t="shared" si="314"/>
        <v>0.30542848429399205</v>
      </c>
      <c r="I829" s="2"/>
      <c r="J829" s="2">
        <f t="shared" si="325"/>
        <v>0.33234217749313816</v>
      </c>
      <c r="K829" s="2">
        <f t="shared" si="326"/>
        <v>0.63777066178713027</v>
      </c>
      <c r="L829" s="2">
        <f t="shared" si="327"/>
        <v>0</v>
      </c>
      <c r="M829" s="2">
        <f t="shared" si="328"/>
        <v>2.9887160719731631E-2</v>
      </c>
      <c r="N829" s="55">
        <v>4359</v>
      </c>
      <c r="O829" s="55">
        <v>8365</v>
      </c>
      <c r="P829" s="106"/>
      <c r="Q829" s="106">
        <v>389</v>
      </c>
      <c r="Y829" s="55">
        <v>0</v>
      </c>
      <c r="Z829" s="55">
        <v>1</v>
      </c>
      <c r="AA829" s="55">
        <v>2</v>
      </c>
      <c r="AB829" s="55">
        <v>0</v>
      </c>
      <c r="AG829" s="7">
        <f>IF(Q829&gt;0,RANK(Q829,(N829:P829,Q829:AE829)),0)</f>
        <v>3</v>
      </c>
      <c r="AH829" s="7">
        <f>IF(R829&gt;0,RANK(R829,(N829:P829,Q829:AE829)),0)</f>
        <v>0</v>
      </c>
      <c r="AI829" s="7">
        <f>IF(T829&gt;0,RANK(T829,(N829:P829,Q829:AE829)),0)</f>
        <v>0</v>
      </c>
      <c r="AJ829" s="7">
        <f>IF(S829&gt;0,RANK(S829,(N829:P829,Q829:AE829)),0)</f>
        <v>0</v>
      </c>
      <c r="AK829" s="2">
        <f t="shared" si="329"/>
        <v>2.9658432448917353E-2</v>
      </c>
      <c r="AL829" s="2">
        <f t="shared" si="330"/>
        <v>0</v>
      </c>
      <c r="AM829" s="2">
        <f t="shared" si="331"/>
        <v>0</v>
      </c>
      <c r="AN829" s="2">
        <f t="shared" si="332"/>
        <v>0</v>
      </c>
      <c r="AP829" t="s">
        <v>118</v>
      </c>
      <c r="AQ829" t="s">
        <v>1068</v>
      </c>
      <c r="AT829">
        <v>2</v>
      </c>
      <c r="AU829" s="95">
        <v>21</v>
      </c>
      <c r="AV829" s="97">
        <v>83</v>
      </c>
      <c r="AW829" s="100">
        <f t="shared" si="323"/>
        <v>21083</v>
      </c>
      <c r="AY829" s="7" t="s">
        <v>1461</v>
      </c>
    </row>
    <row r="830" spans="1:51" ht="13" hidden="1" customHeight="1" outlineLevel="1">
      <c r="A830" t="s">
        <v>775</v>
      </c>
      <c r="B830" t="s">
        <v>1068</v>
      </c>
      <c r="C830" s="1">
        <f t="shared" si="324"/>
        <v>7888</v>
      </c>
      <c r="D830" s="7">
        <f>IF(N830&gt;0, RANK(N830,(N830:P830,Q830:AE830)),0)</f>
        <v>2</v>
      </c>
      <c r="E830" s="7">
        <f>IF(O830&gt;0,RANK(O830,(N830:P830,Q830:AE830)),0)</f>
        <v>1</v>
      </c>
      <c r="F830" s="7">
        <f>IF(P830&gt;0,RANK(P830,(N830:P830,Q830:AE830)),0)</f>
        <v>0</v>
      </c>
      <c r="G830" s="1">
        <f t="shared" si="313"/>
        <v>2495</v>
      </c>
      <c r="H830" s="2">
        <f t="shared" si="314"/>
        <v>0.3163032454361055</v>
      </c>
      <c r="I830" s="2"/>
      <c r="J830" s="2">
        <f t="shared" si="325"/>
        <v>0.32365618661257606</v>
      </c>
      <c r="K830" s="2">
        <f t="shared" si="326"/>
        <v>0.63995943204868155</v>
      </c>
      <c r="L830" s="2">
        <f t="shared" si="327"/>
        <v>0</v>
      </c>
      <c r="M830" s="2">
        <f t="shared" si="328"/>
        <v>3.6384381338742444E-2</v>
      </c>
      <c r="N830" s="55">
        <v>2553</v>
      </c>
      <c r="O830" s="55">
        <v>5048</v>
      </c>
      <c r="P830" s="106"/>
      <c r="Q830" s="106">
        <v>287</v>
      </c>
      <c r="Y830" s="55">
        <v>0</v>
      </c>
      <c r="Z830" s="55">
        <v>0</v>
      </c>
      <c r="AA830" s="55">
        <v>0</v>
      </c>
      <c r="AB830" s="55">
        <v>0</v>
      </c>
      <c r="AG830" s="7">
        <f>IF(Q830&gt;0,RANK(Q830,(N830:P830,Q830:AE830)),0)</f>
        <v>3</v>
      </c>
      <c r="AH830" s="7">
        <f>IF(R830&gt;0,RANK(R830,(N830:P830,Q830:AE830)),0)</f>
        <v>0</v>
      </c>
      <c r="AI830" s="7">
        <f>IF(T830&gt;0,RANK(T830,(N830:P830,Q830:AE830)),0)</f>
        <v>0</v>
      </c>
      <c r="AJ830" s="7">
        <f>IF(S830&gt;0,RANK(S830,(N830:P830,Q830:AE830)),0)</f>
        <v>0</v>
      </c>
      <c r="AK830" s="2">
        <f t="shared" si="329"/>
        <v>3.6384381338742396E-2</v>
      </c>
      <c r="AL830" s="2">
        <f t="shared" si="330"/>
        <v>0</v>
      </c>
      <c r="AM830" s="2">
        <f t="shared" si="331"/>
        <v>0</v>
      </c>
      <c r="AN830" s="2">
        <f t="shared" si="332"/>
        <v>0</v>
      </c>
      <c r="AP830" t="s">
        <v>775</v>
      </c>
      <c r="AQ830" t="s">
        <v>1068</v>
      </c>
      <c r="AT830">
        <v>2</v>
      </c>
      <c r="AU830" s="95">
        <v>21</v>
      </c>
      <c r="AV830" s="97">
        <v>85</v>
      </c>
      <c r="AW830" s="100">
        <f t="shared" si="323"/>
        <v>21085</v>
      </c>
      <c r="AY830" s="7" t="s">
        <v>1461</v>
      </c>
    </row>
    <row r="831" spans="1:51" ht="13" hidden="1" customHeight="1" outlineLevel="1">
      <c r="A831" t="s">
        <v>1203</v>
      </c>
      <c r="B831" t="s">
        <v>1068</v>
      </c>
      <c r="C831" s="1">
        <f t="shared" si="324"/>
        <v>4807</v>
      </c>
      <c r="D831" s="7">
        <f>IF(N831&gt;0, RANK(N831,(N831:P831,Q831:AE831)),0)</f>
        <v>2</v>
      </c>
      <c r="E831" s="7">
        <f>IF(O831&gt;0,RANK(O831,(N831:P831,Q831:AE831)),0)</f>
        <v>1</v>
      </c>
      <c r="F831" s="7">
        <f>IF(P831&gt;0,RANK(P831,(N831:P831,Q831:AE831)),0)</f>
        <v>0</v>
      </c>
      <c r="G831" s="1">
        <f t="shared" si="313"/>
        <v>1744</v>
      </c>
      <c r="H831" s="2">
        <f t="shared" si="314"/>
        <v>0.36280424381110882</v>
      </c>
      <c r="I831" s="2"/>
      <c r="J831" s="2">
        <f t="shared" si="325"/>
        <v>0.30247555648013313</v>
      </c>
      <c r="K831" s="2">
        <f t="shared" si="326"/>
        <v>0.6652798002912419</v>
      </c>
      <c r="L831" s="2">
        <f t="shared" si="327"/>
        <v>0</v>
      </c>
      <c r="M831" s="2">
        <f t="shared" si="328"/>
        <v>3.224464322862497E-2</v>
      </c>
      <c r="N831" s="55">
        <v>1454</v>
      </c>
      <c r="O831" s="55">
        <v>3198</v>
      </c>
      <c r="P831" s="106"/>
      <c r="Q831" s="106">
        <v>155</v>
      </c>
      <c r="Y831" s="55">
        <v>0</v>
      </c>
      <c r="Z831" s="55">
        <v>0</v>
      </c>
      <c r="AA831" s="55">
        <v>0</v>
      </c>
      <c r="AB831" s="55">
        <v>0</v>
      </c>
      <c r="AG831" s="7">
        <f>IF(Q831&gt;0,RANK(Q831,(N831:P831,Q831:AE831)),0)</f>
        <v>3</v>
      </c>
      <c r="AH831" s="7">
        <f>IF(R831&gt;0,RANK(R831,(N831:P831,Q831:AE831)),0)</f>
        <v>0</v>
      </c>
      <c r="AI831" s="7">
        <f>IF(T831&gt;0,RANK(T831,(N831:P831,Q831:AE831)),0)</f>
        <v>0</v>
      </c>
      <c r="AJ831" s="7">
        <f>IF(S831&gt;0,RANK(S831,(N831:P831,Q831:AE831)),0)</f>
        <v>0</v>
      </c>
      <c r="AK831" s="2">
        <f t="shared" si="329"/>
        <v>3.2244643228624921E-2</v>
      </c>
      <c r="AL831" s="2">
        <f t="shared" si="330"/>
        <v>0</v>
      </c>
      <c r="AM831" s="2">
        <f t="shared" si="331"/>
        <v>0</v>
      </c>
      <c r="AN831" s="2">
        <f t="shared" si="332"/>
        <v>0</v>
      </c>
      <c r="AP831" t="s">
        <v>1203</v>
      </c>
      <c r="AQ831" t="s">
        <v>1068</v>
      </c>
      <c r="AT831">
        <v>2</v>
      </c>
      <c r="AU831" s="95">
        <v>21</v>
      </c>
      <c r="AV831" s="97">
        <v>87</v>
      </c>
      <c r="AW831" s="100">
        <f t="shared" si="323"/>
        <v>21087</v>
      </c>
      <c r="AY831" s="7" t="s">
        <v>1461</v>
      </c>
    </row>
    <row r="832" spans="1:51" ht="13" hidden="1" customHeight="1" outlineLevel="1">
      <c r="A832" t="s">
        <v>1433</v>
      </c>
      <c r="B832" t="s">
        <v>1068</v>
      </c>
      <c r="C832" s="1">
        <f t="shared" si="324"/>
        <v>11820</v>
      </c>
      <c r="D832" s="7">
        <f>IF(N832&gt;0, RANK(N832,(N832:P832,Q832:AE832)),0)</f>
        <v>2</v>
      </c>
      <c r="E832" s="7">
        <f>IF(O832&gt;0,RANK(O832,(N832:P832,Q832:AE832)),0)</f>
        <v>1</v>
      </c>
      <c r="F832" s="7">
        <f>IF(P832&gt;0,RANK(P832,(N832:P832,Q832:AE832)),0)</f>
        <v>0</v>
      </c>
      <c r="G832" s="1">
        <f t="shared" si="313"/>
        <v>699</v>
      </c>
      <c r="H832" s="2">
        <f t="shared" si="314"/>
        <v>5.913705583756345E-2</v>
      </c>
      <c r="I832" s="2"/>
      <c r="J832" s="2">
        <f t="shared" si="325"/>
        <v>0.45499153976311335</v>
      </c>
      <c r="K832" s="2">
        <f t="shared" si="326"/>
        <v>0.51412859560067681</v>
      </c>
      <c r="L832" s="2">
        <f t="shared" si="327"/>
        <v>0</v>
      </c>
      <c r="M832" s="2">
        <f t="shared" si="328"/>
        <v>3.0879864636209842E-2</v>
      </c>
      <c r="N832" s="55">
        <v>5378</v>
      </c>
      <c r="O832" s="55">
        <v>6077</v>
      </c>
      <c r="P832" s="106"/>
      <c r="Q832" s="106">
        <v>365</v>
      </c>
      <c r="Y832" s="55">
        <v>0</v>
      </c>
      <c r="Z832" s="55">
        <v>0</v>
      </c>
      <c r="AA832" s="55">
        <v>0</v>
      </c>
      <c r="AB832" s="55">
        <v>0</v>
      </c>
      <c r="AG832" s="7">
        <f>IF(Q832&gt;0,RANK(Q832,(N832:P832,Q832:AE832)),0)</f>
        <v>3</v>
      </c>
      <c r="AH832" s="7">
        <f>IF(R832&gt;0,RANK(R832,(N832:P832,Q832:AE832)),0)</f>
        <v>0</v>
      </c>
      <c r="AI832" s="7">
        <f>IF(T832&gt;0,RANK(T832,(N832:P832,Q832:AE832)),0)</f>
        <v>0</v>
      </c>
      <c r="AJ832" s="7">
        <f>IF(S832&gt;0,RANK(S832,(N832:P832,Q832:AE832)),0)</f>
        <v>0</v>
      </c>
      <c r="AK832" s="2">
        <f t="shared" si="329"/>
        <v>3.0879864636209814E-2</v>
      </c>
      <c r="AL832" s="2">
        <f t="shared" si="330"/>
        <v>0</v>
      </c>
      <c r="AM832" s="2">
        <f t="shared" si="331"/>
        <v>0</v>
      </c>
      <c r="AN832" s="2">
        <f t="shared" si="332"/>
        <v>0</v>
      </c>
      <c r="AP832" t="s">
        <v>1433</v>
      </c>
      <c r="AQ832" t="s">
        <v>1068</v>
      </c>
      <c r="AT832">
        <v>2</v>
      </c>
      <c r="AU832" s="95">
        <v>21</v>
      </c>
      <c r="AV832" s="97">
        <v>89</v>
      </c>
      <c r="AW832" s="100">
        <f t="shared" si="323"/>
        <v>21089</v>
      </c>
      <c r="AY832" s="7" t="s">
        <v>1461</v>
      </c>
    </row>
    <row r="833" spans="1:51" ht="13" hidden="1" customHeight="1" outlineLevel="1">
      <c r="A833" t="s">
        <v>12</v>
      </c>
      <c r="B833" t="s">
        <v>1068</v>
      </c>
      <c r="C833" s="1">
        <f t="shared" si="324"/>
        <v>3723</v>
      </c>
      <c r="D833" s="7">
        <f>IF(N833&gt;0, RANK(N833,(N833:P833,Q833:AE833)),0)</f>
        <v>2</v>
      </c>
      <c r="E833" s="7">
        <f>IF(O833&gt;0,RANK(O833,(N833:P833,Q833:AE833)),0)</f>
        <v>1</v>
      </c>
      <c r="F833" s="7">
        <f>IF(P833&gt;0,RANK(P833,(N833:P833,Q833:AE833)),0)</f>
        <v>0</v>
      </c>
      <c r="G833" s="1">
        <f t="shared" si="313"/>
        <v>175</v>
      </c>
      <c r="H833" s="2">
        <f t="shared" si="314"/>
        <v>4.7005103411227503E-2</v>
      </c>
      <c r="I833" s="2"/>
      <c r="J833" s="2">
        <f t="shared" si="325"/>
        <v>0.45850120870265915</v>
      </c>
      <c r="K833" s="2">
        <f t="shared" si="326"/>
        <v>0.50550631211388664</v>
      </c>
      <c r="L833" s="2">
        <f t="shared" si="327"/>
        <v>0</v>
      </c>
      <c r="M833" s="2">
        <f t="shared" si="328"/>
        <v>3.5992479183454162E-2</v>
      </c>
      <c r="N833" s="55">
        <v>1707</v>
      </c>
      <c r="O833" s="55">
        <v>1882</v>
      </c>
      <c r="P833" s="106"/>
      <c r="Q833" s="106">
        <v>134</v>
      </c>
      <c r="Y833" s="55">
        <v>0</v>
      </c>
      <c r="Z833" s="55">
        <v>0</v>
      </c>
      <c r="AA833" s="55">
        <v>0</v>
      </c>
      <c r="AB833" s="55">
        <v>0</v>
      </c>
      <c r="AG833" s="7">
        <f>IF(Q833&gt;0,RANK(Q833,(N833:P833,Q833:AE833)),0)</f>
        <v>3</v>
      </c>
      <c r="AH833" s="7">
        <f>IF(R833&gt;0,RANK(R833,(N833:P833,Q833:AE833)),0)</f>
        <v>0</v>
      </c>
      <c r="AI833" s="7">
        <f>IF(T833&gt;0,RANK(T833,(N833:P833,Q833:AE833)),0)</f>
        <v>0</v>
      </c>
      <c r="AJ833" s="7">
        <f>IF(S833&gt;0,RANK(S833,(N833:P833,Q833:AE833)),0)</f>
        <v>0</v>
      </c>
      <c r="AK833" s="2">
        <f t="shared" si="329"/>
        <v>3.5992479183454204E-2</v>
      </c>
      <c r="AL833" s="2">
        <f t="shared" si="330"/>
        <v>0</v>
      </c>
      <c r="AM833" s="2">
        <f t="shared" si="331"/>
        <v>0</v>
      </c>
      <c r="AN833" s="2">
        <f t="shared" si="332"/>
        <v>0</v>
      </c>
      <c r="AP833" t="s">
        <v>12</v>
      </c>
      <c r="AQ833" t="s">
        <v>1068</v>
      </c>
      <c r="AT833">
        <v>2</v>
      </c>
      <c r="AU833" s="95">
        <v>21</v>
      </c>
      <c r="AV833" s="97">
        <v>91</v>
      </c>
      <c r="AW833" s="100">
        <f t="shared" si="323"/>
        <v>21091</v>
      </c>
      <c r="AY833" s="7" t="s">
        <v>1461</v>
      </c>
    </row>
    <row r="834" spans="1:51" ht="13" hidden="1" customHeight="1" outlineLevel="1">
      <c r="A834" t="s">
        <v>831</v>
      </c>
      <c r="B834" t="s">
        <v>1068</v>
      </c>
      <c r="C834" s="1">
        <f t="shared" si="324"/>
        <v>30539</v>
      </c>
      <c r="D834" s="7">
        <f>IF(N834&gt;0, RANK(N834,(N834:P834,Q834:AE834)),0)</f>
        <v>2</v>
      </c>
      <c r="E834" s="7">
        <f>IF(O834&gt;0,RANK(O834,(N834:P834,Q834:AE834)),0)</f>
        <v>1</v>
      </c>
      <c r="F834" s="7">
        <f>IF(P834&gt;0,RANK(P834,(N834:P834,Q834:AE834)),0)</f>
        <v>0</v>
      </c>
      <c r="G834" s="1">
        <f t="shared" si="313"/>
        <v>5576</v>
      </c>
      <c r="H834" s="2">
        <f t="shared" si="314"/>
        <v>0.18258620125085956</v>
      </c>
      <c r="I834" s="2"/>
      <c r="J834" s="2">
        <f t="shared" si="325"/>
        <v>0.39212154949408951</v>
      </c>
      <c r="K834" s="2">
        <f t="shared" si="326"/>
        <v>0.57470775074494906</v>
      </c>
      <c r="L834" s="2">
        <f t="shared" si="327"/>
        <v>0</v>
      </c>
      <c r="M834" s="2">
        <f t="shared" si="328"/>
        <v>3.3170699760961431E-2</v>
      </c>
      <c r="N834" s="55">
        <v>11975</v>
      </c>
      <c r="O834" s="55">
        <v>17551</v>
      </c>
      <c r="P834" s="106"/>
      <c r="Q834" s="106">
        <v>1011</v>
      </c>
      <c r="Y834" s="55">
        <v>0</v>
      </c>
      <c r="Z834" s="55">
        <v>1</v>
      </c>
      <c r="AA834" s="55">
        <v>0</v>
      </c>
      <c r="AB834" s="55">
        <v>1</v>
      </c>
      <c r="AG834" s="7">
        <f>IF(Q834&gt;0,RANK(Q834,(N834:P834,Q834:AE834)),0)</f>
        <v>3</v>
      </c>
      <c r="AH834" s="7">
        <f>IF(R834&gt;0,RANK(R834,(N834:P834,Q834:AE834)),0)</f>
        <v>0</v>
      </c>
      <c r="AI834" s="7">
        <f>IF(T834&gt;0,RANK(T834,(N834:P834,Q834:AE834)),0)</f>
        <v>0</v>
      </c>
      <c r="AJ834" s="7">
        <f>IF(S834&gt;0,RANK(S834,(N834:P834,Q834:AE834)),0)</f>
        <v>0</v>
      </c>
      <c r="AK834" s="2">
        <f t="shared" si="329"/>
        <v>3.3105209731818332E-2</v>
      </c>
      <c r="AL834" s="2">
        <f t="shared" si="330"/>
        <v>0</v>
      </c>
      <c r="AM834" s="2">
        <f t="shared" si="331"/>
        <v>0</v>
      </c>
      <c r="AN834" s="2">
        <f t="shared" si="332"/>
        <v>0</v>
      </c>
      <c r="AP834" t="s">
        <v>831</v>
      </c>
      <c r="AQ834" t="s">
        <v>1068</v>
      </c>
      <c r="AT834">
        <v>2</v>
      </c>
      <c r="AU834" s="95">
        <v>21</v>
      </c>
      <c r="AV834" s="97">
        <v>93</v>
      </c>
      <c r="AW834" s="100">
        <f t="shared" si="323"/>
        <v>21093</v>
      </c>
      <c r="AY834" s="7" t="s">
        <v>1461</v>
      </c>
    </row>
    <row r="835" spans="1:51" ht="13" hidden="1" customHeight="1" outlineLevel="1">
      <c r="A835" t="s">
        <v>1112</v>
      </c>
      <c r="B835" t="s">
        <v>1068</v>
      </c>
      <c r="C835" s="1">
        <f t="shared" si="324"/>
        <v>8966</v>
      </c>
      <c r="D835" s="7">
        <f>IF(N835&gt;0, RANK(N835,(N835:P835,Q835:AE835)),0)</f>
        <v>2</v>
      </c>
      <c r="E835" s="7">
        <f>IF(O835&gt;0,RANK(O835,(N835:P835,Q835:AE835)),0)</f>
        <v>1</v>
      </c>
      <c r="F835" s="7">
        <f>IF(P835&gt;0,RANK(P835,(N835:P835,Q835:AE835)),0)</f>
        <v>0</v>
      </c>
      <c r="G835" s="1">
        <f t="shared" si="313"/>
        <v>4252</v>
      </c>
      <c r="H835" s="2">
        <f t="shared" si="314"/>
        <v>0.47423600267677896</v>
      </c>
      <c r="I835" s="2"/>
      <c r="J835" s="2">
        <f t="shared" si="325"/>
        <v>0.24525987062235111</v>
      </c>
      <c r="K835" s="2">
        <f t="shared" si="326"/>
        <v>0.71949587329913001</v>
      </c>
      <c r="L835" s="2">
        <f t="shared" si="327"/>
        <v>0</v>
      </c>
      <c r="M835" s="2">
        <f t="shared" si="328"/>
        <v>3.5244256078518887E-2</v>
      </c>
      <c r="N835" s="55">
        <v>2199</v>
      </c>
      <c r="O835" s="55">
        <v>6451</v>
      </c>
      <c r="P835" s="106"/>
      <c r="Q835" s="106">
        <v>316</v>
      </c>
      <c r="Y835" s="55">
        <v>0</v>
      </c>
      <c r="Z835" s="55">
        <v>0</v>
      </c>
      <c r="AA835" s="55">
        <v>0</v>
      </c>
      <c r="AB835" s="55">
        <v>0</v>
      </c>
      <c r="AG835" s="7">
        <f>IF(Q835&gt;0,RANK(Q835,(N835:P835,Q835:AE835)),0)</f>
        <v>3</v>
      </c>
      <c r="AH835" s="7">
        <f>IF(R835&gt;0,RANK(R835,(N835:P835,Q835:AE835)),0)</f>
        <v>0</v>
      </c>
      <c r="AI835" s="7">
        <f>IF(T835&gt;0,RANK(T835,(N835:P835,Q835:AE835)),0)</f>
        <v>0</v>
      </c>
      <c r="AJ835" s="7">
        <f>IF(S835&gt;0,RANK(S835,(N835:P835,Q835:AE835)),0)</f>
        <v>0</v>
      </c>
      <c r="AK835" s="2">
        <f t="shared" si="329"/>
        <v>3.5244256078518846E-2</v>
      </c>
      <c r="AL835" s="2">
        <f t="shared" si="330"/>
        <v>0</v>
      </c>
      <c r="AM835" s="2">
        <f t="shared" si="331"/>
        <v>0</v>
      </c>
      <c r="AN835" s="2">
        <f t="shared" si="332"/>
        <v>0</v>
      </c>
      <c r="AP835" t="s">
        <v>1112</v>
      </c>
      <c r="AQ835" t="s">
        <v>1068</v>
      </c>
      <c r="AT835">
        <v>2</v>
      </c>
      <c r="AU835" s="95">
        <v>21</v>
      </c>
      <c r="AV835" s="97">
        <v>95</v>
      </c>
      <c r="AW835" s="100">
        <f t="shared" si="323"/>
        <v>21095</v>
      </c>
      <c r="AY835" s="7" t="s">
        <v>1461</v>
      </c>
    </row>
    <row r="836" spans="1:51" ht="13" hidden="1" customHeight="1" outlineLevel="1">
      <c r="A836" t="s">
        <v>1378</v>
      </c>
      <c r="B836" t="s">
        <v>1068</v>
      </c>
      <c r="C836" s="1">
        <f t="shared" si="324"/>
        <v>5799</v>
      </c>
      <c r="D836" s="7">
        <f>IF(N836&gt;0, RANK(N836,(N836:P836,Q836:AE836)),0)</f>
        <v>2</v>
      </c>
      <c r="E836" s="7">
        <f>IF(O836&gt;0,RANK(O836,(N836:P836,Q836:AE836)),0)</f>
        <v>1</v>
      </c>
      <c r="F836" s="7">
        <f>IF(P836&gt;0,RANK(P836,(N836:P836,Q836:AE836)),0)</f>
        <v>0</v>
      </c>
      <c r="G836" s="1">
        <f t="shared" si="313"/>
        <v>985</v>
      </c>
      <c r="H836" s="2">
        <f t="shared" si="314"/>
        <v>0.16985687187446111</v>
      </c>
      <c r="I836" s="2"/>
      <c r="J836" s="2">
        <f t="shared" si="325"/>
        <v>0.38679082600448356</v>
      </c>
      <c r="K836" s="2">
        <f t="shared" si="326"/>
        <v>0.55664769787894464</v>
      </c>
      <c r="L836" s="2">
        <f t="shared" si="327"/>
        <v>0</v>
      </c>
      <c r="M836" s="2">
        <f t="shared" si="328"/>
        <v>5.6561476116571807E-2</v>
      </c>
      <c r="N836" s="55">
        <v>2243</v>
      </c>
      <c r="O836" s="55">
        <v>3228</v>
      </c>
      <c r="P836" s="106"/>
      <c r="Q836" s="106">
        <v>326</v>
      </c>
      <c r="Y836" s="55">
        <v>0</v>
      </c>
      <c r="Z836" s="55">
        <v>2</v>
      </c>
      <c r="AA836" s="55">
        <v>0</v>
      </c>
      <c r="AB836" s="55">
        <v>0</v>
      </c>
      <c r="AG836" s="7">
        <f>IF(Q836&gt;0,RANK(Q836,(N836:P836,Q836:AE836)),0)</f>
        <v>3</v>
      </c>
      <c r="AH836" s="7">
        <f>IF(R836&gt;0,RANK(R836,(N836:P836,Q836:AE836)),0)</f>
        <v>0</v>
      </c>
      <c r="AI836" s="7">
        <f>IF(T836&gt;0,RANK(T836,(N836:P836,Q836:AE836)),0)</f>
        <v>0</v>
      </c>
      <c r="AJ836" s="7">
        <f>IF(S836&gt;0,RANK(S836,(N836:P836,Q836:AE836)),0)</f>
        <v>0</v>
      </c>
      <c r="AK836" s="2">
        <f t="shared" si="329"/>
        <v>5.6216589067080533E-2</v>
      </c>
      <c r="AL836" s="2">
        <f t="shared" si="330"/>
        <v>0</v>
      </c>
      <c r="AM836" s="2">
        <f t="shared" si="331"/>
        <v>0</v>
      </c>
      <c r="AN836" s="2">
        <f t="shared" si="332"/>
        <v>0</v>
      </c>
      <c r="AP836" t="s">
        <v>1378</v>
      </c>
      <c r="AQ836" t="s">
        <v>1068</v>
      </c>
      <c r="AT836">
        <v>2</v>
      </c>
      <c r="AU836" s="95">
        <v>21</v>
      </c>
      <c r="AV836" s="97">
        <v>97</v>
      </c>
      <c r="AW836" s="100">
        <f t="shared" si="323"/>
        <v>21097</v>
      </c>
      <c r="AY836" s="7" t="s">
        <v>1461</v>
      </c>
    </row>
    <row r="837" spans="1:51" ht="13" hidden="1" customHeight="1" outlineLevel="1">
      <c r="A837" t="s">
        <v>1677</v>
      </c>
      <c r="B837" t="s">
        <v>1068</v>
      </c>
      <c r="C837" s="1">
        <f t="shared" si="324"/>
        <v>5771</v>
      </c>
      <c r="D837" s="7">
        <f>IF(N837&gt;0, RANK(N837,(N837:P837,Q837:AE837)),0)</f>
        <v>2</v>
      </c>
      <c r="E837" s="7">
        <f>IF(O837&gt;0,RANK(O837,(N837:P837,Q837:AE837)),0)</f>
        <v>1</v>
      </c>
      <c r="F837" s="7">
        <f>IF(P837&gt;0,RANK(P837,(N837:P837,Q837:AE837)),0)</f>
        <v>0</v>
      </c>
      <c r="G837" s="1">
        <f t="shared" si="313"/>
        <v>1048</v>
      </c>
      <c r="H837" s="2">
        <f t="shared" si="314"/>
        <v>0.1815976433893606</v>
      </c>
      <c r="I837" s="2"/>
      <c r="J837" s="2">
        <f t="shared" si="325"/>
        <v>0.38953387627794145</v>
      </c>
      <c r="K837" s="2">
        <f t="shared" si="326"/>
        <v>0.57113151966730202</v>
      </c>
      <c r="L837" s="2">
        <f t="shared" si="327"/>
        <v>0</v>
      </c>
      <c r="M837" s="2">
        <f t="shared" si="328"/>
        <v>3.9334604054756528E-2</v>
      </c>
      <c r="N837" s="55">
        <v>2248</v>
      </c>
      <c r="O837" s="55">
        <v>3296</v>
      </c>
      <c r="P837" s="106"/>
      <c r="Q837" s="106">
        <v>227</v>
      </c>
      <c r="Y837" s="55">
        <v>0</v>
      </c>
      <c r="Z837" s="55">
        <v>0</v>
      </c>
      <c r="AA837" s="55">
        <v>0</v>
      </c>
      <c r="AB837" s="55">
        <v>0</v>
      </c>
      <c r="AG837" s="7">
        <f>IF(Q837&gt;0,RANK(Q837,(N837:P837,Q837:AE837)),0)</f>
        <v>3</v>
      </c>
      <c r="AH837" s="7">
        <f>IF(R837&gt;0,RANK(R837,(N837:P837,Q837:AE837)),0)</f>
        <v>0</v>
      </c>
      <c r="AI837" s="7">
        <f>IF(T837&gt;0,RANK(T837,(N837:P837,Q837:AE837)),0)</f>
        <v>0</v>
      </c>
      <c r="AJ837" s="7">
        <f>IF(S837&gt;0,RANK(S837,(N837:P837,Q837:AE837)),0)</f>
        <v>0</v>
      </c>
      <c r="AK837" s="2">
        <f t="shared" si="329"/>
        <v>3.9334604054756542E-2</v>
      </c>
      <c r="AL837" s="2">
        <f t="shared" si="330"/>
        <v>0</v>
      </c>
      <c r="AM837" s="2">
        <f t="shared" si="331"/>
        <v>0</v>
      </c>
      <c r="AN837" s="2">
        <f t="shared" si="332"/>
        <v>0</v>
      </c>
      <c r="AP837" t="s">
        <v>1677</v>
      </c>
      <c r="AQ837" t="s">
        <v>1068</v>
      </c>
      <c r="AT837">
        <v>2</v>
      </c>
      <c r="AU837" s="95">
        <v>21</v>
      </c>
      <c r="AV837" s="97">
        <v>99</v>
      </c>
      <c r="AW837" s="100">
        <f t="shared" si="323"/>
        <v>21099</v>
      </c>
      <c r="AY837" s="7" t="s">
        <v>1461</v>
      </c>
    </row>
    <row r="838" spans="1:51" ht="13" hidden="1" customHeight="1" outlineLevel="1">
      <c r="A838" t="s">
        <v>2359</v>
      </c>
      <c r="B838" t="s">
        <v>1068</v>
      </c>
      <c r="C838" s="1">
        <f t="shared" si="324"/>
        <v>13953</v>
      </c>
      <c r="D838" s="7">
        <f>IF(N838&gt;0, RANK(N838,(N838:P838,Q838:AE838)),0)</f>
        <v>2</v>
      </c>
      <c r="E838" s="7">
        <f>IF(O838&gt;0,RANK(O838,(N838:P838,Q838:AE838)),0)</f>
        <v>1</v>
      </c>
      <c r="F838" s="7">
        <f>IF(P838&gt;0,RANK(P838,(N838:P838,Q838:AE838)),0)</f>
        <v>0</v>
      </c>
      <c r="G838" s="1">
        <f t="shared" si="313"/>
        <v>640</v>
      </c>
      <c r="H838" s="2">
        <f t="shared" si="314"/>
        <v>4.5868272056188632E-2</v>
      </c>
      <c r="I838" s="2"/>
      <c r="J838" s="2">
        <f t="shared" si="325"/>
        <v>0.46434458539382212</v>
      </c>
      <c r="K838" s="2">
        <f t="shared" si="326"/>
        <v>0.51021285745001077</v>
      </c>
      <c r="L838" s="2">
        <f t="shared" si="327"/>
        <v>0</v>
      </c>
      <c r="M838" s="2">
        <f t="shared" si="328"/>
        <v>2.5442557156167056E-2</v>
      </c>
      <c r="N838" s="55">
        <v>6479</v>
      </c>
      <c r="O838" s="55">
        <v>7119</v>
      </c>
      <c r="P838" s="106"/>
      <c r="Q838" s="106">
        <v>355</v>
      </c>
      <c r="Y838" s="55">
        <v>0</v>
      </c>
      <c r="Z838" s="55">
        <v>0</v>
      </c>
      <c r="AA838" s="55">
        <v>0</v>
      </c>
      <c r="AB838" s="55">
        <v>0</v>
      </c>
      <c r="AG838" s="7">
        <f>IF(Q838&gt;0,RANK(Q838,(N838:P838,Q838:AE838)),0)</f>
        <v>3</v>
      </c>
      <c r="AH838" s="7">
        <f>IF(R838&gt;0,RANK(R838,(N838:P838,Q838:AE838)),0)</f>
        <v>0</v>
      </c>
      <c r="AI838" s="7">
        <f>IF(T838&gt;0,RANK(T838,(N838:P838,Q838:AE838)),0)</f>
        <v>0</v>
      </c>
      <c r="AJ838" s="7">
        <f>IF(S838&gt;0,RANK(S838,(N838:P838,Q838:AE838)),0)</f>
        <v>0</v>
      </c>
      <c r="AK838" s="2">
        <f t="shared" si="329"/>
        <v>2.5442557156167132E-2</v>
      </c>
      <c r="AL838" s="2">
        <f t="shared" si="330"/>
        <v>0</v>
      </c>
      <c r="AM838" s="2">
        <f t="shared" si="331"/>
        <v>0</v>
      </c>
      <c r="AN838" s="2">
        <f t="shared" si="332"/>
        <v>0</v>
      </c>
      <c r="AP838" t="s">
        <v>2359</v>
      </c>
      <c r="AQ838" t="s">
        <v>1068</v>
      </c>
      <c r="AT838">
        <v>2</v>
      </c>
      <c r="AU838" s="95">
        <v>21</v>
      </c>
      <c r="AV838" s="97">
        <v>101</v>
      </c>
      <c r="AW838" s="100">
        <f t="shared" si="323"/>
        <v>21101</v>
      </c>
      <c r="AY838" s="7" t="s">
        <v>1461</v>
      </c>
    </row>
    <row r="839" spans="1:51" ht="13" hidden="1" customHeight="1" outlineLevel="1">
      <c r="A839" t="s">
        <v>646</v>
      </c>
      <c r="B839" t="s">
        <v>1068</v>
      </c>
      <c r="C839" s="1">
        <f t="shared" si="324"/>
        <v>5875</v>
      </c>
      <c r="D839" s="7">
        <f>IF(N839&gt;0, RANK(N839,(N839:P839,Q839:AE839)),0)</f>
        <v>2</v>
      </c>
      <c r="E839" s="7">
        <f>IF(O839&gt;0,RANK(O839,(N839:P839,Q839:AE839)),0)</f>
        <v>1</v>
      </c>
      <c r="F839" s="7">
        <f>IF(P839&gt;0,RANK(P839,(N839:P839,Q839:AE839)),0)</f>
        <v>0</v>
      </c>
      <c r="G839" s="1">
        <f t="shared" si="313"/>
        <v>899</v>
      </c>
      <c r="H839" s="2">
        <f t="shared" si="314"/>
        <v>0.15302127659574469</v>
      </c>
      <c r="I839" s="2"/>
      <c r="J839" s="2">
        <f t="shared" si="325"/>
        <v>0.4054468085106383</v>
      </c>
      <c r="K839" s="2">
        <f t="shared" si="326"/>
        <v>0.55846808510638302</v>
      </c>
      <c r="L839" s="2">
        <f t="shared" si="327"/>
        <v>0</v>
      </c>
      <c r="M839" s="2">
        <f t="shared" si="328"/>
        <v>3.6085106382978682E-2</v>
      </c>
      <c r="N839" s="55">
        <v>2382</v>
      </c>
      <c r="O839" s="55">
        <v>3281</v>
      </c>
      <c r="P839" s="106"/>
      <c r="Q839" s="106">
        <v>211</v>
      </c>
      <c r="Y839" s="55">
        <v>0</v>
      </c>
      <c r="Z839" s="55">
        <v>0</v>
      </c>
      <c r="AA839" s="55">
        <v>1</v>
      </c>
      <c r="AB839" s="55">
        <v>0</v>
      </c>
      <c r="AG839" s="7">
        <f>IF(Q839&gt;0,RANK(Q839,(N839:P839,Q839:AE839)),0)</f>
        <v>3</v>
      </c>
      <c r="AH839" s="7">
        <f>IF(R839&gt;0,RANK(R839,(N839:P839,Q839:AE839)),0)</f>
        <v>0</v>
      </c>
      <c r="AI839" s="7">
        <f>IF(T839&gt;0,RANK(T839,(N839:P839,Q839:AE839)),0)</f>
        <v>0</v>
      </c>
      <c r="AJ839" s="7">
        <f>IF(S839&gt;0,RANK(S839,(N839:P839,Q839:AE839)),0)</f>
        <v>0</v>
      </c>
      <c r="AK839" s="2">
        <f t="shared" si="329"/>
        <v>3.5914893617021278E-2</v>
      </c>
      <c r="AL839" s="2">
        <f t="shared" si="330"/>
        <v>0</v>
      </c>
      <c r="AM839" s="2">
        <f t="shared" si="331"/>
        <v>0</v>
      </c>
      <c r="AN839" s="2">
        <f t="shared" si="332"/>
        <v>0</v>
      </c>
      <c r="AP839" t="s">
        <v>646</v>
      </c>
      <c r="AQ839" t="s">
        <v>1068</v>
      </c>
      <c r="AT839">
        <v>2</v>
      </c>
      <c r="AU839" s="95">
        <v>21</v>
      </c>
      <c r="AV839" s="97">
        <v>103</v>
      </c>
      <c r="AW839" s="100">
        <f t="shared" si="323"/>
        <v>21103</v>
      </c>
      <c r="AY839" s="7" t="s">
        <v>1461</v>
      </c>
    </row>
    <row r="840" spans="1:51" ht="13" hidden="1" customHeight="1" outlineLevel="1">
      <c r="A840" t="s">
        <v>2258</v>
      </c>
      <c r="B840" t="s">
        <v>1068</v>
      </c>
      <c r="C840" s="1">
        <f t="shared" si="324"/>
        <v>1926</v>
      </c>
      <c r="D840" s="7">
        <f>IF(N840&gt;0, RANK(N840,(N840:P840,Q840:AE840)),0)</f>
        <v>2</v>
      </c>
      <c r="E840" s="7">
        <f>IF(O840&gt;0,RANK(O840,(N840:P840,Q840:AE840)),0)</f>
        <v>1</v>
      </c>
      <c r="F840" s="7">
        <f>IF(P840&gt;0,RANK(P840,(N840:P840,Q840:AE840)),0)</f>
        <v>0</v>
      </c>
      <c r="G840" s="1">
        <f t="shared" si="313"/>
        <v>449</v>
      </c>
      <c r="H840" s="2">
        <f t="shared" si="314"/>
        <v>0.23312564901349947</v>
      </c>
      <c r="I840" s="2"/>
      <c r="J840" s="2">
        <f t="shared" si="325"/>
        <v>0.36708203530633438</v>
      </c>
      <c r="K840" s="2">
        <f t="shared" si="326"/>
        <v>0.60020768431983385</v>
      </c>
      <c r="L840" s="2">
        <f t="shared" si="327"/>
        <v>0</v>
      </c>
      <c r="M840" s="2">
        <f t="shared" si="328"/>
        <v>3.2710280373831724E-2</v>
      </c>
      <c r="N840" s="55">
        <v>707</v>
      </c>
      <c r="O840" s="55">
        <v>1156</v>
      </c>
      <c r="P840" s="106"/>
      <c r="Q840" s="106">
        <v>63</v>
      </c>
      <c r="Y840" s="55">
        <v>0</v>
      </c>
      <c r="Z840" s="55">
        <v>0</v>
      </c>
      <c r="AA840" s="55">
        <v>0</v>
      </c>
      <c r="AB840" s="55">
        <v>0</v>
      </c>
      <c r="AG840" s="7">
        <f>IF(Q840&gt;0,RANK(Q840,(N840:P840,Q840:AE840)),0)</f>
        <v>3</v>
      </c>
      <c r="AH840" s="7">
        <f>IF(R840&gt;0,RANK(R840,(N840:P840,Q840:AE840)),0)</f>
        <v>0</v>
      </c>
      <c r="AI840" s="7">
        <f>IF(T840&gt;0,RANK(T840,(N840:P840,Q840:AE840)),0)</f>
        <v>0</v>
      </c>
      <c r="AJ840" s="7">
        <f>IF(S840&gt;0,RANK(S840,(N840:P840,Q840:AE840)),0)</f>
        <v>0</v>
      </c>
      <c r="AK840" s="2">
        <f t="shared" si="329"/>
        <v>3.2710280373831772E-2</v>
      </c>
      <c r="AL840" s="2">
        <f t="shared" si="330"/>
        <v>0</v>
      </c>
      <c r="AM840" s="2">
        <f t="shared" si="331"/>
        <v>0</v>
      </c>
      <c r="AN840" s="2">
        <f t="shared" si="332"/>
        <v>0</v>
      </c>
      <c r="AP840" t="s">
        <v>2258</v>
      </c>
      <c r="AQ840" t="s">
        <v>1068</v>
      </c>
      <c r="AT840">
        <v>2</v>
      </c>
      <c r="AU840" s="95">
        <v>21</v>
      </c>
      <c r="AV840" s="97">
        <v>105</v>
      </c>
      <c r="AW840" s="100">
        <f t="shared" si="323"/>
        <v>21105</v>
      </c>
      <c r="AY840" s="7" t="s">
        <v>1461</v>
      </c>
    </row>
    <row r="841" spans="1:51" ht="13" hidden="1" customHeight="1" outlineLevel="1">
      <c r="A841" t="s">
        <v>2259</v>
      </c>
      <c r="B841" t="s">
        <v>1068</v>
      </c>
      <c r="C841" s="1">
        <f t="shared" si="324"/>
        <v>15965</v>
      </c>
      <c r="D841" s="7">
        <f>IF(N841&gt;0, RANK(N841,(N841:P841,Q841:AE841)),0)</f>
        <v>2</v>
      </c>
      <c r="E841" s="7">
        <f>IF(O841&gt;0,RANK(O841,(N841:P841,Q841:AE841)),0)</f>
        <v>1</v>
      </c>
      <c r="F841" s="7">
        <f>IF(P841&gt;0,RANK(P841,(N841:P841,Q841:AE841)),0)</f>
        <v>0</v>
      </c>
      <c r="G841" s="1">
        <f t="shared" si="313"/>
        <v>5318</v>
      </c>
      <c r="H841" s="2">
        <f t="shared" si="314"/>
        <v>0.33310366426558097</v>
      </c>
      <c r="I841" s="2"/>
      <c r="J841" s="2">
        <f t="shared" si="325"/>
        <v>0.31863451299718132</v>
      </c>
      <c r="K841" s="2">
        <f t="shared" si="326"/>
        <v>0.65173817726276229</v>
      </c>
      <c r="L841" s="2">
        <f t="shared" si="327"/>
        <v>0</v>
      </c>
      <c r="M841" s="2">
        <f t="shared" si="328"/>
        <v>2.9627309740056451E-2</v>
      </c>
      <c r="N841" s="55">
        <v>5087</v>
      </c>
      <c r="O841" s="55">
        <v>10405</v>
      </c>
      <c r="P841" s="106"/>
      <c r="Q841" s="106">
        <v>473</v>
      </c>
      <c r="Y841" s="55">
        <v>0</v>
      </c>
      <c r="Z841" s="55">
        <v>0</v>
      </c>
      <c r="AA841" s="55">
        <v>0</v>
      </c>
      <c r="AB841" s="55">
        <v>0</v>
      </c>
      <c r="AG841" s="7">
        <f>IF(Q841&gt;0,RANK(Q841,(N841:P841,Q841:AE841)),0)</f>
        <v>3</v>
      </c>
      <c r="AH841" s="7">
        <f>IF(R841&gt;0,RANK(R841,(N841:P841,Q841:AE841)),0)</f>
        <v>0</v>
      </c>
      <c r="AI841" s="7">
        <f>IF(T841&gt;0,RANK(T841,(N841:P841,Q841:AE841)),0)</f>
        <v>0</v>
      </c>
      <c r="AJ841" s="7">
        <f>IF(S841&gt;0,RANK(S841,(N841:P841,Q841:AE841)),0)</f>
        <v>0</v>
      </c>
      <c r="AK841" s="2">
        <f t="shared" si="329"/>
        <v>2.9627309740056375E-2</v>
      </c>
      <c r="AL841" s="2">
        <f t="shared" si="330"/>
        <v>0</v>
      </c>
      <c r="AM841" s="2">
        <f t="shared" si="331"/>
        <v>0</v>
      </c>
      <c r="AN841" s="2">
        <f t="shared" si="332"/>
        <v>0</v>
      </c>
      <c r="AP841" t="s">
        <v>2259</v>
      </c>
      <c r="AQ841" t="s">
        <v>1068</v>
      </c>
      <c r="AT841">
        <v>2</v>
      </c>
      <c r="AU841" s="95">
        <v>21</v>
      </c>
      <c r="AV841" s="97">
        <v>107</v>
      </c>
      <c r="AW841" s="100">
        <f t="shared" si="323"/>
        <v>21107</v>
      </c>
      <c r="AY841" s="7" t="s">
        <v>1461</v>
      </c>
    </row>
    <row r="842" spans="1:51" ht="13" hidden="1" customHeight="1" outlineLevel="1">
      <c r="A842" t="s">
        <v>2196</v>
      </c>
      <c r="B842" t="s">
        <v>1068</v>
      </c>
      <c r="C842" s="1">
        <f t="shared" si="324"/>
        <v>4565</v>
      </c>
      <c r="D842" s="7">
        <f>IF(N842&gt;0, RANK(N842,(N842:P842,Q842:AE842)),0)</f>
        <v>2</v>
      </c>
      <c r="E842" s="7">
        <f>IF(O842&gt;0,RANK(O842,(N842:P842,Q842:AE842)),0)</f>
        <v>1</v>
      </c>
      <c r="F842" s="7">
        <f>IF(P842&gt;0,RANK(P842,(N842:P842,Q842:AE842)),0)</f>
        <v>0</v>
      </c>
      <c r="G842" s="1">
        <f t="shared" ref="G842:G905" si="333">IF(C842&gt;0,MAX(N842:P842)-LARGE(N842:P842,2),0)</f>
        <v>2699</v>
      </c>
      <c r="H842" s="2">
        <f t="shared" ref="H842:H905" si="334">IF(C842&gt;0,G842/C842,0)</f>
        <v>0.59123767798466598</v>
      </c>
      <c r="I842" s="2"/>
      <c r="J842" s="2">
        <f t="shared" si="325"/>
        <v>0.18751369112814895</v>
      </c>
      <c r="K842" s="2">
        <f t="shared" si="326"/>
        <v>0.77875136911281495</v>
      </c>
      <c r="L842" s="2">
        <f t="shared" si="327"/>
        <v>0</v>
      </c>
      <c r="M842" s="2">
        <f t="shared" si="328"/>
        <v>3.3734939759036076E-2</v>
      </c>
      <c r="N842" s="55">
        <v>856</v>
      </c>
      <c r="O842" s="55">
        <v>3555</v>
      </c>
      <c r="P842" s="106"/>
      <c r="Q842" s="106">
        <v>154</v>
      </c>
      <c r="Y842" s="55">
        <v>0</v>
      </c>
      <c r="Z842" s="55">
        <v>0</v>
      </c>
      <c r="AA842" s="55">
        <v>0</v>
      </c>
      <c r="AB842" s="55">
        <v>0</v>
      </c>
      <c r="AG842" s="7">
        <f>IF(Q842&gt;0,RANK(Q842,(N842:P842,Q842:AE842)),0)</f>
        <v>3</v>
      </c>
      <c r="AH842" s="7">
        <f>IF(R842&gt;0,RANK(R842,(N842:P842,Q842:AE842)),0)</f>
        <v>0</v>
      </c>
      <c r="AI842" s="7">
        <f>IF(T842&gt;0,RANK(T842,(N842:P842,Q842:AE842)),0)</f>
        <v>0</v>
      </c>
      <c r="AJ842" s="7">
        <f>IF(S842&gt;0,RANK(S842,(N842:P842,Q842:AE842)),0)</f>
        <v>0</v>
      </c>
      <c r="AK842" s="2">
        <f t="shared" si="329"/>
        <v>3.3734939759036145E-2</v>
      </c>
      <c r="AL842" s="2">
        <f t="shared" si="330"/>
        <v>0</v>
      </c>
      <c r="AM842" s="2">
        <f t="shared" si="331"/>
        <v>0</v>
      </c>
      <c r="AN842" s="2">
        <f t="shared" si="332"/>
        <v>0</v>
      </c>
      <c r="AP842" t="s">
        <v>2196</v>
      </c>
      <c r="AQ842" t="s">
        <v>1068</v>
      </c>
      <c r="AT842">
        <v>2</v>
      </c>
      <c r="AU842" s="95">
        <v>21</v>
      </c>
      <c r="AV842" s="97">
        <v>109</v>
      </c>
      <c r="AW842" s="100">
        <f t="shared" si="323"/>
        <v>21109</v>
      </c>
      <c r="AY842" s="7" t="s">
        <v>1461</v>
      </c>
    </row>
    <row r="843" spans="1:51" ht="13" hidden="1" customHeight="1" outlineLevel="1">
      <c r="A843" t="s">
        <v>1268</v>
      </c>
      <c r="B843" t="s">
        <v>1068</v>
      </c>
      <c r="C843" s="1">
        <f t="shared" si="324"/>
        <v>258547</v>
      </c>
      <c r="D843" s="7">
        <f>IF(N843&gt;0, RANK(N843,(N843:P843,Q843:AE843)),0)</f>
        <v>1</v>
      </c>
      <c r="E843" s="7">
        <f>IF(O843&gt;0,RANK(O843,(N843:P843,Q843:AE843)),0)</f>
        <v>2</v>
      </c>
      <c r="F843" s="7">
        <f>IF(P843&gt;0,RANK(P843,(N843:P843,Q843:AE843)),0)</f>
        <v>0</v>
      </c>
      <c r="G843" s="1">
        <f t="shared" si="333"/>
        <v>35975</v>
      </c>
      <c r="H843" s="2">
        <f t="shared" si="334"/>
        <v>0.13914297980637949</v>
      </c>
      <c r="I843" s="2"/>
      <c r="J843" s="2">
        <f t="shared" si="325"/>
        <v>0.55990206809593612</v>
      </c>
      <c r="K843" s="2">
        <f t="shared" si="326"/>
        <v>0.42075908828955666</v>
      </c>
      <c r="L843" s="2">
        <f t="shared" si="327"/>
        <v>0</v>
      </c>
      <c r="M843" s="2">
        <f t="shared" si="328"/>
        <v>1.9338843614507217E-2</v>
      </c>
      <c r="N843" s="55">
        <v>144761</v>
      </c>
      <c r="O843" s="55">
        <v>108786</v>
      </c>
      <c r="P843" s="106"/>
      <c r="Q843" s="106">
        <v>4987</v>
      </c>
      <c r="Y843" s="55">
        <v>0</v>
      </c>
      <c r="Z843" s="55">
        <v>12</v>
      </c>
      <c r="AA843" s="55">
        <v>0</v>
      </c>
      <c r="AB843" s="55">
        <v>1</v>
      </c>
      <c r="AG843" s="7">
        <f>IF(Q843&gt;0,RANK(Q843,(N843:P843,Q843:AE843)),0)</f>
        <v>3</v>
      </c>
      <c r="AH843" s="7">
        <f>IF(R843&gt;0,RANK(R843,(N843:P843,Q843:AE843)),0)</f>
        <v>0</v>
      </c>
      <c r="AI843" s="7">
        <f>IF(T843&gt;0,RANK(T843,(N843:P843,Q843:AE843)),0)</f>
        <v>0</v>
      </c>
      <c r="AJ843" s="7">
        <f>IF(S843&gt;0,RANK(S843,(N843:P843,Q843:AE843)),0)</f>
        <v>0</v>
      </c>
      <c r="AK843" s="2">
        <f t="shared" si="329"/>
        <v>1.928856262110951E-2</v>
      </c>
      <c r="AL843" s="2">
        <f t="shared" si="330"/>
        <v>0</v>
      </c>
      <c r="AM843" s="2">
        <f t="shared" si="331"/>
        <v>0</v>
      </c>
      <c r="AN843" s="2">
        <f t="shared" si="332"/>
        <v>0</v>
      </c>
      <c r="AP843" t="s">
        <v>1268</v>
      </c>
      <c r="AQ843" t="s">
        <v>1068</v>
      </c>
      <c r="AT843">
        <v>2</v>
      </c>
      <c r="AU843" s="95">
        <v>21</v>
      </c>
      <c r="AV843" s="97">
        <v>111</v>
      </c>
      <c r="AW843" s="100">
        <f t="shared" si="323"/>
        <v>21111</v>
      </c>
      <c r="AY843" s="7" t="s">
        <v>1461</v>
      </c>
    </row>
    <row r="844" spans="1:51" ht="13" hidden="1" customHeight="1" outlineLevel="1">
      <c r="A844" t="s">
        <v>2369</v>
      </c>
      <c r="B844" t="s">
        <v>1068</v>
      </c>
      <c r="C844" s="1">
        <f t="shared" si="324"/>
        <v>17103</v>
      </c>
      <c r="D844" s="7">
        <f>IF(N844&gt;0, RANK(N844,(N844:P844,Q844:AE844)),0)</f>
        <v>2</v>
      </c>
      <c r="E844" s="7">
        <f>IF(O844&gt;0,RANK(O844,(N844:P844,Q844:AE844)),0)</f>
        <v>1</v>
      </c>
      <c r="F844" s="7">
        <f>IF(P844&gt;0,RANK(P844,(N844:P844,Q844:AE844)),0)</f>
        <v>0</v>
      </c>
      <c r="G844" s="1">
        <f t="shared" si="333"/>
        <v>5255</v>
      </c>
      <c r="H844" s="2">
        <f t="shared" si="334"/>
        <v>0.30725603695258141</v>
      </c>
      <c r="I844" s="2"/>
      <c r="J844" s="2">
        <f t="shared" si="325"/>
        <v>0.32549845056422849</v>
      </c>
      <c r="K844" s="2">
        <f t="shared" si="326"/>
        <v>0.63275448751680996</v>
      </c>
      <c r="L844" s="2">
        <f t="shared" si="327"/>
        <v>0</v>
      </c>
      <c r="M844" s="2">
        <f t="shared" si="328"/>
        <v>4.1747061918961603E-2</v>
      </c>
      <c r="N844" s="55">
        <v>5567</v>
      </c>
      <c r="O844" s="55">
        <v>10822</v>
      </c>
      <c r="P844" s="106"/>
      <c r="Q844" s="106">
        <v>699</v>
      </c>
      <c r="Y844" s="55">
        <v>15</v>
      </c>
      <c r="Z844" s="55">
        <v>0</v>
      </c>
      <c r="AA844" s="55">
        <v>0</v>
      </c>
      <c r="AB844" s="55">
        <v>0</v>
      </c>
      <c r="AG844" s="7">
        <f>IF(Q844&gt;0,RANK(Q844,(N844:P844,Q844:AE844)),0)</f>
        <v>3</v>
      </c>
      <c r="AH844" s="7">
        <f>IF(R844&gt;0,RANK(R844,(N844:P844,Q844:AE844)),0)</f>
        <v>0</v>
      </c>
      <c r="AI844" s="7">
        <f>IF(T844&gt;0,RANK(T844,(N844:P844,Q844:AE844)),0)</f>
        <v>0</v>
      </c>
      <c r="AJ844" s="7">
        <f>IF(S844&gt;0,RANK(S844,(N844:P844,Q844:AE844)),0)</f>
        <v>0</v>
      </c>
      <c r="AK844" s="2">
        <f t="shared" si="329"/>
        <v>4.0870022803017013E-2</v>
      </c>
      <c r="AL844" s="2">
        <f t="shared" si="330"/>
        <v>0</v>
      </c>
      <c r="AM844" s="2">
        <f t="shared" si="331"/>
        <v>0</v>
      </c>
      <c r="AN844" s="2">
        <f t="shared" si="332"/>
        <v>0</v>
      </c>
      <c r="AP844" t="s">
        <v>2369</v>
      </c>
      <c r="AQ844" t="s">
        <v>1068</v>
      </c>
      <c r="AT844">
        <v>2</v>
      </c>
      <c r="AU844" s="95">
        <v>21</v>
      </c>
      <c r="AV844" s="97">
        <v>113</v>
      </c>
      <c r="AW844" s="100">
        <f t="shared" si="323"/>
        <v>21113</v>
      </c>
      <c r="AY844" s="7" t="s">
        <v>1461</v>
      </c>
    </row>
    <row r="845" spans="1:51" ht="13" hidden="1" customHeight="1" outlineLevel="1">
      <c r="A845" t="s">
        <v>2426</v>
      </c>
      <c r="B845" t="s">
        <v>1068</v>
      </c>
      <c r="C845" s="1">
        <f t="shared" si="324"/>
        <v>8086</v>
      </c>
      <c r="D845" s="7">
        <f>IF(N845&gt;0, RANK(N845,(N845:P845,Q845:AE845)),0)</f>
        <v>2</v>
      </c>
      <c r="E845" s="7">
        <f>IF(O845&gt;0,RANK(O845,(N845:P845,Q845:AE845)),0)</f>
        <v>1</v>
      </c>
      <c r="F845" s="7">
        <f>IF(P845&gt;0,RANK(P845,(N845:P845,Q845:AE845)),0)</f>
        <v>0</v>
      </c>
      <c r="G845" s="1">
        <f t="shared" si="333"/>
        <v>3456</v>
      </c>
      <c r="H845" s="2">
        <f t="shared" si="334"/>
        <v>0.42740539203561712</v>
      </c>
      <c r="I845" s="2"/>
      <c r="J845" s="2">
        <f t="shared" si="325"/>
        <v>0.26613900568884491</v>
      </c>
      <c r="K845" s="2">
        <f t="shared" si="326"/>
        <v>0.69354439772446208</v>
      </c>
      <c r="L845" s="2">
        <f t="shared" si="327"/>
        <v>0</v>
      </c>
      <c r="M845" s="2">
        <f t="shared" si="328"/>
        <v>4.0316596586693065E-2</v>
      </c>
      <c r="N845" s="55">
        <v>2152</v>
      </c>
      <c r="O845" s="55">
        <v>5608</v>
      </c>
      <c r="P845" s="106"/>
      <c r="Q845" s="106">
        <v>326</v>
      </c>
      <c r="Y845" s="55">
        <v>0</v>
      </c>
      <c r="Z845" s="55">
        <v>0</v>
      </c>
      <c r="AA845" s="55">
        <v>0</v>
      </c>
      <c r="AB845" s="55">
        <v>0</v>
      </c>
      <c r="AG845" s="7">
        <f>IF(Q845&gt;0,RANK(Q845,(N845:P845,Q845:AE845)),0)</f>
        <v>3</v>
      </c>
      <c r="AH845" s="7">
        <f>IF(R845&gt;0,RANK(R845,(N845:P845,Q845:AE845)),0)</f>
        <v>0</v>
      </c>
      <c r="AI845" s="7">
        <f>IF(T845&gt;0,RANK(T845,(N845:P845,Q845:AE845)),0)</f>
        <v>0</v>
      </c>
      <c r="AJ845" s="7">
        <f>IF(S845&gt;0,RANK(S845,(N845:P845,Q845:AE845)),0)</f>
        <v>0</v>
      </c>
      <c r="AK845" s="2">
        <f t="shared" si="329"/>
        <v>4.0316596586693051E-2</v>
      </c>
      <c r="AL845" s="2">
        <f t="shared" si="330"/>
        <v>0</v>
      </c>
      <c r="AM845" s="2">
        <f t="shared" si="331"/>
        <v>0</v>
      </c>
      <c r="AN845" s="2">
        <f t="shared" si="332"/>
        <v>0</v>
      </c>
      <c r="AP845" t="s">
        <v>2426</v>
      </c>
      <c r="AQ845" t="s">
        <v>1068</v>
      </c>
      <c r="AT845">
        <v>2</v>
      </c>
      <c r="AU845" s="95">
        <v>21</v>
      </c>
      <c r="AV845" s="97">
        <v>115</v>
      </c>
      <c r="AW845" s="100">
        <f t="shared" si="323"/>
        <v>21115</v>
      </c>
      <c r="AY845" s="7" t="s">
        <v>1461</v>
      </c>
    </row>
    <row r="846" spans="1:51" ht="13" hidden="1" customHeight="1" outlineLevel="1">
      <c r="A846" t="s">
        <v>363</v>
      </c>
      <c r="B846" t="s">
        <v>1068</v>
      </c>
      <c r="C846" s="1">
        <f t="shared" si="324"/>
        <v>46542</v>
      </c>
      <c r="D846" s="7">
        <f>IF(N846&gt;0, RANK(N846,(N846:P846,Q846:AE846)),0)</f>
        <v>2</v>
      </c>
      <c r="E846" s="7">
        <f>IF(O846&gt;0,RANK(O846,(N846:P846,Q846:AE846)),0)</f>
        <v>1</v>
      </c>
      <c r="F846" s="7">
        <f>IF(P846&gt;0,RANK(P846,(N846:P846,Q846:AE846)),0)</f>
        <v>0</v>
      </c>
      <c r="G846" s="1">
        <f t="shared" si="333"/>
        <v>11636</v>
      </c>
      <c r="H846" s="2">
        <f t="shared" si="334"/>
        <v>0.25001074298483089</v>
      </c>
      <c r="I846" s="2"/>
      <c r="J846" s="2">
        <f t="shared" si="325"/>
        <v>0.35797774053543036</v>
      </c>
      <c r="K846" s="2">
        <f t="shared" si="326"/>
        <v>0.60798848352026125</v>
      </c>
      <c r="L846" s="2">
        <f t="shared" si="327"/>
        <v>0</v>
      </c>
      <c r="M846" s="2">
        <f t="shared" si="328"/>
        <v>3.4033775944308453E-2</v>
      </c>
      <c r="N846" s="55">
        <v>16661</v>
      </c>
      <c r="O846" s="55">
        <v>28297</v>
      </c>
      <c r="P846" s="106"/>
      <c r="Q846" s="106">
        <v>1575</v>
      </c>
      <c r="Y846" s="55">
        <v>0</v>
      </c>
      <c r="Z846" s="55">
        <v>6</v>
      </c>
      <c r="AA846" s="55">
        <v>1</v>
      </c>
      <c r="AB846" s="55">
        <v>2</v>
      </c>
      <c r="AG846" s="7">
        <f>IF(Q846&gt;0,RANK(Q846,(N846:P846,Q846:AE846)),0)</f>
        <v>3</v>
      </c>
      <c r="AH846" s="7">
        <f>IF(R846&gt;0,RANK(R846,(N846:P846,Q846:AE846)),0)</f>
        <v>0</v>
      </c>
      <c r="AI846" s="7">
        <f>IF(T846&gt;0,RANK(T846,(N846:P846,Q846:AE846)),0)</f>
        <v>0</v>
      </c>
      <c r="AJ846" s="7">
        <f>IF(S846&gt;0,RANK(S846,(N846:P846,Q846:AE846)),0)</f>
        <v>0</v>
      </c>
      <c r="AK846" s="2">
        <f t="shared" si="329"/>
        <v>3.3840402217352072E-2</v>
      </c>
      <c r="AL846" s="2">
        <f t="shared" si="330"/>
        <v>0</v>
      </c>
      <c r="AM846" s="2">
        <f t="shared" si="331"/>
        <v>0</v>
      </c>
      <c r="AN846" s="2">
        <f t="shared" si="332"/>
        <v>0</v>
      </c>
      <c r="AP846" t="s">
        <v>363</v>
      </c>
      <c r="AQ846" t="s">
        <v>1068</v>
      </c>
      <c r="AT846">
        <v>2</v>
      </c>
      <c r="AU846" s="95">
        <v>21</v>
      </c>
      <c r="AV846" s="97">
        <v>117</v>
      </c>
      <c r="AW846" s="100">
        <f t="shared" si="323"/>
        <v>21117</v>
      </c>
      <c r="AY846" s="7" t="s">
        <v>1461</v>
      </c>
    </row>
    <row r="847" spans="1:51" ht="13" hidden="1" customHeight="1" outlineLevel="1">
      <c r="A847" t="s">
        <v>364</v>
      </c>
      <c r="B847" t="s">
        <v>1068</v>
      </c>
      <c r="C847" s="1">
        <f t="shared" si="324"/>
        <v>4342</v>
      </c>
      <c r="D847" s="7">
        <f>IF(N847&gt;0, RANK(N847,(N847:P847,Q847:AE847)),0)</f>
        <v>2</v>
      </c>
      <c r="E847" s="7">
        <f>IF(O847&gt;0,RANK(O847,(N847:P847,Q847:AE847)),0)</f>
        <v>1</v>
      </c>
      <c r="F847" s="7">
        <f>IF(P847&gt;0,RANK(P847,(N847:P847,Q847:AE847)),0)</f>
        <v>0</v>
      </c>
      <c r="G847" s="1">
        <f t="shared" si="333"/>
        <v>917</v>
      </c>
      <c r="H847" s="2">
        <f t="shared" si="334"/>
        <v>0.21119299861814833</v>
      </c>
      <c r="I847" s="2"/>
      <c r="J847" s="2">
        <f t="shared" si="325"/>
        <v>0.38254260709350529</v>
      </c>
      <c r="K847" s="2">
        <f t="shared" si="326"/>
        <v>0.59373560571165362</v>
      </c>
      <c r="L847" s="2">
        <f t="shared" si="327"/>
        <v>0</v>
      </c>
      <c r="M847" s="2">
        <f t="shared" si="328"/>
        <v>2.3721787194841082E-2</v>
      </c>
      <c r="N847" s="55">
        <v>1661</v>
      </c>
      <c r="O847" s="55">
        <v>2578</v>
      </c>
      <c r="P847" s="106"/>
      <c r="Q847" s="106">
        <v>103</v>
      </c>
      <c r="Y847" s="55">
        <v>0</v>
      </c>
      <c r="Z847" s="55">
        <v>0</v>
      </c>
      <c r="AA847" s="55">
        <v>0</v>
      </c>
      <c r="AB847" s="55">
        <v>0</v>
      </c>
      <c r="AG847" s="7">
        <f>IF(Q847&gt;0,RANK(Q847,(N847:P847,Q847:AE847)),0)</f>
        <v>3</v>
      </c>
      <c r="AH847" s="7">
        <f>IF(R847&gt;0,RANK(R847,(N847:P847,Q847:AE847)),0)</f>
        <v>0</v>
      </c>
      <c r="AI847" s="7">
        <f>IF(T847&gt;0,RANK(T847,(N847:P847,Q847:AE847)),0)</f>
        <v>0</v>
      </c>
      <c r="AJ847" s="7">
        <f>IF(S847&gt;0,RANK(S847,(N847:P847,Q847:AE847)),0)</f>
        <v>0</v>
      </c>
      <c r="AK847" s="2">
        <f t="shared" si="329"/>
        <v>2.3721787194841085E-2</v>
      </c>
      <c r="AL847" s="2">
        <f t="shared" si="330"/>
        <v>0</v>
      </c>
      <c r="AM847" s="2">
        <f t="shared" si="331"/>
        <v>0</v>
      </c>
      <c r="AN847" s="2">
        <f t="shared" si="332"/>
        <v>0</v>
      </c>
      <c r="AP847" t="s">
        <v>364</v>
      </c>
      <c r="AQ847" t="s">
        <v>1068</v>
      </c>
      <c r="AT847">
        <v>2</v>
      </c>
      <c r="AU847" s="95">
        <v>21</v>
      </c>
      <c r="AV847" s="97">
        <v>119</v>
      </c>
      <c r="AW847" s="100">
        <f t="shared" si="323"/>
        <v>21119</v>
      </c>
      <c r="AY847" s="7" t="s">
        <v>1461</v>
      </c>
    </row>
    <row r="848" spans="1:51" ht="13" hidden="1" customHeight="1" outlineLevel="1">
      <c r="A848" t="s">
        <v>2526</v>
      </c>
      <c r="B848" t="s">
        <v>1068</v>
      </c>
      <c r="C848" s="1">
        <f t="shared" si="324"/>
        <v>10211</v>
      </c>
      <c r="D848" s="7">
        <f>IF(N848&gt;0, RANK(N848,(N848:P848,Q848:AE848)),0)</f>
        <v>2</v>
      </c>
      <c r="E848" s="7">
        <f>IF(O848&gt;0,RANK(O848,(N848:P848,Q848:AE848)),0)</f>
        <v>1</v>
      </c>
      <c r="F848" s="7">
        <f>IF(P848&gt;0,RANK(P848,(N848:P848,Q848:AE848)),0)</f>
        <v>0</v>
      </c>
      <c r="G848" s="1">
        <f t="shared" si="333"/>
        <v>4026</v>
      </c>
      <c r="H848" s="2">
        <f t="shared" si="334"/>
        <v>0.39428067770051906</v>
      </c>
      <c r="I848" s="2"/>
      <c r="J848" s="2">
        <f t="shared" si="325"/>
        <v>0.28900205660562139</v>
      </c>
      <c r="K848" s="2">
        <f t="shared" si="326"/>
        <v>0.68328273430614039</v>
      </c>
      <c r="L848" s="2">
        <f t="shared" si="327"/>
        <v>0</v>
      </c>
      <c r="M848" s="2">
        <f t="shared" si="328"/>
        <v>2.7715209088238213E-2</v>
      </c>
      <c r="N848" s="55">
        <v>2951</v>
      </c>
      <c r="O848" s="55">
        <v>6977</v>
      </c>
      <c r="P848" s="106"/>
      <c r="Q848" s="106">
        <v>283</v>
      </c>
      <c r="Y848" s="55">
        <v>0</v>
      </c>
      <c r="Z848" s="55">
        <v>0</v>
      </c>
      <c r="AA848" s="55">
        <v>0</v>
      </c>
      <c r="AB848" s="55">
        <v>0</v>
      </c>
      <c r="AG848" s="7">
        <f>IF(Q848&gt;0,RANK(Q848,(N848:P848,Q848:AE848)),0)</f>
        <v>3</v>
      </c>
      <c r="AH848" s="7">
        <f>IF(R848&gt;0,RANK(R848,(N848:P848,Q848:AE848)),0)</f>
        <v>0</v>
      </c>
      <c r="AI848" s="7">
        <f>IF(T848&gt;0,RANK(T848,(N848:P848,Q848:AE848)),0)</f>
        <v>0</v>
      </c>
      <c r="AJ848" s="7">
        <f>IF(S848&gt;0,RANK(S848,(N848:P848,Q848:AE848)),0)</f>
        <v>0</v>
      </c>
      <c r="AK848" s="2">
        <f t="shared" si="329"/>
        <v>2.7715209088238175E-2</v>
      </c>
      <c r="AL848" s="2">
        <f t="shared" si="330"/>
        <v>0</v>
      </c>
      <c r="AM848" s="2">
        <f t="shared" si="331"/>
        <v>0</v>
      </c>
      <c r="AN848" s="2">
        <f t="shared" si="332"/>
        <v>0</v>
      </c>
      <c r="AP848" t="s">
        <v>2526</v>
      </c>
      <c r="AQ848" t="s">
        <v>1068</v>
      </c>
      <c r="AT848">
        <v>2</v>
      </c>
      <c r="AU848" s="95">
        <v>21</v>
      </c>
      <c r="AV848" s="97">
        <v>121</v>
      </c>
      <c r="AW848" s="100">
        <f t="shared" si="323"/>
        <v>21121</v>
      </c>
      <c r="AY848" s="7" t="s">
        <v>1461</v>
      </c>
    </row>
    <row r="849" spans="1:51" ht="13" hidden="1" customHeight="1" outlineLevel="1">
      <c r="A849" t="s">
        <v>117</v>
      </c>
      <c r="B849" t="s">
        <v>1068</v>
      </c>
      <c r="C849" s="1">
        <f t="shared" si="324"/>
        <v>4741</v>
      </c>
      <c r="D849" s="7">
        <f>IF(N849&gt;0, RANK(N849,(N849:P849,Q849:AE849)),0)</f>
        <v>2</v>
      </c>
      <c r="E849" s="7">
        <f>IF(O849&gt;0,RANK(O849,(N849:P849,Q849:AE849)),0)</f>
        <v>1</v>
      </c>
      <c r="F849" s="7">
        <f>IF(P849&gt;0,RANK(P849,(N849:P849,Q849:AE849)),0)</f>
        <v>0</v>
      </c>
      <c r="G849" s="1">
        <f t="shared" si="333"/>
        <v>1358</v>
      </c>
      <c r="H849" s="2">
        <f t="shared" si="334"/>
        <v>0.28643746045138158</v>
      </c>
      <c r="I849" s="2"/>
      <c r="J849" s="2">
        <f t="shared" si="325"/>
        <v>0.33916895169795402</v>
      </c>
      <c r="K849" s="2">
        <f t="shared" si="326"/>
        <v>0.62560641214933554</v>
      </c>
      <c r="L849" s="2">
        <f t="shared" si="327"/>
        <v>0</v>
      </c>
      <c r="M849" s="2">
        <f t="shared" si="328"/>
        <v>3.5224636152710431E-2</v>
      </c>
      <c r="N849" s="55">
        <v>1608</v>
      </c>
      <c r="O849" s="55">
        <v>2966</v>
      </c>
      <c r="P849" s="106"/>
      <c r="Q849" s="106">
        <v>167</v>
      </c>
      <c r="Y849" s="55">
        <v>0</v>
      </c>
      <c r="Z849" s="55">
        <v>0</v>
      </c>
      <c r="AA849" s="55">
        <v>0</v>
      </c>
      <c r="AB849" s="55">
        <v>0</v>
      </c>
      <c r="AG849" s="7">
        <f>IF(Q849&gt;0,RANK(Q849,(N849:P849,Q849:AE849)),0)</f>
        <v>3</v>
      </c>
      <c r="AH849" s="7">
        <f>IF(R849&gt;0,RANK(R849,(N849:P849,Q849:AE849)),0)</f>
        <v>0</v>
      </c>
      <c r="AI849" s="7">
        <f>IF(T849&gt;0,RANK(T849,(N849:P849,Q849:AE849)),0)</f>
        <v>0</v>
      </c>
      <c r="AJ849" s="7">
        <f>IF(S849&gt;0,RANK(S849,(N849:P849,Q849:AE849)),0)</f>
        <v>0</v>
      </c>
      <c r="AK849" s="2">
        <f t="shared" si="329"/>
        <v>3.5224636152710397E-2</v>
      </c>
      <c r="AL849" s="2">
        <f t="shared" si="330"/>
        <v>0</v>
      </c>
      <c r="AM849" s="2">
        <f t="shared" si="331"/>
        <v>0</v>
      </c>
      <c r="AN849" s="2">
        <f t="shared" si="332"/>
        <v>0</v>
      </c>
      <c r="AP849" t="s">
        <v>117</v>
      </c>
      <c r="AQ849" t="s">
        <v>1068</v>
      </c>
      <c r="AT849">
        <v>2</v>
      </c>
      <c r="AU849" s="95">
        <v>21</v>
      </c>
      <c r="AV849" s="97">
        <v>123</v>
      </c>
      <c r="AW849" s="100">
        <f t="shared" si="323"/>
        <v>21123</v>
      </c>
      <c r="AY849" s="7" t="s">
        <v>1461</v>
      </c>
    </row>
    <row r="850" spans="1:51" ht="13" hidden="1" customHeight="1" outlineLevel="1">
      <c r="A850" t="s">
        <v>2098</v>
      </c>
      <c r="B850" t="s">
        <v>1068</v>
      </c>
      <c r="C850" s="1">
        <f t="shared" si="324"/>
        <v>17082</v>
      </c>
      <c r="D850" s="7">
        <f>IF(N850&gt;0, RANK(N850,(N850:P850,Q850:AE850)),0)</f>
        <v>2</v>
      </c>
      <c r="E850" s="7">
        <f>IF(O850&gt;0,RANK(O850,(N850:P850,Q850:AE850)),0)</f>
        <v>1</v>
      </c>
      <c r="F850" s="7">
        <f>IF(P850&gt;0,RANK(P850,(N850:P850,Q850:AE850)),0)</f>
        <v>0</v>
      </c>
      <c r="G850" s="1">
        <f t="shared" si="333"/>
        <v>8616</v>
      </c>
      <c r="H850" s="2">
        <f t="shared" si="334"/>
        <v>0.50439058658236735</v>
      </c>
      <c r="I850" s="2"/>
      <c r="J850" s="2">
        <f t="shared" si="325"/>
        <v>0.23398899426296688</v>
      </c>
      <c r="K850" s="2">
        <f t="shared" si="326"/>
        <v>0.73837958084533428</v>
      </c>
      <c r="L850" s="2">
        <f t="shared" si="327"/>
        <v>0</v>
      </c>
      <c r="M850" s="2">
        <f t="shared" si="328"/>
        <v>2.7631424891698786E-2</v>
      </c>
      <c r="N850" s="55">
        <v>3997</v>
      </c>
      <c r="O850" s="55">
        <v>12613</v>
      </c>
      <c r="P850" s="106"/>
      <c r="Q850" s="106">
        <v>470</v>
      </c>
      <c r="Y850" s="55">
        <v>0</v>
      </c>
      <c r="Z850" s="55">
        <v>2</v>
      </c>
      <c r="AA850" s="55">
        <v>0</v>
      </c>
      <c r="AB850" s="55">
        <v>0</v>
      </c>
      <c r="AG850" s="7">
        <f>IF(Q850&gt;0,RANK(Q850,(N850:P850,Q850:AE850)),0)</f>
        <v>3</v>
      </c>
      <c r="AH850" s="7">
        <f>IF(R850&gt;0,RANK(R850,(N850:P850,Q850:AE850)),0)</f>
        <v>0</v>
      </c>
      <c r="AI850" s="7">
        <f>IF(T850&gt;0,RANK(T850,(N850:P850,Q850:AE850)),0)</f>
        <v>0</v>
      </c>
      <c r="AJ850" s="7">
        <f>IF(S850&gt;0,RANK(S850,(N850:P850,Q850:AE850)),0)</f>
        <v>0</v>
      </c>
      <c r="AK850" s="2">
        <f t="shared" si="329"/>
        <v>2.7514342582835735E-2</v>
      </c>
      <c r="AL850" s="2">
        <f t="shared" si="330"/>
        <v>0</v>
      </c>
      <c r="AM850" s="2">
        <f t="shared" si="331"/>
        <v>0</v>
      </c>
      <c r="AN850" s="2">
        <f t="shared" si="332"/>
        <v>0</v>
      </c>
      <c r="AP850" t="s">
        <v>2098</v>
      </c>
      <c r="AQ850" t="s">
        <v>1068</v>
      </c>
      <c r="AT850">
        <v>2</v>
      </c>
      <c r="AU850" s="95">
        <v>21</v>
      </c>
      <c r="AV850" s="97">
        <v>125</v>
      </c>
      <c r="AW850" s="100">
        <f t="shared" si="323"/>
        <v>21125</v>
      </c>
      <c r="AY850" s="7" t="s">
        <v>1461</v>
      </c>
    </row>
    <row r="851" spans="1:51" ht="13" hidden="1" customHeight="1" outlineLevel="1">
      <c r="A851" t="s">
        <v>516</v>
      </c>
      <c r="B851" t="s">
        <v>1068</v>
      </c>
      <c r="C851" s="1">
        <f t="shared" si="324"/>
        <v>5168</v>
      </c>
      <c r="D851" s="7">
        <f>IF(N851&gt;0, RANK(N851,(N851:P851,Q851:AE851)),0)</f>
        <v>2</v>
      </c>
      <c r="E851" s="7">
        <f>IF(O851&gt;0,RANK(O851,(N851:P851,Q851:AE851)),0)</f>
        <v>1</v>
      </c>
      <c r="F851" s="7">
        <f>IF(P851&gt;0,RANK(P851,(N851:P851,Q851:AE851)),0)</f>
        <v>0</v>
      </c>
      <c r="G851" s="1">
        <f t="shared" si="333"/>
        <v>1286</v>
      </c>
      <c r="H851" s="2">
        <f t="shared" si="334"/>
        <v>0.24883900928792568</v>
      </c>
      <c r="I851" s="2"/>
      <c r="J851" s="2">
        <f t="shared" si="325"/>
        <v>0.35642414860681115</v>
      </c>
      <c r="K851" s="2">
        <f t="shared" si="326"/>
        <v>0.60526315789473684</v>
      </c>
      <c r="L851" s="2">
        <f t="shared" si="327"/>
        <v>0</v>
      </c>
      <c r="M851" s="2">
        <f t="shared" si="328"/>
        <v>3.8312693498452011E-2</v>
      </c>
      <c r="N851" s="55">
        <v>1842</v>
      </c>
      <c r="O851" s="55">
        <v>3128</v>
      </c>
      <c r="P851" s="106"/>
      <c r="Q851" s="106">
        <v>198</v>
      </c>
      <c r="Y851" s="55">
        <v>0</v>
      </c>
      <c r="Z851" s="55">
        <v>0</v>
      </c>
      <c r="AA851" s="55">
        <v>0</v>
      </c>
      <c r="AB851" s="55">
        <v>0</v>
      </c>
      <c r="AG851" s="7">
        <f>IF(Q851&gt;0,RANK(Q851,(N851:P851,Q851:AE851)),0)</f>
        <v>3</v>
      </c>
      <c r="AH851" s="7">
        <f>IF(R851&gt;0,RANK(R851,(N851:P851,Q851:AE851)),0)</f>
        <v>0</v>
      </c>
      <c r="AI851" s="7">
        <f>IF(T851&gt;0,RANK(T851,(N851:P851,Q851:AE851)),0)</f>
        <v>0</v>
      </c>
      <c r="AJ851" s="7">
        <f>IF(S851&gt;0,RANK(S851,(N851:P851,Q851:AE851)),0)</f>
        <v>0</v>
      </c>
      <c r="AK851" s="2">
        <f t="shared" si="329"/>
        <v>3.8312693498452011E-2</v>
      </c>
      <c r="AL851" s="2">
        <f t="shared" si="330"/>
        <v>0</v>
      </c>
      <c r="AM851" s="2">
        <f t="shared" si="331"/>
        <v>0</v>
      </c>
      <c r="AN851" s="2">
        <f t="shared" si="332"/>
        <v>0</v>
      </c>
      <c r="AP851" t="s">
        <v>516</v>
      </c>
      <c r="AQ851" t="s">
        <v>1068</v>
      </c>
      <c r="AT851">
        <v>2</v>
      </c>
      <c r="AU851" s="95">
        <v>21</v>
      </c>
      <c r="AV851" s="97">
        <v>127</v>
      </c>
      <c r="AW851" s="100">
        <f t="shared" si="323"/>
        <v>21127</v>
      </c>
      <c r="AY851" s="7" t="s">
        <v>1461</v>
      </c>
    </row>
    <row r="852" spans="1:51" ht="13" hidden="1" customHeight="1" outlineLevel="1">
      <c r="A852" t="s">
        <v>1579</v>
      </c>
      <c r="B852" t="s">
        <v>1068</v>
      </c>
      <c r="C852" s="1">
        <f t="shared" ref="C852:C883" si="335">SUM(N852:AE852)</f>
        <v>2625</v>
      </c>
      <c r="D852" s="7">
        <f>IF(N852&gt;0, RANK(N852,(N852:P852,Q852:AE852)),0)</f>
        <v>2</v>
      </c>
      <c r="E852" s="7">
        <f>IF(O852&gt;0,RANK(O852,(N852:P852,Q852:AE852)),0)</f>
        <v>1</v>
      </c>
      <c r="F852" s="7">
        <f>IF(P852&gt;0,RANK(P852,(N852:P852,Q852:AE852)),0)</f>
        <v>0</v>
      </c>
      <c r="G852" s="1">
        <f t="shared" si="333"/>
        <v>930</v>
      </c>
      <c r="H852" s="2">
        <f t="shared" si="334"/>
        <v>0.35428571428571426</v>
      </c>
      <c r="I852" s="2"/>
      <c r="J852" s="2">
        <f t="shared" ref="J852:J883" si="336">IF($C852=0,"-",N852/$C852)</f>
        <v>0.30438095238095236</v>
      </c>
      <c r="K852" s="2">
        <f t="shared" ref="K852:K883" si="337">IF($C852=0,"-",O852/$C852)</f>
        <v>0.65866666666666662</v>
      </c>
      <c r="L852" s="2">
        <f t="shared" ref="L852:L883" si="338">IF($C852=0,"-",P852/$C852)</f>
        <v>0</v>
      </c>
      <c r="M852" s="2">
        <f t="shared" ref="M852:M883" si="339">IF(C852=0,"-",(1-J852-K852-L852))</f>
        <v>3.6952380952380959E-2</v>
      </c>
      <c r="N852" s="55">
        <v>799</v>
      </c>
      <c r="O852" s="55">
        <v>1729</v>
      </c>
      <c r="P852" s="106"/>
      <c r="Q852" s="106">
        <v>97</v>
      </c>
      <c r="Y852" s="55">
        <v>0</v>
      </c>
      <c r="Z852" s="55">
        <v>0</v>
      </c>
      <c r="AA852" s="55">
        <v>0</v>
      </c>
      <c r="AB852" s="55">
        <v>0</v>
      </c>
      <c r="AG852" s="7">
        <f>IF(Q852&gt;0,RANK(Q852,(N852:P852,Q852:AE852)),0)</f>
        <v>3</v>
      </c>
      <c r="AH852" s="7">
        <f>IF(R852&gt;0,RANK(R852,(N852:P852,Q852:AE852)),0)</f>
        <v>0</v>
      </c>
      <c r="AI852" s="7">
        <f>IF(T852&gt;0,RANK(T852,(N852:P852,Q852:AE852)),0)</f>
        <v>0</v>
      </c>
      <c r="AJ852" s="7">
        <f>IF(S852&gt;0,RANK(S852,(N852:P852,Q852:AE852)),0)</f>
        <v>0</v>
      </c>
      <c r="AK852" s="2">
        <f t="shared" ref="AK852:AK883" si="340">IF($C852=0,"-",Q852/$C852)</f>
        <v>3.6952380952380952E-2</v>
      </c>
      <c r="AL852" s="2">
        <f t="shared" ref="AL852:AL883" si="341">IF($C852=0,"-",R852/$C852)</f>
        <v>0</v>
      </c>
      <c r="AM852" s="2">
        <f t="shared" ref="AM852:AM883" si="342">IF($C852=0,"-",T852/$C852)</f>
        <v>0</v>
      </c>
      <c r="AN852" s="2">
        <f t="shared" ref="AN852:AN883" si="343">IF($C852=0,"-",S852/$C852)</f>
        <v>0</v>
      </c>
      <c r="AP852" t="s">
        <v>1579</v>
      </c>
      <c r="AQ852" t="s">
        <v>1068</v>
      </c>
      <c r="AT852">
        <v>2</v>
      </c>
      <c r="AU852" s="95">
        <v>21</v>
      </c>
      <c r="AV852" s="97">
        <v>129</v>
      </c>
      <c r="AW852" s="100">
        <f t="shared" si="323"/>
        <v>21129</v>
      </c>
      <c r="AY852" s="7" t="s">
        <v>1461</v>
      </c>
    </row>
    <row r="853" spans="1:51" ht="13" hidden="1" customHeight="1" outlineLevel="1">
      <c r="A853" t="s">
        <v>375</v>
      </c>
      <c r="B853" t="s">
        <v>1068</v>
      </c>
      <c r="C853" s="1">
        <f t="shared" si="335"/>
        <v>4293</v>
      </c>
      <c r="D853" s="7">
        <f>IF(N853&gt;0, RANK(N853,(N853:P853,Q853:AE853)),0)</f>
        <v>2</v>
      </c>
      <c r="E853" s="7">
        <f>IF(O853&gt;0,RANK(O853,(N853:P853,Q853:AE853)),0)</f>
        <v>1</v>
      </c>
      <c r="F853" s="7">
        <f>IF(P853&gt;0,RANK(P853,(N853:P853,Q853:AE853)),0)</f>
        <v>0</v>
      </c>
      <c r="G853" s="1">
        <f t="shared" si="333"/>
        <v>2829</v>
      </c>
      <c r="H853" s="2">
        <f t="shared" si="334"/>
        <v>0.65897973445143254</v>
      </c>
      <c r="I853" s="2"/>
      <c r="J853" s="2">
        <f t="shared" si="336"/>
        <v>0.15932914046121593</v>
      </c>
      <c r="K853" s="2">
        <f t="shared" si="337"/>
        <v>0.81830887491264848</v>
      </c>
      <c r="L853" s="2">
        <f t="shared" si="338"/>
        <v>0</v>
      </c>
      <c r="M853" s="2">
        <f t="shared" si="339"/>
        <v>2.2361984626135589E-2</v>
      </c>
      <c r="N853" s="55">
        <v>684</v>
      </c>
      <c r="O853" s="55">
        <v>3513</v>
      </c>
      <c r="P853" s="106"/>
      <c r="Q853" s="106">
        <v>96</v>
      </c>
      <c r="Y853" s="55">
        <v>0</v>
      </c>
      <c r="Z853" s="55">
        <v>0</v>
      </c>
      <c r="AA853" s="55">
        <v>0</v>
      </c>
      <c r="AB853" s="55">
        <v>0</v>
      </c>
      <c r="AG853" s="7">
        <f>IF(Q853&gt;0,RANK(Q853,(N853:P853,Q853:AE853)),0)</f>
        <v>3</v>
      </c>
      <c r="AH853" s="7">
        <f>IF(R853&gt;0,RANK(R853,(N853:P853,Q853:AE853)),0)</f>
        <v>0</v>
      </c>
      <c r="AI853" s="7">
        <f>IF(T853&gt;0,RANK(T853,(N853:P853,Q853:AE853)),0)</f>
        <v>0</v>
      </c>
      <c r="AJ853" s="7">
        <f>IF(S853&gt;0,RANK(S853,(N853:P853,Q853:AE853)),0)</f>
        <v>0</v>
      </c>
      <c r="AK853" s="2">
        <f t="shared" si="340"/>
        <v>2.2361984626135568E-2</v>
      </c>
      <c r="AL853" s="2">
        <f t="shared" si="341"/>
        <v>0</v>
      </c>
      <c r="AM853" s="2">
        <f t="shared" si="342"/>
        <v>0</v>
      </c>
      <c r="AN853" s="2">
        <f t="shared" si="343"/>
        <v>0</v>
      </c>
      <c r="AP853" t="s">
        <v>375</v>
      </c>
      <c r="AQ853" t="s">
        <v>1068</v>
      </c>
      <c r="AT853">
        <v>2</v>
      </c>
      <c r="AU853" s="95">
        <v>21</v>
      </c>
      <c r="AV853" s="97">
        <v>131</v>
      </c>
      <c r="AW853" s="100">
        <f t="shared" si="323"/>
        <v>21131</v>
      </c>
      <c r="AY853" s="7" t="s">
        <v>1461</v>
      </c>
    </row>
    <row r="854" spans="1:51" ht="13" hidden="1" customHeight="1" outlineLevel="1">
      <c r="A854" t="s">
        <v>1933</v>
      </c>
      <c r="B854" t="s">
        <v>1068</v>
      </c>
      <c r="C854" s="1">
        <f t="shared" si="335"/>
        <v>7543</v>
      </c>
      <c r="D854" s="7">
        <f>IF(N854&gt;0, RANK(N854,(N854:P854,Q854:AE854)),0)</f>
        <v>2</v>
      </c>
      <c r="E854" s="7">
        <f>IF(O854&gt;0,RANK(O854,(N854:P854,Q854:AE854)),0)</f>
        <v>1</v>
      </c>
      <c r="F854" s="7">
        <f>IF(P854&gt;0,RANK(P854,(N854:P854,Q854:AE854)),0)</f>
        <v>0</v>
      </c>
      <c r="G854" s="1">
        <f t="shared" si="333"/>
        <v>2292</v>
      </c>
      <c r="H854" s="2">
        <f t="shared" si="334"/>
        <v>0.30385788147951742</v>
      </c>
      <c r="I854" s="2"/>
      <c r="J854" s="2">
        <f t="shared" si="336"/>
        <v>0.33077025056343629</v>
      </c>
      <c r="K854" s="2">
        <f t="shared" si="337"/>
        <v>0.63462813204295376</v>
      </c>
      <c r="L854" s="2">
        <f t="shared" si="338"/>
        <v>0</v>
      </c>
      <c r="M854" s="2">
        <f t="shared" si="339"/>
        <v>3.4601617393610007E-2</v>
      </c>
      <c r="N854" s="55">
        <v>2495</v>
      </c>
      <c r="O854" s="55">
        <v>4787</v>
      </c>
      <c r="P854" s="106"/>
      <c r="Q854" s="106">
        <v>261</v>
      </c>
      <c r="Y854" s="55">
        <v>0</v>
      </c>
      <c r="Z854" s="55">
        <v>0</v>
      </c>
      <c r="AA854" s="55">
        <v>0</v>
      </c>
      <c r="AB854" s="55">
        <v>0</v>
      </c>
      <c r="AG854" s="7">
        <f>IF(Q854&gt;0,RANK(Q854,(N854:P854,Q854:AE854)),0)</f>
        <v>3</v>
      </c>
      <c r="AH854" s="7">
        <f>IF(R854&gt;0,RANK(R854,(N854:P854,Q854:AE854)),0)</f>
        <v>0</v>
      </c>
      <c r="AI854" s="7">
        <f>IF(T854&gt;0,RANK(T854,(N854:P854,Q854:AE854)),0)</f>
        <v>0</v>
      </c>
      <c r="AJ854" s="7">
        <f>IF(S854&gt;0,RANK(S854,(N854:P854,Q854:AE854)),0)</f>
        <v>0</v>
      </c>
      <c r="AK854" s="2">
        <f t="shared" si="340"/>
        <v>3.4601617393609972E-2</v>
      </c>
      <c r="AL854" s="2">
        <f t="shared" si="341"/>
        <v>0</v>
      </c>
      <c r="AM854" s="2">
        <f t="shared" si="342"/>
        <v>0</v>
      </c>
      <c r="AN854" s="2">
        <f t="shared" si="343"/>
        <v>0</v>
      </c>
      <c r="AP854" t="s">
        <v>1933</v>
      </c>
      <c r="AQ854" t="s">
        <v>1068</v>
      </c>
      <c r="AT854">
        <v>2</v>
      </c>
      <c r="AU854" s="95">
        <v>21</v>
      </c>
      <c r="AV854" s="97">
        <v>133</v>
      </c>
      <c r="AW854" s="100">
        <f t="shared" si="323"/>
        <v>21133</v>
      </c>
      <c r="AY854" s="7" t="s">
        <v>1461</v>
      </c>
    </row>
    <row r="855" spans="1:51" ht="13" hidden="1" customHeight="1" outlineLevel="1">
      <c r="A855" t="s">
        <v>49</v>
      </c>
      <c r="B855" t="s">
        <v>1068</v>
      </c>
      <c r="C855" s="1">
        <f t="shared" si="335"/>
        <v>3429</v>
      </c>
      <c r="D855" s="7">
        <f>IF(N855&gt;0, RANK(N855,(N855:P855,Q855:AE855)),0)</f>
        <v>2</v>
      </c>
      <c r="E855" s="7">
        <f>IF(O855&gt;0,RANK(O855,(N855:P855,Q855:AE855)),0)</f>
        <v>1</v>
      </c>
      <c r="F855" s="7">
        <f>IF(P855&gt;0,RANK(P855,(N855:P855,Q855:AE855)),0)</f>
        <v>0</v>
      </c>
      <c r="G855" s="1">
        <f t="shared" si="333"/>
        <v>1432</v>
      </c>
      <c r="H855" s="2">
        <f t="shared" si="334"/>
        <v>0.41761446485855935</v>
      </c>
      <c r="I855" s="2"/>
      <c r="J855" s="2">
        <f t="shared" si="336"/>
        <v>0.2773403324584427</v>
      </c>
      <c r="K855" s="2">
        <f t="shared" si="337"/>
        <v>0.69495479731700205</v>
      </c>
      <c r="L855" s="2">
        <f t="shared" si="338"/>
        <v>0</v>
      </c>
      <c r="M855" s="2">
        <f t="shared" si="339"/>
        <v>2.7704870224555256E-2</v>
      </c>
      <c r="N855" s="55">
        <v>951</v>
      </c>
      <c r="O855" s="55">
        <v>2383</v>
      </c>
      <c r="P855" s="106"/>
      <c r="Q855" s="106">
        <v>95</v>
      </c>
      <c r="Y855" s="55">
        <v>0</v>
      </c>
      <c r="Z855" s="55">
        <v>0</v>
      </c>
      <c r="AA855" s="55">
        <v>0</v>
      </c>
      <c r="AB855" s="55">
        <v>0</v>
      </c>
      <c r="AG855" s="7">
        <f>IF(Q855&gt;0,RANK(Q855,(N855:P855,Q855:AE855)),0)</f>
        <v>3</v>
      </c>
      <c r="AH855" s="7">
        <f>IF(R855&gt;0,RANK(R855,(N855:P855,Q855:AE855)),0)</f>
        <v>0</v>
      </c>
      <c r="AI855" s="7">
        <f>IF(T855&gt;0,RANK(T855,(N855:P855,Q855:AE855)),0)</f>
        <v>0</v>
      </c>
      <c r="AJ855" s="7">
        <f>IF(S855&gt;0,RANK(S855,(N855:P855,Q855:AE855)),0)</f>
        <v>0</v>
      </c>
      <c r="AK855" s="2">
        <f t="shared" si="340"/>
        <v>2.7704870224555263E-2</v>
      </c>
      <c r="AL855" s="2">
        <f t="shared" si="341"/>
        <v>0</v>
      </c>
      <c r="AM855" s="2">
        <f t="shared" si="342"/>
        <v>0</v>
      </c>
      <c r="AN855" s="2">
        <f t="shared" si="343"/>
        <v>0</v>
      </c>
      <c r="AP855" t="s">
        <v>49</v>
      </c>
      <c r="AQ855" t="s">
        <v>1068</v>
      </c>
      <c r="AT855">
        <v>2</v>
      </c>
      <c r="AU855" s="95">
        <v>21</v>
      </c>
      <c r="AV855" s="97">
        <v>135</v>
      </c>
      <c r="AW855" s="100">
        <f t="shared" si="323"/>
        <v>21135</v>
      </c>
      <c r="AY855" s="7" t="s">
        <v>1461</v>
      </c>
    </row>
    <row r="856" spans="1:51" ht="13" hidden="1" customHeight="1" outlineLevel="1">
      <c r="A856" t="s">
        <v>181</v>
      </c>
      <c r="B856" t="s">
        <v>1068</v>
      </c>
      <c r="C856" s="1">
        <f t="shared" si="335"/>
        <v>7431</v>
      </c>
      <c r="D856" s="7">
        <f>IF(N856&gt;0, RANK(N856,(N856:P856,Q856:AE856)),0)</f>
        <v>2</v>
      </c>
      <c r="E856" s="7">
        <f>IF(O856&gt;0,RANK(O856,(N856:P856,Q856:AE856)),0)</f>
        <v>1</v>
      </c>
      <c r="F856" s="7">
        <f>IF(P856&gt;0,RANK(P856,(N856:P856,Q856:AE856)),0)</f>
        <v>0</v>
      </c>
      <c r="G856" s="1">
        <f t="shared" si="333"/>
        <v>1975</v>
      </c>
      <c r="H856" s="2">
        <f t="shared" si="334"/>
        <v>0.26577849549185845</v>
      </c>
      <c r="I856" s="2"/>
      <c r="J856" s="2">
        <f t="shared" si="336"/>
        <v>0.34853990041717131</v>
      </c>
      <c r="K856" s="2">
        <f t="shared" si="337"/>
        <v>0.6143183959090297</v>
      </c>
      <c r="L856" s="2">
        <f t="shared" si="338"/>
        <v>0</v>
      </c>
      <c r="M856" s="2">
        <f t="shared" si="339"/>
        <v>3.7141703673798987E-2</v>
      </c>
      <c r="N856" s="55">
        <v>2590</v>
      </c>
      <c r="O856" s="55">
        <v>4565</v>
      </c>
      <c r="P856" s="106"/>
      <c r="Q856" s="106">
        <v>276</v>
      </c>
      <c r="Y856" s="55">
        <v>0</v>
      </c>
      <c r="Z856" s="55">
        <v>0</v>
      </c>
      <c r="AA856" s="55">
        <v>0</v>
      </c>
      <c r="AB856" s="55">
        <v>0</v>
      </c>
      <c r="AG856" s="7">
        <f>IF(Q856&gt;0,RANK(Q856,(N856:P856,Q856:AE856)),0)</f>
        <v>3</v>
      </c>
      <c r="AH856" s="7">
        <f>IF(R856&gt;0,RANK(R856,(N856:P856,Q856:AE856)),0)</f>
        <v>0</v>
      </c>
      <c r="AI856" s="7">
        <f>IF(T856&gt;0,RANK(T856,(N856:P856,Q856:AE856)),0)</f>
        <v>0</v>
      </c>
      <c r="AJ856" s="7">
        <f>IF(S856&gt;0,RANK(S856,(N856:P856,Q856:AE856)),0)</f>
        <v>0</v>
      </c>
      <c r="AK856" s="2">
        <f t="shared" si="340"/>
        <v>3.7141703673798952E-2</v>
      </c>
      <c r="AL856" s="2">
        <f t="shared" si="341"/>
        <v>0</v>
      </c>
      <c r="AM856" s="2">
        <f t="shared" si="342"/>
        <v>0</v>
      </c>
      <c r="AN856" s="2">
        <f t="shared" si="343"/>
        <v>0</v>
      </c>
      <c r="AP856" t="s">
        <v>181</v>
      </c>
      <c r="AQ856" t="s">
        <v>1068</v>
      </c>
      <c r="AT856">
        <v>2</v>
      </c>
      <c r="AU856" s="95">
        <v>21</v>
      </c>
      <c r="AV856" s="97">
        <v>137</v>
      </c>
      <c r="AW856" s="100">
        <f t="shared" si="323"/>
        <v>21137</v>
      </c>
      <c r="AY856" s="7" t="s">
        <v>1461</v>
      </c>
    </row>
    <row r="857" spans="1:51" ht="13" hidden="1" customHeight="1" outlineLevel="1">
      <c r="A857" t="s">
        <v>1269</v>
      </c>
      <c r="B857" t="s">
        <v>1068</v>
      </c>
      <c r="C857" s="1">
        <f t="shared" si="335"/>
        <v>3895</v>
      </c>
      <c r="D857" s="7">
        <f>IF(N857&gt;0, RANK(N857,(N857:P857,Q857:AE857)),0)</f>
        <v>2</v>
      </c>
      <c r="E857" s="7">
        <f>IF(O857&gt;0,RANK(O857,(N857:P857,Q857:AE857)),0)</f>
        <v>1</v>
      </c>
      <c r="F857" s="7">
        <f>IF(P857&gt;0,RANK(P857,(N857:P857,Q857:AE857)),0)</f>
        <v>0</v>
      </c>
      <c r="G857" s="1">
        <f t="shared" si="333"/>
        <v>985</v>
      </c>
      <c r="H857" s="2">
        <f t="shared" si="334"/>
        <v>0.25288831835686776</v>
      </c>
      <c r="I857" s="2"/>
      <c r="J857" s="2">
        <f t="shared" si="336"/>
        <v>0.35661103979460845</v>
      </c>
      <c r="K857" s="2">
        <f t="shared" si="337"/>
        <v>0.60949935815147627</v>
      </c>
      <c r="L857" s="2">
        <f t="shared" si="338"/>
        <v>0</v>
      </c>
      <c r="M857" s="2">
        <f t="shared" si="339"/>
        <v>3.3889602053915224E-2</v>
      </c>
      <c r="N857" s="55">
        <v>1389</v>
      </c>
      <c r="O857" s="55">
        <v>2374</v>
      </c>
      <c r="P857" s="106"/>
      <c r="Q857" s="106">
        <v>132</v>
      </c>
      <c r="Y857" s="55">
        <v>0</v>
      </c>
      <c r="Z857" s="55">
        <v>0</v>
      </c>
      <c r="AA857" s="55">
        <v>0</v>
      </c>
      <c r="AB857" s="55">
        <v>0</v>
      </c>
      <c r="AG857" s="7">
        <f>IF(Q857&gt;0,RANK(Q857,(N857:P857,Q857:AE857)),0)</f>
        <v>3</v>
      </c>
      <c r="AH857" s="7">
        <f>IF(R857&gt;0,RANK(R857,(N857:P857,Q857:AE857)),0)</f>
        <v>0</v>
      </c>
      <c r="AI857" s="7">
        <f>IF(T857&gt;0,RANK(T857,(N857:P857,Q857:AE857)),0)</f>
        <v>0</v>
      </c>
      <c r="AJ857" s="7">
        <f>IF(S857&gt;0,RANK(S857,(N857:P857,Q857:AE857)),0)</f>
        <v>0</v>
      </c>
      <c r="AK857" s="2">
        <f t="shared" si="340"/>
        <v>3.3889602053915273E-2</v>
      </c>
      <c r="AL857" s="2">
        <f t="shared" si="341"/>
        <v>0</v>
      </c>
      <c r="AM857" s="2">
        <f t="shared" si="342"/>
        <v>0</v>
      </c>
      <c r="AN857" s="2">
        <f t="shared" si="343"/>
        <v>0</v>
      </c>
      <c r="AP857" t="s">
        <v>1269</v>
      </c>
      <c r="AQ857" t="s">
        <v>1068</v>
      </c>
      <c r="AT857">
        <v>2</v>
      </c>
      <c r="AU857" s="95">
        <v>21</v>
      </c>
      <c r="AV857" s="97">
        <v>139</v>
      </c>
      <c r="AW857" s="100">
        <f t="shared" si="323"/>
        <v>21139</v>
      </c>
      <c r="AY857" s="7" t="s">
        <v>1461</v>
      </c>
    </row>
    <row r="858" spans="1:51" ht="13" hidden="1" customHeight="1" outlineLevel="1">
      <c r="A858" t="s">
        <v>1936</v>
      </c>
      <c r="B858" t="s">
        <v>1068</v>
      </c>
      <c r="C858" s="1">
        <f t="shared" si="335"/>
        <v>7665</v>
      </c>
      <c r="D858" s="7">
        <f>IF(N858&gt;0, RANK(N858,(N858:P858,Q858:AE858)),0)</f>
        <v>2</v>
      </c>
      <c r="E858" s="7">
        <f>IF(O858&gt;0,RANK(O858,(N858:P858,Q858:AE858)),0)</f>
        <v>1</v>
      </c>
      <c r="F858" s="7">
        <f>IF(P858&gt;0,RANK(P858,(N858:P858,Q858:AE858)),0)</f>
        <v>0</v>
      </c>
      <c r="G858" s="1">
        <f t="shared" si="333"/>
        <v>2013</v>
      </c>
      <c r="H858" s="2">
        <f t="shared" si="334"/>
        <v>0.26262230919765167</v>
      </c>
      <c r="I858" s="2"/>
      <c r="J858" s="2">
        <f t="shared" si="336"/>
        <v>0.35303326810176128</v>
      </c>
      <c r="K858" s="2">
        <f t="shared" si="337"/>
        <v>0.61565557729941289</v>
      </c>
      <c r="L858" s="2">
        <f t="shared" si="338"/>
        <v>0</v>
      </c>
      <c r="M858" s="2">
        <f t="shared" si="339"/>
        <v>3.131115459882583E-2</v>
      </c>
      <c r="N858" s="55">
        <v>2706</v>
      </c>
      <c r="O858" s="55">
        <v>4719</v>
      </c>
      <c r="P858" s="106"/>
      <c r="Q858" s="106">
        <v>239</v>
      </c>
      <c r="Y858" s="55">
        <v>0</v>
      </c>
      <c r="Z858" s="55">
        <v>1</v>
      </c>
      <c r="AA858" s="55">
        <v>0</v>
      </c>
      <c r="AB858" s="55">
        <v>0</v>
      </c>
      <c r="AG858" s="7">
        <f>IF(Q858&gt;0,RANK(Q858,(N858:P858,Q858:AE858)),0)</f>
        <v>3</v>
      </c>
      <c r="AH858" s="7">
        <f>IF(R858&gt;0,RANK(R858,(N858:P858,Q858:AE858)),0)</f>
        <v>0</v>
      </c>
      <c r="AI858" s="7">
        <f>IF(T858&gt;0,RANK(T858,(N858:P858,Q858:AE858)),0)</f>
        <v>0</v>
      </c>
      <c r="AJ858" s="7">
        <f>IF(S858&gt;0,RANK(S858,(N858:P858,Q858:AE858)),0)</f>
        <v>0</v>
      </c>
      <c r="AK858" s="2">
        <f t="shared" si="340"/>
        <v>3.1180691454664056E-2</v>
      </c>
      <c r="AL858" s="2">
        <f t="shared" si="341"/>
        <v>0</v>
      </c>
      <c r="AM858" s="2">
        <f t="shared" si="342"/>
        <v>0</v>
      </c>
      <c r="AN858" s="2">
        <f t="shared" si="343"/>
        <v>0</v>
      </c>
      <c r="AP858" t="s">
        <v>1936</v>
      </c>
      <c r="AQ858" t="s">
        <v>1068</v>
      </c>
      <c r="AT858">
        <v>2</v>
      </c>
      <c r="AU858" s="95">
        <v>21</v>
      </c>
      <c r="AV858" s="97">
        <v>141</v>
      </c>
      <c r="AW858" s="100">
        <f t="shared" si="323"/>
        <v>21141</v>
      </c>
      <c r="AY858" s="7" t="s">
        <v>1461</v>
      </c>
    </row>
    <row r="859" spans="1:51" ht="13" hidden="1" customHeight="1" outlineLevel="1">
      <c r="A859" t="s">
        <v>2250</v>
      </c>
      <c r="B859" t="s">
        <v>1068</v>
      </c>
      <c r="C859" s="1">
        <f t="shared" si="335"/>
        <v>3638</v>
      </c>
      <c r="D859" s="7">
        <f>IF(N859&gt;0, RANK(N859,(N859:P859,Q859:AE859)),0)</f>
        <v>2</v>
      </c>
      <c r="E859" s="7">
        <f>IF(O859&gt;0,RANK(O859,(N859:P859,Q859:AE859)),0)</f>
        <v>1</v>
      </c>
      <c r="F859" s="7">
        <f>IF(P859&gt;0,RANK(P859,(N859:P859,Q859:AE859)),0)</f>
        <v>0</v>
      </c>
      <c r="G859" s="1">
        <f t="shared" si="333"/>
        <v>671</v>
      </c>
      <c r="H859" s="2">
        <f t="shared" si="334"/>
        <v>0.18444200109950523</v>
      </c>
      <c r="I859" s="2"/>
      <c r="J859" s="2">
        <f t="shared" si="336"/>
        <v>0.39169873556899393</v>
      </c>
      <c r="K859" s="2">
        <f t="shared" si="337"/>
        <v>0.57614073666849919</v>
      </c>
      <c r="L859" s="2">
        <f t="shared" si="338"/>
        <v>0</v>
      </c>
      <c r="M859" s="2">
        <f t="shared" si="339"/>
        <v>3.2160527762506885E-2</v>
      </c>
      <c r="N859" s="55">
        <v>1425</v>
      </c>
      <c r="O859" s="55">
        <v>2096</v>
      </c>
      <c r="P859" s="106"/>
      <c r="Q859" s="106">
        <v>117</v>
      </c>
      <c r="Y859" s="55">
        <v>0</v>
      </c>
      <c r="Z859" s="55">
        <v>0</v>
      </c>
      <c r="AA859" s="55">
        <v>0</v>
      </c>
      <c r="AB859" s="55">
        <v>0</v>
      </c>
      <c r="AG859" s="7">
        <f>IF(Q859&gt;0,RANK(Q859,(N859:P859,Q859:AE859)),0)</f>
        <v>3</v>
      </c>
      <c r="AH859" s="7">
        <f>IF(R859&gt;0,RANK(R859,(N859:P859,Q859:AE859)),0)</f>
        <v>0</v>
      </c>
      <c r="AI859" s="7">
        <f>IF(T859&gt;0,RANK(T859,(N859:P859,Q859:AE859)),0)</f>
        <v>0</v>
      </c>
      <c r="AJ859" s="7">
        <f>IF(S859&gt;0,RANK(S859,(N859:P859,Q859:AE859)),0)</f>
        <v>0</v>
      </c>
      <c r="AK859" s="2">
        <f t="shared" si="340"/>
        <v>3.2160527762506871E-2</v>
      </c>
      <c r="AL859" s="2">
        <f t="shared" si="341"/>
        <v>0</v>
      </c>
      <c r="AM859" s="2">
        <f t="shared" si="342"/>
        <v>0</v>
      </c>
      <c r="AN859" s="2">
        <f t="shared" si="343"/>
        <v>0</v>
      </c>
      <c r="AP859" t="s">
        <v>2250</v>
      </c>
      <c r="AQ859" t="s">
        <v>1068</v>
      </c>
      <c r="AT859">
        <v>2</v>
      </c>
      <c r="AU859" s="95">
        <v>21</v>
      </c>
      <c r="AV859" s="97">
        <v>143</v>
      </c>
      <c r="AW859" s="100">
        <f t="shared" si="323"/>
        <v>21143</v>
      </c>
      <c r="AY859" s="7" t="s">
        <v>1461</v>
      </c>
    </row>
    <row r="860" spans="1:51" ht="13" hidden="1" customHeight="1" outlineLevel="1">
      <c r="A860" t="s">
        <v>517</v>
      </c>
      <c r="B860" t="s">
        <v>1068</v>
      </c>
      <c r="C860" s="1">
        <f t="shared" si="335"/>
        <v>23864</v>
      </c>
      <c r="D860" s="7">
        <f>IF(N860&gt;0, RANK(N860,(N860:P860,Q860:AE860)),0)</f>
        <v>2</v>
      </c>
      <c r="E860" s="7">
        <f>IF(O860&gt;0,RANK(O860,(N860:P860,Q860:AE860)),0)</f>
        <v>1</v>
      </c>
      <c r="F860" s="7">
        <f>IF(P860&gt;0,RANK(P860,(N860:P860,Q860:AE860)),0)</f>
        <v>0</v>
      </c>
      <c r="G860" s="1">
        <f t="shared" si="333"/>
        <v>6781</v>
      </c>
      <c r="H860" s="2">
        <f t="shared" si="334"/>
        <v>0.28415186054307745</v>
      </c>
      <c r="I860" s="2"/>
      <c r="J860" s="2">
        <f t="shared" si="336"/>
        <v>0.34621186724773717</v>
      </c>
      <c r="K860" s="2">
        <f t="shared" si="337"/>
        <v>0.63036372779081462</v>
      </c>
      <c r="L860" s="2">
        <f t="shared" si="338"/>
        <v>0</v>
      </c>
      <c r="M860" s="2">
        <f t="shared" si="339"/>
        <v>2.3424404961448153E-2</v>
      </c>
      <c r="N860" s="55">
        <v>8262</v>
      </c>
      <c r="O860" s="55">
        <v>15043</v>
      </c>
      <c r="P860" s="106"/>
      <c r="Q860" s="106">
        <v>558</v>
      </c>
      <c r="Y860" s="55">
        <v>0</v>
      </c>
      <c r="Z860" s="55">
        <v>0</v>
      </c>
      <c r="AA860" s="55">
        <v>1</v>
      </c>
      <c r="AB860" s="55">
        <v>0</v>
      </c>
      <c r="AG860" s="7">
        <f>IF(Q860&gt;0,RANK(Q860,(N860:P860,Q860:AE860)),0)</f>
        <v>3</v>
      </c>
      <c r="AH860" s="7">
        <f>IF(R860&gt;0,RANK(R860,(N860:P860,Q860:AE860)),0)</f>
        <v>0</v>
      </c>
      <c r="AI860" s="7">
        <f>IF(T860&gt;0,RANK(T860,(N860:P860,Q860:AE860)),0)</f>
        <v>0</v>
      </c>
      <c r="AJ860" s="7">
        <f>IF(S860&gt;0,RANK(S860,(N860:P860,Q860:AE860)),0)</f>
        <v>0</v>
      </c>
      <c r="AK860" s="2">
        <f t="shared" si="340"/>
        <v>2.3382500838082469E-2</v>
      </c>
      <c r="AL860" s="2">
        <f t="shared" si="341"/>
        <v>0</v>
      </c>
      <c r="AM860" s="2">
        <f t="shared" si="342"/>
        <v>0</v>
      </c>
      <c r="AN860" s="2">
        <f t="shared" si="343"/>
        <v>0</v>
      </c>
      <c r="AP860" t="s">
        <v>517</v>
      </c>
      <c r="AQ860" t="s">
        <v>1068</v>
      </c>
      <c r="AT860">
        <v>2</v>
      </c>
      <c r="AU860" s="95">
        <v>21</v>
      </c>
      <c r="AV860" s="97">
        <v>145</v>
      </c>
      <c r="AW860" s="100">
        <f t="shared" si="323"/>
        <v>21145</v>
      </c>
      <c r="AY860" s="7" t="s">
        <v>1461</v>
      </c>
    </row>
    <row r="861" spans="1:51" ht="13" hidden="1" customHeight="1" outlineLevel="1">
      <c r="A861" t="s">
        <v>2399</v>
      </c>
      <c r="B861" t="s">
        <v>1068</v>
      </c>
      <c r="C861" s="1">
        <f t="shared" si="335"/>
        <v>5001</v>
      </c>
      <c r="D861" s="7">
        <f>IF(N861&gt;0, RANK(N861,(N861:P861,Q861:AE861)),0)</f>
        <v>2</v>
      </c>
      <c r="E861" s="7">
        <f>IF(O861&gt;0,RANK(O861,(N861:P861,Q861:AE861)),0)</f>
        <v>1</v>
      </c>
      <c r="F861" s="7">
        <f>IF(P861&gt;0,RANK(P861,(N861:P861,Q861:AE861)),0)</f>
        <v>0</v>
      </c>
      <c r="G861" s="1">
        <f t="shared" si="333"/>
        <v>2233</v>
      </c>
      <c r="H861" s="2">
        <f t="shared" si="334"/>
        <v>0.44651069786042791</v>
      </c>
      <c r="I861" s="2"/>
      <c r="J861" s="2">
        <f t="shared" si="336"/>
        <v>0.2549490101979604</v>
      </c>
      <c r="K861" s="2">
        <f t="shared" si="337"/>
        <v>0.70145970805838831</v>
      </c>
      <c r="L861" s="2">
        <f t="shared" si="338"/>
        <v>0</v>
      </c>
      <c r="M861" s="2">
        <f t="shared" si="339"/>
        <v>4.3591281743651344E-2</v>
      </c>
      <c r="N861" s="55">
        <v>1275</v>
      </c>
      <c r="O861" s="55">
        <v>3508</v>
      </c>
      <c r="P861" s="106"/>
      <c r="Q861" s="106">
        <v>218</v>
      </c>
      <c r="Y861" s="55">
        <v>0</v>
      </c>
      <c r="Z861" s="55">
        <v>0</v>
      </c>
      <c r="AA861" s="55">
        <v>0</v>
      </c>
      <c r="AB861" s="55">
        <v>0</v>
      </c>
      <c r="AG861" s="7">
        <f>IF(Q861&gt;0,RANK(Q861,(N861:P861,Q861:AE861)),0)</f>
        <v>3</v>
      </c>
      <c r="AH861" s="7">
        <f>IF(R861&gt;0,RANK(R861,(N861:P861,Q861:AE861)),0)</f>
        <v>0</v>
      </c>
      <c r="AI861" s="7">
        <f>IF(T861&gt;0,RANK(T861,(N861:P861,Q861:AE861)),0)</f>
        <v>0</v>
      </c>
      <c r="AJ861" s="7">
        <f>IF(S861&gt;0,RANK(S861,(N861:P861,Q861:AE861)),0)</f>
        <v>0</v>
      </c>
      <c r="AK861" s="2">
        <f t="shared" si="340"/>
        <v>4.3591281743651268E-2</v>
      </c>
      <c r="AL861" s="2">
        <f t="shared" si="341"/>
        <v>0</v>
      </c>
      <c r="AM861" s="2">
        <f t="shared" si="342"/>
        <v>0</v>
      </c>
      <c r="AN861" s="2">
        <f t="shared" si="343"/>
        <v>0</v>
      </c>
      <c r="AP861" t="s">
        <v>2399</v>
      </c>
      <c r="AQ861" t="s">
        <v>1068</v>
      </c>
      <c r="AT861">
        <v>2</v>
      </c>
      <c r="AU861" s="95">
        <v>21</v>
      </c>
      <c r="AV861" s="97">
        <v>147</v>
      </c>
      <c r="AW861" s="100">
        <f t="shared" si="323"/>
        <v>21147</v>
      </c>
      <c r="AY861" s="7" t="s">
        <v>1461</v>
      </c>
    </row>
    <row r="862" spans="1:51" ht="13" hidden="1" customHeight="1" outlineLevel="1">
      <c r="A862" t="s">
        <v>2169</v>
      </c>
      <c r="B862" t="s">
        <v>1068</v>
      </c>
      <c r="C862" s="1">
        <f t="shared" si="335"/>
        <v>3789</v>
      </c>
      <c r="D862" s="7">
        <f>IF(N862&gt;0, RANK(N862,(N862:P862,Q862:AE862)),0)</f>
        <v>2</v>
      </c>
      <c r="E862" s="7">
        <f>IF(O862&gt;0,RANK(O862,(N862:P862,Q862:AE862)),0)</f>
        <v>1</v>
      </c>
      <c r="F862" s="7">
        <f>IF(P862&gt;0,RANK(P862,(N862:P862,Q862:AE862)),0)</f>
        <v>0</v>
      </c>
      <c r="G862" s="1">
        <f t="shared" si="333"/>
        <v>760</v>
      </c>
      <c r="H862" s="2">
        <f t="shared" si="334"/>
        <v>0.20058062813407232</v>
      </c>
      <c r="I862" s="2"/>
      <c r="J862" s="2">
        <f t="shared" si="336"/>
        <v>0.38453417788334654</v>
      </c>
      <c r="K862" s="2">
        <f t="shared" si="337"/>
        <v>0.58511480601741883</v>
      </c>
      <c r="L862" s="2">
        <f t="shared" si="338"/>
        <v>0</v>
      </c>
      <c r="M862" s="2">
        <f t="shared" si="339"/>
        <v>3.0351016099234629E-2</v>
      </c>
      <c r="N862" s="55">
        <v>1457</v>
      </c>
      <c r="O862" s="55">
        <v>2217</v>
      </c>
      <c r="P862" s="106"/>
      <c r="Q862" s="106">
        <v>115</v>
      </c>
      <c r="Y862" s="55">
        <v>0</v>
      </c>
      <c r="Z862" s="55">
        <v>0</v>
      </c>
      <c r="AA862" s="55">
        <v>0</v>
      </c>
      <c r="AB862" s="55">
        <v>0</v>
      </c>
      <c r="AG862" s="7">
        <f>IF(Q862&gt;0,RANK(Q862,(N862:P862,Q862:AE862)),0)</f>
        <v>3</v>
      </c>
      <c r="AH862" s="7">
        <f>IF(R862&gt;0,RANK(R862,(N862:P862,Q862:AE862)),0)</f>
        <v>0</v>
      </c>
      <c r="AI862" s="7">
        <f>IF(T862&gt;0,RANK(T862,(N862:P862,Q862:AE862)),0)</f>
        <v>0</v>
      </c>
      <c r="AJ862" s="7">
        <f>IF(S862&gt;0,RANK(S862,(N862:P862,Q862:AE862)),0)</f>
        <v>0</v>
      </c>
      <c r="AK862" s="2">
        <f t="shared" si="340"/>
        <v>3.0351016099234625E-2</v>
      </c>
      <c r="AL862" s="2">
        <f t="shared" si="341"/>
        <v>0</v>
      </c>
      <c r="AM862" s="2">
        <f t="shared" si="342"/>
        <v>0</v>
      </c>
      <c r="AN862" s="2">
        <f t="shared" si="343"/>
        <v>0</v>
      </c>
      <c r="AP862" t="s">
        <v>2169</v>
      </c>
      <c r="AQ862" t="s">
        <v>1068</v>
      </c>
      <c r="AT862">
        <v>2</v>
      </c>
      <c r="AU862" s="95">
        <v>21</v>
      </c>
      <c r="AV862" s="97">
        <v>149</v>
      </c>
      <c r="AW862" s="100">
        <f t="shared" si="323"/>
        <v>21149</v>
      </c>
      <c r="AY862" s="7" t="s">
        <v>1461</v>
      </c>
    </row>
    <row r="863" spans="1:51" ht="13" hidden="1" customHeight="1" outlineLevel="1">
      <c r="A863" t="s">
        <v>584</v>
      </c>
      <c r="B863" t="s">
        <v>1068</v>
      </c>
      <c r="C863" s="1">
        <f t="shared" si="335"/>
        <v>26842</v>
      </c>
      <c r="D863" s="7">
        <f>IF(N863&gt;0, RANK(N863,(N863:P863,Q863:AE863)),0)</f>
        <v>2</v>
      </c>
      <c r="E863" s="7">
        <f>IF(O863&gt;0,RANK(O863,(N863:P863,Q863:AE863)),0)</f>
        <v>1</v>
      </c>
      <c r="F863" s="7">
        <f>IF(P863&gt;0,RANK(P863,(N863:P863,Q863:AE863)),0)</f>
        <v>0</v>
      </c>
      <c r="G863" s="1">
        <f t="shared" si="333"/>
        <v>5065</v>
      </c>
      <c r="H863" s="2">
        <f t="shared" si="334"/>
        <v>0.18869681841889577</v>
      </c>
      <c r="I863" s="2"/>
      <c r="J863" s="2">
        <f t="shared" si="336"/>
        <v>0.38771328515013787</v>
      </c>
      <c r="K863" s="2">
        <f t="shared" si="337"/>
        <v>0.57641010356903355</v>
      </c>
      <c r="L863" s="2">
        <f t="shared" si="338"/>
        <v>0</v>
      </c>
      <c r="M863" s="2">
        <f t="shared" si="339"/>
        <v>3.587661128082853E-2</v>
      </c>
      <c r="N863" s="55">
        <v>10407</v>
      </c>
      <c r="O863" s="55">
        <v>15472</v>
      </c>
      <c r="P863" s="106"/>
      <c r="Q863" s="106">
        <v>961</v>
      </c>
      <c r="Y863" s="55">
        <v>1</v>
      </c>
      <c r="Z863" s="55">
        <v>0</v>
      </c>
      <c r="AA863" s="55">
        <v>1</v>
      </c>
      <c r="AB863" s="55">
        <v>0</v>
      </c>
      <c r="AG863" s="7">
        <f>IF(Q863&gt;0,RANK(Q863,(N863:P863,Q863:AE863)),0)</f>
        <v>3</v>
      </c>
      <c r="AH863" s="7">
        <f>IF(R863&gt;0,RANK(R863,(N863:P863,Q863:AE863)),0)</f>
        <v>0</v>
      </c>
      <c r="AI863" s="7">
        <f>IF(T863&gt;0,RANK(T863,(N863:P863,Q863:AE863)),0)</f>
        <v>0</v>
      </c>
      <c r="AJ863" s="7">
        <f>IF(S863&gt;0,RANK(S863,(N863:P863,Q863:AE863)),0)</f>
        <v>0</v>
      </c>
      <c r="AK863" s="2">
        <f t="shared" si="340"/>
        <v>3.5802101184710527E-2</v>
      </c>
      <c r="AL863" s="2">
        <f t="shared" si="341"/>
        <v>0</v>
      </c>
      <c r="AM863" s="2">
        <f t="shared" si="342"/>
        <v>0</v>
      </c>
      <c r="AN863" s="2">
        <f t="shared" si="343"/>
        <v>0</v>
      </c>
      <c r="AP863" t="s">
        <v>584</v>
      </c>
      <c r="AQ863" t="s">
        <v>1068</v>
      </c>
      <c r="AT863">
        <v>2</v>
      </c>
      <c r="AU863" s="95">
        <v>21</v>
      </c>
      <c r="AV863" s="97">
        <v>151</v>
      </c>
      <c r="AW863" s="100">
        <f t="shared" si="323"/>
        <v>21151</v>
      </c>
      <c r="AY863" s="7" t="s">
        <v>1461</v>
      </c>
    </row>
    <row r="864" spans="1:51" ht="13" hidden="1" customHeight="1" outlineLevel="1">
      <c r="A864" t="s">
        <v>2308</v>
      </c>
      <c r="B864" t="s">
        <v>1068</v>
      </c>
      <c r="C864" s="1">
        <f t="shared" si="335"/>
        <v>6340</v>
      </c>
      <c r="D864" s="7">
        <f>IF(N864&gt;0, RANK(N864,(N864:P864,Q864:AE864)),0)</f>
        <v>2</v>
      </c>
      <c r="E864" s="7">
        <f>IF(O864&gt;0,RANK(O864,(N864:P864,Q864:AE864)),0)</f>
        <v>1</v>
      </c>
      <c r="F864" s="7">
        <f>IF(P864&gt;0,RANK(P864,(N864:P864,Q864:AE864)),0)</f>
        <v>0</v>
      </c>
      <c r="G864" s="1">
        <f t="shared" si="333"/>
        <v>1139</v>
      </c>
      <c r="H864" s="2">
        <f t="shared" si="334"/>
        <v>0.17965299684542588</v>
      </c>
      <c r="I864" s="2"/>
      <c r="J864" s="2">
        <f t="shared" si="336"/>
        <v>0.39794952681388013</v>
      </c>
      <c r="K864" s="2">
        <f t="shared" si="337"/>
        <v>0.57760252365930598</v>
      </c>
      <c r="L864" s="2">
        <f t="shared" si="338"/>
        <v>0</v>
      </c>
      <c r="M864" s="2">
        <f t="shared" si="339"/>
        <v>2.4447949526813839E-2</v>
      </c>
      <c r="N864" s="55">
        <v>2523</v>
      </c>
      <c r="O864" s="55">
        <v>3662</v>
      </c>
      <c r="P864" s="106"/>
      <c r="Q864" s="106">
        <v>155</v>
      </c>
      <c r="Y864" s="55">
        <v>0</v>
      </c>
      <c r="Z864" s="55">
        <v>0</v>
      </c>
      <c r="AA864" s="55">
        <v>0</v>
      </c>
      <c r="AB864" s="55">
        <v>0</v>
      </c>
      <c r="AG864" s="7">
        <f>IF(Q864&gt;0,RANK(Q864,(N864:P864,Q864:AE864)),0)</f>
        <v>3</v>
      </c>
      <c r="AH864" s="7">
        <f>IF(R864&gt;0,RANK(R864,(N864:P864,Q864:AE864)),0)</f>
        <v>0</v>
      </c>
      <c r="AI864" s="7">
        <f>IF(T864&gt;0,RANK(T864,(N864:P864,Q864:AE864)),0)</f>
        <v>0</v>
      </c>
      <c r="AJ864" s="7">
        <f>IF(S864&gt;0,RANK(S864,(N864:P864,Q864:AE864)),0)</f>
        <v>0</v>
      </c>
      <c r="AK864" s="2">
        <f t="shared" si="340"/>
        <v>2.4447949526813881E-2</v>
      </c>
      <c r="AL864" s="2">
        <f t="shared" si="341"/>
        <v>0</v>
      </c>
      <c r="AM864" s="2">
        <f t="shared" si="342"/>
        <v>0</v>
      </c>
      <c r="AN864" s="2">
        <f t="shared" si="343"/>
        <v>0</v>
      </c>
      <c r="AP864" t="s">
        <v>2308</v>
      </c>
      <c r="AQ864" t="s">
        <v>1068</v>
      </c>
      <c r="AT864">
        <v>2</v>
      </c>
      <c r="AU864" s="95">
        <v>21</v>
      </c>
      <c r="AV864" s="97">
        <v>153</v>
      </c>
      <c r="AW864" s="100">
        <f t="shared" si="323"/>
        <v>21153</v>
      </c>
      <c r="AY864" s="7" t="s">
        <v>1461</v>
      </c>
    </row>
    <row r="865" spans="1:51" ht="13" hidden="1" customHeight="1" outlineLevel="1">
      <c r="A865" t="s">
        <v>2300</v>
      </c>
      <c r="B865" t="s">
        <v>1068</v>
      </c>
      <c r="C865" s="1">
        <f t="shared" si="335"/>
        <v>5905</v>
      </c>
      <c r="D865" s="7">
        <f>IF(N865&gt;0, RANK(N865,(N865:P865,Q865:AE865)),0)</f>
        <v>1</v>
      </c>
      <c r="E865" s="7">
        <f>IF(O865&gt;0,RANK(O865,(N865:P865,Q865:AE865)),0)</f>
        <v>2</v>
      </c>
      <c r="F865" s="7">
        <f>IF(P865&gt;0,RANK(P865,(N865:P865,Q865:AE865)),0)</f>
        <v>0</v>
      </c>
      <c r="G865" s="1">
        <f t="shared" si="333"/>
        <v>769</v>
      </c>
      <c r="H865" s="2">
        <f t="shared" si="334"/>
        <v>0.13022861981371719</v>
      </c>
      <c r="I865" s="2"/>
      <c r="J865" s="2">
        <f t="shared" si="336"/>
        <v>0.55325994919559696</v>
      </c>
      <c r="K865" s="2">
        <f t="shared" si="337"/>
        <v>0.42303132938187976</v>
      </c>
      <c r="L865" s="2">
        <f t="shared" si="338"/>
        <v>0</v>
      </c>
      <c r="M865" s="2">
        <f t="shared" si="339"/>
        <v>2.3708721422523282E-2</v>
      </c>
      <c r="N865" s="55">
        <v>3267</v>
      </c>
      <c r="O865" s="55">
        <v>2498</v>
      </c>
      <c r="P865" s="106"/>
      <c r="Q865" s="106">
        <v>140</v>
      </c>
      <c r="Y865" s="55">
        <v>0</v>
      </c>
      <c r="Z865" s="55">
        <v>0</v>
      </c>
      <c r="AA865" s="55">
        <v>0</v>
      </c>
      <c r="AB865" s="55">
        <v>0</v>
      </c>
      <c r="AG865" s="7">
        <f>IF(Q865&gt;0,RANK(Q865,(N865:P865,Q865:AE865)),0)</f>
        <v>3</v>
      </c>
      <c r="AH865" s="7">
        <f>IF(R865&gt;0,RANK(R865,(N865:P865,Q865:AE865)),0)</f>
        <v>0</v>
      </c>
      <c r="AI865" s="7">
        <f>IF(T865&gt;0,RANK(T865,(N865:P865,Q865:AE865)),0)</f>
        <v>0</v>
      </c>
      <c r="AJ865" s="7">
        <f>IF(S865&gt;0,RANK(S865,(N865:P865,Q865:AE865)),0)</f>
        <v>0</v>
      </c>
      <c r="AK865" s="2">
        <f t="shared" si="340"/>
        <v>2.3708721422523286E-2</v>
      </c>
      <c r="AL865" s="2">
        <f t="shared" si="341"/>
        <v>0</v>
      </c>
      <c r="AM865" s="2">
        <f t="shared" si="342"/>
        <v>0</v>
      </c>
      <c r="AN865" s="2">
        <f t="shared" si="343"/>
        <v>0</v>
      </c>
      <c r="AP865" t="s">
        <v>2300</v>
      </c>
      <c r="AQ865" t="s">
        <v>1068</v>
      </c>
      <c r="AT865">
        <v>2</v>
      </c>
      <c r="AU865" s="95">
        <v>21</v>
      </c>
      <c r="AV865" s="97">
        <v>155</v>
      </c>
      <c r="AW865" s="100">
        <f t="shared" si="323"/>
        <v>21155</v>
      </c>
      <c r="AY865" s="7" t="s">
        <v>1461</v>
      </c>
    </row>
    <row r="866" spans="1:51" ht="13" hidden="1" customHeight="1" outlineLevel="1">
      <c r="A866" t="s">
        <v>966</v>
      </c>
      <c r="B866" t="s">
        <v>1068</v>
      </c>
      <c r="C866" s="1">
        <f t="shared" si="335"/>
        <v>13306</v>
      </c>
      <c r="D866" s="7">
        <f>IF(N866&gt;0, RANK(N866,(N866:P866,Q866:AE866)),0)</f>
        <v>2</v>
      </c>
      <c r="E866" s="7">
        <f>IF(O866&gt;0,RANK(O866,(N866:P866,Q866:AE866)),0)</f>
        <v>1</v>
      </c>
      <c r="F866" s="7">
        <f>IF(P866&gt;0,RANK(P866,(N866:P866,Q866:AE866)),0)</f>
        <v>0</v>
      </c>
      <c r="G866" s="1">
        <f t="shared" si="333"/>
        <v>2909</v>
      </c>
      <c r="H866" s="2">
        <f t="shared" si="334"/>
        <v>0.2186231775139035</v>
      </c>
      <c r="I866" s="2"/>
      <c r="J866" s="2">
        <f t="shared" si="336"/>
        <v>0.37404178566060425</v>
      </c>
      <c r="K866" s="2">
        <f t="shared" si="337"/>
        <v>0.59266496317450779</v>
      </c>
      <c r="L866" s="2">
        <f t="shared" si="338"/>
        <v>0</v>
      </c>
      <c r="M866" s="2">
        <f t="shared" si="339"/>
        <v>3.3293251164888016E-2</v>
      </c>
      <c r="N866" s="55">
        <v>4977</v>
      </c>
      <c r="O866" s="55">
        <v>7886</v>
      </c>
      <c r="P866" s="106"/>
      <c r="Q866" s="106">
        <v>443</v>
      </c>
      <c r="Y866" s="55">
        <v>0</v>
      </c>
      <c r="Z866" s="55">
        <v>0</v>
      </c>
      <c r="AA866" s="55">
        <v>0</v>
      </c>
      <c r="AB866" s="55">
        <v>0</v>
      </c>
      <c r="AG866" s="7">
        <f>IF(Q866&gt;0,RANK(Q866,(N866:P866,Q866:AE866)),0)</f>
        <v>3</v>
      </c>
      <c r="AH866" s="7">
        <f>IF(R866&gt;0,RANK(R866,(N866:P866,Q866:AE866)),0)</f>
        <v>0</v>
      </c>
      <c r="AI866" s="7">
        <f>IF(T866&gt;0,RANK(T866,(N866:P866,Q866:AE866)),0)</f>
        <v>0</v>
      </c>
      <c r="AJ866" s="7">
        <f>IF(S866&gt;0,RANK(S866,(N866:P866,Q866:AE866)),0)</f>
        <v>0</v>
      </c>
      <c r="AK866" s="2">
        <f t="shared" si="340"/>
        <v>3.3293251164888023E-2</v>
      </c>
      <c r="AL866" s="2">
        <f t="shared" si="341"/>
        <v>0</v>
      </c>
      <c r="AM866" s="2">
        <f t="shared" si="342"/>
        <v>0</v>
      </c>
      <c r="AN866" s="2">
        <f t="shared" si="343"/>
        <v>0</v>
      </c>
      <c r="AP866" t="s">
        <v>966</v>
      </c>
      <c r="AQ866" t="s">
        <v>1068</v>
      </c>
      <c r="AT866">
        <v>2</v>
      </c>
      <c r="AU866" s="95">
        <v>21</v>
      </c>
      <c r="AV866" s="97">
        <v>157</v>
      </c>
      <c r="AW866" s="100">
        <f t="shared" si="323"/>
        <v>21157</v>
      </c>
      <c r="AY866" s="7" t="s">
        <v>1461</v>
      </c>
    </row>
    <row r="867" spans="1:51" ht="13" hidden="1" customHeight="1" outlineLevel="1">
      <c r="A867" t="s">
        <v>1691</v>
      </c>
      <c r="B867" t="s">
        <v>1068</v>
      </c>
      <c r="C867" s="1">
        <f t="shared" si="335"/>
        <v>4140</v>
      </c>
      <c r="D867" s="7">
        <f>IF(N867&gt;0, RANK(N867,(N867:P867,Q867:AE867)),0)</f>
        <v>2</v>
      </c>
      <c r="E867" s="7">
        <f>IF(O867&gt;0,RANK(O867,(N867:P867,Q867:AE867)),0)</f>
        <v>1</v>
      </c>
      <c r="F867" s="7">
        <f>IF(P867&gt;0,RANK(P867,(N867:P867,Q867:AE867)),0)</f>
        <v>0</v>
      </c>
      <c r="G867" s="1">
        <f t="shared" si="333"/>
        <v>2152</v>
      </c>
      <c r="H867" s="2">
        <f t="shared" si="334"/>
        <v>0.51980676328502418</v>
      </c>
      <c r="I867" s="2"/>
      <c r="J867" s="2">
        <f t="shared" si="336"/>
        <v>0.22342995169082125</v>
      </c>
      <c r="K867" s="2">
        <f t="shared" si="337"/>
        <v>0.74323671497584543</v>
      </c>
      <c r="L867" s="2">
        <f t="shared" si="338"/>
        <v>0</v>
      </c>
      <c r="M867" s="2">
        <f t="shared" si="339"/>
        <v>3.3333333333333326E-2</v>
      </c>
      <c r="N867" s="55">
        <v>925</v>
      </c>
      <c r="O867" s="55">
        <v>3077</v>
      </c>
      <c r="P867" s="106"/>
      <c r="Q867" s="106">
        <v>138</v>
      </c>
      <c r="Y867" s="55">
        <v>0</v>
      </c>
      <c r="Z867" s="55">
        <v>0</v>
      </c>
      <c r="AA867" s="55">
        <v>0</v>
      </c>
      <c r="AB867" s="55">
        <v>0</v>
      </c>
      <c r="AG867" s="7">
        <f>IF(Q867&gt;0,RANK(Q867,(N867:P867,Q867:AE867)),0)</f>
        <v>3</v>
      </c>
      <c r="AH867" s="7">
        <f>IF(R867&gt;0,RANK(R867,(N867:P867,Q867:AE867)),0)</f>
        <v>0</v>
      </c>
      <c r="AI867" s="7">
        <f>IF(T867&gt;0,RANK(T867,(N867:P867,Q867:AE867)),0)</f>
        <v>0</v>
      </c>
      <c r="AJ867" s="7">
        <f>IF(S867&gt;0,RANK(S867,(N867:P867,Q867:AE867)),0)</f>
        <v>0</v>
      </c>
      <c r="AK867" s="2">
        <f t="shared" si="340"/>
        <v>3.3333333333333333E-2</v>
      </c>
      <c r="AL867" s="2">
        <f t="shared" si="341"/>
        <v>0</v>
      </c>
      <c r="AM867" s="2">
        <f t="shared" si="342"/>
        <v>0</v>
      </c>
      <c r="AN867" s="2">
        <f t="shared" si="343"/>
        <v>0</v>
      </c>
      <c r="AP867" t="s">
        <v>1691</v>
      </c>
      <c r="AQ867" t="s">
        <v>1068</v>
      </c>
      <c r="AT867">
        <v>2</v>
      </c>
      <c r="AU867" s="95">
        <v>21</v>
      </c>
      <c r="AV867" s="97">
        <v>159</v>
      </c>
      <c r="AW867" s="100">
        <f t="shared" si="323"/>
        <v>21159</v>
      </c>
      <c r="AY867" s="7" t="s">
        <v>1461</v>
      </c>
    </row>
    <row r="868" spans="1:51" ht="13" hidden="1" customHeight="1" outlineLevel="1">
      <c r="A868" t="s">
        <v>817</v>
      </c>
      <c r="B868" t="s">
        <v>1068</v>
      </c>
      <c r="C868" s="1">
        <f t="shared" si="335"/>
        <v>5620</v>
      </c>
      <c r="D868" s="7">
        <f>IF(N868&gt;0, RANK(N868,(N868:P868,Q868:AE868)),0)</f>
        <v>2</v>
      </c>
      <c r="E868" s="7">
        <f>IF(O868&gt;0,RANK(O868,(N868:P868,Q868:AE868)),0)</f>
        <v>1</v>
      </c>
      <c r="F868" s="7">
        <f>IF(P868&gt;0,RANK(P868,(N868:P868,Q868:AE868)),0)</f>
        <v>0</v>
      </c>
      <c r="G868" s="1">
        <f t="shared" si="333"/>
        <v>1087</v>
      </c>
      <c r="H868" s="2">
        <f t="shared" si="334"/>
        <v>0.19341637010676158</v>
      </c>
      <c r="I868" s="2"/>
      <c r="J868" s="2">
        <f t="shared" si="336"/>
        <v>0.39003558718861209</v>
      </c>
      <c r="K868" s="2">
        <f t="shared" si="337"/>
        <v>0.58345195729537369</v>
      </c>
      <c r="L868" s="2">
        <f t="shared" si="338"/>
        <v>0</v>
      </c>
      <c r="M868" s="2">
        <f t="shared" si="339"/>
        <v>2.6512455516014222E-2</v>
      </c>
      <c r="N868" s="55">
        <v>2192</v>
      </c>
      <c r="O868" s="55">
        <v>3279</v>
      </c>
      <c r="P868" s="106"/>
      <c r="Q868" s="106">
        <v>149</v>
      </c>
      <c r="Y868" s="55">
        <v>0</v>
      </c>
      <c r="Z868" s="55">
        <v>0</v>
      </c>
      <c r="AA868" s="55">
        <v>0</v>
      </c>
      <c r="AB868" s="55">
        <v>0</v>
      </c>
      <c r="AG868" s="7">
        <f>IF(Q868&gt;0,RANK(Q868,(N868:P868,Q868:AE868)),0)</f>
        <v>3</v>
      </c>
      <c r="AH868" s="7">
        <f>IF(R868&gt;0,RANK(R868,(N868:P868,Q868:AE868)),0)</f>
        <v>0</v>
      </c>
      <c r="AI868" s="7">
        <f>IF(T868&gt;0,RANK(T868,(N868:P868,Q868:AE868)),0)</f>
        <v>0</v>
      </c>
      <c r="AJ868" s="7">
        <f>IF(S868&gt;0,RANK(S868,(N868:P868,Q868:AE868)),0)</f>
        <v>0</v>
      </c>
      <c r="AK868" s="2">
        <f t="shared" si="340"/>
        <v>2.6512455516014236E-2</v>
      </c>
      <c r="AL868" s="2">
        <f t="shared" si="341"/>
        <v>0</v>
      </c>
      <c r="AM868" s="2">
        <f t="shared" si="342"/>
        <v>0</v>
      </c>
      <c r="AN868" s="2">
        <f t="shared" si="343"/>
        <v>0</v>
      </c>
      <c r="AP868" t="s">
        <v>817</v>
      </c>
      <c r="AQ868" t="s">
        <v>1068</v>
      </c>
      <c r="AT868">
        <v>2</v>
      </c>
      <c r="AU868" s="95">
        <v>21</v>
      </c>
      <c r="AV868" s="97">
        <v>161</v>
      </c>
      <c r="AW868" s="100">
        <f t="shared" si="323"/>
        <v>21161</v>
      </c>
      <c r="AY868" s="7" t="s">
        <v>1461</v>
      </c>
    </row>
    <row r="869" spans="1:51" ht="13" hidden="1" customHeight="1" outlineLevel="1">
      <c r="A869" t="s">
        <v>1817</v>
      </c>
      <c r="B869" t="s">
        <v>1068</v>
      </c>
      <c r="C869" s="1">
        <f t="shared" si="335"/>
        <v>9230</v>
      </c>
      <c r="D869" s="7">
        <f>IF(N869&gt;0, RANK(N869,(N869:P869,Q869:AE869)),0)</f>
        <v>2</v>
      </c>
      <c r="E869" s="7">
        <f>IF(O869&gt;0,RANK(O869,(N869:P869,Q869:AE869)),0)</f>
        <v>1</v>
      </c>
      <c r="F869" s="7">
        <f>IF(P869&gt;0,RANK(P869,(N869:P869,Q869:AE869)),0)</f>
        <v>0</v>
      </c>
      <c r="G869" s="1">
        <f t="shared" si="333"/>
        <v>1330</v>
      </c>
      <c r="H869" s="2">
        <f t="shared" si="334"/>
        <v>0.14409534127843987</v>
      </c>
      <c r="I869" s="2"/>
      <c r="J869" s="2">
        <f t="shared" si="336"/>
        <v>0.41094257854821237</v>
      </c>
      <c r="K869" s="2">
        <f t="shared" si="337"/>
        <v>0.55503791982665218</v>
      </c>
      <c r="L869" s="2">
        <f t="shared" si="338"/>
        <v>0</v>
      </c>
      <c r="M869" s="2">
        <f t="shared" si="339"/>
        <v>3.4019501625135451E-2</v>
      </c>
      <c r="N869" s="55">
        <v>3793</v>
      </c>
      <c r="O869" s="55">
        <v>5123</v>
      </c>
      <c r="P869" s="106"/>
      <c r="Q869" s="106">
        <v>313</v>
      </c>
      <c r="Y869" s="55">
        <v>0</v>
      </c>
      <c r="Z869" s="55">
        <v>0</v>
      </c>
      <c r="AA869" s="55">
        <v>1</v>
      </c>
      <c r="AB869" s="55">
        <v>0</v>
      </c>
      <c r="AG869" s="7">
        <f>IF(Q869&gt;0,RANK(Q869,(N869:P869,Q869:AE869)),0)</f>
        <v>3</v>
      </c>
      <c r="AH869" s="7">
        <f>IF(R869&gt;0,RANK(R869,(N869:P869,Q869:AE869)),0)</f>
        <v>0</v>
      </c>
      <c r="AI869" s="7">
        <f>IF(T869&gt;0,RANK(T869,(N869:P869,Q869:AE869)),0)</f>
        <v>0</v>
      </c>
      <c r="AJ869" s="7">
        <f>IF(S869&gt;0,RANK(S869,(N869:P869,Q869:AE869)),0)</f>
        <v>0</v>
      </c>
      <c r="AK869" s="2">
        <f t="shared" si="340"/>
        <v>3.3911159263271942E-2</v>
      </c>
      <c r="AL869" s="2">
        <f t="shared" si="341"/>
        <v>0</v>
      </c>
      <c r="AM869" s="2">
        <f t="shared" si="342"/>
        <v>0</v>
      </c>
      <c r="AN869" s="2">
        <f t="shared" si="343"/>
        <v>0</v>
      </c>
      <c r="AP869" t="s">
        <v>1817</v>
      </c>
      <c r="AQ869" t="s">
        <v>1068</v>
      </c>
      <c r="AT869">
        <v>2</v>
      </c>
      <c r="AU869" s="95">
        <v>21</v>
      </c>
      <c r="AV869" s="97">
        <v>163</v>
      </c>
      <c r="AW869" s="100">
        <f t="shared" si="323"/>
        <v>21163</v>
      </c>
      <c r="AY869" s="7" t="s">
        <v>1461</v>
      </c>
    </row>
    <row r="870" spans="1:51" ht="13" hidden="1" customHeight="1" outlineLevel="1">
      <c r="A870" t="s">
        <v>13</v>
      </c>
      <c r="B870" t="s">
        <v>1068</v>
      </c>
      <c r="C870" s="1">
        <f t="shared" si="335"/>
        <v>2577</v>
      </c>
      <c r="D870" s="7">
        <f>IF(N870&gt;0, RANK(N870,(N870:P870,Q870:AE870)),0)</f>
        <v>1</v>
      </c>
      <c r="E870" s="7">
        <f>IF(O870&gt;0,RANK(O870,(N870:P870,Q870:AE870)),0)</f>
        <v>2</v>
      </c>
      <c r="F870" s="7">
        <f>IF(P870&gt;0,RANK(P870,(N870:P870,Q870:AE870)),0)</f>
        <v>0</v>
      </c>
      <c r="G870" s="1">
        <f t="shared" si="333"/>
        <v>108</v>
      </c>
      <c r="H870" s="2">
        <f t="shared" si="334"/>
        <v>4.190919674039581E-2</v>
      </c>
      <c r="I870" s="2"/>
      <c r="J870" s="2">
        <f t="shared" si="336"/>
        <v>0.50097012029491661</v>
      </c>
      <c r="K870" s="2">
        <f t="shared" si="337"/>
        <v>0.45906092355452077</v>
      </c>
      <c r="L870" s="2">
        <f t="shared" si="338"/>
        <v>0</v>
      </c>
      <c r="M870" s="2">
        <f t="shared" si="339"/>
        <v>3.9968956150562618E-2</v>
      </c>
      <c r="N870" s="55">
        <v>1291</v>
      </c>
      <c r="O870" s="55">
        <v>1183</v>
      </c>
      <c r="P870" s="106"/>
      <c r="Q870" s="106">
        <v>103</v>
      </c>
      <c r="Y870" s="55">
        <v>0</v>
      </c>
      <c r="Z870" s="55">
        <v>0</v>
      </c>
      <c r="AA870" s="55">
        <v>0</v>
      </c>
      <c r="AB870" s="55">
        <v>0</v>
      </c>
      <c r="AG870" s="7">
        <f>IF(Q870&gt;0,RANK(Q870,(N870:P870,Q870:AE870)),0)</f>
        <v>3</v>
      </c>
      <c r="AH870" s="7">
        <f>IF(R870&gt;0,RANK(R870,(N870:P870,Q870:AE870)),0)</f>
        <v>0</v>
      </c>
      <c r="AI870" s="7">
        <f>IF(T870&gt;0,RANK(T870,(N870:P870,Q870:AE870)),0)</f>
        <v>0</v>
      </c>
      <c r="AJ870" s="7">
        <f>IF(S870&gt;0,RANK(S870,(N870:P870,Q870:AE870)),0)</f>
        <v>0</v>
      </c>
      <c r="AK870" s="2">
        <f t="shared" si="340"/>
        <v>3.9968956150562666E-2</v>
      </c>
      <c r="AL870" s="2">
        <f t="shared" si="341"/>
        <v>0</v>
      </c>
      <c r="AM870" s="2">
        <f t="shared" si="342"/>
        <v>0</v>
      </c>
      <c r="AN870" s="2">
        <f t="shared" si="343"/>
        <v>0</v>
      </c>
      <c r="AP870" t="s">
        <v>13</v>
      </c>
      <c r="AQ870" t="s">
        <v>1068</v>
      </c>
      <c r="AT870">
        <v>2</v>
      </c>
      <c r="AU870" s="95">
        <v>21</v>
      </c>
      <c r="AV870" s="97">
        <v>165</v>
      </c>
      <c r="AW870" s="100">
        <f t="shared" si="323"/>
        <v>21165</v>
      </c>
      <c r="AY870" s="7" t="s">
        <v>1461</v>
      </c>
    </row>
    <row r="871" spans="1:51" ht="13" hidden="1" customHeight="1" outlineLevel="1">
      <c r="A871" t="s">
        <v>2514</v>
      </c>
      <c r="B871" t="s">
        <v>1068</v>
      </c>
      <c r="C871" s="1">
        <f t="shared" si="335"/>
        <v>7917</v>
      </c>
      <c r="D871" s="7">
        <f>IF(N871&gt;0, RANK(N871,(N871:P871,Q871:AE871)),0)</f>
        <v>2</v>
      </c>
      <c r="E871" s="7">
        <f>IF(O871&gt;0,RANK(O871,(N871:P871,Q871:AE871)),0)</f>
        <v>1</v>
      </c>
      <c r="F871" s="7">
        <f>IF(P871&gt;0,RANK(P871,(N871:P871,Q871:AE871)),0)</f>
        <v>0</v>
      </c>
      <c r="G871" s="1">
        <f t="shared" si="333"/>
        <v>2299</v>
      </c>
      <c r="H871" s="2">
        <f t="shared" si="334"/>
        <v>0.29038777314639386</v>
      </c>
      <c r="I871" s="2"/>
      <c r="J871" s="2">
        <f t="shared" si="336"/>
        <v>0.32865984590122521</v>
      </c>
      <c r="K871" s="2">
        <f t="shared" si="337"/>
        <v>0.61904761904761907</v>
      </c>
      <c r="L871" s="2">
        <f t="shared" si="338"/>
        <v>0</v>
      </c>
      <c r="M871" s="2">
        <f t="shared" si="339"/>
        <v>5.229253505115572E-2</v>
      </c>
      <c r="N871" s="55">
        <v>2602</v>
      </c>
      <c r="O871" s="55">
        <v>4901</v>
      </c>
      <c r="P871" s="106"/>
      <c r="Q871" s="106">
        <v>414</v>
      </c>
      <c r="Y871" s="55">
        <v>0</v>
      </c>
      <c r="Z871" s="55">
        <v>0</v>
      </c>
      <c r="AA871" s="55">
        <v>0</v>
      </c>
      <c r="AB871" s="55">
        <v>0</v>
      </c>
      <c r="AG871" s="7">
        <f>IF(Q871&gt;0,RANK(Q871,(N871:P871,Q871:AE871)),0)</f>
        <v>3</v>
      </c>
      <c r="AH871" s="7">
        <f>IF(R871&gt;0,RANK(R871,(N871:P871,Q871:AE871)),0)</f>
        <v>0</v>
      </c>
      <c r="AI871" s="7">
        <f>IF(T871&gt;0,RANK(T871,(N871:P871,Q871:AE871)),0)</f>
        <v>0</v>
      </c>
      <c r="AJ871" s="7">
        <f>IF(S871&gt;0,RANK(S871,(N871:P871,Q871:AE871)),0)</f>
        <v>0</v>
      </c>
      <c r="AK871" s="2">
        <f t="shared" si="340"/>
        <v>5.229253505115574E-2</v>
      </c>
      <c r="AL871" s="2">
        <f t="shared" si="341"/>
        <v>0</v>
      </c>
      <c r="AM871" s="2">
        <f t="shared" si="342"/>
        <v>0</v>
      </c>
      <c r="AN871" s="2">
        <f t="shared" si="343"/>
        <v>0</v>
      </c>
      <c r="AP871" t="s">
        <v>2514</v>
      </c>
      <c r="AQ871" t="s">
        <v>1068</v>
      </c>
      <c r="AT871">
        <v>2</v>
      </c>
      <c r="AU871" s="95">
        <v>21</v>
      </c>
      <c r="AV871" s="97">
        <v>167</v>
      </c>
      <c r="AW871" s="100">
        <f t="shared" si="323"/>
        <v>21167</v>
      </c>
      <c r="AY871" s="7" t="s">
        <v>1461</v>
      </c>
    </row>
    <row r="872" spans="1:51" ht="13" hidden="1" customHeight="1" outlineLevel="1">
      <c r="A872" t="s">
        <v>338</v>
      </c>
      <c r="B872" t="s">
        <v>1068</v>
      </c>
      <c r="C872" s="1">
        <f t="shared" si="335"/>
        <v>4032</v>
      </c>
      <c r="D872" s="7">
        <f>IF(N872&gt;0, RANK(N872,(N872:P872,Q872:AE872)),0)</f>
        <v>2</v>
      </c>
      <c r="E872" s="7">
        <f>IF(O872&gt;0,RANK(O872,(N872:P872,Q872:AE872)),0)</f>
        <v>1</v>
      </c>
      <c r="F872" s="7">
        <f>IF(P872&gt;0,RANK(P872,(N872:P872,Q872:AE872)),0)</f>
        <v>0</v>
      </c>
      <c r="G872" s="1">
        <f t="shared" si="333"/>
        <v>744</v>
      </c>
      <c r="H872" s="2">
        <f t="shared" si="334"/>
        <v>0.18452380952380953</v>
      </c>
      <c r="I872" s="2"/>
      <c r="J872" s="2">
        <f t="shared" si="336"/>
        <v>0.3844246031746032</v>
      </c>
      <c r="K872" s="2">
        <f t="shared" si="337"/>
        <v>0.56894841269841268</v>
      </c>
      <c r="L872" s="2">
        <f t="shared" si="338"/>
        <v>0</v>
      </c>
      <c r="M872" s="2">
        <f t="shared" si="339"/>
        <v>4.6626984126984072E-2</v>
      </c>
      <c r="N872" s="55">
        <v>1550</v>
      </c>
      <c r="O872" s="55">
        <v>2294</v>
      </c>
      <c r="P872" s="106"/>
      <c r="Q872" s="106">
        <v>188</v>
      </c>
      <c r="Y872" s="55">
        <v>0</v>
      </c>
      <c r="Z872" s="55">
        <v>0</v>
      </c>
      <c r="AA872" s="55">
        <v>0</v>
      </c>
      <c r="AB872" s="55">
        <v>0</v>
      </c>
      <c r="AG872" s="7">
        <f>IF(Q872&gt;0,RANK(Q872,(N872:P872,Q872:AE872)),0)</f>
        <v>3</v>
      </c>
      <c r="AH872" s="7">
        <f>IF(R872&gt;0,RANK(R872,(N872:P872,Q872:AE872)),0)</f>
        <v>0</v>
      </c>
      <c r="AI872" s="7">
        <f>IF(T872&gt;0,RANK(T872,(N872:P872,Q872:AE872)),0)</f>
        <v>0</v>
      </c>
      <c r="AJ872" s="7">
        <f>IF(S872&gt;0,RANK(S872,(N872:P872,Q872:AE872)),0)</f>
        <v>0</v>
      </c>
      <c r="AK872" s="2">
        <f t="shared" si="340"/>
        <v>4.6626984126984128E-2</v>
      </c>
      <c r="AL872" s="2">
        <f t="shared" si="341"/>
        <v>0</v>
      </c>
      <c r="AM872" s="2">
        <f t="shared" si="342"/>
        <v>0</v>
      </c>
      <c r="AN872" s="2">
        <f t="shared" si="343"/>
        <v>0</v>
      </c>
      <c r="AP872" t="s">
        <v>338</v>
      </c>
      <c r="AQ872" t="s">
        <v>1068</v>
      </c>
      <c r="AT872">
        <v>2</v>
      </c>
      <c r="AU872" s="95">
        <v>21</v>
      </c>
      <c r="AV872" s="97">
        <v>169</v>
      </c>
      <c r="AW872" s="100">
        <f t="shared" si="323"/>
        <v>21169</v>
      </c>
      <c r="AY872" s="7" t="s">
        <v>1461</v>
      </c>
    </row>
    <row r="873" spans="1:51" ht="13" hidden="1" customHeight="1" outlineLevel="1">
      <c r="A873" t="s">
        <v>2564</v>
      </c>
      <c r="B873" t="s">
        <v>1068</v>
      </c>
      <c r="C873" s="1">
        <f t="shared" si="335"/>
        <v>4682</v>
      </c>
      <c r="D873" s="7">
        <f>IF(N873&gt;0, RANK(N873,(N873:P873,Q873:AE873)),0)</f>
        <v>2</v>
      </c>
      <c r="E873" s="7">
        <f>IF(O873&gt;0,RANK(O873,(N873:P873,Q873:AE873)),0)</f>
        <v>1</v>
      </c>
      <c r="F873" s="7">
        <f>IF(P873&gt;0,RANK(P873,(N873:P873,Q873:AE873)),0)</f>
        <v>0</v>
      </c>
      <c r="G873" s="1">
        <f t="shared" si="333"/>
        <v>2451</v>
      </c>
      <c r="H873" s="2">
        <f t="shared" si="334"/>
        <v>0.52349423323366084</v>
      </c>
      <c r="I873" s="2"/>
      <c r="J873" s="2">
        <f t="shared" si="336"/>
        <v>0.21806920119607007</v>
      </c>
      <c r="K873" s="2">
        <f t="shared" si="337"/>
        <v>0.74156343442973094</v>
      </c>
      <c r="L873" s="2">
        <f t="shared" si="338"/>
        <v>0</v>
      </c>
      <c r="M873" s="2">
        <f t="shared" si="339"/>
        <v>4.0367364374198966E-2</v>
      </c>
      <c r="N873" s="55">
        <v>1021</v>
      </c>
      <c r="O873" s="55">
        <v>3472</v>
      </c>
      <c r="P873" s="106"/>
      <c r="Q873" s="106">
        <v>189</v>
      </c>
      <c r="Y873" s="55">
        <v>0</v>
      </c>
      <c r="Z873" s="55">
        <v>0</v>
      </c>
      <c r="AA873" s="55">
        <v>0</v>
      </c>
      <c r="AB873" s="55">
        <v>0</v>
      </c>
      <c r="AG873" s="7">
        <f>IF(Q873&gt;0,RANK(Q873,(N873:P873,Q873:AE873)),0)</f>
        <v>3</v>
      </c>
      <c r="AH873" s="7">
        <f>IF(R873&gt;0,RANK(R873,(N873:P873,Q873:AE873)),0)</f>
        <v>0</v>
      </c>
      <c r="AI873" s="7">
        <f>IF(T873&gt;0,RANK(T873,(N873:P873,Q873:AE873)),0)</f>
        <v>0</v>
      </c>
      <c r="AJ873" s="7">
        <f>IF(S873&gt;0,RANK(S873,(N873:P873,Q873:AE873)),0)</f>
        <v>0</v>
      </c>
      <c r="AK873" s="2">
        <f t="shared" si="340"/>
        <v>4.0367364374199063E-2</v>
      </c>
      <c r="AL873" s="2">
        <f t="shared" si="341"/>
        <v>0</v>
      </c>
      <c r="AM873" s="2">
        <f t="shared" si="342"/>
        <v>0</v>
      </c>
      <c r="AN873" s="2">
        <f t="shared" si="343"/>
        <v>0</v>
      </c>
      <c r="AP873" t="s">
        <v>2564</v>
      </c>
      <c r="AQ873" t="s">
        <v>1068</v>
      </c>
      <c r="AT873">
        <v>2</v>
      </c>
      <c r="AU873" s="95">
        <v>21</v>
      </c>
      <c r="AV873" s="97">
        <v>171</v>
      </c>
      <c r="AW873" s="100">
        <f t="shared" si="323"/>
        <v>21171</v>
      </c>
      <c r="AY873" s="7" t="s">
        <v>1461</v>
      </c>
    </row>
    <row r="874" spans="1:51" ht="13" hidden="1" customHeight="1" outlineLevel="1">
      <c r="A874" t="s">
        <v>734</v>
      </c>
      <c r="B874" t="s">
        <v>1068</v>
      </c>
      <c r="C874" s="1">
        <f t="shared" si="335"/>
        <v>8884</v>
      </c>
      <c r="D874" s="7">
        <f>IF(N874&gt;0, RANK(N874,(N874:P874,Q874:AE874)),0)</f>
        <v>2</v>
      </c>
      <c r="E874" s="7">
        <f>IF(O874&gt;0,RANK(O874,(N874:P874,Q874:AE874)),0)</f>
        <v>1</v>
      </c>
      <c r="F874" s="7">
        <f>IF(P874&gt;0,RANK(P874,(N874:P874,Q874:AE874)),0)</f>
        <v>0</v>
      </c>
      <c r="G874" s="1">
        <f t="shared" si="333"/>
        <v>874</v>
      </c>
      <c r="H874" s="2">
        <f t="shared" si="334"/>
        <v>9.8379108509680319E-2</v>
      </c>
      <c r="I874" s="2"/>
      <c r="J874" s="2">
        <f t="shared" si="336"/>
        <v>0.43190004502476365</v>
      </c>
      <c r="K874" s="2">
        <f t="shared" si="337"/>
        <v>0.53027915353444399</v>
      </c>
      <c r="L874" s="2">
        <f t="shared" si="338"/>
        <v>0</v>
      </c>
      <c r="M874" s="2">
        <f t="shared" si="339"/>
        <v>3.7820801440792362E-2</v>
      </c>
      <c r="N874" s="55">
        <v>3837</v>
      </c>
      <c r="O874" s="55">
        <v>4711</v>
      </c>
      <c r="P874" s="106"/>
      <c r="Q874" s="106">
        <v>336</v>
      </c>
      <c r="Y874" s="55">
        <v>0</v>
      </c>
      <c r="Z874" s="55">
        <v>0</v>
      </c>
      <c r="AA874" s="55">
        <v>0</v>
      </c>
      <c r="AB874" s="55">
        <v>0</v>
      </c>
      <c r="AG874" s="7">
        <f>IF(Q874&gt;0,RANK(Q874,(N874:P874,Q874:AE874)),0)</f>
        <v>3</v>
      </c>
      <c r="AH874" s="7">
        <f>IF(R874&gt;0,RANK(R874,(N874:P874,Q874:AE874)),0)</f>
        <v>0</v>
      </c>
      <c r="AI874" s="7">
        <f>IF(T874&gt;0,RANK(T874,(N874:P874,Q874:AE874)),0)</f>
        <v>0</v>
      </c>
      <c r="AJ874" s="7">
        <f>IF(S874&gt;0,RANK(S874,(N874:P874,Q874:AE874)),0)</f>
        <v>0</v>
      </c>
      <c r="AK874" s="2">
        <f t="shared" si="340"/>
        <v>3.7820801440792438E-2</v>
      </c>
      <c r="AL874" s="2">
        <f t="shared" si="341"/>
        <v>0</v>
      </c>
      <c r="AM874" s="2">
        <f t="shared" si="342"/>
        <v>0</v>
      </c>
      <c r="AN874" s="2">
        <f t="shared" si="343"/>
        <v>0</v>
      </c>
      <c r="AP874" t="s">
        <v>734</v>
      </c>
      <c r="AQ874" t="s">
        <v>1068</v>
      </c>
      <c r="AT874">
        <v>2</v>
      </c>
      <c r="AU874" s="95">
        <v>21</v>
      </c>
      <c r="AV874" s="97">
        <v>173</v>
      </c>
      <c r="AW874" s="100">
        <f t="shared" si="323"/>
        <v>21173</v>
      </c>
      <c r="AY874" s="7" t="s">
        <v>1461</v>
      </c>
    </row>
    <row r="875" spans="1:51" ht="13" hidden="1" customHeight="1" outlineLevel="1">
      <c r="A875" t="s">
        <v>2193</v>
      </c>
      <c r="B875" t="s">
        <v>1068</v>
      </c>
      <c r="C875" s="1">
        <f t="shared" si="335"/>
        <v>4224</v>
      </c>
      <c r="D875" s="7">
        <f>IF(N875&gt;0, RANK(N875,(N875:P875,Q875:AE875)),0)</f>
        <v>2</v>
      </c>
      <c r="E875" s="7">
        <f>IF(O875&gt;0,RANK(O875,(N875:P875,Q875:AE875)),0)</f>
        <v>1</v>
      </c>
      <c r="F875" s="7">
        <f>IF(P875&gt;0,RANK(P875,(N875:P875,Q875:AE875)),0)</f>
        <v>0</v>
      </c>
      <c r="G875" s="1">
        <f t="shared" si="333"/>
        <v>413</v>
      </c>
      <c r="H875" s="2">
        <f t="shared" si="334"/>
        <v>9.7774621212121215E-2</v>
      </c>
      <c r="I875" s="2"/>
      <c r="J875" s="2">
        <f t="shared" si="336"/>
        <v>0.43016098484848486</v>
      </c>
      <c r="K875" s="2">
        <f t="shared" si="337"/>
        <v>0.52793560606060608</v>
      </c>
      <c r="L875" s="2">
        <f t="shared" si="338"/>
        <v>0</v>
      </c>
      <c r="M875" s="2">
        <f t="shared" si="339"/>
        <v>4.1903409090909061E-2</v>
      </c>
      <c r="N875" s="55">
        <v>1817</v>
      </c>
      <c r="O875" s="55">
        <v>2230</v>
      </c>
      <c r="P875" s="106"/>
      <c r="Q875" s="106">
        <v>177</v>
      </c>
      <c r="Y875" s="55">
        <v>0</v>
      </c>
      <c r="Z875" s="55">
        <v>0</v>
      </c>
      <c r="AA875" s="55">
        <v>0</v>
      </c>
      <c r="AB875" s="55">
        <v>0</v>
      </c>
      <c r="AG875" s="7">
        <f>IF(Q875&gt;0,RANK(Q875,(N875:P875,Q875:AE875)),0)</f>
        <v>3</v>
      </c>
      <c r="AH875" s="7">
        <f>IF(R875&gt;0,RANK(R875,(N875:P875,Q875:AE875)),0)</f>
        <v>0</v>
      </c>
      <c r="AI875" s="7">
        <f>IF(T875&gt;0,RANK(T875,(N875:P875,Q875:AE875)),0)</f>
        <v>0</v>
      </c>
      <c r="AJ875" s="7">
        <f>IF(S875&gt;0,RANK(S875,(N875:P875,Q875:AE875)),0)</f>
        <v>0</v>
      </c>
      <c r="AK875" s="2">
        <f t="shared" si="340"/>
        <v>4.1903409090909088E-2</v>
      </c>
      <c r="AL875" s="2">
        <f t="shared" si="341"/>
        <v>0</v>
      </c>
      <c r="AM875" s="2">
        <f t="shared" si="342"/>
        <v>0</v>
      </c>
      <c r="AN875" s="2">
        <f t="shared" si="343"/>
        <v>0</v>
      </c>
      <c r="AP875" t="s">
        <v>2193</v>
      </c>
      <c r="AQ875" t="s">
        <v>1068</v>
      </c>
      <c r="AT875">
        <v>2</v>
      </c>
      <c r="AU875" s="95">
        <v>21</v>
      </c>
      <c r="AV875" s="97">
        <v>175</v>
      </c>
      <c r="AW875" s="100">
        <f t="shared" ref="AW875:AW938" si="344">1000*AU875+AV875</f>
        <v>21175</v>
      </c>
      <c r="AY875" s="7" t="s">
        <v>1461</v>
      </c>
    </row>
    <row r="876" spans="1:51" ht="13" hidden="1" customHeight="1" outlineLevel="1">
      <c r="A876" t="s">
        <v>1476</v>
      </c>
      <c r="B876" t="s">
        <v>1068</v>
      </c>
      <c r="C876" s="1">
        <f t="shared" si="335"/>
        <v>9694</v>
      </c>
      <c r="D876" s="7">
        <f>IF(N876&gt;0, RANK(N876,(N876:P876,Q876:AE876)),0)</f>
        <v>2</v>
      </c>
      <c r="E876" s="7">
        <f>IF(O876&gt;0,RANK(O876,(N876:P876,Q876:AE876)),0)</f>
        <v>1</v>
      </c>
      <c r="F876" s="7">
        <f>IF(P876&gt;0,RANK(P876,(N876:P876,Q876:AE876)),0)</f>
        <v>0</v>
      </c>
      <c r="G876" s="1">
        <f t="shared" si="333"/>
        <v>943</v>
      </c>
      <c r="H876" s="2">
        <f t="shared" si="334"/>
        <v>9.7276665978956053E-2</v>
      </c>
      <c r="I876" s="2"/>
      <c r="J876" s="2">
        <f t="shared" si="336"/>
        <v>0.43831235815968639</v>
      </c>
      <c r="K876" s="2">
        <f t="shared" si="337"/>
        <v>0.53558902413864251</v>
      </c>
      <c r="L876" s="2">
        <f t="shared" si="338"/>
        <v>0</v>
      </c>
      <c r="M876" s="2">
        <f t="shared" si="339"/>
        <v>2.6098617701671101E-2</v>
      </c>
      <c r="N876" s="55">
        <v>4249</v>
      </c>
      <c r="O876" s="55">
        <v>5192</v>
      </c>
      <c r="P876" s="106"/>
      <c r="Q876" s="106">
        <v>253</v>
      </c>
      <c r="Y876" s="55">
        <v>0</v>
      </c>
      <c r="Z876" s="55">
        <v>0</v>
      </c>
      <c r="AA876" s="55">
        <v>0</v>
      </c>
      <c r="AB876" s="55">
        <v>0</v>
      </c>
      <c r="AG876" s="7">
        <f>IF(Q876&gt;0,RANK(Q876,(N876:P876,Q876:AE876)),0)</f>
        <v>3</v>
      </c>
      <c r="AH876" s="7">
        <f>IF(R876&gt;0,RANK(R876,(N876:P876,Q876:AE876)),0)</f>
        <v>0</v>
      </c>
      <c r="AI876" s="7">
        <f>IF(T876&gt;0,RANK(T876,(N876:P876,Q876:AE876)),0)</f>
        <v>0</v>
      </c>
      <c r="AJ876" s="7">
        <f>IF(S876&gt;0,RANK(S876,(N876:P876,Q876:AE876)),0)</f>
        <v>0</v>
      </c>
      <c r="AK876" s="2">
        <f t="shared" si="340"/>
        <v>2.6098617701671135E-2</v>
      </c>
      <c r="AL876" s="2">
        <f t="shared" si="341"/>
        <v>0</v>
      </c>
      <c r="AM876" s="2">
        <f t="shared" si="342"/>
        <v>0</v>
      </c>
      <c r="AN876" s="2">
        <f t="shared" si="343"/>
        <v>0</v>
      </c>
      <c r="AP876" t="s">
        <v>1476</v>
      </c>
      <c r="AQ876" t="s">
        <v>1068</v>
      </c>
      <c r="AT876">
        <v>2</v>
      </c>
      <c r="AU876" s="95">
        <v>21</v>
      </c>
      <c r="AV876" s="97">
        <v>177</v>
      </c>
      <c r="AW876" s="100">
        <f t="shared" si="344"/>
        <v>21177</v>
      </c>
      <c r="AY876" s="7" t="s">
        <v>1461</v>
      </c>
    </row>
    <row r="877" spans="1:51" ht="13" hidden="1" customHeight="1" outlineLevel="1">
      <c r="A877" t="s">
        <v>1683</v>
      </c>
      <c r="B877" t="s">
        <v>1068</v>
      </c>
      <c r="C877" s="1">
        <f t="shared" si="335"/>
        <v>14964</v>
      </c>
      <c r="D877" s="7">
        <f>IF(N877&gt;0, RANK(N877,(N877:P877,Q877:AE877)),0)</f>
        <v>2</v>
      </c>
      <c r="E877" s="7">
        <f>IF(O877&gt;0,RANK(O877,(N877:P877,Q877:AE877)),0)</f>
        <v>1</v>
      </c>
      <c r="F877" s="7">
        <f>IF(P877&gt;0,RANK(P877,(N877:P877,Q877:AE877)),0)</f>
        <v>0</v>
      </c>
      <c r="G877" s="1">
        <f t="shared" si="333"/>
        <v>780</v>
      </c>
      <c r="H877" s="2">
        <f t="shared" si="334"/>
        <v>5.2125100240577385E-2</v>
      </c>
      <c r="I877" s="2"/>
      <c r="J877" s="2">
        <f t="shared" si="336"/>
        <v>0.45997059609730018</v>
      </c>
      <c r="K877" s="2">
        <f t="shared" si="337"/>
        <v>0.51209569633787755</v>
      </c>
      <c r="L877" s="2">
        <f t="shared" si="338"/>
        <v>0</v>
      </c>
      <c r="M877" s="2">
        <f t="shared" si="339"/>
        <v>2.7933707564822274E-2</v>
      </c>
      <c r="N877" s="55">
        <v>6883</v>
      </c>
      <c r="O877" s="55">
        <v>7663</v>
      </c>
      <c r="P877" s="106"/>
      <c r="Q877" s="106">
        <v>417</v>
      </c>
      <c r="Y877" s="55">
        <v>0</v>
      </c>
      <c r="Z877" s="55">
        <v>1</v>
      </c>
      <c r="AA877" s="55">
        <v>0</v>
      </c>
      <c r="AB877" s="55">
        <v>0</v>
      </c>
      <c r="AG877" s="7">
        <f>IF(Q877&gt;0,RANK(Q877,(N877:P877,Q877:AE877)),0)</f>
        <v>3</v>
      </c>
      <c r="AH877" s="7">
        <f>IF(R877&gt;0,RANK(R877,(N877:P877,Q877:AE877)),0)</f>
        <v>0</v>
      </c>
      <c r="AI877" s="7">
        <f>IF(T877&gt;0,RANK(T877,(N877:P877,Q877:AE877)),0)</f>
        <v>0</v>
      </c>
      <c r="AJ877" s="7">
        <f>IF(S877&gt;0,RANK(S877,(N877:P877,Q877:AE877)),0)</f>
        <v>0</v>
      </c>
      <c r="AK877" s="2">
        <f t="shared" si="340"/>
        <v>2.7866880513231756E-2</v>
      </c>
      <c r="AL877" s="2">
        <f t="shared" si="341"/>
        <v>0</v>
      </c>
      <c r="AM877" s="2">
        <f t="shared" si="342"/>
        <v>0</v>
      </c>
      <c r="AN877" s="2">
        <f t="shared" si="343"/>
        <v>0</v>
      </c>
      <c r="AP877" t="s">
        <v>1683</v>
      </c>
      <c r="AQ877" t="s">
        <v>1068</v>
      </c>
      <c r="AT877">
        <v>2</v>
      </c>
      <c r="AU877" s="95">
        <v>21</v>
      </c>
      <c r="AV877" s="97">
        <v>179</v>
      </c>
      <c r="AW877" s="100">
        <f t="shared" si="344"/>
        <v>21179</v>
      </c>
      <c r="AY877" s="7" t="s">
        <v>1461</v>
      </c>
    </row>
    <row r="878" spans="1:51" ht="13" hidden="1" customHeight="1" outlineLevel="1">
      <c r="A878" t="s">
        <v>448</v>
      </c>
      <c r="B878" t="s">
        <v>1068</v>
      </c>
      <c r="C878" s="1">
        <f t="shared" si="335"/>
        <v>2245</v>
      </c>
      <c r="D878" s="7">
        <f>IF(N878&gt;0, RANK(N878,(N878:P878,Q878:AE878)),0)</f>
        <v>1</v>
      </c>
      <c r="E878" s="7">
        <f>IF(O878&gt;0,RANK(O878,(N878:P878,Q878:AE878)),0)</f>
        <v>2</v>
      </c>
      <c r="F878" s="7">
        <f>IF(P878&gt;0,RANK(P878,(N878:P878,Q878:AE878)),0)</f>
        <v>0</v>
      </c>
      <c r="G878" s="1">
        <f t="shared" si="333"/>
        <v>142</v>
      </c>
      <c r="H878" s="2">
        <f t="shared" si="334"/>
        <v>6.325167037861916E-2</v>
      </c>
      <c r="I878" s="2"/>
      <c r="J878" s="2">
        <f t="shared" si="336"/>
        <v>0.51091314031180401</v>
      </c>
      <c r="K878" s="2">
        <f t="shared" si="337"/>
        <v>0.44766146993318484</v>
      </c>
      <c r="L878" s="2">
        <f t="shared" si="338"/>
        <v>0</v>
      </c>
      <c r="M878" s="2">
        <f t="shared" si="339"/>
        <v>4.1425389755011144E-2</v>
      </c>
      <c r="N878" s="55">
        <v>1147</v>
      </c>
      <c r="O878" s="55">
        <v>1005</v>
      </c>
      <c r="P878" s="106"/>
      <c r="Q878" s="106">
        <v>93</v>
      </c>
      <c r="Y878" s="55">
        <v>0</v>
      </c>
      <c r="Z878" s="55">
        <v>0</v>
      </c>
      <c r="AA878" s="55">
        <v>0</v>
      </c>
      <c r="AB878" s="55">
        <v>0</v>
      </c>
      <c r="AG878" s="7">
        <f>IF(Q878&gt;0,RANK(Q878,(N878:P878,Q878:AE878)),0)</f>
        <v>3</v>
      </c>
      <c r="AH878" s="7">
        <f>IF(R878&gt;0,RANK(R878,(N878:P878,Q878:AE878)),0)</f>
        <v>0</v>
      </c>
      <c r="AI878" s="7">
        <f>IF(T878&gt;0,RANK(T878,(N878:P878,Q878:AE878)),0)</f>
        <v>0</v>
      </c>
      <c r="AJ878" s="7">
        <f>IF(S878&gt;0,RANK(S878,(N878:P878,Q878:AE878)),0)</f>
        <v>0</v>
      </c>
      <c r="AK878" s="2">
        <f t="shared" si="340"/>
        <v>4.1425389755011137E-2</v>
      </c>
      <c r="AL878" s="2">
        <f t="shared" si="341"/>
        <v>0</v>
      </c>
      <c r="AM878" s="2">
        <f t="shared" si="342"/>
        <v>0</v>
      </c>
      <c r="AN878" s="2">
        <f t="shared" si="343"/>
        <v>0</v>
      </c>
      <c r="AP878" t="s">
        <v>448</v>
      </c>
      <c r="AQ878" t="s">
        <v>1068</v>
      </c>
      <c r="AT878">
        <v>2</v>
      </c>
      <c r="AU878" s="95">
        <v>21</v>
      </c>
      <c r="AV878" s="97">
        <v>181</v>
      </c>
      <c r="AW878" s="100">
        <f t="shared" si="344"/>
        <v>21181</v>
      </c>
      <c r="AY878" s="7" t="s">
        <v>1461</v>
      </c>
    </row>
    <row r="879" spans="1:51" ht="13" hidden="1" customHeight="1" outlineLevel="1">
      <c r="A879" t="s">
        <v>2057</v>
      </c>
      <c r="B879" t="s">
        <v>1068</v>
      </c>
      <c r="C879" s="1">
        <f t="shared" si="335"/>
        <v>8985</v>
      </c>
      <c r="D879" s="7">
        <f>IF(N879&gt;0, RANK(N879,(N879:P879,Q879:AE879)),0)</f>
        <v>2</v>
      </c>
      <c r="E879" s="7">
        <f>IF(O879&gt;0,RANK(O879,(N879:P879,Q879:AE879)),0)</f>
        <v>1</v>
      </c>
      <c r="F879" s="7">
        <f>IF(P879&gt;0,RANK(P879,(N879:P879,Q879:AE879)),0)</f>
        <v>0</v>
      </c>
      <c r="G879" s="1">
        <f t="shared" si="333"/>
        <v>2224</v>
      </c>
      <c r="H879" s="2">
        <f t="shared" si="334"/>
        <v>0.24752365052865888</v>
      </c>
      <c r="I879" s="2"/>
      <c r="J879" s="2">
        <f t="shared" si="336"/>
        <v>0.36015581524763496</v>
      </c>
      <c r="K879" s="2">
        <f t="shared" si="337"/>
        <v>0.60767946577629384</v>
      </c>
      <c r="L879" s="2">
        <f t="shared" si="338"/>
        <v>0</v>
      </c>
      <c r="M879" s="2">
        <f t="shared" si="339"/>
        <v>3.2164718976071205E-2</v>
      </c>
      <c r="N879" s="55">
        <v>3236</v>
      </c>
      <c r="O879" s="55">
        <v>5460</v>
      </c>
      <c r="P879" s="106"/>
      <c r="Q879" s="106">
        <v>289</v>
      </c>
      <c r="Y879" s="55">
        <v>0</v>
      </c>
      <c r="Z879" s="55">
        <v>0</v>
      </c>
      <c r="AA879" s="55">
        <v>0</v>
      </c>
      <c r="AB879" s="55">
        <v>0</v>
      </c>
      <c r="AG879" s="7">
        <f>IF(Q879&gt;0,RANK(Q879,(N879:P879,Q879:AE879)),0)</f>
        <v>3</v>
      </c>
      <c r="AH879" s="7">
        <f>IF(R879&gt;0,RANK(R879,(N879:P879,Q879:AE879)),0)</f>
        <v>0</v>
      </c>
      <c r="AI879" s="7">
        <f>IF(T879&gt;0,RANK(T879,(N879:P879,Q879:AE879)),0)</f>
        <v>0</v>
      </c>
      <c r="AJ879" s="7">
        <f>IF(S879&gt;0,RANK(S879,(N879:P879,Q879:AE879)),0)</f>
        <v>0</v>
      </c>
      <c r="AK879" s="2">
        <f t="shared" si="340"/>
        <v>3.2164718976071233E-2</v>
      </c>
      <c r="AL879" s="2">
        <f t="shared" si="341"/>
        <v>0</v>
      </c>
      <c r="AM879" s="2">
        <f t="shared" si="342"/>
        <v>0</v>
      </c>
      <c r="AN879" s="2">
        <f t="shared" si="343"/>
        <v>0</v>
      </c>
      <c r="AP879" t="s">
        <v>2057</v>
      </c>
      <c r="AQ879" t="s">
        <v>1068</v>
      </c>
      <c r="AT879">
        <v>2</v>
      </c>
      <c r="AU879" s="95">
        <v>21</v>
      </c>
      <c r="AV879" s="97">
        <v>183</v>
      </c>
      <c r="AW879" s="100">
        <f t="shared" si="344"/>
        <v>21183</v>
      </c>
      <c r="AY879" s="7" t="s">
        <v>1461</v>
      </c>
    </row>
    <row r="880" spans="1:51" ht="13" hidden="1" customHeight="1" outlineLevel="1">
      <c r="A880" t="s">
        <v>64</v>
      </c>
      <c r="B880" t="s">
        <v>1068</v>
      </c>
      <c r="C880" s="1">
        <f t="shared" si="335"/>
        <v>23374</v>
      </c>
      <c r="D880" s="7">
        <f>IF(N880&gt;0, RANK(N880,(N880:P880,Q880:AE880)),0)</f>
        <v>2</v>
      </c>
      <c r="E880" s="7">
        <f>IF(O880&gt;0,RANK(O880,(N880:P880,Q880:AE880)),0)</f>
        <v>1</v>
      </c>
      <c r="F880" s="7">
        <f>IF(P880&gt;0,RANK(P880,(N880:P880,Q880:AE880)),0)</f>
        <v>0</v>
      </c>
      <c r="G880" s="1">
        <f t="shared" si="333"/>
        <v>7303</v>
      </c>
      <c r="H880" s="2">
        <f t="shared" si="334"/>
        <v>0.31244117395396592</v>
      </c>
      <c r="I880" s="2"/>
      <c r="J880" s="2">
        <f t="shared" si="336"/>
        <v>0.33139385642166508</v>
      </c>
      <c r="K880" s="2">
        <f t="shared" si="337"/>
        <v>0.64383503037563106</v>
      </c>
      <c r="L880" s="2">
        <f t="shared" si="338"/>
        <v>0</v>
      </c>
      <c r="M880" s="2">
        <f t="shared" si="339"/>
        <v>2.4771113202703865E-2</v>
      </c>
      <c r="N880" s="55">
        <v>7746</v>
      </c>
      <c r="O880" s="55">
        <v>15049</v>
      </c>
      <c r="P880" s="106"/>
      <c r="Q880" s="106">
        <v>578</v>
      </c>
      <c r="Y880" s="55">
        <v>1</v>
      </c>
      <c r="Z880" s="55">
        <v>0</v>
      </c>
      <c r="AA880" s="55">
        <v>0</v>
      </c>
      <c r="AB880" s="55">
        <v>0</v>
      </c>
      <c r="AG880" s="7">
        <f>IF(Q880&gt;0,RANK(Q880,(N880:P880,Q880:AE880)),0)</f>
        <v>3</v>
      </c>
      <c r="AH880" s="7">
        <f>IF(R880&gt;0,RANK(R880,(N880:P880,Q880:AE880)),0)</f>
        <v>0</v>
      </c>
      <c r="AI880" s="7">
        <f>IF(T880&gt;0,RANK(T880,(N880:P880,Q880:AE880)),0)</f>
        <v>0</v>
      </c>
      <c r="AJ880" s="7">
        <f>IF(S880&gt;0,RANK(S880,(N880:P880,Q880:AE880)),0)</f>
        <v>0</v>
      </c>
      <c r="AK880" s="2">
        <f t="shared" si="340"/>
        <v>2.4728330623770001E-2</v>
      </c>
      <c r="AL880" s="2">
        <f t="shared" si="341"/>
        <v>0</v>
      </c>
      <c r="AM880" s="2">
        <f t="shared" si="342"/>
        <v>0</v>
      </c>
      <c r="AN880" s="2">
        <f t="shared" si="343"/>
        <v>0</v>
      </c>
      <c r="AP880" t="s">
        <v>64</v>
      </c>
      <c r="AQ880" t="s">
        <v>1068</v>
      </c>
      <c r="AT880">
        <v>2</v>
      </c>
      <c r="AU880" s="95">
        <v>21</v>
      </c>
      <c r="AV880" s="97">
        <v>185</v>
      </c>
      <c r="AW880" s="100">
        <f t="shared" si="344"/>
        <v>21185</v>
      </c>
      <c r="AY880" s="7" t="s">
        <v>1461</v>
      </c>
    </row>
    <row r="881" spans="1:51" ht="13" hidden="1" customHeight="1" outlineLevel="1">
      <c r="A881" t="s">
        <v>201</v>
      </c>
      <c r="B881" t="s">
        <v>1068</v>
      </c>
      <c r="C881" s="1">
        <f t="shared" si="335"/>
        <v>4058</v>
      </c>
      <c r="D881" s="7">
        <f>IF(N881&gt;0, RANK(N881,(N881:P881,Q881:AE881)),0)</f>
        <v>2</v>
      </c>
      <c r="E881" s="7">
        <f>IF(O881&gt;0,RANK(O881,(N881:P881,Q881:AE881)),0)</f>
        <v>1</v>
      </c>
      <c r="F881" s="7">
        <f>IF(P881&gt;0,RANK(P881,(N881:P881,Q881:AE881)),0)</f>
        <v>0</v>
      </c>
      <c r="G881" s="1">
        <f t="shared" si="333"/>
        <v>1112</v>
      </c>
      <c r="H881" s="2">
        <f t="shared" si="334"/>
        <v>0.27402661409561363</v>
      </c>
      <c r="I881" s="2"/>
      <c r="J881" s="2">
        <f t="shared" si="336"/>
        <v>0.34080827994085755</v>
      </c>
      <c r="K881" s="2">
        <f t="shared" si="337"/>
        <v>0.61483489403647118</v>
      </c>
      <c r="L881" s="2">
        <f t="shared" si="338"/>
        <v>0</v>
      </c>
      <c r="M881" s="2">
        <f t="shared" si="339"/>
        <v>4.4356826022671214E-2</v>
      </c>
      <c r="N881" s="55">
        <v>1383</v>
      </c>
      <c r="O881" s="55">
        <v>2495</v>
      </c>
      <c r="P881" s="106"/>
      <c r="Q881" s="106">
        <v>180</v>
      </c>
      <c r="Y881" s="55">
        <v>0</v>
      </c>
      <c r="Z881" s="55">
        <v>0</v>
      </c>
      <c r="AA881" s="55">
        <v>0</v>
      </c>
      <c r="AB881" s="55">
        <v>0</v>
      </c>
      <c r="AG881" s="7">
        <f>IF(Q881&gt;0,RANK(Q881,(N881:P881,Q881:AE881)),0)</f>
        <v>3</v>
      </c>
      <c r="AH881" s="7">
        <f>IF(R881&gt;0,RANK(R881,(N881:P881,Q881:AE881)),0)</f>
        <v>0</v>
      </c>
      <c r="AI881" s="7">
        <f>IF(T881&gt;0,RANK(T881,(N881:P881,Q881:AE881)),0)</f>
        <v>0</v>
      </c>
      <c r="AJ881" s="7">
        <f>IF(S881&gt;0,RANK(S881,(N881:P881,Q881:AE881)),0)</f>
        <v>0</v>
      </c>
      <c r="AK881" s="2">
        <f t="shared" si="340"/>
        <v>4.435682602267127E-2</v>
      </c>
      <c r="AL881" s="2">
        <f t="shared" si="341"/>
        <v>0</v>
      </c>
      <c r="AM881" s="2">
        <f t="shared" si="342"/>
        <v>0</v>
      </c>
      <c r="AN881" s="2">
        <f t="shared" si="343"/>
        <v>0</v>
      </c>
      <c r="AP881" t="s">
        <v>201</v>
      </c>
      <c r="AQ881" t="s">
        <v>1068</v>
      </c>
      <c r="AT881">
        <v>2</v>
      </c>
      <c r="AU881" s="95">
        <v>21</v>
      </c>
      <c r="AV881" s="97">
        <v>187</v>
      </c>
      <c r="AW881" s="100">
        <f t="shared" si="344"/>
        <v>21187</v>
      </c>
      <c r="AY881" s="7" t="s">
        <v>1461</v>
      </c>
    </row>
    <row r="882" spans="1:51" ht="13" hidden="1" customHeight="1" outlineLevel="1">
      <c r="A882" t="s">
        <v>2530</v>
      </c>
      <c r="B882" t="s">
        <v>1068</v>
      </c>
      <c r="C882" s="1">
        <f t="shared" si="335"/>
        <v>2115</v>
      </c>
      <c r="D882" s="7">
        <f>IF(N882&gt;0, RANK(N882,(N882:P882,Q882:AE882)),0)</f>
        <v>2</v>
      </c>
      <c r="E882" s="7">
        <f>IF(O882&gt;0,RANK(O882,(N882:P882,Q882:AE882)),0)</f>
        <v>1</v>
      </c>
      <c r="F882" s="7">
        <f>IF(P882&gt;0,RANK(P882,(N882:P882,Q882:AE882)),0)</f>
        <v>0</v>
      </c>
      <c r="G882" s="1">
        <f t="shared" si="333"/>
        <v>884</v>
      </c>
      <c r="H882" s="2">
        <f t="shared" si="334"/>
        <v>0.41796690307328604</v>
      </c>
      <c r="I882" s="2"/>
      <c r="J882" s="2">
        <f t="shared" si="336"/>
        <v>0.27139479905437353</v>
      </c>
      <c r="K882" s="2">
        <f t="shared" si="337"/>
        <v>0.68936170212765957</v>
      </c>
      <c r="L882" s="2">
        <f t="shared" si="338"/>
        <v>0</v>
      </c>
      <c r="M882" s="2">
        <f t="shared" si="339"/>
        <v>3.924349881796696E-2</v>
      </c>
      <c r="N882" s="55">
        <v>574</v>
      </c>
      <c r="O882" s="55">
        <v>1458</v>
      </c>
      <c r="P882" s="106"/>
      <c r="Q882" s="106">
        <v>83</v>
      </c>
      <c r="Y882" s="55">
        <v>0</v>
      </c>
      <c r="Z882" s="55">
        <v>0</v>
      </c>
      <c r="AA882" s="55">
        <v>0</v>
      </c>
      <c r="AB882" s="55">
        <v>0</v>
      </c>
      <c r="AG882" s="7">
        <f>IF(Q882&gt;0,RANK(Q882,(N882:P882,Q882:AE882)),0)</f>
        <v>3</v>
      </c>
      <c r="AH882" s="7">
        <f>IF(R882&gt;0,RANK(R882,(N882:P882,Q882:AE882)),0)</f>
        <v>0</v>
      </c>
      <c r="AI882" s="7">
        <f>IF(T882&gt;0,RANK(T882,(N882:P882,Q882:AE882)),0)</f>
        <v>0</v>
      </c>
      <c r="AJ882" s="7">
        <f>IF(S882&gt;0,RANK(S882,(N882:P882,Q882:AE882)),0)</f>
        <v>0</v>
      </c>
      <c r="AK882" s="2">
        <f t="shared" si="340"/>
        <v>3.9243498817966904E-2</v>
      </c>
      <c r="AL882" s="2">
        <f t="shared" si="341"/>
        <v>0</v>
      </c>
      <c r="AM882" s="2">
        <f t="shared" si="342"/>
        <v>0</v>
      </c>
      <c r="AN882" s="2">
        <f t="shared" si="343"/>
        <v>0</v>
      </c>
      <c r="AP882" t="s">
        <v>2530</v>
      </c>
      <c r="AQ882" t="s">
        <v>1068</v>
      </c>
      <c r="AT882">
        <v>2</v>
      </c>
      <c r="AU882" s="95">
        <v>21</v>
      </c>
      <c r="AV882" s="97">
        <v>189</v>
      </c>
      <c r="AW882" s="100">
        <f t="shared" si="344"/>
        <v>21189</v>
      </c>
      <c r="AY882" s="7" t="s">
        <v>1461</v>
      </c>
    </row>
    <row r="883" spans="1:51" ht="13" hidden="1" customHeight="1" outlineLevel="1">
      <c r="A883" t="s">
        <v>1358</v>
      </c>
      <c r="B883" t="s">
        <v>1068</v>
      </c>
      <c r="C883" s="1">
        <f t="shared" si="335"/>
        <v>4250</v>
      </c>
      <c r="D883" s="7">
        <f>IF(N883&gt;0, RANK(N883,(N883:P883,Q883:AE883)),0)</f>
        <v>2</v>
      </c>
      <c r="E883" s="7">
        <f>IF(O883&gt;0,RANK(O883,(N883:P883,Q883:AE883)),0)</f>
        <v>1</v>
      </c>
      <c r="F883" s="7">
        <f>IF(P883&gt;0,RANK(P883,(N883:P883,Q883:AE883)),0)</f>
        <v>0</v>
      </c>
      <c r="G883" s="1">
        <f t="shared" si="333"/>
        <v>1411</v>
      </c>
      <c r="H883" s="2">
        <f t="shared" si="334"/>
        <v>0.33200000000000002</v>
      </c>
      <c r="I883" s="2"/>
      <c r="J883" s="2">
        <f t="shared" si="336"/>
        <v>0.30682352941176472</v>
      </c>
      <c r="K883" s="2">
        <f t="shared" si="337"/>
        <v>0.63882352941176468</v>
      </c>
      <c r="L883" s="2">
        <f t="shared" si="338"/>
        <v>0</v>
      </c>
      <c r="M883" s="2">
        <f t="shared" si="339"/>
        <v>5.4352941176470604E-2</v>
      </c>
      <c r="N883" s="55">
        <v>1304</v>
      </c>
      <c r="O883" s="55">
        <v>2715</v>
      </c>
      <c r="P883" s="106"/>
      <c r="Q883" s="106">
        <v>231</v>
      </c>
      <c r="Y883" s="55">
        <v>0</v>
      </c>
      <c r="Z883" s="55">
        <v>0</v>
      </c>
      <c r="AA883" s="55">
        <v>0</v>
      </c>
      <c r="AB883" s="55">
        <v>0</v>
      </c>
      <c r="AG883" s="7">
        <f>IF(Q883&gt;0,RANK(Q883,(N883:P883,Q883:AE883)),0)</f>
        <v>3</v>
      </c>
      <c r="AH883" s="7">
        <f>IF(R883&gt;0,RANK(R883,(N883:P883,Q883:AE883)),0)</f>
        <v>0</v>
      </c>
      <c r="AI883" s="7">
        <f>IF(T883&gt;0,RANK(T883,(N883:P883,Q883:AE883)),0)</f>
        <v>0</v>
      </c>
      <c r="AJ883" s="7">
        <f>IF(S883&gt;0,RANK(S883,(N883:P883,Q883:AE883)),0)</f>
        <v>0</v>
      </c>
      <c r="AK883" s="2">
        <f t="shared" si="340"/>
        <v>5.435294117647059E-2</v>
      </c>
      <c r="AL883" s="2">
        <f t="shared" si="341"/>
        <v>0</v>
      </c>
      <c r="AM883" s="2">
        <f t="shared" si="342"/>
        <v>0</v>
      </c>
      <c r="AN883" s="2">
        <f t="shared" si="343"/>
        <v>0</v>
      </c>
      <c r="AP883" t="s">
        <v>1358</v>
      </c>
      <c r="AQ883" t="s">
        <v>1068</v>
      </c>
      <c r="AT883">
        <v>2</v>
      </c>
      <c r="AU883" s="95">
        <v>21</v>
      </c>
      <c r="AV883" s="97">
        <v>191</v>
      </c>
      <c r="AW883" s="100">
        <f t="shared" si="344"/>
        <v>21191</v>
      </c>
      <c r="AY883" s="7" t="s">
        <v>1461</v>
      </c>
    </row>
    <row r="884" spans="1:51" ht="13" hidden="1" customHeight="1" outlineLevel="1">
      <c r="A884" t="s">
        <v>952</v>
      </c>
      <c r="B884" t="s">
        <v>1068</v>
      </c>
      <c r="C884" s="1">
        <f t="shared" ref="C884:C908" si="345">SUM(N884:AE884)</f>
        <v>9614</v>
      </c>
      <c r="D884" s="7">
        <f>IF(N884&gt;0, RANK(N884,(N884:P884,Q884:AE884)),0)</f>
        <v>2</v>
      </c>
      <c r="E884" s="7">
        <f>IF(O884&gt;0,RANK(O884,(N884:P884,Q884:AE884)),0)</f>
        <v>1</v>
      </c>
      <c r="F884" s="7">
        <f>IF(P884&gt;0,RANK(P884,(N884:P884,Q884:AE884)),0)</f>
        <v>0</v>
      </c>
      <c r="G884" s="1">
        <f t="shared" si="333"/>
        <v>3081</v>
      </c>
      <c r="H884" s="2">
        <f t="shared" si="334"/>
        <v>0.32047014770126897</v>
      </c>
      <c r="I884" s="2"/>
      <c r="J884" s="2">
        <f t="shared" ref="J884:J908" si="346">IF($C884=0,"-",N884/$C884)</f>
        <v>0.3222384023299355</v>
      </c>
      <c r="K884" s="2">
        <f t="shared" ref="K884:K908" si="347">IF($C884=0,"-",O884/$C884)</f>
        <v>0.64270855003120453</v>
      </c>
      <c r="L884" s="2">
        <f t="shared" ref="L884:L908" si="348">IF($C884=0,"-",P884/$C884)</f>
        <v>0</v>
      </c>
      <c r="M884" s="2">
        <f t="shared" ref="M884:M908" si="349">IF(C884=0,"-",(1-J884-K884-L884))</f>
        <v>3.5053047638859969E-2</v>
      </c>
      <c r="N884" s="55">
        <v>3098</v>
      </c>
      <c r="O884" s="55">
        <v>6179</v>
      </c>
      <c r="P884" s="106"/>
      <c r="Q884" s="106">
        <v>337</v>
      </c>
      <c r="Y884" s="55">
        <v>0</v>
      </c>
      <c r="Z884" s="55">
        <v>0</v>
      </c>
      <c r="AA884" s="55">
        <v>0</v>
      </c>
      <c r="AB884" s="55">
        <v>0</v>
      </c>
      <c r="AG884" s="7">
        <f>IF(Q884&gt;0,RANK(Q884,(N884:P884,Q884:AE884)),0)</f>
        <v>3</v>
      </c>
      <c r="AH884" s="7">
        <f>IF(R884&gt;0,RANK(R884,(N884:P884,Q884:AE884)),0)</f>
        <v>0</v>
      </c>
      <c r="AI884" s="7">
        <f>IF(T884&gt;0,RANK(T884,(N884:P884,Q884:AE884)),0)</f>
        <v>0</v>
      </c>
      <c r="AJ884" s="7">
        <f>IF(S884&gt;0,RANK(S884,(N884:P884,Q884:AE884)),0)</f>
        <v>0</v>
      </c>
      <c r="AK884" s="2">
        <f t="shared" ref="AK884:AK908" si="350">IF($C884=0,"-",Q884/$C884)</f>
        <v>3.5053047638859997E-2</v>
      </c>
      <c r="AL884" s="2">
        <f t="shared" ref="AL884:AL908" si="351">IF($C884=0,"-",R884/$C884)</f>
        <v>0</v>
      </c>
      <c r="AM884" s="2">
        <f t="shared" ref="AM884:AM908" si="352">IF($C884=0,"-",T884/$C884)</f>
        <v>0</v>
      </c>
      <c r="AN884" s="2">
        <f t="shared" ref="AN884:AN908" si="353">IF($C884=0,"-",S884/$C884)</f>
        <v>0</v>
      </c>
      <c r="AP884" t="s">
        <v>952</v>
      </c>
      <c r="AQ884" t="s">
        <v>1068</v>
      </c>
      <c r="AT884">
        <v>2</v>
      </c>
      <c r="AU884" s="95">
        <v>21</v>
      </c>
      <c r="AV884" s="97">
        <v>193</v>
      </c>
      <c r="AW884" s="100">
        <f t="shared" si="344"/>
        <v>21193</v>
      </c>
      <c r="AY884" s="7" t="s">
        <v>1461</v>
      </c>
    </row>
    <row r="885" spans="1:51" ht="13" hidden="1" customHeight="1" outlineLevel="1">
      <c r="A885" t="s">
        <v>350</v>
      </c>
      <c r="B885" t="s">
        <v>1068</v>
      </c>
      <c r="C885" s="1">
        <f t="shared" si="345"/>
        <v>18880</v>
      </c>
      <c r="D885" s="7">
        <f>IF(N885&gt;0, RANK(N885,(N885:P885,Q885:AE885)),0)</f>
        <v>2</v>
      </c>
      <c r="E885" s="7">
        <f>IF(O885&gt;0,RANK(O885,(N885:P885,Q885:AE885)),0)</f>
        <v>1</v>
      </c>
      <c r="F885" s="7">
        <f>IF(P885&gt;0,RANK(P885,(N885:P885,Q885:AE885)),0)</f>
        <v>0</v>
      </c>
      <c r="G885" s="1">
        <f t="shared" si="333"/>
        <v>5309</v>
      </c>
      <c r="H885" s="2">
        <f t="shared" si="334"/>
        <v>0.28119703389830508</v>
      </c>
      <c r="I885" s="2"/>
      <c r="J885" s="2">
        <f t="shared" si="346"/>
        <v>0.34592161016949152</v>
      </c>
      <c r="K885" s="2">
        <f t="shared" si="347"/>
        <v>0.6271186440677966</v>
      </c>
      <c r="L885" s="2">
        <f t="shared" si="348"/>
        <v>0</v>
      </c>
      <c r="M885" s="2">
        <f t="shared" si="349"/>
        <v>2.6959745762711873E-2</v>
      </c>
      <c r="N885" s="55">
        <v>6531</v>
      </c>
      <c r="O885" s="55">
        <v>11840</v>
      </c>
      <c r="P885" s="106"/>
      <c r="Q885" s="106">
        <v>508</v>
      </c>
      <c r="Y885" s="55">
        <v>0</v>
      </c>
      <c r="Z885" s="55">
        <v>1</v>
      </c>
      <c r="AA885" s="55">
        <v>0</v>
      </c>
      <c r="AB885" s="55">
        <v>0</v>
      </c>
      <c r="AG885" s="7">
        <f>IF(Q885&gt;0,RANK(Q885,(N885:P885,Q885:AE885)),0)</f>
        <v>3</v>
      </c>
      <c r="AH885" s="7">
        <f>IF(R885&gt;0,RANK(R885,(N885:P885,Q885:AE885)),0)</f>
        <v>0</v>
      </c>
      <c r="AI885" s="7">
        <f>IF(T885&gt;0,RANK(T885,(N885:P885,Q885:AE885)),0)</f>
        <v>0</v>
      </c>
      <c r="AJ885" s="7">
        <f>IF(S885&gt;0,RANK(S885,(N885:P885,Q885:AE885)),0)</f>
        <v>0</v>
      </c>
      <c r="AK885" s="2">
        <f t="shared" si="350"/>
        <v>2.6906779661016948E-2</v>
      </c>
      <c r="AL885" s="2">
        <f t="shared" si="351"/>
        <v>0</v>
      </c>
      <c r="AM885" s="2">
        <f t="shared" si="352"/>
        <v>0</v>
      </c>
      <c r="AN885" s="2">
        <f t="shared" si="353"/>
        <v>0</v>
      </c>
      <c r="AP885" t="s">
        <v>350</v>
      </c>
      <c r="AQ885" t="s">
        <v>1068</v>
      </c>
      <c r="AT885">
        <v>2</v>
      </c>
      <c r="AU885" s="95">
        <v>21</v>
      </c>
      <c r="AV885" s="97">
        <v>195</v>
      </c>
      <c r="AW885" s="100">
        <f t="shared" si="344"/>
        <v>21195</v>
      </c>
      <c r="AY885" s="7" t="s">
        <v>1461</v>
      </c>
    </row>
    <row r="886" spans="1:51" ht="13" hidden="1" customHeight="1" outlineLevel="1">
      <c r="A886" t="s">
        <v>951</v>
      </c>
      <c r="B886" t="s">
        <v>1068</v>
      </c>
      <c r="C886" s="1">
        <f t="shared" si="345"/>
        <v>4396</v>
      </c>
      <c r="D886" s="7">
        <f>IF(N886&gt;0, RANK(N886,(N886:P886,Q886:AE886)),0)</f>
        <v>2</v>
      </c>
      <c r="E886" s="7">
        <f>IF(O886&gt;0,RANK(O886,(N886:P886,Q886:AE886)),0)</f>
        <v>1</v>
      </c>
      <c r="F886" s="7">
        <f>IF(P886&gt;0,RANK(P886,(N886:P886,Q886:AE886)),0)</f>
        <v>0</v>
      </c>
      <c r="G886" s="1">
        <f t="shared" si="333"/>
        <v>134</v>
      </c>
      <c r="H886" s="2">
        <f t="shared" si="334"/>
        <v>3.0482256596906277E-2</v>
      </c>
      <c r="I886" s="2"/>
      <c r="J886" s="2">
        <f t="shared" si="346"/>
        <v>0.45996360327570518</v>
      </c>
      <c r="K886" s="2">
        <f t="shared" si="347"/>
        <v>0.49044585987261147</v>
      </c>
      <c r="L886" s="2">
        <f t="shared" si="348"/>
        <v>0</v>
      </c>
      <c r="M886" s="2">
        <f t="shared" si="349"/>
        <v>4.9590536851683353E-2</v>
      </c>
      <c r="N886" s="55">
        <v>2022</v>
      </c>
      <c r="O886" s="55">
        <v>2156</v>
      </c>
      <c r="P886" s="106"/>
      <c r="Q886" s="106">
        <v>218</v>
      </c>
      <c r="Y886" s="55">
        <v>0</v>
      </c>
      <c r="Z886" s="55">
        <v>0</v>
      </c>
      <c r="AA886" s="55">
        <v>0</v>
      </c>
      <c r="AB886" s="55">
        <v>0</v>
      </c>
      <c r="AG886" s="7">
        <f>IF(Q886&gt;0,RANK(Q886,(N886:P886,Q886:AE886)),0)</f>
        <v>3</v>
      </c>
      <c r="AH886" s="7">
        <f>IF(R886&gt;0,RANK(R886,(N886:P886,Q886:AE886)),0)</f>
        <v>0</v>
      </c>
      <c r="AI886" s="7">
        <f>IF(T886&gt;0,RANK(T886,(N886:P886,Q886:AE886)),0)</f>
        <v>0</v>
      </c>
      <c r="AJ886" s="7">
        <f>IF(S886&gt;0,RANK(S886,(N886:P886,Q886:AE886)),0)</f>
        <v>0</v>
      </c>
      <c r="AK886" s="2">
        <f t="shared" si="350"/>
        <v>4.9590536851683346E-2</v>
      </c>
      <c r="AL886" s="2">
        <f t="shared" si="351"/>
        <v>0</v>
      </c>
      <c r="AM886" s="2">
        <f t="shared" si="352"/>
        <v>0</v>
      </c>
      <c r="AN886" s="2">
        <f t="shared" si="353"/>
        <v>0</v>
      </c>
      <c r="AP886" t="s">
        <v>951</v>
      </c>
      <c r="AQ886" t="s">
        <v>1068</v>
      </c>
      <c r="AT886">
        <v>2</v>
      </c>
      <c r="AU886" s="95">
        <v>21</v>
      </c>
      <c r="AV886" s="97">
        <v>197</v>
      </c>
      <c r="AW886" s="100">
        <f t="shared" si="344"/>
        <v>21197</v>
      </c>
      <c r="AY886" s="7" t="s">
        <v>1461</v>
      </c>
    </row>
    <row r="887" spans="1:51" ht="13" hidden="1" customHeight="1" outlineLevel="1">
      <c r="A887" t="s">
        <v>992</v>
      </c>
      <c r="B887" t="s">
        <v>1068</v>
      </c>
      <c r="C887" s="1">
        <f t="shared" si="345"/>
        <v>21594</v>
      </c>
      <c r="D887" s="7">
        <f>IF(N887&gt;0, RANK(N887,(N887:P887,Q887:AE887)),0)</f>
        <v>2</v>
      </c>
      <c r="E887" s="7">
        <f>IF(O887&gt;0,RANK(O887,(N887:P887,Q887:AE887)),0)</f>
        <v>1</v>
      </c>
      <c r="F887" s="7">
        <f>IF(P887&gt;0,RANK(P887,(N887:P887,Q887:AE887)),0)</f>
        <v>0</v>
      </c>
      <c r="G887" s="1">
        <f t="shared" si="333"/>
        <v>10347</v>
      </c>
      <c r="H887" s="2">
        <f t="shared" si="334"/>
        <v>0.47916087802167268</v>
      </c>
      <c r="I887" s="2"/>
      <c r="J887" s="2">
        <f t="shared" si="346"/>
        <v>0.2437251088265259</v>
      </c>
      <c r="K887" s="2">
        <f t="shared" si="347"/>
        <v>0.7228859868481986</v>
      </c>
      <c r="L887" s="2">
        <f t="shared" si="348"/>
        <v>0</v>
      </c>
      <c r="M887" s="2">
        <f t="shared" si="349"/>
        <v>3.3388904325275526E-2</v>
      </c>
      <c r="N887" s="55">
        <v>5263</v>
      </c>
      <c r="O887" s="55">
        <v>15610</v>
      </c>
      <c r="P887" s="106"/>
      <c r="Q887" s="106">
        <v>719</v>
      </c>
      <c r="Y887" s="55">
        <v>0</v>
      </c>
      <c r="Z887" s="55">
        <v>0</v>
      </c>
      <c r="AA887" s="55">
        <v>2</v>
      </c>
      <c r="AB887" s="55">
        <v>0</v>
      </c>
      <c r="AG887" s="7">
        <f>IF(Q887&gt;0,RANK(Q887,(N887:P887,Q887:AE887)),0)</f>
        <v>3</v>
      </c>
      <c r="AH887" s="7">
        <f>IF(R887&gt;0,RANK(R887,(N887:P887,Q887:AE887)),0)</f>
        <v>0</v>
      </c>
      <c r="AI887" s="7">
        <f>IF(T887&gt;0,RANK(T887,(N887:P887,Q887:AE887)),0)</f>
        <v>0</v>
      </c>
      <c r="AJ887" s="7">
        <f>IF(S887&gt;0,RANK(S887,(N887:P887,Q887:AE887)),0)</f>
        <v>0</v>
      </c>
      <c r="AK887" s="2">
        <f t="shared" si="350"/>
        <v>3.3296286005371864E-2</v>
      </c>
      <c r="AL887" s="2">
        <f t="shared" si="351"/>
        <v>0</v>
      </c>
      <c r="AM887" s="2">
        <f t="shared" si="352"/>
        <v>0</v>
      </c>
      <c r="AN887" s="2">
        <f t="shared" si="353"/>
        <v>0</v>
      </c>
      <c r="AP887" t="s">
        <v>992</v>
      </c>
      <c r="AQ887" t="s">
        <v>1068</v>
      </c>
      <c r="AT887">
        <v>2</v>
      </c>
      <c r="AU887" s="95">
        <v>21</v>
      </c>
      <c r="AV887" s="97">
        <v>199</v>
      </c>
      <c r="AW887" s="100">
        <f t="shared" si="344"/>
        <v>21199</v>
      </c>
      <c r="AY887" s="7" t="s">
        <v>1461</v>
      </c>
    </row>
    <row r="888" spans="1:51" ht="13" hidden="1" customHeight="1" outlineLevel="1">
      <c r="A888" t="s">
        <v>1963</v>
      </c>
      <c r="B888" t="s">
        <v>1068</v>
      </c>
      <c r="C888" s="1">
        <f t="shared" si="345"/>
        <v>794</v>
      </c>
      <c r="D888" s="7">
        <f>IF(N888&gt;0, RANK(N888,(N888:P888,Q888:AE888)),0)</f>
        <v>2</v>
      </c>
      <c r="E888" s="7">
        <f>IF(O888&gt;0,RANK(O888,(N888:P888,Q888:AE888)),0)</f>
        <v>1</v>
      </c>
      <c r="F888" s="7">
        <f>IF(P888&gt;0,RANK(P888,(N888:P888,Q888:AE888)),0)</f>
        <v>0</v>
      </c>
      <c r="G888" s="1">
        <f t="shared" si="333"/>
        <v>145</v>
      </c>
      <c r="H888" s="2">
        <f t="shared" si="334"/>
        <v>0.18261964735516373</v>
      </c>
      <c r="I888" s="2"/>
      <c r="J888" s="2">
        <f t="shared" si="346"/>
        <v>0.39546599496221663</v>
      </c>
      <c r="K888" s="2">
        <f t="shared" si="347"/>
        <v>0.57808564231738035</v>
      </c>
      <c r="L888" s="2">
        <f t="shared" si="348"/>
        <v>0</v>
      </c>
      <c r="M888" s="2">
        <f t="shared" si="349"/>
        <v>2.6448362720403074E-2</v>
      </c>
      <c r="N888" s="55">
        <v>314</v>
      </c>
      <c r="O888" s="55">
        <v>459</v>
      </c>
      <c r="P888" s="106"/>
      <c r="Q888" s="106">
        <v>21</v>
      </c>
      <c r="Y888" s="55">
        <v>0</v>
      </c>
      <c r="Z888" s="55">
        <v>0</v>
      </c>
      <c r="AA888" s="55">
        <v>0</v>
      </c>
      <c r="AB888" s="55">
        <v>0</v>
      </c>
      <c r="AG888" s="7">
        <f>IF(Q888&gt;0,RANK(Q888,(N888:P888,Q888:AE888)),0)</f>
        <v>3</v>
      </c>
      <c r="AH888" s="7">
        <f>IF(R888&gt;0,RANK(R888,(N888:P888,Q888:AE888)),0)</f>
        <v>0</v>
      </c>
      <c r="AI888" s="7">
        <f>IF(T888&gt;0,RANK(T888,(N888:P888,Q888:AE888)),0)</f>
        <v>0</v>
      </c>
      <c r="AJ888" s="7">
        <f>IF(S888&gt;0,RANK(S888,(N888:P888,Q888:AE888)),0)</f>
        <v>0</v>
      </c>
      <c r="AK888" s="2">
        <f t="shared" si="350"/>
        <v>2.6448362720403022E-2</v>
      </c>
      <c r="AL888" s="2">
        <f t="shared" si="351"/>
        <v>0</v>
      </c>
      <c r="AM888" s="2">
        <f t="shared" si="352"/>
        <v>0</v>
      </c>
      <c r="AN888" s="2">
        <f t="shared" si="353"/>
        <v>0</v>
      </c>
      <c r="AP888" t="s">
        <v>1963</v>
      </c>
      <c r="AQ888" t="s">
        <v>1068</v>
      </c>
      <c r="AT888">
        <v>2</v>
      </c>
      <c r="AU888" s="95">
        <v>21</v>
      </c>
      <c r="AV888" s="97">
        <v>201</v>
      </c>
      <c r="AW888" s="100">
        <f t="shared" si="344"/>
        <v>21201</v>
      </c>
      <c r="AY888" s="7" t="s">
        <v>1461</v>
      </c>
    </row>
    <row r="889" spans="1:51" ht="13" hidden="1" customHeight="1" outlineLevel="1">
      <c r="A889" t="s">
        <v>2336</v>
      </c>
      <c r="B889" t="s">
        <v>1068</v>
      </c>
      <c r="C889" s="1">
        <f t="shared" si="345"/>
        <v>5097</v>
      </c>
      <c r="D889" s="7">
        <f>IF(N889&gt;0, RANK(N889,(N889:P889,Q889:AE889)),0)</f>
        <v>2</v>
      </c>
      <c r="E889" s="7">
        <f>IF(O889&gt;0,RANK(O889,(N889:P889,Q889:AE889)),0)</f>
        <v>1</v>
      </c>
      <c r="F889" s="7">
        <f>IF(P889&gt;0,RANK(P889,(N889:P889,Q889:AE889)),0)</f>
        <v>0</v>
      </c>
      <c r="G889" s="1">
        <f t="shared" si="333"/>
        <v>2681</v>
      </c>
      <c r="H889" s="2">
        <f t="shared" si="334"/>
        <v>0.52599568373553074</v>
      </c>
      <c r="I889" s="2"/>
      <c r="J889" s="2">
        <f t="shared" si="346"/>
        <v>0.22012948793407888</v>
      </c>
      <c r="K889" s="2">
        <f t="shared" si="347"/>
        <v>0.74612517166960957</v>
      </c>
      <c r="L889" s="2">
        <f t="shared" si="348"/>
        <v>0</v>
      </c>
      <c r="M889" s="2">
        <f t="shared" si="349"/>
        <v>3.3745340396311496E-2</v>
      </c>
      <c r="N889" s="55">
        <v>1122</v>
      </c>
      <c r="O889" s="55">
        <v>3803</v>
      </c>
      <c r="P889" s="106"/>
      <c r="Q889" s="106">
        <v>172</v>
      </c>
      <c r="Y889" s="55">
        <v>0</v>
      </c>
      <c r="Z889" s="55">
        <v>0</v>
      </c>
      <c r="AA889" s="55">
        <v>0</v>
      </c>
      <c r="AB889" s="55">
        <v>0</v>
      </c>
      <c r="AG889" s="7">
        <f>IF(Q889&gt;0,RANK(Q889,(N889:P889,Q889:AE889)),0)</f>
        <v>3</v>
      </c>
      <c r="AH889" s="7">
        <f>IF(R889&gt;0,RANK(R889,(N889:P889,Q889:AE889)),0)</f>
        <v>0</v>
      </c>
      <c r="AI889" s="7">
        <f>IF(T889&gt;0,RANK(T889,(N889:P889,Q889:AE889)),0)</f>
        <v>0</v>
      </c>
      <c r="AJ889" s="7">
        <f>IF(S889&gt;0,RANK(S889,(N889:P889,Q889:AE889)),0)</f>
        <v>0</v>
      </c>
      <c r="AK889" s="2">
        <f t="shared" si="350"/>
        <v>3.3745340396311559E-2</v>
      </c>
      <c r="AL889" s="2">
        <f t="shared" si="351"/>
        <v>0</v>
      </c>
      <c r="AM889" s="2">
        <f t="shared" si="352"/>
        <v>0</v>
      </c>
      <c r="AN889" s="2">
        <f t="shared" si="353"/>
        <v>0</v>
      </c>
      <c r="AP889" t="s">
        <v>2336</v>
      </c>
      <c r="AQ889" t="s">
        <v>1068</v>
      </c>
      <c r="AT889">
        <v>2</v>
      </c>
      <c r="AU889" s="95">
        <v>21</v>
      </c>
      <c r="AV889" s="97">
        <v>203</v>
      </c>
      <c r="AW889" s="100">
        <f t="shared" si="344"/>
        <v>21203</v>
      </c>
      <c r="AY889" s="7" t="s">
        <v>1461</v>
      </c>
    </row>
    <row r="890" spans="1:51" ht="13" hidden="1" customHeight="1" outlineLevel="1">
      <c r="A890" t="s">
        <v>1102</v>
      </c>
      <c r="B890" t="s">
        <v>1068</v>
      </c>
      <c r="C890" s="1">
        <f t="shared" si="345"/>
        <v>7391</v>
      </c>
      <c r="D890" s="7">
        <f>IF(N890&gt;0, RANK(N890,(N890:P890,Q890:AE890)),0)</f>
        <v>1</v>
      </c>
      <c r="E890" s="7">
        <f>IF(O890&gt;0,RANK(O890,(N890:P890,Q890:AE890)),0)</f>
        <v>2</v>
      </c>
      <c r="F890" s="7">
        <f>IF(P890&gt;0,RANK(P890,(N890:P890,Q890:AE890)),0)</f>
        <v>0</v>
      </c>
      <c r="G890" s="1">
        <f t="shared" si="333"/>
        <v>214</v>
      </c>
      <c r="H890" s="2">
        <f t="shared" si="334"/>
        <v>2.8954133405493167E-2</v>
      </c>
      <c r="I890" s="2"/>
      <c r="J890" s="2">
        <f t="shared" si="346"/>
        <v>0.49614395886889462</v>
      </c>
      <c r="K890" s="2">
        <f t="shared" si="347"/>
        <v>0.46718982546340143</v>
      </c>
      <c r="L890" s="2">
        <f t="shared" si="348"/>
        <v>0</v>
      </c>
      <c r="M890" s="2">
        <f t="shared" si="349"/>
        <v>3.666621566770395E-2</v>
      </c>
      <c r="N890" s="55">
        <v>3667</v>
      </c>
      <c r="O890" s="55">
        <v>3453</v>
      </c>
      <c r="P890" s="106"/>
      <c r="Q890" s="106">
        <v>271</v>
      </c>
      <c r="Y890" s="55">
        <v>0</v>
      </c>
      <c r="Z890" s="55">
        <v>0</v>
      </c>
      <c r="AA890" s="55">
        <v>0</v>
      </c>
      <c r="AB890" s="55">
        <v>0</v>
      </c>
      <c r="AG890" s="7">
        <f>IF(Q890&gt;0,RANK(Q890,(N890:P890,Q890:AE890)),0)</f>
        <v>3</v>
      </c>
      <c r="AH890" s="7">
        <f>IF(R890&gt;0,RANK(R890,(N890:P890,Q890:AE890)),0)</f>
        <v>0</v>
      </c>
      <c r="AI890" s="7">
        <f>IF(T890&gt;0,RANK(T890,(N890:P890,Q890:AE890)),0)</f>
        <v>0</v>
      </c>
      <c r="AJ890" s="7">
        <f>IF(S890&gt;0,RANK(S890,(N890:P890,Q890:AE890)),0)</f>
        <v>0</v>
      </c>
      <c r="AK890" s="2">
        <f t="shared" si="350"/>
        <v>3.6666215667703964E-2</v>
      </c>
      <c r="AL890" s="2">
        <f t="shared" si="351"/>
        <v>0</v>
      </c>
      <c r="AM890" s="2">
        <f t="shared" si="352"/>
        <v>0</v>
      </c>
      <c r="AN890" s="2">
        <f t="shared" si="353"/>
        <v>0</v>
      </c>
      <c r="AP890" t="s">
        <v>1102</v>
      </c>
      <c r="AQ890" t="s">
        <v>1068</v>
      </c>
      <c r="AT890">
        <v>2</v>
      </c>
      <c r="AU890" s="95">
        <v>21</v>
      </c>
      <c r="AV890" s="97">
        <v>205</v>
      </c>
      <c r="AW890" s="100">
        <f t="shared" si="344"/>
        <v>21205</v>
      </c>
      <c r="AY890" s="7" t="s">
        <v>1461</v>
      </c>
    </row>
    <row r="891" spans="1:51" ht="13" hidden="1" customHeight="1" outlineLevel="1">
      <c r="A891" t="s">
        <v>1167</v>
      </c>
      <c r="B891" t="s">
        <v>1068</v>
      </c>
      <c r="C891" s="1">
        <f t="shared" si="345"/>
        <v>6743</v>
      </c>
      <c r="D891" s="7">
        <f>IF(N891&gt;0, RANK(N891,(N891:P891,Q891:AE891)),0)</f>
        <v>2</v>
      </c>
      <c r="E891" s="7">
        <f>IF(O891&gt;0,RANK(O891,(N891:P891,Q891:AE891)),0)</f>
        <v>1</v>
      </c>
      <c r="F891" s="7">
        <f>IF(P891&gt;0,RANK(P891,(N891:P891,Q891:AE891)),0)</f>
        <v>0</v>
      </c>
      <c r="G891" s="1">
        <f t="shared" si="333"/>
        <v>3094</v>
      </c>
      <c r="H891" s="2">
        <f t="shared" si="334"/>
        <v>0.45884621088536259</v>
      </c>
      <c r="I891" s="2"/>
      <c r="J891" s="2">
        <f t="shared" si="346"/>
        <v>0.2498887735429334</v>
      </c>
      <c r="K891" s="2">
        <f t="shared" si="347"/>
        <v>0.70873498442829597</v>
      </c>
      <c r="L891" s="2">
        <f t="shared" si="348"/>
        <v>0</v>
      </c>
      <c r="M891" s="2">
        <f t="shared" si="349"/>
        <v>4.137624202877066E-2</v>
      </c>
      <c r="N891" s="55">
        <v>1685</v>
      </c>
      <c r="O891" s="55">
        <v>4779</v>
      </c>
      <c r="P891" s="106"/>
      <c r="Q891" s="106">
        <v>279</v>
      </c>
      <c r="Y891" s="55">
        <v>0</v>
      </c>
      <c r="Z891" s="55">
        <v>0</v>
      </c>
      <c r="AA891" s="55">
        <v>0</v>
      </c>
      <c r="AB891" s="55">
        <v>0</v>
      </c>
      <c r="AG891" s="7">
        <f>IF(Q891&gt;0,RANK(Q891,(N891:P891,Q891:AE891)),0)</f>
        <v>3</v>
      </c>
      <c r="AH891" s="7">
        <f>IF(R891&gt;0,RANK(R891,(N891:P891,Q891:AE891)),0)</f>
        <v>0</v>
      </c>
      <c r="AI891" s="7">
        <f>IF(T891&gt;0,RANK(T891,(N891:P891,Q891:AE891)),0)</f>
        <v>0</v>
      </c>
      <c r="AJ891" s="7">
        <f>IF(S891&gt;0,RANK(S891,(N891:P891,Q891:AE891)),0)</f>
        <v>0</v>
      </c>
      <c r="AK891" s="2">
        <f t="shared" si="350"/>
        <v>4.1376242028770577E-2</v>
      </c>
      <c r="AL891" s="2">
        <f t="shared" si="351"/>
        <v>0</v>
      </c>
      <c r="AM891" s="2">
        <f t="shared" si="352"/>
        <v>0</v>
      </c>
      <c r="AN891" s="2">
        <f t="shared" si="353"/>
        <v>0</v>
      </c>
      <c r="AP891" t="s">
        <v>1167</v>
      </c>
      <c r="AQ891" t="s">
        <v>1068</v>
      </c>
      <c r="AT891">
        <v>2</v>
      </c>
      <c r="AU891" s="95">
        <v>21</v>
      </c>
      <c r="AV891" s="97">
        <v>207</v>
      </c>
      <c r="AW891" s="100">
        <f t="shared" si="344"/>
        <v>21207</v>
      </c>
      <c r="AY891" s="7" t="s">
        <v>1461</v>
      </c>
    </row>
    <row r="892" spans="1:51" ht="13" hidden="1" customHeight="1" outlineLevel="1">
      <c r="A892" t="s">
        <v>1937</v>
      </c>
      <c r="B892" t="s">
        <v>1068</v>
      </c>
      <c r="C892" s="1">
        <f t="shared" si="345"/>
        <v>16844</v>
      </c>
      <c r="D892" s="7">
        <f>IF(N892&gt;0, RANK(N892,(N892:P892,Q892:AE892)),0)</f>
        <v>2</v>
      </c>
      <c r="E892" s="7">
        <f>IF(O892&gt;0,RANK(O892,(N892:P892,Q892:AE892)),0)</f>
        <v>1</v>
      </c>
      <c r="F892" s="7">
        <f>IF(P892&gt;0,RANK(P892,(N892:P892,Q892:AE892)),0)</f>
        <v>0</v>
      </c>
      <c r="G892" s="1">
        <f t="shared" si="333"/>
        <v>2604</v>
      </c>
      <c r="H892" s="2">
        <f t="shared" si="334"/>
        <v>0.15459510805034435</v>
      </c>
      <c r="I892" s="2"/>
      <c r="J892" s="2">
        <f t="shared" si="346"/>
        <v>0.40174542863927809</v>
      </c>
      <c r="K892" s="2">
        <f t="shared" si="347"/>
        <v>0.55634053668962247</v>
      </c>
      <c r="L892" s="2">
        <f t="shared" si="348"/>
        <v>0</v>
      </c>
      <c r="M892" s="2">
        <f t="shared" si="349"/>
        <v>4.1914034671099443E-2</v>
      </c>
      <c r="N892" s="55">
        <v>6767</v>
      </c>
      <c r="O892" s="55">
        <v>9371</v>
      </c>
      <c r="P892" s="106"/>
      <c r="Q892" s="106">
        <v>706</v>
      </c>
      <c r="Y892" s="55">
        <v>0</v>
      </c>
      <c r="Z892" s="55">
        <v>0</v>
      </c>
      <c r="AA892" s="55">
        <v>0</v>
      </c>
      <c r="AB892" s="55">
        <v>0</v>
      </c>
      <c r="AG892" s="7">
        <f>IF(Q892&gt;0,RANK(Q892,(N892:P892,Q892:AE892)),0)</f>
        <v>3</v>
      </c>
      <c r="AH892" s="7">
        <f>IF(R892&gt;0,RANK(R892,(N892:P892,Q892:AE892)),0)</f>
        <v>0</v>
      </c>
      <c r="AI892" s="7">
        <f>IF(T892&gt;0,RANK(T892,(N892:P892,Q892:AE892)),0)</f>
        <v>0</v>
      </c>
      <c r="AJ892" s="7">
        <f>IF(S892&gt;0,RANK(S892,(N892:P892,Q892:AE892)),0)</f>
        <v>0</v>
      </c>
      <c r="AK892" s="2">
        <f t="shared" si="350"/>
        <v>4.1914034671099498E-2</v>
      </c>
      <c r="AL892" s="2">
        <f t="shared" si="351"/>
        <v>0</v>
      </c>
      <c r="AM892" s="2">
        <f t="shared" si="352"/>
        <v>0</v>
      </c>
      <c r="AN892" s="2">
        <f t="shared" si="353"/>
        <v>0</v>
      </c>
      <c r="AP892" t="s">
        <v>1937</v>
      </c>
      <c r="AQ892" t="s">
        <v>1068</v>
      </c>
      <c r="AT892">
        <v>2</v>
      </c>
      <c r="AU892" s="95">
        <v>21</v>
      </c>
      <c r="AV892" s="97">
        <v>209</v>
      </c>
      <c r="AW892" s="100">
        <f t="shared" si="344"/>
        <v>21209</v>
      </c>
      <c r="AY892" s="7" t="s">
        <v>1461</v>
      </c>
    </row>
    <row r="893" spans="1:51" ht="13" hidden="1" customHeight="1" outlineLevel="1">
      <c r="A893" t="s">
        <v>415</v>
      </c>
      <c r="B893" t="s">
        <v>1068</v>
      </c>
      <c r="C893" s="1">
        <f t="shared" si="345"/>
        <v>15150</v>
      </c>
      <c r="D893" s="7">
        <f>IF(N893&gt;0, RANK(N893,(N893:P893,Q893:AE893)),0)</f>
        <v>2</v>
      </c>
      <c r="E893" s="7">
        <f>IF(O893&gt;0,RANK(O893,(N893:P893,Q893:AE893)),0)</f>
        <v>1</v>
      </c>
      <c r="F893" s="7">
        <f>IF(P893&gt;0,RANK(P893,(N893:P893,Q893:AE893)),0)</f>
        <v>0</v>
      </c>
      <c r="G893" s="1">
        <f t="shared" si="333"/>
        <v>3695</v>
      </c>
      <c r="H893" s="2">
        <f t="shared" si="334"/>
        <v>0.2438943894389439</v>
      </c>
      <c r="I893" s="2"/>
      <c r="J893" s="2">
        <f t="shared" si="346"/>
        <v>0.36468646864686466</v>
      </c>
      <c r="K893" s="2">
        <f t="shared" si="347"/>
        <v>0.60858085808580853</v>
      </c>
      <c r="L893" s="2">
        <f t="shared" si="348"/>
        <v>0</v>
      </c>
      <c r="M893" s="2">
        <f t="shared" si="349"/>
        <v>2.6732673267326756E-2</v>
      </c>
      <c r="N893" s="55">
        <v>5525</v>
      </c>
      <c r="O893" s="55">
        <v>9220</v>
      </c>
      <c r="P893" s="106"/>
      <c r="Q893" s="106">
        <v>405</v>
      </c>
      <c r="Y893" s="55">
        <v>0</v>
      </c>
      <c r="Z893" s="55">
        <v>0</v>
      </c>
      <c r="AA893" s="55">
        <v>0</v>
      </c>
      <c r="AB893" s="55">
        <v>0</v>
      </c>
      <c r="AG893" s="7">
        <f>IF(Q893&gt;0,RANK(Q893,(N893:P893,Q893:AE893)),0)</f>
        <v>3</v>
      </c>
      <c r="AH893" s="7">
        <f>IF(R893&gt;0,RANK(R893,(N893:P893,Q893:AE893)),0)</f>
        <v>0</v>
      </c>
      <c r="AI893" s="7">
        <f>IF(T893&gt;0,RANK(T893,(N893:P893,Q893:AE893)),0)</f>
        <v>0</v>
      </c>
      <c r="AJ893" s="7">
        <f>IF(S893&gt;0,RANK(S893,(N893:P893,Q893:AE893)),0)</f>
        <v>0</v>
      </c>
      <c r="AK893" s="2">
        <f t="shared" si="350"/>
        <v>2.6732673267326732E-2</v>
      </c>
      <c r="AL893" s="2">
        <f t="shared" si="351"/>
        <v>0</v>
      </c>
      <c r="AM893" s="2">
        <f t="shared" si="352"/>
        <v>0</v>
      </c>
      <c r="AN893" s="2">
        <f t="shared" si="353"/>
        <v>0</v>
      </c>
      <c r="AP893" t="s">
        <v>415</v>
      </c>
      <c r="AQ893" t="s">
        <v>1068</v>
      </c>
      <c r="AT893">
        <v>2</v>
      </c>
      <c r="AU893" s="95">
        <v>21</v>
      </c>
      <c r="AV893" s="97">
        <v>211</v>
      </c>
      <c r="AW893" s="100">
        <f t="shared" si="344"/>
        <v>21211</v>
      </c>
      <c r="AY893" s="7" t="s">
        <v>1461</v>
      </c>
    </row>
    <row r="894" spans="1:51" ht="13" hidden="1" customHeight="1" outlineLevel="1">
      <c r="A894" t="s">
        <v>1316</v>
      </c>
      <c r="B894" t="s">
        <v>1068</v>
      </c>
      <c r="C894" s="1">
        <f t="shared" si="345"/>
        <v>4776</v>
      </c>
      <c r="D894" s="7">
        <f>IF(N894&gt;0, RANK(N894,(N894:P894,Q894:AE894)),0)</f>
        <v>2</v>
      </c>
      <c r="E894" s="7">
        <f>IF(O894&gt;0,RANK(O894,(N894:P894,Q894:AE894)),0)</f>
        <v>1</v>
      </c>
      <c r="F894" s="7">
        <f>IF(P894&gt;0,RANK(P894,(N894:P894,Q894:AE894)),0)</f>
        <v>0</v>
      </c>
      <c r="G894" s="1">
        <f t="shared" si="333"/>
        <v>851</v>
      </c>
      <c r="H894" s="2">
        <f t="shared" si="334"/>
        <v>0.1781825795644891</v>
      </c>
      <c r="I894" s="2"/>
      <c r="J894" s="2">
        <f t="shared" si="346"/>
        <v>0.39510050251256279</v>
      </c>
      <c r="K894" s="2">
        <f t="shared" si="347"/>
        <v>0.57328308207705192</v>
      </c>
      <c r="L894" s="2">
        <f t="shared" si="348"/>
        <v>0</v>
      </c>
      <c r="M894" s="2">
        <f t="shared" si="349"/>
        <v>3.161641541038529E-2</v>
      </c>
      <c r="N894" s="55">
        <v>1887</v>
      </c>
      <c r="O894" s="55">
        <v>2738</v>
      </c>
      <c r="P894" s="106"/>
      <c r="Q894" s="106">
        <v>151</v>
      </c>
      <c r="Y894" s="55">
        <v>0</v>
      </c>
      <c r="Z894" s="55">
        <v>0</v>
      </c>
      <c r="AA894" s="55">
        <v>0</v>
      </c>
      <c r="AB894" s="55">
        <v>0</v>
      </c>
      <c r="AG894" s="7">
        <f>IF(Q894&gt;0,RANK(Q894,(N894:P894,Q894:AE894)),0)</f>
        <v>3</v>
      </c>
      <c r="AH894" s="7">
        <f>IF(R894&gt;0,RANK(R894,(N894:P894,Q894:AE894)),0)</f>
        <v>0</v>
      </c>
      <c r="AI894" s="7">
        <f>IF(T894&gt;0,RANK(T894,(N894:P894,Q894:AE894)),0)</f>
        <v>0</v>
      </c>
      <c r="AJ894" s="7">
        <f>IF(S894&gt;0,RANK(S894,(N894:P894,Q894:AE894)),0)</f>
        <v>0</v>
      </c>
      <c r="AK894" s="2">
        <f t="shared" si="350"/>
        <v>3.1616415410385262E-2</v>
      </c>
      <c r="AL894" s="2">
        <f t="shared" si="351"/>
        <v>0</v>
      </c>
      <c r="AM894" s="2">
        <f t="shared" si="352"/>
        <v>0</v>
      </c>
      <c r="AN894" s="2">
        <f t="shared" si="353"/>
        <v>0</v>
      </c>
      <c r="AP894" t="s">
        <v>1316</v>
      </c>
      <c r="AQ894" t="s">
        <v>1068</v>
      </c>
      <c r="AT894">
        <v>2</v>
      </c>
      <c r="AU894" s="95">
        <v>21</v>
      </c>
      <c r="AV894" s="97">
        <v>213</v>
      </c>
      <c r="AW894" s="100">
        <f t="shared" si="344"/>
        <v>21213</v>
      </c>
      <c r="AY894" s="7" t="s">
        <v>1461</v>
      </c>
    </row>
    <row r="895" spans="1:51" ht="13" hidden="1" customHeight="1" outlineLevel="1">
      <c r="A895" t="s">
        <v>753</v>
      </c>
      <c r="B895" t="s">
        <v>1068</v>
      </c>
      <c r="C895" s="1">
        <f t="shared" si="345"/>
        <v>7464</v>
      </c>
      <c r="D895" s="7">
        <f>IF(N895&gt;0, RANK(N895,(N895:P895,Q895:AE895)),0)</f>
        <v>2</v>
      </c>
      <c r="E895" s="7">
        <f>IF(O895&gt;0,RANK(O895,(N895:P895,Q895:AE895)),0)</f>
        <v>1</v>
      </c>
      <c r="F895" s="7">
        <f>IF(P895&gt;0,RANK(P895,(N895:P895,Q895:AE895)),0)</f>
        <v>0</v>
      </c>
      <c r="G895" s="1">
        <f t="shared" si="333"/>
        <v>2321</v>
      </c>
      <c r="H895" s="2">
        <f t="shared" si="334"/>
        <v>0.31095927116827438</v>
      </c>
      <c r="I895" s="2"/>
      <c r="J895" s="2">
        <f t="shared" si="346"/>
        <v>0.327572347266881</v>
      </c>
      <c r="K895" s="2">
        <f t="shared" si="347"/>
        <v>0.63853161843515538</v>
      </c>
      <c r="L895" s="2">
        <f t="shared" si="348"/>
        <v>0</v>
      </c>
      <c r="M895" s="2">
        <f t="shared" si="349"/>
        <v>3.3896034297963618E-2</v>
      </c>
      <c r="N895" s="55">
        <v>2445</v>
      </c>
      <c r="O895" s="55">
        <v>4766</v>
      </c>
      <c r="P895" s="106"/>
      <c r="Q895" s="106">
        <v>253</v>
      </c>
      <c r="Y895" s="55">
        <v>0</v>
      </c>
      <c r="Z895" s="55">
        <v>0</v>
      </c>
      <c r="AA895" s="55">
        <v>0</v>
      </c>
      <c r="AB895" s="55">
        <v>0</v>
      </c>
      <c r="AG895" s="7">
        <f>IF(Q895&gt;0,RANK(Q895,(N895:P895,Q895:AE895)),0)</f>
        <v>3</v>
      </c>
      <c r="AH895" s="7">
        <f>IF(R895&gt;0,RANK(R895,(N895:P895,Q895:AE895)),0)</f>
        <v>0</v>
      </c>
      <c r="AI895" s="7">
        <f>IF(T895&gt;0,RANK(T895,(N895:P895,Q895:AE895)),0)</f>
        <v>0</v>
      </c>
      <c r="AJ895" s="7">
        <f>IF(S895&gt;0,RANK(S895,(N895:P895,Q895:AE895)),0)</f>
        <v>0</v>
      </c>
      <c r="AK895" s="2">
        <f t="shared" si="350"/>
        <v>3.3896034297963555E-2</v>
      </c>
      <c r="AL895" s="2">
        <f t="shared" si="351"/>
        <v>0</v>
      </c>
      <c r="AM895" s="2">
        <f t="shared" si="352"/>
        <v>0</v>
      </c>
      <c r="AN895" s="2">
        <f t="shared" si="353"/>
        <v>0</v>
      </c>
      <c r="AP895" t="s">
        <v>753</v>
      </c>
      <c r="AQ895" t="s">
        <v>1068</v>
      </c>
      <c r="AT895">
        <v>2</v>
      </c>
      <c r="AU895" s="95">
        <v>21</v>
      </c>
      <c r="AV895" s="97">
        <v>215</v>
      </c>
      <c r="AW895" s="100">
        <f t="shared" si="344"/>
        <v>21215</v>
      </c>
      <c r="AY895" s="7" t="s">
        <v>1461</v>
      </c>
    </row>
    <row r="896" spans="1:51" ht="13" hidden="1" customHeight="1" outlineLevel="1">
      <c r="A896" t="s">
        <v>2347</v>
      </c>
      <c r="B896" t="s">
        <v>1068</v>
      </c>
      <c r="C896" s="1">
        <f t="shared" si="345"/>
        <v>9672</v>
      </c>
      <c r="D896" s="7">
        <f>IF(N896&gt;0, RANK(N896,(N896:P896,Q896:AE896)),0)</f>
        <v>2</v>
      </c>
      <c r="E896" s="7">
        <f>IF(O896&gt;0,RANK(O896,(N896:P896,Q896:AE896)),0)</f>
        <v>1</v>
      </c>
      <c r="F896" s="7">
        <f>IF(P896&gt;0,RANK(P896,(N896:P896,Q896:AE896)),0)</f>
        <v>0</v>
      </c>
      <c r="G896" s="1">
        <f t="shared" si="333"/>
        <v>2848</v>
      </c>
      <c r="H896" s="2">
        <f t="shared" si="334"/>
        <v>0.29445822994210091</v>
      </c>
      <c r="I896" s="2"/>
      <c r="J896" s="2">
        <f t="shared" si="346"/>
        <v>0.33819272125723737</v>
      </c>
      <c r="K896" s="2">
        <f t="shared" si="347"/>
        <v>0.63265095119933834</v>
      </c>
      <c r="L896" s="2">
        <f t="shared" si="348"/>
        <v>0</v>
      </c>
      <c r="M896" s="2">
        <f t="shared" si="349"/>
        <v>2.9156327543424343E-2</v>
      </c>
      <c r="N896" s="55">
        <v>3271</v>
      </c>
      <c r="O896" s="55">
        <v>6119</v>
      </c>
      <c r="P896" s="106"/>
      <c r="Q896" s="106">
        <v>281</v>
      </c>
      <c r="Y896" s="55">
        <v>0</v>
      </c>
      <c r="Z896" s="55">
        <v>1</v>
      </c>
      <c r="AA896" s="55">
        <v>0</v>
      </c>
      <c r="AB896" s="55">
        <v>0</v>
      </c>
      <c r="AG896" s="7">
        <f>IF(Q896&gt;0,RANK(Q896,(N896:P896,Q896:AE896)),0)</f>
        <v>3</v>
      </c>
      <c r="AH896" s="7">
        <f>IF(R896&gt;0,RANK(R896,(N896:P896,Q896:AE896)),0)</f>
        <v>0</v>
      </c>
      <c r="AI896" s="7">
        <f>IF(T896&gt;0,RANK(T896,(N896:P896,Q896:AE896)),0)</f>
        <v>0</v>
      </c>
      <c r="AJ896" s="7">
        <f>IF(S896&gt;0,RANK(S896,(N896:P896,Q896:AE896)),0)</f>
        <v>0</v>
      </c>
      <c r="AK896" s="2">
        <f t="shared" si="350"/>
        <v>2.9052936311000827E-2</v>
      </c>
      <c r="AL896" s="2">
        <f t="shared" si="351"/>
        <v>0</v>
      </c>
      <c r="AM896" s="2">
        <f t="shared" si="352"/>
        <v>0</v>
      </c>
      <c r="AN896" s="2">
        <f t="shared" si="353"/>
        <v>0</v>
      </c>
      <c r="AP896" t="s">
        <v>2347</v>
      </c>
      <c r="AQ896" t="s">
        <v>1068</v>
      </c>
      <c r="AT896">
        <v>2</v>
      </c>
      <c r="AU896" s="95">
        <v>21</v>
      </c>
      <c r="AV896" s="97">
        <v>217</v>
      </c>
      <c r="AW896" s="100">
        <f t="shared" si="344"/>
        <v>21217</v>
      </c>
      <c r="AY896" s="7" t="s">
        <v>1461</v>
      </c>
    </row>
    <row r="897" spans="1:51" ht="13" hidden="1" customHeight="1" outlineLevel="1">
      <c r="A897" t="s">
        <v>2345</v>
      </c>
      <c r="B897" t="s">
        <v>1068</v>
      </c>
      <c r="C897" s="1">
        <f t="shared" si="345"/>
        <v>3696</v>
      </c>
      <c r="D897" s="7">
        <f>IF(N897&gt;0, RANK(N897,(N897:P897,Q897:AE897)),0)</f>
        <v>2</v>
      </c>
      <c r="E897" s="7">
        <f>IF(O897&gt;0,RANK(O897,(N897:P897,Q897:AE897)),0)</f>
        <v>1</v>
      </c>
      <c r="F897" s="7">
        <f>IF(P897&gt;0,RANK(P897,(N897:P897,Q897:AE897)),0)</f>
        <v>0</v>
      </c>
      <c r="G897" s="1">
        <f t="shared" si="333"/>
        <v>1188</v>
      </c>
      <c r="H897" s="2">
        <f t="shared" si="334"/>
        <v>0.32142857142857145</v>
      </c>
      <c r="I897" s="2"/>
      <c r="J897" s="2">
        <f t="shared" si="346"/>
        <v>0.31926406926406925</v>
      </c>
      <c r="K897" s="2">
        <f t="shared" si="347"/>
        <v>0.64069264069264065</v>
      </c>
      <c r="L897" s="2">
        <f t="shared" si="348"/>
        <v>0</v>
      </c>
      <c r="M897" s="2">
        <f t="shared" si="349"/>
        <v>4.0043290043290103E-2</v>
      </c>
      <c r="N897" s="55">
        <v>1180</v>
      </c>
      <c r="O897" s="55">
        <v>2368</v>
      </c>
      <c r="P897" s="106"/>
      <c r="Q897" s="106">
        <v>148</v>
      </c>
      <c r="Y897" s="55">
        <v>0</v>
      </c>
      <c r="Z897" s="55">
        <v>0</v>
      </c>
      <c r="AA897" s="55">
        <v>0</v>
      </c>
      <c r="AB897" s="55">
        <v>0</v>
      </c>
      <c r="AG897" s="7">
        <f>IF(Q897&gt;0,RANK(Q897,(N897:P897,Q897:AE897)),0)</f>
        <v>3</v>
      </c>
      <c r="AH897" s="7">
        <f>IF(R897&gt;0,RANK(R897,(N897:P897,Q897:AE897)),0)</f>
        <v>0</v>
      </c>
      <c r="AI897" s="7">
        <f>IF(T897&gt;0,RANK(T897,(N897:P897,Q897:AE897)),0)</f>
        <v>0</v>
      </c>
      <c r="AJ897" s="7">
        <f>IF(S897&gt;0,RANK(S897,(N897:P897,Q897:AE897)),0)</f>
        <v>0</v>
      </c>
      <c r="AK897" s="2">
        <f t="shared" si="350"/>
        <v>4.004329004329004E-2</v>
      </c>
      <c r="AL897" s="2">
        <f t="shared" si="351"/>
        <v>0</v>
      </c>
      <c r="AM897" s="2">
        <f t="shared" si="352"/>
        <v>0</v>
      </c>
      <c r="AN897" s="2">
        <f t="shared" si="353"/>
        <v>0</v>
      </c>
      <c r="AP897" t="s">
        <v>2345</v>
      </c>
      <c r="AQ897" t="s">
        <v>1068</v>
      </c>
      <c r="AT897">
        <v>2</v>
      </c>
      <c r="AU897" s="95">
        <v>21</v>
      </c>
      <c r="AV897" s="97">
        <v>219</v>
      </c>
      <c r="AW897" s="100">
        <f t="shared" si="344"/>
        <v>21219</v>
      </c>
      <c r="AY897" s="7" t="s">
        <v>1461</v>
      </c>
    </row>
    <row r="898" spans="1:51" ht="13" hidden="1" customHeight="1" outlineLevel="1">
      <c r="A898" t="s">
        <v>754</v>
      </c>
      <c r="B898" t="s">
        <v>1068</v>
      </c>
      <c r="C898" s="1">
        <f t="shared" si="345"/>
        <v>5266</v>
      </c>
      <c r="D898" s="7">
        <f>IF(N898&gt;0, RANK(N898,(N898:P898,Q898:AE898)),0)</f>
        <v>2</v>
      </c>
      <c r="E898" s="7">
        <f>IF(O898&gt;0,RANK(O898,(N898:P898,Q898:AE898)),0)</f>
        <v>1</v>
      </c>
      <c r="F898" s="7">
        <f>IF(P898&gt;0,RANK(P898,(N898:P898,Q898:AE898)),0)</f>
        <v>0</v>
      </c>
      <c r="G898" s="1">
        <f t="shared" si="333"/>
        <v>1563</v>
      </c>
      <c r="H898" s="2">
        <f t="shared" si="334"/>
        <v>0.29680972274971518</v>
      </c>
      <c r="I898" s="2"/>
      <c r="J898" s="2">
        <f t="shared" si="346"/>
        <v>0.33516900873528294</v>
      </c>
      <c r="K898" s="2">
        <f t="shared" si="347"/>
        <v>0.63197873148499806</v>
      </c>
      <c r="L898" s="2">
        <f t="shared" si="348"/>
        <v>0</v>
      </c>
      <c r="M898" s="2">
        <f t="shared" si="349"/>
        <v>3.2852259779718951E-2</v>
      </c>
      <c r="N898" s="55">
        <v>1765</v>
      </c>
      <c r="O898" s="55">
        <v>3328</v>
      </c>
      <c r="P898" s="106"/>
      <c r="Q898" s="106">
        <v>173</v>
      </c>
      <c r="Y898" s="55">
        <v>0</v>
      </c>
      <c r="Z898" s="55">
        <v>0</v>
      </c>
      <c r="AA898" s="55">
        <v>0</v>
      </c>
      <c r="AB898" s="55">
        <v>0</v>
      </c>
      <c r="AG898" s="7">
        <f>IF(Q898&gt;0,RANK(Q898,(N898:P898,Q898:AE898)),0)</f>
        <v>3</v>
      </c>
      <c r="AH898" s="7">
        <f>IF(R898&gt;0,RANK(R898,(N898:P898,Q898:AE898)),0)</f>
        <v>0</v>
      </c>
      <c r="AI898" s="7">
        <f>IF(T898&gt;0,RANK(T898,(N898:P898,Q898:AE898)),0)</f>
        <v>0</v>
      </c>
      <c r="AJ898" s="7">
        <f>IF(S898&gt;0,RANK(S898,(N898:P898,Q898:AE898)),0)</f>
        <v>0</v>
      </c>
      <c r="AK898" s="2">
        <f t="shared" si="350"/>
        <v>3.2852259779718951E-2</v>
      </c>
      <c r="AL898" s="2">
        <f t="shared" si="351"/>
        <v>0</v>
      </c>
      <c r="AM898" s="2">
        <f t="shared" si="352"/>
        <v>0</v>
      </c>
      <c r="AN898" s="2">
        <f t="shared" si="353"/>
        <v>0</v>
      </c>
      <c r="AP898" t="s">
        <v>754</v>
      </c>
      <c r="AQ898" t="s">
        <v>1068</v>
      </c>
      <c r="AT898">
        <v>2</v>
      </c>
      <c r="AU898" s="95">
        <v>21</v>
      </c>
      <c r="AV898" s="97">
        <v>221</v>
      </c>
      <c r="AW898" s="100">
        <f t="shared" si="344"/>
        <v>21221</v>
      </c>
      <c r="AY898" s="7" t="s">
        <v>1461</v>
      </c>
    </row>
    <row r="899" spans="1:51" ht="13" hidden="1" customHeight="1" outlineLevel="1">
      <c r="A899" t="s">
        <v>2473</v>
      </c>
      <c r="B899" t="s">
        <v>1068</v>
      </c>
      <c r="C899" s="1">
        <f t="shared" si="345"/>
        <v>3045</v>
      </c>
      <c r="D899" s="7">
        <f>IF(N899&gt;0, RANK(N899,(N899:P899,Q899:AE899)),0)</f>
        <v>2</v>
      </c>
      <c r="E899" s="7">
        <f>IF(O899&gt;0,RANK(O899,(N899:P899,Q899:AE899)),0)</f>
        <v>1</v>
      </c>
      <c r="F899" s="7">
        <f>IF(P899&gt;0,RANK(P899,(N899:P899,Q899:AE899)),0)</f>
        <v>0</v>
      </c>
      <c r="G899" s="1">
        <f t="shared" si="333"/>
        <v>396</v>
      </c>
      <c r="H899" s="2">
        <f t="shared" si="334"/>
        <v>0.13004926108374384</v>
      </c>
      <c r="I899" s="2"/>
      <c r="J899" s="2">
        <f t="shared" si="346"/>
        <v>0.42101806239737272</v>
      </c>
      <c r="K899" s="2">
        <f t="shared" si="347"/>
        <v>0.55106732348111653</v>
      </c>
      <c r="L899" s="2">
        <f t="shared" si="348"/>
        <v>0</v>
      </c>
      <c r="M899" s="2">
        <f t="shared" si="349"/>
        <v>2.791461412151075E-2</v>
      </c>
      <c r="N899" s="55">
        <v>1282</v>
      </c>
      <c r="O899" s="55">
        <v>1678</v>
      </c>
      <c r="P899" s="106"/>
      <c r="Q899" s="106">
        <v>85</v>
      </c>
      <c r="Y899" s="55">
        <v>0</v>
      </c>
      <c r="Z899" s="55">
        <v>0</v>
      </c>
      <c r="AA899" s="55">
        <v>0</v>
      </c>
      <c r="AB899" s="55">
        <v>0</v>
      </c>
      <c r="AG899" s="7">
        <f>IF(Q899&gt;0,RANK(Q899,(N899:P899,Q899:AE899)),0)</f>
        <v>3</v>
      </c>
      <c r="AH899" s="7">
        <f>IF(R899&gt;0,RANK(R899,(N899:P899,Q899:AE899)),0)</f>
        <v>0</v>
      </c>
      <c r="AI899" s="7">
        <f>IF(T899&gt;0,RANK(T899,(N899:P899,Q899:AE899)),0)</f>
        <v>0</v>
      </c>
      <c r="AJ899" s="7">
        <f>IF(S899&gt;0,RANK(S899,(N899:P899,Q899:AE899)),0)</f>
        <v>0</v>
      </c>
      <c r="AK899" s="2">
        <f t="shared" si="350"/>
        <v>2.7914614121510674E-2</v>
      </c>
      <c r="AL899" s="2">
        <f t="shared" si="351"/>
        <v>0</v>
      </c>
      <c r="AM899" s="2">
        <f t="shared" si="352"/>
        <v>0</v>
      </c>
      <c r="AN899" s="2">
        <f t="shared" si="353"/>
        <v>0</v>
      </c>
      <c r="AP899" t="s">
        <v>2473</v>
      </c>
      <c r="AQ899" t="s">
        <v>1068</v>
      </c>
      <c r="AT899">
        <v>2</v>
      </c>
      <c r="AU899" s="95">
        <v>21</v>
      </c>
      <c r="AV899" s="97">
        <v>223</v>
      </c>
      <c r="AW899" s="100">
        <f t="shared" si="344"/>
        <v>21223</v>
      </c>
      <c r="AY899" s="7" t="s">
        <v>1461</v>
      </c>
    </row>
    <row r="900" spans="1:51" ht="13" hidden="1" customHeight="1" outlineLevel="1">
      <c r="A900" t="s">
        <v>532</v>
      </c>
      <c r="B900" t="s">
        <v>1068</v>
      </c>
      <c r="C900" s="1">
        <f t="shared" si="345"/>
        <v>5130</v>
      </c>
      <c r="D900" s="7">
        <f>IF(N900&gt;0, RANK(N900,(N900:P900,Q900:AE900)),0)</f>
        <v>2</v>
      </c>
      <c r="E900" s="7">
        <f>IF(O900&gt;0,RANK(O900,(N900:P900,Q900:AE900)),0)</f>
        <v>1</v>
      </c>
      <c r="F900" s="7">
        <f>IF(P900&gt;0,RANK(P900,(N900:P900,Q900:AE900)),0)</f>
        <v>0</v>
      </c>
      <c r="G900" s="1">
        <f t="shared" si="333"/>
        <v>1347</v>
      </c>
      <c r="H900" s="2">
        <f t="shared" si="334"/>
        <v>0.26257309941520468</v>
      </c>
      <c r="I900" s="2"/>
      <c r="J900" s="2">
        <f t="shared" si="346"/>
        <v>0.35555555555555557</v>
      </c>
      <c r="K900" s="2">
        <f t="shared" si="347"/>
        <v>0.61812865497076019</v>
      </c>
      <c r="L900" s="2">
        <f t="shared" si="348"/>
        <v>0</v>
      </c>
      <c r="M900" s="2">
        <f t="shared" si="349"/>
        <v>2.6315789473684181E-2</v>
      </c>
      <c r="N900" s="55">
        <v>1824</v>
      </c>
      <c r="O900" s="55">
        <v>3171</v>
      </c>
      <c r="P900" s="106"/>
      <c r="Q900" s="106">
        <v>135</v>
      </c>
      <c r="Y900" s="55">
        <v>0</v>
      </c>
      <c r="Z900" s="55">
        <v>0</v>
      </c>
      <c r="AA900" s="55">
        <v>0</v>
      </c>
      <c r="AB900" s="55">
        <v>0</v>
      </c>
      <c r="AG900" s="7">
        <f>IF(Q900&gt;0,RANK(Q900,(N900:P900,Q900:AE900)),0)</f>
        <v>3</v>
      </c>
      <c r="AH900" s="7">
        <f>IF(R900&gt;0,RANK(R900,(N900:P900,Q900:AE900)),0)</f>
        <v>0</v>
      </c>
      <c r="AI900" s="7">
        <f>IF(T900&gt;0,RANK(T900,(N900:P900,Q900:AE900)),0)</f>
        <v>0</v>
      </c>
      <c r="AJ900" s="7">
        <f>IF(S900&gt;0,RANK(S900,(N900:P900,Q900:AE900)),0)</f>
        <v>0</v>
      </c>
      <c r="AK900" s="2">
        <f t="shared" si="350"/>
        <v>2.6315789473684209E-2</v>
      </c>
      <c r="AL900" s="2">
        <f t="shared" si="351"/>
        <v>0</v>
      </c>
      <c r="AM900" s="2">
        <f t="shared" si="352"/>
        <v>0</v>
      </c>
      <c r="AN900" s="2">
        <f t="shared" si="353"/>
        <v>0</v>
      </c>
      <c r="AP900" t="s">
        <v>532</v>
      </c>
      <c r="AQ900" t="s">
        <v>1068</v>
      </c>
      <c r="AT900">
        <v>2</v>
      </c>
      <c r="AU900" s="95">
        <v>21</v>
      </c>
      <c r="AV900" s="97">
        <v>225</v>
      </c>
      <c r="AW900" s="100">
        <f t="shared" si="344"/>
        <v>21225</v>
      </c>
      <c r="AY900" s="7" t="s">
        <v>1461</v>
      </c>
    </row>
    <row r="901" spans="1:51" ht="13" hidden="1" customHeight="1" outlineLevel="1">
      <c r="A901" t="s">
        <v>1682</v>
      </c>
      <c r="B901" t="s">
        <v>1068</v>
      </c>
      <c r="C901" s="1">
        <f t="shared" si="345"/>
        <v>33170</v>
      </c>
      <c r="D901" s="7">
        <f>IF(N901&gt;0, RANK(N901,(N901:P901,Q901:AE901)),0)</f>
        <v>2</v>
      </c>
      <c r="E901" s="7">
        <f>IF(O901&gt;0,RANK(O901,(N901:P901,Q901:AE901)),0)</f>
        <v>1</v>
      </c>
      <c r="F901" s="7">
        <f>IF(P901&gt;0,RANK(P901,(N901:P901,Q901:AE901)),0)</f>
        <v>0</v>
      </c>
      <c r="G901" s="1">
        <f t="shared" si="333"/>
        <v>6789</v>
      </c>
      <c r="H901" s="2">
        <f t="shared" si="334"/>
        <v>0.20467289719626169</v>
      </c>
      <c r="I901" s="2"/>
      <c r="J901" s="2">
        <f t="shared" si="346"/>
        <v>0.38200180886343083</v>
      </c>
      <c r="K901" s="2">
        <f t="shared" si="347"/>
        <v>0.58667470605969252</v>
      </c>
      <c r="L901" s="2">
        <f t="shared" si="348"/>
        <v>0</v>
      </c>
      <c r="M901" s="2">
        <f t="shared" si="349"/>
        <v>3.1323485076876656E-2</v>
      </c>
      <c r="N901" s="55">
        <v>12671</v>
      </c>
      <c r="O901" s="55">
        <v>19460</v>
      </c>
      <c r="P901" s="106"/>
      <c r="Q901" s="106">
        <v>1039</v>
      </c>
      <c r="Y901" s="55">
        <v>0</v>
      </c>
      <c r="Z901" s="55">
        <v>0</v>
      </c>
      <c r="AA901" s="55">
        <v>0</v>
      </c>
      <c r="AB901" s="55">
        <v>0</v>
      </c>
      <c r="AG901" s="7">
        <f>IF(Q901&gt;0,RANK(Q901,(N901:P901,Q901:AE901)),0)</f>
        <v>3</v>
      </c>
      <c r="AH901" s="7">
        <f>IF(R901&gt;0,RANK(R901,(N901:P901,Q901:AE901)),0)</f>
        <v>0</v>
      </c>
      <c r="AI901" s="7">
        <f>IF(T901&gt;0,RANK(T901,(N901:P901,Q901:AE901)),0)</f>
        <v>0</v>
      </c>
      <c r="AJ901" s="7">
        <f>IF(S901&gt;0,RANK(S901,(N901:P901,Q901:AE901)),0)</f>
        <v>0</v>
      </c>
      <c r="AK901" s="2">
        <f t="shared" si="350"/>
        <v>3.1323485076876698E-2</v>
      </c>
      <c r="AL901" s="2">
        <f t="shared" si="351"/>
        <v>0</v>
      </c>
      <c r="AM901" s="2">
        <f t="shared" si="352"/>
        <v>0</v>
      </c>
      <c r="AN901" s="2">
        <f t="shared" si="353"/>
        <v>0</v>
      </c>
      <c r="AP901" t="s">
        <v>1682</v>
      </c>
      <c r="AQ901" t="s">
        <v>1068</v>
      </c>
      <c r="AT901">
        <v>2</v>
      </c>
      <c r="AU901" s="95">
        <v>21</v>
      </c>
      <c r="AV901" s="97">
        <v>227</v>
      </c>
      <c r="AW901" s="100">
        <f t="shared" si="344"/>
        <v>21227</v>
      </c>
      <c r="AY901" s="7" t="s">
        <v>1461</v>
      </c>
    </row>
    <row r="902" spans="1:51" ht="13" hidden="1" customHeight="1" outlineLevel="1">
      <c r="A902" t="s">
        <v>1864</v>
      </c>
      <c r="B902" t="s">
        <v>1068</v>
      </c>
      <c r="C902" s="1">
        <f t="shared" si="345"/>
        <v>4575</v>
      </c>
      <c r="D902" s="7">
        <f>IF(N902&gt;0, RANK(N902,(N902:P902,Q902:AE902)),0)</f>
        <v>2</v>
      </c>
      <c r="E902" s="7">
        <f>IF(O902&gt;0,RANK(O902,(N902:P902,Q902:AE902)),0)</f>
        <v>1</v>
      </c>
      <c r="F902" s="7">
        <f>IF(P902&gt;0,RANK(P902,(N902:P902,Q902:AE902)),0)</f>
        <v>0</v>
      </c>
      <c r="G902" s="1">
        <f t="shared" si="333"/>
        <v>880</v>
      </c>
      <c r="H902" s="2">
        <f t="shared" si="334"/>
        <v>0.1923497267759563</v>
      </c>
      <c r="I902" s="2"/>
      <c r="J902" s="2">
        <f t="shared" si="346"/>
        <v>0.38797814207650272</v>
      </c>
      <c r="K902" s="2">
        <f t="shared" si="347"/>
        <v>0.58032786885245902</v>
      </c>
      <c r="L902" s="2">
        <f t="shared" si="348"/>
        <v>0</v>
      </c>
      <c r="M902" s="2">
        <f t="shared" si="349"/>
        <v>3.1693989071038264E-2</v>
      </c>
      <c r="N902" s="55">
        <v>1775</v>
      </c>
      <c r="O902" s="55">
        <v>2655</v>
      </c>
      <c r="P902" s="106"/>
      <c r="Q902" s="106">
        <v>145</v>
      </c>
      <c r="Y902" s="55">
        <v>0</v>
      </c>
      <c r="Z902" s="55">
        <v>0</v>
      </c>
      <c r="AA902" s="55">
        <v>0</v>
      </c>
      <c r="AB902" s="55">
        <v>0</v>
      </c>
      <c r="AG902" s="7">
        <f>IF(Q902&gt;0,RANK(Q902,(N902:P902,Q902:AE902)),0)</f>
        <v>3</v>
      </c>
      <c r="AH902" s="7">
        <f>IF(R902&gt;0,RANK(R902,(N902:P902,Q902:AE902)),0)</f>
        <v>0</v>
      </c>
      <c r="AI902" s="7">
        <f>IF(T902&gt;0,RANK(T902,(N902:P902,Q902:AE902)),0)</f>
        <v>0</v>
      </c>
      <c r="AJ902" s="7">
        <f>IF(S902&gt;0,RANK(S902,(N902:P902,Q902:AE902)),0)</f>
        <v>0</v>
      </c>
      <c r="AK902" s="2">
        <f t="shared" si="350"/>
        <v>3.169398907103825E-2</v>
      </c>
      <c r="AL902" s="2">
        <f t="shared" si="351"/>
        <v>0</v>
      </c>
      <c r="AM902" s="2">
        <f t="shared" si="352"/>
        <v>0</v>
      </c>
      <c r="AN902" s="2">
        <f t="shared" si="353"/>
        <v>0</v>
      </c>
      <c r="AP902" t="s">
        <v>1864</v>
      </c>
      <c r="AQ902" t="s">
        <v>1068</v>
      </c>
      <c r="AT902">
        <v>2</v>
      </c>
      <c r="AU902" s="95">
        <v>21</v>
      </c>
      <c r="AV902" s="97">
        <v>229</v>
      </c>
      <c r="AW902" s="100">
        <f t="shared" si="344"/>
        <v>21229</v>
      </c>
      <c r="AY902" s="7" t="s">
        <v>1461</v>
      </c>
    </row>
    <row r="903" spans="1:51" ht="13" hidden="1" customHeight="1" outlineLevel="1">
      <c r="A903" t="s">
        <v>1208</v>
      </c>
      <c r="B903" t="s">
        <v>1068</v>
      </c>
      <c r="C903" s="1">
        <f t="shared" si="345"/>
        <v>6877</v>
      </c>
      <c r="D903" s="7">
        <f>IF(N903&gt;0, RANK(N903,(N903:P903,Q903:AE903)),0)</f>
        <v>2</v>
      </c>
      <c r="E903" s="7">
        <f>IF(O903&gt;0,RANK(O903,(N903:P903,Q903:AE903)),0)</f>
        <v>1</v>
      </c>
      <c r="F903" s="7">
        <f>IF(P903&gt;0,RANK(P903,(N903:P903,Q903:AE903)),0)</f>
        <v>0</v>
      </c>
      <c r="G903" s="1">
        <f t="shared" si="333"/>
        <v>1889</v>
      </c>
      <c r="H903" s="2">
        <f t="shared" si="334"/>
        <v>0.27468372836992877</v>
      </c>
      <c r="I903" s="2"/>
      <c r="J903" s="2">
        <f t="shared" si="346"/>
        <v>0.34026465028355385</v>
      </c>
      <c r="K903" s="2">
        <f t="shared" si="347"/>
        <v>0.61494837865348262</v>
      </c>
      <c r="L903" s="2">
        <f t="shared" si="348"/>
        <v>0</v>
      </c>
      <c r="M903" s="2">
        <f t="shared" si="349"/>
        <v>4.4786971062963588E-2</v>
      </c>
      <c r="N903" s="55">
        <v>2340</v>
      </c>
      <c r="O903" s="55">
        <v>4229</v>
      </c>
      <c r="P903" s="106"/>
      <c r="Q903" s="106">
        <v>308</v>
      </c>
      <c r="Y903" s="55">
        <v>0</v>
      </c>
      <c r="Z903" s="55">
        <v>0</v>
      </c>
      <c r="AA903" s="55">
        <v>0</v>
      </c>
      <c r="AB903" s="55">
        <v>0</v>
      </c>
      <c r="AG903" s="7">
        <f>IF(Q903&gt;0,RANK(Q903,(N903:P903,Q903:AE903)),0)</f>
        <v>3</v>
      </c>
      <c r="AH903" s="7">
        <f>IF(R903&gt;0,RANK(R903,(N903:P903,Q903:AE903)),0)</f>
        <v>0</v>
      </c>
      <c r="AI903" s="7">
        <f>IF(T903&gt;0,RANK(T903,(N903:P903,Q903:AE903)),0)</f>
        <v>0</v>
      </c>
      <c r="AJ903" s="7">
        <f>IF(S903&gt;0,RANK(S903,(N903:P903,Q903:AE903)),0)</f>
        <v>0</v>
      </c>
      <c r="AK903" s="2">
        <f t="shared" si="350"/>
        <v>4.4786971062963504E-2</v>
      </c>
      <c r="AL903" s="2">
        <f t="shared" si="351"/>
        <v>0</v>
      </c>
      <c r="AM903" s="2">
        <f t="shared" si="352"/>
        <v>0</v>
      </c>
      <c r="AN903" s="2">
        <f t="shared" si="353"/>
        <v>0</v>
      </c>
      <c r="AP903" t="s">
        <v>1208</v>
      </c>
      <c r="AQ903" t="s">
        <v>1068</v>
      </c>
      <c r="AT903">
        <v>2</v>
      </c>
      <c r="AU903" s="95">
        <v>21</v>
      </c>
      <c r="AV903" s="97">
        <v>231</v>
      </c>
      <c r="AW903" s="100">
        <f t="shared" si="344"/>
        <v>21231</v>
      </c>
      <c r="AY903" s="7" t="s">
        <v>1461</v>
      </c>
    </row>
    <row r="904" spans="1:51" ht="13" hidden="1" customHeight="1" outlineLevel="1">
      <c r="A904" t="s">
        <v>2446</v>
      </c>
      <c r="B904" t="s">
        <v>1068</v>
      </c>
      <c r="C904" s="1">
        <f t="shared" si="345"/>
        <v>4500</v>
      </c>
      <c r="D904" s="7">
        <f>IF(N904&gt;0, RANK(N904,(N904:P904,Q904:AE904)),0)</f>
        <v>2</v>
      </c>
      <c r="E904" s="7">
        <f>IF(O904&gt;0,RANK(O904,(N904:P904,Q904:AE904)),0)</f>
        <v>1</v>
      </c>
      <c r="F904" s="7">
        <f>IF(P904&gt;0,RANK(P904,(N904:P904,Q904:AE904)),0)</f>
        <v>0</v>
      </c>
      <c r="G904" s="1">
        <f t="shared" si="333"/>
        <v>1342</v>
      </c>
      <c r="H904" s="2">
        <f t="shared" si="334"/>
        <v>0.29822222222222222</v>
      </c>
      <c r="I904" s="2"/>
      <c r="J904" s="2">
        <f t="shared" si="346"/>
        <v>0.33600000000000002</v>
      </c>
      <c r="K904" s="2">
        <f t="shared" si="347"/>
        <v>0.63422222222222224</v>
      </c>
      <c r="L904" s="2">
        <f t="shared" si="348"/>
        <v>0</v>
      </c>
      <c r="M904" s="2">
        <f t="shared" si="349"/>
        <v>2.9777777777777681E-2</v>
      </c>
      <c r="N904" s="55">
        <v>1512</v>
      </c>
      <c r="O904" s="55">
        <v>2854</v>
      </c>
      <c r="P904" s="106"/>
      <c r="Q904" s="106">
        <v>134</v>
      </c>
      <c r="Y904" s="55">
        <v>0</v>
      </c>
      <c r="Z904" s="55">
        <v>0</v>
      </c>
      <c r="AA904" s="55">
        <v>0</v>
      </c>
      <c r="AB904" s="55">
        <v>0</v>
      </c>
      <c r="AG904" s="7">
        <f>IF(Q904&gt;0,RANK(Q904,(N904:P904,Q904:AE904)),0)</f>
        <v>3</v>
      </c>
      <c r="AH904" s="7">
        <f>IF(R904&gt;0,RANK(R904,(N904:P904,Q904:AE904)),0)</f>
        <v>0</v>
      </c>
      <c r="AI904" s="7">
        <f>IF(T904&gt;0,RANK(T904,(N904:P904,Q904:AE904)),0)</f>
        <v>0</v>
      </c>
      <c r="AJ904" s="7">
        <f>IF(S904&gt;0,RANK(S904,(N904:P904,Q904:AE904)),0)</f>
        <v>0</v>
      </c>
      <c r="AK904" s="2">
        <f t="shared" si="350"/>
        <v>2.9777777777777778E-2</v>
      </c>
      <c r="AL904" s="2">
        <f t="shared" si="351"/>
        <v>0</v>
      </c>
      <c r="AM904" s="2">
        <f t="shared" si="352"/>
        <v>0</v>
      </c>
      <c r="AN904" s="2">
        <f t="shared" si="353"/>
        <v>0</v>
      </c>
      <c r="AP904" t="s">
        <v>2446</v>
      </c>
      <c r="AQ904" t="s">
        <v>1068</v>
      </c>
      <c r="AT904">
        <v>2</v>
      </c>
      <c r="AU904" s="95">
        <v>21</v>
      </c>
      <c r="AV904" s="97">
        <v>233</v>
      </c>
      <c r="AW904" s="100">
        <f t="shared" si="344"/>
        <v>21233</v>
      </c>
      <c r="AY904" s="7" t="s">
        <v>1461</v>
      </c>
    </row>
    <row r="905" spans="1:51" ht="13" hidden="1" customHeight="1" outlineLevel="1">
      <c r="A905" t="s">
        <v>552</v>
      </c>
      <c r="B905" t="s">
        <v>1068</v>
      </c>
      <c r="C905" s="1">
        <f t="shared" si="345"/>
        <v>9662</v>
      </c>
      <c r="D905" s="7">
        <f>IF(N905&gt;0, RANK(N905,(N905:P905,Q905:AE905)),0)</f>
        <v>2</v>
      </c>
      <c r="E905" s="7">
        <f>IF(O905&gt;0,RANK(O905,(N905:P905,Q905:AE905)),0)</f>
        <v>1</v>
      </c>
      <c r="F905" s="7">
        <f>IF(P905&gt;0,RANK(P905,(N905:P905,Q905:AE905)),0)</f>
        <v>0</v>
      </c>
      <c r="G905" s="1">
        <f t="shared" si="333"/>
        <v>4394</v>
      </c>
      <c r="H905" s="2">
        <f t="shared" si="334"/>
        <v>0.45477126888842889</v>
      </c>
      <c r="I905" s="2"/>
      <c r="J905" s="2">
        <f t="shared" si="346"/>
        <v>0.25719312771682884</v>
      </c>
      <c r="K905" s="2">
        <f t="shared" si="347"/>
        <v>0.71196439660525768</v>
      </c>
      <c r="L905" s="2">
        <f t="shared" si="348"/>
        <v>0</v>
      </c>
      <c r="M905" s="2">
        <f t="shared" si="349"/>
        <v>3.0842475677913428E-2</v>
      </c>
      <c r="N905" s="55">
        <v>2485</v>
      </c>
      <c r="O905" s="55">
        <v>6879</v>
      </c>
      <c r="P905" s="106"/>
      <c r="Q905" s="106">
        <v>293</v>
      </c>
      <c r="Y905" s="55">
        <v>2</v>
      </c>
      <c r="Z905" s="55">
        <v>3</v>
      </c>
      <c r="AA905" s="55">
        <v>0</v>
      </c>
      <c r="AB905" s="55">
        <v>0</v>
      </c>
      <c r="AG905" s="7">
        <f>IF(Q905&gt;0,RANK(Q905,(N905:P905,Q905:AE905)),0)</f>
        <v>3</v>
      </c>
      <c r="AH905" s="7">
        <f>IF(R905&gt;0,RANK(R905,(N905:P905,Q905:AE905)),0)</f>
        <v>0</v>
      </c>
      <c r="AI905" s="7">
        <f>IF(T905&gt;0,RANK(T905,(N905:P905,Q905:AE905)),0)</f>
        <v>0</v>
      </c>
      <c r="AJ905" s="7">
        <f>IF(S905&gt;0,RANK(S905,(N905:P905,Q905:AE905)),0)</f>
        <v>0</v>
      </c>
      <c r="AK905" s="2">
        <f t="shared" si="350"/>
        <v>3.0324984475263921E-2</v>
      </c>
      <c r="AL905" s="2">
        <f t="shared" si="351"/>
        <v>0</v>
      </c>
      <c r="AM905" s="2">
        <f t="shared" si="352"/>
        <v>0</v>
      </c>
      <c r="AN905" s="2">
        <f t="shared" si="353"/>
        <v>0</v>
      </c>
      <c r="AP905" t="s">
        <v>552</v>
      </c>
      <c r="AQ905" t="s">
        <v>1068</v>
      </c>
      <c r="AT905">
        <v>2</v>
      </c>
      <c r="AU905" s="95">
        <v>21</v>
      </c>
      <c r="AV905" s="97">
        <v>235</v>
      </c>
      <c r="AW905" s="100">
        <f t="shared" si="344"/>
        <v>21235</v>
      </c>
      <c r="AY905" s="7" t="s">
        <v>1461</v>
      </c>
    </row>
    <row r="906" spans="1:51" ht="13" hidden="1" customHeight="1" outlineLevel="1">
      <c r="A906" t="s">
        <v>2474</v>
      </c>
      <c r="B906" t="s">
        <v>1068</v>
      </c>
      <c r="C906" s="1">
        <f t="shared" si="345"/>
        <v>2388</v>
      </c>
      <c r="D906" s="7">
        <f>IF(N906&gt;0, RANK(N906,(N906:P906,Q906:AE906)),0)</f>
        <v>1</v>
      </c>
      <c r="E906" s="7">
        <f>IF(O906&gt;0,RANK(O906,(N906:P906,Q906:AE906)),0)</f>
        <v>2</v>
      </c>
      <c r="F906" s="7">
        <f>IF(P906&gt;0,RANK(P906,(N906:P906,Q906:AE906)),0)</f>
        <v>0</v>
      </c>
      <c r="G906" s="1">
        <f t="shared" ref="G906:G969" si="354">IF(C906&gt;0,MAX(N906:P906)-LARGE(N906:P906,2),0)</f>
        <v>46</v>
      </c>
      <c r="H906" s="2">
        <f t="shared" ref="H906:H969" si="355">IF(C906&gt;0,G906/C906,0)</f>
        <v>1.9262981574539362E-2</v>
      </c>
      <c r="I906" s="2"/>
      <c r="J906" s="2">
        <f t="shared" si="346"/>
        <v>0.49413735343383586</v>
      </c>
      <c r="K906" s="2">
        <f t="shared" si="347"/>
        <v>0.47487437185929648</v>
      </c>
      <c r="L906" s="2">
        <f t="shared" si="348"/>
        <v>0</v>
      </c>
      <c r="M906" s="2">
        <f t="shared" si="349"/>
        <v>3.0988274706867713E-2</v>
      </c>
      <c r="N906" s="55">
        <v>1180</v>
      </c>
      <c r="O906" s="55">
        <v>1134</v>
      </c>
      <c r="P906" s="106"/>
      <c r="Q906" s="106">
        <v>74</v>
      </c>
      <c r="Y906" s="55">
        <v>0</v>
      </c>
      <c r="Z906" s="55">
        <v>0</v>
      </c>
      <c r="AA906" s="55">
        <v>0</v>
      </c>
      <c r="AB906" s="55">
        <v>0</v>
      </c>
      <c r="AG906" s="7">
        <f>IF(Q906&gt;0,RANK(Q906,(N906:P906,Q906:AE906)),0)</f>
        <v>3</v>
      </c>
      <c r="AH906" s="7">
        <f>IF(R906&gt;0,RANK(R906,(N906:P906,Q906:AE906)),0)</f>
        <v>0</v>
      </c>
      <c r="AI906" s="7">
        <f>IF(T906&gt;0,RANK(T906,(N906:P906,Q906:AE906)),0)</f>
        <v>0</v>
      </c>
      <c r="AJ906" s="7">
        <f>IF(S906&gt;0,RANK(S906,(N906:P906,Q906:AE906)),0)</f>
        <v>0</v>
      </c>
      <c r="AK906" s="2">
        <f t="shared" si="350"/>
        <v>3.0988274706867672E-2</v>
      </c>
      <c r="AL906" s="2">
        <f t="shared" si="351"/>
        <v>0</v>
      </c>
      <c r="AM906" s="2">
        <f t="shared" si="352"/>
        <v>0</v>
      </c>
      <c r="AN906" s="2">
        <f t="shared" si="353"/>
        <v>0</v>
      </c>
      <c r="AP906" t="s">
        <v>2474</v>
      </c>
      <c r="AQ906" t="s">
        <v>1068</v>
      </c>
      <c r="AT906">
        <v>2</v>
      </c>
      <c r="AU906" s="95">
        <v>21</v>
      </c>
      <c r="AV906" s="97">
        <v>237</v>
      </c>
      <c r="AW906" s="100">
        <f t="shared" si="344"/>
        <v>21237</v>
      </c>
      <c r="AY906" s="7" t="s">
        <v>1461</v>
      </c>
    </row>
    <row r="907" spans="1:51" ht="13" hidden="1" customHeight="1" outlineLevel="1">
      <c r="A907" t="s">
        <v>2122</v>
      </c>
      <c r="B907" t="s">
        <v>1068</v>
      </c>
      <c r="C907" s="1">
        <f t="shared" si="345"/>
        <v>10407</v>
      </c>
      <c r="D907" s="7">
        <f>IF(N907&gt;0, RANK(N907,(N907:P907,Q907:AE907)),0)</f>
        <v>2</v>
      </c>
      <c r="E907" s="7">
        <f>IF(O907&gt;0,RANK(O907,(N907:P907,Q907:AE907)),0)</f>
        <v>1</v>
      </c>
      <c r="F907" s="7">
        <f>IF(P907&gt;0,RANK(P907,(N907:P907,Q907:AE907)),0)</f>
        <v>0</v>
      </c>
      <c r="G907" s="1">
        <f t="shared" si="354"/>
        <v>1103</v>
      </c>
      <c r="H907" s="2">
        <f t="shared" si="355"/>
        <v>0.10598635533775344</v>
      </c>
      <c r="I907" s="2"/>
      <c r="J907" s="2">
        <f t="shared" si="346"/>
        <v>0.42951859325454023</v>
      </c>
      <c r="K907" s="2">
        <f t="shared" si="347"/>
        <v>0.53550494859229369</v>
      </c>
      <c r="L907" s="2">
        <f t="shared" si="348"/>
        <v>0</v>
      </c>
      <c r="M907" s="2">
        <f t="shared" si="349"/>
        <v>3.4976458153166079E-2</v>
      </c>
      <c r="N907" s="55">
        <v>4470</v>
      </c>
      <c r="O907" s="55">
        <v>5573</v>
      </c>
      <c r="P907" s="106"/>
      <c r="Q907" s="106">
        <v>364</v>
      </c>
      <c r="Y907" s="55">
        <v>0</v>
      </c>
      <c r="Z907" s="55">
        <v>0</v>
      </c>
      <c r="AA907" s="55">
        <v>0</v>
      </c>
      <c r="AB907" s="55">
        <v>0</v>
      </c>
      <c r="AG907" s="7">
        <f>IF(Q907&gt;0,RANK(Q907,(N907:P907,Q907:AE907)),0)</f>
        <v>3</v>
      </c>
      <c r="AH907" s="7">
        <f>IF(R907&gt;0,RANK(R907,(N907:P907,Q907:AE907)),0)</f>
        <v>0</v>
      </c>
      <c r="AI907" s="7">
        <f>IF(T907&gt;0,RANK(T907,(N907:P907,Q907:AE907)),0)</f>
        <v>0</v>
      </c>
      <c r="AJ907" s="7">
        <f>IF(S907&gt;0,RANK(S907,(N907:P907,Q907:AE907)),0)</f>
        <v>0</v>
      </c>
      <c r="AK907" s="2">
        <f t="shared" si="350"/>
        <v>3.4976458153166141E-2</v>
      </c>
      <c r="AL907" s="2">
        <f t="shared" si="351"/>
        <v>0</v>
      </c>
      <c r="AM907" s="2">
        <f t="shared" si="352"/>
        <v>0</v>
      </c>
      <c r="AN907" s="2">
        <f t="shared" si="353"/>
        <v>0</v>
      </c>
      <c r="AP907" t="s">
        <v>2122</v>
      </c>
      <c r="AQ907" t="s">
        <v>1068</v>
      </c>
      <c r="AT907">
        <v>2</v>
      </c>
      <c r="AU907" s="95">
        <v>21</v>
      </c>
      <c r="AV907" s="97">
        <v>239</v>
      </c>
      <c r="AW907" s="100">
        <f t="shared" si="344"/>
        <v>21239</v>
      </c>
      <c r="AY907" s="7" t="s">
        <v>1461</v>
      </c>
    </row>
    <row r="908" spans="1:51" ht="13" customHeight="1" collapsed="1">
      <c r="A908" t="s">
        <v>2506</v>
      </c>
      <c r="B908" t="s">
        <v>2430</v>
      </c>
      <c r="C908" s="1">
        <f t="shared" si="345"/>
        <v>1435868</v>
      </c>
      <c r="D908" s="7">
        <f>IF(N908&gt;0, RANK(N908,(N908:P908,Q908:AE908)),0)</f>
        <v>2</v>
      </c>
      <c r="E908" s="7">
        <f>IF(O908&gt;0,RANK(O908,(N908:P908,Q908:AE908)),0)</f>
        <v>1</v>
      </c>
      <c r="F908" s="7">
        <f>IF(P908&gt;0,RANK(P908,(N908:P908,Q908:AE908)),0)</f>
        <v>0</v>
      </c>
      <c r="G908" s="1">
        <f t="shared" si="354"/>
        <v>222089</v>
      </c>
      <c r="H908" s="2">
        <f t="shared" si="355"/>
        <v>0.15467229578206354</v>
      </c>
      <c r="I908" s="2"/>
      <c r="J908" s="2">
        <f t="shared" si="346"/>
        <v>0.40720874063632589</v>
      </c>
      <c r="K908" s="2">
        <f t="shared" si="347"/>
        <v>0.56188103641838938</v>
      </c>
      <c r="L908" s="2">
        <f t="shared" si="348"/>
        <v>0</v>
      </c>
      <c r="M908" s="2">
        <f t="shared" si="349"/>
        <v>3.0910222945284782E-2</v>
      </c>
      <c r="N908" s="106">
        <f>SUM(N788:N907)</f>
        <v>584698</v>
      </c>
      <c r="O908" s="106">
        <f>SUM(O788:O907)</f>
        <v>806787</v>
      </c>
      <c r="P908" s="106"/>
      <c r="Q908" s="106">
        <f>SUM(Q788:Q907)</f>
        <v>44240</v>
      </c>
      <c r="R908" s="106"/>
      <c r="Y908" s="106">
        <f t="shared" ref="Y908:AB908" si="356">SUM(Y788:Y907)</f>
        <v>64</v>
      </c>
      <c r="Z908" s="106">
        <f t="shared" si="356"/>
        <v>53</v>
      </c>
      <c r="AA908" s="106">
        <f t="shared" si="356"/>
        <v>17</v>
      </c>
      <c r="AB908" s="106">
        <f t="shared" si="356"/>
        <v>9</v>
      </c>
      <c r="AG908" s="7">
        <f>IF(Q908&gt;0,RANK(Q908,(N908:P908,Q908:AE908)),0)</f>
        <v>3</v>
      </c>
      <c r="AH908" s="7">
        <f>IF(R908&gt;0,RANK(R908,(N908:P908,Q908:AE908)),0)</f>
        <v>0</v>
      </c>
      <c r="AI908" s="7">
        <f>IF(T908&gt;0,RANK(T908,(N908:P908,Q908:AE908)),0)</f>
        <v>0</v>
      </c>
      <c r="AJ908" s="7">
        <f>IF(S908&gt;0,RANK(S908,(N908:P908,Q908:AE908)),0)</f>
        <v>0</v>
      </c>
      <c r="AK908" s="2">
        <f t="shared" si="350"/>
        <v>3.0810631617948166E-2</v>
      </c>
      <c r="AL908" s="2">
        <f t="shared" si="351"/>
        <v>0</v>
      </c>
      <c r="AM908" s="2">
        <f t="shared" si="352"/>
        <v>0</v>
      </c>
      <c r="AN908" s="2">
        <f t="shared" si="353"/>
        <v>0</v>
      </c>
      <c r="AP908" t="s">
        <v>2506</v>
      </c>
      <c r="AQ908" t="s">
        <v>2430</v>
      </c>
      <c r="AT908">
        <v>2</v>
      </c>
      <c r="AU908" s="95">
        <v>21</v>
      </c>
      <c r="AV908" s="97"/>
      <c r="AW908" s="95">
        <v>21</v>
      </c>
      <c r="AY908" s="7" t="s">
        <v>2180</v>
      </c>
    </row>
    <row r="909" spans="1:51" ht="13" customHeight="1">
      <c r="C909" s="1"/>
      <c r="E909" s="7"/>
      <c r="F909" s="7"/>
      <c r="I909" s="2"/>
      <c r="P909" s="106"/>
      <c r="Q909" s="106"/>
      <c r="AG909" s="7"/>
      <c r="AH909" s="7"/>
      <c r="AI909" s="7"/>
      <c r="AJ909" s="7"/>
      <c r="AU909" s="95"/>
      <c r="AV909" s="97"/>
      <c r="AW909" s="100"/>
    </row>
    <row r="910" spans="1:51" ht="13" hidden="1" customHeight="1" outlineLevel="1">
      <c r="A910" t="s">
        <v>1827</v>
      </c>
      <c r="B910" t="s">
        <v>1950</v>
      </c>
      <c r="C910" s="1">
        <f t="shared" ref="C910:C941" si="357">SUM(N910:AE910)</f>
        <v>18041</v>
      </c>
      <c r="D910" s="7">
        <f>IF(N910&gt;0, RANK(N910,(N910:P910,Q910:AE910)),0)</f>
        <v>2</v>
      </c>
      <c r="E910" s="7">
        <f>IF(O910&gt;0,RANK(O910,(N910:P910,Q910:AE910)),0)</f>
        <v>1</v>
      </c>
      <c r="F910" s="7">
        <f>IF(P910&gt;0,RANK(P910,(N910:P910,Q910:AE910)),0)</f>
        <v>0</v>
      </c>
      <c r="G910" s="1">
        <f t="shared" si="354"/>
        <v>8539</v>
      </c>
      <c r="H910" s="2">
        <f t="shared" si="355"/>
        <v>0.47331079208469595</v>
      </c>
      <c r="I910" s="2"/>
      <c r="J910" s="2">
        <f t="shared" ref="J910:J941" si="358">IF($C910=0,"-",N910/$C910)</f>
        <v>0.26334460395765202</v>
      </c>
      <c r="K910" s="2">
        <f t="shared" ref="K910:K941" si="359">IF($C910=0,"-",O910/$C910)</f>
        <v>0.73665539604234798</v>
      </c>
      <c r="L910" s="2">
        <f t="shared" ref="L910:L941" si="360">IF($C910=0,"-",P910/$C910)</f>
        <v>0</v>
      </c>
      <c r="M910" s="2">
        <f t="shared" ref="M910:M941" si="361">IF(C910=0,"-",(1-J910-K910-L910))</f>
        <v>0</v>
      </c>
      <c r="N910" s="55">
        <v>4751</v>
      </c>
      <c r="O910" s="55">
        <v>13290</v>
      </c>
      <c r="P910" s="106"/>
      <c r="Q910" s="106"/>
      <c r="AG910" s="7">
        <f>IF(Q910&gt;0,RANK(Q910,(N910:P910,Q910:AE910)),0)</f>
        <v>0</v>
      </c>
      <c r="AH910" s="7">
        <f>IF(R910&gt;0,RANK(R910,(N910:P910,Q910:AE910)),0)</f>
        <v>0</v>
      </c>
      <c r="AI910" s="7">
        <f>IF(T910&gt;0,RANK(T910,(N910:P910,Q910:AE910)),0)</f>
        <v>0</v>
      </c>
      <c r="AJ910" s="7">
        <f>IF(S910&gt;0,RANK(S910,(N910:P910,Q910:AE910)),0)</f>
        <v>0</v>
      </c>
      <c r="AK910" s="2">
        <f t="shared" ref="AK910:AK941" si="362">IF($C910=0,"-",Q910/$C910)</f>
        <v>0</v>
      </c>
      <c r="AL910" s="2">
        <f t="shared" ref="AL910:AL941" si="363">IF($C910=0,"-",R910/$C910)</f>
        <v>0</v>
      </c>
      <c r="AM910" s="2">
        <f t="shared" ref="AM910:AM941" si="364">IF($C910=0,"-",T910/$C910)</f>
        <v>0</v>
      </c>
      <c r="AN910" s="2">
        <f t="shared" ref="AN910:AN941" si="365">IF($C910=0,"-",S910/$C910)</f>
        <v>0</v>
      </c>
      <c r="AP910" t="s">
        <v>1827</v>
      </c>
      <c r="AQ910" t="s">
        <v>1950</v>
      </c>
      <c r="AT910">
        <v>2</v>
      </c>
      <c r="AU910" s="95">
        <v>22</v>
      </c>
      <c r="AV910" s="97">
        <v>1</v>
      </c>
      <c r="AW910" s="100">
        <f t="shared" si="344"/>
        <v>22001</v>
      </c>
      <c r="AY910" s="7" t="s">
        <v>1409</v>
      </c>
    </row>
    <row r="911" spans="1:51" ht="13" hidden="1" customHeight="1" outlineLevel="1">
      <c r="A911" t="s">
        <v>2543</v>
      </c>
      <c r="B911" t="s">
        <v>1950</v>
      </c>
      <c r="C911" s="1">
        <f t="shared" si="357"/>
        <v>5286</v>
      </c>
      <c r="D911" s="7">
        <f>IF(N911&gt;0, RANK(N911,(N911:P911,Q911:AE911)),0)</f>
        <v>2</v>
      </c>
      <c r="E911" s="7">
        <f>IF(O911&gt;0,RANK(O911,(N911:P911,Q911:AE911)),0)</f>
        <v>1</v>
      </c>
      <c r="F911" s="7">
        <f>IF(P911&gt;0,RANK(P911,(N911:P911,Q911:AE911)),0)</f>
        <v>0</v>
      </c>
      <c r="G911" s="1">
        <f t="shared" si="354"/>
        <v>2006</v>
      </c>
      <c r="H911" s="2">
        <f t="shared" si="355"/>
        <v>0.37949300037835793</v>
      </c>
      <c r="I911" s="2"/>
      <c r="J911" s="2">
        <f t="shared" si="358"/>
        <v>0.31025349981082101</v>
      </c>
      <c r="K911" s="2">
        <f t="shared" si="359"/>
        <v>0.68974650018917893</v>
      </c>
      <c r="L911" s="2">
        <f t="shared" si="360"/>
        <v>0</v>
      </c>
      <c r="M911" s="2">
        <f t="shared" si="361"/>
        <v>0</v>
      </c>
      <c r="N911" s="55">
        <v>1640</v>
      </c>
      <c r="O911" s="55">
        <v>3646</v>
      </c>
      <c r="P911" s="106"/>
      <c r="Q911" s="106"/>
      <c r="AG911" s="7">
        <f>IF(Q911&gt;0,RANK(Q911,(N911:P911,Q911:AE911)),0)</f>
        <v>0</v>
      </c>
      <c r="AH911" s="7">
        <f>IF(R911&gt;0,RANK(R911,(N911:P911,Q911:AE911)),0)</f>
        <v>0</v>
      </c>
      <c r="AI911" s="7">
        <f>IF(T911&gt;0,RANK(T911,(N911:P911,Q911:AE911)),0)</f>
        <v>0</v>
      </c>
      <c r="AJ911" s="7">
        <f>IF(S911&gt;0,RANK(S911,(N911:P911,Q911:AE911)),0)</f>
        <v>0</v>
      </c>
      <c r="AK911" s="2">
        <f t="shared" si="362"/>
        <v>0</v>
      </c>
      <c r="AL911" s="2">
        <f t="shared" si="363"/>
        <v>0</v>
      </c>
      <c r="AM911" s="2">
        <f t="shared" si="364"/>
        <v>0</v>
      </c>
      <c r="AN911" s="2">
        <f t="shared" si="365"/>
        <v>0</v>
      </c>
      <c r="AP911" t="s">
        <v>2543</v>
      </c>
      <c r="AQ911" t="s">
        <v>1950</v>
      </c>
      <c r="AT911">
        <v>2</v>
      </c>
      <c r="AU911" s="95">
        <v>22</v>
      </c>
      <c r="AV911" s="97">
        <v>3</v>
      </c>
      <c r="AW911" s="100">
        <f t="shared" si="344"/>
        <v>22003</v>
      </c>
      <c r="AY911" s="7" t="s">
        <v>1409</v>
      </c>
    </row>
    <row r="912" spans="1:51" ht="13" hidden="1" customHeight="1" outlineLevel="1">
      <c r="A912" t="s">
        <v>2381</v>
      </c>
      <c r="B912" t="s">
        <v>1950</v>
      </c>
      <c r="C912" s="1">
        <f t="shared" si="357"/>
        <v>32109</v>
      </c>
      <c r="D912" s="7">
        <f>IF(N912&gt;0, RANK(N912,(N912:P912,Q912:AE912)),0)</f>
        <v>2</v>
      </c>
      <c r="E912" s="7">
        <f>IF(O912&gt;0,RANK(O912,(N912:P912,Q912:AE912)),0)</f>
        <v>1</v>
      </c>
      <c r="F912" s="7">
        <f>IF(P912&gt;0,RANK(P912,(N912:P912,Q912:AE912)),0)</f>
        <v>0</v>
      </c>
      <c r="G912" s="1">
        <f t="shared" si="354"/>
        <v>8959</v>
      </c>
      <c r="H912" s="2">
        <f t="shared" si="355"/>
        <v>0.27901834376654522</v>
      </c>
      <c r="I912" s="2"/>
      <c r="J912" s="2">
        <f t="shared" si="358"/>
        <v>0.36049082811672739</v>
      </c>
      <c r="K912" s="2">
        <f t="shared" si="359"/>
        <v>0.63950917188327261</v>
      </c>
      <c r="L912" s="2">
        <f t="shared" si="360"/>
        <v>0</v>
      </c>
      <c r="M912" s="2">
        <f t="shared" si="361"/>
        <v>0</v>
      </c>
      <c r="N912" s="55">
        <v>11575</v>
      </c>
      <c r="O912" s="55">
        <v>20534</v>
      </c>
      <c r="P912" s="106"/>
      <c r="Q912" s="106"/>
      <c r="AG912" s="7">
        <f>IF(Q912&gt;0,RANK(Q912,(N912:P912,Q912:AE912)),0)</f>
        <v>0</v>
      </c>
      <c r="AH912" s="7">
        <f>IF(R912&gt;0,RANK(R912,(N912:P912,Q912:AE912)),0)</f>
        <v>0</v>
      </c>
      <c r="AI912" s="7">
        <f>IF(T912&gt;0,RANK(T912,(N912:P912,Q912:AE912)),0)</f>
        <v>0</v>
      </c>
      <c r="AJ912" s="7">
        <f>IF(S912&gt;0,RANK(S912,(N912:P912,Q912:AE912)),0)</f>
        <v>0</v>
      </c>
      <c r="AK912" s="2">
        <f t="shared" si="362"/>
        <v>0</v>
      </c>
      <c r="AL912" s="2">
        <f t="shared" si="363"/>
        <v>0</v>
      </c>
      <c r="AM912" s="2">
        <f t="shared" si="364"/>
        <v>0</v>
      </c>
      <c r="AN912" s="2">
        <f t="shared" si="365"/>
        <v>0</v>
      </c>
      <c r="AP912" t="s">
        <v>2381</v>
      </c>
      <c r="AQ912" t="s">
        <v>1950</v>
      </c>
      <c r="AT912">
        <v>2</v>
      </c>
      <c r="AU912" s="95">
        <v>22</v>
      </c>
      <c r="AV912" s="97">
        <v>5</v>
      </c>
      <c r="AW912" s="100">
        <f t="shared" si="344"/>
        <v>22005</v>
      </c>
      <c r="AY912" s="7" t="s">
        <v>1409</v>
      </c>
    </row>
    <row r="913" spans="1:51" ht="13" hidden="1" customHeight="1" outlineLevel="1">
      <c r="A913" t="s">
        <v>1198</v>
      </c>
      <c r="B913" t="s">
        <v>1950</v>
      </c>
      <c r="C913" s="1">
        <f t="shared" si="357"/>
        <v>6672</v>
      </c>
      <c r="D913" s="7">
        <f>IF(N913&gt;0, RANK(N913,(N913:P913,Q913:AE913)),0)</f>
        <v>1</v>
      </c>
      <c r="E913" s="7">
        <f>IF(O913&gt;0,RANK(O913,(N913:P913,Q913:AE913)),0)</f>
        <v>2</v>
      </c>
      <c r="F913" s="7">
        <f>IF(P913&gt;0,RANK(P913,(N913:P913,Q913:AE913)),0)</f>
        <v>0</v>
      </c>
      <c r="G913" s="1">
        <f t="shared" si="354"/>
        <v>88</v>
      </c>
      <c r="H913" s="2">
        <f t="shared" si="355"/>
        <v>1.3189448441247002E-2</v>
      </c>
      <c r="I913" s="2"/>
      <c r="J913" s="2">
        <f t="shared" si="358"/>
        <v>0.50659472422062346</v>
      </c>
      <c r="K913" s="2">
        <f t="shared" si="359"/>
        <v>0.49340527577937648</v>
      </c>
      <c r="L913" s="2">
        <f t="shared" si="360"/>
        <v>0</v>
      </c>
      <c r="M913" s="2">
        <f t="shared" si="361"/>
        <v>5.5511151231257827E-17</v>
      </c>
      <c r="N913" s="55">
        <v>3380</v>
      </c>
      <c r="O913" s="55">
        <v>3292</v>
      </c>
      <c r="P913" s="106"/>
      <c r="Q913" s="106"/>
      <c r="AG913" s="7">
        <f>IF(Q913&gt;0,RANK(Q913,(N913:P913,Q913:AE913)),0)</f>
        <v>0</v>
      </c>
      <c r="AH913" s="7">
        <f>IF(R913&gt;0,RANK(R913,(N913:P913,Q913:AE913)),0)</f>
        <v>0</v>
      </c>
      <c r="AI913" s="7">
        <f>IF(T913&gt;0,RANK(T913,(N913:P913,Q913:AE913)),0)</f>
        <v>0</v>
      </c>
      <c r="AJ913" s="7">
        <f>IF(S913&gt;0,RANK(S913,(N913:P913,Q913:AE913)),0)</f>
        <v>0</v>
      </c>
      <c r="AK913" s="2">
        <f t="shared" si="362"/>
        <v>0</v>
      </c>
      <c r="AL913" s="2">
        <f t="shared" si="363"/>
        <v>0</v>
      </c>
      <c r="AM913" s="2">
        <f t="shared" si="364"/>
        <v>0</v>
      </c>
      <c r="AN913" s="2">
        <f t="shared" si="365"/>
        <v>0</v>
      </c>
      <c r="AP913" t="s">
        <v>1198</v>
      </c>
      <c r="AQ913" t="s">
        <v>1950</v>
      </c>
      <c r="AT913">
        <v>2</v>
      </c>
      <c r="AU913" s="95">
        <v>22</v>
      </c>
      <c r="AV913" s="97">
        <v>7</v>
      </c>
      <c r="AW913" s="100">
        <f t="shared" si="344"/>
        <v>22007</v>
      </c>
      <c r="AY913" s="7" t="s">
        <v>1409</v>
      </c>
    </row>
    <row r="914" spans="1:51" ht="13" hidden="1" customHeight="1" outlineLevel="1">
      <c r="A914" t="s">
        <v>1976</v>
      </c>
      <c r="B914" t="s">
        <v>1950</v>
      </c>
      <c r="C914" s="1">
        <f t="shared" si="357"/>
        <v>11817</v>
      </c>
      <c r="D914" s="7">
        <f>IF(N914&gt;0, RANK(N914,(N914:P914,Q914:AE914)),0)</f>
        <v>2</v>
      </c>
      <c r="E914" s="7">
        <f>IF(O914&gt;0,RANK(O914,(N914:P914,Q914:AE914)),0)</f>
        <v>1</v>
      </c>
      <c r="F914" s="7">
        <f>IF(P914&gt;0,RANK(P914,(N914:P914,Q914:AE914)),0)</f>
        <v>0</v>
      </c>
      <c r="G914" s="1">
        <f t="shared" si="354"/>
        <v>2995</v>
      </c>
      <c r="H914" s="2">
        <f t="shared" si="355"/>
        <v>0.25344842176525345</v>
      </c>
      <c r="I914" s="2"/>
      <c r="J914" s="2">
        <f t="shared" si="358"/>
        <v>0.3732757891173733</v>
      </c>
      <c r="K914" s="2">
        <f t="shared" si="359"/>
        <v>0.62672421088262675</v>
      </c>
      <c r="L914" s="2">
        <f t="shared" si="360"/>
        <v>0</v>
      </c>
      <c r="M914" s="2">
        <f t="shared" si="361"/>
        <v>0</v>
      </c>
      <c r="N914" s="55">
        <v>4411</v>
      </c>
      <c r="O914" s="55">
        <v>7406</v>
      </c>
      <c r="P914" s="106"/>
      <c r="Q914" s="106"/>
      <c r="AG914" s="7">
        <f>IF(Q914&gt;0,RANK(Q914,(N914:P914,Q914:AE914)),0)</f>
        <v>0</v>
      </c>
      <c r="AH914" s="7">
        <f>IF(R914&gt;0,RANK(R914,(N914:P914,Q914:AE914)),0)</f>
        <v>0</v>
      </c>
      <c r="AI914" s="7">
        <f>IF(T914&gt;0,RANK(T914,(N914:P914,Q914:AE914)),0)</f>
        <v>0</v>
      </c>
      <c r="AJ914" s="7">
        <f>IF(S914&gt;0,RANK(S914,(N914:P914,Q914:AE914)),0)</f>
        <v>0</v>
      </c>
      <c r="AK914" s="2">
        <f t="shared" si="362"/>
        <v>0</v>
      </c>
      <c r="AL914" s="2">
        <f t="shared" si="363"/>
        <v>0</v>
      </c>
      <c r="AM914" s="2">
        <f t="shared" si="364"/>
        <v>0</v>
      </c>
      <c r="AN914" s="2">
        <f t="shared" si="365"/>
        <v>0</v>
      </c>
      <c r="AP914" t="s">
        <v>1976</v>
      </c>
      <c r="AQ914" t="s">
        <v>1950</v>
      </c>
      <c r="AT914">
        <v>2</v>
      </c>
      <c r="AU914" s="95">
        <v>22</v>
      </c>
      <c r="AV914" s="97">
        <v>9</v>
      </c>
      <c r="AW914" s="100">
        <f t="shared" si="344"/>
        <v>22009</v>
      </c>
      <c r="AY914" s="7" t="s">
        <v>1409</v>
      </c>
    </row>
    <row r="915" spans="1:51" ht="13" hidden="1" customHeight="1" outlineLevel="1">
      <c r="A915" t="s">
        <v>360</v>
      </c>
      <c r="B915" t="s">
        <v>1950</v>
      </c>
      <c r="C915" s="1">
        <f t="shared" si="357"/>
        <v>8695</v>
      </c>
      <c r="D915" s="7">
        <f>IF(N915&gt;0, RANK(N915,(N915:P915,Q915:AE915)),0)</f>
        <v>2</v>
      </c>
      <c r="E915" s="7">
        <f>IF(O915&gt;0,RANK(O915,(N915:P915,Q915:AE915)),0)</f>
        <v>1</v>
      </c>
      <c r="F915" s="7">
        <f>IF(P915&gt;0,RANK(P915,(N915:P915,Q915:AE915)),0)</f>
        <v>0</v>
      </c>
      <c r="G915" s="1">
        <f t="shared" si="354"/>
        <v>5061</v>
      </c>
      <c r="H915" s="2">
        <f t="shared" si="355"/>
        <v>0.58205865439907989</v>
      </c>
      <c r="I915" s="2"/>
      <c r="J915" s="2">
        <f t="shared" si="358"/>
        <v>0.20897067280046003</v>
      </c>
      <c r="K915" s="2">
        <f t="shared" si="359"/>
        <v>0.79102932719954</v>
      </c>
      <c r="L915" s="2">
        <f t="shared" si="360"/>
        <v>0</v>
      </c>
      <c r="M915" s="2">
        <f t="shared" si="361"/>
        <v>0</v>
      </c>
      <c r="N915" s="55">
        <v>1817</v>
      </c>
      <c r="O915" s="55">
        <v>6878</v>
      </c>
      <c r="P915" s="106"/>
      <c r="Q915" s="106"/>
      <c r="AG915" s="7">
        <f>IF(Q915&gt;0,RANK(Q915,(N915:P915,Q915:AE915)),0)</f>
        <v>0</v>
      </c>
      <c r="AH915" s="7">
        <f>IF(R915&gt;0,RANK(R915,(N915:P915,Q915:AE915)),0)</f>
        <v>0</v>
      </c>
      <c r="AI915" s="7">
        <f>IF(T915&gt;0,RANK(T915,(N915:P915,Q915:AE915)),0)</f>
        <v>0</v>
      </c>
      <c r="AJ915" s="7">
        <f>IF(S915&gt;0,RANK(S915,(N915:P915,Q915:AE915)),0)</f>
        <v>0</v>
      </c>
      <c r="AK915" s="2">
        <f t="shared" si="362"/>
        <v>0</v>
      </c>
      <c r="AL915" s="2">
        <f t="shared" si="363"/>
        <v>0</v>
      </c>
      <c r="AM915" s="2">
        <f t="shared" si="364"/>
        <v>0</v>
      </c>
      <c r="AN915" s="2">
        <f t="shared" si="365"/>
        <v>0</v>
      </c>
      <c r="AP915" t="s">
        <v>360</v>
      </c>
      <c r="AQ915" t="s">
        <v>1950</v>
      </c>
      <c r="AT915">
        <v>2</v>
      </c>
      <c r="AU915" s="95">
        <v>22</v>
      </c>
      <c r="AV915" s="97">
        <v>11</v>
      </c>
      <c r="AW915" s="100">
        <f t="shared" si="344"/>
        <v>22011</v>
      </c>
      <c r="AY915" s="7" t="s">
        <v>1409</v>
      </c>
    </row>
    <row r="916" spans="1:51" ht="13" hidden="1" customHeight="1" outlineLevel="1">
      <c r="A916" t="s">
        <v>1673</v>
      </c>
      <c r="B916" t="s">
        <v>1950</v>
      </c>
      <c r="C916" s="1">
        <f t="shared" si="357"/>
        <v>4844</v>
      </c>
      <c r="D916" s="7">
        <f>IF(N916&gt;0, RANK(N916,(N916:P916,Q916:AE916)),0)</f>
        <v>1</v>
      </c>
      <c r="E916" s="7">
        <f>IF(O916&gt;0,RANK(O916,(N916:P916,Q916:AE916)),0)</f>
        <v>2</v>
      </c>
      <c r="F916" s="7">
        <f>IF(P916&gt;0,RANK(P916,(N916:P916,Q916:AE916)),0)</f>
        <v>0</v>
      </c>
      <c r="G916" s="1">
        <f t="shared" si="354"/>
        <v>130</v>
      </c>
      <c r="H916" s="2">
        <f t="shared" si="355"/>
        <v>2.6837324525185797E-2</v>
      </c>
      <c r="I916" s="2"/>
      <c r="J916" s="2">
        <f t="shared" si="358"/>
        <v>0.51341866226259292</v>
      </c>
      <c r="K916" s="2">
        <f t="shared" si="359"/>
        <v>0.48658133773740708</v>
      </c>
      <c r="L916" s="2">
        <f t="shared" si="360"/>
        <v>0</v>
      </c>
      <c r="M916" s="2">
        <f t="shared" si="361"/>
        <v>0</v>
      </c>
      <c r="N916" s="55">
        <v>2487</v>
      </c>
      <c r="O916" s="55">
        <v>2357</v>
      </c>
      <c r="P916" s="106"/>
      <c r="Q916" s="106"/>
      <c r="AG916" s="7">
        <f>IF(Q916&gt;0,RANK(Q916,(N916:P916,Q916:AE916)),0)</f>
        <v>0</v>
      </c>
      <c r="AH916" s="7">
        <f>IF(R916&gt;0,RANK(R916,(N916:P916,Q916:AE916)),0)</f>
        <v>0</v>
      </c>
      <c r="AI916" s="7">
        <f>IF(T916&gt;0,RANK(T916,(N916:P916,Q916:AE916)),0)</f>
        <v>0</v>
      </c>
      <c r="AJ916" s="7">
        <f>IF(S916&gt;0,RANK(S916,(N916:P916,Q916:AE916)),0)</f>
        <v>0</v>
      </c>
      <c r="AK916" s="2">
        <f t="shared" si="362"/>
        <v>0</v>
      </c>
      <c r="AL916" s="2">
        <f t="shared" si="363"/>
        <v>0</v>
      </c>
      <c r="AM916" s="2">
        <f t="shared" si="364"/>
        <v>0</v>
      </c>
      <c r="AN916" s="2">
        <f t="shared" si="365"/>
        <v>0</v>
      </c>
      <c r="AP916" t="s">
        <v>1673</v>
      </c>
      <c r="AQ916" t="s">
        <v>1950</v>
      </c>
      <c r="AT916">
        <v>2</v>
      </c>
      <c r="AU916" s="95">
        <v>22</v>
      </c>
      <c r="AV916" s="97">
        <v>13</v>
      </c>
      <c r="AW916" s="100">
        <f t="shared" si="344"/>
        <v>22013</v>
      </c>
      <c r="AY916" s="7" t="s">
        <v>1409</v>
      </c>
    </row>
    <row r="917" spans="1:51" ht="13" hidden="1" customHeight="1" outlineLevel="1">
      <c r="A917" t="s">
        <v>1111</v>
      </c>
      <c r="B917" t="s">
        <v>1950</v>
      </c>
      <c r="C917" s="1">
        <f t="shared" si="357"/>
        <v>28328</v>
      </c>
      <c r="D917" s="7">
        <f>IF(N917&gt;0, RANK(N917,(N917:P917,Q917:AE917)),0)</f>
        <v>2</v>
      </c>
      <c r="E917" s="7">
        <f>IF(O917&gt;0,RANK(O917,(N917:P917,Q917:AE917)),0)</f>
        <v>1</v>
      </c>
      <c r="F917" s="7">
        <f>IF(P917&gt;0,RANK(P917,(N917:P917,Q917:AE917)),0)</f>
        <v>0</v>
      </c>
      <c r="G917" s="1">
        <f t="shared" si="354"/>
        <v>13054</v>
      </c>
      <c r="H917" s="2">
        <f t="shared" si="355"/>
        <v>0.46081615362891837</v>
      </c>
      <c r="I917" s="2"/>
      <c r="J917" s="2">
        <f t="shared" si="358"/>
        <v>0.26959192318554082</v>
      </c>
      <c r="K917" s="2">
        <f t="shared" si="359"/>
        <v>0.73040807681445918</v>
      </c>
      <c r="L917" s="2">
        <f t="shared" si="360"/>
        <v>0</v>
      </c>
      <c r="M917" s="2">
        <f t="shared" si="361"/>
        <v>0</v>
      </c>
      <c r="N917" s="55">
        <v>7637</v>
      </c>
      <c r="O917" s="55">
        <v>20691</v>
      </c>
      <c r="P917" s="106"/>
      <c r="Q917" s="106"/>
      <c r="AG917" s="7">
        <f>IF(Q917&gt;0,RANK(Q917,(N917:P917,Q917:AE917)),0)</f>
        <v>0</v>
      </c>
      <c r="AH917" s="7">
        <f>IF(R917&gt;0,RANK(R917,(N917:P917,Q917:AE917)),0)</f>
        <v>0</v>
      </c>
      <c r="AI917" s="7">
        <f>IF(T917&gt;0,RANK(T917,(N917:P917,Q917:AE917)),0)</f>
        <v>0</v>
      </c>
      <c r="AJ917" s="7">
        <f>IF(S917&gt;0,RANK(S917,(N917:P917,Q917:AE917)),0)</f>
        <v>0</v>
      </c>
      <c r="AK917" s="2">
        <f t="shared" si="362"/>
        <v>0</v>
      </c>
      <c r="AL917" s="2">
        <f t="shared" si="363"/>
        <v>0</v>
      </c>
      <c r="AM917" s="2">
        <f t="shared" si="364"/>
        <v>0</v>
      </c>
      <c r="AN917" s="2">
        <f t="shared" si="365"/>
        <v>0</v>
      </c>
      <c r="AP917" t="s">
        <v>1111</v>
      </c>
      <c r="AQ917" t="s">
        <v>1950</v>
      </c>
      <c r="AT917">
        <v>2</v>
      </c>
      <c r="AU917" s="95">
        <v>22</v>
      </c>
      <c r="AV917" s="97">
        <v>15</v>
      </c>
      <c r="AW917" s="100">
        <f t="shared" si="344"/>
        <v>22015</v>
      </c>
      <c r="AY917" s="7" t="s">
        <v>1409</v>
      </c>
    </row>
    <row r="918" spans="1:51" ht="13" hidden="1" customHeight="1" outlineLevel="1">
      <c r="A918" t="s">
        <v>948</v>
      </c>
      <c r="B918" t="s">
        <v>1950</v>
      </c>
      <c r="C918" s="1">
        <f t="shared" si="357"/>
        <v>69765</v>
      </c>
      <c r="D918" s="7">
        <f>IF(N918&gt;0, RANK(N918,(N918:P918,Q918:AE918)),0)</f>
        <v>1</v>
      </c>
      <c r="E918" s="7">
        <f>IF(O918&gt;0,RANK(O918,(N918:P918,Q918:AE918)),0)</f>
        <v>2</v>
      </c>
      <c r="F918" s="7">
        <f>IF(P918&gt;0,RANK(P918,(N918:P918,Q918:AE918)),0)</f>
        <v>0</v>
      </c>
      <c r="G918" s="1">
        <f t="shared" si="354"/>
        <v>5861</v>
      </c>
      <c r="H918" s="2">
        <f t="shared" si="355"/>
        <v>8.4010607037912993E-2</v>
      </c>
      <c r="I918" s="2"/>
      <c r="J918" s="2">
        <f t="shared" si="358"/>
        <v>0.54200530351895648</v>
      </c>
      <c r="K918" s="2">
        <f t="shared" si="359"/>
        <v>0.45799469648104352</v>
      </c>
      <c r="L918" s="2">
        <f t="shared" si="360"/>
        <v>0</v>
      </c>
      <c r="M918" s="2">
        <f t="shared" si="361"/>
        <v>0</v>
      </c>
      <c r="N918" s="55">
        <v>37813</v>
      </c>
      <c r="O918" s="55">
        <v>31952</v>
      </c>
      <c r="P918" s="106"/>
      <c r="Q918" s="106"/>
      <c r="AG918" s="7">
        <f>IF(Q918&gt;0,RANK(Q918,(N918:P918,Q918:AE918)),0)</f>
        <v>0</v>
      </c>
      <c r="AH918" s="7">
        <f>IF(R918&gt;0,RANK(R918,(N918:P918,Q918:AE918)),0)</f>
        <v>0</v>
      </c>
      <c r="AI918" s="7">
        <f>IF(T918&gt;0,RANK(T918,(N918:P918,Q918:AE918)),0)</f>
        <v>0</v>
      </c>
      <c r="AJ918" s="7">
        <f>IF(S918&gt;0,RANK(S918,(N918:P918,Q918:AE918)),0)</f>
        <v>0</v>
      </c>
      <c r="AK918" s="2">
        <f t="shared" si="362"/>
        <v>0</v>
      </c>
      <c r="AL918" s="2">
        <f t="shared" si="363"/>
        <v>0</v>
      </c>
      <c r="AM918" s="2">
        <f t="shared" si="364"/>
        <v>0</v>
      </c>
      <c r="AN918" s="2">
        <f t="shared" si="365"/>
        <v>0</v>
      </c>
      <c r="AP918" t="s">
        <v>948</v>
      </c>
      <c r="AQ918" t="s">
        <v>1950</v>
      </c>
      <c r="AT918">
        <v>2</v>
      </c>
      <c r="AU918" s="95">
        <v>22</v>
      </c>
      <c r="AV918" s="97">
        <v>17</v>
      </c>
      <c r="AW918" s="100">
        <f t="shared" si="344"/>
        <v>22017</v>
      </c>
      <c r="AY918" s="7" t="s">
        <v>1409</v>
      </c>
    </row>
    <row r="919" spans="1:51" ht="13" hidden="1" customHeight="1" outlineLevel="1">
      <c r="A919" t="s">
        <v>825</v>
      </c>
      <c r="B919" t="s">
        <v>1950</v>
      </c>
      <c r="C919" s="1">
        <f t="shared" si="357"/>
        <v>48381</v>
      </c>
      <c r="D919" s="7">
        <f>IF(N919&gt;0, RANK(N919,(N919:P919,Q919:AE919)),0)</f>
        <v>2</v>
      </c>
      <c r="E919" s="7">
        <f>IF(O919&gt;0,RANK(O919,(N919:P919,Q919:AE919)),0)</f>
        <v>1</v>
      </c>
      <c r="F919" s="7">
        <f>IF(P919&gt;0,RANK(P919,(N919:P919,Q919:AE919)),0)</f>
        <v>0</v>
      </c>
      <c r="G919" s="1">
        <f t="shared" si="354"/>
        <v>12641</v>
      </c>
      <c r="H919" s="2">
        <f t="shared" si="355"/>
        <v>0.26128025464541865</v>
      </c>
      <c r="I919" s="2"/>
      <c r="J919" s="2">
        <f t="shared" si="358"/>
        <v>0.36935987267729065</v>
      </c>
      <c r="K919" s="2">
        <f t="shared" si="359"/>
        <v>0.63064012732270935</v>
      </c>
      <c r="L919" s="2">
        <f t="shared" si="360"/>
        <v>0</v>
      </c>
      <c r="M919" s="2">
        <f t="shared" si="361"/>
        <v>0</v>
      </c>
      <c r="N919" s="55">
        <v>17870</v>
      </c>
      <c r="O919" s="55">
        <v>30511</v>
      </c>
      <c r="P919" s="106"/>
      <c r="Q919" s="106"/>
      <c r="AG919" s="7">
        <f>IF(Q919&gt;0,RANK(Q919,(N919:P919,Q919:AE919)),0)</f>
        <v>0</v>
      </c>
      <c r="AH919" s="7">
        <f>IF(R919&gt;0,RANK(R919,(N919:P919,Q919:AE919)),0)</f>
        <v>0</v>
      </c>
      <c r="AI919" s="7">
        <f>IF(T919&gt;0,RANK(T919,(N919:P919,Q919:AE919)),0)</f>
        <v>0</v>
      </c>
      <c r="AJ919" s="7">
        <f>IF(S919&gt;0,RANK(S919,(N919:P919,Q919:AE919)),0)</f>
        <v>0</v>
      </c>
      <c r="AK919" s="2">
        <f t="shared" si="362"/>
        <v>0</v>
      </c>
      <c r="AL919" s="2">
        <f t="shared" si="363"/>
        <v>0</v>
      </c>
      <c r="AM919" s="2">
        <f t="shared" si="364"/>
        <v>0</v>
      </c>
      <c r="AN919" s="2">
        <f t="shared" si="365"/>
        <v>0</v>
      </c>
      <c r="AP919" t="s">
        <v>825</v>
      </c>
      <c r="AQ919" t="s">
        <v>1950</v>
      </c>
      <c r="AT919">
        <v>2</v>
      </c>
      <c r="AU919" s="95">
        <v>22</v>
      </c>
      <c r="AV919" s="97">
        <v>19</v>
      </c>
      <c r="AW919" s="100">
        <f t="shared" si="344"/>
        <v>22019</v>
      </c>
      <c r="AY919" s="7" t="s">
        <v>1409</v>
      </c>
    </row>
    <row r="920" spans="1:51" ht="13" hidden="1" customHeight="1" outlineLevel="1">
      <c r="A920" t="s">
        <v>1755</v>
      </c>
      <c r="B920" t="s">
        <v>1950</v>
      </c>
      <c r="C920" s="1">
        <f t="shared" si="357"/>
        <v>3063</v>
      </c>
      <c r="D920" s="7">
        <f>IF(N920&gt;0, RANK(N920,(N920:P920,Q920:AE920)),0)</f>
        <v>2</v>
      </c>
      <c r="E920" s="7">
        <f>IF(O920&gt;0,RANK(O920,(N920:P920,Q920:AE920)),0)</f>
        <v>1</v>
      </c>
      <c r="F920" s="7">
        <f>IF(P920&gt;0,RANK(P920,(N920:P920,Q920:AE920)),0)</f>
        <v>0</v>
      </c>
      <c r="G920" s="1">
        <f t="shared" si="354"/>
        <v>1519</v>
      </c>
      <c r="H920" s="2">
        <f t="shared" si="355"/>
        <v>0.49591903362716289</v>
      </c>
      <c r="I920" s="2"/>
      <c r="J920" s="2">
        <f t="shared" si="358"/>
        <v>0.25204048318641853</v>
      </c>
      <c r="K920" s="2">
        <f t="shared" si="359"/>
        <v>0.74795951681358142</v>
      </c>
      <c r="L920" s="2">
        <f t="shared" si="360"/>
        <v>0</v>
      </c>
      <c r="M920" s="2">
        <f t="shared" si="361"/>
        <v>1.1102230246251565E-16</v>
      </c>
      <c r="N920" s="55">
        <v>772</v>
      </c>
      <c r="O920" s="55">
        <v>2291</v>
      </c>
      <c r="P920" s="106"/>
      <c r="Q920" s="106"/>
      <c r="AG920" s="7">
        <f>IF(Q920&gt;0,RANK(Q920,(N920:P920,Q920:AE920)),0)</f>
        <v>0</v>
      </c>
      <c r="AH920" s="7">
        <f>IF(R920&gt;0,RANK(R920,(N920:P920,Q920:AE920)),0)</f>
        <v>0</v>
      </c>
      <c r="AI920" s="7">
        <f>IF(T920&gt;0,RANK(T920,(N920:P920,Q920:AE920)),0)</f>
        <v>0</v>
      </c>
      <c r="AJ920" s="7">
        <f>IF(S920&gt;0,RANK(S920,(N920:P920,Q920:AE920)),0)</f>
        <v>0</v>
      </c>
      <c r="AK920" s="2">
        <f t="shared" si="362"/>
        <v>0</v>
      </c>
      <c r="AL920" s="2">
        <f t="shared" si="363"/>
        <v>0</v>
      </c>
      <c r="AM920" s="2">
        <f t="shared" si="364"/>
        <v>0</v>
      </c>
      <c r="AN920" s="2">
        <f t="shared" si="365"/>
        <v>0</v>
      </c>
      <c r="AP920" t="s">
        <v>1755</v>
      </c>
      <c r="AQ920" t="s">
        <v>1950</v>
      </c>
      <c r="AT920">
        <v>2</v>
      </c>
      <c r="AU920" s="95">
        <v>22</v>
      </c>
      <c r="AV920" s="97">
        <v>21</v>
      </c>
      <c r="AW920" s="100">
        <f t="shared" si="344"/>
        <v>22021</v>
      </c>
      <c r="AY920" s="7" t="s">
        <v>1409</v>
      </c>
    </row>
    <row r="921" spans="1:51" ht="13" hidden="1" customHeight="1" outlineLevel="1">
      <c r="A921" t="s">
        <v>629</v>
      </c>
      <c r="B921" t="s">
        <v>1950</v>
      </c>
      <c r="C921" s="1">
        <f t="shared" si="357"/>
        <v>1947</v>
      </c>
      <c r="D921" s="7">
        <f>IF(N921&gt;0, RANK(N921,(N921:P921,Q921:AE921)),0)</f>
        <v>2</v>
      </c>
      <c r="E921" s="7">
        <f>IF(O921&gt;0,RANK(O921,(N921:P921,Q921:AE921)),0)</f>
        <v>1</v>
      </c>
      <c r="F921" s="7">
        <f>IF(P921&gt;0,RANK(P921,(N921:P921,Q921:AE921)),0)</f>
        <v>0</v>
      </c>
      <c r="G921" s="1">
        <f t="shared" si="354"/>
        <v>1143</v>
      </c>
      <c r="H921" s="2">
        <f t="shared" si="355"/>
        <v>0.5870570107858244</v>
      </c>
      <c r="I921" s="2"/>
      <c r="J921" s="2">
        <f t="shared" si="358"/>
        <v>0.20647149460708783</v>
      </c>
      <c r="K921" s="2">
        <f t="shared" si="359"/>
        <v>0.7935285053929122</v>
      </c>
      <c r="L921" s="2">
        <f t="shared" si="360"/>
        <v>0</v>
      </c>
      <c r="M921" s="2">
        <f t="shared" si="361"/>
        <v>0</v>
      </c>
      <c r="N921" s="55">
        <v>402</v>
      </c>
      <c r="O921" s="55">
        <v>1545</v>
      </c>
      <c r="P921" s="106"/>
      <c r="Q921" s="106"/>
      <c r="AG921" s="7">
        <f>IF(Q921&gt;0,RANK(Q921,(N921:P921,Q921:AE921)),0)</f>
        <v>0</v>
      </c>
      <c r="AH921" s="7">
        <f>IF(R921&gt;0,RANK(R921,(N921:P921,Q921:AE921)),0)</f>
        <v>0</v>
      </c>
      <c r="AI921" s="7">
        <f>IF(T921&gt;0,RANK(T921,(N921:P921,Q921:AE921)),0)</f>
        <v>0</v>
      </c>
      <c r="AJ921" s="7">
        <f>IF(S921&gt;0,RANK(S921,(N921:P921,Q921:AE921)),0)</f>
        <v>0</v>
      </c>
      <c r="AK921" s="2">
        <f t="shared" si="362"/>
        <v>0</v>
      </c>
      <c r="AL921" s="2">
        <f t="shared" si="363"/>
        <v>0</v>
      </c>
      <c r="AM921" s="2">
        <f t="shared" si="364"/>
        <v>0</v>
      </c>
      <c r="AN921" s="2">
        <f t="shared" si="365"/>
        <v>0</v>
      </c>
      <c r="AP921" t="s">
        <v>629</v>
      </c>
      <c r="AQ921" t="s">
        <v>1950</v>
      </c>
      <c r="AT921">
        <v>2</v>
      </c>
      <c r="AU921" s="95">
        <v>22</v>
      </c>
      <c r="AV921" s="97">
        <v>23</v>
      </c>
      <c r="AW921" s="100">
        <f t="shared" si="344"/>
        <v>22023</v>
      </c>
      <c r="AY921" s="7" t="s">
        <v>1409</v>
      </c>
    </row>
    <row r="922" spans="1:51" ht="13" hidden="1" customHeight="1" outlineLevel="1">
      <c r="A922" t="s">
        <v>1855</v>
      </c>
      <c r="B922" t="s">
        <v>1950</v>
      </c>
      <c r="C922" s="1">
        <f t="shared" si="357"/>
        <v>3277</v>
      </c>
      <c r="D922" s="7">
        <f>IF(N922&gt;0, RANK(N922,(N922:P922,Q922:AE922)),0)</f>
        <v>2</v>
      </c>
      <c r="E922" s="7">
        <f>IF(O922&gt;0,RANK(O922,(N922:P922,Q922:AE922)),0)</f>
        <v>1</v>
      </c>
      <c r="F922" s="7">
        <f>IF(P922&gt;0,RANK(P922,(N922:P922,Q922:AE922)),0)</f>
        <v>0</v>
      </c>
      <c r="G922" s="1">
        <f t="shared" si="354"/>
        <v>1039</v>
      </c>
      <c r="H922" s="2">
        <f t="shared" si="355"/>
        <v>0.31705828501678363</v>
      </c>
      <c r="I922" s="2"/>
      <c r="J922" s="2">
        <f t="shared" si="358"/>
        <v>0.34147085749160816</v>
      </c>
      <c r="K922" s="2">
        <f t="shared" si="359"/>
        <v>0.65852914250839178</v>
      </c>
      <c r="L922" s="2">
        <f t="shared" si="360"/>
        <v>0</v>
      </c>
      <c r="M922" s="2">
        <f t="shared" si="361"/>
        <v>1.1102230246251565E-16</v>
      </c>
      <c r="N922" s="55">
        <v>1119</v>
      </c>
      <c r="O922" s="55">
        <v>2158</v>
      </c>
      <c r="P922" s="106"/>
      <c r="Q922" s="106"/>
      <c r="AG922" s="7">
        <f>IF(Q922&gt;0,RANK(Q922,(N922:P922,Q922:AE922)),0)</f>
        <v>0</v>
      </c>
      <c r="AH922" s="7">
        <f>IF(R922&gt;0,RANK(R922,(N922:P922,Q922:AE922)),0)</f>
        <v>0</v>
      </c>
      <c r="AI922" s="7">
        <f>IF(T922&gt;0,RANK(T922,(N922:P922,Q922:AE922)),0)</f>
        <v>0</v>
      </c>
      <c r="AJ922" s="7">
        <f>IF(S922&gt;0,RANK(S922,(N922:P922,Q922:AE922)),0)</f>
        <v>0</v>
      </c>
      <c r="AK922" s="2">
        <f t="shared" si="362"/>
        <v>0</v>
      </c>
      <c r="AL922" s="2">
        <f t="shared" si="363"/>
        <v>0</v>
      </c>
      <c r="AM922" s="2">
        <f t="shared" si="364"/>
        <v>0</v>
      </c>
      <c r="AN922" s="2">
        <f t="shared" si="365"/>
        <v>0</v>
      </c>
      <c r="AP922" t="s">
        <v>1855</v>
      </c>
      <c r="AQ922" t="s">
        <v>1950</v>
      </c>
      <c r="AT922">
        <v>2</v>
      </c>
      <c r="AU922" s="95">
        <v>22</v>
      </c>
      <c r="AV922" s="97">
        <v>25</v>
      </c>
      <c r="AW922" s="100">
        <f t="shared" si="344"/>
        <v>22025</v>
      </c>
      <c r="AY922" s="7" t="s">
        <v>1409</v>
      </c>
    </row>
    <row r="923" spans="1:51" ht="13" hidden="1" customHeight="1" outlineLevel="1">
      <c r="A923" t="s">
        <v>1921</v>
      </c>
      <c r="B923" t="s">
        <v>1950</v>
      </c>
      <c r="C923" s="1">
        <f t="shared" si="357"/>
        <v>4660</v>
      </c>
      <c r="D923" s="7">
        <f>IF(N923&gt;0, RANK(N923,(N923:P923,Q923:AE923)),0)</f>
        <v>2</v>
      </c>
      <c r="E923" s="7">
        <f>IF(O923&gt;0,RANK(O923,(N923:P923,Q923:AE923)),0)</f>
        <v>1</v>
      </c>
      <c r="F923" s="7">
        <f>IF(P923&gt;0,RANK(P923,(N923:P923,Q923:AE923)),0)</f>
        <v>0</v>
      </c>
      <c r="G923" s="1">
        <f t="shared" si="354"/>
        <v>346</v>
      </c>
      <c r="H923" s="2">
        <f t="shared" si="355"/>
        <v>7.4248927038626608E-2</v>
      </c>
      <c r="I923" s="2"/>
      <c r="J923" s="2">
        <f t="shared" si="358"/>
        <v>0.46287553648068669</v>
      </c>
      <c r="K923" s="2">
        <f t="shared" si="359"/>
        <v>0.53712446351931331</v>
      </c>
      <c r="L923" s="2">
        <f t="shared" si="360"/>
        <v>0</v>
      </c>
      <c r="M923" s="2">
        <f t="shared" si="361"/>
        <v>0</v>
      </c>
      <c r="N923" s="55">
        <v>2157</v>
      </c>
      <c r="O923" s="55">
        <v>2503</v>
      </c>
      <c r="P923" s="106"/>
      <c r="Q923" s="106"/>
      <c r="AG923" s="7">
        <f>IF(Q923&gt;0,RANK(Q923,(N923:P923,Q923:AE923)),0)</f>
        <v>0</v>
      </c>
      <c r="AH923" s="7">
        <f>IF(R923&gt;0,RANK(R923,(N923:P923,Q923:AE923)),0)</f>
        <v>0</v>
      </c>
      <c r="AI923" s="7">
        <f>IF(T923&gt;0,RANK(T923,(N923:P923,Q923:AE923)),0)</f>
        <v>0</v>
      </c>
      <c r="AJ923" s="7">
        <f>IF(S923&gt;0,RANK(S923,(N923:P923,Q923:AE923)),0)</f>
        <v>0</v>
      </c>
      <c r="AK923" s="2">
        <f t="shared" si="362"/>
        <v>0</v>
      </c>
      <c r="AL923" s="2">
        <f t="shared" si="363"/>
        <v>0</v>
      </c>
      <c r="AM923" s="2">
        <f t="shared" si="364"/>
        <v>0</v>
      </c>
      <c r="AN923" s="2">
        <f t="shared" si="365"/>
        <v>0</v>
      </c>
      <c r="AP923" t="s">
        <v>1921</v>
      </c>
      <c r="AQ923" t="s">
        <v>1950</v>
      </c>
      <c r="AT923">
        <v>2</v>
      </c>
      <c r="AU923" s="95">
        <v>22</v>
      </c>
      <c r="AV923" s="97">
        <v>27</v>
      </c>
      <c r="AW923" s="100">
        <f t="shared" si="344"/>
        <v>22027</v>
      </c>
      <c r="AY923" s="7" t="s">
        <v>1409</v>
      </c>
    </row>
    <row r="924" spans="1:51" ht="13" hidden="1" customHeight="1" outlineLevel="1">
      <c r="A924" t="s">
        <v>865</v>
      </c>
      <c r="B924" t="s">
        <v>1950</v>
      </c>
      <c r="C924" s="1">
        <f t="shared" si="357"/>
        <v>5361</v>
      </c>
      <c r="D924" s="7">
        <f>IF(N924&gt;0, RANK(N924,(N924:P924,Q924:AE924)),0)</f>
        <v>2</v>
      </c>
      <c r="E924" s="7">
        <f>IF(O924&gt;0,RANK(O924,(N924:P924,Q924:AE924)),0)</f>
        <v>1</v>
      </c>
      <c r="F924" s="7">
        <f>IF(P924&gt;0,RANK(P924,(N924:P924,Q924:AE924)),0)</f>
        <v>0</v>
      </c>
      <c r="G924" s="1">
        <f t="shared" si="354"/>
        <v>805</v>
      </c>
      <c r="H924" s="2">
        <f t="shared" si="355"/>
        <v>0.15015855250886029</v>
      </c>
      <c r="I924" s="2"/>
      <c r="J924" s="2">
        <f t="shared" si="358"/>
        <v>0.42492072374556988</v>
      </c>
      <c r="K924" s="2">
        <f t="shared" si="359"/>
        <v>0.57507927625443012</v>
      </c>
      <c r="L924" s="2">
        <f t="shared" si="360"/>
        <v>0</v>
      </c>
      <c r="M924" s="2">
        <f t="shared" si="361"/>
        <v>0</v>
      </c>
      <c r="N924" s="55">
        <v>2278</v>
      </c>
      <c r="O924" s="55">
        <v>3083</v>
      </c>
      <c r="P924" s="106"/>
      <c r="Q924" s="106"/>
      <c r="AG924" s="7">
        <f>IF(Q924&gt;0,RANK(Q924,(N924:P924,Q924:AE924)),0)</f>
        <v>0</v>
      </c>
      <c r="AH924" s="7">
        <f>IF(R924&gt;0,RANK(R924,(N924:P924,Q924:AE924)),0)</f>
        <v>0</v>
      </c>
      <c r="AI924" s="7">
        <f>IF(T924&gt;0,RANK(T924,(N924:P924,Q924:AE924)),0)</f>
        <v>0</v>
      </c>
      <c r="AJ924" s="7">
        <f>IF(S924&gt;0,RANK(S924,(N924:P924,Q924:AE924)),0)</f>
        <v>0</v>
      </c>
      <c r="AK924" s="2">
        <f t="shared" si="362"/>
        <v>0</v>
      </c>
      <c r="AL924" s="2">
        <f t="shared" si="363"/>
        <v>0</v>
      </c>
      <c r="AM924" s="2">
        <f t="shared" si="364"/>
        <v>0</v>
      </c>
      <c r="AN924" s="2">
        <f t="shared" si="365"/>
        <v>0</v>
      </c>
      <c r="AP924" t="s">
        <v>865</v>
      </c>
      <c r="AQ924" t="s">
        <v>1950</v>
      </c>
      <c r="AT924">
        <v>2</v>
      </c>
      <c r="AU924" s="95">
        <v>22</v>
      </c>
      <c r="AV924" s="97">
        <v>29</v>
      </c>
      <c r="AW924" s="100">
        <f t="shared" si="344"/>
        <v>22029</v>
      </c>
      <c r="AY924" s="7" t="s">
        <v>1409</v>
      </c>
    </row>
    <row r="925" spans="1:51" ht="13" hidden="1" customHeight="1" outlineLevel="1">
      <c r="A925" t="s">
        <v>759</v>
      </c>
      <c r="B925" t="s">
        <v>1950</v>
      </c>
      <c r="C925" s="1">
        <f t="shared" si="357"/>
        <v>8508</v>
      </c>
      <c r="D925" s="7">
        <f>IF(N925&gt;0, RANK(N925,(N925:P925,Q925:AE925)),0)</f>
        <v>2</v>
      </c>
      <c r="E925" s="7">
        <f>IF(O925&gt;0,RANK(O925,(N925:P925,Q925:AE925)),0)</f>
        <v>1</v>
      </c>
      <c r="F925" s="7">
        <f>IF(P925&gt;0,RANK(P925,(N925:P925,Q925:AE925)),0)</f>
        <v>0</v>
      </c>
      <c r="G925" s="1">
        <f t="shared" si="354"/>
        <v>674</v>
      </c>
      <c r="H925" s="2">
        <f t="shared" si="355"/>
        <v>7.9219558062999532E-2</v>
      </c>
      <c r="I925" s="2"/>
      <c r="J925" s="2">
        <f t="shared" si="358"/>
        <v>0.46039022096850024</v>
      </c>
      <c r="K925" s="2">
        <f t="shared" si="359"/>
        <v>0.53960977903149976</v>
      </c>
      <c r="L925" s="2">
        <f t="shared" si="360"/>
        <v>0</v>
      </c>
      <c r="M925" s="2">
        <f t="shared" si="361"/>
        <v>0</v>
      </c>
      <c r="N925" s="55">
        <v>3917</v>
      </c>
      <c r="O925" s="55">
        <v>4591</v>
      </c>
      <c r="P925" s="106"/>
      <c r="Q925" s="106"/>
      <c r="AG925" s="7">
        <f>IF(Q925&gt;0,RANK(Q925,(N925:P925,Q925:AE925)),0)</f>
        <v>0</v>
      </c>
      <c r="AH925" s="7">
        <f>IF(R925&gt;0,RANK(R925,(N925:P925,Q925:AE925)),0)</f>
        <v>0</v>
      </c>
      <c r="AI925" s="7">
        <f>IF(T925&gt;0,RANK(T925,(N925:P925,Q925:AE925)),0)</f>
        <v>0</v>
      </c>
      <c r="AJ925" s="7">
        <f>IF(S925&gt;0,RANK(S925,(N925:P925,Q925:AE925)),0)</f>
        <v>0</v>
      </c>
      <c r="AK925" s="2">
        <f t="shared" si="362"/>
        <v>0</v>
      </c>
      <c r="AL925" s="2">
        <f t="shared" si="363"/>
        <v>0</v>
      </c>
      <c r="AM925" s="2">
        <f t="shared" si="364"/>
        <v>0</v>
      </c>
      <c r="AN925" s="2">
        <f t="shared" si="365"/>
        <v>0</v>
      </c>
      <c r="AP925" t="s">
        <v>759</v>
      </c>
      <c r="AQ925" t="s">
        <v>1950</v>
      </c>
      <c r="AT925">
        <v>2</v>
      </c>
      <c r="AU925" s="95">
        <v>22</v>
      </c>
      <c r="AV925" s="97">
        <v>31</v>
      </c>
      <c r="AW925" s="100">
        <f t="shared" si="344"/>
        <v>22031</v>
      </c>
      <c r="AY925" s="7" t="s">
        <v>1409</v>
      </c>
    </row>
    <row r="926" spans="1:51" ht="13" hidden="1" customHeight="1" outlineLevel="1">
      <c r="A926" t="s">
        <v>664</v>
      </c>
      <c r="B926" t="s">
        <v>1950</v>
      </c>
      <c r="C926" s="1">
        <f t="shared" si="357"/>
        <v>131389</v>
      </c>
      <c r="D926" s="7">
        <f>IF(N926&gt;0, RANK(N926,(N926:P926,Q926:AE926)),0)</f>
        <v>1</v>
      </c>
      <c r="E926" s="7">
        <f>IF(O926&gt;0,RANK(O926,(N926:P926,Q926:AE926)),0)</f>
        <v>2</v>
      </c>
      <c r="F926" s="7">
        <f>IF(P926&gt;0,RANK(P926,(N926:P926,Q926:AE926)),0)</f>
        <v>0</v>
      </c>
      <c r="G926" s="1">
        <f t="shared" si="354"/>
        <v>7153</v>
      </c>
      <c r="H926" s="2">
        <f t="shared" si="355"/>
        <v>5.4441391592903517E-2</v>
      </c>
      <c r="I926" s="2"/>
      <c r="J926" s="2">
        <f t="shared" si="358"/>
        <v>0.52722069579645181</v>
      </c>
      <c r="K926" s="2">
        <f t="shared" si="359"/>
        <v>0.47277930420354825</v>
      </c>
      <c r="L926" s="2">
        <f t="shared" si="360"/>
        <v>0</v>
      </c>
      <c r="M926" s="2">
        <f t="shared" si="361"/>
        <v>-5.5511151231257827E-17</v>
      </c>
      <c r="N926" s="55">
        <v>69271</v>
      </c>
      <c r="O926" s="55">
        <v>62118</v>
      </c>
      <c r="P926" s="106"/>
      <c r="Q926" s="106"/>
      <c r="AG926" s="7">
        <f>IF(Q926&gt;0,RANK(Q926,(N926:P926,Q926:AE926)),0)</f>
        <v>0</v>
      </c>
      <c r="AH926" s="7">
        <f>IF(R926&gt;0,RANK(R926,(N926:P926,Q926:AE926)),0)</f>
        <v>0</v>
      </c>
      <c r="AI926" s="7">
        <f>IF(T926&gt;0,RANK(T926,(N926:P926,Q926:AE926)),0)</f>
        <v>0</v>
      </c>
      <c r="AJ926" s="7">
        <f>IF(S926&gt;0,RANK(S926,(N926:P926,Q926:AE926)),0)</f>
        <v>0</v>
      </c>
      <c r="AK926" s="2">
        <f t="shared" si="362"/>
        <v>0</v>
      </c>
      <c r="AL926" s="2">
        <f t="shared" si="363"/>
        <v>0</v>
      </c>
      <c r="AM926" s="2">
        <f t="shared" si="364"/>
        <v>0</v>
      </c>
      <c r="AN926" s="2">
        <f t="shared" si="365"/>
        <v>0</v>
      </c>
      <c r="AP926" t="s">
        <v>664</v>
      </c>
      <c r="AQ926" t="s">
        <v>1950</v>
      </c>
      <c r="AT926">
        <v>2</v>
      </c>
      <c r="AU926" s="95">
        <v>22</v>
      </c>
      <c r="AV926" s="97">
        <v>33</v>
      </c>
      <c r="AW926" s="100">
        <f t="shared" si="344"/>
        <v>22033</v>
      </c>
      <c r="AY926" s="7" t="s">
        <v>1409</v>
      </c>
    </row>
    <row r="927" spans="1:51" ht="13" hidden="1" customHeight="1" outlineLevel="1">
      <c r="A927" t="s">
        <v>2279</v>
      </c>
      <c r="B927" t="s">
        <v>1950</v>
      </c>
      <c r="C927" s="1">
        <f t="shared" si="357"/>
        <v>2789</v>
      </c>
      <c r="D927" s="7">
        <f>IF(N927&gt;0, RANK(N927,(N927:P927,Q927:AE927)),0)</f>
        <v>1</v>
      </c>
      <c r="E927" s="7">
        <f>IF(O927&gt;0,RANK(O927,(N927:P927,Q927:AE927)),0)</f>
        <v>2</v>
      </c>
      <c r="F927" s="7">
        <f>IF(P927&gt;0,RANK(P927,(N927:P927,Q927:AE927)),0)</f>
        <v>0</v>
      </c>
      <c r="G927" s="1">
        <f t="shared" si="354"/>
        <v>963</v>
      </c>
      <c r="H927" s="2">
        <f t="shared" si="355"/>
        <v>0.34528504840444602</v>
      </c>
      <c r="I927" s="2"/>
      <c r="J927" s="2">
        <f t="shared" si="358"/>
        <v>0.67264252420222304</v>
      </c>
      <c r="K927" s="2">
        <f t="shared" si="359"/>
        <v>0.32735747579777696</v>
      </c>
      <c r="L927" s="2">
        <f t="shared" si="360"/>
        <v>0</v>
      </c>
      <c r="M927" s="2">
        <f t="shared" si="361"/>
        <v>0</v>
      </c>
      <c r="N927" s="55">
        <v>1876</v>
      </c>
      <c r="O927" s="55">
        <v>913</v>
      </c>
      <c r="P927" s="106"/>
      <c r="Q927" s="106"/>
      <c r="AG927" s="7">
        <f>IF(Q927&gt;0,RANK(Q927,(N927:P927,Q927:AE927)),0)</f>
        <v>0</v>
      </c>
      <c r="AH927" s="7">
        <f>IF(R927&gt;0,RANK(R927,(N927:P927,Q927:AE927)),0)</f>
        <v>0</v>
      </c>
      <c r="AI927" s="7">
        <f>IF(T927&gt;0,RANK(T927,(N927:P927,Q927:AE927)),0)</f>
        <v>0</v>
      </c>
      <c r="AJ927" s="7">
        <f>IF(S927&gt;0,RANK(S927,(N927:P927,Q927:AE927)),0)</f>
        <v>0</v>
      </c>
      <c r="AK927" s="2">
        <f t="shared" si="362"/>
        <v>0</v>
      </c>
      <c r="AL927" s="2">
        <f t="shared" si="363"/>
        <v>0</v>
      </c>
      <c r="AM927" s="2">
        <f t="shared" si="364"/>
        <v>0</v>
      </c>
      <c r="AN927" s="2">
        <f t="shared" si="365"/>
        <v>0</v>
      </c>
      <c r="AP927" t="s">
        <v>2279</v>
      </c>
      <c r="AQ927" t="s">
        <v>1950</v>
      </c>
      <c r="AT927">
        <v>2</v>
      </c>
      <c r="AU927" s="95">
        <v>22</v>
      </c>
      <c r="AV927" s="97">
        <v>35</v>
      </c>
      <c r="AW927" s="100">
        <f t="shared" si="344"/>
        <v>22035</v>
      </c>
      <c r="AY927" s="7" t="s">
        <v>1409</v>
      </c>
    </row>
    <row r="928" spans="1:51" ht="13" hidden="1" customHeight="1" outlineLevel="1">
      <c r="A928" t="s">
        <v>2576</v>
      </c>
      <c r="B928" t="s">
        <v>1950</v>
      </c>
      <c r="C928" s="1">
        <f t="shared" si="357"/>
        <v>7283</v>
      </c>
      <c r="D928" s="7">
        <f>IF(N928&gt;0, RANK(N928,(N928:P928,Q928:AE928)),0)</f>
        <v>2</v>
      </c>
      <c r="E928" s="7">
        <f>IF(O928&gt;0,RANK(O928,(N928:P928,Q928:AE928)),0)</f>
        <v>1</v>
      </c>
      <c r="F928" s="7">
        <f>IF(P928&gt;0,RANK(P928,(N928:P928,Q928:AE928)),0)</f>
        <v>0</v>
      </c>
      <c r="G928" s="1">
        <f t="shared" si="354"/>
        <v>23</v>
      </c>
      <c r="H928" s="2">
        <f t="shared" si="355"/>
        <v>3.1580392695317863E-3</v>
      </c>
      <c r="I928" s="2"/>
      <c r="J928" s="2">
        <f t="shared" si="358"/>
        <v>0.49842098036523413</v>
      </c>
      <c r="K928" s="2">
        <f t="shared" si="359"/>
        <v>0.50157901963476592</v>
      </c>
      <c r="L928" s="2">
        <f t="shared" si="360"/>
        <v>0</v>
      </c>
      <c r="M928" s="2">
        <f t="shared" si="361"/>
        <v>-1.1102230246251565E-16</v>
      </c>
      <c r="N928" s="55">
        <v>3630</v>
      </c>
      <c r="O928" s="55">
        <v>3653</v>
      </c>
      <c r="P928" s="106"/>
      <c r="Q928" s="106"/>
      <c r="AG928" s="7">
        <f>IF(Q928&gt;0,RANK(Q928,(N928:P928,Q928:AE928)),0)</f>
        <v>0</v>
      </c>
      <c r="AH928" s="7">
        <f>IF(R928&gt;0,RANK(R928,(N928:P928,Q928:AE928)),0)</f>
        <v>0</v>
      </c>
      <c r="AI928" s="7">
        <f>IF(T928&gt;0,RANK(T928,(N928:P928,Q928:AE928)),0)</f>
        <v>0</v>
      </c>
      <c r="AJ928" s="7">
        <f>IF(S928&gt;0,RANK(S928,(N928:P928,Q928:AE928)),0)</f>
        <v>0</v>
      </c>
      <c r="AK928" s="2">
        <f t="shared" si="362"/>
        <v>0</v>
      </c>
      <c r="AL928" s="2">
        <f t="shared" si="363"/>
        <v>0</v>
      </c>
      <c r="AM928" s="2">
        <f t="shared" si="364"/>
        <v>0</v>
      </c>
      <c r="AN928" s="2">
        <f t="shared" si="365"/>
        <v>0</v>
      </c>
      <c r="AP928" t="s">
        <v>2576</v>
      </c>
      <c r="AQ928" t="s">
        <v>1950</v>
      </c>
      <c r="AT928">
        <v>2</v>
      </c>
      <c r="AU928" s="95">
        <v>22</v>
      </c>
      <c r="AV928" s="97">
        <v>37</v>
      </c>
      <c r="AW928" s="100">
        <f t="shared" si="344"/>
        <v>22037</v>
      </c>
      <c r="AY928" s="7" t="s">
        <v>1409</v>
      </c>
    </row>
    <row r="929" spans="1:51" ht="13" hidden="1" customHeight="1" outlineLevel="1">
      <c r="A929" t="s">
        <v>287</v>
      </c>
      <c r="B929" t="s">
        <v>1950</v>
      </c>
      <c r="C929" s="1">
        <f t="shared" si="357"/>
        <v>10437</v>
      </c>
      <c r="D929" s="7">
        <f>IF(N929&gt;0, RANK(N929,(N929:P929,Q929:AE929)),0)</f>
        <v>2</v>
      </c>
      <c r="E929" s="7">
        <f>IF(O929&gt;0,RANK(O929,(N929:P929,Q929:AE929)),0)</f>
        <v>1</v>
      </c>
      <c r="F929" s="7">
        <f>IF(P929&gt;0,RANK(P929,(N929:P929,Q929:AE929)),0)</f>
        <v>0</v>
      </c>
      <c r="G929" s="1">
        <f t="shared" si="354"/>
        <v>2235</v>
      </c>
      <c r="H929" s="2">
        <f t="shared" si="355"/>
        <v>0.21414199482609944</v>
      </c>
      <c r="I929" s="2"/>
      <c r="J929" s="2">
        <f t="shared" si="358"/>
        <v>0.39292900258695029</v>
      </c>
      <c r="K929" s="2">
        <f t="shared" si="359"/>
        <v>0.60707099741304971</v>
      </c>
      <c r="L929" s="2">
        <f t="shared" si="360"/>
        <v>0</v>
      </c>
      <c r="M929" s="2">
        <f t="shared" si="361"/>
        <v>0</v>
      </c>
      <c r="N929" s="55">
        <v>4101</v>
      </c>
      <c r="O929" s="55">
        <v>6336</v>
      </c>
      <c r="P929" s="106"/>
      <c r="Q929" s="106"/>
      <c r="AG929" s="7">
        <f>IF(Q929&gt;0,RANK(Q929,(N929:P929,Q929:AE929)),0)</f>
        <v>0</v>
      </c>
      <c r="AH929" s="7">
        <f>IF(R929&gt;0,RANK(R929,(N929:P929,Q929:AE929)),0)</f>
        <v>0</v>
      </c>
      <c r="AI929" s="7">
        <f>IF(T929&gt;0,RANK(T929,(N929:P929,Q929:AE929)),0)</f>
        <v>0</v>
      </c>
      <c r="AJ929" s="7">
        <f>IF(S929&gt;0,RANK(S929,(N929:P929,Q929:AE929)),0)</f>
        <v>0</v>
      </c>
      <c r="AK929" s="2">
        <f t="shared" si="362"/>
        <v>0</v>
      </c>
      <c r="AL929" s="2">
        <f t="shared" si="363"/>
        <v>0</v>
      </c>
      <c r="AM929" s="2">
        <f t="shared" si="364"/>
        <v>0</v>
      </c>
      <c r="AN929" s="2">
        <f t="shared" si="365"/>
        <v>0</v>
      </c>
      <c r="AP929" t="s">
        <v>287</v>
      </c>
      <c r="AQ929" t="s">
        <v>1950</v>
      </c>
      <c r="AT929">
        <v>2</v>
      </c>
      <c r="AU929" s="95">
        <v>22</v>
      </c>
      <c r="AV929" s="97">
        <v>39</v>
      </c>
      <c r="AW929" s="100">
        <f t="shared" si="344"/>
        <v>22039</v>
      </c>
      <c r="AY929" s="7" t="s">
        <v>1409</v>
      </c>
    </row>
    <row r="930" spans="1:51" ht="13" hidden="1" customHeight="1" outlineLevel="1">
      <c r="A930" t="s">
        <v>2389</v>
      </c>
      <c r="B930" t="s">
        <v>1950</v>
      </c>
      <c r="C930" s="1">
        <f t="shared" si="357"/>
        <v>6523</v>
      </c>
      <c r="D930" s="7">
        <f>IF(N930&gt;0, RANK(N930,(N930:P930,Q930:AE930)),0)</f>
        <v>2</v>
      </c>
      <c r="E930" s="7">
        <f>IF(O930&gt;0,RANK(O930,(N930:P930,Q930:AE930)),0)</f>
        <v>1</v>
      </c>
      <c r="F930" s="7">
        <f>IF(P930&gt;0,RANK(P930,(N930:P930,Q930:AE930)),0)</f>
        <v>0</v>
      </c>
      <c r="G930" s="1">
        <f t="shared" si="354"/>
        <v>2495</v>
      </c>
      <c r="H930" s="2">
        <f t="shared" si="355"/>
        <v>0.38249271807450558</v>
      </c>
      <c r="I930" s="2"/>
      <c r="J930" s="2">
        <f t="shared" si="358"/>
        <v>0.30875364096274721</v>
      </c>
      <c r="K930" s="2">
        <f t="shared" si="359"/>
        <v>0.69124635903725284</v>
      </c>
      <c r="L930" s="2">
        <f t="shared" si="360"/>
        <v>0</v>
      </c>
      <c r="M930" s="2">
        <f t="shared" si="361"/>
        <v>0</v>
      </c>
      <c r="N930" s="55">
        <v>2014</v>
      </c>
      <c r="O930" s="55">
        <v>4509</v>
      </c>
      <c r="P930" s="106"/>
      <c r="Q930" s="106"/>
      <c r="AG930" s="7">
        <f>IF(Q930&gt;0,RANK(Q930,(N930:P930,Q930:AE930)),0)</f>
        <v>0</v>
      </c>
      <c r="AH930" s="7">
        <f>IF(R930&gt;0,RANK(R930,(N930:P930,Q930:AE930)),0)</f>
        <v>0</v>
      </c>
      <c r="AI930" s="7">
        <f>IF(T930&gt;0,RANK(T930,(N930:P930,Q930:AE930)),0)</f>
        <v>0</v>
      </c>
      <c r="AJ930" s="7">
        <f>IF(S930&gt;0,RANK(S930,(N930:P930,Q930:AE930)),0)</f>
        <v>0</v>
      </c>
      <c r="AK930" s="2">
        <f t="shared" si="362"/>
        <v>0</v>
      </c>
      <c r="AL930" s="2">
        <f t="shared" si="363"/>
        <v>0</v>
      </c>
      <c r="AM930" s="2">
        <f t="shared" si="364"/>
        <v>0</v>
      </c>
      <c r="AN930" s="2">
        <f t="shared" si="365"/>
        <v>0</v>
      </c>
      <c r="AP930" t="s">
        <v>2389</v>
      </c>
      <c r="AQ930" t="s">
        <v>1950</v>
      </c>
      <c r="AT930">
        <v>2</v>
      </c>
      <c r="AU930" s="95">
        <v>22</v>
      </c>
      <c r="AV930" s="97">
        <v>41</v>
      </c>
      <c r="AW930" s="100">
        <f t="shared" si="344"/>
        <v>22041</v>
      </c>
      <c r="AY930" s="7" t="s">
        <v>1409</v>
      </c>
    </row>
    <row r="931" spans="1:51" ht="13" hidden="1" customHeight="1" outlineLevel="1">
      <c r="A931" t="s">
        <v>1377</v>
      </c>
      <c r="B931" t="s">
        <v>1950</v>
      </c>
      <c r="C931" s="1">
        <f t="shared" si="357"/>
        <v>5325</v>
      </c>
      <c r="D931" s="7">
        <f>IF(N931&gt;0, RANK(N931,(N931:P931,Q931:AE931)),0)</f>
        <v>2</v>
      </c>
      <c r="E931" s="7">
        <f>IF(O931&gt;0,RANK(O931,(N931:P931,Q931:AE931)),0)</f>
        <v>1</v>
      </c>
      <c r="F931" s="7">
        <f>IF(P931&gt;0,RANK(P931,(N931:P931,Q931:AE931)),0)</f>
        <v>0</v>
      </c>
      <c r="G931" s="1">
        <f t="shared" si="354"/>
        <v>3471</v>
      </c>
      <c r="H931" s="2">
        <f t="shared" si="355"/>
        <v>0.65183098591549293</v>
      </c>
      <c r="I931" s="2"/>
      <c r="J931" s="2">
        <f t="shared" si="358"/>
        <v>0.17408450704225353</v>
      </c>
      <c r="K931" s="2">
        <f t="shared" si="359"/>
        <v>0.82591549295774647</v>
      </c>
      <c r="L931" s="2">
        <f t="shared" si="360"/>
        <v>0</v>
      </c>
      <c r="M931" s="2">
        <f t="shared" si="361"/>
        <v>0</v>
      </c>
      <c r="N931" s="55">
        <v>927</v>
      </c>
      <c r="O931" s="55">
        <v>4398</v>
      </c>
      <c r="P931" s="106"/>
      <c r="Q931" s="106"/>
      <c r="AG931" s="7">
        <f>IF(Q931&gt;0,RANK(Q931,(N931:P931,Q931:AE931)),0)</f>
        <v>0</v>
      </c>
      <c r="AH931" s="7">
        <f>IF(R931&gt;0,RANK(R931,(N931:P931,Q931:AE931)),0)</f>
        <v>0</v>
      </c>
      <c r="AI931" s="7">
        <f>IF(T931&gt;0,RANK(T931,(N931:P931,Q931:AE931)),0)</f>
        <v>0</v>
      </c>
      <c r="AJ931" s="7">
        <f>IF(S931&gt;0,RANK(S931,(N931:P931,Q931:AE931)),0)</f>
        <v>0</v>
      </c>
      <c r="AK931" s="2">
        <f t="shared" si="362"/>
        <v>0</v>
      </c>
      <c r="AL931" s="2">
        <f t="shared" si="363"/>
        <v>0</v>
      </c>
      <c r="AM931" s="2">
        <f t="shared" si="364"/>
        <v>0</v>
      </c>
      <c r="AN931" s="2">
        <f t="shared" si="365"/>
        <v>0</v>
      </c>
      <c r="AP931" t="s">
        <v>1377</v>
      </c>
      <c r="AQ931" t="s">
        <v>1950</v>
      </c>
      <c r="AT931">
        <v>2</v>
      </c>
      <c r="AU931" s="95">
        <v>22</v>
      </c>
      <c r="AV931" s="97">
        <v>43</v>
      </c>
      <c r="AW931" s="100">
        <f t="shared" si="344"/>
        <v>22043</v>
      </c>
      <c r="AY931" s="7" t="s">
        <v>1409</v>
      </c>
    </row>
    <row r="932" spans="1:51" ht="13" hidden="1" customHeight="1" outlineLevel="1">
      <c r="A932" t="s">
        <v>24</v>
      </c>
      <c r="B932" t="s">
        <v>1950</v>
      </c>
      <c r="C932" s="1">
        <f t="shared" si="357"/>
        <v>20390</v>
      </c>
      <c r="D932" s="7">
        <f>IF(N932&gt;0, RANK(N932,(N932:P932,Q932:AE932)),0)</f>
        <v>2</v>
      </c>
      <c r="E932" s="7">
        <f>IF(O932&gt;0,RANK(O932,(N932:P932,Q932:AE932)),0)</f>
        <v>1</v>
      </c>
      <c r="F932" s="7">
        <f>IF(P932&gt;0,RANK(P932,(N932:P932,Q932:AE932)),0)</f>
        <v>0</v>
      </c>
      <c r="G932" s="1">
        <f t="shared" si="354"/>
        <v>5086</v>
      </c>
      <c r="H932" s="2">
        <f t="shared" si="355"/>
        <v>0.24943599803825406</v>
      </c>
      <c r="I932" s="2"/>
      <c r="J932" s="2">
        <f t="shared" si="358"/>
        <v>0.375282000980873</v>
      </c>
      <c r="K932" s="2">
        <f t="shared" si="359"/>
        <v>0.62471799901912706</v>
      </c>
      <c r="L932" s="2">
        <f t="shared" si="360"/>
        <v>0</v>
      </c>
      <c r="M932" s="2">
        <f t="shared" si="361"/>
        <v>-1.1102230246251565E-16</v>
      </c>
      <c r="N932" s="55">
        <v>7652</v>
      </c>
      <c r="O932" s="55">
        <v>12738</v>
      </c>
      <c r="P932" s="106"/>
      <c r="Q932" s="106"/>
      <c r="AG932" s="7">
        <f>IF(Q932&gt;0,RANK(Q932,(N932:P932,Q932:AE932)),0)</f>
        <v>0</v>
      </c>
      <c r="AH932" s="7">
        <f>IF(R932&gt;0,RANK(R932,(N932:P932,Q932:AE932)),0)</f>
        <v>0</v>
      </c>
      <c r="AI932" s="7">
        <f>IF(T932&gt;0,RANK(T932,(N932:P932,Q932:AE932)),0)</f>
        <v>0</v>
      </c>
      <c r="AJ932" s="7">
        <f>IF(S932&gt;0,RANK(S932,(N932:P932,Q932:AE932)),0)</f>
        <v>0</v>
      </c>
      <c r="AK932" s="2">
        <f t="shared" si="362"/>
        <v>0</v>
      </c>
      <c r="AL932" s="2">
        <f t="shared" si="363"/>
        <v>0</v>
      </c>
      <c r="AM932" s="2">
        <f t="shared" si="364"/>
        <v>0</v>
      </c>
      <c r="AN932" s="2">
        <f t="shared" si="365"/>
        <v>0</v>
      </c>
      <c r="AP932" t="s">
        <v>24</v>
      </c>
      <c r="AQ932" t="s">
        <v>1950</v>
      </c>
      <c r="AT932">
        <v>2</v>
      </c>
      <c r="AU932" s="95">
        <v>22</v>
      </c>
      <c r="AV932" s="97">
        <v>45</v>
      </c>
      <c r="AW932" s="100">
        <f t="shared" si="344"/>
        <v>22045</v>
      </c>
      <c r="AY932" s="7" t="s">
        <v>1409</v>
      </c>
    </row>
    <row r="933" spans="1:51" ht="13" hidden="1" customHeight="1" outlineLevel="1">
      <c r="A933" t="s">
        <v>470</v>
      </c>
      <c r="B933" t="s">
        <v>1950</v>
      </c>
      <c r="C933" s="1">
        <f t="shared" si="357"/>
        <v>12915</v>
      </c>
      <c r="D933" s="7">
        <f>IF(N933&gt;0, RANK(N933,(N933:P933,Q933:AE933)),0)</f>
        <v>1</v>
      </c>
      <c r="E933" s="7">
        <f>IF(O933&gt;0,RANK(O933,(N933:P933,Q933:AE933)),0)</f>
        <v>2</v>
      </c>
      <c r="F933" s="7">
        <f>IF(P933&gt;0,RANK(P933,(N933:P933,Q933:AE933)),0)</f>
        <v>0</v>
      </c>
      <c r="G933" s="1">
        <f t="shared" si="354"/>
        <v>2159</v>
      </c>
      <c r="H933" s="2">
        <f t="shared" si="355"/>
        <v>0.16716995741385984</v>
      </c>
      <c r="I933" s="2"/>
      <c r="J933" s="2">
        <f t="shared" si="358"/>
        <v>0.58358497870692994</v>
      </c>
      <c r="K933" s="2">
        <f t="shared" si="359"/>
        <v>0.41641502129307006</v>
      </c>
      <c r="L933" s="2">
        <f t="shared" si="360"/>
        <v>0</v>
      </c>
      <c r="M933" s="2">
        <f t="shared" si="361"/>
        <v>0</v>
      </c>
      <c r="N933" s="55">
        <v>7537</v>
      </c>
      <c r="O933" s="55">
        <v>5378</v>
      </c>
      <c r="P933" s="106"/>
      <c r="Q933" s="106"/>
      <c r="AG933" s="7">
        <f>IF(Q933&gt;0,RANK(Q933,(N933:P933,Q933:AE933)),0)</f>
        <v>0</v>
      </c>
      <c r="AH933" s="7">
        <f>IF(R933&gt;0,RANK(R933,(N933:P933,Q933:AE933)),0)</f>
        <v>0</v>
      </c>
      <c r="AI933" s="7">
        <f>IF(T933&gt;0,RANK(T933,(N933:P933,Q933:AE933)),0)</f>
        <v>0</v>
      </c>
      <c r="AJ933" s="7">
        <f>IF(S933&gt;0,RANK(S933,(N933:P933,Q933:AE933)),0)</f>
        <v>0</v>
      </c>
      <c r="AK933" s="2">
        <f t="shared" si="362"/>
        <v>0</v>
      </c>
      <c r="AL933" s="2">
        <f t="shared" si="363"/>
        <v>0</v>
      </c>
      <c r="AM933" s="2">
        <f t="shared" si="364"/>
        <v>0</v>
      </c>
      <c r="AN933" s="2">
        <f t="shared" si="365"/>
        <v>0</v>
      </c>
      <c r="AP933" t="s">
        <v>470</v>
      </c>
      <c r="AQ933" t="s">
        <v>1950</v>
      </c>
      <c r="AT933">
        <v>2</v>
      </c>
      <c r="AU933" s="95">
        <v>22</v>
      </c>
      <c r="AV933" s="97">
        <v>47</v>
      </c>
      <c r="AW933" s="100">
        <f t="shared" si="344"/>
        <v>22047</v>
      </c>
      <c r="AY933" s="7" t="s">
        <v>1409</v>
      </c>
    </row>
    <row r="934" spans="1:51" ht="13" hidden="1" customHeight="1" outlineLevel="1">
      <c r="A934" t="s">
        <v>2196</v>
      </c>
      <c r="B934" t="s">
        <v>1950</v>
      </c>
      <c r="C934" s="1">
        <f t="shared" si="357"/>
        <v>5241</v>
      </c>
      <c r="D934" s="7">
        <f>IF(N934&gt;0, RANK(N934,(N934:P934,Q934:AE934)),0)</f>
        <v>2</v>
      </c>
      <c r="E934" s="7">
        <f>IF(O934&gt;0,RANK(O934,(N934:P934,Q934:AE934)),0)</f>
        <v>1</v>
      </c>
      <c r="F934" s="7">
        <f>IF(P934&gt;0,RANK(P934,(N934:P934,Q934:AE934)),0)</f>
        <v>0</v>
      </c>
      <c r="G934" s="1">
        <f t="shared" si="354"/>
        <v>1287</v>
      </c>
      <c r="H934" s="2">
        <f t="shared" si="355"/>
        <v>0.24556382369776761</v>
      </c>
      <c r="I934" s="2"/>
      <c r="J934" s="2">
        <f t="shared" si="358"/>
        <v>0.37721808815111618</v>
      </c>
      <c r="K934" s="2">
        <f t="shared" si="359"/>
        <v>0.62278191184888376</v>
      </c>
      <c r="L934" s="2">
        <f t="shared" si="360"/>
        <v>0</v>
      </c>
      <c r="M934" s="2">
        <f t="shared" si="361"/>
        <v>0</v>
      </c>
      <c r="N934" s="55">
        <v>1977</v>
      </c>
      <c r="O934" s="55">
        <v>3264</v>
      </c>
      <c r="P934" s="106"/>
      <c r="Q934" s="106"/>
      <c r="AG934" s="7">
        <f>IF(Q934&gt;0,RANK(Q934,(N934:P934,Q934:AE934)),0)</f>
        <v>0</v>
      </c>
      <c r="AH934" s="7">
        <f>IF(R934&gt;0,RANK(R934,(N934:P934,Q934:AE934)),0)</f>
        <v>0</v>
      </c>
      <c r="AI934" s="7">
        <f>IF(T934&gt;0,RANK(T934,(N934:P934,Q934:AE934)),0)</f>
        <v>0</v>
      </c>
      <c r="AJ934" s="7">
        <f>IF(S934&gt;0,RANK(S934,(N934:P934,Q934:AE934)),0)</f>
        <v>0</v>
      </c>
      <c r="AK934" s="2">
        <f t="shared" si="362"/>
        <v>0</v>
      </c>
      <c r="AL934" s="2">
        <f t="shared" si="363"/>
        <v>0</v>
      </c>
      <c r="AM934" s="2">
        <f t="shared" si="364"/>
        <v>0</v>
      </c>
      <c r="AN934" s="2">
        <f t="shared" si="365"/>
        <v>0</v>
      </c>
      <c r="AP934" t="s">
        <v>2196</v>
      </c>
      <c r="AQ934" t="s">
        <v>1950</v>
      </c>
      <c r="AT934">
        <v>2</v>
      </c>
      <c r="AU934" s="95">
        <v>22</v>
      </c>
      <c r="AV934" s="97">
        <v>49</v>
      </c>
      <c r="AW934" s="100">
        <f t="shared" si="344"/>
        <v>22049</v>
      </c>
      <c r="AY934" s="7" t="s">
        <v>1409</v>
      </c>
    </row>
    <row r="935" spans="1:51" ht="13" hidden="1" customHeight="1" outlineLevel="1">
      <c r="A935" t="s">
        <v>1268</v>
      </c>
      <c r="B935" t="s">
        <v>1950</v>
      </c>
      <c r="C935" s="1">
        <f t="shared" si="357"/>
        <v>109715</v>
      </c>
      <c r="D935" s="7">
        <f>IF(N935&gt;0, RANK(N935,(N935:P935,Q935:AE935)),0)</f>
        <v>2</v>
      </c>
      <c r="E935" s="7">
        <f>IF(O935&gt;0,RANK(O935,(N935:P935,Q935:AE935)),0)</f>
        <v>1</v>
      </c>
      <c r="F935" s="7">
        <f>IF(P935&gt;0,RANK(P935,(N935:P935,Q935:AE935)),0)</f>
        <v>0</v>
      </c>
      <c r="G935" s="1">
        <f t="shared" si="354"/>
        <v>6643</v>
      </c>
      <c r="H935" s="2">
        <f t="shared" si="355"/>
        <v>6.0547782892038465E-2</v>
      </c>
      <c r="I935" s="2"/>
      <c r="J935" s="2">
        <f t="shared" si="358"/>
        <v>0.46972610855398078</v>
      </c>
      <c r="K935" s="2">
        <f t="shared" si="359"/>
        <v>0.53027389144601922</v>
      </c>
      <c r="L935" s="2">
        <f t="shared" si="360"/>
        <v>0</v>
      </c>
      <c r="M935" s="2">
        <f t="shared" si="361"/>
        <v>0</v>
      </c>
      <c r="N935" s="55">
        <v>51536</v>
      </c>
      <c r="O935" s="55">
        <v>58179</v>
      </c>
      <c r="P935" s="106"/>
      <c r="Q935" s="106"/>
      <c r="AG935" s="7">
        <f>IF(Q935&gt;0,RANK(Q935,(N935:P935,Q935:AE935)),0)</f>
        <v>0</v>
      </c>
      <c r="AH935" s="7">
        <f>IF(R935&gt;0,RANK(R935,(N935:P935,Q935:AE935)),0)</f>
        <v>0</v>
      </c>
      <c r="AI935" s="7">
        <f>IF(T935&gt;0,RANK(T935,(N935:P935,Q935:AE935)),0)</f>
        <v>0</v>
      </c>
      <c r="AJ935" s="7">
        <f>IF(S935&gt;0,RANK(S935,(N935:P935,Q935:AE935)),0)</f>
        <v>0</v>
      </c>
      <c r="AK935" s="2">
        <f t="shared" si="362"/>
        <v>0</v>
      </c>
      <c r="AL935" s="2">
        <f t="shared" si="363"/>
        <v>0</v>
      </c>
      <c r="AM935" s="2">
        <f t="shared" si="364"/>
        <v>0</v>
      </c>
      <c r="AN935" s="2">
        <f t="shared" si="365"/>
        <v>0</v>
      </c>
      <c r="AP935" t="s">
        <v>1268</v>
      </c>
      <c r="AQ935" t="s">
        <v>1950</v>
      </c>
      <c r="AT935">
        <v>2</v>
      </c>
      <c r="AU935" s="95">
        <v>22</v>
      </c>
      <c r="AV935" s="97">
        <v>51</v>
      </c>
      <c r="AW935" s="100">
        <f t="shared" si="344"/>
        <v>22051</v>
      </c>
      <c r="AY935" s="7" t="s">
        <v>1409</v>
      </c>
    </row>
    <row r="936" spans="1:51" ht="13" hidden="1" customHeight="1" outlineLevel="1">
      <c r="A936" t="s">
        <v>1650</v>
      </c>
      <c r="B936" t="s">
        <v>1950</v>
      </c>
      <c r="C936" s="1">
        <f t="shared" si="357"/>
        <v>8140</v>
      </c>
      <c r="D936" s="7">
        <f>IF(N936&gt;0, RANK(N936,(N936:P936,Q936:AE936)),0)</f>
        <v>2</v>
      </c>
      <c r="E936" s="7">
        <f>IF(O936&gt;0,RANK(O936,(N936:P936,Q936:AE936)),0)</f>
        <v>1</v>
      </c>
      <c r="F936" s="7">
        <f>IF(P936&gt;0,RANK(P936,(N936:P936,Q936:AE936)),0)</f>
        <v>0</v>
      </c>
      <c r="G936" s="1">
        <f t="shared" si="354"/>
        <v>3422</v>
      </c>
      <c r="H936" s="2">
        <f t="shared" si="355"/>
        <v>0.42039312039312038</v>
      </c>
      <c r="I936" s="2"/>
      <c r="J936" s="2">
        <f t="shared" si="358"/>
        <v>0.28980343980343981</v>
      </c>
      <c r="K936" s="2">
        <f t="shared" si="359"/>
        <v>0.71019656019656019</v>
      </c>
      <c r="L936" s="2">
        <f t="shared" si="360"/>
        <v>0</v>
      </c>
      <c r="M936" s="2">
        <f t="shared" si="361"/>
        <v>0</v>
      </c>
      <c r="N936" s="55">
        <v>2359</v>
      </c>
      <c r="O936" s="55">
        <v>5781</v>
      </c>
      <c r="P936" s="106"/>
      <c r="Q936" s="106"/>
      <c r="AG936" s="7">
        <f>IF(Q936&gt;0,RANK(Q936,(N936:P936,Q936:AE936)),0)</f>
        <v>0</v>
      </c>
      <c r="AH936" s="7">
        <f>IF(R936&gt;0,RANK(R936,(N936:P936,Q936:AE936)),0)</f>
        <v>0</v>
      </c>
      <c r="AI936" s="7">
        <f>IF(T936&gt;0,RANK(T936,(N936:P936,Q936:AE936)),0)</f>
        <v>0</v>
      </c>
      <c r="AJ936" s="7">
        <f>IF(S936&gt;0,RANK(S936,(N936:P936,Q936:AE936)),0)</f>
        <v>0</v>
      </c>
      <c r="AK936" s="2">
        <f t="shared" si="362"/>
        <v>0</v>
      </c>
      <c r="AL936" s="2">
        <f t="shared" si="363"/>
        <v>0</v>
      </c>
      <c r="AM936" s="2">
        <f t="shared" si="364"/>
        <v>0</v>
      </c>
      <c r="AN936" s="2">
        <f t="shared" si="365"/>
        <v>0</v>
      </c>
      <c r="AP936" t="s">
        <v>1650</v>
      </c>
      <c r="AQ936" t="s">
        <v>1950</v>
      </c>
      <c r="AT936">
        <v>2</v>
      </c>
      <c r="AU936" s="95">
        <v>22</v>
      </c>
      <c r="AV936" s="97">
        <v>53</v>
      </c>
      <c r="AW936" s="100">
        <f t="shared" si="344"/>
        <v>22053</v>
      </c>
      <c r="AY936" s="7" t="s">
        <v>1409</v>
      </c>
    </row>
    <row r="937" spans="1:51" ht="13" hidden="1" customHeight="1" outlineLevel="1">
      <c r="A937" t="s">
        <v>755</v>
      </c>
      <c r="B937" t="s">
        <v>1950</v>
      </c>
      <c r="C937" s="1">
        <f t="shared" si="357"/>
        <v>62834</v>
      </c>
      <c r="D937" s="7">
        <f>IF(N937&gt;0, RANK(N937,(N937:P937,Q937:AE937)),0)</f>
        <v>2</v>
      </c>
      <c r="E937" s="7">
        <f>IF(O937&gt;0,RANK(O937,(N937:P937,Q937:AE937)),0)</f>
        <v>1</v>
      </c>
      <c r="F937" s="7">
        <f>IF(P937&gt;0,RANK(P937,(N937:P937,Q937:AE937)),0)</f>
        <v>0</v>
      </c>
      <c r="G937" s="1">
        <f t="shared" si="354"/>
        <v>22240</v>
      </c>
      <c r="H937" s="2">
        <f t="shared" si="355"/>
        <v>0.35394849922016741</v>
      </c>
      <c r="I937" s="2"/>
      <c r="J937" s="2">
        <f t="shared" si="358"/>
        <v>0.32302575038991627</v>
      </c>
      <c r="K937" s="2">
        <f t="shared" si="359"/>
        <v>0.67697424961008368</v>
      </c>
      <c r="L937" s="2">
        <f t="shared" si="360"/>
        <v>0</v>
      </c>
      <c r="M937" s="2">
        <f t="shared" si="361"/>
        <v>0</v>
      </c>
      <c r="N937" s="55">
        <v>20297</v>
      </c>
      <c r="O937" s="55">
        <v>42537</v>
      </c>
      <c r="P937" s="106"/>
      <c r="Q937" s="106"/>
      <c r="AG937" s="7">
        <f>IF(Q937&gt;0,RANK(Q937,(N937:P937,Q937:AE937)),0)</f>
        <v>0</v>
      </c>
      <c r="AH937" s="7">
        <f>IF(R937&gt;0,RANK(R937,(N937:P937,Q937:AE937)),0)</f>
        <v>0</v>
      </c>
      <c r="AI937" s="7">
        <f>IF(T937&gt;0,RANK(T937,(N937:P937,Q937:AE937)),0)</f>
        <v>0</v>
      </c>
      <c r="AJ937" s="7">
        <f>IF(S937&gt;0,RANK(S937,(N937:P937,Q937:AE937)),0)</f>
        <v>0</v>
      </c>
      <c r="AK937" s="2">
        <f t="shared" si="362"/>
        <v>0</v>
      </c>
      <c r="AL937" s="2">
        <f t="shared" si="363"/>
        <v>0</v>
      </c>
      <c r="AM937" s="2">
        <f t="shared" si="364"/>
        <v>0</v>
      </c>
      <c r="AN937" s="2">
        <f t="shared" si="365"/>
        <v>0</v>
      </c>
      <c r="AP937" t="s">
        <v>755</v>
      </c>
      <c r="AQ937" t="s">
        <v>1950</v>
      </c>
      <c r="AT937">
        <v>2</v>
      </c>
      <c r="AU937" s="95">
        <v>22</v>
      </c>
      <c r="AV937" s="97">
        <v>55</v>
      </c>
      <c r="AW937" s="100">
        <f t="shared" si="344"/>
        <v>22055</v>
      </c>
      <c r="AY937" s="7" t="s">
        <v>1409</v>
      </c>
    </row>
    <row r="938" spans="1:51" ht="13" hidden="1" customHeight="1" outlineLevel="1">
      <c r="A938" t="s">
        <v>1216</v>
      </c>
      <c r="B938" t="s">
        <v>1950</v>
      </c>
      <c r="C938" s="1">
        <f t="shared" si="357"/>
        <v>23236</v>
      </c>
      <c r="D938" s="7">
        <f>IF(N938&gt;0, RANK(N938,(N938:P938,Q938:AE938)),0)</f>
        <v>2</v>
      </c>
      <c r="E938" s="7">
        <f>IF(O938&gt;0,RANK(O938,(N938:P938,Q938:AE938)),0)</f>
        <v>1</v>
      </c>
      <c r="F938" s="7">
        <f>IF(P938&gt;0,RANK(P938,(N938:P938,Q938:AE938)),0)</f>
        <v>0</v>
      </c>
      <c r="G938" s="1">
        <f t="shared" si="354"/>
        <v>6516</v>
      </c>
      <c r="H938" s="2">
        <f t="shared" si="355"/>
        <v>0.28042692373902567</v>
      </c>
      <c r="I938" s="2"/>
      <c r="J938" s="2">
        <f t="shared" si="358"/>
        <v>0.35978653813048717</v>
      </c>
      <c r="K938" s="2">
        <f t="shared" si="359"/>
        <v>0.64021346186951278</v>
      </c>
      <c r="L938" s="2">
        <f t="shared" si="360"/>
        <v>0</v>
      </c>
      <c r="M938" s="2">
        <f t="shared" si="361"/>
        <v>0</v>
      </c>
      <c r="N938" s="55">
        <v>8360</v>
      </c>
      <c r="O938" s="55">
        <v>14876</v>
      </c>
      <c r="P938" s="106"/>
      <c r="Q938" s="106"/>
      <c r="AG938" s="7">
        <f>IF(Q938&gt;0,RANK(Q938,(N938:P938,Q938:AE938)),0)</f>
        <v>0</v>
      </c>
      <c r="AH938" s="7">
        <f>IF(R938&gt;0,RANK(R938,(N938:P938,Q938:AE938)),0)</f>
        <v>0</v>
      </c>
      <c r="AI938" s="7">
        <f>IF(T938&gt;0,RANK(T938,(N938:P938,Q938:AE938)),0)</f>
        <v>0</v>
      </c>
      <c r="AJ938" s="7">
        <f>IF(S938&gt;0,RANK(S938,(N938:P938,Q938:AE938)),0)</f>
        <v>0</v>
      </c>
      <c r="AK938" s="2">
        <f t="shared" si="362"/>
        <v>0</v>
      </c>
      <c r="AL938" s="2">
        <f t="shared" si="363"/>
        <v>0</v>
      </c>
      <c r="AM938" s="2">
        <f t="shared" si="364"/>
        <v>0</v>
      </c>
      <c r="AN938" s="2">
        <f t="shared" si="365"/>
        <v>0</v>
      </c>
      <c r="AP938" t="s">
        <v>1216</v>
      </c>
      <c r="AQ938" t="s">
        <v>1950</v>
      </c>
      <c r="AT938">
        <v>2</v>
      </c>
      <c r="AU938" s="95">
        <v>22</v>
      </c>
      <c r="AV938" s="97">
        <v>57</v>
      </c>
      <c r="AW938" s="100">
        <f t="shared" si="344"/>
        <v>22057</v>
      </c>
      <c r="AY938" s="7" t="s">
        <v>1409</v>
      </c>
    </row>
    <row r="939" spans="1:51" ht="13" hidden="1" customHeight="1" outlineLevel="1">
      <c r="A939" t="s">
        <v>1179</v>
      </c>
      <c r="B939" t="s">
        <v>1950</v>
      </c>
      <c r="C939" s="1">
        <f t="shared" si="357"/>
        <v>4283</v>
      </c>
      <c r="D939" s="7">
        <f>IF(N939&gt;0, RANK(N939,(N939:P939,Q939:AE939)),0)</f>
        <v>2</v>
      </c>
      <c r="E939" s="7">
        <f>IF(O939&gt;0,RANK(O939,(N939:P939,Q939:AE939)),0)</f>
        <v>1</v>
      </c>
      <c r="F939" s="7">
        <f>IF(P939&gt;0,RANK(P939,(N939:P939,Q939:AE939)),0)</f>
        <v>0</v>
      </c>
      <c r="G939" s="1">
        <f t="shared" si="354"/>
        <v>3243</v>
      </c>
      <c r="H939" s="2">
        <f t="shared" si="355"/>
        <v>0.75717954704646273</v>
      </c>
      <c r="I939" s="2"/>
      <c r="J939" s="2">
        <f t="shared" si="358"/>
        <v>0.12141022647676862</v>
      </c>
      <c r="K939" s="2">
        <f t="shared" si="359"/>
        <v>0.87858977352323142</v>
      </c>
      <c r="L939" s="2">
        <f t="shared" si="360"/>
        <v>0</v>
      </c>
      <c r="M939" s="2">
        <f t="shared" si="361"/>
        <v>0</v>
      </c>
      <c r="N939" s="55">
        <v>520</v>
      </c>
      <c r="O939" s="55">
        <v>3763</v>
      </c>
      <c r="P939" s="106"/>
      <c r="Q939" s="106"/>
      <c r="AG939" s="7">
        <f>IF(Q939&gt;0,RANK(Q939,(N939:P939,Q939:AE939)),0)</f>
        <v>0</v>
      </c>
      <c r="AH939" s="7">
        <f>IF(R939&gt;0,RANK(R939,(N939:P939,Q939:AE939)),0)</f>
        <v>0</v>
      </c>
      <c r="AI939" s="7">
        <f>IF(T939&gt;0,RANK(T939,(N939:P939,Q939:AE939)),0)</f>
        <v>0</v>
      </c>
      <c r="AJ939" s="7">
        <f>IF(S939&gt;0,RANK(S939,(N939:P939,Q939:AE939)),0)</f>
        <v>0</v>
      </c>
      <c r="AK939" s="2">
        <f t="shared" si="362"/>
        <v>0</v>
      </c>
      <c r="AL939" s="2">
        <f t="shared" si="363"/>
        <v>0</v>
      </c>
      <c r="AM939" s="2">
        <f t="shared" si="364"/>
        <v>0</v>
      </c>
      <c r="AN939" s="2">
        <f t="shared" si="365"/>
        <v>0</v>
      </c>
      <c r="AP939" t="s">
        <v>1179</v>
      </c>
      <c r="AQ939" t="s">
        <v>1950</v>
      </c>
      <c r="AT939">
        <v>2</v>
      </c>
      <c r="AU939" s="95">
        <v>22</v>
      </c>
      <c r="AV939" s="97">
        <v>59</v>
      </c>
      <c r="AW939" s="100">
        <f t="shared" ref="AW939:AW990" si="366">1000*AU939+AV939</f>
        <v>22059</v>
      </c>
      <c r="AY939" s="7" t="s">
        <v>1409</v>
      </c>
    </row>
    <row r="940" spans="1:51" ht="13" hidden="1" customHeight="1" outlineLevel="1">
      <c r="A940" t="s">
        <v>181</v>
      </c>
      <c r="B940" t="s">
        <v>1950</v>
      </c>
      <c r="C940" s="1">
        <f t="shared" si="357"/>
        <v>12061</v>
      </c>
      <c r="D940" s="7">
        <f>IF(N940&gt;0, RANK(N940,(N940:P940,Q940:AE940)),0)</f>
        <v>2</v>
      </c>
      <c r="E940" s="7">
        <f>IF(O940&gt;0,RANK(O940,(N940:P940,Q940:AE940)),0)</f>
        <v>1</v>
      </c>
      <c r="F940" s="7">
        <f>IF(P940&gt;0,RANK(P940,(N940:P940,Q940:AE940)),0)</f>
        <v>0</v>
      </c>
      <c r="G940" s="1">
        <f t="shared" si="354"/>
        <v>2313</v>
      </c>
      <c r="H940" s="2">
        <f t="shared" si="355"/>
        <v>0.19177514302296658</v>
      </c>
      <c r="I940" s="2"/>
      <c r="J940" s="2">
        <f t="shared" si="358"/>
        <v>0.4041124284885167</v>
      </c>
      <c r="K940" s="2">
        <f t="shared" si="359"/>
        <v>0.5958875715114833</v>
      </c>
      <c r="L940" s="2">
        <f t="shared" si="360"/>
        <v>0</v>
      </c>
      <c r="M940" s="2">
        <f t="shared" si="361"/>
        <v>0</v>
      </c>
      <c r="N940" s="55">
        <v>4874</v>
      </c>
      <c r="O940" s="55">
        <v>7187</v>
      </c>
      <c r="P940" s="106"/>
      <c r="Q940" s="106"/>
      <c r="AG940" s="7">
        <f>IF(Q940&gt;0,RANK(Q940,(N940:P940,Q940:AE940)),0)</f>
        <v>0</v>
      </c>
      <c r="AH940" s="7">
        <f>IF(R940&gt;0,RANK(R940,(N940:P940,Q940:AE940)),0)</f>
        <v>0</v>
      </c>
      <c r="AI940" s="7">
        <f>IF(T940&gt;0,RANK(T940,(N940:P940,Q940:AE940)),0)</f>
        <v>0</v>
      </c>
      <c r="AJ940" s="7">
        <f>IF(S940&gt;0,RANK(S940,(N940:P940,Q940:AE940)),0)</f>
        <v>0</v>
      </c>
      <c r="AK940" s="2">
        <f t="shared" si="362"/>
        <v>0</v>
      </c>
      <c r="AL940" s="2">
        <f t="shared" si="363"/>
        <v>0</v>
      </c>
      <c r="AM940" s="2">
        <f t="shared" si="364"/>
        <v>0</v>
      </c>
      <c r="AN940" s="2">
        <f t="shared" si="365"/>
        <v>0</v>
      </c>
      <c r="AP940" t="s">
        <v>181</v>
      </c>
      <c r="AQ940" t="s">
        <v>1950</v>
      </c>
      <c r="AT940">
        <v>2</v>
      </c>
      <c r="AU940" s="95">
        <v>22</v>
      </c>
      <c r="AV940" s="97">
        <v>61</v>
      </c>
      <c r="AW940" s="100">
        <f t="shared" si="366"/>
        <v>22061</v>
      </c>
      <c r="AY940" s="7" t="s">
        <v>1409</v>
      </c>
    </row>
    <row r="941" spans="1:51" ht="13" hidden="1" customHeight="1" outlineLevel="1">
      <c r="A941" t="s">
        <v>1269</v>
      </c>
      <c r="B941" t="s">
        <v>1950</v>
      </c>
      <c r="C941" s="1">
        <f t="shared" si="357"/>
        <v>32799</v>
      </c>
      <c r="D941" s="7">
        <f>IF(N941&gt;0, RANK(N941,(N941:P941,Q941:AE941)),0)</f>
        <v>2</v>
      </c>
      <c r="E941" s="7">
        <f>IF(O941&gt;0,RANK(O941,(N941:P941,Q941:AE941)),0)</f>
        <v>1</v>
      </c>
      <c r="F941" s="7">
        <f>IF(P941&gt;0,RANK(P941,(N941:P941,Q941:AE941)),0)</f>
        <v>0</v>
      </c>
      <c r="G941" s="1">
        <f t="shared" si="354"/>
        <v>21625</v>
      </c>
      <c r="H941" s="2">
        <f t="shared" si="355"/>
        <v>0.65931888167322172</v>
      </c>
      <c r="I941" s="2"/>
      <c r="J941" s="2">
        <f t="shared" si="358"/>
        <v>0.17034055916338914</v>
      </c>
      <c r="K941" s="2">
        <f t="shared" si="359"/>
        <v>0.82965944083661092</v>
      </c>
      <c r="L941" s="2">
        <f t="shared" si="360"/>
        <v>0</v>
      </c>
      <c r="M941" s="2">
        <f t="shared" si="361"/>
        <v>0</v>
      </c>
      <c r="N941" s="55">
        <v>5587</v>
      </c>
      <c r="O941" s="55">
        <v>27212</v>
      </c>
      <c r="P941" s="106"/>
      <c r="Q941" s="106"/>
      <c r="AG941" s="7">
        <f>IF(Q941&gt;0,RANK(Q941,(N941:P941,Q941:AE941)),0)</f>
        <v>0</v>
      </c>
      <c r="AH941" s="7">
        <f>IF(R941&gt;0,RANK(R941,(N941:P941,Q941:AE941)),0)</f>
        <v>0</v>
      </c>
      <c r="AI941" s="7">
        <f>IF(T941&gt;0,RANK(T941,(N941:P941,Q941:AE941)),0)</f>
        <v>0</v>
      </c>
      <c r="AJ941" s="7">
        <f>IF(S941&gt;0,RANK(S941,(N941:P941,Q941:AE941)),0)</f>
        <v>0</v>
      </c>
      <c r="AK941" s="2">
        <f t="shared" si="362"/>
        <v>0</v>
      </c>
      <c r="AL941" s="2">
        <f t="shared" si="363"/>
        <v>0</v>
      </c>
      <c r="AM941" s="2">
        <f t="shared" si="364"/>
        <v>0</v>
      </c>
      <c r="AN941" s="2">
        <f t="shared" si="365"/>
        <v>0</v>
      </c>
      <c r="AP941" t="s">
        <v>1269</v>
      </c>
      <c r="AQ941" t="s">
        <v>1950</v>
      </c>
      <c r="AT941">
        <v>2</v>
      </c>
      <c r="AU941" s="95">
        <v>22</v>
      </c>
      <c r="AV941" s="97">
        <v>63</v>
      </c>
      <c r="AW941" s="100">
        <f t="shared" si="366"/>
        <v>22063</v>
      </c>
      <c r="AY941" s="7" t="s">
        <v>1409</v>
      </c>
    </row>
    <row r="942" spans="1:51" ht="13" hidden="1" customHeight="1" outlineLevel="1">
      <c r="A942" t="s">
        <v>584</v>
      </c>
      <c r="B942" t="s">
        <v>1950</v>
      </c>
      <c r="C942" s="1">
        <f t="shared" ref="C942:C974" si="367">SUM(N942:AE942)</f>
        <v>3116</v>
      </c>
      <c r="D942" s="7">
        <f>IF(N942&gt;0, RANK(N942,(N942:P942,Q942:AE942)),0)</f>
        <v>1</v>
      </c>
      <c r="E942" s="7">
        <f>IF(O942&gt;0,RANK(O942,(N942:P942,Q942:AE942)),0)</f>
        <v>2</v>
      </c>
      <c r="F942" s="7">
        <f>IF(P942&gt;0,RANK(P942,(N942:P942,Q942:AE942)),0)</f>
        <v>0</v>
      </c>
      <c r="G942" s="1">
        <f t="shared" si="354"/>
        <v>628</v>
      </c>
      <c r="H942" s="2">
        <f t="shared" si="355"/>
        <v>0.20154043645699615</v>
      </c>
      <c r="I942" s="2"/>
      <c r="J942" s="2">
        <f t="shared" ref="J942:J974" si="368">IF($C942=0,"-",N942/$C942)</f>
        <v>0.60077021822849808</v>
      </c>
      <c r="K942" s="2">
        <f t="shared" ref="K942:K974" si="369">IF($C942=0,"-",O942/$C942)</f>
        <v>0.39922978177150192</v>
      </c>
      <c r="L942" s="2">
        <f t="shared" ref="L942:L974" si="370">IF($C942=0,"-",P942/$C942)</f>
        <v>0</v>
      </c>
      <c r="M942" s="2">
        <f t="shared" ref="M942:M973" si="371">IF(C942=0,"-",(1-J942-K942-L942))</f>
        <v>0</v>
      </c>
      <c r="N942" s="55">
        <v>1872</v>
      </c>
      <c r="O942" s="55">
        <v>1244</v>
      </c>
      <c r="P942" s="106"/>
      <c r="Q942" s="106"/>
      <c r="AG942" s="7">
        <f>IF(Q942&gt;0,RANK(Q942,(N942:P942,Q942:AE942)),0)</f>
        <v>0</v>
      </c>
      <c r="AH942" s="7">
        <f>IF(R942&gt;0,RANK(R942,(N942:P942,Q942:AE942)),0)</f>
        <v>0</v>
      </c>
      <c r="AI942" s="7">
        <f>IF(T942&gt;0,RANK(T942,(N942:P942,Q942:AE942)),0)</f>
        <v>0</v>
      </c>
      <c r="AJ942" s="7">
        <f>IF(S942&gt;0,RANK(S942,(N942:P942,Q942:AE942)),0)</f>
        <v>0</v>
      </c>
      <c r="AK942" s="2">
        <f t="shared" ref="AK942:AK974" si="372">IF($C942=0,"-",Q942/$C942)</f>
        <v>0</v>
      </c>
      <c r="AL942" s="2">
        <f t="shared" ref="AL942:AL974" si="373">IF($C942=0,"-",R942/$C942)</f>
        <v>0</v>
      </c>
      <c r="AM942" s="2">
        <f t="shared" ref="AM942:AM974" si="374">IF($C942=0,"-",T942/$C942)</f>
        <v>0</v>
      </c>
      <c r="AN942" s="2">
        <f t="shared" ref="AN942:AN974" si="375">IF($C942=0,"-",S942/$C942)</f>
        <v>0</v>
      </c>
      <c r="AP942" t="s">
        <v>584</v>
      </c>
      <c r="AQ942" t="s">
        <v>1950</v>
      </c>
      <c r="AT942">
        <v>2</v>
      </c>
      <c r="AU942" s="95">
        <v>22</v>
      </c>
      <c r="AV942" s="97">
        <v>65</v>
      </c>
      <c r="AW942" s="100">
        <f t="shared" si="366"/>
        <v>22065</v>
      </c>
      <c r="AY942" s="7" t="s">
        <v>1409</v>
      </c>
    </row>
    <row r="943" spans="1:51" ht="13" hidden="1" customHeight="1" outlineLevel="1">
      <c r="A943" t="s">
        <v>1888</v>
      </c>
      <c r="B943" t="s">
        <v>1950</v>
      </c>
      <c r="C943" s="1">
        <f t="shared" si="367"/>
        <v>8252</v>
      </c>
      <c r="D943" s="7">
        <f>IF(N943&gt;0, RANK(N943,(N943:P943,Q943:AE943)),0)</f>
        <v>2</v>
      </c>
      <c r="E943" s="7">
        <f>IF(O943&gt;0,RANK(O943,(N943:P943,Q943:AE943)),0)</f>
        <v>1</v>
      </c>
      <c r="F943" s="7">
        <f>IF(P943&gt;0,RANK(P943,(N943:P943,Q943:AE943)),0)</f>
        <v>0</v>
      </c>
      <c r="G943" s="1">
        <f t="shared" si="354"/>
        <v>424</v>
      </c>
      <c r="H943" s="2">
        <f t="shared" si="355"/>
        <v>5.1381483276781388E-2</v>
      </c>
      <c r="I943" s="2"/>
      <c r="J943" s="2">
        <f t="shared" si="368"/>
        <v>0.47430925836160931</v>
      </c>
      <c r="K943" s="2">
        <f t="shared" si="369"/>
        <v>0.52569074163839069</v>
      </c>
      <c r="L943" s="2">
        <f t="shared" si="370"/>
        <v>0</v>
      </c>
      <c r="M943" s="2">
        <f t="shared" si="371"/>
        <v>0</v>
      </c>
      <c r="N943" s="55">
        <v>3914</v>
      </c>
      <c r="O943" s="55">
        <v>4338</v>
      </c>
      <c r="P943" s="106"/>
      <c r="Q943" s="106"/>
      <c r="AG943" s="7">
        <f>IF(Q943&gt;0,RANK(Q943,(N943:P943,Q943:AE943)),0)</f>
        <v>0</v>
      </c>
      <c r="AH943" s="7">
        <f>IF(R943&gt;0,RANK(R943,(N943:P943,Q943:AE943)),0)</f>
        <v>0</v>
      </c>
      <c r="AI943" s="7">
        <f>IF(T943&gt;0,RANK(T943,(N943:P943,Q943:AE943)),0)</f>
        <v>0</v>
      </c>
      <c r="AJ943" s="7">
        <f>IF(S943&gt;0,RANK(S943,(N943:P943,Q943:AE943)),0)</f>
        <v>0</v>
      </c>
      <c r="AK943" s="2">
        <f t="shared" si="372"/>
        <v>0</v>
      </c>
      <c r="AL943" s="2">
        <f t="shared" si="373"/>
        <v>0</v>
      </c>
      <c r="AM943" s="2">
        <f t="shared" si="374"/>
        <v>0</v>
      </c>
      <c r="AN943" s="2">
        <f t="shared" si="375"/>
        <v>0</v>
      </c>
      <c r="AP943" t="s">
        <v>1888</v>
      </c>
      <c r="AQ943" t="s">
        <v>1950</v>
      </c>
      <c r="AT943">
        <v>2</v>
      </c>
      <c r="AU943" s="95">
        <v>22</v>
      </c>
      <c r="AV943" s="97">
        <v>67</v>
      </c>
      <c r="AW943" s="100">
        <f t="shared" si="366"/>
        <v>22067</v>
      </c>
      <c r="AY943" s="7" t="s">
        <v>1409</v>
      </c>
    </row>
    <row r="944" spans="1:51" ht="13" hidden="1" customHeight="1" outlineLevel="1">
      <c r="A944" t="s">
        <v>2013</v>
      </c>
      <c r="B944" t="s">
        <v>1950</v>
      </c>
      <c r="C944" s="1">
        <f t="shared" si="367"/>
        <v>10291</v>
      </c>
      <c r="D944" s="7">
        <f>IF(N944&gt;0, RANK(N944,(N944:P944,Q944:AE944)),0)</f>
        <v>2</v>
      </c>
      <c r="E944" s="7">
        <f>IF(O944&gt;0,RANK(O944,(N944:P944,Q944:AE944)),0)</f>
        <v>1</v>
      </c>
      <c r="F944" s="7">
        <f>IF(P944&gt;0,RANK(P944,(N944:P944,Q944:AE944)),0)</f>
        <v>0</v>
      </c>
      <c r="G944" s="1">
        <f t="shared" si="354"/>
        <v>1057</v>
      </c>
      <c r="H944" s="2">
        <f t="shared" si="355"/>
        <v>0.10271110679234283</v>
      </c>
      <c r="I944" s="2"/>
      <c r="J944" s="2">
        <f t="shared" si="368"/>
        <v>0.44864444660382857</v>
      </c>
      <c r="K944" s="2">
        <f t="shared" si="369"/>
        <v>0.55135555339617137</v>
      </c>
      <c r="L944" s="2">
        <f t="shared" si="370"/>
        <v>0</v>
      </c>
      <c r="M944" s="2">
        <f t="shared" si="371"/>
        <v>0</v>
      </c>
      <c r="N944" s="55">
        <v>4617</v>
      </c>
      <c r="O944" s="55">
        <v>5674</v>
      </c>
      <c r="P944" s="106"/>
      <c r="Q944" s="106"/>
      <c r="AG944" s="7">
        <f>IF(Q944&gt;0,RANK(Q944,(N944:P944,Q944:AE944)),0)</f>
        <v>0</v>
      </c>
      <c r="AH944" s="7">
        <f>IF(R944&gt;0,RANK(R944,(N944:P944,Q944:AE944)),0)</f>
        <v>0</v>
      </c>
      <c r="AI944" s="7">
        <f>IF(T944&gt;0,RANK(T944,(N944:P944,Q944:AE944)),0)</f>
        <v>0</v>
      </c>
      <c r="AJ944" s="7">
        <f>IF(S944&gt;0,RANK(S944,(N944:P944,Q944:AE944)),0)</f>
        <v>0</v>
      </c>
      <c r="AK944" s="2">
        <f t="shared" si="372"/>
        <v>0</v>
      </c>
      <c r="AL944" s="2">
        <f t="shared" si="373"/>
        <v>0</v>
      </c>
      <c r="AM944" s="2">
        <f t="shared" si="374"/>
        <v>0</v>
      </c>
      <c r="AN944" s="2">
        <f t="shared" si="375"/>
        <v>0</v>
      </c>
      <c r="AP944" t="s">
        <v>2013</v>
      </c>
      <c r="AQ944" t="s">
        <v>1950</v>
      </c>
      <c r="AT944">
        <v>2</v>
      </c>
      <c r="AU944" s="95">
        <v>22</v>
      </c>
      <c r="AV944" s="97">
        <v>69</v>
      </c>
      <c r="AW944" s="100">
        <f t="shared" si="366"/>
        <v>22069</v>
      </c>
      <c r="AY944" s="7" t="s">
        <v>1409</v>
      </c>
    </row>
    <row r="945" spans="1:51" ht="13" hidden="1" customHeight="1" outlineLevel="1">
      <c r="A945" t="s">
        <v>2027</v>
      </c>
      <c r="B945" t="s">
        <v>1950</v>
      </c>
      <c r="C945" s="1">
        <f t="shared" si="367"/>
        <v>103031</v>
      </c>
      <c r="D945" s="7">
        <f>IF(N945&gt;0, RANK(N945,(N945:P945,Q945:AE945)),0)</f>
        <v>1</v>
      </c>
      <c r="E945" s="7">
        <f>IF(O945&gt;0,RANK(O945,(N945:P945,Q945:AE945)),0)</f>
        <v>2</v>
      </c>
      <c r="F945" s="7">
        <f>IF(P945&gt;0,RANK(P945,(N945:P945,Q945:AE945)),0)</f>
        <v>0</v>
      </c>
      <c r="G945" s="1">
        <f t="shared" si="354"/>
        <v>71851</v>
      </c>
      <c r="H945" s="2">
        <f t="shared" si="355"/>
        <v>0.69737263542040751</v>
      </c>
      <c r="I945" s="2"/>
      <c r="J945" s="2">
        <f t="shared" si="368"/>
        <v>0.84868631771020375</v>
      </c>
      <c r="K945" s="2">
        <f t="shared" si="369"/>
        <v>0.15131368228979628</v>
      </c>
      <c r="L945" s="2">
        <f t="shared" si="370"/>
        <v>0</v>
      </c>
      <c r="M945" s="2">
        <f t="shared" si="371"/>
        <v>-2.7755575615628914E-17</v>
      </c>
      <c r="N945" s="55">
        <v>87441</v>
      </c>
      <c r="O945" s="55">
        <v>15590</v>
      </c>
      <c r="P945" s="106"/>
      <c r="Q945" s="106"/>
      <c r="AG945" s="7">
        <f>IF(Q945&gt;0,RANK(Q945,(N945:P945,Q945:AE945)),0)</f>
        <v>0</v>
      </c>
      <c r="AH945" s="7">
        <f>IF(R945&gt;0,RANK(R945,(N945:P945,Q945:AE945)),0)</f>
        <v>0</v>
      </c>
      <c r="AI945" s="7">
        <f>IF(T945&gt;0,RANK(T945,(N945:P945,Q945:AE945)),0)</f>
        <v>0</v>
      </c>
      <c r="AJ945" s="7">
        <f>IF(S945&gt;0,RANK(S945,(N945:P945,Q945:AE945)),0)</f>
        <v>0</v>
      </c>
      <c r="AK945" s="2">
        <f t="shared" si="372"/>
        <v>0</v>
      </c>
      <c r="AL945" s="2">
        <f t="shared" si="373"/>
        <v>0</v>
      </c>
      <c r="AM945" s="2">
        <f t="shared" si="374"/>
        <v>0</v>
      </c>
      <c r="AN945" s="2">
        <f t="shared" si="375"/>
        <v>0</v>
      </c>
      <c r="AP945" t="s">
        <v>2027</v>
      </c>
      <c r="AQ945" t="s">
        <v>1950</v>
      </c>
      <c r="AT945">
        <v>2</v>
      </c>
      <c r="AU945" s="95">
        <v>22</v>
      </c>
      <c r="AV945" s="97">
        <v>71</v>
      </c>
      <c r="AW945" s="100">
        <f t="shared" si="366"/>
        <v>22071</v>
      </c>
      <c r="AY945" s="7" t="s">
        <v>1409</v>
      </c>
    </row>
    <row r="946" spans="1:51" ht="13" hidden="1" customHeight="1" outlineLevel="1">
      <c r="A946" t="s">
        <v>1182</v>
      </c>
      <c r="B946" t="s">
        <v>1950</v>
      </c>
      <c r="C946" s="1">
        <f t="shared" si="367"/>
        <v>43219</v>
      </c>
      <c r="D946" s="7">
        <f>IF(N946&gt;0, RANK(N946,(N946:P946,Q946:AE946)),0)</f>
        <v>2</v>
      </c>
      <c r="E946" s="7">
        <f>IF(O946&gt;0,RANK(O946,(N946:P946,Q946:AE946)),0)</f>
        <v>1</v>
      </c>
      <c r="F946" s="7">
        <f>IF(P946&gt;0,RANK(P946,(N946:P946,Q946:AE946)),0)</f>
        <v>0</v>
      </c>
      <c r="G946" s="1">
        <f t="shared" si="354"/>
        <v>10379</v>
      </c>
      <c r="H946" s="2">
        <f t="shared" si="355"/>
        <v>0.24014900853791157</v>
      </c>
      <c r="I946" s="2"/>
      <c r="J946" s="2">
        <f t="shared" si="368"/>
        <v>0.37992549573104423</v>
      </c>
      <c r="K946" s="2">
        <f t="shared" si="369"/>
        <v>0.62007450426895583</v>
      </c>
      <c r="L946" s="2">
        <f t="shared" si="370"/>
        <v>0</v>
      </c>
      <c r="M946" s="2">
        <f t="shared" si="371"/>
        <v>-1.1102230246251565E-16</v>
      </c>
      <c r="N946" s="55">
        <v>16420</v>
      </c>
      <c r="O946" s="55">
        <v>26799</v>
      </c>
      <c r="P946" s="106"/>
      <c r="Q946" s="106"/>
      <c r="AG946" s="7">
        <f>IF(Q946&gt;0,RANK(Q946,(N946:P946,Q946:AE946)),0)</f>
        <v>0</v>
      </c>
      <c r="AH946" s="7">
        <f>IF(R946&gt;0,RANK(R946,(N946:P946,Q946:AE946)),0)</f>
        <v>0</v>
      </c>
      <c r="AI946" s="7">
        <f>IF(T946&gt;0,RANK(T946,(N946:P946,Q946:AE946)),0)</f>
        <v>0</v>
      </c>
      <c r="AJ946" s="7">
        <f>IF(S946&gt;0,RANK(S946,(N946:P946,Q946:AE946)),0)</f>
        <v>0</v>
      </c>
      <c r="AK946" s="2">
        <f t="shared" si="372"/>
        <v>0</v>
      </c>
      <c r="AL946" s="2">
        <f t="shared" si="373"/>
        <v>0</v>
      </c>
      <c r="AM946" s="2">
        <f t="shared" si="374"/>
        <v>0</v>
      </c>
      <c r="AN946" s="2">
        <f t="shared" si="375"/>
        <v>0</v>
      </c>
      <c r="AP946" t="s">
        <v>1182</v>
      </c>
      <c r="AQ946" t="s">
        <v>1950</v>
      </c>
      <c r="AT946">
        <v>2</v>
      </c>
      <c r="AU946" s="95">
        <v>22</v>
      </c>
      <c r="AV946" s="97">
        <v>73</v>
      </c>
      <c r="AW946" s="100">
        <f t="shared" si="366"/>
        <v>22073</v>
      </c>
      <c r="AY946" s="7" t="s">
        <v>1409</v>
      </c>
    </row>
    <row r="947" spans="1:51" ht="13" hidden="1" customHeight="1" outlineLevel="1">
      <c r="A947" t="s">
        <v>2498</v>
      </c>
      <c r="B947" t="s">
        <v>1950</v>
      </c>
      <c r="C947" s="1">
        <f t="shared" si="367"/>
        <v>7673</v>
      </c>
      <c r="D947" s="7">
        <f>IF(N947&gt;0, RANK(N947,(N947:P947,Q947:AE947)),0)</f>
        <v>2</v>
      </c>
      <c r="E947" s="7">
        <f>IF(O947&gt;0,RANK(O947,(N947:P947,Q947:AE947)),0)</f>
        <v>1</v>
      </c>
      <c r="F947" s="7">
        <f>IF(P947&gt;0,RANK(P947,(N947:P947,Q947:AE947)),0)</f>
        <v>0</v>
      </c>
      <c r="G947" s="1">
        <f t="shared" si="354"/>
        <v>1011</v>
      </c>
      <c r="H947" s="2">
        <f t="shared" si="355"/>
        <v>0.13176071940570833</v>
      </c>
      <c r="I947" s="2"/>
      <c r="J947" s="2">
        <f t="shared" si="368"/>
        <v>0.43411964029714584</v>
      </c>
      <c r="K947" s="2">
        <f t="shared" si="369"/>
        <v>0.56588035970285422</v>
      </c>
      <c r="L947" s="2">
        <f t="shared" si="370"/>
        <v>0</v>
      </c>
      <c r="M947" s="2">
        <f t="shared" si="371"/>
        <v>-1.1102230246251565E-16</v>
      </c>
      <c r="N947" s="55">
        <v>3331</v>
      </c>
      <c r="O947" s="55">
        <v>4342</v>
      </c>
      <c r="P947" s="106"/>
      <c r="Q947" s="106"/>
      <c r="AG947" s="7">
        <f>IF(Q947&gt;0,RANK(Q947,(N947:P947,Q947:AE947)),0)</f>
        <v>0</v>
      </c>
      <c r="AH947" s="7">
        <f>IF(R947&gt;0,RANK(R947,(N947:P947,Q947:AE947)),0)</f>
        <v>0</v>
      </c>
      <c r="AI947" s="7">
        <f>IF(T947&gt;0,RANK(T947,(N947:P947,Q947:AE947)),0)</f>
        <v>0</v>
      </c>
      <c r="AJ947" s="7">
        <f>IF(S947&gt;0,RANK(S947,(N947:P947,Q947:AE947)),0)</f>
        <v>0</v>
      </c>
      <c r="AK947" s="2">
        <f t="shared" si="372"/>
        <v>0</v>
      </c>
      <c r="AL947" s="2">
        <f t="shared" si="373"/>
        <v>0</v>
      </c>
      <c r="AM947" s="2">
        <f t="shared" si="374"/>
        <v>0</v>
      </c>
      <c r="AN947" s="2">
        <f t="shared" si="375"/>
        <v>0</v>
      </c>
      <c r="AP947" t="s">
        <v>2498</v>
      </c>
      <c r="AQ947" t="s">
        <v>1950</v>
      </c>
      <c r="AT947">
        <v>2</v>
      </c>
      <c r="AU947" s="95">
        <v>22</v>
      </c>
      <c r="AV947" s="97">
        <v>75</v>
      </c>
      <c r="AW947" s="100">
        <f t="shared" si="366"/>
        <v>22075</v>
      </c>
      <c r="AY947" s="7" t="s">
        <v>1409</v>
      </c>
    </row>
    <row r="948" spans="1:51" ht="13" hidden="1" customHeight="1" outlineLevel="1">
      <c r="A948" t="s">
        <v>1773</v>
      </c>
      <c r="B948" t="s">
        <v>1950</v>
      </c>
      <c r="C948" s="1">
        <f t="shared" si="367"/>
        <v>7967</v>
      </c>
      <c r="D948" s="7">
        <f>IF(N948&gt;0, RANK(N948,(N948:P948,Q948:AE948)),0)</f>
        <v>1</v>
      </c>
      <c r="E948" s="7">
        <f>IF(O948&gt;0,RANK(O948,(N948:P948,Q948:AE948)),0)</f>
        <v>2</v>
      </c>
      <c r="F948" s="7">
        <f>IF(P948&gt;0,RANK(P948,(N948:P948,Q948:AE948)),0)</f>
        <v>0</v>
      </c>
      <c r="G948" s="1">
        <f t="shared" si="354"/>
        <v>319</v>
      </c>
      <c r="H948" s="2">
        <f t="shared" si="355"/>
        <v>4.0040165683444207E-2</v>
      </c>
      <c r="I948" s="2"/>
      <c r="J948" s="2">
        <f t="shared" si="368"/>
        <v>0.52002008284172208</v>
      </c>
      <c r="K948" s="2">
        <f t="shared" si="369"/>
        <v>0.47997991715827787</v>
      </c>
      <c r="L948" s="2">
        <f t="shared" si="370"/>
        <v>0</v>
      </c>
      <c r="M948" s="2">
        <f t="shared" si="371"/>
        <v>5.5511151231257827E-17</v>
      </c>
      <c r="N948" s="55">
        <v>4143</v>
      </c>
      <c r="O948" s="55">
        <v>3824</v>
      </c>
      <c r="P948" s="106"/>
      <c r="Q948" s="106"/>
      <c r="AG948" s="7">
        <f>IF(Q948&gt;0,RANK(Q948,(N948:P948,Q948:AE948)),0)</f>
        <v>0</v>
      </c>
      <c r="AH948" s="7">
        <f>IF(R948&gt;0,RANK(R948,(N948:P948,Q948:AE948)),0)</f>
        <v>0</v>
      </c>
      <c r="AI948" s="7">
        <f>IF(T948&gt;0,RANK(T948,(N948:P948,Q948:AE948)),0)</f>
        <v>0</v>
      </c>
      <c r="AJ948" s="7">
        <f>IF(S948&gt;0,RANK(S948,(N948:P948,Q948:AE948)),0)</f>
        <v>0</v>
      </c>
      <c r="AK948" s="2">
        <f t="shared" si="372"/>
        <v>0</v>
      </c>
      <c r="AL948" s="2">
        <f t="shared" si="373"/>
        <v>0</v>
      </c>
      <c r="AM948" s="2">
        <f t="shared" si="374"/>
        <v>0</v>
      </c>
      <c r="AN948" s="2">
        <f t="shared" si="375"/>
        <v>0</v>
      </c>
      <c r="AP948" t="s">
        <v>1773</v>
      </c>
      <c r="AQ948" t="s">
        <v>1950</v>
      </c>
      <c r="AT948">
        <v>2</v>
      </c>
      <c r="AU948" s="95">
        <v>22</v>
      </c>
      <c r="AV948" s="97">
        <v>77</v>
      </c>
      <c r="AW948" s="100">
        <f t="shared" si="366"/>
        <v>22077</v>
      </c>
      <c r="AY948" s="7" t="s">
        <v>1409</v>
      </c>
    </row>
    <row r="949" spans="1:51" ht="13" hidden="1" customHeight="1" outlineLevel="1">
      <c r="A949" t="s">
        <v>1724</v>
      </c>
      <c r="B949" t="s">
        <v>1950</v>
      </c>
      <c r="C949" s="1">
        <f t="shared" si="367"/>
        <v>38389</v>
      </c>
      <c r="D949" s="7">
        <f>IF(N949&gt;0, RANK(N949,(N949:P949,Q949:AE949)),0)</f>
        <v>2</v>
      </c>
      <c r="E949" s="7">
        <f>IF(O949&gt;0,RANK(O949,(N949:P949,Q949:AE949)),0)</f>
        <v>1</v>
      </c>
      <c r="F949" s="7">
        <f>IF(P949&gt;0,RANK(P949,(N949:P949,Q949:AE949)),0)</f>
        <v>0</v>
      </c>
      <c r="G949" s="1">
        <f t="shared" si="354"/>
        <v>11857</v>
      </c>
      <c r="H949" s="2">
        <f t="shared" si="355"/>
        <v>0.30886451848185681</v>
      </c>
      <c r="I949" s="2"/>
      <c r="J949" s="2">
        <f t="shared" si="368"/>
        <v>0.3455677407590716</v>
      </c>
      <c r="K949" s="2">
        <f t="shared" si="369"/>
        <v>0.6544322592409284</v>
      </c>
      <c r="L949" s="2">
        <f t="shared" si="370"/>
        <v>0</v>
      </c>
      <c r="M949" s="2">
        <f t="shared" si="371"/>
        <v>0</v>
      </c>
      <c r="N949" s="55">
        <v>13266</v>
      </c>
      <c r="O949" s="55">
        <v>25123</v>
      </c>
      <c r="P949" s="106"/>
      <c r="Q949" s="106"/>
      <c r="AG949" s="7">
        <f>IF(Q949&gt;0,RANK(Q949,(N949:P949,Q949:AE949)),0)</f>
        <v>0</v>
      </c>
      <c r="AH949" s="7">
        <f>IF(R949&gt;0,RANK(R949,(N949:P949,Q949:AE949)),0)</f>
        <v>0</v>
      </c>
      <c r="AI949" s="7">
        <f>IF(T949&gt;0,RANK(T949,(N949:P949,Q949:AE949)),0)</f>
        <v>0</v>
      </c>
      <c r="AJ949" s="7">
        <f>IF(S949&gt;0,RANK(S949,(N949:P949,Q949:AE949)),0)</f>
        <v>0</v>
      </c>
      <c r="AK949" s="2">
        <f t="shared" si="372"/>
        <v>0</v>
      </c>
      <c r="AL949" s="2">
        <f t="shared" si="373"/>
        <v>0</v>
      </c>
      <c r="AM949" s="2">
        <f t="shared" si="374"/>
        <v>0</v>
      </c>
      <c r="AN949" s="2">
        <f t="shared" si="375"/>
        <v>0</v>
      </c>
      <c r="AP949" t="s">
        <v>1724</v>
      </c>
      <c r="AQ949" t="s">
        <v>1950</v>
      </c>
      <c r="AT949">
        <v>2</v>
      </c>
      <c r="AU949" s="95">
        <v>22</v>
      </c>
      <c r="AV949" s="97">
        <v>79</v>
      </c>
      <c r="AW949" s="100">
        <f t="shared" si="366"/>
        <v>22079</v>
      </c>
      <c r="AY949" s="7" t="s">
        <v>1409</v>
      </c>
    </row>
    <row r="950" spans="1:51" ht="13" hidden="1" customHeight="1" outlineLevel="1">
      <c r="A950" t="s">
        <v>929</v>
      </c>
      <c r="B950" t="s">
        <v>1950</v>
      </c>
      <c r="C950" s="1">
        <f t="shared" si="367"/>
        <v>2804</v>
      </c>
      <c r="D950" s="7">
        <f>IF(N950&gt;0, RANK(N950,(N950:P950,Q950:AE950)),0)</f>
        <v>2</v>
      </c>
      <c r="E950" s="7">
        <f>IF(O950&gt;0,RANK(O950,(N950:P950,Q950:AE950)),0)</f>
        <v>1</v>
      </c>
      <c r="F950" s="7">
        <f>IF(P950&gt;0,RANK(P950,(N950:P950,Q950:AE950)),0)</f>
        <v>0</v>
      </c>
      <c r="G950" s="1">
        <f t="shared" si="354"/>
        <v>42</v>
      </c>
      <c r="H950" s="2">
        <f t="shared" si="355"/>
        <v>1.4978601997146932E-2</v>
      </c>
      <c r="I950" s="2"/>
      <c r="J950" s="2">
        <f t="shared" si="368"/>
        <v>0.49251069900142652</v>
      </c>
      <c r="K950" s="2">
        <f t="shared" si="369"/>
        <v>0.50748930099857348</v>
      </c>
      <c r="L950" s="2">
        <f t="shared" si="370"/>
        <v>0</v>
      </c>
      <c r="M950" s="2">
        <f t="shared" si="371"/>
        <v>0</v>
      </c>
      <c r="N950" s="55">
        <v>1381</v>
      </c>
      <c r="O950" s="55">
        <v>1423</v>
      </c>
      <c r="P950" s="106"/>
      <c r="Q950" s="106"/>
      <c r="AG950" s="7">
        <f>IF(Q950&gt;0,RANK(Q950,(N950:P950,Q950:AE950)),0)</f>
        <v>0</v>
      </c>
      <c r="AH950" s="7">
        <f>IF(R950&gt;0,RANK(R950,(N950:P950,Q950:AE950)),0)</f>
        <v>0</v>
      </c>
      <c r="AI950" s="7">
        <f>IF(T950&gt;0,RANK(T950,(N950:P950,Q950:AE950)),0)</f>
        <v>0</v>
      </c>
      <c r="AJ950" s="7">
        <f>IF(S950&gt;0,RANK(S950,(N950:P950,Q950:AE950)),0)</f>
        <v>0</v>
      </c>
      <c r="AK950" s="2">
        <f t="shared" si="372"/>
        <v>0</v>
      </c>
      <c r="AL950" s="2">
        <f t="shared" si="373"/>
        <v>0</v>
      </c>
      <c r="AM950" s="2">
        <f t="shared" si="374"/>
        <v>0</v>
      </c>
      <c r="AN950" s="2">
        <f t="shared" si="375"/>
        <v>0</v>
      </c>
      <c r="AP950" t="s">
        <v>929</v>
      </c>
      <c r="AQ950" t="s">
        <v>1950</v>
      </c>
      <c r="AT950">
        <v>2</v>
      </c>
      <c r="AU950" s="95">
        <v>22</v>
      </c>
      <c r="AV950" s="97">
        <v>81</v>
      </c>
      <c r="AW950" s="100">
        <f t="shared" si="366"/>
        <v>22081</v>
      </c>
      <c r="AY950" s="7" t="s">
        <v>1409</v>
      </c>
    </row>
    <row r="951" spans="1:51" ht="13" hidden="1" customHeight="1" outlineLevel="1">
      <c r="A951" t="s">
        <v>2480</v>
      </c>
      <c r="B951" t="s">
        <v>1950</v>
      </c>
      <c r="C951" s="1">
        <f t="shared" si="367"/>
        <v>7109</v>
      </c>
      <c r="D951" s="7">
        <f>IF(N951&gt;0, RANK(N951,(N951:P951,Q951:AE951)),0)</f>
        <v>2</v>
      </c>
      <c r="E951" s="7">
        <f>IF(O951&gt;0,RANK(O951,(N951:P951,Q951:AE951)),0)</f>
        <v>1</v>
      </c>
      <c r="F951" s="7">
        <f>IF(P951&gt;0,RANK(P951,(N951:P951,Q951:AE951)),0)</f>
        <v>0</v>
      </c>
      <c r="G951" s="1">
        <f t="shared" si="354"/>
        <v>1775</v>
      </c>
      <c r="H951" s="2">
        <f t="shared" si="355"/>
        <v>0.24968349978899987</v>
      </c>
      <c r="I951" s="2"/>
      <c r="J951" s="2">
        <f t="shared" si="368"/>
        <v>0.37515825010550008</v>
      </c>
      <c r="K951" s="2">
        <f t="shared" si="369"/>
        <v>0.62484174989449992</v>
      </c>
      <c r="L951" s="2">
        <f t="shared" si="370"/>
        <v>0</v>
      </c>
      <c r="M951" s="2">
        <f t="shared" si="371"/>
        <v>0</v>
      </c>
      <c r="N951" s="55">
        <v>2667</v>
      </c>
      <c r="O951" s="55">
        <v>4442</v>
      </c>
      <c r="P951" s="106"/>
      <c r="Q951" s="106"/>
      <c r="AG951" s="7">
        <f>IF(Q951&gt;0,RANK(Q951,(N951:P951,Q951:AE951)),0)</f>
        <v>0</v>
      </c>
      <c r="AH951" s="7">
        <f>IF(R951&gt;0,RANK(R951,(N951:P951,Q951:AE951)),0)</f>
        <v>0</v>
      </c>
      <c r="AI951" s="7">
        <f>IF(T951&gt;0,RANK(T951,(N951:P951,Q951:AE951)),0)</f>
        <v>0</v>
      </c>
      <c r="AJ951" s="7">
        <f>IF(S951&gt;0,RANK(S951,(N951:P951,Q951:AE951)),0)</f>
        <v>0</v>
      </c>
      <c r="AK951" s="2">
        <f t="shared" si="372"/>
        <v>0</v>
      </c>
      <c r="AL951" s="2">
        <f t="shared" si="373"/>
        <v>0</v>
      </c>
      <c r="AM951" s="2">
        <f t="shared" si="374"/>
        <v>0</v>
      </c>
      <c r="AN951" s="2">
        <f t="shared" si="375"/>
        <v>0</v>
      </c>
      <c r="AP951" t="s">
        <v>2480</v>
      </c>
      <c r="AQ951" t="s">
        <v>1950</v>
      </c>
      <c r="AT951">
        <v>2</v>
      </c>
      <c r="AU951" s="95">
        <v>22</v>
      </c>
      <c r="AV951" s="97">
        <v>83</v>
      </c>
      <c r="AW951" s="100">
        <f t="shared" si="366"/>
        <v>22083</v>
      </c>
      <c r="AY951" s="7" t="s">
        <v>1409</v>
      </c>
    </row>
    <row r="952" spans="1:51" ht="13" hidden="1" customHeight="1" outlineLevel="1">
      <c r="A952" t="s">
        <v>2458</v>
      </c>
      <c r="B952" t="s">
        <v>1950</v>
      </c>
      <c r="C952" s="1">
        <f t="shared" si="367"/>
        <v>6165</v>
      </c>
      <c r="D952" s="7">
        <f>IF(N952&gt;0, RANK(N952,(N952:P952,Q952:AE952)),0)</f>
        <v>2</v>
      </c>
      <c r="E952" s="7">
        <f>IF(O952&gt;0,RANK(O952,(N952:P952,Q952:AE952)),0)</f>
        <v>1</v>
      </c>
      <c r="F952" s="7">
        <f>IF(P952&gt;0,RANK(P952,(N952:P952,Q952:AE952)),0)</f>
        <v>0</v>
      </c>
      <c r="G952" s="1">
        <f t="shared" si="354"/>
        <v>3511</v>
      </c>
      <c r="H952" s="2">
        <f t="shared" si="355"/>
        <v>0.56950527169505272</v>
      </c>
      <c r="I952" s="2"/>
      <c r="J952" s="2">
        <f t="shared" si="368"/>
        <v>0.21524736415247364</v>
      </c>
      <c r="K952" s="2">
        <f t="shared" si="369"/>
        <v>0.7847526358475263</v>
      </c>
      <c r="L952" s="2">
        <f t="shared" si="370"/>
        <v>0</v>
      </c>
      <c r="M952" s="2">
        <f t="shared" si="371"/>
        <v>0</v>
      </c>
      <c r="N952" s="55">
        <v>1327</v>
      </c>
      <c r="O952" s="55">
        <v>4838</v>
      </c>
      <c r="P952" s="106"/>
      <c r="Q952" s="106"/>
      <c r="AG952" s="7">
        <f>IF(Q952&gt;0,RANK(Q952,(N952:P952,Q952:AE952)),0)</f>
        <v>0</v>
      </c>
      <c r="AH952" s="7">
        <f>IF(R952&gt;0,RANK(R952,(N952:P952,Q952:AE952)),0)</f>
        <v>0</v>
      </c>
      <c r="AI952" s="7">
        <f>IF(T952&gt;0,RANK(T952,(N952:P952,Q952:AE952)),0)</f>
        <v>0</v>
      </c>
      <c r="AJ952" s="7">
        <f>IF(S952&gt;0,RANK(S952,(N952:P952,Q952:AE952)),0)</f>
        <v>0</v>
      </c>
      <c r="AK952" s="2">
        <f t="shared" si="372"/>
        <v>0</v>
      </c>
      <c r="AL952" s="2">
        <f t="shared" si="373"/>
        <v>0</v>
      </c>
      <c r="AM952" s="2">
        <f t="shared" si="374"/>
        <v>0</v>
      </c>
      <c r="AN952" s="2">
        <f t="shared" si="375"/>
        <v>0</v>
      </c>
      <c r="AP952" t="s">
        <v>2458</v>
      </c>
      <c r="AQ952" t="s">
        <v>1950</v>
      </c>
      <c r="AT952">
        <v>2</v>
      </c>
      <c r="AU952" s="95">
        <v>22</v>
      </c>
      <c r="AV952" s="97">
        <v>85</v>
      </c>
      <c r="AW952" s="100">
        <f t="shared" si="366"/>
        <v>22085</v>
      </c>
      <c r="AY952" s="7" t="s">
        <v>1409</v>
      </c>
    </row>
    <row r="953" spans="1:51" ht="13" hidden="1" customHeight="1" outlineLevel="1">
      <c r="A953" t="s">
        <v>871</v>
      </c>
      <c r="B953" t="s">
        <v>1950</v>
      </c>
      <c r="C953" s="1">
        <f t="shared" si="367"/>
        <v>9394</v>
      </c>
      <c r="D953" s="7">
        <f>IF(N953&gt;0, RANK(N953,(N953:P953,Q953:AE953)),0)</f>
        <v>1</v>
      </c>
      <c r="E953" s="7">
        <f>IF(O953&gt;0,RANK(O953,(N953:P953,Q953:AE953)),0)</f>
        <v>2</v>
      </c>
      <c r="F953" s="7">
        <f>IF(P953&gt;0,RANK(P953,(N953:P953,Q953:AE953)),0)</f>
        <v>0</v>
      </c>
      <c r="G953" s="1">
        <f t="shared" si="354"/>
        <v>122</v>
      </c>
      <c r="H953" s="2">
        <f t="shared" si="355"/>
        <v>1.2987012987012988E-2</v>
      </c>
      <c r="I953" s="2"/>
      <c r="J953" s="2">
        <f t="shared" si="368"/>
        <v>0.50649350649350644</v>
      </c>
      <c r="K953" s="2">
        <f t="shared" si="369"/>
        <v>0.4935064935064935</v>
      </c>
      <c r="L953" s="2">
        <f t="shared" si="370"/>
        <v>0</v>
      </c>
      <c r="M953" s="2">
        <f t="shared" si="371"/>
        <v>5.5511151231257827E-17</v>
      </c>
      <c r="N953" s="55">
        <v>4758</v>
      </c>
      <c r="O953" s="55">
        <v>4636</v>
      </c>
      <c r="P953" s="106"/>
      <c r="Q953" s="106"/>
      <c r="AG953" s="7">
        <f>IF(Q953&gt;0,RANK(Q953,(N953:P953,Q953:AE953)),0)</f>
        <v>0</v>
      </c>
      <c r="AH953" s="7">
        <f>IF(R953&gt;0,RANK(R953,(N953:P953,Q953:AE953)),0)</f>
        <v>0</v>
      </c>
      <c r="AI953" s="7">
        <f>IF(T953&gt;0,RANK(T953,(N953:P953,Q953:AE953)),0)</f>
        <v>0</v>
      </c>
      <c r="AJ953" s="7">
        <f>IF(S953&gt;0,RANK(S953,(N953:P953,Q953:AE953)),0)</f>
        <v>0</v>
      </c>
      <c r="AK953" s="2">
        <f t="shared" si="372"/>
        <v>0</v>
      </c>
      <c r="AL953" s="2">
        <f t="shared" si="373"/>
        <v>0</v>
      </c>
      <c r="AM953" s="2">
        <f t="shared" si="374"/>
        <v>0</v>
      </c>
      <c r="AN953" s="2">
        <f t="shared" si="375"/>
        <v>0</v>
      </c>
      <c r="AP953" t="s">
        <v>871</v>
      </c>
      <c r="AQ953" t="s">
        <v>1950</v>
      </c>
      <c r="AT953">
        <v>2</v>
      </c>
      <c r="AU953" s="95">
        <v>22</v>
      </c>
      <c r="AV953" s="97">
        <v>87</v>
      </c>
      <c r="AW953" s="100">
        <f t="shared" si="366"/>
        <v>22087</v>
      </c>
      <c r="AY953" s="7" t="s">
        <v>1409</v>
      </c>
    </row>
    <row r="954" spans="1:51" ht="13" hidden="1" customHeight="1" outlineLevel="1">
      <c r="A954" t="s">
        <v>888</v>
      </c>
      <c r="B954" t="s">
        <v>1950</v>
      </c>
      <c r="C954" s="1">
        <f t="shared" si="367"/>
        <v>15846</v>
      </c>
      <c r="D954" s="7">
        <f>IF(N954&gt;0, RANK(N954,(N954:P954,Q954:AE954)),0)</f>
        <v>2</v>
      </c>
      <c r="E954" s="7">
        <f>IF(O954&gt;0,RANK(O954,(N954:P954,Q954:AE954)),0)</f>
        <v>1</v>
      </c>
      <c r="F954" s="7">
        <f>IF(P954&gt;0,RANK(P954,(N954:P954,Q954:AE954)),0)</f>
        <v>0</v>
      </c>
      <c r="G954" s="1">
        <f t="shared" si="354"/>
        <v>2272</v>
      </c>
      <c r="H954" s="2">
        <f t="shared" si="355"/>
        <v>0.14338003281585257</v>
      </c>
      <c r="I954" s="2"/>
      <c r="J954" s="2">
        <f t="shared" si="368"/>
        <v>0.42830998359207373</v>
      </c>
      <c r="K954" s="2">
        <f t="shared" si="369"/>
        <v>0.57169001640792627</v>
      </c>
      <c r="L954" s="2">
        <f t="shared" si="370"/>
        <v>0</v>
      </c>
      <c r="M954" s="2">
        <f t="shared" si="371"/>
        <v>0</v>
      </c>
      <c r="N954" s="55">
        <v>6787</v>
      </c>
      <c r="O954" s="55">
        <v>9059</v>
      </c>
      <c r="P954" s="106"/>
      <c r="Q954" s="106"/>
      <c r="AG954" s="7">
        <f>IF(Q954&gt;0,RANK(Q954,(N954:P954,Q954:AE954)),0)</f>
        <v>0</v>
      </c>
      <c r="AH954" s="7">
        <f>IF(R954&gt;0,RANK(R954,(N954:P954,Q954:AE954)),0)</f>
        <v>0</v>
      </c>
      <c r="AI954" s="7">
        <f>IF(T954&gt;0,RANK(T954,(N954:P954,Q954:AE954)),0)</f>
        <v>0</v>
      </c>
      <c r="AJ954" s="7">
        <f>IF(S954&gt;0,RANK(S954,(N954:P954,Q954:AE954)),0)</f>
        <v>0</v>
      </c>
      <c r="AK954" s="2">
        <f t="shared" si="372"/>
        <v>0</v>
      </c>
      <c r="AL954" s="2">
        <f t="shared" si="373"/>
        <v>0</v>
      </c>
      <c r="AM954" s="2">
        <f t="shared" si="374"/>
        <v>0</v>
      </c>
      <c r="AN954" s="2">
        <f t="shared" si="375"/>
        <v>0</v>
      </c>
      <c r="AP954" t="s">
        <v>888</v>
      </c>
      <c r="AQ954" t="s">
        <v>1950</v>
      </c>
      <c r="AT954">
        <v>2</v>
      </c>
      <c r="AU954" s="95">
        <v>22</v>
      </c>
      <c r="AV954" s="97">
        <v>89</v>
      </c>
      <c r="AW954" s="100">
        <f t="shared" si="366"/>
        <v>22089</v>
      </c>
      <c r="AY954" s="7" t="s">
        <v>1409</v>
      </c>
    </row>
    <row r="955" spans="1:51" ht="13" hidden="1" customHeight="1" outlineLevel="1">
      <c r="A955" t="s">
        <v>856</v>
      </c>
      <c r="B955" t="s">
        <v>1950</v>
      </c>
      <c r="C955" s="1">
        <f t="shared" si="367"/>
        <v>4286</v>
      </c>
      <c r="D955" s="7">
        <f>IF(N955&gt;0, RANK(N955,(N955:P955,Q955:AE955)),0)</f>
        <v>1</v>
      </c>
      <c r="E955" s="7">
        <f>IF(O955&gt;0,RANK(O955,(N955:P955,Q955:AE955)),0)</f>
        <v>2</v>
      </c>
      <c r="F955" s="7">
        <f>IF(P955&gt;0,RANK(P955,(N955:P955,Q955:AE955)),0)</f>
        <v>0</v>
      </c>
      <c r="G955" s="1">
        <f t="shared" si="354"/>
        <v>1066</v>
      </c>
      <c r="H955" s="2">
        <f t="shared" si="355"/>
        <v>0.2487167522165189</v>
      </c>
      <c r="I955" s="2"/>
      <c r="J955" s="2">
        <f t="shared" si="368"/>
        <v>0.62435837610825939</v>
      </c>
      <c r="K955" s="2">
        <f t="shared" si="369"/>
        <v>0.37564162389174055</v>
      </c>
      <c r="L955" s="2">
        <f t="shared" si="370"/>
        <v>0</v>
      </c>
      <c r="M955" s="2">
        <f t="shared" si="371"/>
        <v>5.5511151231257827E-17</v>
      </c>
      <c r="N955" s="55">
        <v>2676</v>
      </c>
      <c r="O955" s="55">
        <v>1610</v>
      </c>
      <c r="P955" s="106"/>
      <c r="Q955" s="106"/>
      <c r="AG955" s="7">
        <f>IF(Q955&gt;0,RANK(Q955,(N955:P955,Q955:AE955)),0)</f>
        <v>0</v>
      </c>
      <c r="AH955" s="7">
        <f>IF(R955&gt;0,RANK(R955,(N955:P955,Q955:AE955)),0)</f>
        <v>0</v>
      </c>
      <c r="AI955" s="7">
        <f>IF(T955&gt;0,RANK(T955,(N955:P955,Q955:AE955)),0)</f>
        <v>0</v>
      </c>
      <c r="AJ955" s="7">
        <f>IF(S955&gt;0,RANK(S955,(N955:P955,Q955:AE955)),0)</f>
        <v>0</v>
      </c>
      <c r="AK955" s="2">
        <f t="shared" si="372"/>
        <v>0</v>
      </c>
      <c r="AL955" s="2">
        <f t="shared" si="373"/>
        <v>0</v>
      </c>
      <c r="AM955" s="2">
        <f t="shared" si="374"/>
        <v>0</v>
      </c>
      <c r="AN955" s="2">
        <f t="shared" si="375"/>
        <v>0</v>
      </c>
      <c r="AP955" t="s">
        <v>856</v>
      </c>
      <c r="AQ955" t="s">
        <v>1950</v>
      </c>
      <c r="AT955">
        <v>2</v>
      </c>
      <c r="AU955" s="95">
        <v>22</v>
      </c>
      <c r="AV955" s="97">
        <v>91</v>
      </c>
      <c r="AW955" s="100">
        <f t="shared" si="366"/>
        <v>22091</v>
      </c>
      <c r="AY955" s="7" t="s">
        <v>1409</v>
      </c>
    </row>
    <row r="956" spans="1:51" ht="13" hidden="1" customHeight="1" outlineLevel="1">
      <c r="A956" t="s">
        <v>857</v>
      </c>
      <c r="B956" t="s">
        <v>1950</v>
      </c>
      <c r="C956" s="1">
        <f t="shared" si="367"/>
        <v>8200</v>
      </c>
      <c r="D956" s="7">
        <f>IF(N956&gt;0, RANK(N956,(N956:P956,Q956:AE956)),0)</f>
        <v>1</v>
      </c>
      <c r="E956" s="7">
        <f>IF(O956&gt;0,RANK(O956,(N956:P956,Q956:AE956)),0)</f>
        <v>2</v>
      </c>
      <c r="F956" s="7">
        <f>IF(P956&gt;0,RANK(P956,(N956:P956,Q956:AE956)),0)</f>
        <v>0</v>
      </c>
      <c r="G956" s="1">
        <f t="shared" si="354"/>
        <v>2362</v>
      </c>
      <c r="H956" s="2">
        <f t="shared" si="355"/>
        <v>0.28804878048780486</v>
      </c>
      <c r="I956" s="2"/>
      <c r="J956" s="2">
        <f t="shared" si="368"/>
        <v>0.64402439024390246</v>
      </c>
      <c r="K956" s="2">
        <f t="shared" si="369"/>
        <v>0.35597560975609754</v>
      </c>
      <c r="L956" s="2">
        <f t="shared" si="370"/>
        <v>0</v>
      </c>
      <c r="M956" s="2">
        <f t="shared" si="371"/>
        <v>0</v>
      </c>
      <c r="N956" s="55">
        <v>5281</v>
      </c>
      <c r="O956" s="55">
        <v>2919</v>
      </c>
      <c r="P956" s="106"/>
      <c r="Q956" s="106"/>
      <c r="AG956" s="7">
        <f>IF(Q956&gt;0,RANK(Q956,(N956:P956,Q956:AE956)),0)</f>
        <v>0</v>
      </c>
      <c r="AH956" s="7">
        <f>IF(R956&gt;0,RANK(R956,(N956:P956,Q956:AE956)),0)</f>
        <v>0</v>
      </c>
      <c r="AI956" s="7">
        <f>IF(T956&gt;0,RANK(T956,(N956:P956,Q956:AE956)),0)</f>
        <v>0</v>
      </c>
      <c r="AJ956" s="7">
        <f>IF(S956&gt;0,RANK(S956,(N956:P956,Q956:AE956)),0)</f>
        <v>0</v>
      </c>
      <c r="AK956" s="2">
        <f t="shared" si="372"/>
        <v>0</v>
      </c>
      <c r="AL956" s="2">
        <f t="shared" si="373"/>
        <v>0</v>
      </c>
      <c r="AM956" s="2">
        <f t="shared" si="374"/>
        <v>0</v>
      </c>
      <c r="AN956" s="2">
        <f t="shared" si="375"/>
        <v>0</v>
      </c>
      <c r="AP956" t="s">
        <v>857</v>
      </c>
      <c r="AQ956" t="s">
        <v>1950</v>
      </c>
      <c r="AT956">
        <v>2</v>
      </c>
      <c r="AU956" s="95">
        <v>22</v>
      </c>
      <c r="AV956" s="97">
        <v>93</v>
      </c>
      <c r="AW956" s="100">
        <f t="shared" si="366"/>
        <v>22093</v>
      </c>
      <c r="AY956" s="7" t="s">
        <v>1409</v>
      </c>
    </row>
    <row r="957" spans="1:51" ht="13" hidden="1" customHeight="1" outlineLevel="1">
      <c r="A957" t="s">
        <v>263</v>
      </c>
      <c r="B957" t="s">
        <v>1950</v>
      </c>
      <c r="C957" s="1">
        <f t="shared" si="367"/>
        <v>12986</v>
      </c>
      <c r="D957" s="7">
        <f>IF(N957&gt;0, RANK(N957,(N957:P957,Q957:AE957)),0)</f>
        <v>1</v>
      </c>
      <c r="E957" s="7">
        <f>IF(O957&gt;0,RANK(O957,(N957:P957,Q957:AE957)),0)</f>
        <v>2</v>
      </c>
      <c r="F957" s="7">
        <f>IF(P957&gt;0,RANK(P957,(N957:P957,Q957:AE957)),0)</f>
        <v>0</v>
      </c>
      <c r="G957" s="1">
        <f t="shared" si="354"/>
        <v>4924</v>
      </c>
      <c r="H957" s="2">
        <f t="shared" si="355"/>
        <v>0.37917757585091638</v>
      </c>
      <c r="I957" s="2"/>
      <c r="J957" s="2">
        <f t="shared" si="368"/>
        <v>0.68958878792545819</v>
      </c>
      <c r="K957" s="2">
        <f t="shared" si="369"/>
        <v>0.31041121207454181</v>
      </c>
      <c r="L957" s="2">
        <f t="shared" si="370"/>
        <v>0</v>
      </c>
      <c r="M957" s="2">
        <f t="shared" si="371"/>
        <v>0</v>
      </c>
      <c r="N957" s="55">
        <v>8955</v>
      </c>
      <c r="O957" s="55">
        <v>4031</v>
      </c>
      <c r="P957" s="106"/>
      <c r="Q957" s="106"/>
      <c r="AG957" s="7">
        <f>IF(Q957&gt;0,RANK(Q957,(N957:P957,Q957:AE957)),0)</f>
        <v>0</v>
      </c>
      <c r="AH957" s="7">
        <f>IF(R957&gt;0,RANK(R957,(N957:P957,Q957:AE957)),0)</f>
        <v>0</v>
      </c>
      <c r="AI957" s="7">
        <f>IF(T957&gt;0,RANK(T957,(N957:P957,Q957:AE957)),0)</f>
        <v>0</v>
      </c>
      <c r="AJ957" s="7">
        <f>IF(S957&gt;0,RANK(S957,(N957:P957,Q957:AE957)),0)</f>
        <v>0</v>
      </c>
      <c r="AK957" s="2">
        <f t="shared" si="372"/>
        <v>0</v>
      </c>
      <c r="AL957" s="2">
        <f t="shared" si="373"/>
        <v>0</v>
      </c>
      <c r="AM957" s="2">
        <f t="shared" si="374"/>
        <v>0</v>
      </c>
      <c r="AN957" s="2">
        <f t="shared" si="375"/>
        <v>0</v>
      </c>
      <c r="AP957" t="s">
        <v>263</v>
      </c>
      <c r="AQ957" t="s">
        <v>1950</v>
      </c>
      <c r="AT957">
        <v>2</v>
      </c>
      <c r="AU957" s="95">
        <v>22</v>
      </c>
      <c r="AV957" s="97">
        <v>95</v>
      </c>
      <c r="AW957" s="100">
        <f t="shared" si="366"/>
        <v>22095</v>
      </c>
      <c r="AY957" s="7" t="s">
        <v>1409</v>
      </c>
    </row>
    <row r="958" spans="1:51" ht="13" hidden="1" customHeight="1" outlineLevel="1">
      <c r="A958" t="s">
        <v>1362</v>
      </c>
      <c r="B958" t="s">
        <v>1950</v>
      </c>
      <c r="C958" s="1">
        <f t="shared" si="367"/>
        <v>27606</v>
      </c>
      <c r="D958" s="7">
        <f>IF(N958&gt;0, RANK(N958,(N958:P958,Q958:AE958)),0)</f>
        <v>1</v>
      </c>
      <c r="E958" s="7">
        <f>IF(O958&gt;0,RANK(O958,(N958:P958,Q958:AE958)),0)</f>
        <v>2</v>
      </c>
      <c r="F958" s="7">
        <f>IF(P958&gt;0,RANK(P958,(N958:P958,Q958:AE958)),0)</f>
        <v>0</v>
      </c>
      <c r="G958" s="1">
        <f t="shared" si="354"/>
        <v>374</v>
      </c>
      <c r="H958" s="2">
        <f t="shared" si="355"/>
        <v>1.3547779468231543E-2</v>
      </c>
      <c r="I958" s="2"/>
      <c r="J958" s="2">
        <f t="shared" si="368"/>
        <v>0.50677388973411575</v>
      </c>
      <c r="K958" s="2">
        <f t="shared" si="369"/>
        <v>0.49322611026588425</v>
      </c>
      <c r="L958" s="2">
        <f t="shared" si="370"/>
        <v>0</v>
      </c>
      <c r="M958" s="2">
        <f t="shared" si="371"/>
        <v>0</v>
      </c>
      <c r="N958" s="55">
        <v>13990</v>
      </c>
      <c r="O958" s="55">
        <v>13616</v>
      </c>
      <c r="P958" s="106"/>
      <c r="Q958" s="106"/>
      <c r="AG958" s="7">
        <f>IF(Q958&gt;0,RANK(Q958,(N958:P958,Q958:AE958)),0)</f>
        <v>0</v>
      </c>
      <c r="AH958" s="7">
        <f>IF(R958&gt;0,RANK(R958,(N958:P958,Q958:AE958)),0)</f>
        <v>0</v>
      </c>
      <c r="AI958" s="7">
        <f>IF(T958&gt;0,RANK(T958,(N958:P958,Q958:AE958)),0)</f>
        <v>0</v>
      </c>
      <c r="AJ958" s="7">
        <f>IF(S958&gt;0,RANK(S958,(N958:P958,Q958:AE958)),0)</f>
        <v>0</v>
      </c>
      <c r="AK958" s="2">
        <f t="shared" si="372"/>
        <v>0</v>
      </c>
      <c r="AL958" s="2">
        <f t="shared" si="373"/>
        <v>0</v>
      </c>
      <c r="AM958" s="2">
        <f t="shared" si="374"/>
        <v>0</v>
      </c>
      <c r="AN958" s="2">
        <f t="shared" si="375"/>
        <v>0</v>
      </c>
      <c r="AP958" t="s">
        <v>1362</v>
      </c>
      <c r="AQ958" t="s">
        <v>1950</v>
      </c>
      <c r="AT958">
        <v>2</v>
      </c>
      <c r="AU958" s="95">
        <v>22</v>
      </c>
      <c r="AV958" s="97">
        <v>97</v>
      </c>
      <c r="AW958" s="100">
        <f t="shared" si="366"/>
        <v>22097</v>
      </c>
      <c r="AY958" s="7" t="s">
        <v>1409</v>
      </c>
    </row>
    <row r="959" spans="1:51" ht="13" hidden="1" customHeight="1" outlineLevel="1">
      <c r="A959" t="s">
        <v>2304</v>
      </c>
      <c r="B959" t="s">
        <v>1950</v>
      </c>
      <c r="C959" s="1">
        <f t="shared" si="367"/>
        <v>16248</v>
      </c>
      <c r="D959" s="7">
        <f>IF(N959&gt;0, RANK(N959,(N959:P959,Q959:AE959)),0)</f>
        <v>2</v>
      </c>
      <c r="E959" s="7">
        <f>IF(O959&gt;0,RANK(O959,(N959:P959,Q959:AE959)),0)</f>
        <v>1</v>
      </c>
      <c r="F959" s="7">
        <f>IF(P959&gt;0,RANK(P959,(N959:P959,Q959:AE959)),0)</f>
        <v>0</v>
      </c>
      <c r="G959" s="1">
        <f t="shared" si="354"/>
        <v>3386</v>
      </c>
      <c r="H959" s="2">
        <f t="shared" si="355"/>
        <v>0.20839487936976858</v>
      </c>
      <c r="I959" s="2"/>
      <c r="J959" s="2">
        <f t="shared" si="368"/>
        <v>0.39580256031511568</v>
      </c>
      <c r="K959" s="2">
        <f t="shared" si="369"/>
        <v>0.60419743968488426</v>
      </c>
      <c r="L959" s="2">
        <f t="shared" si="370"/>
        <v>0</v>
      </c>
      <c r="M959" s="2">
        <f t="shared" si="371"/>
        <v>1.1102230246251565E-16</v>
      </c>
      <c r="N959" s="55">
        <v>6431</v>
      </c>
      <c r="O959" s="55">
        <v>9817</v>
      </c>
      <c r="P959" s="106"/>
      <c r="Q959" s="106"/>
      <c r="AG959" s="7">
        <f>IF(Q959&gt;0,RANK(Q959,(N959:P959,Q959:AE959)),0)</f>
        <v>0</v>
      </c>
      <c r="AH959" s="7">
        <f>IF(R959&gt;0,RANK(R959,(N959:P959,Q959:AE959)),0)</f>
        <v>0</v>
      </c>
      <c r="AI959" s="7">
        <f>IF(T959&gt;0,RANK(T959,(N959:P959,Q959:AE959)),0)</f>
        <v>0</v>
      </c>
      <c r="AJ959" s="7">
        <f>IF(S959&gt;0,RANK(S959,(N959:P959,Q959:AE959)),0)</f>
        <v>0</v>
      </c>
      <c r="AK959" s="2">
        <f t="shared" si="372"/>
        <v>0</v>
      </c>
      <c r="AL959" s="2">
        <f t="shared" si="373"/>
        <v>0</v>
      </c>
      <c r="AM959" s="2">
        <f t="shared" si="374"/>
        <v>0</v>
      </c>
      <c r="AN959" s="2">
        <f t="shared" si="375"/>
        <v>0</v>
      </c>
      <c r="AP959" t="s">
        <v>2304</v>
      </c>
      <c r="AQ959" t="s">
        <v>1950</v>
      </c>
      <c r="AT959">
        <v>2</v>
      </c>
      <c r="AU959" s="95">
        <v>22</v>
      </c>
      <c r="AV959" s="97">
        <v>99</v>
      </c>
      <c r="AW959" s="100">
        <f t="shared" si="366"/>
        <v>22099</v>
      </c>
      <c r="AY959" s="7" t="s">
        <v>1409</v>
      </c>
    </row>
    <row r="960" spans="1:51" ht="13" hidden="1" customHeight="1" outlineLevel="1">
      <c r="A960" t="s">
        <v>2305</v>
      </c>
      <c r="B960" t="s">
        <v>1950</v>
      </c>
      <c r="C960" s="1">
        <f t="shared" si="367"/>
        <v>13585</v>
      </c>
      <c r="D960" s="7">
        <f>IF(N960&gt;0, RANK(N960,(N960:P960,Q960:AE960)),0)</f>
        <v>2</v>
      </c>
      <c r="E960" s="7">
        <f>IF(O960&gt;0,RANK(O960,(N960:P960,Q960:AE960)),0)</f>
        <v>1</v>
      </c>
      <c r="F960" s="7">
        <f>IF(P960&gt;0,RANK(P960,(N960:P960,Q960:AE960)),0)</f>
        <v>0</v>
      </c>
      <c r="G960" s="1">
        <f t="shared" si="354"/>
        <v>1961</v>
      </c>
      <c r="H960" s="2">
        <f t="shared" si="355"/>
        <v>0.14435038645564963</v>
      </c>
      <c r="I960" s="2"/>
      <c r="J960" s="2">
        <f t="shared" si="368"/>
        <v>0.42782480677217521</v>
      </c>
      <c r="K960" s="2">
        <f t="shared" si="369"/>
        <v>0.57217519322782484</v>
      </c>
      <c r="L960" s="2">
        <f t="shared" si="370"/>
        <v>0</v>
      </c>
      <c r="M960" s="2">
        <f t="shared" si="371"/>
        <v>-1.1102230246251565E-16</v>
      </c>
      <c r="N960" s="55">
        <v>5812</v>
      </c>
      <c r="O960" s="55">
        <v>7773</v>
      </c>
      <c r="P960" s="106"/>
      <c r="Q960" s="106"/>
      <c r="AG960" s="7">
        <f>IF(Q960&gt;0,RANK(Q960,(N960:P960,Q960:AE960)),0)</f>
        <v>0</v>
      </c>
      <c r="AH960" s="7">
        <f>IF(R960&gt;0,RANK(R960,(N960:P960,Q960:AE960)),0)</f>
        <v>0</v>
      </c>
      <c r="AI960" s="7">
        <f>IF(T960&gt;0,RANK(T960,(N960:P960,Q960:AE960)),0)</f>
        <v>0</v>
      </c>
      <c r="AJ960" s="7">
        <f>IF(S960&gt;0,RANK(S960,(N960:P960,Q960:AE960)),0)</f>
        <v>0</v>
      </c>
      <c r="AK960" s="2">
        <f t="shared" si="372"/>
        <v>0</v>
      </c>
      <c r="AL960" s="2">
        <f t="shared" si="373"/>
        <v>0</v>
      </c>
      <c r="AM960" s="2">
        <f t="shared" si="374"/>
        <v>0</v>
      </c>
      <c r="AN960" s="2">
        <f t="shared" si="375"/>
        <v>0</v>
      </c>
      <c r="AP960" t="s">
        <v>2305</v>
      </c>
      <c r="AQ960" t="s">
        <v>1950</v>
      </c>
      <c r="AT960">
        <v>2</v>
      </c>
      <c r="AU960" s="95">
        <v>22</v>
      </c>
      <c r="AV960" s="97">
        <v>101</v>
      </c>
      <c r="AW960" s="100">
        <f t="shared" si="366"/>
        <v>22101</v>
      </c>
      <c r="AY960" s="7" t="s">
        <v>1409</v>
      </c>
    </row>
    <row r="961" spans="1:51" ht="13" hidden="1" customHeight="1" outlineLevel="1">
      <c r="A961" t="s">
        <v>1859</v>
      </c>
      <c r="B961" t="s">
        <v>1950</v>
      </c>
      <c r="C961" s="1">
        <f t="shared" si="367"/>
        <v>76510</v>
      </c>
      <c r="D961" s="7">
        <f>IF(N961&gt;0, RANK(N961,(N961:P961,Q961:AE961)),0)</f>
        <v>2</v>
      </c>
      <c r="E961" s="7">
        <f>IF(O961&gt;0,RANK(O961,(N961:P961,Q961:AE961)),0)</f>
        <v>1</v>
      </c>
      <c r="F961" s="7">
        <f>IF(P961&gt;0,RANK(P961,(N961:P961,Q961:AE961)),0)</f>
        <v>0</v>
      </c>
      <c r="G961" s="1">
        <f t="shared" si="354"/>
        <v>33320</v>
      </c>
      <c r="H961" s="2">
        <f t="shared" si="355"/>
        <v>0.43549862763037511</v>
      </c>
      <c r="I961" s="2"/>
      <c r="J961" s="2">
        <f t="shared" si="368"/>
        <v>0.28225068618481242</v>
      </c>
      <c r="K961" s="2">
        <f t="shared" si="369"/>
        <v>0.71774931381518758</v>
      </c>
      <c r="L961" s="2">
        <f t="shared" si="370"/>
        <v>0</v>
      </c>
      <c r="M961" s="2">
        <f t="shared" si="371"/>
        <v>0</v>
      </c>
      <c r="N961" s="55">
        <v>21595</v>
      </c>
      <c r="O961" s="55">
        <v>54915</v>
      </c>
      <c r="P961" s="106"/>
      <c r="Q961" s="106"/>
      <c r="AG961" s="7">
        <f>IF(Q961&gt;0,RANK(Q961,(N961:P961,Q961:AE961)),0)</f>
        <v>0</v>
      </c>
      <c r="AH961" s="7">
        <f>IF(R961&gt;0,RANK(R961,(N961:P961,Q961:AE961)),0)</f>
        <v>0</v>
      </c>
      <c r="AI961" s="7">
        <f>IF(T961&gt;0,RANK(T961,(N961:P961,Q961:AE961)),0)</f>
        <v>0</v>
      </c>
      <c r="AJ961" s="7">
        <f>IF(S961&gt;0,RANK(S961,(N961:P961,Q961:AE961)),0)</f>
        <v>0</v>
      </c>
      <c r="AK961" s="2">
        <f t="shared" si="372"/>
        <v>0</v>
      </c>
      <c r="AL961" s="2">
        <f t="shared" si="373"/>
        <v>0</v>
      </c>
      <c r="AM961" s="2">
        <f t="shared" si="374"/>
        <v>0</v>
      </c>
      <c r="AN961" s="2">
        <f t="shared" si="375"/>
        <v>0</v>
      </c>
      <c r="AP961" t="s">
        <v>1859</v>
      </c>
      <c r="AQ961" t="s">
        <v>1950</v>
      </c>
      <c r="AT961">
        <v>2</v>
      </c>
      <c r="AU961" s="95">
        <v>22</v>
      </c>
      <c r="AV961" s="97">
        <v>103</v>
      </c>
      <c r="AW961" s="100">
        <f t="shared" si="366"/>
        <v>22103</v>
      </c>
      <c r="AY961" s="7" t="s">
        <v>1409</v>
      </c>
    </row>
    <row r="962" spans="1:51" ht="13" hidden="1" customHeight="1" outlineLevel="1">
      <c r="A962" t="s">
        <v>1857</v>
      </c>
      <c r="B962" t="s">
        <v>1950</v>
      </c>
      <c r="C962" s="1">
        <f t="shared" si="367"/>
        <v>31472</v>
      </c>
      <c r="D962" s="7">
        <f>IF(N962&gt;0, RANK(N962,(N962:P962,Q962:AE962)),0)</f>
        <v>2</v>
      </c>
      <c r="E962" s="7">
        <f>IF(O962&gt;0,RANK(O962,(N962:P962,Q962:AE962)),0)</f>
        <v>1</v>
      </c>
      <c r="F962" s="7">
        <f>IF(P962&gt;0,RANK(P962,(N962:P962,Q962:AE962)),0)</f>
        <v>0</v>
      </c>
      <c r="G962" s="1">
        <f t="shared" si="354"/>
        <v>6826</v>
      </c>
      <c r="H962" s="2">
        <f t="shared" si="355"/>
        <v>0.21689120488052874</v>
      </c>
      <c r="I962" s="2"/>
      <c r="J962" s="2">
        <f t="shared" si="368"/>
        <v>0.39155439755973565</v>
      </c>
      <c r="K962" s="2">
        <f t="shared" si="369"/>
        <v>0.60844560244026435</v>
      </c>
      <c r="L962" s="2">
        <f t="shared" si="370"/>
        <v>0</v>
      </c>
      <c r="M962" s="2">
        <f t="shared" si="371"/>
        <v>0</v>
      </c>
      <c r="N962" s="55">
        <v>12323</v>
      </c>
      <c r="O962" s="55">
        <v>19149</v>
      </c>
      <c r="P962" s="106"/>
      <c r="Q962" s="106"/>
      <c r="AG962" s="7">
        <f>IF(Q962&gt;0,RANK(Q962,(N962:P962,Q962:AE962)),0)</f>
        <v>0</v>
      </c>
      <c r="AH962" s="7">
        <f>IF(R962&gt;0,RANK(R962,(N962:P962,Q962:AE962)),0)</f>
        <v>0</v>
      </c>
      <c r="AI962" s="7">
        <f>IF(T962&gt;0,RANK(T962,(N962:P962,Q962:AE962)),0)</f>
        <v>0</v>
      </c>
      <c r="AJ962" s="7">
        <f>IF(S962&gt;0,RANK(S962,(N962:P962,Q962:AE962)),0)</f>
        <v>0</v>
      </c>
      <c r="AK962" s="2">
        <f t="shared" si="372"/>
        <v>0</v>
      </c>
      <c r="AL962" s="2">
        <f t="shared" si="373"/>
        <v>0</v>
      </c>
      <c r="AM962" s="2">
        <f t="shared" si="374"/>
        <v>0</v>
      </c>
      <c r="AN962" s="2">
        <f t="shared" si="375"/>
        <v>0</v>
      </c>
      <c r="AP962" t="s">
        <v>1857</v>
      </c>
      <c r="AQ962" t="s">
        <v>1950</v>
      </c>
      <c r="AT962">
        <v>2</v>
      </c>
      <c r="AU962" s="95">
        <v>22</v>
      </c>
      <c r="AV962" s="97">
        <v>105</v>
      </c>
      <c r="AW962" s="100">
        <f t="shared" si="366"/>
        <v>22105</v>
      </c>
      <c r="AY962" s="7" t="s">
        <v>1409</v>
      </c>
    </row>
    <row r="963" spans="1:51" ht="13" hidden="1" customHeight="1" outlineLevel="1">
      <c r="A963" t="s">
        <v>1007</v>
      </c>
      <c r="B963" t="s">
        <v>1950</v>
      </c>
      <c r="C963" s="1">
        <f t="shared" si="367"/>
        <v>1767</v>
      </c>
      <c r="D963" s="7">
        <f>IF(N963&gt;0, RANK(N963,(N963:P963,Q963:AE963)),0)</f>
        <v>1</v>
      </c>
      <c r="E963" s="7">
        <f>IF(O963&gt;0,RANK(O963,(N963:P963,Q963:AE963)),0)</f>
        <v>2</v>
      </c>
      <c r="F963" s="7">
        <f>IF(P963&gt;0,RANK(P963,(N963:P963,Q963:AE963)),0)</f>
        <v>0</v>
      </c>
      <c r="G963" s="1">
        <f t="shared" si="354"/>
        <v>175</v>
      </c>
      <c r="H963" s="2">
        <f t="shared" si="355"/>
        <v>9.9037917374080367E-2</v>
      </c>
      <c r="I963" s="2"/>
      <c r="J963" s="2">
        <f t="shared" si="368"/>
        <v>0.54951895868704015</v>
      </c>
      <c r="K963" s="2">
        <f t="shared" si="369"/>
        <v>0.4504810413129598</v>
      </c>
      <c r="L963" s="2">
        <f t="shared" si="370"/>
        <v>0</v>
      </c>
      <c r="M963" s="2">
        <f t="shared" si="371"/>
        <v>5.5511151231257827E-17</v>
      </c>
      <c r="N963" s="55">
        <v>971</v>
      </c>
      <c r="O963" s="55">
        <v>796</v>
      </c>
      <c r="P963" s="106"/>
      <c r="Q963" s="106"/>
      <c r="AG963" s="7">
        <f>IF(Q963&gt;0,RANK(Q963,(N963:P963,Q963:AE963)),0)</f>
        <v>0</v>
      </c>
      <c r="AH963" s="7">
        <f>IF(R963&gt;0,RANK(R963,(N963:P963,Q963:AE963)),0)</f>
        <v>0</v>
      </c>
      <c r="AI963" s="7">
        <f>IF(T963&gt;0,RANK(T963,(N963:P963,Q963:AE963)),0)</f>
        <v>0</v>
      </c>
      <c r="AJ963" s="7">
        <f>IF(S963&gt;0,RANK(S963,(N963:P963,Q963:AE963)),0)</f>
        <v>0</v>
      </c>
      <c r="AK963" s="2">
        <f t="shared" si="372"/>
        <v>0</v>
      </c>
      <c r="AL963" s="2">
        <f t="shared" si="373"/>
        <v>0</v>
      </c>
      <c r="AM963" s="2">
        <f t="shared" si="374"/>
        <v>0</v>
      </c>
      <c r="AN963" s="2">
        <f t="shared" si="375"/>
        <v>0</v>
      </c>
      <c r="AP963" t="s">
        <v>1007</v>
      </c>
      <c r="AQ963" t="s">
        <v>1950</v>
      </c>
      <c r="AT963">
        <v>2</v>
      </c>
      <c r="AU963" s="95">
        <v>22</v>
      </c>
      <c r="AV963" s="97">
        <v>107</v>
      </c>
      <c r="AW963" s="100">
        <f t="shared" si="366"/>
        <v>22107</v>
      </c>
      <c r="AY963" s="7" t="s">
        <v>1409</v>
      </c>
    </row>
    <row r="964" spans="1:51" ht="13" hidden="1" customHeight="1" outlineLevel="1">
      <c r="A964" t="s">
        <v>637</v>
      </c>
      <c r="B964" t="s">
        <v>1950</v>
      </c>
      <c r="C964" s="1">
        <f t="shared" si="367"/>
        <v>26223</v>
      </c>
      <c r="D964" s="7">
        <f>IF(N964&gt;0, RANK(N964,(N964:P964,Q964:AE964)),0)</f>
        <v>2</v>
      </c>
      <c r="E964" s="7">
        <f>IF(O964&gt;0,RANK(O964,(N964:P964,Q964:AE964)),0)</f>
        <v>1</v>
      </c>
      <c r="F964" s="7">
        <f>IF(P964&gt;0,RANK(P964,(N964:P964,Q964:AE964)),0)</f>
        <v>0</v>
      </c>
      <c r="G964" s="1">
        <f t="shared" si="354"/>
        <v>7241</v>
      </c>
      <c r="H964" s="2">
        <f t="shared" si="355"/>
        <v>0.27613164016321551</v>
      </c>
      <c r="I964" s="2"/>
      <c r="J964" s="2">
        <f t="shared" si="368"/>
        <v>0.36193417991839227</v>
      </c>
      <c r="K964" s="2">
        <f t="shared" si="369"/>
        <v>0.63806582008160773</v>
      </c>
      <c r="L964" s="2">
        <f t="shared" si="370"/>
        <v>0</v>
      </c>
      <c r="M964" s="2">
        <f t="shared" si="371"/>
        <v>0</v>
      </c>
      <c r="N964" s="55">
        <v>9491</v>
      </c>
      <c r="O964" s="55">
        <v>16732</v>
      </c>
      <c r="P964" s="106"/>
      <c r="Q964" s="106"/>
      <c r="AG964" s="7">
        <f>IF(Q964&gt;0,RANK(Q964,(N964:P964,Q964:AE964)),0)</f>
        <v>0</v>
      </c>
      <c r="AH964" s="7">
        <f>IF(R964&gt;0,RANK(R964,(N964:P964,Q964:AE964)),0)</f>
        <v>0</v>
      </c>
      <c r="AI964" s="7">
        <f>IF(T964&gt;0,RANK(T964,(N964:P964,Q964:AE964)),0)</f>
        <v>0</v>
      </c>
      <c r="AJ964" s="7">
        <f>IF(S964&gt;0,RANK(S964,(N964:P964,Q964:AE964)),0)</f>
        <v>0</v>
      </c>
      <c r="AK964" s="2">
        <f t="shared" si="372"/>
        <v>0</v>
      </c>
      <c r="AL964" s="2">
        <f t="shared" si="373"/>
        <v>0</v>
      </c>
      <c r="AM964" s="2">
        <f t="shared" si="374"/>
        <v>0</v>
      </c>
      <c r="AN964" s="2">
        <f t="shared" si="375"/>
        <v>0</v>
      </c>
      <c r="AP964" t="s">
        <v>637</v>
      </c>
      <c r="AQ964" t="s">
        <v>1950</v>
      </c>
      <c r="AT964">
        <v>2</v>
      </c>
      <c r="AU964" s="95">
        <v>22</v>
      </c>
      <c r="AV964" s="97">
        <v>109</v>
      </c>
      <c r="AW964" s="100">
        <f t="shared" si="366"/>
        <v>22109</v>
      </c>
      <c r="AY964" s="7" t="s">
        <v>1409</v>
      </c>
    </row>
    <row r="965" spans="1:51" ht="13" hidden="1" customHeight="1" outlineLevel="1">
      <c r="A965" t="s">
        <v>532</v>
      </c>
      <c r="B965" t="s">
        <v>1950</v>
      </c>
      <c r="C965" s="1">
        <f t="shared" si="367"/>
        <v>6953</v>
      </c>
      <c r="D965" s="7">
        <f>IF(N965&gt;0, RANK(N965,(N965:P965,Q965:AE965)),0)</f>
        <v>2</v>
      </c>
      <c r="E965" s="7">
        <f>IF(O965&gt;0,RANK(O965,(N965:P965,Q965:AE965)),0)</f>
        <v>1</v>
      </c>
      <c r="F965" s="7">
        <f>IF(P965&gt;0,RANK(P965,(N965:P965,Q965:AE965)),0)</f>
        <v>0</v>
      </c>
      <c r="G965" s="1">
        <f t="shared" si="354"/>
        <v>2977</v>
      </c>
      <c r="H965" s="2">
        <f t="shared" si="355"/>
        <v>0.42816050625629226</v>
      </c>
      <c r="I965" s="2"/>
      <c r="J965" s="2">
        <f t="shared" si="368"/>
        <v>0.2859197468718539</v>
      </c>
      <c r="K965" s="2">
        <f t="shared" si="369"/>
        <v>0.71408025312814616</v>
      </c>
      <c r="L965" s="2">
        <f t="shared" si="370"/>
        <v>0</v>
      </c>
      <c r="M965" s="2">
        <f t="shared" si="371"/>
        <v>-1.1102230246251565E-16</v>
      </c>
      <c r="N965" s="55">
        <v>1988</v>
      </c>
      <c r="O965" s="55">
        <v>4965</v>
      </c>
      <c r="P965" s="106"/>
      <c r="Q965" s="106"/>
      <c r="AG965" s="7">
        <f>IF(Q965&gt;0,RANK(Q965,(N965:P965,Q965:AE965)),0)</f>
        <v>0</v>
      </c>
      <c r="AH965" s="7">
        <f>IF(R965&gt;0,RANK(R965,(N965:P965,Q965:AE965)),0)</f>
        <v>0</v>
      </c>
      <c r="AI965" s="7">
        <f>IF(T965&gt;0,RANK(T965,(N965:P965,Q965:AE965)),0)</f>
        <v>0</v>
      </c>
      <c r="AJ965" s="7">
        <f>IF(S965&gt;0,RANK(S965,(N965:P965,Q965:AE965)),0)</f>
        <v>0</v>
      </c>
      <c r="AK965" s="2">
        <f t="shared" si="372"/>
        <v>0</v>
      </c>
      <c r="AL965" s="2">
        <f t="shared" si="373"/>
        <v>0</v>
      </c>
      <c r="AM965" s="2">
        <f t="shared" si="374"/>
        <v>0</v>
      </c>
      <c r="AN965" s="2">
        <f t="shared" si="375"/>
        <v>0</v>
      </c>
      <c r="AP965" t="s">
        <v>532</v>
      </c>
      <c r="AQ965" t="s">
        <v>1950</v>
      </c>
      <c r="AT965">
        <v>2</v>
      </c>
      <c r="AU965" s="95">
        <v>22</v>
      </c>
      <c r="AV965" s="97">
        <v>111</v>
      </c>
      <c r="AW965" s="100">
        <f t="shared" si="366"/>
        <v>22111</v>
      </c>
      <c r="AY965" s="7" t="s">
        <v>1409</v>
      </c>
    </row>
    <row r="966" spans="1:51" ht="13" hidden="1" customHeight="1" outlineLevel="1">
      <c r="A966" t="s">
        <v>2012</v>
      </c>
      <c r="B966" t="s">
        <v>1950</v>
      </c>
      <c r="C966" s="1">
        <f t="shared" si="367"/>
        <v>14760</v>
      </c>
      <c r="D966" s="7">
        <f>IF(N966&gt;0, RANK(N966,(N966:P966,Q966:AE966)),0)</f>
        <v>2</v>
      </c>
      <c r="E966" s="7">
        <f>IF(O966&gt;0,RANK(O966,(N966:P966,Q966:AE966)),0)</f>
        <v>1</v>
      </c>
      <c r="F966" s="7">
        <f>IF(P966&gt;0,RANK(P966,(N966:P966,Q966:AE966)),0)</f>
        <v>0</v>
      </c>
      <c r="G966" s="1">
        <f t="shared" si="354"/>
        <v>7642</v>
      </c>
      <c r="H966" s="2">
        <f t="shared" si="355"/>
        <v>0.51775067750677506</v>
      </c>
      <c r="I966" s="2"/>
      <c r="J966" s="2">
        <f t="shared" si="368"/>
        <v>0.24112466124661247</v>
      </c>
      <c r="K966" s="2">
        <f t="shared" si="369"/>
        <v>0.75887533875338753</v>
      </c>
      <c r="L966" s="2">
        <f t="shared" si="370"/>
        <v>0</v>
      </c>
      <c r="M966" s="2">
        <f t="shared" si="371"/>
        <v>0</v>
      </c>
      <c r="N966" s="55">
        <v>3559</v>
      </c>
      <c r="O966" s="55">
        <v>11201</v>
      </c>
      <c r="P966" s="106"/>
      <c r="Q966" s="106"/>
      <c r="AG966" s="7">
        <f>IF(Q966&gt;0,RANK(Q966,(N966:P966,Q966:AE966)),0)</f>
        <v>0</v>
      </c>
      <c r="AH966" s="7">
        <f>IF(R966&gt;0,RANK(R966,(N966:P966,Q966:AE966)),0)</f>
        <v>0</v>
      </c>
      <c r="AI966" s="7">
        <f>IF(T966&gt;0,RANK(T966,(N966:P966,Q966:AE966)),0)</f>
        <v>0</v>
      </c>
      <c r="AJ966" s="7">
        <f>IF(S966&gt;0,RANK(S966,(N966:P966,Q966:AE966)),0)</f>
        <v>0</v>
      </c>
      <c r="AK966" s="2">
        <f t="shared" si="372"/>
        <v>0</v>
      </c>
      <c r="AL966" s="2">
        <f t="shared" si="373"/>
        <v>0</v>
      </c>
      <c r="AM966" s="2">
        <f t="shared" si="374"/>
        <v>0</v>
      </c>
      <c r="AN966" s="2">
        <f t="shared" si="375"/>
        <v>0</v>
      </c>
      <c r="AP966" t="s">
        <v>2012</v>
      </c>
      <c r="AQ966" t="s">
        <v>1950</v>
      </c>
      <c r="AT966">
        <v>2</v>
      </c>
      <c r="AU966" s="95">
        <v>22</v>
      </c>
      <c r="AV966" s="97">
        <v>113</v>
      </c>
      <c r="AW966" s="100">
        <f t="shared" si="366"/>
        <v>22113</v>
      </c>
      <c r="AY966" s="7" t="s">
        <v>1409</v>
      </c>
    </row>
    <row r="967" spans="1:51" ht="13" hidden="1" customHeight="1" outlineLevel="1">
      <c r="A967" t="s">
        <v>2130</v>
      </c>
      <c r="B967" t="s">
        <v>1950</v>
      </c>
      <c r="C967" s="1">
        <f t="shared" si="367"/>
        <v>9777</v>
      </c>
      <c r="D967" s="7">
        <f>IF(N967&gt;0, RANK(N967,(N967:P967,Q967:AE967)),0)</f>
        <v>2</v>
      </c>
      <c r="E967" s="7">
        <f>IF(O967&gt;0,RANK(O967,(N967:P967,Q967:AE967)),0)</f>
        <v>1</v>
      </c>
      <c r="F967" s="7">
        <f>IF(P967&gt;0,RANK(P967,(N967:P967,Q967:AE967)),0)</f>
        <v>0</v>
      </c>
      <c r="G967" s="1">
        <f t="shared" si="354"/>
        <v>5931</v>
      </c>
      <c r="H967" s="2">
        <f t="shared" si="355"/>
        <v>0.60662779993863147</v>
      </c>
      <c r="I967" s="2"/>
      <c r="J967" s="2">
        <f t="shared" si="368"/>
        <v>0.19668610003068426</v>
      </c>
      <c r="K967" s="2">
        <f t="shared" si="369"/>
        <v>0.80331389996931579</v>
      </c>
      <c r="L967" s="2">
        <f t="shared" si="370"/>
        <v>0</v>
      </c>
      <c r="M967" s="2">
        <f t="shared" si="371"/>
        <v>-1.1102230246251565E-16</v>
      </c>
      <c r="N967" s="55">
        <v>1923</v>
      </c>
      <c r="O967" s="55">
        <v>7854</v>
      </c>
      <c r="P967" s="106"/>
      <c r="Q967" s="106"/>
      <c r="AG967" s="7">
        <f>IF(Q967&gt;0,RANK(Q967,(N967:P967,Q967:AE967)),0)</f>
        <v>0</v>
      </c>
      <c r="AH967" s="7">
        <f>IF(R967&gt;0,RANK(R967,(N967:P967,Q967:AE967)),0)</f>
        <v>0</v>
      </c>
      <c r="AI967" s="7">
        <f>IF(T967&gt;0,RANK(T967,(N967:P967,Q967:AE967)),0)</f>
        <v>0</v>
      </c>
      <c r="AJ967" s="7">
        <f>IF(S967&gt;0,RANK(S967,(N967:P967,Q967:AE967)),0)</f>
        <v>0</v>
      </c>
      <c r="AK967" s="2">
        <f t="shared" si="372"/>
        <v>0</v>
      </c>
      <c r="AL967" s="2">
        <f t="shared" si="373"/>
        <v>0</v>
      </c>
      <c r="AM967" s="2">
        <f t="shared" si="374"/>
        <v>0</v>
      </c>
      <c r="AN967" s="2">
        <f t="shared" si="375"/>
        <v>0</v>
      </c>
      <c r="AP967" t="s">
        <v>2130</v>
      </c>
      <c r="AQ967" t="s">
        <v>1950</v>
      </c>
      <c r="AT967">
        <v>2</v>
      </c>
      <c r="AU967" s="95">
        <v>22</v>
      </c>
      <c r="AV967" s="97">
        <v>115</v>
      </c>
      <c r="AW967" s="100">
        <f t="shared" si="366"/>
        <v>22115</v>
      </c>
      <c r="AY967" s="7" t="s">
        <v>1409</v>
      </c>
    </row>
    <row r="968" spans="1:51" ht="13" hidden="1" customHeight="1" outlineLevel="1">
      <c r="A968" t="s">
        <v>1864</v>
      </c>
      <c r="B968" t="s">
        <v>1950</v>
      </c>
      <c r="C968" s="1">
        <f t="shared" si="367"/>
        <v>12047</v>
      </c>
      <c r="D968" s="7">
        <f>IF(N968&gt;0, RANK(N968,(N968:P968,Q968:AE968)),0)</f>
        <v>2</v>
      </c>
      <c r="E968" s="7">
        <f>IF(O968&gt;0,RANK(O968,(N968:P968,Q968:AE968)),0)</f>
        <v>1</v>
      </c>
      <c r="F968" s="7">
        <f>IF(P968&gt;0,RANK(P968,(N968:P968,Q968:AE968)),0)</f>
        <v>0</v>
      </c>
      <c r="G968" s="1">
        <f t="shared" si="354"/>
        <v>2241</v>
      </c>
      <c r="H968" s="2">
        <f t="shared" si="355"/>
        <v>0.1860214161201959</v>
      </c>
      <c r="I968" s="2"/>
      <c r="J968" s="2">
        <f t="shared" si="368"/>
        <v>0.40698929193990208</v>
      </c>
      <c r="K968" s="2">
        <f t="shared" si="369"/>
        <v>0.59301070806009792</v>
      </c>
      <c r="L968" s="2">
        <f t="shared" si="370"/>
        <v>0</v>
      </c>
      <c r="M968" s="2">
        <f t="shared" si="371"/>
        <v>0</v>
      </c>
      <c r="N968" s="55">
        <v>4903</v>
      </c>
      <c r="O968" s="55">
        <v>7144</v>
      </c>
      <c r="P968" s="106"/>
      <c r="Q968" s="106"/>
      <c r="AG968" s="7">
        <f>IF(Q968&gt;0,RANK(Q968,(N968:P968,Q968:AE968)),0)</f>
        <v>0</v>
      </c>
      <c r="AH968" s="7">
        <f>IF(R968&gt;0,RANK(R968,(N968:P968,Q968:AE968)),0)</f>
        <v>0</v>
      </c>
      <c r="AI968" s="7">
        <f>IF(T968&gt;0,RANK(T968,(N968:P968,Q968:AE968)),0)</f>
        <v>0</v>
      </c>
      <c r="AJ968" s="7">
        <f>IF(S968&gt;0,RANK(S968,(N968:P968,Q968:AE968)),0)</f>
        <v>0</v>
      </c>
      <c r="AK968" s="2">
        <f t="shared" si="372"/>
        <v>0</v>
      </c>
      <c r="AL968" s="2">
        <f t="shared" si="373"/>
        <v>0</v>
      </c>
      <c r="AM968" s="2">
        <f t="shared" si="374"/>
        <v>0</v>
      </c>
      <c r="AN968" s="2">
        <f t="shared" si="375"/>
        <v>0</v>
      </c>
      <c r="AP968" t="s">
        <v>1864</v>
      </c>
      <c r="AQ968" t="s">
        <v>1950</v>
      </c>
      <c r="AT968">
        <v>2</v>
      </c>
      <c r="AU968" s="95">
        <v>22</v>
      </c>
      <c r="AV968" s="97">
        <v>117</v>
      </c>
      <c r="AW968" s="100">
        <f t="shared" si="366"/>
        <v>22117</v>
      </c>
      <c r="AY968" s="7" t="s">
        <v>1409</v>
      </c>
    </row>
    <row r="969" spans="1:51" ht="13" hidden="1" customHeight="1" outlineLevel="1">
      <c r="A969" t="s">
        <v>2446</v>
      </c>
      <c r="B969" t="s">
        <v>1950</v>
      </c>
      <c r="C969" s="1">
        <f t="shared" si="367"/>
        <v>12011</v>
      </c>
      <c r="D969" s="7">
        <f>IF(N969&gt;0, RANK(N969,(N969:P969,Q969:AE969)),0)</f>
        <v>2</v>
      </c>
      <c r="E969" s="7">
        <f>IF(O969&gt;0,RANK(O969,(N969:P969,Q969:AE969)),0)</f>
        <v>1</v>
      </c>
      <c r="F969" s="7">
        <f>IF(P969&gt;0,RANK(P969,(N969:P969,Q969:AE969)),0)</f>
        <v>0</v>
      </c>
      <c r="G969" s="1">
        <f t="shared" si="354"/>
        <v>2241</v>
      </c>
      <c r="H969" s="2">
        <f t="shared" si="355"/>
        <v>0.18657896927816167</v>
      </c>
      <c r="I969" s="2"/>
      <c r="J969" s="2">
        <f t="shared" si="368"/>
        <v>0.40671051536091918</v>
      </c>
      <c r="K969" s="2">
        <f t="shared" si="369"/>
        <v>0.59328948463908082</v>
      </c>
      <c r="L969" s="2">
        <f t="shared" si="370"/>
        <v>0</v>
      </c>
      <c r="M969" s="2">
        <f t="shared" si="371"/>
        <v>0</v>
      </c>
      <c r="N969" s="55">
        <v>4885</v>
      </c>
      <c r="O969" s="55">
        <v>7126</v>
      </c>
      <c r="P969" s="106"/>
      <c r="Q969" s="106"/>
      <c r="AG969" s="7">
        <f>IF(Q969&gt;0,RANK(Q969,(N969:P969,Q969:AE969)),0)</f>
        <v>0</v>
      </c>
      <c r="AH969" s="7">
        <f>IF(R969&gt;0,RANK(R969,(N969:P969,Q969:AE969)),0)</f>
        <v>0</v>
      </c>
      <c r="AI969" s="7">
        <f>IF(T969&gt;0,RANK(T969,(N969:P969,Q969:AE969)),0)</f>
        <v>0</v>
      </c>
      <c r="AJ969" s="7">
        <f>IF(S969&gt;0,RANK(S969,(N969:P969,Q969:AE969)),0)</f>
        <v>0</v>
      </c>
      <c r="AK969" s="2">
        <f t="shared" si="372"/>
        <v>0</v>
      </c>
      <c r="AL969" s="2">
        <f t="shared" si="373"/>
        <v>0</v>
      </c>
      <c r="AM969" s="2">
        <f t="shared" si="374"/>
        <v>0</v>
      </c>
      <c r="AN969" s="2">
        <f t="shared" si="375"/>
        <v>0</v>
      </c>
      <c r="AP969" t="s">
        <v>2446</v>
      </c>
      <c r="AQ969" t="s">
        <v>1950</v>
      </c>
      <c r="AT969">
        <v>2</v>
      </c>
      <c r="AU969" s="95">
        <v>22</v>
      </c>
      <c r="AV969" s="97">
        <v>119</v>
      </c>
      <c r="AW969" s="100">
        <f t="shared" si="366"/>
        <v>22119</v>
      </c>
      <c r="AY969" s="7" t="s">
        <v>1409</v>
      </c>
    </row>
    <row r="970" spans="1:51" ht="13" hidden="1" customHeight="1" outlineLevel="1">
      <c r="A970" t="s">
        <v>1329</v>
      </c>
      <c r="B970" t="s">
        <v>1950</v>
      </c>
      <c r="C970" s="1">
        <f t="shared" si="367"/>
        <v>8462</v>
      </c>
      <c r="D970" s="7">
        <f>IF(N970&gt;0, RANK(N970,(N970:P970,Q970:AE970)),0)</f>
        <v>2</v>
      </c>
      <c r="E970" s="7">
        <f>IF(O970&gt;0,RANK(O970,(N970:P970,Q970:AE970)),0)</f>
        <v>1</v>
      </c>
      <c r="F970" s="7">
        <f>IF(P970&gt;0,RANK(P970,(N970:P970,Q970:AE970)),0)</f>
        <v>0</v>
      </c>
      <c r="G970" s="1">
        <f t="shared" ref="G970:G993" si="376">IF(C970&gt;0,MAX(N970:P970)-LARGE(N970:P970,2),0)</f>
        <v>166</v>
      </c>
      <c r="H970" s="2">
        <f t="shared" ref="H970:H1008" si="377">IF(C970&gt;0,G970/C970,0)</f>
        <v>1.9617111793902152E-2</v>
      </c>
      <c r="I970" s="2"/>
      <c r="J970" s="2">
        <f t="shared" si="368"/>
        <v>0.49019144410304893</v>
      </c>
      <c r="K970" s="2">
        <f t="shared" si="369"/>
        <v>0.50980855589695107</v>
      </c>
      <c r="L970" s="2">
        <f t="shared" si="370"/>
        <v>0</v>
      </c>
      <c r="M970" s="2">
        <f t="shared" si="371"/>
        <v>0</v>
      </c>
      <c r="N970" s="55">
        <v>4148</v>
      </c>
      <c r="O970" s="55">
        <v>4314</v>
      </c>
      <c r="P970" s="106"/>
      <c r="Q970" s="106"/>
      <c r="AG970" s="7">
        <f>IF(Q970&gt;0,RANK(Q970,(N970:P970,Q970:AE970)),0)</f>
        <v>0</v>
      </c>
      <c r="AH970" s="7">
        <f>IF(R970&gt;0,RANK(R970,(N970:P970,Q970:AE970)),0)</f>
        <v>0</v>
      </c>
      <c r="AI970" s="7">
        <f>IF(T970&gt;0,RANK(T970,(N970:P970,Q970:AE970)),0)</f>
        <v>0</v>
      </c>
      <c r="AJ970" s="7">
        <f>IF(S970&gt;0,RANK(S970,(N970:P970,Q970:AE970)),0)</f>
        <v>0</v>
      </c>
      <c r="AK970" s="2">
        <f t="shared" si="372"/>
        <v>0</v>
      </c>
      <c r="AL970" s="2">
        <f t="shared" si="373"/>
        <v>0</v>
      </c>
      <c r="AM970" s="2">
        <f t="shared" si="374"/>
        <v>0</v>
      </c>
      <c r="AN970" s="2">
        <f t="shared" si="375"/>
        <v>0</v>
      </c>
      <c r="AP970" t="s">
        <v>1329</v>
      </c>
      <c r="AQ970" t="s">
        <v>1950</v>
      </c>
      <c r="AT970">
        <v>2</v>
      </c>
      <c r="AU970" s="95">
        <v>22</v>
      </c>
      <c r="AV970" s="97">
        <v>121</v>
      </c>
      <c r="AW970" s="100">
        <f t="shared" si="366"/>
        <v>22121</v>
      </c>
      <c r="AY970" s="7" t="s">
        <v>1409</v>
      </c>
    </row>
    <row r="971" spans="1:51" ht="13" hidden="1" customHeight="1" outlineLevel="1">
      <c r="A971" t="s">
        <v>241</v>
      </c>
      <c r="B971" t="s">
        <v>1950</v>
      </c>
      <c r="C971" s="1">
        <f t="shared" si="367"/>
        <v>3004</v>
      </c>
      <c r="D971" s="7">
        <f>IF(N971&gt;0, RANK(N971,(N971:P971,Q971:AE971)),0)</f>
        <v>2</v>
      </c>
      <c r="E971" s="7">
        <f>IF(O971&gt;0,RANK(O971,(N971:P971,Q971:AE971)),0)</f>
        <v>1</v>
      </c>
      <c r="F971" s="7">
        <f>IF(P971&gt;0,RANK(P971,(N971:P971,Q971:AE971)),0)</f>
        <v>0</v>
      </c>
      <c r="G971" s="1">
        <f t="shared" si="376"/>
        <v>1840</v>
      </c>
      <c r="H971" s="2">
        <f t="shared" si="377"/>
        <v>0.61251664447403464</v>
      </c>
      <c r="I971" s="2"/>
      <c r="J971" s="2">
        <f t="shared" si="368"/>
        <v>0.19374167776298268</v>
      </c>
      <c r="K971" s="2">
        <f t="shared" si="369"/>
        <v>0.80625832223701732</v>
      </c>
      <c r="L971" s="2">
        <f t="shared" si="370"/>
        <v>0</v>
      </c>
      <c r="M971" s="2">
        <f t="shared" si="371"/>
        <v>0</v>
      </c>
      <c r="N971" s="55">
        <v>582</v>
      </c>
      <c r="O971" s="55">
        <v>2422</v>
      </c>
      <c r="P971" s="106"/>
      <c r="Q971" s="106"/>
      <c r="AG971" s="7">
        <f>IF(Q971&gt;0,RANK(Q971,(N971:P971,Q971:AE971)),0)</f>
        <v>0</v>
      </c>
      <c r="AH971" s="7">
        <f>IF(R971&gt;0,RANK(R971,(N971:P971,Q971:AE971)),0)</f>
        <v>0</v>
      </c>
      <c r="AI971" s="7">
        <f>IF(T971&gt;0,RANK(T971,(N971:P971,Q971:AE971)),0)</f>
        <v>0</v>
      </c>
      <c r="AJ971" s="7">
        <f>IF(S971&gt;0,RANK(S971,(N971:P971,Q971:AE971)),0)</f>
        <v>0</v>
      </c>
      <c r="AK971" s="2">
        <f t="shared" si="372"/>
        <v>0</v>
      </c>
      <c r="AL971" s="2">
        <f t="shared" si="373"/>
        <v>0</v>
      </c>
      <c r="AM971" s="2">
        <f t="shared" si="374"/>
        <v>0</v>
      </c>
      <c r="AN971" s="2">
        <f t="shared" si="375"/>
        <v>0</v>
      </c>
      <c r="AP971" t="s">
        <v>241</v>
      </c>
      <c r="AQ971" t="s">
        <v>1950</v>
      </c>
      <c r="AT971">
        <v>2</v>
      </c>
      <c r="AU971" s="95">
        <v>22</v>
      </c>
      <c r="AV971" s="97">
        <v>123</v>
      </c>
      <c r="AW971" s="100">
        <f t="shared" si="366"/>
        <v>22123</v>
      </c>
      <c r="AY971" s="7" t="s">
        <v>1409</v>
      </c>
    </row>
    <row r="972" spans="1:51" ht="13" hidden="1" customHeight="1" outlineLevel="1">
      <c r="A972" t="s">
        <v>224</v>
      </c>
      <c r="B972" t="s">
        <v>1950</v>
      </c>
      <c r="C972" s="1">
        <f t="shared" si="367"/>
        <v>4158</v>
      </c>
      <c r="D972" s="7">
        <f>IF(N972&gt;0, RANK(N972,(N972:P972,Q972:AE972)),0)</f>
        <v>2</v>
      </c>
      <c r="E972" s="7">
        <f>IF(O972&gt;0,RANK(O972,(N972:P972,Q972:AE972)),0)</f>
        <v>1</v>
      </c>
      <c r="F972" s="7">
        <f>IF(P972&gt;0,RANK(P972,(N972:P972,Q972:AE972)),0)</f>
        <v>0</v>
      </c>
      <c r="G972" s="1">
        <f t="shared" si="376"/>
        <v>304</v>
      </c>
      <c r="H972" s="2">
        <f t="shared" si="377"/>
        <v>7.3112073112073114E-2</v>
      </c>
      <c r="I972" s="2"/>
      <c r="J972" s="2">
        <f t="shared" si="368"/>
        <v>0.46344396344396344</v>
      </c>
      <c r="K972" s="2">
        <f t="shared" si="369"/>
        <v>0.53655603655603656</v>
      </c>
      <c r="L972" s="2">
        <f t="shared" si="370"/>
        <v>0</v>
      </c>
      <c r="M972" s="2">
        <f t="shared" si="371"/>
        <v>0</v>
      </c>
      <c r="N972" s="55">
        <v>1927</v>
      </c>
      <c r="O972" s="55">
        <v>2231</v>
      </c>
      <c r="P972" s="106"/>
      <c r="Q972" s="106"/>
      <c r="AG972" s="7">
        <f>IF(Q972&gt;0,RANK(Q972,(N972:P972,Q972:AE972)),0)</f>
        <v>0</v>
      </c>
      <c r="AH972" s="7">
        <f>IF(R972&gt;0,RANK(R972,(N972:P972,Q972:AE972)),0)</f>
        <v>0</v>
      </c>
      <c r="AI972" s="7">
        <f>IF(T972&gt;0,RANK(T972,(N972:P972,Q972:AE972)),0)</f>
        <v>0</v>
      </c>
      <c r="AJ972" s="7">
        <f>IF(S972&gt;0,RANK(S972,(N972:P972,Q972:AE972)),0)</f>
        <v>0</v>
      </c>
      <c r="AK972" s="2">
        <f t="shared" si="372"/>
        <v>0</v>
      </c>
      <c r="AL972" s="2">
        <f t="shared" si="373"/>
        <v>0</v>
      </c>
      <c r="AM972" s="2">
        <f t="shared" si="374"/>
        <v>0</v>
      </c>
      <c r="AN972" s="2">
        <f t="shared" si="375"/>
        <v>0</v>
      </c>
      <c r="AP972" t="s">
        <v>224</v>
      </c>
      <c r="AQ972" t="s">
        <v>1950</v>
      </c>
      <c r="AT972">
        <v>2</v>
      </c>
      <c r="AU972" s="95">
        <v>22</v>
      </c>
      <c r="AV972" s="97">
        <v>125</v>
      </c>
      <c r="AW972" s="100">
        <f t="shared" si="366"/>
        <v>22125</v>
      </c>
      <c r="AY972" s="7" t="s">
        <v>1409</v>
      </c>
    </row>
    <row r="973" spans="1:51" ht="13" hidden="1" customHeight="1" outlineLevel="1">
      <c r="A973" t="s">
        <v>1815</v>
      </c>
      <c r="B973" t="s">
        <v>1950</v>
      </c>
      <c r="C973" s="1">
        <f t="shared" si="367"/>
        <v>4164</v>
      </c>
      <c r="D973" s="7">
        <f>IF(N973&gt;0, RANK(N973,(N973:P973,Q973:AE973)),0)</f>
        <v>2</v>
      </c>
      <c r="E973" s="7">
        <f>IF(O973&gt;0,RANK(O973,(N973:P973,Q973:AE973)),0)</f>
        <v>1</v>
      </c>
      <c r="F973" s="7">
        <f>IF(P973&gt;0,RANK(P973,(N973:P973,Q973:AE973)),0)</f>
        <v>0</v>
      </c>
      <c r="G973" s="1">
        <f t="shared" si="376"/>
        <v>1560</v>
      </c>
      <c r="H973" s="2">
        <f t="shared" si="377"/>
        <v>0.37463976945244959</v>
      </c>
      <c r="I973" s="2"/>
      <c r="J973" s="2">
        <f t="shared" si="368"/>
        <v>0.31268011527377521</v>
      </c>
      <c r="K973" s="2">
        <f t="shared" si="369"/>
        <v>0.68731988472622474</v>
      </c>
      <c r="L973" s="2">
        <f t="shared" si="370"/>
        <v>0</v>
      </c>
      <c r="M973" s="2">
        <f t="shared" si="371"/>
        <v>0</v>
      </c>
      <c r="N973" s="55">
        <v>1302</v>
      </c>
      <c r="O973" s="55">
        <v>2862</v>
      </c>
      <c r="P973" s="106"/>
      <c r="Q973" s="106"/>
      <c r="AG973" s="7">
        <f>IF(Q973&gt;0,RANK(Q973,(N973:P973,Q973:AE973)),0)</f>
        <v>0</v>
      </c>
      <c r="AH973" s="7">
        <f>IF(R973&gt;0,RANK(R973,(N973:P973,Q973:AE973)),0)</f>
        <v>0</v>
      </c>
      <c r="AI973" s="7">
        <f>IF(T973&gt;0,RANK(T973,(N973:P973,Q973:AE973)),0)</f>
        <v>0</v>
      </c>
      <c r="AJ973" s="7">
        <f>IF(S973&gt;0,RANK(S973,(N973:P973,Q973:AE973)),0)</f>
        <v>0</v>
      </c>
      <c r="AK973" s="2">
        <f t="shared" si="372"/>
        <v>0</v>
      </c>
      <c r="AL973" s="2">
        <f t="shared" si="373"/>
        <v>0</v>
      </c>
      <c r="AM973" s="2">
        <f t="shared" si="374"/>
        <v>0</v>
      </c>
      <c r="AN973" s="2">
        <f t="shared" si="375"/>
        <v>0</v>
      </c>
      <c r="AP973" t="s">
        <v>1815</v>
      </c>
      <c r="AQ973" t="s">
        <v>1950</v>
      </c>
      <c r="AT973">
        <v>2</v>
      </c>
      <c r="AU973" s="95">
        <v>22</v>
      </c>
      <c r="AV973" s="97">
        <v>127</v>
      </c>
      <c r="AW973" s="100">
        <f t="shared" si="366"/>
        <v>22127</v>
      </c>
      <c r="AY973" s="7" t="s">
        <v>1409</v>
      </c>
    </row>
    <row r="974" spans="1:51" ht="13" customHeight="1" collapsed="1">
      <c r="A974" t="s">
        <v>444</v>
      </c>
      <c r="B974" t="s">
        <v>2430</v>
      </c>
      <c r="C974" s="1">
        <f t="shared" si="367"/>
        <v>1273589</v>
      </c>
      <c r="D974" s="7">
        <f>IF(N974&gt;0, RANK(N974,(N974:P974,Q974:AE974)),0)</f>
        <v>2</v>
      </c>
      <c r="E974" s="7">
        <f>IF(O974&gt;0,RANK(O974,(N974:P974,Q974:AE974)),0)</f>
        <v>1</v>
      </c>
      <c r="F974" s="7">
        <f>IF(P974&gt;0,RANK(P974,(N974:P974,Q974:AE974)),0)</f>
        <v>0</v>
      </c>
      <c r="G974" s="1">
        <f t="shared" si="376"/>
        <v>151169</v>
      </c>
      <c r="H974" s="2">
        <f t="shared" si="377"/>
        <v>0.11869527767592214</v>
      </c>
      <c r="I974" s="2"/>
      <c r="J974" s="2">
        <f t="shared" si="368"/>
        <v>0.44065236116203893</v>
      </c>
      <c r="K974" s="2">
        <f t="shared" si="369"/>
        <v>0.55934763883796101</v>
      </c>
      <c r="L974" s="2">
        <f t="shared" si="370"/>
        <v>0</v>
      </c>
      <c r="M974" s="2">
        <f>IF(C974=0,"-",(1-J974-K974-L974))</f>
        <v>0</v>
      </c>
      <c r="N974" s="106">
        <f>SUM(N910:N973)</f>
        <v>561210</v>
      </c>
      <c r="O974" s="106">
        <f>SUM(O910:O973)</f>
        <v>712379</v>
      </c>
      <c r="P974" s="106"/>
      <c r="Q974" s="106"/>
      <c r="R974" s="106"/>
      <c r="Y974" s="106"/>
      <c r="Z974" s="106"/>
      <c r="AA974" s="106"/>
      <c r="AB974" s="106"/>
      <c r="AC974" s="106"/>
      <c r="AD974" s="106"/>
      <c r="AG974" s="7">
        <f>IF(Q974&gt;0,RANK(Q974,(N974:P974,Q974:AE974)),0)</f>
        <v>0</v>
      </c>
      <c r="AH974" s="7">
        <f>IF(R974&gt;0,RANK(R974,(N974:P974,Q974:AE974)),0)</f>
        <v>0</v>
      </c>
      <c r="AI974" s="7">
        <f>IF(T974&gt;0,RANK(T974,(N974:P974,Q974:AE974)),0)</f>
        <v>0</v>
      </c>
      <c r="AJ974" s="7">
        <f>IF(S974&gt;0,RANK(S974,(N974:P974,Q974:AE974)),0)</f>
        <v>0</v>
      </c>
      <c r="AK974" s="2">
        <f t="shared" si="372"/>
        <v>0</v>
      </c>
      <c r="AL974" s="2">
        <f t="shared" si="373"/>
        <v>0</v>
      </c>
      <c r="AM974" s="2">
        <f t="shared" si="374"/>
        <v>0</v>
      </c>
      <c r="AN974" s="2">
        <f t="shared" si="375"/>
        <v>0</v>
      </c>
      <c r="AP974" t="s">
        <v>444</v>
      </c>
      <c r="AQ974" t="s">
        <v>2430</v>
      </c>
      <c r="AT974">
        <v>2</v>
      </c>
      <c r="AU974" s="95">
        <v>22</v>
      </c>
      <c r="AV974" s="97"/>
      <c r="AW974" s="95">
        <v>22</v>
      </c>
      <c r="AY974" s="7" t="s">
        <v>2180</v>
      </c>
    </row>
    <row r="975" spans="1:51" ht="13" customHeight="1">
      <c r="C975" s="1"/>
      <c r="E975" s="7"/>
      <c r="F975" s="7"/>
      <c r="I975" s="2"/>
      <c r="P975" s="106"/>
      <c r="Q975" s="106"/>
      <c r="AG975" s="7"/>
      <c r="AH975" s="7"/>
      <c r="AI975" s="7"/>
      <c r="AJ975" s="7"/>
      <c r="AU975" s="95"/>
      <c r="AV975" s="97"/>
      <c r="AW975" s="100"/>
    </row>
    <row r="976" spans="1:51" ht="13" hidden="1" customHeight="1" outlineLevel="1">
      <c r="A976" t="s">
        <v>95</v>
      </c>
      <c r="B976" t="s">
        <v>2133</v>
      </c>
      <c r="C976" s="1">
        <f t="shared" ref="C976:C993" si="378">SUM(N976:AE976)</f>
        <v>45344</v>
      </c>
      <c r="D976" s="7">
        <f>IF(N976&gt;0, RANK(N976,(N976:P976,Q976:AE976)),0)</f>
        <v>2</v>
      </c>
      <c r="E976" s="7">
        <f>IF(O976&gt;0,RANK(O976,(N976:P976,Q976:AE976)),0)</f>
        <v>1</v>
      </c>
      <c r="F976" s="7">
        <f>IF(P976&gt;0,RANK(P976,(N976:P976,Q976:AE976)),0)</f>
        <v>0</v>
      </c>
      <c r="G976" s="1">
        <f t="shared" si="376"/>
        <v>19969</v>
      </c>
      <c r="H976" s="2">
        <f t="shared" si="377"/>
        <v>0.44038902611150316</v>
      </c>
      <c r="I976" s="2"/>
      <c r="J976" s="2">
        <f t="shared" ref="J976:J993" si="379">IF($C976=0,"-",N976/$C976)</f>
        <v>0.27964008468595625</v>
      </c>
      <c r="K976" s="2">
        <f t="shared" ref="K976:K993" si="380">IF($C976=0,"-",O976/$C976)</f>
        <v>0.72002911079745946</v>
      </c>
      <c r="L976" s="2">
        <f t="shared" ref="L976:L993" si="381">IF($C976=0,"-",P976/$C976)</f>
        <v>0</v>
      </c>
      <c r="M976" s="2">
        <f t="shared" ref="M976:M993" si="382">IF(C976=0,"-",(1-J976-K976-L976))</f>
        <v>3.3080451658429322E-4</v>
      </c>
      <c r="N976" s="106">
        <f>SUMIF(Town!$AP$3:$AP$533,$AW976,Town!N$3:N$533)</f>
        <v>12680</v>
      </c>
      <c r="O976" s="106">
        <f>SUMIF(Town!$AP$3:$AP$533,$AW976,Town!O$3:O$533)</f>
        <v>32649</v>
      </c>
      <c r="P976" s="106"/>
      <c r="Q976" s="106"/>
      <c r="X976" s="106">
        <f>SUMIF(Town!$AP$3:$AP$533,$AW976,Town!X$3:X$533)</f>
        <v>0</v>
      </c>
      <c r="Y976" s="106">
        <f>SUMIF(Town!$AP$3:$AP$533,$AW976,Town!Y$3:Y$533)</f>
        <v>14</v>
      </c>
      <c r="Z976" s="106">
        <f>SUMIF(Town!$AP$3:$AP$533,$AW976,Town!Z$3:Z$533)</f>
        <v>1</v>
      </c>
      <c r="AG976" s="7">
        <f>IF(Q976&gt;0,RANK(Q976,(N976:P976,Q976:AE976)),0)</f>
        <v>0</v>
      </c>
      <c r="AH976" s="7">
        <f>IF(R976&gt;0,RANK(R976,(N976:P976,Q976:AE976)),0)</f>
        <v>0</v>
      </c>
      <c r="AI976" s="7">
        <f>IF(T976&gt;0,RANK(T976,(N976:P976,Q976:AE976)),0)</f>
        <v>0</v>
      </c>
      <c r="AJ976" s="7">
        <f>IF(S976&gt;0,RANK(S976,(N976:P976,Q976:AE976)),0)</f>
        <v>0</v>
      </c>
      <c r="AK976" s="2">
        <f t="shared" ref="AK976:AK993" si="383">IF($C976=0,"-",Q976/$C976)</f>
        <v>0</v>
      </c>
      <c r="AL976" s="2">
        <f t="shared" ref="AL976:AL993" si="384">IF($C976=0,"-",R976/$C976)</f>
        <v>0</v>
      </c>
      <c r="AM976" s="2">
        <f t="shared" ref="AM976:AM993" si="385">IF($C976=0,"-",T976/$C976)</f>
        <v>0</v>
      </c>
      <c r="AN976" s="2">
        <f t="shared" ref="AN976:AN993" si="386">IF($C976=0,"-",S976/$C976)</f>
        <v>0</v>
      </c>
      <c r="AP976" t="s">
        <v>95</v>
      </c>
      <c r="AQ976" t="s">
        <v>2133</v>
      </c>
      <c r="AT976">
        <v>2</v>
      </c>
      <c r="AU976" s="95">
        <v>23</v>
      </c>
      <c r="AV976" s="97">
        <v>1</v>
      </c>
      <c r="AW976" s="100">
        <f t="shared" si="366"/>
        <v>23001</v>
      </c>
      <c r="AY976" s="7" t="s">
        <v>1461</v>
      </c>
    </row>
    <row r="977" spans="1:51" ht="13" hidden="1" customHeight="1" outlineLevel="1">
      <c r="A977" t="s">
        <v>2510</v>
      </c>
      <c r="B977" t="s">
        <v>2133</v>
      </c>
      <c r="C977" s="1">
        <f t="shared" si="378"/>
        <v>28419</v>
      </c>
      <c r="D977" s="7">
        <f>IF(N977&gt;0, RANK(N977,(N977:P977,Q977:AE977)),0)</f>
        <v>2</v>
      </c>
      <c r="E977" s="7">
        <f>IF(O977&gt;0,RANK(O977,(N977:P977,Q977:AE977)),0)</f>
        <v>1</v>
      </c>
      <c r="F977" s="7">
        <f>IF(P977&gt;0,RANK(P977,(N977:P977,Q977:AE977)),0)</f>
        <v>0</v>
      </c>
      <c r="G977" s="1">
        <f t="shared" si="376"/>
        <v>15965</v>
      </c>
      <c r="H977" s="2">
        <f t="shared" si="377"/>
        <v>0.56177205390759699</v>
      </c>
      <c r="I977" s="2"/>
      <c r="J977" s="2">
        <f t="shared" si="379"/>
        <v>0.21876209578099159</v>
      </c>
      <c r="K977" s="2">
        <f t="shared" si="380"/>
        <v>0.78053414968858859</v>
      </c>
      <c r="L977" s="2">
        <f t="shared" si="381"/>
        <v>0</v>
      </c>
      <c r="M977" s="2">
        <f t="shared" si="382"/>
        <v>7.0375453041982006E-4</v>
      </c>
      <c r="N977" s="106">
        <f>SUMIF(Town!$AP$3:$AP$533,$AW977,Town!N$3:N$533)</f>
        <v>6217</v>
      </c>
      <c r="O977" s="106">
        <f>SUMIF(Town!$AP$3:$AP$533,$AW977,Town!O$3:O$533)</f>
        <v>22182</v>
      </c>
      <c r="P977" s="106"/>
      <c r="Q977" s="106"/>
      <c r="X977" s="106">
        <f>SUMIF(Town!$AP$3:$AP$533,$AW977,Town!X$3:X$533)</f>
        <v>0</v>
      </c>
      <c r="Y977" s="106">
        <f>SUMIF(Town!$AP$3:$AP$533,$AW977,Town!Y$3:Y$533)</f>
        <v>18</v>
      </c>
      <c r="Z977" s="106">
        <f>SUMIF(Town!$AP$3:$AP$533,$AW977,Town!Z$3:Z$533)</f>
        <v>2</v>
      </c>
      <c r="AG977" s="7">
        <f>IF(Q977&gt;0,RANK(Q977,(N977:P977,Q977:AE977)),0)</f>
        <v>0</v>
      </c>
      <c r="AH977" s="7">
        <f>IF(R977&gt;0,RANK(R977,(N977:P977,Q977:AE977)),0)</f>
        <v>0</v>
      </c>
      <c r="AI977" s="7">
        <f>IF(T977&gt;0,RANK(T977,(N977:P977,Q977:AE977)),0)</f>
        <v>0</v>
      </c>
      <c r="AJ977" s="7">
        <f>IF(S977&gt;0,RANK(S977,(N977:P977,Q977:AE977)),0)</f>
        <v>0</v>
      </c>
      <c r="AK977" s="2">
        <f t="shared" si="383"/>
        <v>0</v>
      </c>
      <c r="AL977" s="2">
        <f t="shared" si="384"/>
        <v>0</v>
      </c>
      <c r="AM977" s="2">
        <f t="shared" si="385"/>
        <v>0</v>
      </c>
      <c r="AN977" s="2">
        <f t="shared" si="386"/>
        <v>0</v>
      </c>
      <c r="AP977" t="s">
        <v>2510</v>
      </c>
      <c r="AQ977" t="s">
        <v>2133</v>
      </c>
      <c r="AT977">
        <v>2</v>
      </c>
      <c r="AU977" s="95">
        <v>23</v>
      </c>
      <c r="AV977" s="97">
        <v>3</v>
      </c>
      <c r="AW977" s="100">
        <f t="shared" si="366"/>
        <v>23003</v>
      </c>
      <c r="AY977" s="7" t="s">
        <v>1461</v>
      </c>
    </row>
    <row r="978" spans="1:51" ht="13" hidden="1" customHeight="1" outlineLevel="1">
      <c r="A978" t="s">
        <v>161</v>
      </c>
      <c r="B978" t="s">
        <v>2133</v>
      </c>
      <c r="C978" s="1">
        <f t="shared" si="378"/>
        <v>139566</v>
      </c>
      <c r="D978" s="7">
        <f>IF(N978&gt;0, RANK(N978,(N978:P978,Q978:AE978)),0)</f>
        <v>2</v>
      </c>
      <c r="E978" s="7">
        <f>IF(O978&gt;0,RANK(O978,(N978:P978,Q978:AE978)),0)</f>
        <v>1</v>
      </c>
      <c r="F978" s="7">
        <f>IF(P978&gt;0,RANK(P978,(N978:P978,Q978:AE978)),0)</f>
        <v>0</v>
      </c>
      <c r="G978" s="1">
        <f t="shared" si="376"/>
        <v>33459</v>
      </c>
      <c r="H978" s="2">
        <f t="shared" si="377"/>
        <v>0.23973603886333347</v>
      </c>
      <c r="I978" s="2"/>
      <c r="J978" s="2">
        <f t="shared" si="379"/>
        <v>0.38000659186334779</v>
      </c>
      <c r="K978" s="2">
        <f t="shared" si="380"/>
        <v>0.61974263072668123</v>
      </c>
      <c r="L978" s="2">
        <f t="shared" si="381"/>
        <v>0</v>
      </c>
      <c r="M978" s="2">
        <f t="shared" si="382"/>
        <v>2.5077740997103692E-4</v>
      </c>
      <c r="N978" s="106">
        <f>SUMIF(Town!$AP$3:$AP$533,$AW978,Town!N$3:N$533)</f>
        <v>53036</v>
      </c>
      <c r="O978" s="106">
        <f>SUMIF(Town!$AP$3:$AP$533,$AW978,Town!O$3:O$533)</f>
        <v>86495</v>
      </c>
      <c r="P978" s="106"/>
      <c r="Q978" s="106"/>
      <c r="X978" s="106">
        <f>SUMIF(Town!$AP$3:$AP$533,$AW978,Town!X$3:X$533)</f>
        <v>0</v>
      </c>
      <c r="Y978" s="106">
        <f>SUMIF(Town!$AP$3:$AP$533,$AW978,Town!Y$3:Y$533)</f>
        <v>28</v>
      </c>
      <c r="Z978" s="106">
        <f>SUMIF(Town!$AP$3:$AP$533,$AW978,Town!Z$3:Z$533)</f>
        <v>7</v>
      </c>
      <c r="AG978" s="7">
        <f>IF(Q978&gt;0,RANK(Q978,(N978:P978,Q978:AE978)),0)</f>
        <v>0</v>
      </c>
      <c r="AH978" s="7">
        <f>IF(R978&gt;0,RANK(R978,(N978:P978,Q978:AE978)),0)</f>
        <v>0</v>
      </c>
      <c r="AI978" s="7">
        <f>IF(T978&gt;0,RANK(T978,(N978:P978,Q978:AE978)),0)</f>
        <v>0</v>
      </c>
      <c r="AJ978" s="7">
        <f>IF(S978&gt;0,RANK(S978,(N978:P978,Q978:AE978)),0)</f>
        <v>0</v>
      </c>
      <c r="AK978" s="2">
        <f t="shared" si="383"/>
        <v>0</v>
      </c>
      <c r="AL978" s="2">
        <f t="shared" si="384"/>
        <v>0</v>
      </c>
      <c r="AM978" s="2">
        <f t="shared" si="385"/>
        <v>0</v>
      </c>
      <c r="AN978" s="2">
        <f t="shared" si="386"/>
        <v>0</v>
      </c>
      <c r="AP978" t="s">
        <v>161</v>
      </c>
      <c r="AQ978" t="s">
        <v>2133</v>
      </c>
      <c r="AT978">
        <v>2</v>
      </c>
      <c r="AU978" s="95">
        <v>23</v>
      </c>
      <c r="AV978" s="97">
        <v>5</v>
      </c>
      <c r="AW978" s="100">
        <f t="shared" si="366"/>
        <v>23005</v>
      </c>
      <c r="AY978" s="7" t="s">
        <v>1461</v>
      </c>
    </row>
    <row r="979" spans="1:51" ht="13" hidden="1" customHeight="1" outlineLevel="1">
      <c r="A979" t="s">
        <v>2389</v>
      </c>
      <c r="B979" t="s">
        <v>2133</v>
      </c>
      <c r="C979" s="1">
        <f t="shared" si="378"/>
        <v>14077</v>
      </c>
      <c r="D979" s="7">
        <f>IF(N979&gt;0, RANK(N979,(N979:P979,Q979:AE979)),0)</f>
        <v>2</v>
      </c>
      <c r="E979" s="7">
        <f>IF(O979&gt;0,RANK(O979,(N979:P979,Q979:AE979)),0)</f>
        <v>1</v>
      </c>
      <c r="F979" s="7">
        <f>IF(P979&gt;0,RANK(P979,(N979:P979,Q979:AE979)),0)</f>
        <v>0</v>
      </c>
      <c r="G979" s="1">
        <f t="shared" si="376"/>
        <v>5632</v>
      </c>
      <c r="H979" s="2">
        <f t="shared" si="377"/>
        <v>0.4000852454358173</v>
      </c>
      <c r="I979" s="2"/>
      <c r="J979" s="2">
        <f t="shared" si="379"/>
        <v>0.29942459330823329</v>
      </c>
      <c r="K979" s="2">
        <f t="shared" si="380"/>
        <v>0.69950983874405059</v>
      </c>
      <c r="L979" s="2">
        <f t="shared" si="381"/>
        <v>0</v>
      </c>
      <c r="M979" s="2">
        <f t="shared" si="382"/>
        <v>1.0655679477160618E-3</v>
      </c>
      <c r="N979" s="106">
        <f>SUMIF(Town!$AP$3:$AP$533,$AW979,Town!N$3:N$533)</f>
        <v>4215</v>
      </c>
      <c r="O979" s="106">
        <f>SUMIF(Town!$AP$3:$AP$533,$AW979,Town!O$3:O$533)</f>
        <v>9847</v>
      </c>
      <c r="P979" s="106"/>
      <c r="Q979" s="106"/>
      <c r="X979" s="106">
        <f>SUMIF(Town!$AP$3:$AP$533,$AW979,Town!X$3:X$533)</f>
        <v>0</v>
      </c>
      <c r="Y979" s="106">
        <f>SUMIF(Town!$AP$3:$AP$533,$AW979,Town!Y$3:Y$533)</f>
        <v>9</v>
      </c>
      <c r="Z979" s="106">
        <f>SUMIF(Town!$AP$3:$AP$533,$AW979,Town!Z$3:Z$533)</f>
        <v>6</v>
      </c>
      <c r="AG979" s="7">
        <f>IF(Q979&gt;0,RANK(Q979,(N979:P979,Q979:AE979)),0)</f>
        <v>0</v>
      </c>
      <c r="AH979" s="7">
        <f>IF(R979&gt;0,RANK(R979,(N979:P979,Q979:AE979)),0)</f>
        <v>0</v>
      </c>
      <c r="AI979" s="7">
        <f>IF(T979&gt;0,RANK(T979,(N979:P979,Q979:AE979)),0)</f>
        <v>0</v>
      </c>
      <c r="AJ979" s="7">
        <f>IF(S979&gt;0,RANK(S979,(N979:P979,Q979:AE979)),0)</f>
        <v>0</v>
      </c>
      <c r="AK979" s="2">
        <f t="shared" si="383"/>
        <v>0</v>
      </c>
      <c r="AL979" s="2">
        <f t="shared" si="384"/>
        <v>0</v>
      </c>
      <c r="AM979" s="2">
        <f t="shared" si="385"/>
        <v>0</v>
      </c>
      <c r="AN979" s="2">
        <f t="shared" si="386"/>
        <v>0</v>
      </c>
      <c r="AP979" t="s">
        <v>2389</v>
      </c>
      <c r="AQ979" t="s">
        <v>2133</v>
      </c>
      <c r="AT979">
        <v>2</v>
      </c>
      <c r="AU979" s="95">
        <v>23</v>
      </c>
      <c r="AV979" s="97">
        <v>7</v>
      </c>
      <c r="AW979" s="100">
        <f t="shared" si="366"/>
        <v>23007</v>
      </c>
      <c r="AY979" s="7" t="s">
        <v>1461</v>
      </c>
    </row>
    <row r="980" spans="1:51" ht="13" hidden="1" customHeight="1" outlineLevel="1">
      <c r="A980" t="s">
        <v>12</v>
      </c>
      <c r="B980" t="s">
        <v>2133</v>
      </c>
      <c r="C980" s="1">
        <f t="shared" si="378"/>
        <v>26037</v>
      </c>
      <c r="D980" s="7">
        <f>IF(N980&gt;0, RANK(N980,(N980:P980,Q980:AE980)),0)</f>
        <v>2</v>
      </c>
      <c r="E980" s="7">
        <f>IF(O980&gt;0,RANK(O980,(N980:P980,Q980:AE980)),0)</f>
        <v>1</v>
      </c>
      <c r="F980" s="7">
        <f>IF(P980&gt;0,RANK(P980,(N980:P980,Q980:AE980)),0)</f>
        <v>0</v>
      </c>
      <c r="G980" s="1">
        <f t="shared" si="376"/>
        <v>6793</v>
      </c>
      <c r="H980" s="2">
        <f t="shared" si="377"/>
        <v>0.26089795291316203</v>
      </c>
      <c r="I980" s="2"/>
      <c r="J980" s="2">
        <f t="shared" si="379"/>
        <v>0.36939739601336558</v>
      </c>
      <c r="K980" s="2">
        <f t="shared" si="380"/>
        <v>0.63029534892652761</v>
      </c>
      <c r="L980" s="2">
        <f t="shared" si="381"/>
        <v>0</v>
      </c>
      <c r="M980" s="2">
        <f t="shared" si="382"/>
        <v>3.0725506010675918E-4</v>
      </c>
      <c r="N980" s="106">
        <f>SUMIF(Town!$AP$3:$AP$533,$AW980,Town!N$3:N$533)</f>
        <v>9618</v>
      </c>
      <c r="O980" s="106">
        <f>SUMIF(Town!$AP$3:$AP$533,$AW980,Town!O$3:O$533)</f>
        <v>16411</v>
      </c>
      <c r="P980" s="106"/>
      <c r="Q980" s="106"/>
      <c r="X980" s="106">
        <f>SUMIF(Town!$AP$3:$AP$533,$AW980,Town!X$3:X$533)</f>
        <v>0</v>
      </c>
      <c r="Y980" s="106">
        <f>SUMIF(Town!$AP$3:$AP$533,$AW980,Town!Y$3:Y$533)</f>
        <v>4</v>
      </c>
      <c r="Z980" s="106">
        <f>SUMIF(Town!$AP$3:$AP$533,$AW980,Town!Z$3:Z$533)</f>
        <v>4</v>
      </c>
      <c r="AG980" s="7">
        <f>IF(Q980&gt;0,RANK(Q980,(N980:P980,Q980:AE980)),0)</f>
        <v>0</v>
      </c>
      <c r="AH980" s="7">
        <f>IF(R980&gt;0,RANK(R980,(N980:P980,Q980:AE980)),0)</f>
        <v>0</v>
      </c>
      <c r="AI980" s="7">
        <f>IF(T980&gt;0,RANK(T980,(N980:P980,Q980:AE980)),0)</f>
        <v>0</v>
      </c>
      <c r="AJ980" s="7">
        <f>IF(S980&gt;0,RANK(S980,(N980:P980,Q980:AE980)),0)</f>
        <v>0</v>
      </c>
      <c r="AK980" s="2">
        <f t="shared" si="383"/>
        <v>0</v>
      </c>
      <c r="AL980" s="2">
        <f t="shared" si="384"/>
        <v>0</v>
      </c>
      <c r="AM980" s="2">
        <f t="shared" si="385"/>
        <v>0</v>
      </c>
      <c r="AN980" s="2">
        <f t="shared" si="386"/>
        <v>0</v>
      </c>
      <c r="AP980" t="s">
        <v>12</v>
      </c>
      <c r="AQ980" t="s">
        <v>2133</v>
      </c>
      <c r="AT980">
        <v>2</v>
      </c>
      <c r="AU980" s="95">
        <v>23</v>
      </c>
      <c r="AV980" s="97">
        <v>9</v>
      </c>
      <c r="AW980" s="100">
        <f t="shared" si="366"/>
        <v>23009</v>
      </c>
      <c r="AY980" s="7" t="s">
        <v>1461</v>
      </c>
    </row>
    <row r="981" spans="1:51" ht="13" hidden="1" customHeight="1" outlineLevel="1">
      <c r="A981" t="s">
        <v>270</v>
      </c>
      <c r="B981" t="s">
        <v>2133</v>
      </c>
      <c r="C981" s="1">
        <f t="shared" si="378"/>
        <v>56045</v>
      </c>
      <c r="D981" s="7">
        <f>IF(N981&gt;0, RANK(N981,(N981:P981,Q981:AE981)),0)</f>
        <v>2</v>
      </c>
      <c r="E981" s="7">
        <f>IF(O981&gt;0,RANK(O981,(N981:P981,Q981:AE981)),0)</f>
        <v>1</v>
      </c>
      <c r="F981" s="7">
        <f>IF(P981&gt;0,RANK(P981,(N981:P981,Q981:AE981)),0)</f>
        <v>0</v>
      </c>
      <c r="G981" s="1">
        <f t="shared" si="376"/>
        <v>21472</v>
      </c>
      <c r="H981" s="2">
        <f t="shared" si="377"/>
        <v>0.38312070657507358</v>
      </c>
      <c r="I981" s="2"/>
      <c r="J981" s="2">
        <f t="shared" si="379"/>
        <v>0.30832366848068515</v>
      </c>
      <c r="K981" s="2">
        <f t="shared" si="380"/>
        <v>0.69144437505575873</v>
      </c>
      <c r="L981" s="2">
        <f t="shared" si="381"/>
        <v>0</v>
      </c>
      <c r="M981" s="2">
        <f t="shared" si="382"/>
        <v>2.3195646355611554E-4</v>
      </c>
      <c r="N981" s="106">
        <f>SUMIF(Town!$AP$3:$AP$533,$AW981,Town!N$3:N$533)</f>
        <v>17280</v>
      </c>
      <c r="O981" s="106">
        <f>SUMIF(Town!$AP$3:$AP$533,$AW981,Town!O$3:O$533)</f>
        <v>38752</v>
      </c>
      <c r="P981" s="106"/>
      <c r="Q981" s="106"/>
      <c r="X981" s="106">
        <f>SUMIF(Town!$AP$3:$AP$533,$AW981,Town!X$3:X$533)</f>
        <v>0</v>
      </c>
      <c r="Y981" s="106">
        <f>SUMIF(Town!$AP$3:$AP$533,$AW981,Town!Y$3:Y$533)</f>
        <v>9</v>
      </c>
      <c r="Z981" s="106">
        <f>SUMIF(Town!$AP$3:$AP$533,$AW981,Town!Z$3:Z$533)</f>
        <v>4</v>
      </c>
      <c r="AG981" s="7">
        <f>IF(Q981&gt;0,RANK(Q981,(N981:P981,Q981:AE981)),0)</f>
        <v>0</v>
      </c>
      <c r="AH981" s="7">
        <f>IF(R981&gt;0,RANK(R981,(N981:P981,Q981:AE981)),0)</f>
        <v>0</v>
      </c>
      <c r="AI981" s="7">
        <f>IF(T981&gt;0,RANK(T981,(N981:P981,Q981:AE981)),0)</f>
        <v>0</v>
      </c>
      <c r="AJ981" s="7">
        <f>IF(S981&gt;0,RANK(S981,(N981:P981,Q981:AE981)),0)</f>
        <v>0</v>
      </c>
      <c r="AK981" s="2">
        <f t="shared" si="383"/>
        <v>0</v>
      </c>
      <c r="AL981" s="2">
        <f t="shared" si="384"/>
        <v>0</v>
      </c>
      <c r="AM981" s="2">
        <f t="shared" si="385"/>
        <v>0</v>
      </c>
      <c r="AN981" s="2">
        <f t="shared" si="386"/>
        <v>0</v>
      </c>
      <c r="AP981" t="s">
        <v>270</v>
      </c>
      <c r="AQ981" t="s">
        <v>2133</v>
      </c>
      <c r="AT981">
        <v>2</v>
      </c>
      <c r="AU981" s="95">
        <v>23</v>
      </c>
      <c r="AV981" s="97">
        <v>11</v>
      </c>
      <c r="AW981" s="100">
        <f t="shared" si="366"/>
        <v>23011</v>
      </c>
      <c r="AY981" s="7" t="s">
        <v>1461</v>
      </c>
    </row>
    <row r="982" spans="1:51" ht="13" hidden="1" customHeight="1" outlineLevel="1">
      <c r="A982" t="s">
        <v>2526</v>
      </c>
      <c r="B982" t="s">
        <v>2133</v>
      </c>
      <c r="C982" s="1">
        <f t="shared" si="378"/>
        <v>18665</v>
      </c>
      <c r="D982" s="7">
        <f>IF(N982&gt;0, RANK(N982,(N982:P982,Q982:AE982)),0)</f>
        <v>2</v>
      </c>
      <c r="E982" s="7">
        <f>IF(O982&gt;0,RANK(O982,(N982:P982,Q982:AE982)),0)</f>
        <v>1</v>
      </c>
      <c r="F982" s="7">
        <f>IF(P982&gt;0,RANK(P982,(N982:P982,Q982:AE982)),0)</f>
        <v>0</v>
      </c>
      <c r="G982" s="1">
        <f t="shared" si="376"/>
        <v>4616</v>
      </c>
      <c r="H982" s="2">
        <f t="shared" si="377"/>
        <v>0.24730779533886954</v>
      </c>
      <c r="I982" s="2"/>
      <c r="J982" s="2">
        <f t="shared" si="379"/>
        <v>0.37535494240557193</v>
      </c>
      <c r="K982" s="2">
        <f t="shared" si="380"/>
        <v>0.62266273774444147</v>
      </c>
      <c r="L982" s="2">
        <f t="shared" si="381"/>
        <v>0</v>
      </c>
      <c r="M982" s="2">
        <f t="shared" si="382"/>
        <v>1.9823198499865358E-3</v>
      </c>
      <c r="N982" s="106">
        <f>SUMIF(Town!$AP$3:$AP$533,$AW982,Town!N$3:N$533)</f>
        <v>7006</v>
      </c>
      <c r="O982" s="106">
        <f>SUMIF(Town!$AP$3:$AP$533,$AW982,Town!O$3:O$533)</f>
        <v>11622</v>
      </c>
      <c r="P982" s="106"/>
      <c r="Q982" s="106"/>
      <c r="X982" s="106">
        <f>SUMIF(Town!$AP$3:$AP$533,$AW982,Town!X$3:X$533)</f>
        <v>0</v>
      </c>
      <c r="Y982" s="106">
        <f>SUMIF(Town!$AP$3:$AP$533,$AW982,Town!Y$3:Y$533)</f>
        <v>5</v>
      </c>
      <c r="Z982" s="106">
        <f>SUMIF(Town!$AP$3:$AP$533,$AW982,Town!Z$3:Z$533)</f>
        <v>32</v>
      </c>
      <c r="AG982" s="7">
        <f>IF(Q982&gt;0,RANK(Q982,(N982:P982,Q982:AE982)),0)</f>
        <v>0</v>
      </c>
      <c r="AH982" s="7">
        <f>IF(R982&gt;0,RANK(R982,(N982:P982,Q982:AE982)),0)</f>
        <v>0</v>
      </c>
      <c r="AI982" s="7">
        <f>IF(T982&gt;0,RANK(T982,(N982:P982,Q982:AE982)),0)</f>
        <v>0</v>
      </c>
      <c r="AJ982" s="7">
        <f>IF(S982&gt;0,RANK(S982,(N982:P982,Q982:AE982)),0)</f>
        <v>0</v>
      </c>
      <c r="AK982" s="2">
        <f t="shared" si="383"/>
        <v>0</v>
      </c>
      <c r="AL982" s="2">
        <f t="shared" si="384"/>
        <v>0</v>
      </c>
      <c r="AM982" s="2">
        <f t="shared" si="385"/>
        <v>0</v>
      </c>
      <c r="AN982" s="2">
        <f t="shared" si="386"/>
        <v>0</v>
      </c>
      <c r="AP982" t="s">
        <v>2526</v>
      </c>
      <c r="AQ982" t="s">
        <v>2133</v>
      </c>
      <c r="AT982">
        <v>2</v>
      </c>
      <c r="AU982" s="95">
        <v>23</v>
      </c>
      <c r="AV982" s="97">
        <v>13</v>
      </c>
      <c r="AW982" s="100">
        <f t="shared" si="366"/>
        <v>23013</v>
      </c>
      <c r="AY982" s="7" t="s">
        <v>1461</v>
      </c>
    </row>
    <row r="983" spans="1:51" ht="13" hidden="1" customHeight="1" outlineLevel="1">
      <c r="A983" t="s">
        <v>181</v>
      </c>
      <c r="B983" t="s">
        <v>2133</v>
      </c>
      <c r="C983" s="1">
        <f t="shared" si="378"/>
        <v>17983</v>
      </c>
      <c r="D983" s="7">
        <f>IF(N983&gt;0, RANK(N983,(N983:P983,Q983:AE983)),0)</f>
        <v>2</v>
      </c>
      <c r="E983" s="7">
        <f>IF(O983&gt;0,RANK(O983,(N983:P983,Q983:AE983)),0)</f>
        <v>1</v>
      </c>
      <c r="F983" s="7">
        <f>IF(P983&gt;0,RANK(P983,(N983:P983,Q983:AE983)),0)</f>
        <v>0</v>
      </c>
      <c r="G983" s="1">
        <f t="shared" si="376"/>
        <v>6675</v>
      </c>
      <c r="H983" s="2">
        <f t="shared" si="377"/>
        <v>0.37118389590168493</v>
      </c>
      <c r="I983" s="2"/>
      <c r="J983" s="2">
        <f t="shared" si="379"/>
        <v>0.31396318745481844</v>
      </c>
      <c r="K983" s="2">
        <f t="shared" si="380"/>
        <v>0.68514708335650332</v>
      </c>
      <c r="L983" s="2">
        <f t="shared" si="381"/>
        <v>0</v>
      </c>
      <c r="M983" s="2">
        <f t="shared" si="382"/>
        <v>8.8972918867824546E-4</v>
      </c>
      <c r="N983" s="106">
        <f>SUMIF(Town!$AP$3:$AP$533,$AW983,Town!N$3:N$533)</f>
        <v>5646</v>
      </c>
      <c r="O983" s="106">
        <f>SUMIF(Town!$AP$3:$AP$533,$AW983,Town!O$3:O$533)</f>
        <v>12321</v>
      </c>
      <c r="P983" s="106"/>
      <c r="Q983" s="106"/>
      <c r="X983" s="106">
        <f>SUMIF(Town!$AP$3:$AP$533,$AW983,Town!X$3:X$533)</f>
        <v>0</v>
      </c>
      <c r="Y983" s="106">
        <f>SUMIF(Town!$AP$3:$AP$533,$AW983,Town!Y$3:Y$533)</f>
        <v>11</v>
      </c>
      <c r="Z983" s="106">
        <f>SUMIF(Town!$AP$3:$AP$533,$AW983,Town!Z$3:Z$533)</f>
        <v>5</v>
      </c>
      <c r="AG983" s="7">
        <f>IF(Q983&gt;0,RANK(Q983,(N983:P983,Q983:AE983)),0)</f>
        <v>0</v>
      </c>
      <c r="AH983" s="7">
        <f>IF(R983&gt;0,RANK(R983,(N983:P983,Q983:AE983)),0)</f>
        <v>0</v>
      </c>
      <c r="AI983" s="7">
        <f>IF(T983&gt;0,RANK(T983,(N983:P983,Q983:AE983)),0)</f>
        <v>0</v>
      </c>
      <c r="AJ983" s="7">
        <f>IF(S983&gt;0,RANK(S983,(N983:P983,Q983:AE983)),0)</f>
        <v>0</v>
      </c>
      <c r="AK983" s="2">
        <f t="shared" si="383"/>
        <v>0</v>
      </c>
      <c r="AL983" s="2">
        <f t="shared" si="384"/>
        <v>0</v>
      </c>
      <c r="AM983" s="2">
        <f t="shared" si="385"/>
        <v>0</v>
      </c>
      <c r="AN983" s="2">
        <f t="shared" si="386"/>
        <v>0</v>
      </c>
      <c r="AP983" t="s">
        <v>181</v>
      </c>
      <c r="AQ983" t="s">
        <v>2133</v>
      </c>
      <c r="AT983">
        <v>2</v>
      </c>
      <c r="AU983" s="95">
        <v>23</v>
      </c>
      <c r="AV983" s="97">
        <v>15</v>
      </c>
      <c r="AW983" s="100">
        <f t="shared" si="366"/>
        <v>23015</v>
      </c>
      <c r="AY983" s="7" t="s">
        <v>1461</v>
      </c>
    </row>
    <row r="984" spans="1:51" ht="13" hidden="1" customHeight="1" outlineLevel="1">
      <c r="A984" t="s">
        <v>149</v>
      </c>
      <c r="B984" t="s">
        <v>2133</v>
      </c>
      <c r="C984" s="1">
        <f t="shared" si="378"/>
        <v>26068</v>
      </c>
      <c r="D984" s="7">
        <f>IF(N984&gt;0, RANK(N984,(N984:P984,Q984:AE984)),0)</f>
        <v>2</v>
      </c>
      <c r="E984" s="7">
        <f>IF(O984&gt;0,RANK(O984,(N984:P984,Q984:AE984)),0)</f>
        <v>1</v>
      </c>
      <c r="F984" s="7">
        <f>IF(P984&gt;0,RANK(P984,(N984:P984,Q984:AE984)),0)</f>
        <v>0</v>
      </c>
      <c r="G984" s="1">
        <f t="shared" si="376"/>
        <v>11034</v>
      </c>
      <c r="H984" s="2">
        <f t="shared" si="377"/>
        <v>0.42327758170937546</v>
      </c>
      <c r="I984" s="2"/>
      <c r="J984" s="2">
        <f t="shared" si="379"/>
        <v>0.28813104189044036</v>
      </c>
      <c r="K984" s="2">
        <f t="shared" si="380"/>
        <v>0.71140862359981583</v>
      </c>
      <c r="L984" s="2">
        <f t="shared" si="381"/>
        <v>0</v>
      </c>
      <c r="M984" s="2">
        <f t="shared" si="382"/>
        <v>4.6033450974380941E-4</v>
      </c>
      <c r="N984" s="106">
        <f>SUMIF(Town!$AP$3:$AP$533,$AW984,Town!N$3:N$533)</f>
        <v>7511</v>
      </c>
      <c r="O984" s="106">
        <f>SUMIF(Town!$AP$3:$AP$533,$AW984,Town!O$3:O$533)</f>
        <v>18545</v>
      </c>
      <c r="P984" s="106"/>
      <c r="Q984" s="106"/>
      <c r="X984" s="106">
        <f>SUMIF(Town!$AP$3:$AP$533,$AW984,Town!X$3:X$533)</f>
        <v>0</v>
      </c>
      <c r="Y984" s="106">
        <f>SUMIF(Town!$AP$3:$AP$533,$AW984,Town!Y$3:Y$533)</f>
        <v>5</v>
      </c>
      <c r="Z984" s="106">
        <f>SUMIF(Town!$AP$3:$AP$533,$AW984,Town!Z$3:Z$533)</f>
        <v>7</v>
      </c>
      <c r="AG984" s="7">
        <f>IF(Q984&gt;0,RANK(Q984,(N984:P984,Q984:AE984)),0)</f>
        <v>0</v>
      </c>
      <c r="AH984" s="7">
        <f>IF(R984&gt;0,RANK(R984,(N984:P984,Q984:AE984)),0)</f>
        <v>0</v>
      </c>
      <c r="AI984" s="7">
        <f>IF(T984&gt;0,RANK(T984,(N984:P984,Q984:AE984)),0)</f>
        <v>0</v>
      </c>
      <c r="AJ984" s="7">
        <f>IF(S984&gt;0,RANK(S984,(N984:P984,Q984:AE984)),0)</f>
        <v>0</v>
      </c>
      <c r="AK984" s="2">
        <f t="shared" si="383"/>
        <v>0</v>
      </c>
      <c r="AL984" s="2">
        <f t="shared" si="384"/>
        <v>0</v>
      </c>
      <c r="AM984" s="2">
        <f t="shared" si="385"/>
        <v>0</v>
      </c>
      <c r="AN984" s="2">
        <f t="shared" si="386"/>
        <v>0</v>
      </c>
      <c r="AP984" t="s">
        <v>149</v>
      </c>
      <c r="AQ984" t="s">
        <v>2133</v>
      </c>
      <c r="AT984">
        <v>2</v>
      </c>
      <c r="AU984" s="95">
        <v>23</v>
      </c>
      <c r="AV984" s="97">
        <v>17</v>
      </c>
      <c r="AW984" s="100">
        <f t="shared" si="366"/>
        <v>23017</v>
      </c>
      <c r="AY984" s="7" t="s">
        <v>1461</v>
      </c>
    </row>
    <row r="985" spans="1:51" ht="13" hidden="1" customHeight="1" outlineLevel="1">
      <c r="A985" t="s">
        <v>1379</v>
      </c>
      <c r="B985" t="s">
        <v>2133</v>
      </c>
      <c r="C985" s="1">
        <f t="shared" si="378"/>
        <v>63268</v>
      </c>
      <c r="D985" s="7">
        <f>IF(N985&gt;0, RANK(N985,(N985:P985,Q985:AE985)),0)</f>
        <v>2</v>
      </c>
      <c r="E985" s="7">
        <f>IF(O985&gt;0,RANK(O985,(N985:P985,Q985:AE985)),0)</f>
        <v>1</v>
      </c>
      <c r="F985" s="7">
        <f>IF(P985&gt;0,RANK(P985,(N985:P985,Q985:AE985)),0)</f>
        <v>0</v>
      </c>
      <c r="G985" s="1">
        <f t="shared" si="376"/>
        <v>29994</v>
      </c>
      <c r="H985" s="2">
        <f t="shared" si="377"/>
        <v>0.47407852310804832</v>
      </c>
      <c r="I985" s="2"/>
      <c r="J985" s="2">
        <f t="shared" si="379"/>
        <v>0.26273945754567868</v>
      </c>
      <c r="K985" s="2">
        <f t="shared" si="380"/>
        <v>0.73681798065372706</v>
      </c>
      <c r="L985" s="2">
        <f t="shared" si="381"/>
        <v>0</v>
      </c>
      <c r="M985" s="2">
        <f t="shared" si="382"/>
        <v>4.4256180059421002E-4</v>
      </c>
      <c r="N985" s="106">
        <f>SUMIF(Town!$AP$3:$AP$533,$AW985,Town!N$3:N$533)</f>
        <v>16623</v>
      </c>
      <c r="O985" s="106">
        <f>SUMIF(Town!$AP$3:$AP$533,$AW985,Town!O$3:O$533)</f>
        <v>46617</v>
      </c>
      <c r="P985" s="106"/>
      <c r="Q985" s="106"/>
      <c r="X985" s="106">
        <f>SUMIF(Town!$AP$3:$AP$533,$AW985,Town!X$3:X$533)</f>
        <v>0</v>
      </c>
      <c r="Y985" s="106">
        <f>SUMIF(Town!$AP$3:$AP$533,$AW985,Town!Y$3:Y$533)</f>
        <v>23</v>
      </c>
      <c r="Z985" s="106">
        <f>SUMIF(Town!$AP$3:$AP$533,$AW985,Town!Z$3:Z$533)</f>
        <v>5</v>
      </c>
      <c r="AG985" s="7">
        <f>IF(Q985&gt;0,RANK(Q985,(N985:P985,Q985:AE985)),0)</f>
        <v>0</v>
      </c>
      <c r="AH985" s="7">
        <f>IF(R985&gt;0,RANK(R985,(N985:P985,Q985:AE985)),0)</f>
        <v>0</v>
      </c>
      <c r="AI985" s="7">
        <f>IF(T985&gt;0,RANK(T985,(N985:P985,Q985:AE985)),0)</f>
        <v>0</v>
      </c>
      <c r="AJ985" s="7">
        <f>IF(S985&gt;0,RANK(S985,(N985:P985,Q985:AE985)),0)</f>
        <v>0</v>
      </c>
      <c r="AK985" s="2">
        <f t="shared" si="383"/>
        <v>0</v>
      </c>
      <c r="AL985" s="2">
        <f t="shared" si="384"/>
        <v>0</v>
      </c>
      <c r="AM985" s="2">
        <f t="shared" si="385"/>
        <v>0</v>
      </c>
      <c r="AN985" s="2">
        <f t="shared" si="386"/>
        <v>0</v>
      </c>
      <c r="AP985" t="s">
        <v>1379</v>
      </c>
      <c r="AQ985" t="s">
        <v>2133</v>
      </c>
      <c r="AT985">
        <v>2</v>
      </c>
      <c r="AU985" s="95">
        <v>23</v>
      </c>
      <c r="AV985" s="97">
        <v>19</v>
      </c>
      <c r="AW985" s="100">
        <f t="shared" si="366"/>
        <v>23019</v>
      </c>
      <c r="AY985" s="7" t="s">
        <v>1461</v>
      </c>
    </row>
    <row r="986" spans="1:51" ht="13" hidden="1" customHeight="1" outlineLevel="1">
      <c r="A986" t="s">
        <v>661</v>
      </c>
      <c r="B986" t="s">
        <v>2133</v>
      </c>
      <c r="C986" s="1">
        <f t="shared" si="378"/>
        <v>8042</v>
      </c>
      <c r="D986" s="7">
        <f>IF(N986&gt;0, RANK(N986,(N986:P986,Q986:AE986)),0)</f>
        <v>2</v>
      </c>
      <c r="E986" s="7">
        <f>IF(O986&gt;0,RANK(O986,(N986:P986,Q986:AE986)),0)</f>
        <v>1</v>
      </c>
      <c r="F986" s="7">
        <f>IF(P986&gt;0,RANK(P986,(N986:P986,Q986:AE986)),0)</f>
        <v>0</v>
      </c>
      <c r="G986" s="1">
        <f t="shared" si="376"/>
        <v>4312</v>
      </c>
      <c r="H986" s="2">
        <f t="shared" si="377"/>
        <v>0.53618502859985073</v>
      </c>
      <c r="I986" s="2"/>
      <c r="J986" s="2">
        <f t="shared" si="379"/>
        <v>0.23153444416811739</v>
      </c>
      <c r="K986" s="2">
        <f t="shared" si="380"/>
        <v>0.76771947276796815</v>
      </c>
      <c r="L986" s="2">
        <f t="shared" si="381"/>
        <v>0</v>
      </c>
      <c r="M986" s="2">
        <f t="shared" si="382"/>
        <v>7.4608306391443779E-4</v>
      </c>
      <c r="N986" s="106">
        <f>SUMIF(Town!$AP$3:$AP$533,$AW986,Town!N$3:N$533)</f>
        <v>1862</v>
      </c>
      <c r="O986" s="106">
        <f>SUMIF(Town!$AP$3:$AP$533,$AW986,Town!O$3:O$533)</f>
        <v>6174</v>
      </c>
      <c r="P986" s="106"/>
      <c r="Q986" s="106"/>
      <c r="X986" s="106">
        <f>SUMIF(Town!$AP$3:$AP$533,$AW986,Town!X$3:X$533)</f>
        <v>0</v>
      </c>
      <c r="Y986" s="106">
        <f>SUMIF(Town!$AP$3:$AP$533,$AW986,Town!Y$3:Y$533)</f>
        <v>6</v>
      </c>
      <c r="Z986" s="106">
        <f>SUMIF(Town!$AP$3:$AP$533,$AW986,Town!Z$3:Z$533)</f>
        <v>0</v>
      </c>
      <c r="AG986" s="7">
        <f>IF(Q986&gt;0,RANK(Q986,(N986:P986,Q986:AE986)),0)</f>
        <v>0</v>
      </c>
      <c r="AH986" s="7">
        <f>IF(R986&gt;0,RANK(R986,(N986:P986,Q986:AE986)),0)</f>
        <v>0</v>
      </c>
      <c r="AI986" s="7">
        <f>IF(T986&gt;0,RANK(T986,(N986:P986,Q986:AE986)),0)</f>
        <v>0</v>
      </c>
      <c r="AJ986" s="7">
        <f>IF(S986&gt;0,RANK(S986,(N986:P986,Q986:AE986)),0)</f>
        <v>0</v>
      </c>
      <c r="AK986" s="2">
        <f t="shared" si="383"/>
        <v>0</v>
      </c>
      <c r="AL986" s="2">
        <f t="shared" si="384"/>
        <v>0</v>
      </c>
      <c r="AM986" s="2">
        <f t="shared" si="385"/>
        <v>0</v>
      </c>
      <c r="AN986" s="2">
        <f t="shared" si="386"/>
        <v>0</v>
      </c>
      <c r="AP986" t="s">
        <v>661</v>
      </c>
      <c r="AQ986" t="s">
        <v>2133</v>
      </c>
      <c r="AT986">
        <v>2</v>
      </c>
      <c r="AU986" s="95">
        <v>23</v>
      </c>
      <c r="AV986" s="97">
        <v>21</v>
      </c>
      <c r="AW986" s="100">
        <f t="shared" si="366"/>
        <v>23021</v>
      </c>
      <c r="AY986" s="7" t="s">
        <v>1461</v>
      </c>
    </row>
    <row r="987" spans="1:51" ht="13" hidden="1" customHeight="1" outlineLevel="1">
      <c r="A987" t="s">
        <v>108</v>
      </c>
      <c r="B987" t="s">
        <v>2133</v>
      </c>
      <c r="C987" s="1">
        <f t="shared" si="378"/>
        <v>18394</v>
      </c>
      <c r="D987" s="7">
        <f>IF(N987&gt;0, RANK(N987,(N987:P987,Q987:AE987)),0)</f>
        <v>2</v>
      </c>
      <c r="E987" s="7">
        <f>IF(O987&gt;0,RANK(O987,(N987:P987,Q987:AE987)),0)</f>
        <v>1</v>
      </c>
      <c r="F987" s="7">
        <f>IF(P987&gt;0,RANK(P987,(N987:P987,Q987:AE987)),0)</f>
        <v>0</v>
      </c>
      <c r="G987" s="1">
        <f t="shared" si="376"/>
        <v>7049</v>
      </c>
      <c r="H987" s="2">
        <f t="shared" si="377"/>
        <v>0.38322279004023052</v>
      </c>
      <c r="I987" s="2"/>
      <c r="J987" s="2">
        <f t="shared" si="379"/>
        <v>0.30803522887898227</v>
      </c>
      <c r="K987" s="2">
        <f t="shared" si="380"/>
        <v>0.69125801891921279</v>
      </c>
      <c r="L987" s="2">
        <f t="shared" si="381"/>
        <v>0</v>
      </c>
      <c r="M987" s="2">
        <f t="shared" si="382"/>
        <v>7.0675220180493881E-4</v>
      </c>
      <c r="N987" s="106">
        <f>SUMIF(Town!$AP$3:$AP$533,$AW987,Town!N$3:N$533)</f>
        <v>5666</v>
      </c>
      <c r="O987" s="106">
        <f>SUMIF(Town!$AP$3:$AP$533,$AW987,Town!O$3:O$533)</f>
        <v>12715</v>
      </c>
      <c r="P987" s="106"/>
      <c r="Q987" s="106"/>
      <c r="X987" s="106">
        <f>SUMIF(Town!$AP$3:$AP$533,$AW987,Town!X$3:X$533)</f>
        <v>4</v>
      </c>
      <c r="Y987" s="106">
        <f>SUMIF(Town!$AP$3:$AP$533,$AW987,Town!Y$3:Y$533)</f>
        <v>9</v>
      </c>
      <c r="Z987" s="106">
        <f>SUMIF(Town!$AP$3:$AP$533,$AW987,Town!Z$3:Z$533)</f>
        <v>0</v>
      </c>
      <c r="AG987" s="7">
        <f>IF(Q987&gt;0,RANK(Q987,(N987:P987,Q987:AE987)),0)</f>
        <v>0</v>
      </c>
      <c r="AH987" s="7">
        <f>IF(R987&gt;0,RANK(R987,(N987:P987,Q987:AE987)),0)</f>
        <v>0</v>
      </c>
      <c r="AI987" s="7">
        <f>IF(T987&gt;0,RANK(T987,(N987:P987,Q987:AE987)),0)</f>
        <v>0</v>
      </c>
      <c r="AJ987" s="7">
        <f>IF(S987&gt;0,RANK(S987,(N987:P987,Q987:AE987)),0)</f>
        <v>0</v>
      </c>
      <c r="AK987" s="2">
        <f t="shared" si="383"/>
        <v>0</v>
      </c>
      <c r="AL987" s="2">
        <f t="shared" si="384"/>
        <v>0</v>
      </c>
      <c r="AM987" s="2">
        <f t="shared" si="385"/>
        <v>0</v>
      </c>
      <c r="AN987" s="2">
        <f t="shared" si="386"/>
        <v>0</v>
      </c>
      <c r="AP987" t="s">
        <v>108</v>
      </c>
      <c r="AQ987" t="s">
        <v>2133</v>
      </c>
      <c r="AT987">
        <v>2</v>
      </c>
      <c r="AU987" s="95">
        <v>23</v>
      </c>
      <c r="AV987" s="97">
        <v>23</v>
      </c>
      <c r="AW987" s="100">
        <f t="shared" si="366"/>
        <v>23023</v>
      </c>
      <c r="AY987" s="7" t="s">
        <v>1461</v>
      </c>
    </row>
    <row r="988" spans="1:51" ht="13" hidden="1" customHeight="1" outlineLevel="1">
      <c r="A988" t="s">
        <v>1816</v>
      </c>
      <c r="B988" t="s">
        <v>2133</v>
      </c>
      <c r="C988" s="1">
        <f t="shared" si="378"/>
        <v>21899</v>
      </c>
      <c r="D988" s="7">
        <f>IF(N988&gt;0, RANK(N988,(N988:P988,Q988:AE988)),0)</f>
        <v>2</v>
      </c>
      <c r="E988" s="7">
        <f>IF(O988&gt;0,RANK(O988,(N988:P988,Q988:AE988)),0)</f>
        <v>1</v>
      </c>
      <c r="F988" s="7">
        <f>IF(P988&gt;0,RANK(P988,(N988:P988,Q988:AE988)),0)</f>
        <v>0</v>
      </c>
      <c r="G988" s="1">
        <f t="shared" si="376"/>
        <v>9752</v>
      </c>
      <c r="H988" s="2">
        <f t="shared" si="377"/>
        <v>0.4453171377688479</v>
      </c>
      <c r="I988" s="2"/>
      <c r="J988" s="2">
        <f t="shared" si="379"/>
        <v>0.27709027809489017</v>
      </c>
      <c r="K988" s="2">
        <f t="shared" si="380"/>
        <v>0.72240741586373802</v>
      </c>
      <c r="L988" s="2">
        <f t="shared" si="381"/>
        <v>0</v>
      </c>
      <c r="M988" s="2">
        <f t="shared" si="382"/>
        <v>5.0230604137180279E-4</v>
      </c>
      <c r="N988" s="106">
        <f>SUMIF(Town!$AP$3:$AP$533,$AW988,Town!N$3:N$533)</f>
        <v>6068</v>
      </c>
      <c r="O988" s="106">
        <f>SUMIF(Town!$AP$3:$AP$533,$AW988,Town!O$3:O$533)</f>
        <v>15820</v>
      </c>
      <c r="P988" s="106"/>
      <c r="Q988" s="106"/>
      <c r="X988" s="106">
        <f>SUMIF(Town!$AP$3:$AP$533,$AW988,Town!X$3:X$533)</f>
        <v>0</v>
      </c>
      <c r="Y988" s="106">
        <f>SUMIF(Town!$AP$3:$AP$533,$AW988,Town!Y$3:Y$533)</f>
        <v>9</v>
      </c>
      <c r="Z988" s="106">
        <f>SUMIF(Town!$AP$3:$AP$533,$AW988,Town!Z$3:Z$533)</f>
        <v>2</v>
      </c>
      <c r="AG988" s="7">
        <f>IF(Q988&gt;0,RANK(Q988,(N988:P988,Q988:AE988)),0)</f>
        <v>0</v>
      </c>
      <c r="AH988" s="7">
        <f>IF(R988&gt;0,RANK(R988,(N988:P988,Q988:AE988)),0)</f>
        <v>0</v>
      </c>
      <c r="AI988" s="7">
        <f>IF(T988&gt;0,RANK(T988,(N988:P988,Q988:AE988)),0)</f>
        <v>0</v>
      </c>
      <c r="AJ988" s="7">
        <f>IF(S988&gt;0,RANK(S988,(N988:P988,Q988:AE988)),0)</f>
        <v>0</v>
      </c>
      <c r="AK988" s="2">
        <f t="shared" si="383"/>
        <v>0</v>
      </c>
      <c r="AL988" s="2">
        <f t="shared" si="384"/>
        <v>0</v>
      </c>
      <c r="AM988" s="2">
        <f t="shared" si="385"/>
        <v>0</v>
      </c>
      <c r="AN988" s="2">
        <f t="shared" si="386"/>
        <v>0</v>
      </c>
      <c r="AP988" t="s">
        <v>1816</v>
      </c>
      <c r="AQ988" t="s">
        <v>2133</v>
      </c>
      <c r="AT988">
        <v>2</v>
      </c>
      <c r="AU988" s="95">
        <v>23</v>
      </c>
      <c r="AV988" s="97">
        <v>25</v>
      </c>
      <c r="AW988" s="100">
        <f t="shared" si="366"/>
        <v>23025</v>
      </c>
      <c r="AY988" s="7" t="s">
        <v>1461</v>
      </c>
    </row>
    <row r="989" spans="1:51" ht="13" hidden="1" customHeight="1" outlineLevel="1">
      <c r="A989" t="s">
        <v>119</v>
      </c>
      <c r="B989" t="s">
        <v>2133</v>
      </c>
      <c r="C989" s="1">
        <f t="shared" si="378"/>
        <v>18202</v>
      </c>
      <c r="D989" s="7">
        <f>IF(N989&gt;0, RANK(N989,(N989:P989,Q989:AE989)),0)</f>
        <v>2</v>
      </c>
      <c r="E989" s="7">
        <f>IF(O989&gt;0,RANK(O989,(N989:P989,Q989:AE989)),0)</f>
        <v>1</v>
      </c>
      <c r="F989" s="7">
        <f>IF(P989&gt;0,RANK(P989,(N989:P989,Q989:AE989)),0)</f>
        <v>0</v>
      </c>
      <c r="G989" s="1">
        <f t="shared" si="376"/>
        <v>5437</v>
      </c>
      <c r="H989" s="2">
        <f t="shared" si="377"/>
        <v>0.29870343918250741</v>
      </c>
      <c r="I989" s="2"/>
      <c r="J989" s="2">
        <f t="shared" si="379"/>
        <v>0.35045599384683002</v>
      </c>
      <c r="K989" s="2">
        <f t="shared" si="380"/>
        <v>0.64915943302933743</v>
      </c>
      <c r="L989" s="2">
        <f t="shared" si="381"/>
        <v>0</v>
      </c>
      <c r="M989" s="2">
        <f t="shared" si="382"/>
        <v>3.8457312383255449E-4</v>
      </c>
      <c r="N989" s="106">
        <f>SUMIF(Town!$AP$3:$AP$533,$AW989,Town!N$3:N$533)</f>
        <v>6379</v>
      </c>
      <c r="O989" s="106">
        <f>SUMIF(Town!$AP$3:$AP$533,$AW989,Town!O$3:O$533)</f>
        <v>11816</v>
      </c>
      <c r="P989" s="106"/>
      <c r="Q989" s="106"/>
      <c r="X989" s="106">
        <f>SUMIF(Town!$AP$3:$AP$533,$AW989,Town!X$3:X$533)</f>
        <v>0</v>
      </c>
      <c r="Y989" s="106">
        <f>SUMIF(Town!$AP$3:$AP$533,$AW989,Town!Y$3:Y$533)</f>
        <v>4</v>
      </c>
      <c r="Z989" s="106">
        <f>SUMIF(Town!$AP$3:$AP$533,$AW989,Town!Z$3:Z$533)</f>
        <v>3</v>
      </c>
      <c r="AG989" s="7">
        <f>IF(Q989&gt;0,RANK(Q989,(N989:P989,Q989:AE989)),0)</f>
        <v>0</v>
      </c>
      <c r="AH989" s="7">
        <f>IF(R989&gt;0,RANK(R989,(N989:P989,Q989:AE989)),0)</f>
        <v>0</v>
      </c>
      <c r="AI989" s="7">
        <f>IF(T989&gt;0,RANK(T989,(N989:P989,Q989:AE989)),0)</f>
        <v>0</v>
      </c>
      <c r="AJ989" s="7">
        <f>IF(S989&gt;0,RANK(S989,(N989:P989,Q989:AE989)),0)</f>
        <v>0</v>
      </c>
      <c r="AK989" s="2">
        <f t="shared" si="383"/>
        <v>0</v>
      </c>
      <c r="AL989" s="2">
        <f t="shared" si="384"/>
        <v>0</v>
      </c>
      <c r="AM989" s="2">
        <f t="shared" si="385"/>
        <v>0</v>
      </c>
      <c r="AN989" s="2">
        <f t="shared" si="386"/>
        <v>0</v>
      </c>
      <c r="AP989" t="s">
        <v>119</v>
      </c>
      <c r="AQ989" t="s">
        <v>2133</v>
      </c>
      <c r="AT989">
        <v>2</v>
      </c>
      <c r="AU989" s="95">
        <v>23</v>
      </c>
      <c r="AV989" s="97">
        <v>27</v>
      </c>
      <c r="AW989" s="100">
        <f t="shared" si="366"/>
        <v>23027</v>
      </c>
      <c r="AY989" s="7" t="s">
        <v>1461</v>
      </c>
    </row>
    <row r="990" spans="1:51" ht="13" hidden="1" customHeight="1" outlineLevel="1">
      <c r="A990" t="s">
        <v>1864</v>
      </c>
      <c r="B990" t="s">
        <v>2133</v>
      </c>
      <c r="C990" s="1">
        <f t="shared" si="378"/>
        <v>13786</v>
      </c>
      <c r="D990" s="7">
        <f>IF(N990&gt;0, RANK(N990,(N990:P990,Q990:AE990)),0)</f>
        <v>2</v>
      </c>
      <c r="E990" s="7">
        <f>IF(O990&gt;0,RANK(O990,(N990:P990,Q990:AE990)),0)</f>
        <v>1</v>
      </c>
      <c r="F990" s="7">
        <f>IF(P990&gt;0,RANK(P990,(N990:P990,Q990:AE990)),0)</f>
        <v>0</v>
      </c>
      <c r="G990" s="1">
        <f t="shared" si="376"/>
        <v>5823</v>
      </c>
      <c r="H990" s="2">
        <f t="shared" si="377"/>
        <v>0.42238502828956914</v>
      </c>
      <c r="I990" s="2"/>
      <c r="J990" s="2">
        <f t="shared" si="379"/>
        <v>0.28855360510662992</v>
      </c>
      <c r="K990" s="2">
        <f t="shared" si="380"/>
        <v>0.710938633396199</v>
      </c>
      <c r="L990" s="2">
        <f t="shared" si="381"/>
        <v>0</v>
      </c>
      <c r="M990" s="2">
        <f t="shared" si="382"/>
        <v>5.0776149717102204E-4</v>
      </c>
      <c r="N990" s="106">
        <f>SUMIF(Town!$AP$3:$AP$533,$AW990,Town!N$3:N$533)</f>
        <v>3978</v>
      </c>
      <c r="O990" s="106">
        <f>SUMIF(Town!$AP$3:$AP$533,$AW990,Town!O$3:O$533)</f>
        <v>9801</v>
      </c>
      <c r="P990" s="106"/>
      <c r="Q990" s="106"/>
      <c r="X990" s="106">
        <f>SUMIF(Town!$AP$3:$AP$533,$AW990,Town!X$3:X$533)</f>
        <v>0</v>
      </c>
      <c r="Y990" s="106">
        <f>SUMIF(Town!$AP$3:$AP$533,$AW990,Town!Y$3:Y$533)</f>
        <v>2</v>
      </c>
      <c r="Z990" s="106">
        <f>SUMIF(Town!$AP$3:$AP$533,$AW990,Town!Z$3:Z$533)</f>
        <v>5</v>
      </c>
      <c r="AG990" s="7">
        <f>IF(Q990&gt;0,RANK(Q990,(N990:P990,Q990:AE990)),0)</f>
        <v>0</v>
      </c>
      <c r="AH990" s="7">
        <f>IF(R990&gt;0,RANK(R990,(N990:P990,Q990:AE990)),0)</f>
        <v>0</v>
      </c>
      <c r="AI990" s="7">
        <f>IF(T990&gt;0,RANK(T990,(N990:P990,Q990:AE990)),0)</f>
        <v>0</v>
      </c>
      <c r="AJ990" s="7">
        <f>IF(S990&gt;0,RANK(S990,(N990:P990,Q990:AE990)),0)</f>
        <v>0</v>
      </c>
      <c r="AK990" s="2">
        <f t="shared" si="383"/>
        <v>0</v>
      </c>
      <c r="AL990" s="2">
        <f t="shared" si="384"/>
        <v>0</v>
      </c>
      <c r="AM990" s="2">
        <f t="shared" si="385"/>
        <v>0</v>
      </c>
      <c r="AN990" s="2">
        <f t="shared" si="386"/>
        <v>0</v>
      </c>
      <c r="AP990" t="s">
        <v>1864</v>
      </c>
      <c r="AQ990" t="s">
        <v>2133</v>
      </c>
      <c r="AT990">
        <v>2</v>
      </c>
      <c r="AU990" s="95">
        <v>23</v>
      </c>
      <c r="AV990" s="97">
        <v>29</v>
      </c>
      <c r="AW990" s="100">
        <f t="shared" si="366"/>
        <v>23029</v>
      </c>
      <c r="AY990" s="7" t="s">
        <v>1461</v>
      </c>
    </row>
    <row r="991" spans="1:51" ht="13" hidden="1" customHeight="1" outlineLevel="1">
      <c r="A991" t="s">
        <v>740</v>
      </c>
      <c r="B991" t="s">
        <v>2133</v>
      </c>
      <c r="C991" s="1">
        <f t="shared" ref="C991" si="387">SUM(N991:AE991)</f>
        <v>87382</v>
      </c>
      <c r="D991" s="7">
        <f>IF(N991&gt;0, RANK(N991,(N991:P991,Q991:AE991)),0)</f>
        <v>2</v>
      </c>
      <c r="E991" s="7">
        <f>IF(O991&gt;0,RANK(O991,(N991:P991,Q991:AE991)),0)</f>
        <v>1</v>
      </c>
      <c r="F991" s="7">
        <f>IF(P991&gt;0,RANK(P991,(N991:P991,Q991:AE991)),0)</f>
        <v>0</v>
      </c>
      <c r="G991" s="1">
        <f t="shared" ref="G991" si="388">IF(C991&gt;0,MAX(N991:P991)-LARGE(N991:P991,2),0)</f>
        <v>35268</v>
      </c>
      <c r="H991" s="2">
        <f t="shared" ref="H991" si="389">IF(C991&gt;0,G991/C991,0)</f>
        <v>0.4036071502140029</v>
      </c>
      <c r="I991" s="2"/>
      <c r="J991" s="2">
        <f t="shared" ref="J991" si="390">IF($C991=0,"-",N991/$C991)</f>
        <v>0.29805909683916598</v>
      </c>
      <c r="K991" s="2">
        <f t="shared" ref="K991" si="391">IF($C991=0,"-",O991/$C991)</f>
        <v>0.70166624705316882</v>
      </c>
      <c r="L991" s="2">
        <f t="shared" ref="L991" si="392">IF($C991=0,"-",P991/$C991)</f>
        <v>0</v>
      </c>
      <c r="M991" s="2">
        <f t="shared" ref="M991" si="393">IF(C991=0,"-",(1-J991-K991-L991))</f>
        <v>2.7465610766519433E-4</v>
      </c>
      <c r="N991" s="106">
        <f>SUMIF(Town!$AP$3:$AP$533,$AW991,Town!N$3:N$533)</f>
        <v>26045</v>
      </c>
      <c r="O991" s="106">
        <f>SUMIF(Town!$AP$3:$AP$533,$AW991,Town!O$3:O$533)</f>
        <v>61313</v>
      </c>
      <c r="P991" s="106"/>
      <c r="Q991" s="106"/>
      <c r="X991" s="106">
        <f>SUMIF(Town!$AP$3:$AP$533,$AW991,Town!X$3:X$533)</f>
        <v>0</v>
      </c>
      <c r="Y991" s="106">
        <f>SUMIF(Town!$AP$3:$AP$533,$AW991,Town!Y$3:Y$533)</f>
        <v>18</v>
      </c>
      <c r="Z991" s="106">
        <f>SUMIF(Town!$AP$3:$AP$533,$AW991,Town!Z$3:Z$533)</f>
        <v>6</v>
      </c>
      <c r="AG991" s="7">
        <f>IF(Q991&gt;0,RANK(Q991,(N991:P991,Q991:AE991)),0)</f>
        <v>0</v>
      </c>
      <c r="AH991" s="7">
        <f>IF(R991&gt;0,RANK(R991,(N991:P991,Q991:AE991)),0)</f>
        <v>0</v>
      </c>
      <c r="AI991" s="7">
        <f>IF(T991&gt;0,RANK(T991,(N991:P991,Q991:AE991)),0)</f>
        <v>0</v>
      </c>
      <c r="AJ991" s="7">
        <f>IF(S991&gt;0,RANK(S991,(N991:P991,Q991:AE991)),0)</f>
        <v>0</v>
      </c>
      <c r="AK991" s="2">
        <f t="shared" ref="AK991" si="394">IF($C991=0,"-",Q991/$C991)</f>
        <v>0</v>
      </c>
      <c r="AL991" s="2">
        <f t="shared" ref="AL991" si="395">IF($C991=0,"-",R991/$C991)</f>
        <v>0</v>
      </c>
      <c r="AM991" s="2">
        <f t="shared" ref="AM991" si="396">IF($C991=0,"-",T991/$C991)</f>
        <v>0</v>
      </c>
      <c r="AN991" s="2">
        <f t="shared" ref="AN991" si="397">IF($C991=0,"-",S991/$C991)</f>
        <v>0</v>
      </c>
      <c r="AP991" t="s">
        <v>740</v>
      </c>
      <c r="AQ991" t="s">
        <v>2133</v>
      </c>
      <c r="AT991">
        <v>2</v>
      </c>
      <c r="AU991" s="95">
        <v>23</v>
      </c>
      <c r="AV991" s="97">
        <v>31</v>
      </c>
      <c r="AW991" s="100">
        <f t="shared" ref="AW991" si="398">1000*AU991+AV991</f>
        <v>23031</v>
      </c>
      <c r="AY991" s="7" t="s">
        <v>1461</v>
      </c>
    </row>
    <row r="992" spans="1:51" ht="13" hidden="1" customHeight="1" outlineLevel="1">
      <c r="A992" t="s">
        <v>2972</v>
      </c>
      <c r="B992" t="s">
        <v>2133</v>
      </c>
      <c r="C992" s="1">
        <f t="shared" si="378"/>
        <v>851</v>
      </c>
      <c r="D992" s="7">
        <f>IF(N992&gt;0, RANK(N992,(N992:P992,Q992:AE992)),0)</f>
        <v>2</v>
      </c>
      <c r="E992" s="7">
        <f>IF(O992&gt;0,RANK(O992,(N992:P992,Q992:AE992)),0)</f>
        <v>1</v>
      </c>
      <c r="F992" s="7">
        <f>IF(P992&gt;0,RANK(P992,(N992:P992,Q992:AE992)),0)</f>
        <v>0</v>
      </c>
      <c r="G992" s="1">
        <f t="shared" si="376"/>
        <v>1</v>
      </c>
      <c r="H992" s="2">
        <f t="shared" si="377"/>
        <v>1.1750881316098707E-3</v>
      </c>
      <c r="I992" s="2"/>
      <c r="J992" s="2">
        <f t="shared" si="379"/>
        <v>0.49823736780258521</v>
      </c>
      <c r="K992" s="2">
        <f t="shared" si="380"/>
        <v>0.49941245593419509</v>
      </c>
      <c r="L992" s="2">
        <f t="shared" si="381"/>
        <v>0</v>
      </c>
      <c r="M992" s="2">
        <f t="shared" si="382"/>
        <v>2.3501762632197054E-3</v>
      </c>
      <c r="N992" s="106">
        <f>SUMIF(Town!$AP$3:$AP$533,$AW992,Town!N$3:N$533)</f>
        <v>424</v>
      </c>
      <c r="O992" s="106">
        <f>SUMIF(Town!$AP$3:$AP$533,$AW992,Town!O$3:O$533)</f>
        <v>425</v>
      </c>
      <c r="P992" s="106"/>
      <c r="Q992" s="106"/>
      <c r="X992" s="106">
        <f>SUMIF(Town!$AP$3:$AP$533,$AW992,Town!X$3:X$533)</f>
        <v>0</v>
      </c>
      <c r="Y992" s="106">
        <f>SUMIF(Town!$AP$3:$AP$533,$AW992,Town!Y$3:Y$533)</f>
        <v>0</v>
      </c>
      <c r="Z992" s="106">
        <f>SUMIF(Town!$AP$3:$AP$533,$AW992,Town!Z$3:Z$533)</f>
        <v>2</v>
      </c>
      <c r="AG992" s="7">
        <f>IF(Q992&gt;0,RANK(Q992,(N992:P992,Q992:AE992)),0)</f>
        <v>0</v>
      </c>
      <c r="AH992" s="7">
        <f>IF(R992&gt;0,RANK(R992,(N992:P992,Q992:AE992)),0)</f>
        <v>0</v>
      </c>
      <c r="AI992" s="7">
        <f>IF(T992&gt;0,RANK(T992,(N992:P992,Q992:AE992)),0)</f>
        <v>0</v>
      </c>
      <c r="AJ992" s="7">
        <f>IF(S992&gt;0,RANK(S992,(N992:P992,Q992:AE992)),0)</f>
        <v>0</v>
      </c>
      <c r="AK992" s="2">
        <f t="shared" si="383"/>
        <v>0</v>
      </c>
      <c r="AL992" s="2">
        <f t="shared" si="384"/>
        <v>0</v>
      </c>
      <c r="AM992" s="2">
        <f t="shared" si="385"/>
        <v>0</v>
      </c>
      <c r="AN992" s="2">
        <f t="shared" si="386"/>
        <v>0</v>
      </c>
      <c r="AP992" t="s">
        <v>2972</v>
      </c>
      <c r="AQ992" t="s">
        <v>2133</v>
      </c>
      <c r="AT992">
        <v>2</v>
      </c>
      <c r="AU992" s="95">
        <v>23</v>
      </c>
      <c r="AV992" s="97">
        <v>31</v>
      </c>
      <c r="AW992" s="100">
        <v>23099</v>
      </c>
      <c r="AY992" s="7" t="s">
        <v>2973</v>
      </c>
    </row>
    <row r="993" spans="1:54" ht="13" customHeight="1" collapsed="1">
      <c r="A993" t="s">
        <v>2513</v>
      </c>
      <c r="B993" t="s">
        <v>2430</v>
      </c>
      <c r="C993" s="1">
        <f t="shared" si="378"/>
        <v>604028</v>
      </c>
      <c r="D993" s="7">
        <f>IF(N993&gt;0, RANK(N993,(N993:P993,Q993:AE993)),0)</f>
        <v>2</v>
      </c>
      <c r="E993" s="7">
        <f>IF(O993&gt;0,RANK(O993,(N993:P993,Q993:AE993)),0)</f>
        <v>1</v>
      </c>
      <c r="F993" s="7">
        <f>IF(P993&gt;0,RANK(P993,(N993:P993,Q993:AE993)),0)</f>
        <v>0</v>
      </c>
      <c r="G993" s="1">
        <f t="shared" si="376"/>
        <v>223251</v>
      </c>
      <c r="H993" s="2">
        <f t="shared" si="377"/>
        <v>0.36960372697954397</v>
      </c>
      <c r="I993" s="2"/>
      <c r="J993" s="2">
        <f t="shared" si="379"/>
        <v>0.31497546471355631</v>
      </c>
      <c r="K993" s="2">
        <f t="shared" si="380"/>
        <v>0.68457919169310033</v>
      </c>
      <c r="L993" s="2">
        <f t="shared" si="381"/>
        <v>0</v>
      </c>
      <c r="M993" s="2">
        <f t="shared" si="382"/>
        <v>4.4534359334336138E-4</v>
      </c>
      <c r="N993" s="106">
        <f>SUM(N976:N992)</f>
        <v>190254</v>
      </c>
      <c r="O993" s="106">
        <f>SUM(O976:O992)</f>
        <v>413505</v>
      </c>
      <c r="P993" s="106"/>
      <c r="Q993" s="106"/>
      <c r="X993" s="106">
        <f>SUM(X976:X992)</f>
        <v>4</v>
      </c>
      <c r="Y993" s="106">
        <f>SUM(Y976:Y992)</f>
        <v>174</v>
      </c>
      <c r="Z993" s="106">
        <f>SUM(Z976:Z992)</f>
        <v>91</v>
      </c>
      <c r="AG993" s="7">
        <f>IF(Q993&gt;0,RANK(Q993,(N993:P993,Q993:AE993)),0)</f>
        <v>0</v>
      </c>
      <c r="AH993" s="7">
        <f>IF(R993&gt;0,RANK(R993,(N993:P993,Q993:AE993)),0)</f>
        <v>0</v>
      </c>
      <c r="AI993" s="7">
        <f>IF(T993&gt;0,RANK(T993,(N993:P993,Q993:AE993)),0)</f>
        <v>0</v>
      </c>
      <c r="AJ993" s="7">
        <f>IF(S993&gt;0,RANK(S993,(N993:P993,Q993:AE993)),0)</f>
        <v>0</v>
      </c>
      <c r="AK993" s="2">
        <f t="shared" si="383"/>
        <v>0</v>
      </c>
      <c r="AL993" s="2">
        <f t="shared" si="384"/>
        <v>0</v>
      </c>
      <c r="AM993" s="2">
        <f t="shared" si="385"/>
        <v>0</v>
      </c>
      <c r="AN993" s="2">
        <f t="shared" si="386"/>
        <v>0</v>
      </c>
      <c r="AP993" t="s">
        <v>2513</v>
      </c>
      <c r="AQ993" t="s">
        <v>2430</v>
      </c>
      <c r="AT993">
        <v>2</v>
      </c>
      <c r="AU993" s="95">
        <v>23</v>
      </c>
      <c r="AV993" s="97"/>
      <c r="AW993" s="95">
        <v>23</v>
      </c>
      <c r="AY993" s="7" t="s">
        <v>2180</v>
      </c>
    </row>
    <row r="994" spans="1:54" ht="13" customHeight="1">
      <c r="C994" s="1"/>
      <c r="E994" s="7"/>
      <c r="F994" s="7"/>
      <c r="I994" s="2"/>
      <c r="N994" s="106"/>
      <c r="O994" s="106"/>
      <c r="P994" s="106"/>
      <c r="Q994" s="106"/>
      <c r="X994" s="106"/>
      <c r="Y994" s="106"/>
      <c r="AG994" s="7"/>
      <c r="AH994" s="7"/>
      <c r="AI994" s="7"/>
      <c r="AJ994" s="7"/>
      <c r="AU994" s="95"/>
      <c r="AV994" s="97"/>
      <c r="AW994" s="100"/>
    </row>
    <row r="995" spans="1:54" ht="13" hidden="1" customHeight="1" outlineLevel="1">
      <c r="A995" t="s">
        <v>42</v>
      </c>
      <c r="B995" t="s">
        <v>563</v>
      </c>
      <c r="C995" s="1">
        <f t="shared" ref="C995:C1009" si="399">SUM(N995:AE995)</f>
        <v>95911</v>
      </c>
      <c r="D995" s="7">
        <f>IF(N995&gt;0, RANK(N995,(N995:P995,Q995:AE995)),0)</f>
        <v>1</v>
      </c>
      <c r="E995" s="7">
        <f>IF(O995&gt;0,RANK(O995,(N995:P995,Q995:AE995)),0)</f>
        <v>2</v>
      </c>
      <c r="F995" s="7">
        <f>IF(P995&gt;0,RANK(P995,(N995:P995,Q995:AE995)),0)</f>
        <v>0</v>
      </c>
      <c r="G995" s="1">
        <f t="shared" ref="G995:G1009" si="400">IF(C995&gt;0,MAX(N995:Z995)-LARGE(N995:Z995,2),0)</f>
        <v>6783</v>
      </c>
      <c r="H995" s="2">
        <f t="shared" si="377"/>
        <v>7.0721815016004427E-2</v>
      </c>
      <c r="I995" s="2"/>
      <c r="J995" s="2">
        <f t="shared" ref="J995:J1009" si="401">IF($C995=0,"-",N995/$C995)</f>
        <v>0.53504811752562276</v>
      </c>
      <c r="K995" s="2">
        <f t="shared" ref="K995:K1009" si="402">IF($C995=0,"-",O995/$C995)</f>
        <v>0.46432630250961832</v>
      </c>
      <c r="L995" s="2">
        <f t="shared" ref="L995:L1009" si="403">IF($C995=0,"-",P995/$C995)</f>
        <v>0</v>
      </c>
      <c r="M995" s="2">
        <f t="shared" ref="M995:M1009" si="404">IF(C995=0,"-",(1-J995-K995-L995))</f>
        <v>6.2557996475892663E-4</v>
      </c>
      <c r="N995" s="106">
        <f>SUMIF(Town!$AP$536:$AP$886,$AW995,Town!N$536:N$886)</f>
        <v>51317</v>
      </c>
      <c r="O995" s="106">
        <f>SUMIF(Town!$AP$536:$AP$886,$AW995,Town!O$536:O$886)</f>
        <v>44534</v>
      </c>
      <c r="P995" s="106"/>
      <c r="Q995" s="106"/>
      <c r="X995" s="106">
        <f>SUMIF(Town!$AP$536:$AP$886,$AW995,Town!X$536:X$886)</f>
        <v>60</v>
      </c>
      <c r="Y995" s="106">
        <f>SUMIF(Town!$AP$536:$AP$886,$AW995,Town!Y$536:Y$886)</f>
        <v>0</v>
      </c>
      <c r="AG995" s="7">
        <f>IF(Q995&gt;0,RANK(Q995,(N995:P995,Q995:AE995)),0)</f>
        <v>0</v>
      </c>
      <c r="AH995" s="7">
        <f>IF(R995&gt;0,RANK(R995,(N995:P995,Q995:AE995)),0)</f>
        <v>0</v>
      </c>
      <c r="AI995" s="7">
        <f>IF(T995&gt;0,RANK(T995,(N995:P995,Q995:AE995)),0)</f>
        <v>0</v>
      </c>
      <c r="AJ995" s="7">
        <f>IF(S995&gt;0,RANK(S995,(N995:P995,Q995:AE995)),0)</f>
        <v>0</v>
      </c>
      <c r="AK995" s="2">
        <f t="shared" ref="AK995:AK1009" si="405">IF($C995=0,"-",Q995/$C995)</f>
        <v>0</v>
      </c>
      <c r="AL995" s="2">
        <f t="shared" ref="AL995:AL1009" si="406">IF($C995=0,"-",R995/$C995)</f>
        <v>0</v>
      </c>
      <c r="AM995" s="2">
        <f t="shared" ref="AM995:AM1009" si="407">IF($C995=0,"-",T995/$C995)</f>
        <v>0</v>
      </c>
      <c r="AN995" s="2">
        <f t="shared" ref="AN995:AN1009" si="408">IF($C995=0,"-",S995/$C995)</f>
        <v>0</v>
      </c>
      <c r="AP995" t="s">
        <v>42</v>
      </c>
      <c r="AQ995" t="s">
        <v>563</v>
      </c>
      <c r="AT995">
        <v>2</v>
      </c>
      <c r="AU995" s="95">
        <v>25</v>
      </c>
      <c r="AV995" s="97">
        <v>1</v>
      </c>
      <c r="AW995" s="100">
        <f t="shared" ref="AW995:AW1041" si="409">1000*AU995+AV995</f>
        <v>25001</v>
      </c>
      <c r="AY995" s="7" t="s">
        <v>1461</v>
      </c>
      <c r="AZ995" s="106">
        <f>SUMIF(Town!$AP$536:$AP$886,$AW995,Town!AS$536:AS$886)</f>
        <v>2644</v>
      </c>
      <c r="BB995" s="1" t="e">
        <f>C995+AZ995+BA995-#REF!</f>
        <v>#REF!</v>
      </c>
    </row>
    <row r="996" spans="1:54" ht="13" hidden="1" customHeight="1" outlineLevel="1">
      <c r="A996" t="s">
        <v>1320</v>
      </c>
      <c r="B996" t="s">
        <v>563</v>
      </c>
      <c r="C996" s="1">
        <f t="shared" si="399"/>
        <v>38523</v>
      </c>
      <c r="D996" s="7">
        <f>IF(N996&gt;0, RANK(N996,(N996:P996,Q996:AE996)),0)</f>
        <v>1</v>
      </c>
      <c r="E996" s="7">
        <f>IF(O996&gt;0,RANK(O996,(N996:P996,Q996:AE996)),0)</f>
        <v>2</v>
      </c>
      <c r="F996" s="7">
        <f>IF(P996&gt;0,RANK(P996,(N996:P996,Q996:AE996)),0)</f>
        <v>0</v>
      </c>
      <c r="G996" s="1">
        <f t="shared" si="400"/>
        <v>19245</v>
      </c>
      <c r="H996" s="2">
        <f t="shared" si="377"/>
        <v>0.49957168444825167</v>
      </c>
      <c r="I996" s="2"/>
      <c r="J996" s="2">
        <f t="shared" si="401"/>
        <v>0.74944838148638471</v>
      </c>
      <c r="K996" s="2">
        <f t="shared" si="402"/>
        <v>0.24987669703813306</v>
      </c>
      <c r="L996" s="2">
        <f t="shared" si="403"/>
        <v>0</v>
      </c>
      <c r="M996" s="2">
        <f t="shared" si="404"/>
        <v>6.7492147548223191E-4</v>
      </c>
      <c r="N996" s="106">
        <f>SUMIF(Town!$AP$536:$AP$886,$AW996,Town!N$536:N$886)</f>
        <v>28871</v>
      </c>
      <c r="O996" s="106">
        <f>SUMIF(Town!$AP$536:$AP$886,$AW996,Town!O$536:O$886)</f>
        <v>9626</v>
      </c>
      <c r="P996" s="106"/>
      <c r="Q996" s="106"/>
      <c r="X996" s="106">
        <f>SUMIF(Town!$AP$536:$AP$886,$AW996,Town!X$536:X$886)</f>
        <v>26</v>
      </c>
      <c r="Y996" s="106">
        <f>SUMIF(Town!$AP$536:$AP$886,$AW996,Town!Y$536:Y$886)</f>
        <v>0</v>
      </c>
      <c r="AG996" s="7">
        <f>IF(Q996&gt;0,RANK(Q996,(N996:P996,Q996:AE996)),0)</f>
        <v>0</v>
      </c>
      <c r="AH996" s="7">
        <f>IF(R996&gt;0,RANK(R996,(N996:P996,Q996:AE996)),0)</f>
        <v>0</v>
      </c>
      <c r="AI996" s="7">
        <f>IF(T996&gt;0,RANK(T996,(N996:P996,Q996:AE996)),0)</f>
        <v>0</v>
      </c>
      <c r="AJ996" s="7">
        <f>IF(S996&gt;0,RANK(S996,(N996:P996,Q996:AE996)),0)</f>
        <v>0</v>
      </c>
      <c r="AK996" s="2">
        <f t="shared" si="405"/>
        <v>0</v>
      </c>
      <c r="AL996" s="2">
        <f t="shared" si="406"/>
        <v>0</v>
      </c>
      <c r="AM996" s="2">
        <f t="shared" si="407"/>
        <v>0</v>
      </c>
      <c r="AN996" s="2">
        <f t="shared" si="408"/>
        <v>0</v>
      </c>
      <c r="AP996" t="s">
        <v>1320</v>
      </c>
      <c r="AQ996" t="s">
        <v>563</v>
      </c>
      <c r="AT996">
        <v>2</v>
      </c>
      <c r="AU996" s="95">
        <v>25</v>
      </c>
      <c r="AV996" s="97">
        <v>3</v>
      </c>
      <c r="AW996" s="100">
        <f t="shared" si="409"/>
        <v>25003</v>
      </c>
      <c r="AY996" s="7" t="s">
        <v>1461</v>
      </c>
      <c r="AZ996" s="106">
        <f>SUMIF(Town!$AP$536:$AP$886,$AW996,Town!AS$536:AS$886)</f>
        <v>1693</v>
      </c>
      <c r="BB996" s="1" t="e">
        <f>C996+AZ996+BA996-#REF!</f>
        <v>#REF!</v>
      </c>
    </row>
    <row r="997" spans="1:54" ht="13" hidden="1" customHeight="1" outlineLevel="1">
      <c r="A997" t="s">
        <v>1983</v>
      </c>
      <c r="B997" t="s">
        <v>563</v>
      </c>
      <c r="C997" s="1">
        <f t="shared" si="399"/>
        <v>141889</v>
      </c>
      <c r="D997" s="7">
        <f>IF(N997&gt;0, RANK(N997,(N997:P997,Q997:AE997)),0)</f>
        <v>1</v>
      </c>
      <c r="E997" s="7">
        <f>IF(O997&gt;0,RANK(O997,(N997:P997,Q997:AE997)),0)</f>
        <v>2</v>
      </c>
      <c r="F997" s="7">
        <f>IF(P997&gt;0,RANK(P997,(N997:P997,Q997:AE997)),0)</f>
        <v>0</v>
      </c>
      <c r="G997" s="1">
        <f t="shared" si="400"/>
        <v>26713</v>
      </c>
      <c r="H997" s="2">
        <f t="shared" si="377"/>
        <v>0.18826688467745914</v>
      </c>
      <c r="I997" s="2"/>
      <c r="J997" s="2">
        <f t="shared" si="401"/>
        <v>0.59360486013714941</v>
      </c>
      <c r="K997" s="2">
        <f t="shared" si="402"/>
        <v>0.4053379754596903</v>
      </c>
      <c r="L997" s="2">
        <f t="shared" si="403"/>
        <v>0</v>
      </c>
      <c r="M997" s="2">
        <f t="shared" si="404"/>
        <v>1.0571644031602823E-3</v>
      </c>
      <c r="N997" s="106">
        <f>SUMIF(Town!$AP$536:$AP$886,$AW997,Town!N$536:N$886)</f>
        <v>84226</v>
      </c>
      <c r="O997" s="106">
        <f>SUMIF(Town!$AP$536:$AP$886,$AW997,Town!O$536:O$886)</f>
        <v>57513</v>
      </c>
      <c r="P997" s="106"/>
      <c r="Q997" s="106"/>
      <c r="X997" s="106">
        <f>SUMIF(Town!$AP$536:$AP$886,$AW997,Town!X$536:X$886)</f>
        <v>150</v>
      </c>
      <c r="Y997" s="106">
        <f>SUMIF(Town!$AP$536:$AP$886,$AW997,Town!Y$536:Y$886)</f>
        <v>0</v>
      </c>
      <c r="AG997" s="7">
        <f>IF(Q997&gt;0,RANK(Q997,(N997:P997,Q997:AE997)),0)</f>
        <v>0</v>
      </c>
      <c r="AH997" s="7">
        <f>IF(R997&gt;0,RANK(R997,(N997:P997,Q997:AE997)),0)</f>
        <v>0</v>
      </c>
      <c r="AI997" s="7">
        <f>IF(T997&gt;0,RANK(T997,(N997:P997,Q997:AE997)),0)</f>
        <v>0</v>
      </c>
      <c r="AJ997" s="7">
        <f>IF(S997&gt;0,RANK(S997,(N997:P997,Q997:AE997)),0)</f>
        <v>0</v>
      </c>
      <c r="AK997" s="2">
        <f t="shared" si="405"/>
        <v>0</v>
      </c>
      <c r="AL997" s="2">
        <f t="shared" si="406"/>
        <v>0</v>
      </c>
      <c r="AM997" s="2">
        <f t="shared" si="407"/>
        <v>0</v>
      </c>
      <c r="AN997" s="2">
        <f t="shared" si="408"/>
        <v>0</v>
      </c>
      <c r="AP997" t="s">
        <v>1983</v>
      </c>
      <c r="AQ997" t="s">
        <v>563</v>
      </c>
      <c r="AT997">
        <v>2</v>
      </c>
      <c r="AU997" s="95">
        <v>25</v>
      </c>
      <c r="AV997" s="97">
        <v>5</v>
      </c>
      <c r="AW997" s="100">
        <f t="shared" si="409"/>
        <v>25005</v>
      </c>
      <c r="AY997" s="7" t="s">
        <v>1461</v>
      </c>
      <c r="AZ997" s="106">
        <f>SUMIF(Town!$AP$536:$AP$886,$AW997,Town!AS$536:AS$886)</f>
        <v>6983</v>
      </c>
      <c r="BB997" s="1" t="e">
        <f>C997+AZ997+BA997-#REF!</f>
        <v>#REF!</v>
      </c>
    </row>
    <row r="998" spans="1:54" ht="13" hidden="1" customHeight="1" outlineLevel="1">
      <c r="A998" t="s">
        <v>570</v>
      </c>
      <c r="B998" t="s">
        <v>563</v>
      </c>
      <c r="C998" s="1">
        <f t="shared" si="399"/>
        <v>7175</v>
      </c>
      <c r="D998" s="7">
        <f>IF(N998&gt;0, RANK(N998,(N998:P998,Q998:AE998)),0)</f>
        <v>1</v>
      </c>
      <c r="E998" s="7">
        <f>IF(O998&gt;0,RANK(O998,(N998:P998,Q998:AE998)),0)</f>
        <v>2</v>
      </c>
      <c r="F998" s="7">
        <f>IF(P998&gt;0,RANK(P998,(N998:P998,Q998:AE998)),0)</f>
        <v>0</v>
      </c>
      <c r="G998" s="1">
        <f t="shared" si="400"/>
        <v>3151</v>
      </c>
      <c r="H998" s="2">
        <f t="shared" si="377"/>
        <v>0.43916376306620208</v>
      </c>
      <c r="I998" s="2"/>
      <c r="J998" s="2">
        <f t="shared" si="401"/>
        <v>0.7193031358885017</v>
      </c>
      <c r="K998" s="2">
        <f t="shared" si="402"/>
        <v>0.28013937282229967</v>
      </c>
      <c r="L998" s="2">
        <f t="shared" si="403"/>
        <v>0</v>
      </c>
      <c r="M998" s="2">
        <f t="shared" si="404"/>
        <v>5.5749128919863056E-4</v>
      </c>
      <c r="N998" s="106">
        <f>SUMIF(Town!$AP$536:$AP$886,$AW998,Town!N$536:N$886)</f>
        <v>5161</v>
      </c>
      <c r="O998" s="106">
        <f>SUMIF(Town!$AP$536:$AP$886,$AW998,Town!O$536:O$886)</f>
        <v>2010</v>
      </c>
      <c r="P998" s="106"/>
      <c r="Q998" s="106"/>
      <c r="X998" s="106">
        <f>SUMIF(Town!$AP$536:$AP$886,$AW998,Town!X$536:X$886)</f>
        <v>4</v>
      </c>
      <c r="Y998" s="106">
        <f>SUMIF(Town!$AP$536:$AP$886,$AW998,Town!Y$536:Y$886)</f>
        <v>0</v>
      </c>
      <c r="AG998" s="7">
        <f>IF(Q998&gt;0,RANK(Q998,(N998:P998,Q998:AE998)),0)</f>
        <v>0</v>
      </c>
      <c r="AH998" s="7">
        <f>IF(R998&gt;0,RANK(R998,(N998:P998,Q998:AE998)),0)</f>
        <v>0</v>
      </c>
      <c r="AI998" s="7">
        <f>IF(T998&gt;0,RANK(T998,(N998:P998,Q998:AE998)),0)</f>
        <v>0</v>
      </c>
      <c r="AJ998" s="7">
        <f>IF(S998&gt;0,RANK(S998,(N998:P998,Q998:AE998)),0)</f>
        <v>0</v>
      </c>
      <c r="AK998" s="2">
        <f t="shared" si="405"/>
        <v>0</v>
      </c>
      <c r="AL998" s="2">
        <f t="shared" si="406"/>
        <v>0</v>
      </c>
      <c r="AM998" s="2">
        <f t="shared" si="407"/>
        <v>0</v>
      </c>
      <c r="AN998" s="2">
        <f t="shared" si="408"/>
        <v>0</v>
      </c>
      <c r="AP998" t="s">
        <v>570</v>
      </c>
      <c r="AQ998" t="s">
        <v>563</v>
      </c>
      <c r="AT998">
        <v>2</v>
      </c>
      <c r="AU998" s="95">
        <v>25</v>
      </c>
      <c r="AV998" s="97">
        <v>7</v>
      </c>
      <c r="AW998" s="100">
        <f t="shared" si="409"/>
        <v>25007</v>
      </c>
      <c r="AY998" s="7" t="s">
        <v>1461</v>
      </c>
      <c r="AZ998" s="106">
        <f>SUMIF(Town!$AP$536:$AP$886,$AW998,Town!AS$536:AS$886)</f>
        <v>211</v>
      </c>
      <c r="BB998" s="1" t="e">
        <f>C998+AZ998+BA998-#REF!</f>
        <v>#REF!</v>
      </c>
    </row>
    <row r="999" spans="1:54" ht="13" hidden="1" customHeight="1" outlineLevel="1">
      <c r="A999" t="s">
        <v>2492</v>
      </c>
      <c r="B999" t="s">
        <v>563</v>
      </c>
      <c r="C999" s="1">
        <f t="shared" si="399"/>
        <v>247116</v>
      </c>
      <c r="D999" s="7">
        <f>IF(N999&gt;0, RANK(N999,(N999:P999,Q999:AE999)),0)</f>
        <v>1</v>
      </c>
      <c r="E999" s="7">
        <f>IF(O999&gt;0,RANK(O999,(N999:P999,Q999:AE999)),0)</f>
        <v>2</v>
      </c>
      <c r="F999" s="7">
        <f>IF(P999&gt;0,RANK(P999,(N999:P999,Q999:AE999)),0)</f>
        <v>0</v>
      </c>
      <c r="G999" s="1">
        <f t="shared" si="400"/>
        <v>46925</v>
      </c>
      <c r="H999" s="2">
        <f t="shared" si="377"/>
        <v>0.18989057770439793</v>
      </c>
      <c r="I999" s="2"/>
      <c r="J999" s="2">
        <f t="shared" si="401"/>
        <v>0.59433221644895518</v>
      </c>
      <c r="K999" s="2">
        <f t="shared" si="402"/>
        <v>0.40444163874455719</v>
      </c>
      <c r="L999" s="2">
        <f t="shared" si="403"/>
        <v>0</v>
      </c>
      <c r="M999" s="2">
        <f t="shared" si="404"/>
        <v>1.226144806487639E-3</v>
      </c>
      <c r="N999" s="106">
        <f>SUMIF(Town!$AP$536:$AP$886,$AW999,Town!N$536:N$886)</f>
        <v>146869</v>
      </c>
      <c r="O999" s="106">
        <f>SUMIF(Town!$AP$536:$AP$886,$AW999,Town!O$536:O$886)</f>
        <v>99944</v>
      </c>
      <c r="P999" s="106"/>
      <c r="Q999" s="106"/>
      <c r="X999" s="106">
        <f>SUMIF(Town!$AP$536:$AP$886,$AW999,Town!X$536:X$886)</f>
        <v>303</v>
      </c>
      <c r="Y999" s="106">
        <f>SUMIF(Town!$AP$536:$AP$886,$AW999,Town!Y$536:Y$886)</f>
        <v>0</v>
      </c>
      <c r="AG999" s="7">
        <f>IF(Q999&gt;0,RANK(Q999,(N999:P999,Q999:AE999)),0)</f>
        <v>0</v>
      </c>
      <c r="AH999" s="7">
        <f>IF(R999&gt;0,RANK(R999,(N999:P999,Q999:AE999)),0)</f>
        <v>0</v>
      </c>
      <c r="AI999" s="7">
        <f>IF(T999&gt;0,RANK(T999,(N999:P999,Q999:AE999)),0)</f>
        <v>0</v>
      </c>
      <c r="AJ999" s="7">
        <f>IF(S999&gt;0,RANK(S999,(N999:P999,Q999:AE999)),0)</f>
        <v>0</v>
      </c>
      <c r="AK999" s="2">
        <f t="shared" si="405"/>
        <v>0</v>
      </c>
      <c r="AL999" s="2">
        <f t="shared" si="406"/>
        <v>0</v>
      </c>
      <c r="AM999" s="2">
        <f t="shared" si="407"/>
        <v>0</v>
      </c>
      <c r="AN999" s="2">
        <f t="shared" si="408"/>
        <v>0</v>
      </c>
      <c r="AP999" t="s">
        <v>2492</v>
      </c>
      <c r="AQ999" t="s">
        <v>563</v>
      </c>
      <c r="AT999">
        <v>2</v>
      </c>
      <c r="AU999" s="95">
        <v>25</v>
      </c>
      <c r="AV999" s="97">
        <v>9</v>
      </c>
      <c r="AW999" s="100">
        <f t="shared" si="409"/>
        <v>25009</v>
      </c>
      <c r="AY999" s="7" t="s">
        <v>1461</v>
      </c>
      <c r="AZ999" s="106">
        <f>SUMIF(Town!$AP$536:$AP$886,$AW999,Town!AS$536:AS$886)</f>
        <v>11843</v>
      </c>
      <c r="BB999" s="1" t="e">
        <f>C999+AZ999+BA999-#REF!</f>
        <v>#REF!</v>
      </c>
    </row>
    <row r="1000" spans="1:54" ht="13" hidden="1" customHeight="1" outlineLevel="1">
      <c r="A1000" t="s">
        <v>2389</v>
      </c>
      <c r="B1000" t="s">
        <v>563</v>
      </c>
      <c r="C1000" s="1">
        <f t="shared" si="399"/>
        <v>25712</v>
      </c>
      <c r="D1000" s="7">
        <f>IF(N1000&gt;0, RANK(N1000,(N1000:P1000,Q1000:AE1000)),0)</f>
        <v>1</v>
      </c>
      <c r="E1000" s="7">
        <f>IF(O1000&gt;0,RANK(O1000,(N1000:P1000,Q1000:AE1000)),0)</f>
        <v>2</v>
      </c>
      <c r="F1000" s="7">
        <f>IF(P1000&gt;0,RANK(P1000,(N1000:P1000,Q1000:AE1000)),0)</f>
        <v>0</v>
      </c>
      <c r="G1000" s="1">
        <f t="shared" si="400"/>
        <v>11886</v>
      </c>
      <c r="H1000" s="2">
        <f t="shared" si="377"/>
        <v>0.46227442439327943</v>
      </c>
      <c r="I1000" s="2"/>
      <c r="J1000" s="2">
        <f t="shared" si="401"/>
        <v>0.73059271935283132</v>
      </c>
      <c r="K1000" s="2">
        <f t="shared" si="402"/>
        <v>0.26831829495955195</v>
      </c>
      <c r="L1000" s="2">
        <f t="shared" si="403"/>
        <v>0</v>
      </c>
      <c r="M1000" s="2">
        <f t="shared" si="404"/>
        <v>1.0889856876167281E-3</v>
      </c>
      <c r="N1000" s="106">
        <f>SUMIF(Town!$AP$536:$AP$886,$AW1000,Town!N$536:N$886)</f>
        <v>18785</v>
      </c>
      <c r="O1000" s="106">
        <f>SUMIF(Town!$AP$536:$AP$886,$AW1000,Town!O$536:O$886)</f>
        <v>6899</v>
      </c>
      <c r="P1000" s="106"/>
      <c r="Q1000" s="106"/>
      <c r="X1000" s="106">
        <f>SUMIF(Town!$AP$536:$AP$886,$AW1000,Town!X$536:X$886)</f>
        <v>27</v>
      </c>
      <c r="Y1000" s="106">
        <f>SUMIF(Town!$AP$536:$AP$886,$AW1000,Town!Y$536:Y$886)</f>
        <v>1</v>
      </c>
      <c r="AG1000" s="7">
        <f>IF(Q1000&gt;0,RANK(Q1000,(N1000:P1000,Q1000:AE1000)),0)</f>
        <v>0</v>
      </c>
      <c r="AH1000" s="7">
        <f>IF(R1000&gt;0,RANK(R1000,(N1000:P1000,Q1000:AE1000)),0)</f>
        <v>0</v>
      </c>
      <c r="AI1000" s="7">
        <f>IF(T1000&gt;0,RANK(T1000,(N1000:P1000,Q1000:AE1000)),0)</f>
        <v>0</v>
      </c>
      <c r="AJ1000" s="7">
        <f>IF(S1000&gt;0,RANK(S1000,(N1000:P1000,Q1000:AE1000)),0)</f>
        <v>0</v>
      </c>
      <c r="AK1000" s="2">
        <f t="shared" si="405"/>
        <v>0</v>
      </c>
      <c r="AL1000" s="2">
        <f t="shared" si="406"/>
        <v>0</v>
      </c>
      <c r="AM1000" s="2">
        <f t="shared" si="407"/>
        <v>0</v>
      </c>
      <c r="AN1000" s="2">
        <f t="shared" si="408"/>
        <v>0</v>
      </c>
      <c r="AP1000" t="s">
        <v>2389</v>
      </c>
      <c r="AQ1000" t="s">
        <v>563</v>
      </c>
      <c r="AT1000">
        <v>2</v>
      </c>
      <c r="AU1000" s="95">
        <v>25</v>
      </c>
      <c r="AV1000" s="97">
        <v>11</v>
      </c>
      <c r="AW1000" s="100">
        <f t="shared" si="409"/>
        <v>25011</v>
      </c>
      <c r="AY1000" s="7" t="s">
        <v>1461</v>
      </c>
      <c r="AZ1000" s="106">
        <f>SUMIF(Town!$AP$536:$AP$886,$AW1000,Town!AS$536:AS$886)</f>
        <v>1174</v>
      </c>
      <c r="BB1000" s="1" t="e">
        <f>C1000+AZ1000+BA1000-#REF!</f>
        <v>#REF!</v>
      </c>
    </row>
    <row r="1001" spans="1:54" ht="13" hidden="1" customHeight="1" outlineLevel="1">
      <c r="A1001" t="s">
        <v>129</v>
      </c>
      <c r="B1001" t="s">
        <v>563</v>
      </c>
      <c r="C1001" s="1">
        <f t="shared" si="399"/>
        <v>128776</v>
      </c>
      <c r="D1001" s="7">
        <f>IF(N1001&gt;0, RANK(N1001,(N1001:P1001,Q1001:AE1001)),0)</f>
        <v>1</v>
      </c>
      <c r="E1001" s="7">
        <f>IF(O1001&gt;0,RANK(O1001,(N1001:P1001,Q1001:AE1001)),0)</f>
        <v>2</v>
      </c>
      <c r="F1001" s="7">
        <f>IF(P1001&gt;0,RANK(P1001,(N1001:P1001,Q1001:AE1001)),0)</f>
        <v>0</v>
      </c>
      <c r="G1001" s="1">
        <f t="shared" si="400"/>
        <v>25152</v>
      </c>
      <c r="H1001" s="2">
        <f t="shared" si="377"/>
        <v>0.19531589737218116</v>
      </c>
      <c r="I1001" s="2"/>
      <c r="J1001" s="2">
        <f t="shared" si="401"/>
        <v>0.59650866621109522</v>
      </c>
      <c r="K1001" s="2">
        <f t="shared" si="402"/>
        <v>0.40119276883891408</v>
      </c>
      <c r="L1001" s="2">
        <f t="shared" si="403"/>
        <v>0</v>
      </c>
      <c r="M1001" s="2">
        <f t="shared" si="404"/>
        <v>2.2985649499907002E-3</v>
      </c>
      <c r="N1001" s="106">
        <f>SUMIF(Town!$AP$536:$AP$886,$AW1001,Town!N$536:N$886)</f>
        <v>76816</v>
      </c>
      <c r="O1001" s="106">
        <f>SUMIF(Town!$AP$536:$AP$886,$AW1001,Town!O$536:O$886)</f>
        <v>51664</v>
      </c>
      <c r="P1001" s="106"/>
      <c r="Q1001" s="106"/>
      <c r="X1001" s="106">
        <f>SUMIF(Town!$AP$536:$AP$886,$AW1001,Town!X$536:X$886)</f>
        <v>296</v>
      </c>
      <c r="Y1001" s="106">
        <f>SUMIF(Town!$AP$536:$AP$886,$AW1001,Town!Y$536:Y$886)</f>
        <v>0</v>
      </c>
      <c r="AG1001" s="7">
        <f>IF(Q1001&gt;0,RANK(Q1001,(N1001:P1001,Q1001:AE1001)),0)</f>
        <v>0</v>
      </c>
      <c r="AH1001" s="7">
        <f>IF(R1001&gt;0,RANK(R1001,(N1001:P1001,Q1001:AE1001)),0)</f>
        <v>0</v>
      </c>
      <c r="AI1001" s="7">
        <f>IF(T1001&gt;0,RANK(T1001,(N1001:P1001,Q1001:AE1001)),0)</f>
        <v>0</v>
      </c>
      <c r="AJ1001" s="7">
        <f>IF(S1001&gt;0,RANK(S1001,(N1001:P1001,Q1001:AE1001)),0)</f>
        <v>0</v>
      </c>
      <c r="AK1001" s="2">
        <f t="shared" si="405"/>
        <v>0</v>
      </c>
      <c r="AL1001" s="2">
        <f t="shared" si="406"/>
        <v>0</v>
      </c>
      <c r="AM1001" s="2">
        <f t="shared" si="407"/>
        <v>0</v>
      </c>
      <c r="AN1001" s="2">
        <f t="shared" si="408"/>
        <v>0</v>
      </c>
      <c r="AP1001" t="s">
        <v>129</v>
      </c>
      <c r="AQ1001" t="s">
        <v>563</v>
      </c>
      <c r="AT1001">
        <v>2</v>
      </c>
      <c r="AU1001" s="95">
        <v>25</v>
      </c>
      <c r="AV1001" s="97">
        <v>13</v>
      </c>
      <c r="AW1001" s="100">
        <f t="shared" si="409"/>
        <v>25013</v>
      </c>
      <c r="AY1001" s="7" t="s">
        <v>1461</v>
      </c>
      <c r="AZ1001" s="106">
        <f>SUMIF(Town!$AP$536:$AP$886,$AW1001,Town!AS$536:AS$886)</f>
        <v>9140</v>
      </c>
      <c r="BB1001" s="1" t="e">
        <f>C1001+AZ1001+BA1001-#REF!</f>
        <v>#REF!</v>
      </c>
    </row>
    <row r="1002" spans="1:54" ht="13" hidden="1" customHeight="1" outlineLevel="1">
      <c r="A1002" t="s">
        <v>1997</v>
      </c>
      <c r="B1002" t="s">
        <v>563</v>
      </c>
      <c r="C1002" s="1">
        <f t="shared" si="399"/>
        <v>53552</v>
      </c>
      <c r="D1002" s="7">
        <f>IF(N1002&gt;0, RANK(N1002,(N1002:P1002,Q1002:AE1002)),0)</f>
        <v>1</v>
      </c>
      <c r="E1002" s="7">
        <f>IF(O1002&gt;0,RANK(O1002,(N1002:P1002,Q1002:AE1002)),0)</f>
        <v>2</v>
      </c>
      <c r="F1002" s="7">
        <f>IF(P1002&gt;0,RANK(P1002,(N1002:P1002,Q1002:AE1002)),0)</f>
        <v>0</v>
      </c>
      <c r="G1002" s="1">
        <f t="shared" si="400"/>
        <v>23415</v>
      </c>
      <c r="H1002" s="2">
        <f t="shared" si="377"/>
        <v>0.43723857185539289</v>
      </c>
      <c r="I1002" s="2"/>
      <c r="J1002" s="2">
        <f t="shared" si="401"/>
        <v>0.71801239916342996</v>
      </c>
      <c r="K1002" s="2">
        <f t="shared" si="402"/>
        <v>0.28077382730803707</v>
      </c>
      <c r="L1002" s="2">
        <f t="shared" si="403"/>
        <v>0</v>
      </c>
      <c r="M1002" s="2">
        <f t="shared" si="404"/>
        <v>1.2137735285329687E-3</v>
      </c>
      <c r="N1002" s="106">
        <f>SUMIF(Town!$AP$536:$AP$886,$AW1002,Town!N$536:N$886)</f>
        <v>38451</v>
      </c>
      <c r="O1002" s="106">
        <f>SUMIF(Town!$AP$536:$AP$886,$AW1002,Town!O$536:O$886)</f>
        <v>15036</v>
      </c>
      <c r="P1002" s="106"/>
      <c r="Q1002" s="106"/>
      <c r="X1002" s="106">
        <f>SUMIF(Town!$AP$536:$AP$886,$AW1002,Town!X$536:X$886)</f>
        <v>65</v>
      </c>
      <c r="Y1002" s="106">
        <f>SUMIF(Town!$AP$536:$AP$886,$AW1002,Town!Y$536:Y$886)</f>
        <v>0</v>
      </c>
      <c r="AG1002" s="7">
        <f>IF(Q1002&gt;0,RANK(Q1002,(N1002:P1002,Q1002:AE1002)),0)</f>
        <v>0</v>
      </c>
      <c r="AH1002" s="7">
        <f>IF(R1002&gt;0,RANK(R1002,(N1002:P1002,Q1002:AE1002)),0)</f>
        <v>0</v>
      </c>
      <c r="AI1002" s="7">
        <f>IF(T1002&gt;0,RANK(T1002,(N1002:P1002,Q1002:AE1002)),0)</f>
        <v>0</v>
      </c>
      <c r="AJ1002" s="7">
        <f>IF(S1002&gt;0,RANK(S1002,(N1002:P1002,Q1002:AE1002)),0)</f>
        <v>0</v>
      </c>
      <c r="AK1002" s="2">
        <f t="shared" si="405"/>
        <v>0</v>
      </c>
      <c r="AL1002" s="2">
        <f t="shared" si="406"/>
        <v>0</v>
      </c>
      <c r="AM1002" s="2">
        <f t="shared" si="407"/>
        <v>0</v>
      </c>
      <c r="AN1002" s="2">
        <f t="shared" si="408"/>
        <v>0</v>
      </c>
      <c r="AP1002" t="s">
        <v>1997</v>
      </c>
      <c r="AQ1002" t="s">
        <v>563</v>
      </c>
      <c r="AT1002">
        <v>2</v>
      </c>
      <c r="AU1002" s="95">
        <v>25</v>
      </c>
      <c r="AV1002" s="97">
        <v>15</v>
      </c>
      <c r="AW1002" s="100">
        <f t="shared" si="409"/>
        <v>25015</v>
      </c>
      <c r="AY1002" s="7" t="s">
        <v>1461</v>
      </c>
      <c r="AZ1002" s="106">
        <f>SUMIF(Town!$AP$536:$AP$886,$AW1002,Town!AS$536:AS$886)</f>
        <v>2274</v>
      </c>
      <c r="BB1002" s="1" t="e">
        <f>C1002+AZ1002+BA1002-#REF!</f>
        <v>#REF!</v>
      </c>
    </row>
    <row r="1003" spans="1:54" ht="13" hidden="1" customHeight="1" outlineLevel="1">
      <c r="A1003" t="s">
        <v>1563</v>
      </c>
      <c r="B1003" t="s">
        <v>563</v>
      </c>
      <c r="C1003" s="1">
        <f t="shared" si="399"/>
        <v>511884</v>
      </c>
      <c r="D1003" s="7">
        <f>IF(N1003&gt;0, RANK(N1003,(N1003:P1003,Q1003:AE1003)),0)</f>
        <v>1</v>
      </c>
      <c r="E1003" s="7">
        <f>IF(O1003&gt;0,RANK(O1003,(N1003:P1003,Q1003:AE1003)),0)</f>
        <v>2</v>
      </c>
      <c r="F1003" s="7">
        <f>IF(P1003&gt;0,RANK(P1003,(N1003:P1003,Q1003:AE1003)),0)</f>
        <v>0</v>
      </c>
      <c r="G1003" s="1">
        <f t="shared" si="400"/>
        <v>164016</v>
      </c>
      <c r="H1003" s="2">
        <f t="shared" si="377"/>
        <v>0.3204163443280118</v>
      </c>
      <c r="I1003" s="2"/>
      <c r="J1003" s="2">
        <f t="shared" si="401"/>
        <v>0.65943260582475716</v>
      </c>
      <c r="K1003" s="2">
        <f t="shared" si="402"/>
        <v>0.33901626149674535</v>
      </c>
      <c r="L1003" s="2">
        <f t="shared" si="403"/>
        <v>0</v>
      </c>
      <c r="M1003" s="2">
        <f t="shared" si="404"/>
        <v>1.551132678497491E-3</v>
      </c>
      <c r="N1003" s="106">
        <f>SUMIF(Town!$AP$536:$AP$886,$AW1003,Town!N$536:N$886)</f>
        <v>337553</v>
      </c>
      <c r="O1003" s="106">
        <f>SUMIF(Town!$AP$536:$AP$886,$AW1003,Town!O$536:O$886)</f>
        <v>173537</v>
      </c>
      <c r="P1003" s="106"/>
      <c r="Q1003" s="106"/>
      <c r="X1003" s="106">
        <f>SUMIF(Town!$AP$536:$AP$886,$AW1003,Town!X$536:X$886)</f>
        <v>794</v>
      </c>
      <c r="Y1003" s="106">
        <f>SUMIF(Town!$AP$536:$AP$886,$AW1003,Town!Y$536:Y$886)</f>
        <v>0</v>
      </c>
      <c r="AG1003" s="7">
        <f>IF(Q1003&gt;0,RANK(Q1003,(N1003:P1003,Q1003:AE1003)),0)</f>
        <v>0</v>
      </c>
      <c r="AH1003" s="7">
        <f>IF(R1003&gt;0,RANK(R1003,(N1003:P1003,Q1003:AE1003)),0)</f>
        <v>0</v>
      </c>
      <c r="AI1003" s="7">
        <f>IF(T1003&gt;0,RANK(T1003,(N1003:P1003,Q1003:AE1003)),0)</f>
        <v>0</v>
      </c>
      <c r="AJ1003" s="7">
        <f>IF(S1003&gt;0,RANK(S1003,(N1003:P1003,Q1003:AE1003)),0)</f>
        <v>0</v>
      </c>
      <c r="AK1003" s="2">
        <f t="shared" si="405"/>
        <v>0</v>
      </c>
      <c r="AL1003" s="2">
        <f t="shared" si="406"/>
        <v>0</v>
      </c>
      <c r="AM1003" s="2">
        <f t="shared" si="407"/>
        <v>0</v>
      </c>
      <c r="AN1003" s="2">
        <f t="shared" si="408"/>
        <v>0</v>
      </c>
      <c r="AP1003" t="s">
        <v>1563</v>
      </c>
      <c r="AQ1003" t="s">
        <v>563</v>
      </c>
      <c r="AT1003">
        <v>2</v>
      </c>
      <c r="AU1003" s="95">
        <v>25</v>
      </c>
      <c r="AV1003" s="97">
        <v>17</v>
      </c>
      <c r="AW1003" s="100">
        <f t="shared" si="409"/>
        <v>25017</v>
      </c>
      <c r="AY1003" s="7" t="s">
        <v>1461</v>
      </c>
      <c r="AZ1003" s="106">
        <f>SUMIF(Town!$AP$536:$AP$886,$AW1003,Town!AS$536:AS$886)</f>
        <v>19795</v>
      </c>
      <c r="BB1003" s="1" t="e">
        <f>C1003+AZ1003+BA1003-#REF!</f>
        <v>#REF!</v>
      </c>
    </row>
    <row r="1004" spans="1:54" ht="13" hidden="1" customHeight="1" outlineLevel="1">
      <c r="A1004" t="s">
        <v>608</v>
      </c>
      <c r="B1004" t="s">
        <v>563</v>
      </c>
      <c r="C1004" s="1">
        <f t="shared" si="399"/>
        <v>3622</v>
      </c>
      <c r="D1004" s="7">
        <f>IF(N1004&gt;0, RANK(N1004,(N1004:P1004,Q1004:AE1004)),0)</f>
        <v>1</v>
      </c>
      <c r="E1004" s="7">
        <f>IF(O1004&gt;0,RANK(O1004,(N1004:P1004,Q1004:AE1004)),0)</f>
        <v>2</v>
      </c>
      <c r="F1004" s="7">
        <f>IF(P1004&gt;0,RANK(P1004,(N1004:P1004,Q1004:AE1004)),0)</f>
        <v>0</v>
      </c>
      <c r="G1004" s="1">
        <f t="shared" si="400"/>
        <v>847</v>
      </c>
      <c r="H1004" s="2">
        <f t="shared" si="377"/>
        <v>0.2338487023743788</v>
      </c>
      <c r="I1004" s="2"/>
      <c r="J1004" s="2">
        <f t="shared" si="401"/>
        <v>0.61651021535063499</v>
      </c>
      <c r="K1004" s="2">
        <f t="shared" si="402"/>
        <v>0.38266151297625622</v>
      </c>
      <c r="L1004" s="2">
        <f t="shared" si="403"/>
        <v>0</v>
      </c>
      <c r="M1004" s="2">
        <f t="shared" si="404"/>
        <v>8.2827167310878247E-4</v>
      </c>
      <c r="N1004" s="106">
        <f>SUMIF(Town!$AP$536:$AP$886,$AW1004,Town!N$536:N$886)</f>
        <v>2233</v>
      </c>
      <c r="O1004" s="106">
        <f>SUMIF(Town!$AP$536:$AP$886,$AW1004,Town!O$536:O$886)</f>
        <v>1386</v>
      </c>
      <c r="P1004" s="106"/>
      <c r="Q1004" s="106"/>
      <c r="X1004" s="106">
        <f>SUMIF(Town!$AP$536:$AP$886,$AW1004,Town!X$536:X$886)</f>
        <v>3</v>
      </c>
      <c r="Y1004" s="106">
        <f>SUMIF(Town!$AP$536:$AP$886,$AW1004,Town!Y$536:Y$886)</f>
        <v>0</v>
      </c>
      <c r="AG1004" s="7">
        <f>IF(Q1004&gt;0,RANK(Q1004,(N1004:P1004,Q1004:AE1004)),0)</f>
        <v>0</v>
      </c>
      <c r="AH1004" s="7">
        <f>IF(R1004&gt;0,RANK(R1004,(N1004:P1004,Q1004:AE1004)),0)</f>
        <v>0</v>
      </c>
      <c r="AI1004" s="7">
        <f>IF(T1004&gt;0,RANK(T1004,(N1004:P1004,Q1004:AE1004)),0)</f>
        <v>0</v>
      </c>
      <c r="AJ1004" s="7">
        <f>IF(S1004&gt;0,RANK(S1004,(N1004:P1004,Q1004:AE1004)),0)</f>
        <v>0</v>
      </c>
      <c r="AK1004" s="2">
        <f t="shared" si="405"/>
        <v>0</v>
      </c>
      <c r="AL1004" s="2">
        <f t="shared" si="406"/>
        <v>0</v>
      </c>
      <c r="AM1004" s="2">
        <f t="shared" si="407"/>
        <v>0</v>
      </c>
      <c r="AN1004" s="2">
        <f t="shared" si="408"/>
        <v>0</v>
      </c>
      <c r="AP1004" t="s">
        <v>608</v>
      </c>
      <c r="AQ1004" t="s">
        <v>563</v>
      </c>
      <c r="AT1004">
        <v>2</v>
      </c>
      <c r="AU1004" s="95">
        <v>25</v>
      </c>
      <c r="AV1004" s="97">
        <v>19</v>
      </c>
      <c r="AW1004" s="100">
        <f t="shared" si="409"/>
        <v>25019</v>
      </c>
      <c r="AY1004" s="7" t="s">
        <v>1461</v>
      </c>
      <c r="AZ1004" s="106">
        <f>SUMIF(Town!$AP$536:$AP$886,$AW1004,Town!AS$536:AS$886)</f>
        <v>102</v>
      </c>
      <c r="BB1004" s="1" t="e">
        <f>C1004+AZ1004+BA1004-#REF!</f>
        <v>#REF!</v>
      </c>
    </row>
    <row r="1005" spans="1:54" ht="13" hidden="1" customHeight="1" outlineLevel="1">
      <c r="A1005" t="s">
        <v>2318</v>
      </c>
      <c r="B1005" t="s">
        <v>563</v>
      </c>
      <c r="C1005" s="1">
        <f t="shared" si="399"/>
        <v>242444</v>
      </c>
      <c r="D1005" s="7">
        <f>IF(N1005&gt;0, RANK(N1005,(N1005:P1005,Q1005:AE1005)),0)</f>
        <v>1</v>
      </c>
      <c r="E1005" s="7">
        <f>IF(O1005&gt;0,RANK(O1005,(N1005:P1005,Q1005:AE1005)),0)</f>
        <v>2</v>
      </c>
      <c r="F1005" s="7">
        <f>IF(P1005&gt;0,RANK(P1005,(N1005:P1005,Q1005:AE1005)),0)</f>
        <v>0</v>
      </c>
      <c r="G1005" s="1">
        <f t="shared" si="400"/>
        <v>46059</v>
      </c>
      <c r="H1005" s="2">
        <f t="shared" si="377"/>
        <v>0.18997789180181815</v>
      </c>
      <c r="I1005" s="2"/>
      <c r="J1005" s="2">
        <f t="shared" si="401"/>
        <v>0.59430631403540612</v>
      </c>
      <c r="K1005" s="2">
        <f t="shared" si="402"/>
        <v>0.40432842223358795</v>
      </c>
      <c r="L1005" s="2">
        <f t="shared" si="403"/>
        <v>0</v>
      </c>
      <c r="M1005" s="2">
        <f t="shared" si="404"/>
        <v>1.3652637310059279E-3</v>
      </c>
      <c r="N1005" s="106">
        <f>SUMIF(Town!$AP$536:$AP$886,$AW1005,Town!N$536:N$886)</f>
        <v>144086</v>
      </c>
      <c r="O1005" s="106">
        <f>SUMIF(Town!$AP$536:$AP$886,$AW1005,Town!O$536:O$886)</f>
        <v>98027</v>
      </c>
      <c r="P1005" s="106"/>
      <c r="Q1005" s="106"/>
      <c r="X1005" s="106">
        <f>SUMIF(Town!$AP$536:$AP$886,$AW1005,Town!X$536:X$886)</f>
        <v>326</v>
      </c>
      <c r="Y1005" s="106">
        <f>SUMIF(Town!$AP$536:$AP$886,$AW1005,Town!Y$536:Y$886)</f>
        <v>5</v>
      </c>
      <c r="AG1005" s="7">
        <f>IF(Q1005&gt;0,RANK(Q1005,(N1005:P1005,Q1005:AE1005)),0)</f>
        <v>0</v>
      </c>
      <c r="AH1005" s="7">
        <f>IF(R1005&gt;0,RANK(R1005,(N1005:P1005,Q1005:AE1005)),0)</f>
        <v>0</v>
      </c>
      <c r="AI1005" s="7">
        <f>IF(T1005&gt;0,RANK(T1005,(N1005:P1005,Q1005:AE1005)),0)</f>
        <v>0</v>
      </c>
      <c r="AJ1005" s="7">
        <f>IF(S1005&gt;0,RANK(S1005,(N1005:P1005,Q1005:AE1005)),0)</f>
        <v>0</v>
      </c>
      <c r="AK1005" s="2">
        <f t="shared" si="405"/>
        <v>0</v>
      </c>
      <c r="AL1005" s="2">
        <f t="shared" si="406"/>
        <v>0</v>
      </c>
      <c r="AM1005" s="2">
        <f t="shared" si="407"/>
        <v>0</v>
      </c>
      <c r="AN1005" s="2">
        <f t="shared" si="408"/>
        <v>0</v>
      </c>
      <c r="AP1005" t="s">
        <v>2318</v>
      </c>
      <c r="AQ1005" t="s">
        <v>563</v>
      </c>
      <c r="AT1005">
        <v>2</v>
      </c>
      <c r="AU1005" s="95">
        <v>25</v>
      </c>
      <c r="AV1005" s="97">
        <v>21</v>
      </c>
      <c r="AW1005" s="100">
        <f t="shared" si="409"/>
        <v>25021</v>
      </c>
      <c r="AY1005" s="7" t="s">
        <v>1461</v>
      </c>
      <c r="AZ1005" s="106">
        <f>SUMIF(Town!$AP$536:$AP$886,$AW1005,Town!AS$536:AS$886)</f>
        <v>11783</v>
      </c>
      <c r="BB1005" s="1" t="e">
        <f>C1005+AZ1005+BA1005-#REF!</f>
        <v>#REF!</v>
      </c>
    </row>
    <row r="1006" spans="1:54" ht="13" hidden="1" customHeight="1" outlineLevel="1">
      <c r="A1006" t="s">
        <v>534</v>
      </c>
      <c r="B1006" t="s">
        <v>563</v>
      </c>
      <c r="C1006" s="1">
        <f t="shared" si="399"/>
        <v>173571</v>
      </c>
      <c r="D1006" s="7">
        <f>IF(N1006&gt;0, RANK(N1006,(N1006:P1006,Q1006:AE1006)),0)</f>
        <v>1</v>
      </c>
      <c r="E1006" s="7">
        <f>IF(O1006&gt;0,RANK(O1006,(N1006:P1006,Q1006:AE1006)),0)</f>
        <v>2</v>
      </c>
      <c r="F1006" s="7">
        <f>IF(P1006&gt;0,RANK(P1006,(N1006:P1006,Q1006:AE1006)),0)</f>
        <v>0</v>
      </c>
      <c r="G1006" s="1">
        <f t="shared" si="400"/>
        <v>9942</v>
      </c>
      <c r="H1006" s="2">
        <f t="shared" si="377"/>
        <v>5.7279153775688332E-2</v>
      </c>
      <c r="I1006" s="2"/>
      <c r="J1006" s="2">
        <f t="shared" si="401"/>
        <v>0.52821035772104785</v>
      </c>
      <c r="K1006" s="2">
        <f t="shared" si="402"/>
        <v>0.47093120394535953</v>
      </c>
      <c r="L1006" s="2">
        <f t="shared" si="403"/>
        <v>0</v>
      </c>
      <c r="M1006" s="2">
        <f t="shared" si="404"/>
        <v>8.584383335926149E-4</v>
      </c>
      <c r="N1006" s="106">
        <f>SUMIF(Town!$AP$536:$AP$886,$AW1006,Town!N$536:N$886)</f>
        <v>91682</v>
      </c>
      <c r="O1006" s="106">
        <f>SUMIF(Town!$AP$536:$AP$886,$AW1006,Town!O$536:O$886)</f>
        <v>81740</v>
      </c>
      <c r="P1006" s="106"/>
      <c r="Q1006" s="106"/>
      <c r="X1006" s="106">
        <f>SUMIF(Town!$AP$536:$AP$886,$AW1006,Town!X$536:X$886)</f>
        <v>149</v>
      </c>
      <c r="Y1006" s="106">
        <f>SUMIF(Town!$AP$536:$AP$886,$AW1006,Town!Y$536:Y$886)</f>
        <v>0</v>
      </c>
      <c r="AG1006" s="7">
        <f>IF(Q1006&gt;0,RANK(Q1006,(N1006:P1006,Q1006:AE1006)),0)</f>
        <v>0</v>
      </c>
      <c r="AH1006" s="7">
        <f>IF(R1006&gt;0,RANK(R1006,(N1006:P1006,Q1006:AE1006)),0)</f>
        <v>0</v>
      </c>
      <c r="AI1006" s="7">
        <f>IF(T1006&gt;0,RANK(T1006,(N1006:P1006,Q1006:AE1006)),0)</f>
        <v>0</v>
      </c>
      <c r="AJ1006" s="7">
        <f>IF(S1006&gt;0,RANK(S1006,(N1006:P1006,Q1006:AE1006)),0)</f>
        <v>0</v>
      </c>
      <c r="AK1006" s="2">
        <f t="shared" si="405"/>
        <v>0</v>
      </c>
      <c r="AL1006" s="2">
        <f t="shared" si="406"/>
        <v>0</v>
      </c>
      <c r="AM1006" s="2">
        <f t="shared" si="407"/>
        <v>0</v>
      </c>
      <c r="AN1006" s="2">
        <f t="shared" si="408"/>
        <v>0</v>
      </c>
      <c r="AP1006" t="s">
        <v>534</v>
      </c>
      <c r="AQ1006" t="s">
        <v>563</v>
      </c>
      <c r="AT1006">
        <v>2</v>
      </c>
      <c r="AU1006" s="95">
        <v>25</v>
      </c>
      <c r="AV1006" s="97">
        <v>23</v>
      </c>
      <c r="AW1006" s="100">
        <f t="shared" si="409"/>
        <v>25023</v>
      </c>
      <c r="AY1006" s="7" t="s">
        <v>1461</v>
      </c>
      <c r="AZ1006" s="106">
        <f>SUMIF(Town!$AP$536:$AP$886,$AW1006,Town!AS$536:AS$886)</f>
        <v>7497</v>
      </c>
      <c r="BB1006" s="1" t="e">
        <f>C1006+AZ1006+BA1006-#REF!</f>
        <v>#REF!</v>
      </c>
    </row>
    <row r="1007" spans="1:54" ht="13" hidden="1" customHeight="1" outlineLevel="1">
      <c r="A1007" t="s">
        <v>57</v>
      </c>
      <c r="B1007" t="s">
        <v>563</v>
      </c>
      <c r="C1007" s="1">
        <f t="shared" si="399"/>
        <v>169435</v>
      </c>
      <c r="D1007" s="7">
        <f>IF(N1007&gt;0, RANK(N1007,(N1007:P1007,Q1007:AE1007)),0)</f>
        <v>1</v>
      </c>
      <c r="E1007" s="7">
        <f>IF(O1007&gt;0,RANK(O1007,(N1007:P1007,Q1007:AE1007)),0)</f>
        <v>2</v>
      </c>
      <c r="F1007" s="7">
        <f>IF(P1007&gt;0,RANK(P1007,(N1007:P1007,Q1007:AE1007)),0)</f>
        <v>0</v>
      </c>
      <c r="G1007" s="1">
        <f t="shared" si="400"/>
        <v>100515</v>
      </c>
      <c r="H1007" s="2">
        <f t="shared" si="377"/>
        <v>0.59323634432083094</v>
      </c>
      <c r="I1007" s="2"/>
      <c r="J1007" s="2">
        <f t="shared" si="401"/>
        <v>0.7950187387493729</v>
      </c>
      <c r="K1007" s="2">
        <f t="shared" si="402"/>
        <v>0.20178239442854193</v>
      </c>
      <c r="L1007" s="2">
        <f t="shared" si="403"/>
        <v>0</v>
      </c>
      <c r="M1007" s="2">
        <f t="shared" si="404"/>
        <v>3.1988668220851724E-3</v>
      </c>
      <c r="N1007" s="106">
        <f>SUMIF(Town!$AP$536:$AP$886,$AW1007,Town!N$536:N$886)</f>
        <v>134704</v>
      </c>
      <c r="O1007" s="106">
        <f>SUMIF(Town!$AP$536:$AP$886,$AW1007,Town!O$536:O$886)</f>
        <v>34189</v>
      </c>
      <c r="P1007" s="106"/>
      <c r="Q1007" s="106"/>
      <c r="X1007" s="106">
        <f>SUMIF(Town!$AP$536:$AP$886,$AW1007,Town!X$536:X$886)</f>
        <v>542</v>
      </c>
      <c r="Y1007" s="106">
        <f>SUMIF(Town!$AP$536:$AP$886,$AW1007,Town!Y$536:Y$886)</f>
        <v>0</v>
      </c>
      <c r="AG1007" s="7">
        <f>IF(Q1007&gt;0,RANK(Q1007,(N1007:P1007,Q1007:AE1007)),0)</f>
        <v>0</v>
      </c>
      <c r="AH1007" s="7">
        <f>IF(R1007&gt;0,RANK(R1007,(N1007:P1007,Q1007:AE1007)),0)</f>
        <v>0</v>
      </c>
      <c r="AI1007" s="7">
        <f>IF(T1007&gt;0,RANK(T1007,(N1007:P1007,Q1007:AE1007)),0)</f>
        <v>0</v>
      </c>
      <c r="AJ1007" s="7">
        <f>IF(S1007&gt;0,RANK(S1007,(N1007:P1007,Q1007:AE1007)),0)</f>
        <v>0</v>
      </c>
      <c r="AK1007" s="2">
        <f t="shared" si="405"/>
        <v>0</v>
      </c>
      <c r="AL1007" s="2">
        <f t="shared" si="406"/>
        <v>0</v>
      </c>
      <c r="AM1007" s="2">
        <f t="shared" si="407"/>
        <v>0</v>
      </c>
      <c r="AN1007" s="2">
        <f t="shared" si="408"/>
        <v>0</v>
      </c>
      <c r="AP1007" t="s">
        <v>57</v>
      </c>
      <c r="AQ1007" t="s">
        <v>563</v>
      </c>
      <c r="AT1007">
        <v>2</v>
      </c>
      <c r="AU1007" s="95">
        <v>25</v>
      </c>
      <c r="AV1007" s="97">
        <v>25</v>
      </c>
      <c r="AW1007" s="100">
        <f t="shared" si="409"/>
        <v>25025</v>
      </c>
      <c r="AY1007" s="7" t="s">
        <v>1461</v>
      </c>
      <c r="AZ1007" s="106">
        <f>SUMIF(Town!$AP$536:$AP$886,$AW1007,Town!AS$536:AS$886)</f>
        <v>15038</v>
      </c>
      <c r="BB1007" s="1" t="e">
        <f>C1007+AZ1007+BA1007-#REF!</f>
        <v>#REF!</v>
      </c>
    </row>
    <row r="1008" spans="1:54" ht="13" hidden="1" customHeight="1" outlineLevel="1">
      <c r="A1008" t="s">
        <v>964</v>
      </c>
      <c r="B1008" t="s">
        <v>563</v>
      </c>
      <c r="C1008" s="1">
        <f t="shared" si="399"/>
        <v>245362</v>
      </c>
      <c r="D1008" s="7">
        <f>IF(N1008&gt;0, RANK(N1008,(N1008:P1008,Q1008:AE1008)),0)</f>
        <v>1</v>
      </c>
      <c r="E1008" s="7">
        <f>IF(O1008&gt;0,RANK(O1008,(N1008:P1008,Q1008:AE1008)),0)</f>
        <v>2</v>
      </c>
      <c r="F1008" s="7">
        <f>IF(P1008&gt;0,RANK(P1008,(N1008:P1008,Q1008:AE1008)),0)</f>
        <v>0</v>
      </c>
      <c r="G1008" s="1">
        <f t="shared" si="400"/>
        <v>13345</v>
      </c>
      <c r="H1008" s="2">
        <f t="shared" si="377"/>
        <v>5.4389025195425537E-2</v>
      </c>
      <c r="I1008" s="2"/>
      <c r="J1008" s="2">
        <f t="shared" si="401"/>
        <v>0.52652815024331401</v>
      </c>
      <c r="K1008" s="2">
        <f t="shared" si="402"/>
        <v>0.47213912504788841</v>
      </c>
      <c r="L1008" s="2">
        <f t="shared" si="403"/>
        <v>0</v>
      </c>
      <c r="M1008" s="2">
        <f t="shared" si="404"/>
        <v>1.3327247087975835E-3</v>
      </c>
      <c r="N1008" s="106">
        <f>SUMIF(Town!$AP$536:$AP$886,$AW1008,Town!N$536:N$886)</f>
        <v>129190</v>
      </c>
      <c r="O1008" s="106">
        <f>SUMIF(Town!$AP$536:$AP$886,$AW1008,Town!O$536:O$886)</f>
        <v>115845</v>
      </c>
      <c r="P1008" s="106"/>
      <c r="Q1008" s="106"/>
      <c r="X1008" s="106">
        <f>SUMIF(Town!$AP$536:$AP$886,$AW1008,Town!X$536:X$886)</f>
        <v>327</v>
      </c>
      <c r="Y1008" s="106">
        <f>SUMIF(Town!$AP$536:$AP$886,$AW1008,Town!Y$536:Y$886)</f>
        <v>0</v>
      </c>
      <c r="AG1008" s="7">
        <f>IF(Q1008&gt;0,RANK(Q1008,(N1008:P1008,Q1008:AE1008)),0)</f>
        <v>0</v>
      </c>
      <c r="AH1008" s="7">
        <f>IF(R1008&gt;0,RANK(R1008,(N1008:P1008,Q1008:AE1008)),0)</f>
        <v>0</v>
      </c>
      <c r="AI1008" s="7">
        <f>IF(T1008&gt;0,RANK(T1008,(N1008:P1008,Q1008:AE1008)),0)</f>
        <v>0</v>
      </c>
      <c r="AJ1008" s="7">
        <f>IF(S1008&gt;0,RANK(S1008,(N1008:P1008,Q1008:AE1008)),0)</f>
        <v>0</v>
      </c>
      <c r="AK1008" s="2">
        <f t="shared" si="405"/>
        <v>0</v>
      </c>
      <c r="AL1008" s="2">
        <f t="shared" si="406"/>
        <v>0</v>
      </c>
      <c r="AM1008" s="2">
        <f t="shared" si="407"/>
        <v>0</v>
      </c>
      <c r="AN1008" s="2">
        <f t="shared" si="408"/>
        <v>0</v>
      </c>
      <c r="AP1008" t="s">
        <v>964</v>
      </c>
      <c r="AQ1008" t="s">
        <v>563</v>
      </c>
      <c r="AT1008">
        <v>2</v>
      </c>
      <c r="AU1008" s="95">
        <v>25</v>
      </c>
      <c r="AV1008" s="97">
        <v>27</v>
      </c>
      <c r="AW1008" s="100">
        <f t="shared" si="409"/>
        <v>25027</v>
      </c>
      <c r="AY1008" s="7" t="s">
        <v>1461</v>
      </c>
      <c r="AZ1008" s="106">
        <f>SUMIF(Town!$AP$536:$AP$886,$AW1008,Town!AS$536:AS$886)</f>
        <v>11642</v>
      </c>
      <c r="BB1008" s="1" t="e">
        <f>C1008+AZ1008+BA1008-#REF!</f>
        <v>#REF!</v>
      </c>
    </row>
    <row r="1009" spans="1:54" ht="13" customHeight="1" collapsed="1">
      <c r="A1009" t="s">
        <v>389</v>
      </c>
      <c r="B1009" t="s">
        <v>2430</v>
      </c>
      <c r="C1009" s="1">
        <f t="shared" si="399"/>
        <v>2084972</v>
      </c>
      <c r="D1009" s="7">
        <f>IF(N1009&gt;0, RANK(N1009,(N1009:P1009,Q1009:AE1009)),0)</f>
        <v>1</v>
      </c>
      <c r="E1009" s="7">
        <f>IF(O1009&gt;0,RANK(O1009,(N1009:P1009,Q1009:AE1009)),0)</f>
        <v>2</v>
      </c>
      <c r="F1009" s="7">
        <f>IF(P1009&gt;0,RANK(P1009,(N1009:P1009,Q1009:AE1009)),0)</f>
        <v>0</v>
      </c>
      <c r="G1009" s="1">
        <f t="shared" si="400"/>
        <v>497994</v>
      </c>
      <c r="H1009" s="2">
        <f t="shared" ref="H1009:H1072" si="410">IF(C1009&gt;0,G1009/C1009,0)</f>
        <v>0.23884925073334318</v>
      </c>
      <c r="I1009" s="2"/>
      <c r="J1009" s="2">
        <f t="shared" si="401"/>
        <v>0.61868648595760523</v>
      </c>
      <c r="K1009" s="2">
        <f t="shared" si="402"/>
        <v>0.37983723522426199</v>
      </c>
      <c r="L1009" s="2">
        <f t="shared" si="403"/>
        <v>0</v>
      </c>
      <c r="M1009" s="2">
        <f t="shared" si="404"/>
        <v>1.4762788181327813E-3</v>
      </c>
      <c r="N1009" s="106">
        <f>SUM(N995:N1008)</f>
        <v>1289944</v>
      </c>
      <c r="O1009" s="106">
        <f>SUM(O995:O1008)</f>
        <v>791950</v>
      </c>
      <c r="Q1009" s="106"/>
      <c r="X1009" s="106">
        <f>SUM(X995:X1008)</f>
        <v>3072</v>
      </c>
      <c r="Y1009" s="106">
        <f>SUM(Y995:Y1008)</f>
        <v>6</v>
      </c>
      <c r="AG1009" s="7">
        <f>IF(Q1009&gt;0,RANK(Q1009,(N1009:P1009,Q1009:AE1009)),0)</f>
        <v>0</v>
      </c>
      <c r="AH1009" s="7">
        <f>IF(R1009&gt;0,RANK(R1009,(N1009:P1009,Q1009:AE1009)),0)</f>
        <v>0</v>
      </c>
      <c r="AI1009" s="7">
        <f>IF(T1009&gt;0,RANK(T1009,(N1009:P1009,Q1009:AE1009)),0)</f>
        <v>0</v>
      </c>
      <c r="AJ1009" s="7">
        <f>IF(S1009&gt;0,RANK(S1009,(N1009:P1009,Q1009:AE1009)),0)</f>
        <v>0</v>
      </c>
      <c r="AK1009" s="2">
        <f t="shared" si="405"/>
        <v>0</v>
      </c>
      <c r="AL1009" s="2">
        <f t="shared" si="406"/>
        <v>0</v>
      </c>
      <c r="AM1009" s="2">
        <f t="shared" si="407"/>
        <v>0</v>
      </c>
      <c r="AN1009" s="2">
        <f t="shared" si="408"/>
        <v>0</v>
      </c>
      <c r="AP1009" t="s">
        <v>389</v>
      </c>
      <c r="AQ1009" t="s">
        <v>2430</v>
      </c>
      <c r="AT1009">
        <v>2</v>
      </c>
      <c r="AU1009" s="95">
        <v>25</v>
      </c>
      <c r="AV1009" s="97"/>
      <c r="AW1009" s="95">
        <v>25</v>
      </c>
      <c r="AY1009" s="7" t="s">
        <v>2180</v>
      </c>
      <c r="AZ1009" s="106">
        <f>SUM(AZ995:AZ1008)</f>
        <v>101819</v>
      </c>
      <c r="BA1009" s="106">
        <f>SUM(BA995:BA1008)</f>
        <v>0</v>
      </c>
      <c r="BB1009" s="1" t="e">
        <f>C1009+AZ1009+BA1009-#REF!</f>
        <v>#REF!</v>
      </c>
    </row>
    <row r="1010" spans="1:54" ht="13" customHeight="1">
      <c r="C1010" s="1"/>
      <c r="E1010" s="7"/>
      <c r="F1010" s="7"/>
      <c r="I1010" s="2"/>
      <c r="AG1010" s="7"/>
      <c r="AH1010" s="7"/>
      <c r="AI1010" s="7"/>
      <c r="AJ1010" s="7"/>
      <c r="AU1010" s="95"/>
      <c r="AV1010" s="97"/>
      <c r="AW1010" s="100"/>
    </row>
    <row r="1011" spans="1:54" ht="13" hidden="1" customHeight="1" outlineLevel="1">
      <c r="A1011" t="s">
        <v>2383</v>
      </c>
      <c r="B1011" t="s">
        <v>606</v>
      </c>
      <c r="C1011" s="1">
        <f t="shared" ref="C1011:C1042" si="411">SUM(N1011:AE1011)</f>
        <v>4441</v>
      </c>
      <c r="D1011" s="7">
        <f>IF(N1011&gt;0, RANK(N1011,(N1011:P1011,Q1011:AE1011)),0)</f>
        <v>2</v>
      </c>
      <c r="E1011" s="7">
        <f>IF(O1011&gt;0,RANK(O1011,(N1011:P1011,Q1011:AE1011)),0)</f>
        <v>1</v>
      </c>
      <c r="F1011" s="7">
        <f>IF(P1011&gt;0,RANK(P1011,(N1011:P1011,Q1011:AE1011)),0)</f>
        <v>0</v>
      </c>
      <c r="G1011" s="1">
        <f t="shared" ref="G1011:G1072" si="412">IF(C1011&gt;0,MAX(N1011:P1011)-LARGE(N1011:P1011,2),0)</f>
        <v>347</v>
      </c>
      <c r="H1011" s="2">
        <f t="shared" si="410"/>
        <v>7.8135555055167755E-2</v>
      </c>
      <c r="I1011" s="2"/>
      <c r="J1011" s="2">
        <f t="shared" ref="J1011:J1042" si="413">IF($C1011=0,"-",N1011/$C1011)</f>
        <v>0.44652105381670792</v>
      </c>
      <c r="K1011" s="2">
        <f t="shared" ref="K1011:K1042" si="414">IF($C1011=0,"-",O1011/$C1011)</f>
        <v>0.52465660887187571</v>
      </c>
      <c r="L1011" s="2">
        <f t="shared" ref="L1011:L1042" si="415">IF($C1011=0,"-",P1011/$C1011)</f>
        <v>0</v>
      </c>
      <c r="M1011" s="2">
        <f t="shared" ref="M1011:M1042" si="416">IF(C1011=0,"-",(1-J1011-K1011-L1011))</f>
        <v>2.8822337311416368E-2</v>
      </c>
      <c r="N1011" s="55">
        <v>1983</v>
      </c>
      <c r="O1011" s="55">
        <v>2330</v>
      </c>
      <c r="Q1011" s="55">
        <v>59</v>
      </c>
      <c r="R1011" s="55">
        <v>26</v>
      </c>
      <c r="S1011" s="55">
        <v>43</v>
      </c>
      <c r="Y1011" s="55">
        <v>0</v>
      </c>
      <c r="Z1011" s="55">
        <v>0</v>
      </c>
      <c r="AA1011" s="55">
        <v>0</v>
      </c>
      <c r="AG1011" s="7">
        <f>IF(Q1011&gt;0,RANK(Q1011,(N1011:P1011,Q1011:AE1011)),0)</f>
        <v>3</v>
      </c>
      <c r="AH1011" s="7">
        <f>IF(R1011&gt;0,RANK(R1011,(N1011:P1011,Q1011:AE1011)),0)</f>
        <v>5</v>
      </c>
      <c r="AI1011" s="7">
        <f>IF(T1011&gt;0,RANK(T1011,(N1011:P1011,Q1011:AE1011)),0)</f>
        <v>0</v>
      </c>
      <c r="AJ1011" s="7">
        <f>IF(S1011&gt;0,RANK(S1011,(N1011:P1011,Q1011:AE1011)),0)</f>
        <v>4</v>
      </c>
      <c r="AK1011" s="2">
        <f t="shared" ref="AK1011:AK1042" si="417">IF($C1011=0,"-",Q1011/$C1011)</f>
        <v>1.3285296104480973E-2</v>
      </c>
      <c r="AL1011" s="2">
        <f t="shared" ref="AL1011:AL1042" si="418">IF($C1011=0,"-",R1011/$C1011)</f>
        <v>5.8545372663814455E-3</v>
      </c>
      <c r="AM1011" s="2">
        <f t="shared" ref="AM1011:AM1042" si="419">IF($C1011=0,"-",T1011/$C1011)</f>
        <v>0</v>
      </c>
      <c r="AN1011" s="2">
        <f t="shared" ref="AN1011:AN1042" si="420">IF($C1011=0,"-",S1011/$C1011)</f>
        <v>9.6825039405539284E-3</v>
      </c>
      <c r="AP1011" t="s">
        <v>2383</v>
      </c>
      <c r="AQ1011" t="s">
        <v>606</v>
      </c>
      <c r="AR1011" s="9"/>
      <c r="AT1011">
        <v>2</v>
      </c>
      <c r="AU1011" s="95">
        <v>26</v>
      </c>
      <c r="AV1011" s="97">
        <v>1</v>
      </c>
      <c r="AW1011" s="100">
        <f t="shared" si="409"/>
        <v>26001</v>
      </c>
      <c r="AY1011" s="7" t="s">
        <v>1461</v>
      </c>
    </row>
    <row r="1012" spans="1:54" ht="13" hidden="1" customHeight="1" outlineLevel="1">
      <c r="A1012" t="s">
        <v>941</v>
      </c>
      <c r="B1012" t="s">
        <v>606</v>
      </c>
      <c r="C1012" s="1">
        <f t="shared" si="411"/>
        <v>3251</v>
      </c>
      <c r="D1012" s="7">
        <f>IF(N1012&gt;0, RANK(N1012,(N1012:P1012,Q1012:AE1012)),0)</f>
        <v>1</v>
      </c>
      <c r="E1012" s="7">
        <f>IF(O1012&gt;0,RANK(O1012,(N1012:P1012,Q1012:AE1012)),0)</f>
        <v>2</v>
      </c>
      <c r="F1012" s="7">
        <f>IF(P1012&gt;0,RANK(P1012,(N1012:P1012,Q1012:AE1012)),0)</f>
        <v>0</v>
      </c>
      <c r="G1012" s="1">
        <f t="shared" si="412"/>
        <v>101</v>
      </c>
      <c r="H1012" s="2">
        <f t="shared" si="410"/>
        <v>3.1067363888034452E-2</v>
      </c>
      <c r="I1012" s="2"/>
      <c r="J1012" s="2">
        <f t="shared" si="413"/>
        <v>0.49861581051984005</v>
      </c>
      <c r="K1012" s="2">
        <f t="shared" si="414"/>
        <v>0.46754844663180561</v>
      </c>
      <c r="L1012" s="2">
        <f t="shared" si="415"/>
        <v>0</v>
      </c>
      <c r="M1012" s="2">
        <f t="shared" si="416"/>
        <v>3.3835742848354333E-2</v>
      </c>
      <c r="N1012" s="55">
        <v>1621</v>
      </c>
      <c r="O1012" s="55">
        <v>1520</v>
      </c>
      <c r="Q1012" s="55">
        <v>61</v>
      </c>
      <c r="R1012" s="55">
        <v>16</v>
      </c>
      <c r="S1012" s="55">
        <v>33</v>
      </c>
      <c r="Y1012" s="55">
        <v>0</v>
      </c>
      <c r="Z1012" s="55">
        <v>0</v>
      </c>
      <c r="AA1012" s="55">
        <v>0</v>
      </c>
      <c r="AG1012" s="7">
        <f>IF(Q1012&gt;0,RANK(Q1012,(N1012:P1012,Q1012:AE1012)),0)</f>
        <v>3</v>
      </c>
      <c r="AH1012" s="7">
        <f>IF(R1012&gt;0,RANK(R1012,(N1012:P1012,Q1012:AE1012)),0)</f>
        <v>5</v>
      </c>
      <c r="AI1012" s="7">
        <f>IF(T1012&gt;0,RANK(T1012,(N1012:P1012,Q1012:AE1012)),0)</f>
        <v>0</v>
      </c>
      <c r="AJ1012" s="7">
        <f>IF(S1012&gt;0,RANK(S1012,(N1012:P1012,Q1012:AE1012)),0)</f>
        <v>4</v>
      </c>
      <c r="AK1012" s="2">
        <f t="shared" si="417"/>
        <v>1.8763457397723778E-2</v>
      </c>
      <c r="AL1012" s="2">
        <f t="shared" si="418"/>
        <v>4.9215625961242697E-3</v>
      </c>
      <c r="AM1012" s="2">
        <f t="shared" si="419"/>
        <v>0</v>
      </c>
      <c r="AN1012" s="2">
        <f t="shared" si="420"/>
        <v>1.0150722854506305E-2</v>
      </c>
      <c r="AP1012" t="s">
        <v>941</v>
      </c>
      <c r="AQ1012" t="s">
        <v>606</v>
      </c>
      <c r="AR1012" s="9"/>
      <c r="AT1012">
        <v>2</v>
      </c>
      <c r="AU1012" s="95">
        <v>26</v>
      </c>
      <c r="AV1012" s="97">
        <v>3</v>
      </c>
      <c r="AW1012" s="100">
        <f t="shared" si="409"/>
        <v>26003</v>
      </c>
      <c r="AY1012" s="7" t="s">
        <v>1461</v>
      </c>
    </row>
    <row r="1013" spans="1:54" ht="13" hidden="1" customHeight="1" outlineLevel="1">
      <c r="A1013" t="s">
        <v>332</v>
      </c>
      <c r="B1013" t="s">
        <v>606</v>
      </c>
      <c r="C1013" s="1">
        <f t="shared" si="411"/>
        <v>35210</v>
      </c>
      <c r="D1013" s="7">
        <f>IF(N1013&gt;0, RANK(N1013,(N1013:P1013,Q1013:AE1013)),0)</f>
        <v>2</v>
      </c>
      <c r="E1013" s="7">
        <f>IF(O1013&gt;0,RANK(O1013,(N1013:P1013,Q1013:AE1013)),0)</f>
        <v>1</v>
      </c>
      <c r="F1013" s="7">
        <f>IF(P1013&gt;0,RANK(P1013,(N1013:P1013,Q1013:AE1013)),0)</f>
        <v>0</v>
      </c>
      <c r="G1013" s="1">
        <f t="shared" si="412"/>
        <v>6072</v>
      </c>
      <c r="H1013" s="2">
        <f t="shared" si="410"/>
        <v>0.1724510082362965</v>
      </c>
      <c r="I1013" s="2"/>
      <c r="J1013" s="2">
        <f t="shared" si="413"/>
        <v>0.38815677364385121</v>
      </c>
      <c r="K1013" s="2">
        <f t="shared" si="414"/>
        <v>0.5606077818801477</v>
      </c>
      <c r="L1013" s="2">
        <f t="shared" si="415"/>
        <v>0</v>
      </c>
      <c r="M1013" s="2">
        <f t="shared" si="416"/>
        <v>5.1235444476001146E-2</v>
      </c>
      <c r="N1013" s="55">
        <v>13667</v>
      </c>
      <c r="O1013" s="55">
        <v>19739</v>
      </c>
      <c r="Q1013" s="55">
        <v>895</v>
      </c>
      <c r="R1013" s="55">
        <v>465</v>
      </c>
      <c r="S1013" s="55">
        <v>444</v>
      </c>
      <c r="Y1013" s="55">
        <v>0</v>
      </c>
      <c r="Z1013" s="55">
        <v>0</v>
      </c>
      <c r="AA1013" s="55">
        <v>0</v>
      </c>
      <c r="AG1013" s="7">
        <f>IF(Q1013&gt;0,RANK(Q1013,(N1013:P1013,Q1013:AE1013)),0)</f>
        <v>3</v>
      </c>
      <c r="AH1013" s="7">
        <f>IF(R1013&gt;0,RANK(R1013,(N1013:P1013,Q1013:AE1013)),0)</f>
        <v>4</v>
      </c>
      <c r="AI1013" s="7">
        <f>IF(T1013&gt;0,RANK(T1013,(N1013:P1013,Q1013:AE1013)),0)</f>
        <v>0</v>
      </c>
      <c r="AJ1013" s="7">
        <f>IF(S1013&gt;0,RANK(S1013,(N1013:P1013,Q1013:AE1013)),0)</f>
        <v>5</v>
      </c>
      <c r="AK1013" s="2">
        <f t="shared" si="417"/>
        <v>2.5418915080942912E-2</v>
      </c>
      <c r="AL1013" s="2">
        <f t="shared" si="418"/>
        <v>1.3206475433115593E-2</v>
      </c>
      <c r="AM1013" s="2">
        <f t="shared" si="419"/>
        <v>0</v>
      </c>
      <c r="AN1013" s="2">
        <f t="shared" si="420"/>
        <v>1.2610053961942629E-2</v>
      </c>
      <c r="AP1013" t="s">
        <v>332</v>
      </c>
      <c r="AQ1013" t="s">
        <v>606</v>
      </c>
      <c r="AR1013" s="9"/>
      <c r="AT1013">
        <v>2</v>
      </c>
      <c r="AU1013" s="95">
        <v>26</v>
      </c>
      <c r="AV1013" s="97">
        <v>5</v>
      </c>
      <c r="AW1013" s="100">
        <f t="shared" si="409"/>
        <v>26005</v>
      </c>
      <c r="AY1013" s="7" t="s">
        <v>1461</v>
      </c>
    </row>
    <row r="1014" spans="1:54" ht="13" hidden="1" customHeight="1" outlineLevel="1">
      <c r="A1014" t="s">
        <v>120</v>
      </c>
      <c r="B1014" t="s">
        <v>606</v>
      </c>
      <c r="C1014" s="1">
        <f t="shared" si="411"/>
        <v>9550</v>
      </c>
      <c r="D1014" s="7">
        <f>IF(N1014&gt;0, RANK(N1014,(N1014:P1014,Q1014:AE1014)),0)</f>
        <v>1</v>
      </c>
      <c r="E1014" s="7">
        <f>IF(O1014&gt;0,RANK(O1014,(N1014:P1014,Q1014:AE1014)),0)</f>
        <v>2</v>
      </c>
      <c r="F1014" s="7">
        <f>IF(P1014&gt;0,RANK(P1014,(N1014:P1014,Q1014:AE1014)),0)</f>
        <v>0</v>
      </c>
      <c r="G1014" s="1">
        <f t="shared" si="412"/>
        <v>285</v>
      </c>
      <c r="H1014" s="2">
        <f t="shared" si="410"/>
        <v>2.9842931937172777E-2</v>
      </c>
      <c r="I1014" s="2"/>
      <c r="J1014" s="2">
        <f t="shared" si="413"/>
        <v>0.50073298429319368</v>
      </c>
      <c r="K1014" s="2">
        <f t="shared" si="414"/>
        <v>0.47089005235602094</v>
      </c>
      <c r="L1014" s="2">
        <f t="shared" si="415"/>
        <v>0</v>
      </c>
      <c r="M1014" s="2">
        <f t="shared" si="416"/>
        <v>2.8376963350785378E-2</v>
      </c>
      <c r="N1014" s="55">
        <v>4782</v>
      </c>
      <c r="O1014" s="55">
        <v>4497</v>
      </c>
      <c r="Q1014" s="55">
        <v>149</v>
      </c>
      <c r="R1014" s="55">
        <v>42</v>
      </c>
      <c r="S1014" s="55">
        <v>80</v>
      </c>
      <c r="Y1014" s="55">
        <v>0</v>
      </c>
      <c r="Z1014" s="55">
        <v>0</v>
      </c>
      <c r="AA1014" s="55">
        <v>0</v>
      </c>
      <c r="AG1014" s="7">
        <f>IF(Q1014&gt;0,RANK(Q1014,(N1014:P1014,Q1014:AE1014)),0)</f>
        <v>3</v>
      </c>
      <c r="AH1014" s="7">
        <f>IF(R1014&gt;0,RANK(R1014,(N1014:P1014,Q1014:AE1014)),0)</f>
        <v>5</v>
      </c>
      <c r="AI1014" s="7">
        <f>IF(T1014&gt;0,RANK(T1014,(N1014:P1014,Q1014:AE1014)),0)</f>
        <v>0</v>
      </c>
      <c r="AJ1014" s="7">
        <f>IF(S1014&gt;0,RANK(S1014,(N1014:P1014,Q1014:AE1014)),0)</f>
        <v>4</v>
      </c>
      <c r="AK1014" s="2">
        <f t="shared" si="417"/>
        <v>1.5602094240837696E-2</v>
      </c>
      <c r="AL1014" s="2">
        <f t="shared" si="418"/>
        <v>4.3979057591623039E-3</v>
      </c>
      <c r="AM1014" s="2">
        <f t="shared" si="419"/>
        <v>0</v>
      </c>
      <c r="AN1014" s="2">
        <f t="shared" si="420"/>
        <v>8.3769633507853412E-3</v>
      </c>
      <c r="AP1014" t="s">
        <v>120</v>
      </c>
      <c r="AQ1014" t="s">
        <v>606</v>
      </c>
      <c r="AR1014" s="9"/>
      <c r="AT1014">
        <v>2</v>
      </c>
      <c r="AU1014" s="95">
        <v>26</v>
      </c>
      <c r="AV1014" s="97">
        <v>7</v>
      </c>
      <c r="AW1014" s="100">
        <f t="shared" si="409"/>
        <v>26007</v>
      </c>
      <c r="AY1014" s="7" t="s">
        <v>1461</v>
      </c>
    </row>
    <row r="1015" spans="1:54" ht="13" hidden="1" customHeight="1" outlineLevel="1">
      <c r="A1015" t="s">
        <v>980</v>
      </c>
      <c r="B1015" t="s">
        <v>606</v>
      </c>
      <c r="C1015" s="1">
        <f t="shared" si="411"/>
        <v>9455</v>
      </c>
      <c r="D1015" s="7">
        <f>IF(N1015&gt;0, RANK(N1015,(N1015:P1015,Q1015:AE1015)),0)</f>
        <v>2</v>
      </c>
      <c r="E1015" s="7">
        <f>IF(O1015&gt;0,RANK(O1015,(N1015:P1015,Q1015:AE1015)),0)</f>
        <v>1</v>
      </c>
      <c r="F1015" s="7">
        <f>IF(P1015&gt;0,RANK(P1015,(N1015:P1015,Q1015:AE1015)),0)</f>
        <v>0</v>
      </c>
      <c r="G1015" s="1">
        <f t="shared" si="412"/>
        <v>1197</v>
      </c>
      <c r="H1015" s="2">
        <f t="shared" si="410"/>
        <v>0.12659968270756214</v>
      </c>
      <c r="I1015" s="2"/>
      <c r="J1015" s="2">
        <f t="shared" si="413"/>
        <v>0.4163934426229508</v>
      </c>
      <c r="K1015" s="2">
        <f t="shared" si="414"/>
        <v>0.54299312533051292</v>
      </c>
      <c r="L1015" s="2">
        <f t="shared" si="415"/>
        <v>0</v>
      </c>
      <c r="M1015" s="2">
        <f t="shared" si="416"/>
        <v>4.0613432046536335E-2</v>
      </c>
      <c r="N1015" s="55">
        <v>3937</v>
      </c>
      <c r="O1015" s="55">
        <v>5134</v>
      </c>
      <c r="Q1015" s="55">
        <v>181</v>
      </c>
      <c r="R1015" s="55">
        <v>88</v>
      </c>
      <c r="S1015" s="55">
        <v>115</v>
      </c>
      <c r="Y1015" s="55">
        <v>0</v>
      </c>
      <c r="Z1015" s="55">
        <v>0</v>
      </c>
      <c r="AA1015" s="55">
        <v>0</v>
      </c>
      <c r="AG1015" s="7">
        <f>IF(Q1015&gt;0,RANK(Q1015,(N1015:P1015,Q1015:AE1015)),0)</f>
        <v>3</v>
      </c>
      <c r="AH1015" s="7">
        <f>IF(R1015&gt;0,RANK(R1015,(N1015:P1015,Q1015:AE1015)),0)</f>
        <v>5</v>
      </c>
      <c r="AI1015" s="7">
        <f>IF(T1015&gt;0,RANK(T1015,(N1015:P1015,Q1015:AE1015)),0)</f>
        <v>0</v>
      </c>
      <c r="AJ1015" s="7">
        <f>IF(S1015&gt;0,RANK(S1015,(N1015:P1015,Q1015:AE1015)),0)</f>
        <v>4</v>
      </c>
      <c r="AK1015" s="2">
        <f t="shared" si="417"/>
        <v>1.9143310417768376E-2</v>
      </c>
      <c r="AL1015" s="2">
        <f t="shared" si="418"/>
        <v>9.3072448439978847E-3</v>
      </c>
      <c r="AM1015" s="2">
        <f t="shared" si="419"/>
        <v>0</v>
      </c>
      <c r="AN1015" s="2">
        <f t="shared" si="420"/>
        <v>1.2162876784769964E-2</v>
      </c>
      <c r="AP1015" t="s">
        <v>980</v>
      </c>
      <c r="AQ1015" t="s">
        <v>606</v>
      </c>
      <c r="AR1015" s="9"/>
      <c r="AT1015">
        <v>2</v>
      </c>
      <c r="AU1015" s="95">
        <v>26</v>
      </c>
      <c r="AV1015" s="97">
        <v>9</v>
      </c>
      <c r="AW1015" s="100">
        <f t="shared" si="409"/>
        <v>26009</v>
      </c>
      <c r="AY1015" s="7" t="s">
        <v>1461</v>
      </c>
    </row>
    <row r="1016" spans="1:54" ht="13" hidden="1" customHeight="1" outlineLevel="1">
      <c r="A1016" t="s">
        <v>2295</v>
      </c>
      <c r="B1016" t="s">
        <v>606</v>
      </c>
      <c r="C1016" s="1">
        <f t="shared" si="411"/>
        <v>5282</v>
      </c>
      <c r="D1016" s="7">
        <f>IF(N1016&gt;0, RANK(N1016,(N1016:P1016,Q1016:AE1016)),0)</f>
        <v>1</v>
      </c>
      <c r="E1016" s="7">
        <f>IF(O1016&gt;0,RANK(O1016,(N1016:P1016,Q1016:AE1016)),0)</f>
        <v>2</v>
      </c>
      <c r="F1016" s="7">
        <f>IF(P1016&gt;0,RANK(P1016,(N1016:P1016,Q1016:AE1016)),0)</f>
        <v>0</v>
      </c>
      <c r="G1016" s="1">
        <f t="shared" si="412"/>
        <v>674</v>
      </c>
      <c r="H1016" s="2">
        <f t="shared" si="410"/>
        <v>0.127603180613404</v>
      </c>
      <c r="I1016" s="2"/>
      <c r="J1016" s="2">
        <f t="shared" si="413"/>
        <v>0.53521393411586515</v>
      </c>
      <c r="K1016" s="2">
        <f t="shared" si="414"/>
        <v>0.40761075350246118</v>
      </c>
      <c r="L1016" s="2">
        <f t="shared" si="415"/>
        <v>0</v>
      </c>
      <c r="M1016" s="2">
        <f t="shared" si="416"/>
        <v>5.7175312381673671E-2</v>
      </c>
      <c r="N1016" s="55">
        <v>2827</v>
      </c>
      <c r="O1016" s="55">
        <v>2153</v>
      </c>
      <c r="Q1016" s="55">
        <v>142</v>
      </c>
      <c r="R1016" s="55">
        <v>47</v>
      </c>
      <c r="S1016" s="55">
        <v>111</v>
      </c>
      <c r="Y1016" s="55">
        <v>1</v>
      </c>
      <c r="Z1016" s="55">
        <v>1</v>
      </c>
      <c r="AA1016" s="55">
        <v>0</v>
      </c>
      <c r="AG1016" s="7">
        <f>IF(Q1016&gt;0,RANK(Q1016,(N1016:P1016,Q1016:AE1016)),0)</f>
        <v>3</v>
      </c>
      <c r="AH1016" s="7">
        <f>IF(R1016&gt;0,RANK(R1016,(N1016:P1016,Q1016:AE1016)),0)</f>
        <v>5</v>
      </c>
      <c r="AI1016" s="7">
        <f>IF(T1016&gt;0,RANK(T1016,(N1016:P1016,Q1016:AE1016)),0)</f>
        <v>0</v>
      </c>
      <c r="AJ1016" s="7">
        <f>IF(S1016&gt;0,RANK(S1016,(N1016:P1016,Q1016:AE1016)),0)</f>
        <v>4</v>
      </c>
      <c r="AK1016" s="2">
        <f t="shared" si="417"/>
        <v>2.6883756152972359E-2</v>
      </c>
      <c r="AL1016" s="2">
        <f t="shared" si="418"/>
        <v>8.8981446421809926E-3</v>
      </c>
      <c r="AM1016" s="2">
        <f t="shared" si="419"/>
        <v>0</v>
      </c>
      <c r="AN1016" s="2">
        <f t="shared" si="420"/>
        <v>2.1014767133661492E-2</v>
      </c>
      <c r="AP1016" t="s">
        <v>2295</v>
      </c>
      <c r="AQ1016" t="s">
        <v>606</v>
      </c>
      <c r="AR1016" s="9"/>
      <c r="AT1016">
        <v>2</v>
      </c>
      <c r="AU1016" s="95">
        <v>26</v>
      </c>
      <c r="AV1016" s="97">
        <v>11</v>
      </c>
      <c r="AW1016" s="100">
        <f t="shared" si="409"/>
        <v>26011</v>
      </c>
      <c r="AY1016" s="7" t="s">
        <v>1461</v>
      </c>
    </row>
    <row r="1017" spans="1:54" ht="13" hidden="1" customHeight="1" outlineLevel="1">
      <c r="A1017" t="s">
        <v>1576</v>
      </c>
      <c r="B1017" t="s">
        <v>606</v>
      </c>
      <c r="C1017" s="1">
        <f t="shared" si="411"/>
        <v>2470</v>
      </c>
      <c r="D1017" s="7">
        <f>IF(N1017&gt;0, RANK(N1017,(N1017:P1017,Q1017:AE1017)),0)</f>
        <v>2</v>
      </c>
      <c r="E1017" s="7">
        <f>IF(O1017&gt;0,RANK(O1017,(N1017:P1017,Q1017:AE1017)),0)</f>
        <v>1</v>
      </c>
      <c r="F1017" s="7">
        <f>IF(P1017&gt;0,RANK(P1017,(N1017:P1017,Q1017:AE1017)),0)</f>
        <v>0</v>
      </c>
      <c r="G1017" s="1">
        <f t="shared" si="412"/>
        <v>51</v>
      </c>
      <c r="H1017" s="2">
        <f t="shared" si="410"/>
        <v>2.0647773279352227E-2</v>
      </c>
      <c r="I1017" s="2"/>
      <c r="J1017" s="2">
        <f t="shared" si="413"/>
        <v>0.47611336032388663</v>
      </c>
      <c r="K1017" s="2">
        <f t="shared" si="414"/>
        <v>0.49676113360323887</v>
      </c>
      <c r="L1017" s="2">
        <f t="shared" si="415"/>
        <v>0</v>
      </c>
      <c r="M1017" s="2">
        <f t="shared" si="416"/>
        <v>2.7125506072874506E-2</v>
      </c>
      <c r="N1017" s="55">
        <v>1176</v>
      </c>
      <c r="O1017" s="55">
        <v>1227</v>
      </c>
      <c r="Q1017" s="55">
        <v>26</v>
      </c>
      <c r="R1017" s="55">
        <v>25</v>
      </c>
      <c r="S1017" s="55">
        <v>16</v>
      </c>
      <c r="Y1017" s="55">
        <v>0</v>
      </c>
      <c r="Z1017" s="55">
        <v>0</v>
      </c>
      <c r="AA1017" s="55">
        <v>0</v>
      </c>
      <c r="AG1017" s="7">
        <f>IF(Q1017&gt;0,RANK(Q1017,(N1017:P1017,Q1017:AE1017)),0)</f>
        <v>3</v>
      </c>
      <c r="AH1017" s="7">
        <f>IF(R1017&gt;0,RANK(R1017,(N1017:P1017,Q1017:AE1017)),0)</f>
        <v>4</v>
      </c>
      <c r="AI1017" s="7">
        <f>IF(T1017&gt;0,RANK(T1017,(N1017:P1017,Q1017:AE1017)),0)</f>
        <v>0</v>
      </c>
      <c r="AJ1017" s="7">
        <f>IF(S1017&gt;0,RANK(S1017,(N1017:P1017,Q1017:AE1017)),0)</f>
        <v>5</v>
      </c>
      <c r="AK1017" s="2">
        <f t="shared" si="417"/>
        <v>1.0526315789473684E-2</v>
      </c>
      <c r="AL1017" s="2">
        <f t="shared" si="418"/>
        <v>1.0121457489878543E-2</v>
      </c>
      <c r="AM1017" s="2">
        <f t="shared" si="419"/>
        <v>0</v>
      </c>
      <c r="AN1017" s="2">
        <f t="shared" si="420"/>
        <v>6.4777327935222669E-3</v>
      </c>
      <c r="AP1017" t="s">
        <v>1576</v>
      </c>
      <c r="AQ1017" t="s">
        <v>606</v>
      </c>
      <c r="AR1017" s="9"/>
      <c r="AT1017">
        <v>2</v>
      </c>
      <c r="AU1017" s="95">
        <v>26</v>
      </c>
      <c r="AV1017" s="97">
        <v>13</v>
      </c>
      <c r="AW1017" s="100">
        <f t="shared" si="409"/>
        <v>26013</v>
      </c>
      <c r="AY1017" s="7" t="s">
        <v>1461</v>
      </c>
    </row>
    <row r="1018" spans="1:54" ht="13" hidden="1" customHeight="1" outlineLevel="1">
      <c r="A1018" t="s">
        <v>2043</v>
      </c>
      <c r="B1018" t="s">
        <v>606</v>
      </c>
      <c r="C1018" s="1">
        <f t="shared" si="411"/>
        <v>19897</v>
      </c>
      <c r="D1018" s="7">
        <f>IF(N1018&gt;0, RANK(N1018,(N1018:P1018,Q1018:AE1018)),0)</f>
        <v>2</v>
      </c>
      <c r="E1018" s="7">
        <f>IF(O1018&gt;0,RANK(O1018,(N1018:P1018,Q1018:AE1018)),0)</f>
        <v>1</v>
      </c>
      <c r="F1018" s="7">
        <f>IF(P1018&gt;0,RANK(P1018,(N1018:P1018,Q1018:AE1018)),0)</f>
        <v>0</v>
      </c>
      <c r="G1018" s="1">
        <f t="shared" si="412"/>
        <v>2239</v>
      </c>
      <c r="H1018" s="2">
        <f t="shared" si="410"/>
        <v>0.11252952706438156</v>
      </c>
      <c r="I1018" s="2"/>
      <c r="J1018" s="2">
        <f t="shared" si="413"/>
        <v>0.41523847816253706</v>
      </c>
      <c r="K1018" s="2">
        <f t="shared" si="414"/>
        <v>0.52776800522691858</v>
      </c>
      <c r="L1018" s="2">
        <f t="shared" si="415"/>
        <v>0</v>
      </c>
      <c r="M1018" s="2">
        <f t="shared" si="416"/>
        <v>5.6993516610544304E-2</v>
      </c>
      <c r="N1018" s="55">
        <v>8262</v>
      </c>
      <c r="O1018" s="55">
        <v>10501</v>
      </c>
      <c r="Q1018" s="55">
        <v>556</v>
      </c>
      <c r="R1018" s="55">
        <v>240</v>
      </c>
      <c r="S1018" s="55">
        <v>338</v>
      </c>
      <c r="Y1018" s="55">
        <v>0</v>
      </c>
      <c r="Z1018" s="55">
        <v>0</v>
      </c>
      <c r="AA1018" s="55">
        <v>0</v>
      </c>
      <c r="AG1018" s="7">
        <f>IF(Q1018&gt;0,RANK(Q1018,(N1018:P1018,Q1018:AE1018)),0)</f>
        <v>3</v>
      </c>
      <c r="AH1018" s="7">
        <f>IF(R1018&gt;0,RANK(R1018,(N1018:P1018,Q1018:AE1018)),0)</f>
        <v>5</v>
      </c>
      <c r="AI1018" s="7">
        <f>IF(T1018&gt;0,RANK(T1018,(N1018:P1018,Q1018:AE1018)),0)</f>
        <v>0</v>
      </c>
      <c r="AJ1018" s="7">
        <f>IF(S1018&gt;0,RANK(S1018,(N1018:P1018,Q1018:AE1018)),0)</f>
        <v>4</v>
      </c>
      <c r="AK1018" s="2">
        <f t="shared" si="417"/>
        <v>2.7943911142383274E-2</v>
      </c>
      <c r="AL1018" s="2">
        <f t="shared" si="418"/>
        <v>1.2062119917575513E-2</v>
      </c>
      <c r="AM1018" s="2">
        <f t="shared" si="419"/>
        <v>0</v>
      </c>
      <c r="AN1018" s="2">
        <f t="shared" si="420"/>
        <v>1.6987485550585515E-2</v>
      </c>
      <c r="AP1018" t="s">
        <v>2043</v>
      </c>
      <c r="AQ1018" t="s">
        <v>606</v>
      </c>
      <c r="AR1018" s="9"/>
      <c r="AT1018">
        <v>2</v>
      </c>
      <c r="AU1018" s="95">
        <v>26</v>
      </c>
      <c r="AV1018" s="97">
        <v>15</v>
      </c>
      <c r="AW1018" s="100">
        <f t="shared" si="409"/>
        <v>26015</v>
      </c>
      <c r="AY1018" s="7" t="s">
        <v>1461</v>
      </c>
    </row>
    <row r="1019" spans="1:54" ht="13" hidden="1" customHeight="1" outlineLevel="1">
      <c r="A1019" t="s">
        <v>1415</v>
      </c>
      <c r="B1019" t="s">
        <v>606</v>
      </c>
      <c r="C1019" s="1">
        <f t="shared" si="411"/>
        <v>37766</v>
      </c>
      <c r="D1019" s="7">
        <f>IF(N1019&gt;0, RANK(N1019,(N1019:P1019,Q1019:AE1019)),0)</f>
        <v>1</v>
      </c>
      <c r="E1019" s="7">
        <f>IF(O1019&gt;0,RANK(O1019,(N1019:P1019,Q1019:AE1019)),0)</f>
        <v>2</v>
      </c>
      <c r="F1019" s="7">
        <f>IF(P1019&gt;0,RANK(P1019,(N1019:P1019,Q1019:AE1019)),0)</f>
        <v>0</v>
      </c>
      <c r="G1019" s="1">
        <f t="shared" si="412"/>
        <v>7851</v>
      </c>
      <c r="H1019" s="2">
        <f t="shared" si="410"/>
        <v>0.20788539956574698</v>
      </c>
      <c r="I1019" s="2"/>
      <c r="J1019" s="2">
        <f t="shared" si="413"/>
        <v>0.58078695122597046</v>
      </c>
      <c r="K1019" s="2">
        <f t="shared" si="414"/>
        <v>0.37290155166022348</v>
      </c>
      <c r="L1019" s="2">
        <f t="shared" si="415"/>
        <v>0</v>
      </c>
      <c r="M1019" s="2">
        <f t="shared" si="416"/>
        <v>4.6311497113806055E-2</v>
      </c>
      <c r="N1019" s="55">
        <v>21934</v>
      </c>
      <c r="O1019" s="55">
        <v>14083</v>
      </c>
      <c r="Q1019" s="55">
        <v>777</v>
      </c>
      <c r="R1019" s="55">
        <v>332</v>
      </c>
      <c r="S1019" s="55">
        <v>640</v>
      </c>
      <c r="Y1019" s="55">
        <v>0</v>
      </c>
      <c r="Z1019" s="55">
        <v>0</v>
      </c>
      <c r="AA1019" s="55">
        <v>0</v>
      </c>
      <c r="AG1019" s="7">
        <f>IF(Q1019&gt;0,RANK(Q1019,(N1019:P1019,Q1019:AE1019)),0)</f>
        <v>3</v>
      </c>
      <c r="AH1019" s="7">
        <f>IF(R1019&gt;0,RANK(R1019,(N1019:P1019,Q1019:AE1019)),0)</f>
        <v>5</v>
      </c>
      <c r="AI1019" s="7">
        <f>IF(T1019&gt;0,RANK(T1019,(N1019:P1019,Q1019:AE1019)),0)</f>
        <v>0</v>
      </c>
      <c r="AJ1019" s="7">
        <f>IF(S1019&gt;0,RANK(S1019,(N1019:P1019,Q1019:AE1019)),0)</f>
        <v>4</v>
      </c>
      <c r="AK1019" s="2">
        <f t="shared" si="417"/>
        <v>2.0574061325001326E-2</v>
      </c>
      <c r="AL1019" s="2">
        <f t="shared" si="418"/>
        <v>8.7909760101678759E-3</v>
      </c>
      <c r="AM1019" s="2">
        <f t="shared" si="419"/>
        <v>0</v>
      </c>
      <c r="AN1019" s="2">
        <f t="shared" si="420"/>
        <v>1.6946459778636871E-2</v>
      </c>
      <c r="AP1019" t="s">
        <v>1415</v>
      </c>
      <c r="AQ1019" t="s">
        <v>606</v>
      </c>
      <c r="AR1019" s="9"/>
      <c r="AT1019">
        <v>2</v>
      </c>
      <c r="AU1019" s="95">
        <v>26</v>
      </c>
      <c r="AV1019" s="97">
        <v>17</v>
      </c>
      <c r="AW1019" s="100">
        <f t="shared" si="409"/>
        <v>26017</v>
      </c>
      <c r="AY1019" s="7" t="s">
        <v>1461</v>
      </c>
    </row>
    <row r="1020" spans="1:54" ht="13" hidden="1" customHeight="1" outlineLevel="1">
      <c r="A1020" t="s">
        <v>1150</v>
      </c>
      <c r="B1020" t="s">
        <v>606</v>
      </c>
      <c r="C1020" s="1">
        <f t="shared" si="411"/>
        <v>7185</v>
      </c>
      <c r="D1020" s="7">
        <f>IF(N1020&gt;0, RANK(N1020,(N1020:P1020,Q1020:AE1020)),0)</f>
        <v>1</v>
      </c>
      <c r="E1020" s="7">
        <f>IF(O1020&gt;0,RANK(O1020,(N1020:P1020,Q1020:AE1020)),0)</f>
        <v>2</v>
      </c>
      <c r="F1020" s="7">
        <f>IF(P1020&gt;0,RANK(P1020,(N1020:P1020,Q1020:AE1020)),0)</f>
        <v>0</v>
      </c>
      <c r="G1020" s="1">
        <f t="shared" si="412"/>
        <v>215</v>
      </c>
      <c r="H1020" s="2">
        <f t="shared" si="410"/>
        <v>2.9923451635351428E-2</v>
      </c>
      <c r="I1020" s="2"/>
      <c r="J1020" s="2">
        <f t="shared" si="413"/>
        <v>0.49505915100904663</v>
      </c>
      <c r="K1020" s="2">
        <f t="shared" si="414"/>
        <v>0.4651356993736952</v>
      </c>
      <c r="L1020" s="2">
        <f t="shared" si="415"/>
        <v>0</v>
      </c>
      <c r="M1020" s="2">
        <f t="shared" si="416"/>
        <v>3.9805149617258173E-2</v>
      </c>
      <c r="N1020" s="55">
        <v>3557</v>
      </c>
      <c r="O1020" s="55">
        <v>3342</v>
      </c>
      <c r="Q1020" s="55">
        <v>133</v>
      </c>
      <c r="R1020" s="55">
        <v>77</v>
      </c>
      <c r="S1020" s="55">
        <v>76</v>
      </c>
      <c r="Y1020" s="55">
        <v>0</v>
      </c>
      <c r="Z1020" s="55">
        <v>0</v>
      </c>
      <c r="AA1020" s="55">
        <v>0</v>
      </c>
      <c r="AG1020" s="7">
        <f>IF(Q1020&gt;0,RANK(Q1020,(N1020:P1020,Q1020:AE1020)),0)</f>
        <v>3</v>
      </c>
      <c r="AH1020" s="7">
        <f>IF(R1020&gt;0,RANK(R1020,(N1020:P1020,Q1020:AE1020)),0)</f>
        <v>4</v>
      </c>
      <c r="AI1020" s="7">
        <f>IF(T1020&gt;0,RANK(T1020,(N1020:P1020,Q1020:AE1020)),0)</f>
        <v>0</v>
      </c>
      <c r="AJ1020" s="7">
        <f>IF(S1020&gt;0,RANK(S1020,(N1020:P1020,Q1020:AE1020)),0)</f>
        <v>5</v>
      </c>
      <c r="AK1020" s="2">
        <f t="shared" si="417"/>
        <v>1.8510786360473208E-2</v>
      </c>
      <c r="AL1020" s="2">
        <f t="shared" si="418"/>
        <v>1.0716771050800279E-2</v>
      </c>
      <c r="AM1020" s="2">
        <f t="shared" si="419"/>
        <v>0</v>
      </c>
      <c r="AN1020" s="2">
        <f t="shared" si="420"/>
        <v>1.057759220598469E-2</v>
      </c>
      <c r="AP1020" t="s">
        <v>1150</v>
      </c>
      <c r="AQ1020" t="s">
        <v>606</v>
      </c>
      <c r="AR1020" s="9"/>
      <c r="AT1020">
        <v>2</v>
      </c>
      <c r="AU1020" s="95">
        <v>26</v>
      </c>
      <c r="AV1020" s="97">
        <v>19</v>
      </c>
      <c r="AW1020" s="100">
        <f t="shared" si="409"/>
        <v>26019</v>
      </c>
      <c r="AY1020" s="7" t="s">
        <v>1461</v>
      </c>
    </row>
    <row r="1021" spans="1:54" ht="13" hidden="1" customHeight="1" outlineLevel="1">
      <c r="A1021" t="s">
        <v>2540</v>
      </c>
      <c r="B1021" t="s">
        <v>606</v>
      </c>
      <c r="C1021" s="1">
        <f t="shared" si="411"/>
        <v>43088</v>
      </c>
      <c r="D1021" s="7">
        <f>IF(N1021&gt;0, RANK(N1021,(N1021:P1021,Q1021:AE1021)),0)</f>
        <v>2</v>
      </c>
      <c r="E1021" s="7">
        <f>IF(O1021&gt;0,RANK(O1021,(N1021:P1021,Q1021:AE1021)),0)</f>
        <v>1</v>
      </c>
      <c r="F1021" s="7">
        <f>IF(P1021&gt;0,RANK(P1021,(N1021:P1021,Q1021:AE1021)),0)</f>
        <v>0</v>
      </c>
      <c r="G1021" s="1">
        <f t="shared" si="412"/>
        <v>7778</v>
      </c>
      <c r="H1021" s="2">
        <f t="shared" si="410"/>
        <v>0.18051429632380245</v>
      </c>
      <c r="I1021" s="2"/>
      <c r="J1021" s="2">
        <f t="shared" si="413"/>
        <v>0.39379873746750838</v>
      </c>
      <c r="K1021" s="2">
        <f t="shared" si="414"/>
        <v>0.57431303379131082</v>
      </c>
      <c r="L1021" s="2">
        <f t="shared" si="415"/>
        <v>0</v>
      </c>
      <c r="M1021" s="2">
        <f t="shared" si="416"/>
        <v>3.1888228741180802E-2</v>
      </c>
      <c r="N1021" s="55">
        <v>16968</v>
      </c>
      <c r="O1021" s="55">
        <v>24746</v>
      </c>
      <c r="Q1021" s="55">
        <v>732</v>
      </c>
      <c r="R1021" s="55">
        <v>266</v>
      </c>
      <c r="S1021" s="55">
        <v>376</v>
      </c>
      <c r="Y1021" s="55">
        <v>0</v>
      </c>
      <c r="Z1021" s="55">
        <v>0</v>
      </c>
      <c r="AA1021" s="55">
        <v>0</v>
      </c>
      <c r="AG1021" s="7">
        <f>IF(Q1021&gt;0,RANK(Q1021,(N1021:P1021,Q1021:AE1021)),0)</f>
        <v>3</v>
      </c>
      <c r="AH1021" s="7">
        <f>IF(R1021&gt;0,RANK(R1021,(N1021:P1021,Q1021:AE1021)),0)</f>
        <v>5</v>
      </c>
      <c r="AI1021" s="7">
        <f>IF(T1021&gt;0,RANK(T1021,(N1021:P1021,Q1021:AE1021)),0)</f>
        <v>0</v>
      </c>
      <c r="AJ1021" s="7">
        <f>IF(S1021&gt;0,RANK(S1021,(N1021:P1021,Q1021:AE1021)),0)</f>
        <v>4</v>
      </c>
      <c r="AK1021" s="2">
        <f t="shared" si="417"/>
        <v>1.6988488674340885E-2</v>
      </c>
      <c r="AL1021" s="2">
        <f t="shared" si="418"/>
        <v>6.1734125510582993E-3</v>
      </c>
      <c r="AM1021" s="2">
        <f t="shared" si="419"/>
        <v>0</v>
      </c>
      <c r="AN1021" s="2">
        <f t="shared" si="420"/>
        <v>8.726327515781656E-3</v>
      </c>
      <c r="AP1021" t="s">
        <v>2540</v>
      </c>
      <c r="AQ1021" t="s">
        <v>606</v>
      </c>
      <c r="AR1021" s="9"/>
      <c r="AT1021">
        <v>2</v>
      </c>
      <c r="AU1021" s="95">
        <v>26</v>
      </c>
      <c r="AV1021" s="97">
        <v>21</v>
      </c>
      <c r="AW1021" s="100">
        <f t="shared" si="409"/>
        <v>26021</v>
      </c>
      <c r="AY1021" s="7" t="s">
        <v>1461</v>
      </c>
    </row>
    <row r="1022" spans="1:54" ht="13" hidden="1" customHeight="1" outlineLevel="1">
      <c r="A1022" t="s">
        <v>918</v>
      </c>
      <c r="B1022" t="s">
        <v>606</v>
      </c>
      <c r="C1022" s="1">
        <f t="shared" si="411"/>
        <v>11173</v>
      </c>
      <c r="D1022" s="7">
        <f>IF(N1022&gt;0, RANK(N1022,(N1022:P1022,Q1022:AE1022)),0)</f>
        <v>2</v>
      </c>
      <c r="E1022" s="7">
        <f>IF(O1022&gt;0,RANK(O1022,(N1022:P1022,Q1022:AE1022)),0)</f>
        <v>1</v>
      </c>
      <c r="F1022" s="7">
        <f>IF(P1022&gt;0,RANK(P1022,(N1022:P1022,Q1022:AE1022)),0)</f>
        <v>0</v>
      </c>
      <c r="G1022" s="1">
        <f t="shared" si="412"/>
        <v>1624</v>
      </c>
      <c r="H1022" s="2">
        <f t="shared" si="410"/>
        <v>0.14535039828157165</v>
      </c>
      <c r="I1022" s="2"/>
      <c r="J1022" s="2">
        <f t="shared" si="413"/>
        <v>0.40051910856529133</v>
      </c>
      <c r="K1022" s="2">
        <f t="shared" si="414"/>
        <v>0.54586950684686297</v>
      </c>
      <c r="L1022" s="2">
        <f t="shared" si="415"/>
        <v>0</v>
      </c>
      <c r="M1022" s="2">
        <f t="shared" si="416"/>
        <v>5.3611384587845756E-2</v>
      </c>
      <c r="N1022" s="55">
        <v>4475</v>
      </c>
      <c r="O1022" s="55">
        <v>6099</v>
      </c>
      <c r="Q1022" s="55">
        <v>292</v>
      </c>
      <c r="R1022" s="55">
        <v>104</v>
      </c>
      <c r="S1022" s="55">
        <v>203</v>
      </c>
      <c r="Y1022" s="55">
        <v>0</v>
      </c>
      <c r="Z1022" s="55">
        <v>0</v>
      </c>
      <c r="AA1022" s="55">
        <v>0</v>
      </c>
      <c r="AG1022" s="7">
        <f>IF(Q1022&gt;0,RANK(Q1022,(N1022:P1022,Q1022:AE1022)),0)</f>
        <v>3</v>
      </c>
      <c r="AH1022" s="7">
        <f>IF(R1022&gt;0,RANK(R1022,(N1022:P1022,Q1022:AE1022)),0)</f>
        <v>5</v>
      </c>
      <c r="AI1022" s="7">
        <f>IF(T1022&gt;0,RANK(T1022,(N1022:P1022,Q1022:AE1022)),0)</f>
        <v>0</v>
      </c>
      <c r="AJ1022" s="7">
        <f>IF(S1022&gt;0,RANK(S1022,(N1022:P1022,Q1022:AE1022)),0)</f>
        <v>4</v>
      </c>
      <c r="AK1022" s="2">
        <f t="shared" si="417"/>
        <v>2.6134431218115099E-2</v>
      </c>
      <c r="AL1022" s="2">
        <f t="shared" si="418"/>
        <v>9.3081535845341446E-3</v>
      </c>
      <c r="AM1022" s="2">
        <f t="shared" si="419"/>
        <v>0</v>
      </c>
      <c r="AN1022" s="2">
        <f t="shared" si="420"/>
        <v>1.8168799785196456E-2</v>
      </c>
      <c r="AP1022" t="s">
        <v>918</v>
      </c>
      <c r="AQ1022" t="s">
        <v>606</v>
      </c>
      <c r="AR1022" s="9"/>
      <c r="AT1022">
        <v>2</v>
      </c>
      <c r="AU1022" s="95">
        <v>26</v>
      </c>
      <c r="AV1022" s="97">
        <v>23</v>
      </c>
      <c r="AW1022" s="100">
        <f t="shared" si="409"/>
        <v>26023</v>
      </c>
      <c r="AY1022" s="7" t="s">
        <v>1461</v>
      </c>
    </row>
    <row r="1023" spans="1:54" ht="13" hidden="1" customHeight="1" outlineLevel="1">
      <c r="A1023" t="s">
        <v>1148</v>
      </c>
      <c r="B1023" t="s">
        <v>606</v>
      </c>
      <c r="C1023" s="1">
        <f t="shared" si="411"/>
        <v>37543</v>
      </c>
      <c r="D1023" s="7">
        <f>IF(N1023&gt;0, RANK(N1023,(N1023:P1023,Q1023:AE1023)),0)</f>
        <v>1</v>
      </c>
      <c r="E1023" s="7">
        <f>IF(O1023&gt;0,RANK(O1023,(N1023:P1023,Q1023:AE1023)),0)</f>
        <v>2</v>
      </c>
      <c r="F1023" s="7">
        <f>IF(P1023&gt;0,RANK(P1023,(N1023:P1023,Q1023:AE1023)),0)</f>
        <v>0</v>
      </c>
      <c r="G1023" s="1">
        <f t="shared" si="412"/>
        <v>2456</v>
      </c>
      <c r="H1023" s="2">
        <f t="shared" si="410"/>
        <v>6.5418320326026153E-2</v>
      </c>
      <c r="I1023" s="2"/>
      <c r="J1023" s="2">
        <f t="shared" si="413"/>
        <v>0.5070985270223477</v>
      </c>
      <c r="K1023" s="2">
        <f t="shared" si="414"/>
        <v>0.44168020669632158</v>
      </c>
      <c r="L1023" s="2">
        <f t="shared" si="415"/>
        <v>0</v>
      </c>
      <c r="M1023" s="2">
        <f t="shared" si="416"/>
        <v>5.1221266281330724E-2</v>
      </c>
      <c r="N1023" s="55">
        <v>19038</v>
      </c>
      <c r="O1023" s="55">
        <v>16582</v>
      </c>
      <c r="Q1023" s="55">
        <v>954</v>
      </c>
      <c r="R1023" s="55">
        <v>419</v>
      </c>
      <c r="S1023" s="55">
        <v>550</v>
      </c>
      <c r="Y1023" s="55">
        <v>0</v>
      </c>
      <c r="Z1023" s="55">
        <v>0</v>
      </c>
      <c r="AA1023" s="55">
        <v>0</v>
      </c>
      <c r="AG1023" s="7">
        <f>IF(Q1023&gt;0,RANK(Q1023,(N1023:P1023,Q1023:AE1023)),0)</f>
        <v>3</v>
      </c>
      <c r="AH1023" s="7">
        <f>IF(R1023&gt;0,RANK(R1023,(N1023:P1023,Q1023:AE1023)),0)</f>
        <v>5</v>
      </c>
      <c r="AI1023" s="7">
        <f>IF(T1023&gt;0,RANK(T1023,(N1023:P1023,Q1023:AE1023)),0)</f>
        <v>0</v>
      </c>
      <c r="AJ1023" s="7">
        <f>IF(S1023&gt;0,RANK(S1023,(N1023:P1023,Q1023:AE1023)),0)</f>
        <v>4</v>
      </c>
      <c r="AK1023" s="2">
        <f t="shared" si="417"/>
        <v>2.5410862211331008E-2</v>
      </c>
      <c r="AL1023" s="2">
        <f t="shared" si="418"/>
        <v>1.1160535918813094E-2</v>
      </c>
      <c r="AM1023" s="2">
        <f t="shared" si="419"/>
        <v>0</v>
      </c>
      <c r="AN1023" s="2">
        <f t="shared" si="420"/>
        <v>1.464986815118664E-2</v>
      </c>
      <c r="AP1023" t="s">
        <v>1148</v>
      </c>
      <c r="AQ1023" t="s">
        <v>606</v>
      </c>
      <c r="AR1023" s="9"/>
      <c r="AT1023">
        <v>2</v>
      </c>
      <c r="AU1023" s="95">
        <v>26</v>
      </c>
      <c r="AV1023" s="97">
        <v>25</v>
      </c>
      <c r="AW1023" s="100">
        <f t="shared" si="409"/>
        <v>26025</v>
      </c>
      <c r="AY1023" s="7" t="s">
        <v>1461</v>
      </c>
    </row>
    <row r="1024" spans="1:54" ht="13" hidden="1" customHeight="1" outlineLevel="1">
      <c r="A1024" t="s">
        <v>1209</v>
      </c>
      <c r="B1024" t="s">
        <v>606</v>
      </c>
      <c r="C1024" s="1">
        <f t="shared" si="411"/>
        <v>13340</v>
      </c>
      <c r="D1024" s="7">
        <f>IF(N1024&gt;0, RANK(N1024,(N1024:P1024,Q1024:AE1024)),0)</f>
        <v>2</v>
      </c>
      <c r="E1024" s="7">
        <f>IF(O1024&gt;0,RANK(O1024,(N1024:P1024,Q1024:AE1024)),0)</f>
        <v>1</v>
      </c>
      <c r="F1024" s="7">
        <f>IF(P1024&gt;0,RANK(P1024,(N1024:P1024,Q1024:AE1024)),0)</f>
        <v>0</v>
      </c>
      <c r="G1024" s="1">
        <f t="shared" si="412"/>
        <v>3197</v>
      </c>
      <c r="H1024" s="2">
        <f t="shared" si="410"/>
        <v>0.23965517241379311</v>
      </c>
      <c r="I1024" s="2"/>
      <c r="J1024" s="2">
        <f t="shared" si="413"/>
        <v>0.36191904047976015</v>
      </c>
      <c r="K1024" s="2">
        <f t="shared" si="414"/>
        <v>0.60157421289355317</v>
      </c>
      <c r="L1024" s="2">
        <f t="shared" si="415"/>
        <v>0</v>
      </c>
      <c r="M1024" s="2">
        <f t="shared" si="416"/>
        <v>3.6506746626686737E-2</v>
      </c>
      <c r="N1024" s="55">
        <v>4828</v>
      </c>
      <c r="O1024" s="55">
        <v>8025</v>
      </c>
      <c r="Q1024" s="55">
        <v>228</v>
      </c>
      <c r="R1024" s="55">
        <v>90</v>
      </c>
      <c r="S1024" s="55">
        <v>169</v>
      </c>
      <c r="Y1024" s="55">
        <v>0</v>
      </c>
      <c r="Z1024" s="55">
        <v>0</v>
      </c>
      <c r="AA1024" s="55">
        <v>0</v>
      </c>
      <c r="AG1024" s="7">
        <f>IF(Q1024&gt;0,RANK(Q1024,(N1024:P1024,Q1024:AE1024)),0)</f>
        <v>3</v>
      </c>
      <c r="AH1024" s="7">
        <f>IF(R1024&gt;0,RANK(R1024,(N1024:P1024,Q1024:AE1024)),0)</f>
        <v>5</v>
      </c>
      <c r="AI1024" s="7">
        <f>IF(T1024&gt;0,RANK(T1024,(N1024:P1024,Q1024:AE1024)),0)</f>
        <v>0</v>
      </c>
      <c r="AJ1024" s="7">
        <f>IF(S1024&gt;0,RANK(S1024,(N1024:P1024,Q1024:AE1024)),0)</f>
        <v>4</v>
      </c>
      <c r="AK1024" s="2">
        <f t="shared" si="417"/>
        <v>1.7091454272863568E-2</v>
      </c>
      <c r="AL1024" s="2">
        <f t="shared" si="418"/>
        <v>6.746626686656672E-3</v>
      </c>
      <c r="AM1024" s="2">
        <f t="shared" si="419"/>
        <v>0</v>
      </c>
      <c r="AN1024" s="2">
        <f t="shared" si="420"/>
        <v>1.2668665667166417E-2</v>
      </c>
      <c r="AP1024" t="s">
        <v>1209</v>
      </c>
      <c r="AQ1024" t="s">
        <v>606</v>
      </c>
      <c r="AR1024" s="9"/>
      <c r="AT1024">
        <v>2</v>
      </c>
      <c r="AU1024" s="95">
        <v>26</v>
      </c>
      <c r="AV1024" s="97">
        <v>27</v>
      </c>
      <c r="AW1024" s="100">
        <f t="shared" si="409"/>
        <v>26027</v>
      </c>
      <c r="AY1024" s="7" t="s">
        <v>1461</v>
      </c>
    </row>
    <row r="1025" spans="1:51" ht="13" hidden="1" customHeight="1" outlineLevel="1">
      <c r="A1025" t="s">
        <v>922</v>
      </c>
      <c r="B1025" t="s">
        <v>606</v>
      </c>
      <c r="C1025" s="1">
        <f t="shared" si="411"/>
        <v>10443</v>
      </c>
      <c r="D1025" s="7">
        <f>IF(N1025&gt;0, RANK(N1025,(N1025:P1025,Q1025:AE1025)),0)</f>
        <v>2</v>
      </c>
      <c r="E1025" s="7">
        <f>IF(O1025&gt;0,RANK(O1025,(N1025:P1025,Q1025:AE1025)),0)</f>
        <v>1</v>
      </c>
      <c r="F1025" s="7">
        <f>IF(P1025&gt;0,RANK(P1025,(N1025:P1025,Q1025:AE1025)),0)</f>
        <v>0</v>
      </c>
      <c r="G1025" s="1">
        <f t="shared" si="412"/>
        <v>902</v>
      </c>
      <c r="H1025" s="2">
        <f t="shared" si="410"/>
        <v>8.6373647419323948E-2</v>
      </c>
      <c r="I1025" s="2"/>
      <c r="J1025" s="2">
        <f t="shared" si="413"/>
        <v>0.43742219668677584</v>
      </c>
      <c r="K1025" s="2">
        <f t="shared" si="414"/>
        <v>0.52379584410609981</v>
      </c>
      <c r="L1025" s="2">
        <f t="shared" si="415"/>
        <v>0</v>
      </c>
      <c r="M1025" s="2">
        <f t="shared" si="416"/>
        <v>3.878195920712435E-2</v>
      </c>
      <c r="N1025" s="55">
        <v>4568</v>
      </c>
      <c r="O1025" s="55">
        <v>5470</v>
      </c>
      <c r="Q1025" s="55">
        <v>189</v>
      </c>
      <c r="R1025" s="55">
        <v>106</v>
      </c>
      <c r="S1025" s="55">
        <v>110</v>
      </c>
      <c r="Y1025" s="55">
        <v>0</v>
      </c>
      <c r="Z1025" s="55">
        <v>0</v>
      </c>
      <c r="AA1025" s="55">
        <v>0</v>
      </c>
      <c r="AG1025" s="7">
        <f>IF(Q1025&gt;0,RANK(Q1025,(N1025:P1025,Q1025:AE1025)),0)</f>
        <v>3</v>
      </c>
      <c r="AH1025" s="7">
        <f>IF(R1025&gt;0,RANK(R1025,(N1025:P1025,Q1025:AE1025)),0)</f>
        <v>5</v>
      </c>
      <c r="AI1025" s="7">
        <f>IF(T1025&gt;0,RANK(T1025,(N1025:P1025,Q1025:AE1025)),0)</f>
        <v>0</v>
      </c>
      <c r="AJ1025" s="7">
        <f>IF(S1025&gt;0,RANK(S1025,(N1025:P1025,Q1025:AE1025)),0)</f>
        <v>4</v>
      </c>
      <c r="AK1025" s="2">
        <f t="shared" si="417"/>
        <v>1.8098247629991383E-2</v>
      </c>
      <c r="AL1025" s="2">
        <f t="shared" si="418"/>
        <v>1.0150339940630087E-2</v>
      </c>
      <c r="AM1025" s="2">
        <f t="shared" si="419"/>
        <v>0</v>
      </c>
      <c r="AN1025" s="2">
        <f t="shared" si="420"/>
        <v>1.0533371636502921E-2</v>
      </c>
      <c r="AP1025" t="s">
        <v>922</v>
      </c>
      <c r="AQ1025" t="s">
        <v>606</v>
      </c>
      <c r="AR1025" s="9"/>
      <c r="AT1025">
        <v>2</v>
      </c>
      <c r="AU1025" s="95">
        <v>26</v>
      </c>
      <c r="AV1025" s="97">
        <v>29</v>
      </c>
      <c r="AW1025" s="100">
        <f t="shared" si="409"/>
        <v>26029</v>
      </c>
      <c r="AY1025" s="7" t="s">
        <v>1461</v>
      </c>
    </row>
    <row r="1026" spans="1:51" ht="13" hidden="1" customHeight="1" outlineLevel="1">
      <c r="A1026" t="s">
        <v>1790</v>
      </c>
      <c r="B1026" t="s">
        <v>606</v>
      </c>
      <c r="C1026" s="1">
        <f t="shared" si="411"/>
        <v>9481</v>
      </c>
      <c r="D1026" s="7">
        <f>IF(N1026&gt;0, RANK(N1026,(N1026:P1026,Q1026:AE1026)),0)</f>
        <v>2</v>
      </c>
      <c r="E1026" s="7">
        <f>IF(O1026&gt;0,RANK(O1026,(N1026:P1026,Q1026:AE1026)),0)</f>
        <v>1</v>
      </c>
      <c r="F1026" s="7">
        <f>IF(P1026&gt;0,RANK(P1026,(N1026:P1026,Q1026:AE1026)),0)</f>
        <v>0</v>
      </c>
      <c r="G1026" s="1">
        <f t="shared" si="412"/>
        <v>280</v>
      </c>
      <c r="H1026" s="2">
        <f t="shared" si="410"/>
        <v>2.9532749709946206E-2</v>
      </c>
      <c r="I1026" s="2"/>
      <c r="J1026" s="2">
        <f t="shared" si="413"/>
        <v>0.46408606687058329</v>
      </c>
      <c r="K1026" s="2">
        <f t="shared" si="414"/>
        <v>0.49361881658052947</v>
      </c>
      <c r="L1026" s="2">
        <f t="shared" si="415"/>
        <v>0</v>
      </c>
      <c r="M1026" s="2">
        <f t="shared" si="416"/>
        <v>4.2295116548887235E-2</v>
      </c>
      <c r="N1026" s="55">
        <v>4400</v>
      </c>
      <c r="O1026" s="55">
        <v>4680</v>
      </c>
      <c r="Q1026" s="55">
        <v>178</v>
      </c>
      <c r="R1026" s="55">
        <v>63</v>
      </c>
      <c r="S1026" s="55">
        <v>160</v>
      </c>
      <c r="Y1026" s="55">
        <v>0</v>
      </c>
      <c r="Z1026" s="55">
        <v>0</v>
      </c>
      <c r="AA1026" s="55">
        <v>0</v>
      </c>
      <c r="AG1026" s="7">
        <f>IF(Q1026&gt;0,RANK(Q1026,(N1026:P1026,Q1026:AE1026)),0)</f>
        <v>3</v>
      </c>
      <c r="AH1026" s="7">
        <f>IF(R1026&gt;0,RANK(R1026,(N1026:P1026,Q1026:AE1026)),0)</f>
        <v>5</v>
      </c>
      <c r="AI1026" s="7">
        <f>IF(T1026&gt;0,RANK(T1026,(N1026:P1026,Q1026:AE1026)),0)</f>
        <v>0</v>
      </c>
      <c r="AJ1026" s="7">
        <f>IF(S1026&gt;0,RANK(S1026,(N1026:P1026,Q1026:AE1026)),0)</f>
        <v>4</v>
      </c>
      <c r="AK1026" s="2">
        <f t="shared" si="417"/>
        <v>1.8774390887037234E-2</v>
      </c>
      <c r="AL1026" s="2">
        <f t="shared" si="418"/>
        <v>6.6448686847378965E-3</v>
      </c>
      <c r="AM1026" s="2">
        <f t="shared" si="419"/>
        <v>0</v>
      </c>
      <c r="AN1026" s="2">
        <f t="shared" si="420"/>
        <v>1.6875856977112118E-2</v>
      </c>
      <c r="AP1026" t="s">
        <v>1790</v>
      </c>
      <c r="AQ1026" t="s">
        <v>606</v>
      </c>
      <c r="AR1026" s="9"/>
      <c r="AT1026">
        <v>2</v>
      </c>
      <c r="AU1026" s="95">
        <v>26</v>
      </c>
      <c r="AV1026" s="97">
        <v>31</v>
      </c>
      <c r="AW1026" s="100">
        <f t="shared" si="409"/>
        <v>26031</v>
      </c>
      <c r="AY1026" s="7" t="s">
        <v>1461</v>
      </c>
    </row>
    <row r="1027" spans="1:51" ht="13" hidden="1" customHeight="1" outlineLevel="1">
      <c r="A1027" t="s">
        <v>2410</v>
      </c>
      <c r="B1027" t="s">
        <v>606</v>
      </c>
      <c r="C1027" s="1">
        <f t="shared" si="411"/>
        <v>10974</v>
      </c>
      <c r="D1027" s="7">
        <f>IF(N1027&gt;0, RANK(N1027,(N1027:P1027,Q1027:AE1027)),0)</f>
        <v>1</v>
      </c>
      <c r="E1027" s="7">
        <f>IF(O1027&gt;0,RANK(O1027,(N1027:P1027,Q1027:AE1027)),0)</f>
        <v>2</v>
      </c>
      <c r="F1027" s="7">
        <f>IF(P1027&gt;0,RANK(P1027,(N1027:P1027,Q1027:AE1027)),0)</f>
        <v>0</v>
      </c>
      <c r="G1027" s="1">
        <f t="shared" si="412"/>
        <v>149</v>
      </c>
      <c r="H1027" s="2">
        <f t="shared" si="410"/>
        <v>1.3577546929105158E-2</v>
      </c>
      <c r="I1027" s="2"/>
      <c r="J1027" s="2">
        <f t="shared" si="413"/>
        <v>0.48660470202296335</v>
      </c>
      <c r="K1027" s="2">
        <f t="shared" si="414"/>
        <v>0.47302715509385823</v>
      </c>
      <c r="L1027" s="2">
        <f t="shared" si="415"/>
        <v>0</v>
      </c>
      <c r="M1027" s="2">
        <f t="shared" si="416"/>
        <v>4.0368142883178415E-2</v>
      </c>
      <c r="N1027" s="55">
        <v>5340</v>
      </c>
      <c r="O1027" s="55">
        <v>5191</v>
      </c>
      <c r="Q1027" s="55">
        <v>223</v>
      </c>
      <c r="R1027" s="55">
        <v>85</v>
      </c>
      <c r="S1027" s="55">
        <v>135</v>
      </c>
      <c r="Y1027" s="55">
        <v>0</v>
      </c>
      <c r="Z1027" s="55">
        <v>0</v>
      </c>
      <c r="AA1027" s="55">
        <v>0</v>
      </c>
      <c r="AG1027" s="7">
        <f>IF(Q1027&gt;0,RANK(Q1027,(N1027:P1027,Q1027:AE1027)),0)</f>
        <v>3</v>
      </c>
      <c r="AH1027" s="7">
        <f>IF(R1027&gt;0,RANK(R1027,(N1027:P1027,Q1027:AE1027)),0)</f>
        <v>5</v>
      </c>
      <c r="AI1027" s="7">
        <f>IF(T1027&gt;0,RANK(T1027,(N1027:P1027,Q1027:AE1027)),0)</f>
        <v>0</v>
      </c>
      <c r="AJ1027" s="7">
        <f>IF(S1027&gt;0,RANK(S1027,(N1027:P1027,Q1027:AE1027)),0)</f>
        <v>4</v>
      </c>
      <c r="AK1027" s="2">
        <f t="shared" si="417"/>
        <v>2.0320758155640606E-2</v>
      </c>
      <c r="AL1027" s="2">
        <f t="shared" si="418"/>
        <v>7.745580462912338E-3</v>
      </c>
      <c r="AM1027" s="2">
        <f t="shared" si="419"/>
        <v>0</v>
      </c>
      <c r="AN1027" s="2">
        <f t="shared" si="420"/>
        <v>1.2301804264625479E-2</v>
      </c>
      <c r="AP1027" t="s">
        <v>2410</v>
      </c>
      <c r="AQ1027" t="s">
        <v>606</v>
      </c>
      <c r="AR1027" s="9"/>
      <c r="AT1027">
        <v>2</v>
      </c>
      <c r="AU1027" s="95">
        <v>26</v>
      </c>
      <c r="AV1027" s="97">
        <v>33</v>
      </c>
      <c r="AW1027" s="100">
        <f t="shared" si="409"/>
        <v>26033</v>
      </c>
      <c r="AY1027" s="7" t="s">
        <v>1461</v>
      </c>
    </row>
    <row r="1028" spans="1:51" ht="13" hidden="1" customHeight="1" outlineLevel="1">
      <c r="A1028" t="s">
        <v>1809</v>
      </c>
      <c r="B1028" t="s">
        <v>606</v>
      </c>
      <c r="C1028" s="1">
        <f t="shared" si="411"/>
        <v>9170</v>
      </c>
      <c r="D1028" s="7">
        <f>IF(N1028&gt;0, RANK(N1028,(N1028:P1028,Q1028:AE1028)),0)</f>
        <v>1</v>
      </c>
      <c r="E1028" s="7">
        <f>IF(O1028&gt;0,RANK(O1028,(N1028:P1028,Q1028:AE1028)),0)</f>
        <v>2</v>
      </c>
      <c r="F1028" s="7">
        <f>IF(P1028&gt;0,RANK(P1028,(N1028:P1028,Q1028:AE1028)),0)</f>
        <v>0</v>
      </c>
      <c r="G1028" s="1">
        <f t="shared" si="412"/>
        <v>385</v>
      </c>
      <c r="H1028" s="2">
        <f t="shared" si="410"/>
        <v>4.1984732824427481E-2</v>
      </c>
      <c r="I1028" s="2"/>
      <c r="J1028" s="2">
        <f t="shared" si="413"/>
        <v>0.48800436205016356</v>
      </c>
      <c r="K1028" s="2">
        <f t="shared" si="414"/>
        <v>0.44601962922573607</v>
      </c>
      <c r="L1028" s="2">
        <f t="shared" si="415"/>
        <v>0</v>
      </c>
      <c r="M1028" s="2">
        <f t="shared" si="416"/>
        <v>6.5976008724100421E-2</v>
      </c>
      <c r="N1028" s="55">
        <v>4475</v>
      </c>
      <c r="O1028" s="55">
        <v>4090</v>
      </c>
      <c r="Q1028" s="55">
        <v>262</v>
      </c>
      <c r="R1028" s="55">
        <v>105</v>
      </c>
      <c r="S1028" s="55">
        <v>238</v>
      </c>
      <c r="Y1028" s="55">
        <v>0</v>
      </c>
      <c r="Z1028" s="55">
        <v>0</v>
      </c>
      <c r="AA1028" s="55">
        <v>0</v>
      </c>
      <c r="AG1028" s="7">
        <f>IF(Q1028&gt;0,RANK(Q1028,(N1028:P1028,Q1028:AE1028)),0)</f>
        <v>3</v>
      </c>
      <c r="AH1028" s="7">
        <f>IF(R1028&gt;0,RANK(R1028,(N1028:P1028,Q1028:AE1028)),0)</f>
        <v>5</v>
      </c>
      <c r="AI1028" s="7">
        <f>IF(T1028&gt;0,RANK(T1028,(N1028:P1028,Q1028:AE1028)),0)</f>
        <v>0</v>
      </c>
      <c r="AJ1028" s="7">
        <f>IF(S1028&gt;0,RANK(S1028,(N1028:P1028,Q1028:AE1028)),0)</f>
        <v>4</v>
      </c>
      <c r="AK1028" s="2">
        <f t="shared" si="417"/>
        <v>2.8571428571428571E-2</v>
      </c>
      <c r="AL1028" s="2">
        <f t="shared" si="418"/>
        <v>1.1450381679389313E-2</v>
      </c>
      <c r="AM1028" s="2">
        <f t="shared" si="419"/>
        <v>0</v>
      </c>
      <c r="AN1028" s="2">
        <f t="shared" si="420"/>
        <v>2.5954198473282442E-2</v>
      </c>
      <c r="AP1028" t="s">
        <v>1809</v>
      </c>
      <c r="AQ1028" t="s">
        <v>606</v>
      </c>
      <c r="AR1028" s="9"/>
      <c r="AT1028">
        <v>2</v>
      </c>
      <c r="AU1028" s="95">
        <v>26</v>
      </c>
      <c r="AV1028" s="97">
        <v>35</v>
      </c>
      <c r="AW1028" s="100">
        <f t="shared" si="409"/>
        <v>26035</v>
      </c>
      <c r="AY1028" s="7" t="s">
        <v>1461</v>
      </c>
    </row>
    <row r="1029" spans="1:51" ht="13" hidden="1" customHeight="1" outlineLevel="1">
      <c r="A1029" t="s">
        <v>110</v>
      </c>
      <c r="B1029" t="s">
        <v>606</v>
      </c>
      <c r="C1029" s="1">
        <f t="shared" si="411"/>
        <v>28743</v>
      </c>
      <c r="D1029" s="7">
        <f>IF(N1029&gt;0, RANK(N1029,(N1029:P1029,Q1029:AE1029)),0)</f>
        <v>1</v>
      </c>
      <c r="E1029" s="7">
        <f>IF(O1029&gt;0,RANK(O1029,(N1029:P1029,Q1029:AE1029)),0)</f>
        <v>2</v>
      </c>
      <c r="F1029" s="7">
        <f>IF(P1029&gt;0,RANK(P1029,(N1029:P1029,Q1029:AE1029)),0)</f>
        <v>0</v>
      </c>
      <c r="G1029" s="1">
        <f t="shared" si="412"/>
        <v>1014</v>
      </c>
      <c r="H1029" s="2">
        <f t="shared" si="410"/>
        <v>3.5278154681139755E-2</v>
      </c>
      <c r="I1029" s="2"/>
      <c r="J1029" s="2">
        <f t="shared" si="413"/>
        <v>0.50137424764290439</v>
      </c>
      <c r="K1029" s="2">
        <f t="shared" si="414"/>
        <v>0.46609609296176463</v>
      </c>
      <c r="L1029" s="2">
        <f t="shared" si="415"/>
        <v>0</v>
      </c>
      <c r="M1029" s="2">
        <f t="shared" si="416"/>
        <v>3.2529659395330979E-2</v>
      </c>
      <c r="N1029" s="55">
        <v>14411</v>
      </c>
      <c r="O1029" s="55">
        <v>13397</v>
      </c>
      <c r="Q1029" s="55">
        <v>441</v>
      </c>
      <c r="R1029" s="55">
        <v>180</v>
      </c>
      <c r="S1029" s="55">
        <v>314</v>
      </c>
      <c r="Y1029" s="55">
        <v>0</v>
      </c>
      <c r="Z1029" s="55">
        <v>0</v>
      </c>
      <c r="AA1029" s="55">
        <v>0</v>
      </c>
      <c r="AG1029" s="7">
        <f>IF(Q1029&gt;0,RANK(Q1029,(N1029:P1029,Q1029:AE1029)),0)</f>
        <v>3</v>
      </c>
      <c r="AH1029" s="7">
        <f>IF(R1029&gt;0,RANK(R1029,(N1029:P1029,Q1029:AE1029)),0)</f>
        <v>5</v>
      </c>
      <c r="AI1029" s="7">
        <f>IF(T1029&gt;0,RANK(T1029,(N1029:P1029,Q1029:AE1029)),0)</f>
        <v>0</v>
      </c>
      <c r="AJ1029" s="7">
        <f>IF(S1029&gt;0,RANK(S1029,(N1029:P1029,Q1029:AE1029)),0)</f>
        <v>4</v>
      </c>
      <c r="AK1029" s="2">
        <f t="shared" si="417"/>
        <v>1.5342866089134747E-2</v>
      </c>
      <c r="AL1029" s="2">
        <f t="shared" si="418"/>
        <v>6.2623943220958146E-3</v>
      </c>
      <c r="AM1029" s="2">
        <f t="shared" si="419"/>
        <v>0</v>
      </c>
      <c r="AN1029" s="2">
        <f t="shared" si="420"/>
        <v>1.0924398984100477E-2</v>
      </c>
      <c r="AP1029" t="s">
        <v>110</v>
      </c>
      <c r="AQ1029" t="s">
        <v>606</v>
      </c>
      <c r="AR1029" s="9"/>
      <c r="AT1029">
        <v>2</v>
      </c>
      <c r="AU1029" s="95">
        <v>26</v>
      </c>
      <c r="AV1029" s="97">
        <v>37</v>
      </c>
      <c r="AW1029" s="100">
        <f t="shared" si="409"/>
        <v>26037</v>
      </c>
      <c r="AY1029" s="7" t="s">
        <v>1461</v>
      </c>
    </row>
    <row r="1030" spans="1:51" ht="13" hidden="1" customHeight="1" outlineLevel="1">
      <c r="A1030" t="s">
        <v>164</v>
      </c>
      <c r="B1030" t="s">
        <v>606</v>
      </c>
      <c r="C1030" s="1">
        <f t="shared" si="411"/>
        <v>4691</v>
      </c>
      <c r="D1030" s="7">
        <f>IF(N1030&gt;0, RANK(N1030,(N1030:P1030,Q1030:AE1030)),0)</f>
        <v>2</v>
      </c>
      <c r="E1030" s="7">
        <f>IF(O1030&gt;0,RANK(O1030,(N1030:P1030,Q1030:AE1030)),0)</f>
        <v>1</v>
      </c>
      <c r="F1030" s="7">
        <f>IF(P1030&gt;0,RANK(P1030,(N1030:P1030,Q1030:AE1030)),0)</f>
        <v>0</v>
      </c>
      <c r="G1030" s="1">
        <f t="shared" si="412"/>
        <v>191</v>
      </c>
      <c r="H1030" s="2">
        <f t="shared" si="410"/>
        <v>4.0716265188659131E-2</v>
      </c>
      <c r="I1030" s="2"/>
      <c r="J1030" s="2">
        <f t="shared" si="413"/>
        <v>0.45448731613728416</v>
      </c>
      <c r="K1030" s="2">
        <f t="shared" si="414"/>
        <v>0.49520358132594328</v>
      </c>
      <c r="L1030" s="2">
        <f t="shared" si="415"/>
        <v>0</v>
      </c>
      <c r="M1030" s="2">
        <f t="shared" si="416"/>
        <v>5.030910253677251E-2</v>
      </c>
      <c r="N1030" s="55">
        <v>2132</v>
      </c>
      <c r="O1030" s="55">
        <v>2323</v>
      </c>
      <c r="Q1030" s="55">
        <v>114</v>
      </c>
      <c r="R1030" s="55">
        <v>49</v>
      </c>
      <c r="S1030" s="55">
        <v>73</v>
      </c>
      <c r="Y1030" s="55">
        <v>0</v>
      </c>
      <c r="Z1030" s="55">
        <v>0</v>
      </c>
      <c r="AA1030" s="55">
        <v>0</v>
      </c>
      <c r="AG1030" s="7">
        <f>IF(Q1030&gt;0,RANK(Q1030,(N1030:P1030,Q1030:AE1030)),0)</f>
        <v>3</v>
      </c>
      <c r="AH1030" s="7">
        <f>IF(R1030&gt;0,RANK(R1030,(N1030:P1030,Q1030:AE1030)),0)</f>
        <v>5</v>
      </c>
      <c r="AI1030" s="7">
        <f>IF(T1030&gt;0,RANK(T1030,(N1030:P1030,Q1030:AE1030)),0)</f>
        <v>0</v>
      </c>
      <c r="AJ1030" s="7">
        <f>IF(S1030&gt;0,RANK(S1030,(N1030:P1030,Q1030:AE1030)),0)</f>
        <v>4</v>
      </c>
      <c r="AK1030" s="2">
        <f t="shared" si="417"/>
        <v>2.4301854615220636E-2</v>
      </c>
      <c r="AL1030" s="2">
        <f t="shared" si="418"/>
        <v>1.0445534001279046E-2</v>
      </c>
      <c r="AM1030" s="2">
        <f t="shared" si="419"/>
        <v>0</v>
      </c>
      <c r="AN1030" s="2">
        <f t="shared" si="420"/>
        <v>1.5561713920272863E-2</v>
      </c>
      <c r="AP1030" t="s">
        <v>164</v>
      </c>
      <c r="AQ1030" t="s">
        <v>606</v>
      </c>
      <c r="AR1030" s="9"/>
      <c r="AT1030">
        <v>2</v>
      </c>
      <c r="AU1030" s="95">
        <v>26</v>
      </c>
      <c r="AV1030" s="97">
        <v>39</v>
      </c>
      <c r="AW1030" s="100">
        <f t="shared" si="409"/>
        <v>26039</v>
      </c>
      <c r="AY1030" s="7" t="s">
        <v>1461</v>
      </c>
    </row>
    <row r="1031" spans="1:51" ht="13" hidden="1" customHeight="1" outlineLevel="1">
      <c r="A1031" t="s">
        <v>680</v>
      </c>
      <c r="B1031" t="s">
        <v>606</v>
      </c>
      <c r="C1031" s="1">
        <f t="shared" si="411"/>
        <v>13296</v>
      </c>
      <c r="D1031" s="7">
        <f>IF(N1031&gt;0, RANK(N1031,(N1031:P1031,Q1031:AE1031)),0)</f>
        <v>2</v>
      </c>
      <c r="E1031" s="7">
        <f>IF(O1031&gt;0,RANK(O1031,(N1031:P1031,Q1031:AE1031)),0)</f>
        <v>1</v>
      </c>
      <c r="F1031" s="7">
        <f>IF(P1031&gt;0,RANK(P1031,(N1031:P1031,Q1031:AE1031)),0)</f>
        <v>0</v>
      </c>
      <c r="G1031" s="1">
        <f t="shared" si="412"/>
        <v>749</v>
      </c>
      <c r="H1031" s="2">
        <f t="shared" si="410"/>
        <v>5.6332731648616123E-2</v>
      </c>
      <c r="I1031" s="2"/>
      <c r="J1031" s="2">
        <f t="shared" si="413"/>
        <v>0.45983754512635377</v>
      </c>
      <c r="K1031" s="2">
        <f t="shared" si="414"/>
        <v>0.51617027677496996</v>
      </c>
      <c r="L1031" s="2">
        <f t="shared" si="415"/>
        <v>0</v>
      </c>
      <c r="M1031" s="2">
        <f t="shared" si="416"/>
        <v>2.3992178098676264E-2</v>
      </c>
      <c r="N1031" s="55">
        <v>6114</v>
      </c>
      <c r="O1031" s="55">
        <v>6863</v>
      </c>
      <c r="Q1031" s="55">
        <v>158</v>
      </c>
      <c r="R1031" s="55">
        <v>63</v>
      </c>
      <c r="S1031" s="55">
        <v>98</v>
      </c>
      <c r="Y1031" s="55">
        <v>0</v>
      </c>
      <c r="Z1031" s="55">
        <v>0</v>
      </c>
      <c r="AA1031" s="55">
        <v>0</v>
      </c>
      <c r="AG1031" s="7">
        <f>IF(Q1031&gt;0,RANK(Q1031,(N1031:P1031,Q1031:AE1031)),0)</f>
        <v>3</v>
      </c>
      <c r="AH1031" s="7">
        <f>IF(R1031&gt;0,RANK(R1031,(N1031:P1031,Q1031:AE1031)),0)</f>
        <v>5</v>
      </c>
      <c r="AI1031" s="7">
        <f>IF(T1031&gt;0,RANK(T1031,(N1031:P1031,Q1031:AE1031)),0)</f>
        <v>0</v>
      </c>
      <c r="AJ1031" s="7">
        <f>IF(S1031&gt;0,RANK(S1031,(N1031:P1031,Q1031:AE1031)),0)</f>
        <v>4</v>
      </c>
      <c r="AK1031" s="2">
        <f t="shared" si="417"/>
        <v>1.1883273164861612E-2</v>
      </c>
      <c r="AL1031" s="2">
        <f t="shared" si="418"/>
        <v>4.7382671480144401E-3</v>
      </c>
      <c r="AM1031" s="2">
        <f t="shared" si="419"/>
        <v>0</v>
      </c>
      <c r="AN1031" s="2">
        <f t="shared" si="420"/>
        <v>7.370637785800241E-3</v>
      </c>
      <c r="AP1031" t="s">
        <v>680</v>
      </c>
      <c r="AQ1031" t="s">
        <v>606</v>
      </c>
      <c r="AR1031" s="9"/>
      <c r="AT1031">
        <v>2</v>
      </c>
      <c r="AU1031" s="95">
        <v>26</v>
      </c>
      <c r="AV1031" s="97">
        <v>41</v>
      </c>
      <c r="AW1031" s="100">
        <f t="shared" si="409"/>
        <v>26041</v>
      </c>
      <c r="AY1031" s="7" t="s">
        <v>1461</v>
      </c>
    </row>
    <row r="1032" spans="1:51" ht="13" hidden="1" customHeight="1" outlineLevel="1">
      <c r="A1032" t="s">
        <v>372</v>
      </c>
      <c r="B1032" t="s">
        <v>606</v>
      </c>
      <c r="C1032" s="1">
        <f t="shared" si="411"/>
        <v>8478</v>
      </c>
      <c r="D1032" s="7">
        <f>IF(N1032&gt;0, RANK(N1032,(N1032:P1032,Q1032:AE1032)),0)</f>
        <v>2</v>
      </c>
      <c r="E1032" s="7">
        <f>IF(O1032&gt;0,RANK(O1032,(N1032:P1032,Q1032:AE1032)),0)</f>
        <v>1</v>
      </c>
      <c r="F1032" s="7">
        <f>IF(P1032&gt;0,RANK(P1032,(N1032:P1032,Q1032:AE1032)),0)</f>
        <v>0</v>
      </c>
      <c r="G1032" s="1">
        <f t="shared" si="412"/>
        <v>1549</v>
      </c>
      <c r="H1032" s="2">
        <f t="shared" si="410"/>
        <v>0.18270818589289928</v>
      </c>
      <c r="I1032" s="2"/>
      <c r="J1032" s="2">
        <f t="shared" si="413"/>
        <v>0.39702760084925692</v>
      </c>
      <c r="K1032" s="2">
        <f t="shared" si="414"/>
        <v>0.5797357867421562</v>
      </c>
      <c r="L1032" s="2">
        <f t="shared" si="415"/>
        <v>0</v>
      </c>
      <c r="M1032" s="2">
        <f t="shared" si="416"/>
        <v>2.3236612408586876E-2</v>
      </c>
      <c r="N1032" s="55">
        <v>3366</v>
      </c>
      <c r="O1032" s="55">
        <v>4915</v>
      </c>
      <c r="Q1032" s="55">
        <v>93</v>
      </c>
      <c r="R1032" s="55">
        <v>42</v>
      </c>
      <c r="S1032" s="55">
        <v>62</v>
      </c>
      <c r="Y1032" s="55">
        <v>0</v>
      </c>
      <c r="Z1032" s="55">
        <v>0</v>
      </c>
      <c r="AA1032" s="55">
        <v>0</v>
      </c>
      <c r="AG1032" s="7">
        <f>IF(Q1032&gt;0,RANK(Q1032,(N1032:P1032,Q1032:AE1032)),0)</f>
        <v>3</v>
      </c>
      <c r="AH1032" s="7">
        <f>IF(R1032&gt;0,RANK(R1032,(N1032:P1032,Q1032:AE1032)),0)</f>
        <v>5</v>
      </c>
      <c r="AI1032" s="7">
        <f>IF(T1032&gt;0,RANK(T1032,(N1032:P1032,Q1032:AE1032)),0)</f>
        <v>0</v>
      </c>
      <c r="AJ1032" s="7">
        <f>IF(S1032&gt;0,RANK(S1032,(N1032:P1032,Q1032:AE1032)),0)</f>
        <v>4</v>
      </c>
      <c r="AK1032" s="2">
        <f t="shared" si="417"/>
        <v>1.0969568294409059E-2</v>
      </c>
      <c r="AL1032" s="2">
        <f t="shared" si="418"/>
        <v>4.953998584571833E-3</v>
      </c>
      <c r="AM1032" s="2">
        <f t="shared" si="419"/>
        <v>0</v>
      </c>
      <c r="AN1032" s="2">
        <f t="shared" si="420"/>
        <v>7.3130455296060394E-3</v>
      </c>
      <c r="AP1032" t="s">
        <v>372</v>
      </c>
      <c r="AQ1032" t="s">
        <v>606</v>
      </c>
      <c r="AR1032" s="9"/>
      <c r="AT1032">
        <v>2</v>
      </c>
      <c r="AU1032" s="95">
        <v>26</v>
      </c>
      <c r="AV1032" s="97">
        <v>43</v>
      </c>
      <c r="AW1032" s="100">
        <f t="shared" si="409"/>
        <v>26043</v>
      </c>
      <c r="AY1032" s="7" t="s">
        <v>1461</v>
      </c>
    </row>
    <row r="1033" spans="1:51" ht="13" hidden="1" customHeight="1" outlineLevel="1">
      <c r="A1033" t="s">
        <v>381</v>
      </c>
      <c r="B1033" t="s">
        <v>606</v>
      </c>
      <c r="C1033" s="1">
        <f t="shared" si="411"/>
        <v>40630</v>
      </c>
      <c r="D1033" s="7">
        <f>IF(N1033&gt;0, RANK(N1033,(N1033:P1033,Q1033:AE1033)),0)</f>
        <v>1</v>
      </c>
      <c r="E1033" s="7">
        <f>IF(O1033&gt;0,RANK(O1033,(N1033:P1033,Q1033:AE1033)),0)</f>
        <v>2</v>
      </c>
      <c r="F1033" s="7">
        <f>IF(P1033&gt;0,RANK(P1033,(N1033:P1033,Q1033:AE1033)),0)</f>
        <v>0</v>
      </c>
      <c r="G1033" s="1">
        <f t="shared" si="412"/>
        <v>5002</v>
      </c>
      <c r="H1033" s="2">
        <f t="shared" si="410"/>
        <v>0.12311100172286488</v>
      </c>
      <c r="I1033" s="2"/>
      <c r="J1033" s="2">
        <f t="shared" si="413"/>
        <v>0.54319468373123303</v>
      </c>
      <c r="K1033" s="2">
        <f t="shared" si="414"/>
        <v>0.42008368200836821</v>
      </c>
      <c r="L1033" s="2">
        <f t="shared" si="415"/>
        <v>0</v>
      </c>
      <c r="M1033" s="2">
        <f t="shared" si="416"/>
        <v>3.6721634260398761E-2</v>
      </c>
      <c r="N1033" s="55">
        <v>22070</v>
      </c>
      <c r="O1033" s="55">
        <v>17068</v>
      </c>
      <c r="Q1033" s="55">
        <v>728</v>
      </c>
      <c r="R1033" s="55">
        <v>265</v>
      </c>
      <c r="S1033" s="55">
        <v>499</v>
      </c>
      <c r="Y1033" s="55">
        <v>0</v>
      </c>
      <c r="Z1033" s="55">
        <v>0</v>
      </c>
      <c r="AA1033" s="55">
        <v>0</v>
      </c>
      <c r="AG1033" s="7">
        <f>IF(Q1033&gt;0,RANK(Q1033,(N1033:P1033,Q1033:AE1033)),0)</f>
        <v>3</v>
      </c>
      <c r="AH1033" s="7">
        <f>IF(R1033&gt;0,RANK(R1033,(N1033:P1033,Q1033:AE1033)),0)</f>
        <v>5</v>
      </c>
      <c r="AI1033" s="7">
        <f>IF(T1033&gt;0,RANK(T1033,(N1033:P1033,Q1033:AE1033)),0)</f>
        <v>0</v>
      </c>
      <c r="AJ1033" s="7">
        <f>IF(S1033&gt;0,RANK(S1033,(N1033:P1033,Q1033:AE1033)),0)</f>
        <v>4</v>
      </c>
      <c r="AK1033" s="2">
        <f t="shared" si="417"/>
        <v>1.7917794732955943E-2</v>
      </c>
      <c r="AL1033" s="2">
        <f t="shared" si="418"/>
        <v>6.5222741816391826E-3</v>
      </c>
      <c r="AM1033" s="2">
        <f t="shared" si="419"/>
        <v>0</v>
      </c>
      <c r="AN1033" s="2">
        <f t="shared" si="420"/>
        <v>1.2281565345803594E-2</v>
      </c>
      <c r="AP1033" t="s">
        <v>381</v>
      </c>
      <c r="AQ1033" t="s">
        <v>606</v>
      </c>
      <c r="AR1033" s="9"/>
      <c r="AT1033">
        <v>2</v>
      </c>
      <c r="AU1033" s="95">
        <v>26</v>
      </c>
      <c r="AV1033" s="97">
        <v>45</v>
      </c>
      <c r="AW1033" s="100">
        <f t="shared" si="409"/>
        <v>26045</v>
      </c>
      <c r="AY1033" s="7" t="s">
        <v>1461</v>
      </c>
    </row>
    <row r="1034" spans="1:51" ht="13" hidden="1" customHeight="1" outlineLevel="1">
      <c r="A1034" t="s">
        <v>1258</v>
      </c>
      <c r="B1034" t="s">
        <v>606</v>
      </c>
      <c r="C1034" s="1">
        <f t="shared" si="411"/>
        <v>12906</v>
      </c>
      <c r="D1034" s="7">
        <f>IF(N1034&gt;0, RANK(N1034,(N1034:P1034,Q1034:AE1034)),0)</f>
        <v>2</v>
      </c>
      <c r="E1034" s="7">
        <f>IF(O1034&gt;0,RANK(O1034,(N1034:P1034,Q1034:AE1034)),0)</f>
        <v>1</v>
      </c>
      <c r="F1034" s="7">
        <f>IF(P1034&gt;0,RANK(P1034,(N1034:P1034,Q1034:AE1034)),0)</f>
        <v>0</v>
      </c>
      <c r="G1034" s="1">
        <f t="shared" si="412"/>
        <v>1435</v>
      </c>
      <c r="H1034" s="2">
        <f t="shared" si="410"/>
        <v>0.11118859445219278</v>
      </c>
      <c r="I1034" s="2"/>
      <c r="J1034" s="2">
        <f t="shared" si="413"/>
        <v>0.42592592592592593</v>
      </c>
      <c r="K1034" s="2">
        <f t="shared" si="414"/>
        <v>0.53711452037811869</v>
      </c>
      <c r="L1034" s="2">
        <f t="shared" si="415"/>
        <v>0</v>
      </c>
      <c r="M1034" s="2">
        <f t="shared" si="416"/>
        <v>3.6959553695955383E-2</v>
      </c>
      <c r="N1034" s="55">
        <v>5497</v>
      </c>
      <c r="O1034" s="55">
        <v>6932</v>
      </c>
      <c r="Q1034" s="55">
        <v>246</v>
      </c>
      <c r="R1034" s="55">
        <v>134</v>
      </c>
      <c r="S1034" s="55">
        <v>97</v>
      </c>
      <c r="Y1034" s="55">
        <v>0</v>
      </c>
      <c r="Z1034" s="55">
        <v>0</v>
      </c>
      <c r="AA1034" s="55">
        <v>0</v>
      </c>
      <c r="AG1034" s="7">
        <f>IF(Q1034&gt;0,RANK(Q1034,(N1034:P1034,Q1034:AE1034)),0)</f>
        <v>3</v>
      </c>
      <c r="AH1034" s="7">
        <f>IF(R1034&gt;0,RANK(R1034,(N1034:P1034,Q1034:AE1034)),0)</f>
        <v>4</v>
      </c>
      <c r="AI1034" s="7">
        <f>IF(T1034&gt;0,RANK(T1034,(N1034:P1034,Q1034:AE1034)),0)</f>
        <v>0</v>
      </c>
      <c r="AJ1034" s="7">
        <f>IF(S1034&gt;0,RANK(S1034,(N1034:P1034,Q1034:AE1034)),0)</f>
        <v>5</v>
      </c>
      <c r="AK1034" s="2">
        <f t="shared" si="417"/>
        <v>1.9060901906090191E-2</v>
      </c>
      <c r="AL1034" s="2">
        <f t="shared" si="418"/>
        <v>1.0382767704943436E-2</v>
      </c>
      <c r="AM1034" s="2">
        <f t="shared" si="419"/>
        <v>0</v>
      </c>
      <c r="AN1034" s="2">
        <f t="shared" si="420"/>
        <v>7.515884084921742E-3</v>
      </c>
      <c r="AP1034" t="s">
        <v>1258</v>
      </c>
      <c r="AQ1034" t="s">
        <v>606</v>
      </c>
      <c r="AR1034" s="9"/>
      <c r="AT1034">
        <v>2</v>
      </c>
      <c r="AU1034" s="95">
        <v>26</v>
      </c>
      <c r="AV1034" s="97">
        <v>47</v>
      </c>
      <c r="AW1034" s="100">
        <f t="shared" si="409"/>
        <v>26047</v>
      </c>
      <c r="AY1034" s="7" t="s">
        <v>1461</v>
      </c>
    </row>
    <row r="1035" spans="1:51" ht="13" hidden="1" customHeight="1" outlineLevel="1">
      <c r="A1035" t="s">
        <v>1444</v>
      </c>
      <c r="B1035" t="s">
        <v>606</v>
      </c>
      <c r="C1035" s="1">
        <f t="shared" si="411"/>
        <v>130773</v>
      </c>
      <c r="D1035" s="7">
        <f>IF(N1035&gt;0, RANK(N1035,(N1035:P1035,Q1035:AE1035)),0)</f>
        <v>1</v>
      </c>
      <c r="E1035" s="7">
        <f>IF(O1035&gt;0,RANK(O1035,(N1035:P1035,Q1035:AE1035)),0)</f>
        <v>2</v>
      </c>
      <c r="F1035" s="7">
        <f>IF(P1035&gt;0,RANK(P1035,(N1035:P1035,Q1035:AE1035)),0)</f>
        <v>0</v>
      </c>
      <c r="G1035" s="1">
        <f t="shared" si="412"/>
        <v>46202</v>
      </c>
      <c r="H1035" s="2">
        <f t="shared" si="410"/>
        <v>0.35329922843400396</v>
      </c>
      <c r="I1035" s="2"/>
      <c r="J1035" s="2">
        <f t="shared" si="413"/>
        <v>0.65836984698676337</v>
      </c>
      <c r="K1035" s="2">
        <f t="shared" si="414"/>
        <v>0.30507061855275935</v>
      </c>
      <c r="L1035" s="2">
        <f t="shared" si="415"/>
        <v>0</v>
      </c>
      <c r="M1035" s="2">
        <f t="shared" si="416"/>
        <v>3.6559534460477272E-2</v>
      </c>
      <c r="N1035" s="55">
        <v>86097</v>
      </c>
      <c r="O1035" s="55">
        <v>39895</v>
      </c>
      <c r="Q1035" s="55">
        <v>2292</v>
      </c>
      <c r="R1035" s="55">
        <v>942</v>
      </c>
      <c r="S1035" s="55">
        <v>1546</v>
      </c>
      <c r="Y1035" s="55">
        <v>1</v>
      </c>
      <c r="Z1035" s="55">
        <v>0</v>
      </c>
      <c r="AA1035" s="55">
        <v>0</v>
      </c>
      <c r="AG1035" s="7">
        <f>IF(Q1035&gt;0,RANK(Q1035,(N1035:P1035,Q1035:AE1035)),0)</f>
        <v>3</v>
      </c>
      <c r="AH1035" s="7">
        <f>IF(R1035&gt;0,RANK(R1035,(N1035:P1035,Q1035:AE1035)),0)</f>
        <v>5</v>
      </c>
      <c r="AI1035" s="7">
        <f>IF(T1035&gt;0,RANK(T1035,(N1035:P1035,Q1035:AE1035)),0)</f>
        <v>0</v>
      </c>
      <c r="AJ1035" s="7">
        <f>IF(S1035&gt;0,RANK(S1035,(N1035:P1035,Q1035:AE1035)),0)</f>
        <v>4</v>
      </c>
      <c r="AK1035" s="2">
        <f t="shared" si="417"/>
        <v>1.75265536463949E-2</v>
      </c>
      <c r="AL1035" s="2">
        <f t="shared" si="418"/>
        <v>7.2033217866073274E-3</v>
      </c>
      <c r="AM1035" s="2">
        <f t="shared" si="419"/>
        <v>0</v>
      </c>
      <c r="AN1035" s="2">
        <f t="shared" si="420"/>
        <v>1.1822012189060434E-2</v>
      </c>
      <c r="AP1035" t="s">
        <v>1444</v>
      </c>
      <c r="AQ1035" t="s">
        <v>606</v>
      </c>
      <c r="AR1035" s="9"/>
      <c r="AT1035">
        <v>2</v>
      </c>
      <c r="AU1035" s="95">
        <v>26</v>
      </c>
      <c r="AV1035" s="97">
        <v>49</v>
      </c>
      <c r="AW1035" s="100">
        <f t="shared" si="409"/>
        <v>26049</v>
      </c>
      <c r="AY1035" s="7" t="s">
        <v>1461</v>
      </c>
    </row>
    <row r="1036" spans="1:51" ht="13" hidden="1" customHeight="1" outlineLevel="1">
      <c r="A1036" t="s">
        <v>2076</v>
      </c>
      <c r="B1036" t="s">
        <v>606</v>
      </c>
      <c r="C1036" s="1">
        <f t="shared" si="411"/>
        <v>8556</v>
      </c>
      <c r="D1036" s="7">
        <f>IF(N1036&gt;0, RANK(N1036,(N1036:P1036,Q1036:AE1036)),0)</f>
        <v>1</v>
      </c>
      <c r="E1036" s="7">
        <f>IF(O1036&gt;0,RANK(O1036,(N1036:P1036,Q1036:AE1036)),0)</f>
        <v>2</v>
      </c>
      <c r="F1036" s="7">
        <f>IF(P1036&gt;0,RANK(P1036,(N1036:P1036,Q1036:AE1036)),0)</f>
        <v>0</v>
      </c>
      <c r="G1036" s="1">
        <f t="shared" si="412"/>
        <v>459</v>
      </c>
      <c r="H1036" s="2">
        <f t="shared" si="410"/>
        <v>5.3646563814866759E-2</v>
      </c>
      <c r="I1036" s="2"/>
      <c r="J1036" s="2">
        <f t="shared" si="413"/>
        <v>0.49929873772791022</v>
      </c>
      <c r="K1036" s="2">
        <f t="shared" si="414"/>
        <v>0.44565217391304346</v>
      </c>
      <c r="L1036" s="2">
        <f t="shared" si="415"/>
        <v>0</v>
      </c>
      <c r="M1036" s="2">
        <f t="shared" si="416"/>
        <v>5.5049088359046316E-2</v>
      </c>
      <c r="N1036" s="55">
        <v>4272</v>
      </c>
      <c r="O1036" s="55">
        <v>3813</v>
      </c>
      <c r="Q1036" s="55">
        <v>215</v>
      </c>
      <c r="R1036" s="55">
        <v>79</v>
      </c>
      <c r="S1036" s="55">
        <v>177</v>
      </c>
      <c r="Y1036" s="55">
        <v>0</v>
      </c>
      <c r="Z1036" s="55">
        <v>0</v>
      </c>
      <c r="AA1036" s="55">
        <v>0</v>
      </c>
      <c r="AG1036" s="7">
        <f>IF(Q1036&gt;0,RANK(Q1036,(N1036:P1036,Q1036:AE1036)),0)</f>
        <v>3</v>
      </c>
      <c r="AH1036" s="7">
        <f>IF(R1036&gt;0,RANK(R1036,(N1036:P1036,Q1036:AE1036)),0)</f>
        <v>5</v>
      </c>
      <c r="AI1036" s="7">
        <f>IF(T1036&gt;0,RANK(T1036,(N1036:P1036,Q1036:AE1036)),0)</f>
        <v>0</v>
      </c>
      <c r="AJ1036" s="7">
        <f>IF(S1036&gt;0,RANK(S1036,(N1036:P1036,Q1036:AE1036)),0)</f>
        <v>4</v>
      </c>
      <c r="AK1036" s="2">
        <f t="shared" si="417"/>
        <v>2.5128564749883123E-2</v>
      </c>
      <c r="AL1036" s="2">
        <f t="shared" si="418"/>
        <v>9.2332865825151943E-3</v>
      </c>
      <c r="AM1036" s="2">
        <f t="shared" si="419"/>
        <v>0</v>
      </c>
      <c r="AN1036" s="2">
        <f t="shared" si="420"/>
        <v>2.0687237026647966E-2</v>
      </c>
      <c r="AP1036" t="s">
        <v>2076</v>
      </c>
      <c r="AQ1036" t="s">
        <v>606</v>
      </c>
      <c r="AR1036" s="9"/>
      <c r="AT1036">
        <v>2</v>
      </c>
      <c r="AU1036" s="95">
        <v>26</v>
      </c>
      <c r="AV1036" s="97">
        <v>51</v>
      </c>
      <c r="AW1036" s="100">
        <f t="shared" si="409"/>
        <v>26051</v>
      </c>
      <c r="AY1036" s="7" t="s">
        <v>1461</v>
      </c>
    </row>
    <row r="1037" spans="1:51" ht="13" hidden="1" customHeight="1" outlineLevel="1">
      <c r="A1037" t="s">
        <v>1555</v>
      </c>
      <c r="B1037" t="s">
        <v>606</v>
      </c>
      <c r="C1037" s="1">
        <f t="shared" si="411"/>
        <v>4971</v>
      </c>
      <c r="D1037" s="7">
        <f>IF(N1037&gt;0, RANK(N1037,(N1037:P1037,Q1037:AE1037)),0)</f>
        <v>1</v>
      </c>
      <c r="E1037" s="7">
        <f>IF(O1037&gt;0,RANK(O1037,(N1037:P1037,Q1037:AE1037)),0)</f>
        <v>2</v>
      </c>
      <c r="F1037" s="7">
        <f>IF(P1037&gt;0,RANK(P1037,(N1037:P1037,Q1037:AE1037)),0)</f>
        <v>0</v>
      </c>
      <c r="G1037" s="1">
        <f t="shared" si="412"/>
        <v>297</v>
      </c>
      <c r="H1037" s="2">
        <f t="shared" si="410"/>
        <v>5.9746529873264939E-2</v>
      </c>
      <c r="I1037" s="2"/>
      <c r="J1037" s="2">
        <f t="shared" si="413"/>
        <v>0.51619392476362902</v>
      </c>
      <c r="K1037" s="2">
        <f t="shared" si="414"/>
        <v>0.45644739489036412</v>
      </c>
      <c r="L1037" s="2">
        <f t="shared" si="415"/>
        <v>0</v>
      </c>
      <c r="M1037" s="2">
        <f t="shared" si="416"/>
        <v>2.7358680346006858E-2</v>
      </c>
      <c r="N1037" s="55">
        <v>2566</v>
      </c>
      <c r="O1037" s="55">
        <v>2269</v>
      </c>
      <c r="Q1037" s="55">
        <v>50</v>
      </c>
      <c r="R1037" s="55">
        <v>34</v>
      </c>
      <c r="S1037" s="55">
        <v>52</v>
      </c>
      <c r="Y1037" s="55">
        <v>0</v>
      </c>
      <c r="Z1037" s="55">
        <v>0</v>
      </c>
      <c r="AA1037" s="55">
        <v>0</v>
      </c>
      <c r="AG1037" s="7">
        <f>IF(Q1037&gt;0,RANK(Q1037,(N1037:P1037,Q1037:AE1037)),0)</f>
        <v>4</v>
      </c>
      <c r="AH1037" s="7">
        <f>IF(R1037&gt;0,RANK(R1037,(N1037:P1037,Q1037:AE1037)),0)</f>
        <v>5</v>
      </c>
      <c r="AI1037" s="7">
        <f>IF(T1037&gt;0,RANK(T1037,(N1037:P1037,Q1037:AE1037)),0)</f>
        <v>0</v>
      </c>
      <c r="AJ1037" s="7">
        <f>IF(S1037&gt;0,RANK(S1037,(N1037:P1037,Q1037:AE1037)),0)</f>
        <v>3</v>
      </c>
      <c r="AK1037" s="2">
        <f t="shared" si="417"/>
        <v>1.0058338362502514E-2</v>
      </c>
      <c r="AL1037" s="2">
        <f t="shared" si="418"/>
        <v>6.8396700865017103E-3</v>
      </c>
      <c r="AM1037" s="2">
        <f t="shared" si="419"/>
        <v>0</v>
      </c>
      <c r="AN1037" s="2">
        <f t="shared" si="420"/>
        <v>1.0460671897002616E-2</v>
      </c>
      <c r="AP1037" t="s">
        <v>1555</v>
      </c>
      <c r="AQ1037" t="s">
        <v>606</v>
      </c>
      <c r="AR1037" s="9"/>
      <c r="AT1037">
        <v>2</v>
      </c>
      <c r="AU1037" s="95">
        <v>26</v>
      </c>
      <c r="AV1037" s="97">
        <v>53</v>
      </c>
      <c r="AW1037" s="100">
        <f t="shared" si="409"/>
        <v>26053</v>
      </c>
      <c r="AY1037" s="7" t="s">
        <v>1461</v>
      </c>
    </row>
    <row r="1038" spans="1:51" ht="13" hidden="1" customHeight="1" outlineLevel="1">
      <c r="A1038" t="s">
        <v>1577</v>
      </c>
      <c r="B1038" t="s">
        <v>606</v>
      </c>
      <c r="C1038" s="1">
        <f t="shared" si="411"/>
        <v>32947</v>
      </c>
      <c r="D1038" s="7">
        <f>IF(N1038&gt;0, RANK(N1038,(N1038:P1038,Q1038:AE1038)),0)</f>
        <v>2</v>
      </c>
      <c r="E1038" s="7">
        <f>IF(O1038&gt;0,RANK(O1038,(N1038:P1038,Q1038:AE1038)),0)</f>
        <v>1</v>
      </c>
      <c r="F1038" s="7">
        <f>IF(P1038&gt;0,RANK(P1038,(N1038:P1038,Q1038:AE1038)),0)</f>
        <v>0</v>
      </c>
      <c r="G1038" s="1">
        <f t="shared" si="412"/>
        <v>1546</v>
      </c>
      <c r="H1038" s="2">
        <f t="shared" si="410"/>
        <v>4.6923847391264761E-2</v>
      </c>
      <c r="I1038" s="2"/>
      <c r="J1038" s="2">
        <f t="shared" si="413"/>
        <v>0.45615685798403499</v>
      </c>
      <c r="K1038" s="2">
        <f t="shared" si="414"/>
        <v>0.5030807053752997</v>
      </c>
      <c r="L1038" s="2">
        <f t="shared" si="415"/>
        <v>0</v>
      </c>
      <c r="M1038" s="2">
        <f t="shared" si="416"/>
        <v>4.0762436640665367E-2</v>
      </c>
      <c r="N1038" s="55">
        <v>15029</v>
      </c>
      <c r="O1038" s="55">
        <v>16575</v>
      </c>
      <c r="Q1038" s="55">
        <v>668</v>
      </c>
      <c r="R1038" s="55">
        <v>371</v>
      </c>
      <c r="S1038" s="55">
        <v>304</v>
      </c>
      <c r="Y1038" s="55">
        <v>0</v>
      </c>
      <c r="Z1038" s="55">
        <v>0</v>
      </c>
      <c r="AA1038" s="55">
        <v>0</v>
      </c>
      <c r="AG1038" s="7">
        <f>IF(Q1038&gt;0,RANK(Q1038,(N1038:P1038,Q1038:AE1038)),0)</f>
        <v>3</v>
      </c>
      <c r="AH1038" s="7">
        <f>IF(R1038&gt;0,RANK(R1038,(N1038:P1038,Q1038:AE1038)),0)</f>
        <v>4</v>
      </c>
      <c r="AI1038" s="7">
        <f>IF(T1038&gt;0,RANK(T1038,(N1038:P1038,Q1038:AE1038)),0)</f>
        <v>0</v>
      </c>
      <c r="AJ1038" s="7">
        <f>IF(S1038&gt;0,RANK(S1038,(N1038:P1038,Q1038:AE1038)),0)</f>
        <v>5</v>
      </c>
      <c r="AK1038" s="2">
        <f t="shared" si="417"/>
        <v>2.0274987100494735E-2</v>
      </c>
      <c r="AL1038" s="2">
        <f t="shared" si="418"/>
        <v>1.1260509302819681E-2</v>
      </c>
      <c r="AM1038" s="2">
        <f t="shared" si="419"/>
        <v>0</v>
      </c>
      <c r="AN1038" s="2">
        <f t="shared" si="420"/>
        <v>9.2269402373508971E-3</v>
      </c>
      <c r="AP1038" t="s">
        <v>1577</v>
      </c>
      <c r="AQ1038" t="s">
        <v>606</v>
      </c>
      <c r="AR1038" s="9"/>
      <c r="AT1038">
        <v>2</v>
      </c>
      <c r="AU1038" s="95">
        <v>26</v>
      </c>
      <c r="AV1038" s="97">
        <v>55</v>
      </c>
      <c r="AW1038" s="100">
        <f t="shared" si="409"/>
        <v>26055</v>
      </c>
      <c r="AY1038" s="7" t="s">
        <v>1461</v>
      </c>
    </row>
    <row r="1039" spans="1:51" ht="13" hidden="1" customHeight="1" outlineLevel="1">
      <c r="A1039" t="s">
        <v>1567</v>
      </c>
      <c r="B1039" t="s">
        <v>606</v>
      </c>
      <c r="C1039" s="1">
        <f t="shared" si="411"/>
        <v>10798</v>
      </c>
      <c r="D1039" s="7">
        <f>IF(N1039&gt;0, RANK(N1039,(N1039:P1039,Q1039:AE1039)),0)</f>
        <v>1</v>
      </c>
      <c r="E1039" s="7">
        <f>IF(O1039&gt;0,RANK(O1039,(N1039:P1039,Q1039:AE1039)),0)</f>
        <v>2</v>
      </c>
      <c r="F1039" s="7">
        <f>IF(P1039&gt;0,RANK(P1039,(N1039:P1039,Q1039:AE1039)),0)</f>
        <v>0</v>
      </c>
      <c r="G1039" s="1">
        <f t="shared" si="412"/>
        <v>708</v>
      </c>
      <c r="H1039" s="2">
        <f t="shared" si="410"/>
        <v>6.5567697721800336E-2</v>
      </c>
      <c r="I1039" s="2"/>
      <c r="J1039" s="2">
        <f t="shared" si="413"/>
        <v>0.51148360807556958</v>
      </c>
      <c r="K1039" s="2">
        <f t="shared" si="414"/>
        <v>0.44591591035376921</v>
      </c>
      <c r="L1039" s="2">
        <f t="shared" si="415"/>
        <v>0</v>
      </c>
      <c r="M1039" s="2">
        <f t="shared" si="416"/>
        <v>4.2600481570661208E-2</v>
      </c>
      <c r="N1039" s="55">
        <v>5523</v>
      </c>
      <c r="O1039" s="55">
        <v>4815</v>
      </c>
      <c r="Q1039" s="55">
        <v>220</v>
      </c>
      <c r="R1039" s="55">
        <v>97</v>
      </c>
      <c r="S1039" s="55">
        <v>143</v>
      </c>
      <c r="Y1039" s="55">
        <v>0</v>
      </c>
      <c r="Z1039" s="55">
        <v>0</v>
      </c>
      <c r="AA1039" s="55">
        <v>0</v>
      </c>
      <c r="AG1039" s="7">
        <f>IF(Q1039&gt;0,RANK(Q1039,(N1039:P1039,Q1039:AE1039)),0)</f>
        <v>3</v>
      </c>
      <c r="AH1039" s="7">
        <f>IF(R1039&gt;0,RANK(R1039,(N1039:P1039,Q1039:AE1039)),0)</f>
        <v>5</v>
      </c>
      <c r="AI1039" s="7">
        <f>IF(T1039&gt;0,RANK(T1039,(N1039:P1039,Q1039:AE1039)),0)</f>
        <v>0</v>
      </c>
      <c r="AJ1039" s="7">
        <f>IF(S1039&gt;0,RANK(S1039,(N1039:P1039,Q1039:AE1039)),0)</f>
        <v>4</v>
      </c>
      <c r="AK1039" s="2">
        <f t="shared" si="417"/>
        <v>2.0374143359881459E-2</v>
      </c>
      <c r="AL1039" s="2">
        <f t="shared" si="418"/>
        <v>8.9831450268568255E-3</v>
      </c>
      <c r="AM1039" s="2">
        <f t="shared" si="419"/>
        <v>0</v>
      </c>
      <c r="AN1039" s="2">
        <f t="shared" si="420"/>
        <v>1.3243193183922948E-2</v>
      </c>
      <c r="AP1039" t="s">
        <v>1567</v>
      </c>
      <c r="AQ1039" t="s">
        <v>606</v>
      </c>
      <c r="AR1039" s="9"/>
      <c r="AT1039">
        <v>2</v>
      </c>
      <c r="AU1039" s="95">
        <v>26</v>
      </c>
      <c r="AV1039" s="97">
        <v>57</v>
      </c>
      <c r="AW1039" s="100">
        <f t="shared" si="409"/>
        <v>26057</v>
      </c>
      <c r="AY1039" s="7" t="s">
        <v>1461</v>
      </c>
    </row>
    <row r="1040" spans="1:51" ht="13" hidden="1" customHeight="1" outlineLevel="1">
      <c r="A1040" t="s">
        <v>1780</v>
      </c>
      <c r="B1040" t="s">
        <v>606</v>
      </c>
      <c r="C1040" s="1">
        <f t="shared" si="411"/>
        <v>13152</v>
      </c>
      <c r="D1040" s="7">
        <f>IF(N1040&gt;0, RANK(N1040,(N1040:P1040,Q1040:AE1040)),0)</f>
        <v>2</v>
      </c>
      <c r="E1040" s="7">
        <f>IF(O1040&gt;0,RANK(O1040,(N1040:P1040,Q1040:AE1040)),0)</f>
        <v>1</v>
      </c>
      <c r="F1040" s="7">
        <f>IF(P1040&gt;0,RANK(P1040,(N1040:P1040,Q1040:AE1040)),0)</f>
        <v>0</v>
      </c>
      <c r="G1040" s="1">
        <f t="shared" si="412"/>
        <v>2732</v>
      </c>
      <c r="H1040" s="2">
        <f t="shared" si="410"/>
        <v>0.20772506082725062</v>
      </c>
      <c r="I1040" s="2"/>
      <c r="J1040" s="2">
        <f t="shared" si="413"/>
        <v>0.37188260340632601</v>
      </c>
      <c r="K1040" s="2">
        <f t="shared" si="414"/>
        <v>0.57960766423357668</v>
      </c>
      <c r="L1040" s="2">
        <f t="shared" si="415"/>
        <v>0</v>
      </c>
      <c r="M1040" s="2">
        <f t="shared" si="416"/>
        <v>4.8509732360097257E-2</v>
      </c>
      <c r="N1040" s="55">
        <v>4891</v>
      </c>
      <c r="O1040" s="55">
        <v>7623</v>
      </c>
      <c r="Q1040" s="55">
        <v>264</v>
      </c>
      <c r="R1040" s="55">
        <v>136</v>
      </c>
      <c r="S1040" s="55">
        <v>235</v>
      </c>
      <c r="Y1040" s="55">
        <v>3</v>
      </c>
      <c r="Z1040" s="55">
        <v>0</v>
      </c>
      <c r="AA1040" s="55">
        <v>0</v>
      </c>
      <c r="AG1040" s="7">
        <f>IF(Q1040&gt;0,RANK(Q1040,(N1040:P1040,Q1040:AE1040)),0)</f>
        <v>3</v>
      </c>
      <c r="AH1040" s="7">
        <f>IF(R1040&gt;0,RANK(R1040,(N1040:P1040,Q1040:AE1040)),0)</f>
        <v>5</v>
      </c>
      <c r="AI1040" s="7">
        <f>IF(T1040&gt;0,RANK(T1040,(N1040:P1040,Q1040:AE1040)),0)</f>
        <v>0</v>
      </c>
      <c r="AJ1040" s="7">
        <f>IF(S1040&gt;0,RANK(S1040,(N1040:P1040,Q1040:AE1040)),0)</f>
        <v>4</v>
      </c>
      <c r="AK1040" s="2">
        <f t="shared" si="417"/>
        <v>2.0072992700729927E-2</v>
      </c>
      <c r="AL1040" s="2">
        <f t="shared" si="418"/>
        <v>1.0340632603406326E-2</v>
      </c>
      <c r="AM1040" s="2">
        <f t="shared" si="419"/>
        <v>0</v>
      </c>
      <c r="AN1040" s="2">
        <f t="shared" si="420"/>
        <v>1.7868004866180048E-2</v>
      </c>
      <c r="AP1040" t="s">
        <v>1780</v>
      </c>
      <c r="AQ1040" t="s">
        <v>606</v>
      </c>
      <c r="AR1040" s="9"/>
      <c r="AT1040">
        <v>2</v>
      </c>
      <c r="AU1040" s="95">
        <v>26</v>
      </c>
      <c r="AV1040" s="97">
        <v>59</v>
      </c>
      <c r="AW1040" s="100">
        <f t="shared" si="409"/>
        <v>26059</v>
      </c>
      <c r="AY1040" s="7" t="s">
        <v>1461</v>
      </c>
    </row>
    <row r="1041" spans="1:51" ht="13" hidden="1" customHeight="1" outlineLevel="1">
      <c r="A1041" t="s">
        <v>1991</v>
      </c>
      <c r="B1041" t="s">
        <v>606</v>
      </c>
      <c r="C1041" s="1">
        <f t="shared" si="411"/>
        <v>10314</v>
      </c>
      <c r="D1041" s="7">
        <f>IF(N1041&gt;0, RANK(N1041,(N1041:P1041,Q1041:AE1041)),0)</f>
        <v>2</v>
      </c>
      <c r="E1041" s="7">
        <f>IF(O1041&gt;0,RANK(O1041,(N1041:P1041,Q1041:AE1041)),0)</f>
        <v>1</v>
      </c>
      <c r="F1041" s="7">
        <f>IF(P1041&gt;0,RANK(P1041,(N1041:P1041,Q1041:AE1041)),0)</f>
        <v>0</v>
      </c>
      <c r="G1041" s="1">
        <f t="shared" si="412"/>
        <v>770</v>
      </c>
      <c r="H1041" s="2">
        <f t="shared" si="410"/>
        <v>7.4655807640100838E-2</v>
      </c>
      <c r="I1041" s="2"/>
      <c r="J1041" s="2">
        <f t="shared" si="413"/>
        <v>0.447934845840605</v>
      </c>
      <c r="K1041" s="2">
        <f t="shared" si="414"/>
        <v>0.52259065348070588</v>
      </c>
      <c r="L1041" s="2">
        <f t="shared" si="415"/>
        <v>0</v>
      </c>
      <c r="M1041" s="2">
        <f t="shared" si="416"/>
        <v>2.9474500678689175E-2</v>
      </c>
      <c r="N1041" s="55">
        <v>4620</v>
      </c>
      <c r="O1041" s="55">
        <v>5390</v>
      </c>
      <c r="Q1041" s="55">
        <v>152</v>
      </c>
      <c r="R1041" s="55">
        <v>82</v>
      </c>
      <c r="S1041" s="55">
        <v>70</v>
      </c>
      <c r="Y1041" s="55">
        <v>0</v>
      </c>
      <c r="Z1041" s="55">
        <v>0</v>
      </c>
      <c r="AA1041" s="55">
        <v>0</v>
      </c>
      <c r="AG1041" s="7">
        <f>IF(Q1041&gt;0,RANK(Q1041,(N1041:P1041,Q1041:AE1041)),0)</f>
        <v>3</v>
      </c>
      <c r="AH1041" s="7">
        <f>IF(R1041&gt;0,RANK(R1041,(N1041:P1041,Q1041:AE1041)),0)</f>
        <v>4</v>
      </c>
      <c r="AI1041" s="7">
        <f>IF(T1041&gt;0,RANK(T1041,(N1041:P1041,Q1041:AE1041)),0)</f>
        <v>0</v>
      </c>
      <c r="AJ1041" s="7">
        <f>IF(S1041&gt;0,RANK(S1041,(N1041:P1041,Q1041:AE1041)),0)</f>
        <v>5</v>
      </c>
      <c r="AK1041" s="2">
        <f t="shared" si="417"/>
        <v>1.4737250339344581E-2</v>
      </c>
      <c r="AL1041" s="2">
        <f t="shared" si="418"/>
        <v>7.9503587356990497E-3</v>
      </c>
      <c r="AM1041" s="2">
        <f t="shared" si="419"/>
        <v>0</v>
      </c>
      <c r="AN1041" s="2">
        <f t="shared" si="420"/>
        <v>6.78689160364553E-3</v>
      </c>
      <c r="AP1041" t="s">
        <v>1991</v>
      </c>
      <c r="AQ1041" t="s">
        <v>606</v>
      </c>
      <c r="AR1041" s="9"/>
      <c r="AT1041">
        <v>2</v>
      </c>
      <c r="AU1041" s="95">
        <v>26</v>
      </c>
      <c r="AV1041" s="97">
        <v>61</v>
      </c>
      <c r="AW1041" s="100">
        <f t="shared" si="409"/>
        <v>26061</v>
      </c>
      <c r="AY1041" s="7" t="s">
        <v>1461</v>
      </c>
    </row>
    <row r="1042" spans="1:51" ht="13" hidden="1" customHeight="1" outlineLevel="1">
      <c r="A1042" t="s">
        <v>1875</v>
      </c>
      <c r="B1042" t="s">
        <v>606</v>
      </c>
      <c r="C1042" s="1">
        <f t="shared" si="411"/>
        <v>11603</v>
      </c>
      <c r="D1042" s="7">
        <f>IF(N1042&gt;0, RANK(N1042,(N1042:P1042,Q1042:AE1042)),0)</f>
        <v>2</v>
      </c>
      <c r="E1042" s="7">
        <f>IF(O1042&gt;0,RANK(O1042,(N1042:P1042,Q1042:AE1042)),0)</f>
        <v>1</v>
      </c>
      <c r="F1042" s="7">
        <f>IF(P1042&gt;0,RANK(P1042,(N1042:P1042,Q1042:AE1042)),0)</f>
        <v>0</v>
      </c>
      <c r="G1042" s="1">
        <f t="shared" si="412"/>
        <v>772</v>
      </c>
      <c r="H1042" s="2">
        <f t="shared" si="410"/>
        <v>6.6534516935275359E-2</v>
      </c>
      <c r="I1042" s="2"/>
      <c r="J1042" s="2">
        <f t="shared" si="413"/>
        <v>0.44729811255709728</v>
      </c>
      <c r="K1042" s="2">
        <f t="shared" si="414"/>
        <v>0.51383262949237263</v>
      </c>
      <c r="L1042" s="2">
        <f t="shared" si="415"/>
        <v>0</v>
      </c>
      <c r="M1042" s="2">
        <f t="shared" si="416"/>
        <v>3.8869257950530089E-2</v>
      </c>
      <c r="N1042" s="55">
        <v>5190</v>
      </c>
      <c r="O1042" s="55">
        <v>5962</v>
      </c>
      <c r="Q1042" s="55">
        <v>170</v>
      </c>
      <c r="R1042" s="55">
        <v>116</v>
      </c>
      <c r="S1042" s="55">
        <v>165</v>
      </c>
      <c r="Y1042" s="55">
        <v>0</v>
      </c>
      <c r="Z1042" s="55">
        <v>0</v>
      </c>
      <c r="AA1042" s="55">
        <v>0</v>
      </c>
      <c r="AG1042" s="7">
        <f>IF(Q1042&gt;0,RANK(Q1042,(N1042:P1042,Q1042:AE1042)),0)</f>
        <v>3</v>
      </c>
      <c r="AH1042" s="7">
        <f>IF(R1042&gt;0,RANK(R1042,(N1042:P1042,Q1042:AE1042)),0)</f>
        <v>5</v>
      </c>
      <c r="AI1042" s="7">
        <f>IF(T1042&gt;0,RANK(T1042,(N1042:P1042,Q1042:AE1042)),0)</f>
        <v>0</v>
      </c>
      <c r="AJ1042" s="7">
        <f>IF(S1042&gt;0,RANK(S1042,(N1042:P1042,Q1042:AE1042)),0)</f>
        <v>4</v>
      </c>
      <c r="AK1042" s="2">
        <f t="shared" si="417"/>
        <v>1.4651383262949237E-2</v>
      </c>
      <c r="AL1042" s="2">
        <f t="shared" si="418"/>
        <v>9.9974144617771266E-3</v>
      </c>
      <c r="AM1042" s="2">
        <f t="shared" si="419"/>
        <v>0</v>
      </c>
      <c r="AN1042" s="2">
        <f t="shared" si="420"/>
        <v>1.4220460225803672E-2</v>
      </c>
      <c r="AP1042" t="s">
        <v>1875</v>
      </c>
      <c r="AQ1042" t="s">
        <v>606</v>
      </c>
      <c r="AR1042" s="9"/>
      <c r="AT1042">
        <v>2</v>
      </c>
      <c r="AU1042" s="95">
        <v>26</v>
      </c>
      <c r="AV1042" s="97">
        <v>63</v>
      </c>
      <c r="AW1042" s="100">
        <f t="shared" ref="AW1042:AW1105" si="421">1000*AU1042+AV1042</f>
        <v>26063</v>
      </c>
      <c r="AY1042" s="7" t="s">
        <v>1461</v>
      </c>
    </row>
    <row r="1043" spans="1:51" ht="13" hidden="1" customHeight="1" outlineLevel="1">
      <c r="A1043" t="s">
        <v>1930</v>
      </c>
      <c r="B1043" t="s">
        <v>606</v>
      </c>
      <c r="C1043" s="1">
        <f t="shared" ref="C1043:C1074" si="422">SUM(N1043:AE1043)</f>
        <v>86281</v>
      </c>
      <c r="D1043" s="7">
        <f>IF(N1043&gt;0, RANK(N1043,(N1043:P1043,Q1043:AE1043)),0)</f>
        <v>1</v>
      </c>
      <c r="E1043" s="7">
        <f>IF(O1043&gt;0,RANK(O1043,(N1043:P1043,Q1043:AE1043)),0)</f>
        <v>2</v>
      </c>
      <c r="F1043" s="7">
        <f>IF(P1043&gt;0,RANK(P1043,(N1043:P1043,Q1043:AE1043)),0)</f>
        <v>0</v>
      </c>
      <c r="G1043" s="1">
        <f t="shared" si="412"/>
        <v>28354</v>
      </c>
      <c r="H1043" s="2">
        <f t="shared" si="410"/>
        <v>0.32862391488276677</v>
      </c>
      <c r="I1043" s="2"/>
      <c r="J1043" s="2">
        <f t="shared" ref="J1043:J1074" si="423">IF($C1043=0,"-",N1043/$C1043)</f>
        <v>0.64782512951866578</v>
      </c>
      <c r="K1043" s="2">
        <f t="shared" ref="K1043:K1074" si="424">IF($C1043=0,"-",O1043/$C1043)</f>
        <v>0.31920121463589896</v>
      </c>
      <c r="L1043" s="2">
        <f t="shared" ref="L1043:L1074" si="425">IF($C1043=0,"-",P1043/$C1043)</f>
        <v>0</v>
      </c>
      <c r="M1043" s="2">
        <f t="shared" ref="M1043:M1074" si="426">IF(C1043=0,"-",(1-J1043-K1043-L1043))</f>
        <v>3.2973655845435268E-2</v>
      </c>
      <c r="N1043" s="55">
        <v>55895</v>
      </c>
      <c r="O1043" s="55">
        <v>27541</v>
      </c>
      <c r="Q1043" s="55">
        <v>1423</v>
      </c>
      <c r="R1043" s="55">
        <v>813</v>
      </c>
      <c r="S1043" s="55">
        <v>609</v>
      </c>
      <c r="Y1043" s="55">
        <v>0</v>
      </c>
      <c r="Z1043" s="55">
        <v>0</v>
      </c>
      <c r="AA1043" s="55">
        <v>0</v>
      </c>
      <c r="AG1043" s="7">
        <f>IF(Q1043&gt;0,RANK(Q1043,(N1043:P1043,Q1043:AE1043)),0)</f>
        <v>3</v>
      </c>
      <c r="AH1043" s="7">
        <f>IF(R1043&gt;0,RANK(R1043,(N1043:P1043,Q1043:AE1043)),0)</f>
        <v>4</v>
      </c>
      <c r="AI1043" s="7">
        <f>IF(T1043&gt;0,RANK(T1043,(N1043:P1043,Q1043:AE1043)),0)</f>
        <v>0</v>
      </c>
      <c r="AJ1043" s="7">
        <f>IF(S1043&gt;0,RANK(S1043,(N1043:P1043,Q1043:AE1043)),0)</f>
        <v>5</v>
      </c>
      <c r="AK1043" s="2">
        <f t="shared" ref="AK1043:AK1074" si="427">IF($C1043=0,"-",Q1043/$C1043)</f>
        <v>1.6492622941319642E-2</v>
      </c>
      <c r="AL1043" s="2">
        <f t="shared" ref="AL1043:AL1074" si="428">IF($C1043=0,"-",R1043/$C1043)</f>
        <v>9.4227002468677927E-3</v>
      </c>
      <c r="AM1043" s="2">
        <f t="shared" ref="AM1043:AM1074" si="429">IF($C1043=0,"-",T1043/$C1043)</f>
        <v>0</v>
      </c>
      <c r="AN1043" s="2">
        <f t="shared" ref="AN1043:AN1074" si="430">IF($C1043=0,"-",S1043/$C1043)</f>
        <v>7.0583326572478296E-3</v>
      </c>
      <c r="AP1043" t="s">
        <v>1930</v>
      </c>
      <c r="AQ1043" t="s">
        <v>606</v>
      </c>
      <c r="AR1043" s="9"/>
      <c r="AT1043">
        <v>2</v>
      </c>
      <c r="AU1043" s="95">
        <v>26</v>
      </c>
      <c r="AV1043" s="97">
        <v>65</v>
      </c>
      <c r="AW1043" s="100">
        <f t="shared" si="421"/>
        <v>26065</v>
      </c>
      <c r="AY1043" s="7" t="s">
        <v>1461</v>
      </c>
    </row>
    <row r="1044" spans="1:51" ht="13" hidden="1" customHeight="1" outlineLevel="1">
      <c r="A1044" t="s">
        <v>1873</v>
      </c>
      <c r="B1044" t="s">
        <v>606</v>
      </c>
      <c r="C1044" s="1">
        <f t="shared" si="422"/>
        <v>17742</v>
      </c>
      <c r="D1044" s="7">
        <f>IF(N1044&gt;0, RANK(N1044,(N1044:P1044,Q1044:AE1044)),0)</f>
        <v>2</v>
      </c>
      <c r="E1044" s="7">
        <f>IF(O1044&gt;0,RANK(O1044,(N1044:P1044,Q1044:AE1044)),0)</f>
        <v>1</v>
      </c>
      <c r="F1044" s="7">
        <f>IF(P1044&gt;0,RANK(P1044,(N1044:P1044,Q1044:AE1044)),0)</f>
        <v>0</v>
      </c>
      <c r="G1044" s="1">
        <f t="shared" si="412"/>
        <v>392</v>
      </c>
      <c r="H1044" s="2">
        <f t="shared" si="410"/>
        <v>2.2094465111035959E-2</v>
      </c>
      <c r="I1044" s="2"/>
      <c r="J1044" s="2">
        <f t="shared" si="423"/>
        <v>0.46156013978130989</v>
      </c>
      <c r="K1044" s="2">
        <f t="shared" si="424"/>
        <v>0.48365460489234585</v>
      </c>
      <c r="L1044" s="2">
        <f t="shared" si="425"/>
        <v>0</v>
      </c>
      <c r="M1044" s="2">
        <f t="shared" si="426"/>
        <v>5.4785255326344318E-2</v>
      </c>
      <c r="N1044" s="55">
        <v>8189</v>
      </c>
      <c r="O1044" s="55">
        <v>8581</v>
      </c>
      <c r="Q1044" s="55">
        <v>525</v>
      </c>
      <c r="R1044" s="55">
        <v>167</v>
      </c>
      <c r="S1044" s="55">
        <v>280</v>
      </c>
      <c r="Y1044" s="55">
        <v>0</v>
      </c>
      <c r="Z1044" s="55">
        <v>0</v>
      </c>
      <c r="AA1044" s="55">
        <v>0</v>
      </c>
      <c r="AG1044" s="7">
        <f>IF(Q1044&gt;0,RANK(Q1044,(N1044:P1044,Q1044:AE1044)),0)</f>
        <v>3</v>
      </c>
      <c r="AH1044" s="7">
        <f>IF(R1044&gt;0,RANK(R1044,(N1044:P1044,Q1044:AE1044)),0)</f>
        <v>5</v>
      </c>
      <c r="AI1044" s="7">
        <f>IF(T1044&gt;0,RANK(T1044,(N1044:P1044,Q1044:AE1044)),0)</f>
        <v>0</v>
      </c>
      <c r="AJ1044" s="7">
        <f>IF(S1044&gt;0,RANK(S1044,(N1044:P1044,Q1044:AE1044)),0)</f>
        <v>4</v>
      </c>
      <c r="AK1044" s="2">
        <f t="shared" si="427"/>
        <v>2.9590801487994589E-2</v>
      </c>
      <c r="AL1044" s="2">
        <f t="shared" si="428"/>
        <v>9.4126930447525643E-3</v>
      </c>
      <c r="AM1044" s="2">
        <f t="shared" si="429"/>
        <v>0</v>
      </c>
      <c r="AN1044" s="2">
        <f t="shared" si="430"/>
        <v>1.5781760793597114E-2</v>
      </c>
      <c r="AP1044" t="s">
        <v>1873</v>
      </c>
      <c r="AQ1044" t="s">
        <v>606</v>
      </c>
      <c r="AR1044" s="9"/>
      <c r="AT1044">
        <v>2</v>
      </c>
      <c r="AU1044" s="95">
        <v>26</v>
      </c>
      <c r="AV1044" s="97">
        <v>67</v>
      </c>
      <c r="AW1044" s="100">
        <f t="shared" si="421"/>
        <v>26067</v>
      </c>
      <c r="AY1044" s="7" t="s">
        <v>1461</v>
      </c>
    </row>
    <row r="1045" spans="1:51" ht="13" hidden="1" customHeight="1" outlineLevel="1">
      <c r="A1045" t="s">
        <v>1178</v>
      </c>
      <c r="B1045" t="s">
        <v>606</v>
      </c>
      <c r="C1045" s="1">
        <f t="shared" si="422"/>
        <v>9368</v>
      </c>
      <c r="D1045" s="7">
        <f>IF(N1045&gt;0, RANK(N1045,(N1045:P1045,Q1045:AE1045)),0)</f>
        <v>1</v>
      </c>
      <c r="E1045" s="7">
        <f>IF(O1045&gt;0,RANK(O1045,(N1045:P1045,Q1045:AE1045)),0)</f>
        <v>2</v>
      </c>
      <c r="F1045" s="7">
        <f>IF(P1045&gt;0,RANK(P1045,(N1045:P1045,Q1045:AE1045)),0)</f>
        <v>0</v>
      </c>
      <c r="G1045" s="1">
        <f t="shared" si="412"/>
        <v>944</v>
      </c>
      <c r="H1045" s="2">
        <f t="shared" si="410"/>
        <v>0.10076857386848848</v>
      </c>
      <c r="I1045" s="2"/>
      <c r="J1045" s="2">
        <f t="shared" si="423"/>
        <v>0.52497865072587535</v>
      </c>
      <c r="K1045" s="2">
        <f t="shared" si="424"/>
        <v>0.42421007685738688</v>
      </c>
      <c r="L1045" s="2">
        <f t="shared" si="425"/>
        <v>0</v>
      </c>
      <c r="M1045" s="2">
        <f t="shared" si="426"/>
        <v>5.0811272416737774E-2</v>
      </c>
      <c r="N1045" s="55">
        <v>4918</v>
      </c>
      <c r="O1045" s="55">
        <v>3974</v>
      </c>
      <c r="Q1045" s="55">
        <v>234</v>
      </c>
      <c r="R1045" s="55">
        <v>85</v>
      </c>
      <c r="S1045" s="55">
        <v>155</v>
      </c>
      <c r="Y1045" s="55">
        <v>2</v>
      </c>
      <c r="Z1045" s="55">
        <v>0</v>
      </c>
      <c r="AA1045" s="55">
        <v>0</v>
      </c>
      <c r="AG1045" s="7">
        <f>IF(Q1045&gt;0,RANK(Q1045,(N1045:P1045,Q1045:AE1045)),0)</f>
        <v>3</v>
      </c>
      <c r="AH1045" s="7">
        <f>IF(R1045&gt;0,RANK(R1045,(N1045:P1045,Q1045:AE1045)),0)</f>
        <v>5</v>
      </c>
      <c r="AI1045" s="7">
        <f>IF(T1045&gt;0,RANK(T1045,(N1045:P1045,Q1045:AE1045)),0)</f>
        <v>0</v>
      </c>
      <c r="AJ1045" s="7">
        <f>IF(S1045&gt;0,RANK(S1045,(N1045:P1045,Q1045:AE1045)),0)</f>
        <v>4</v>
      </c>
      <c r="AK1045" s="2">
        <f t="shared" si="427"/>
        <v>2.497865072587532E-2</v>
      </c>
      <c r="AL1045" s="2">
        <f t="shared" si="428"/>
        <v>9.0734415029888986E-3</v>
      </c>
      <c r="AM1045" s="2">
        <f t="shared" si="429"/>
        <v>0</v>
      </c>
      <c r="AN1045" s="2">
        <f t="shared" si="430"/>
        <v>1.6545687446626815E-2</v>
      </c>
      <c r="AP1045" t="s">
        <v>1178</v>
      </c>
      <c r="AQ1045" t="s">
        <v>606</v>
      </c>
      <c r="AR1045" s="9"/>
      <c r="AT1045">
        <v>2</v>
      </c>
      <c r="AU1045" s="95">
        <v>26</v>
      </c>
      <c r="AV1045" s="97">
        <v>69</v>
      </c>
      <c r="AW1045" s="100">
        <f t="shared" si="421"/>
        <v>26069</v>
      </c>
      <c r="AY1045" s="7" t="s">
        <v>1461</v>
      </c>
    </row>
    <row r="1046" spans="1:51" ht="13" hidden="1" customHeight="1" outlineLevel="1">
      <c r="A1046" t="s">
        <v>79</v>
      </c>
      <c r="B1046" t="s">
        <v>606</v>
      </c>
      <c r="C1046" s="1">
        <f t="shared" si="422"/>
        <v>4188</v>
      </c>
      <c r="D1046" s="7">
        <f>IF(N1046&gt;0, RANK(N1046,(N1046:P1046,Q1046:AE1046)),0)</f>
        <v>2</v>
      </c>
      <c r="E1046" s="7">
        <f>IF(O1046&gt;0,RANK(O1046,(N1046:P1046,Q1046:AE1046)),0)</f>
        <v>1</v>
      </c>
      <c r="F1046" s="7">
        <f>IF(P1046&gt;0,RANK(P1046,(N1046:P1046,Q1046:AE1046)),0)</f>
        <v>0</v>
      </c>
      <c r="G1046" s="1">
        <f t="shared" si="412"/>
        <v>289</v>
      </c>
      <c r="H1046" s="2">
        <f t="shared" si="410"/>
        <v>6.9006685768863416E-2</v>
      </c>
      <c r="I1046" s="2"/>
      <c r="J1046" s="2">
        <f t="shared" si="423"/>
        <v>0.44818529130850049</v>
      </c>
      <c r="K1046" s="2">
        <f t="shared" si="424"/>
        <v>0.51719197707736386</v>
      </c>
      <c r="L1046" s="2">
        <f t="shared" si="425"/>
        <v>0</v>
      </c>
      <c r="M1046" s="2">
        <f t="shared" si="426"/>
        <v>3.4622731614135649E-2</v>
      </c>
      <c r="N1046" s="55">
        <v>1877</v>
      </c>
      <c r="O1046" s="55">
        <v>2166</v>
      </c>
      <c r="Q1046" s="55">
        <v>75</v>
      </c>
      <c r="R1046" s="55">
        <v>27</v>
      </c>
      <c r="S1046" s="55">
        <v>43</v>
      </c>
      <c r="Y1046" s="55">
        <v>0</v>
      </c>
      <c r="Z1046" s="55">
        <v>0</v>
      </c>
      <c r="AA1046" s="55">
        <v>0</v>
      </c>
      <c r="AG1046" s="7">
        <f>IF(Q1046&gt;0,RANK(Q1046,(N1046:P1046,Q1046:AE1046)),0)</f>
        <v>3</v>
      </c>
      <c r="AH1046" s="7">
        <f>IF(R1046&gt;0,RANK(R1046,(N1046:P1046,Q1046:AE1046)),0)</f>
        <v>5</v>
      </c>
      <c r="AI1046" s="7">
        <f>IF(T1046&gt;0,RANK(T1046,(N1046:P1046,Q1046:AE1046)),0)</f>
        <v>0</v>
      </c>
      <c r="AJ1046" s="7">
        <f>IF(S1046&gt;0,RANK(S1046,(N1046:P1046,Q1046:AE1046)),0)</f>
        <v>4</v>
      </c>
      <c r="AK1046" s="2">
        <f t="shared" si="427"/>
        <v>1.7908309455587391E-2</v>
      </c>
      <c r="AL1046" s="2">
        <f t="shared" si="428"/>
        <v>6.4469914040114614E-3</v>
      </c>
      <c r="AM1046" s="2">
        <f t="shared" si="429"/>
        <v>0</v>
      </c>
      <c r="AN1046" s="2">
        <f t="shared" si="430"/>
        <v>1.0267430754536771E-2</v>
      </c>
      <c r="AP1046" t="s">
        <v>79</v>
      </c>
      <c r="AQ1046" t="s">
        <v>606</v>
      </c>
      <c r="AR1046" s="9"/>
      <c r="AT1046">
        <v>2</v>
      </c>
      <c r="AU1046" s="95">
        <v>26</v>
      </c>
      <c r="AV1046" s="97">
        <v>71</v>
      </c>
      <c r="AW1046" s="100">
        <f t="shared" si="421"/>
        <v>26071</v>
      </c>
      <c r="AY1046" s="7" t="s">
        <v>1461</v>
      </c>
    </row>
    <row r="1047" spans="1:51" ht="13" hidden="1" customHeight="1" outlineLevel="1">
      <c r="A1047" t="s">
        <v>2307</v>
      </c>
      <c r="B1047" t="s">
        <v>606</v>
      </c>
      <c r="C1047" s="1">
        <f t="shared" si="422"/>
        <v>16267</v>
      </c>
      <c r="D1047" s="7">
        <f>IF(N1047&gt;0, RANK(N1047,(N1047:P1047,Q1047:AE1047)),0)</f>
        <v>1</v>
      </c>
      <c r="E1047" s="7">
        <f>IF(O1047&gt;0,RANK(O1047,(N1047:P1047,Q1047:AE1047)),0)</f>
        <v>2</v>
      </c>
      <c r="F1047" s="7">
        <f>IF(P1047&gt;0,RANK(P1047,(N1047:P1047,Q1047:AE1047)),0)</f>
        <v>0</v>
      </c>
      <c r="G1047" s="1">
        <f t="shared" si="412"/>
        <v>2287</v>
      </c>
      <c r="H1047" s="2">
        <f t="shared" si="410"/>
        <v>0.14059138132415319</v>
      </c>
      <c r="I1047" s="2"/>
      <c r="J1047" s="2">
        <f t="shared" si="423"/>
        <v>0.54521423741316777</v>
      </c>
      <c r="K1047" s="2">
        <f t="shared" si="424"/>
        <v>0.40462285608901455</v>
      </c>
      <c r="L1047" s="2">
        <f t="shared" si="425"/>
        <v>0</v>
      </c>
      <c r="M1047" s="2">
        <f t="shared" si="426"/>
        <v>5.0162906497817683E-2</v>
      </c>
      <c r="N1047" s="55">
        <v>8869</v>
      </c>
      <c r="O1047" s="55">
        <v>6582</v>
      </c>
      <c r="Q1047" s="55">
        <v>344</v>
      </c>
      <c r="R1047" s="55">
        <v>211</v>
      </c>
      <c r="S1047" s="55">
        <v>261</v>
      </c>
      <c r="Y1047" s="55">
        <v>0</v>
      </c>
      <c r="Z1047" s="55">
        <v>0</v>
      </c>
      <c r="AA1047" s="55">
        <v>0</v>
      </c>
      <c r="AG1047" s="7">
        <f>IF(Q1047&gt;0,RANK(Q1047,(N1047:P1047,Q1047:AE1047)),0)</f>
        <v>3</v>
      </c>
      <c r="AH1047" s="7">
        <f>IF(R1047&gt;0,RANK(R1047,(N1047:P1047,Q1047:AE1047)),0)</f>
        <v>5</v>
      </c>
      <c r="AI1047" s="7">
        <f>IF(T1047&gt;0,RANK(T1047,(N1047:P1047,Q1047:AE1047)),0)</f>
        <v>0</v>
      </c>
      <c r="AJ1047" s="7">
        <f>IF(S1047&gt;0,RANK(S1047,(N1047:P1047,Q1047:AE1047)),0)</f>
        <v>4</v>
      </c>
      <c r="AK1047" s="2">
        <f t="shared" si="427"/>
        <v>2.1147107641236861E-2</v>
      </c>
      <c r="AL1047" s="2">
        <f t="shared" si="428"/>
        <v>1.2971045675293539E-2</v>
      </c>
      <c r="AM1047" s="2">
        <f t="shared" si="429"/>
        <v>0</v>
      </c>
      <c r="AN1047" s="2">
        <f t="shared" si="430"/>
        <v>1.6044753181287268E-2</v>
      </c>
      <c r="AP1047" t="s">
        <v>2307</v>
      </c>
      <c r="AQ1047" t="s">
        <v>606</v>
      </c>
      <c r="AR1047" s="9"/>
      <c r="AT1047">
        <v>2</v>
      </c>
      <c r="AU1047" s="95">
        <v>26</v>
      </c>
      <c r="AV1047" s="97">
        <v>73</v>
      </c>
      <c r="AW1047" s="100">
        <f t="shared" si="421"/>
        <v>26073</v>
      </c>
      <c r="AY1047" s="7" t="s">
        <v>1461</v>
      </c>
    </row>
    <row r="1048" spans="1:51" ht="13" hidden="1" customHeight="1" outlineLevel="1">
      <c r="A1048" t="s">
        <v>2196</v>
      </c>
      <c r="B1048" t="s">
        <v>606</v>
      </c>
      <c r="C1048" s="1">
        <f t="shared" si="422"/>
        <v>45669</v>
      </c>
      <c r="D1048" s="7">
        <f>IF(N1048&gt;0, RANK(N1048,(N1048:P1048,Q1048:AE1048)),0)</f>
        <v>1</v>
      </c>
      <c r="E1048" s="7">
        <f>IF(O1048&gt;0,RANK(O1048,(N1048:P1048,Q1048:AE1048)),0)</f>
        <v>2</v>
      </c>
      <c r="F1048" s="7">
        <f>IF(P1048&gt;0,RANK(P1048,(N1048:P1048,Q1048:AE1048)),0)</f>
        <v>0</v>
      </c>
      <c r="G1048" s="1">
        <f t="shared" si="412"/>
        <v>478</v>
      </c>
      <c r="H1048" s="2">
        <f t="shared" si="410"/>
        <v>1.0466618493945565E-2</v>
      </c>
      <c r="I1048" s="2"/>
      <c r="J1048" s="2">
        <f t="shared" si="423"/>
        <v>0.48378550001094833</v>
      </c>
      <c r="K1048" s="2">
        <f t="shared" si="424"/>
        <v>0.4733188815170028</v>
      </c>
      <c r="L1048" s="2">
        <f t="shared" si="425"/>
        <v>0</v>
      </c>
      <c r="M1048" s="2">
        <f t="shared" si="426"/>
        <v>4.2895618472048869E-2</v>
      </c>
      <c r="N1048" s="55">
        <v>22094</v>
      </c>
      <c r="O1048" s="55">
        <v>21616</v>
      </c>
      <c r="Q1048" s="55">
        <v>918</v>
      </c>
      <c r="R1048" s="55">
        <v>356</v>
      </c>
      <c r="S1048" s="55">
        <v>685</v>
      </c>
      <c r="Y1048" s="55">
        <v>0</v>
      </c>
      <c r="Z1048" s="55">
        <v>0</v>
      </c>
      <c r="AA1048" s="55">
        <v>0</v>
      </c>
      <c r="AG1048" s="7">
        <f>IF(Q1048&gt;0,RANK(Q1048,(N1048:P1048,Q1048:AE1048)),0)</f>
        <v>3</v>
      </c>
      <c r="AH1048" s="7">
        <f>IF(R1048&gt;0,RANK(R1048,(N1048:P1048,Q1048:AE1048)),0)</f>
        <v>5</v>
      </c>
      <c r="AI1048" s="7">
        <f>IF(T1048&gt;0,RANK(T1048,(N1048:P1048,Q1048:AE1048)),0)</f>
        <v>0</v>
      </c>
      <c r="AJ1048" s="7">
        <f>IF(S1048&gt;0,RANK(S1048,(N1048:P1048,Q1048:AE1048)),0)</f>
        <v>4</v>
      </c>
      <c r="AK1048" s="2">
        <f t="shared" si="427"/>
        <v>2.0101162714313867E-2</v>
      </c>
      <c r="AL1048" s="2">
        <f t="shared" si="428"/>
        <v>7.7952221419343541E-3</v>
      </c>
      <c r="AM1048" s="2">
        <f t="shared" si="429"/>
        <v>0</v>
      </c>
      <c r="AN1048" s="2">
        <f t="shared" si="430"/>
        <v>1.4999233615800652E-2</v>
      </c>
      <c r="AP1048" t="s">
        <v>2196</v>
      </c>
      <c r="AQ1048" t="s">
        <v>606</v>
      </c>
      <c r="AR1048" s="9"/>
      <c r="AT1048">
        <v>2</v>
      </c>
      <c r="AU1048" s="95">
        <v>26</v>
      </c>
      <c r="AV1048" s="97">
        <v>75</v>
      </c>
      <c r="AW1048" s="100">
        <f t="shared" si="421"/>
        <v>26075</v>
      </c>
      <c r="AY1048" s="7" t="s">
        <v>1461</v>
      </c>
    </row>
    <row r="1049" spans="1:51" ht="13" hidden="1" customHeight="1" outlineLevel="1">
      <c r="A1049" t="s">
        <v>2040</v>
      </c>
      <c r="B1049" t="s">
        <v>606</v>
      </c>
      <c r="C1049" s="1">
        <f t="shared" si="422"/>
        <v>80282</v>
      </c>
      <c r="D1049" s="7">
        <f>IF(N1049&gt;0, RANK(N1049,(N1049:P1049,Q1049:AE1049)),0)</f>
        <v>1</v>
      </c>
      <c r="E1049" s="7">
        <f>IF(O1049&gt;0,RANK(O1049,(N1049:P1049,Q1049:AE1049)),0)</f>
        <v>2</v>
      </c>
      <c r="F1049" s="7">
        <f>IF(P1049&gt;0,RANK(P1049,(N1049:P1049,Q1049:AE1049)),0)</f>
        <v>0</v>
      </c>
      <c r="G1049" s="1">
        <f t="shared" si="412"/>
        <v>10790</v>
      </c>
      <c r="H1049" s="2">
        <f t="shared" si="410"/>
        <v>0.13440123564435366</v>
      </c>
      <c r="I1049" s="2"/>
      <c r="J1049" s="2">
        <f t="shared" si="423"/>
        <v>0.54125457761391094</v>
      </c>
      <c r="K1049" s="2">
        <f t="shared" si="424"/>
        <v>0.4068533419695573</v>
      </c>
      <c r="L1049" s="2">
        <f t="shared" si="425"/>
        <v>0</v>
      </c>
      <c r="M1049" s="2">
        <f t="shared" si="426"/>
        <v>5.1892080416531761E-2</v>
      </c>
      <c r="N1049" s="55">
        <v>43453</v>
      </c>
      <c r="O1049" s="55">
        <v>32663</v>
      </c>
      <c r="Q1049" s="55">
        <v>2351</v>
      </c>
      <c r="R1049" s="55">
        <v>1108</v>
      </c>
      <c r="S1049" s="55">
        <v>707</v>
      </c>
      <c r="Y1049" s="55">
        <v>0</v>
      </c>
      <c r="Z1049" s="55">
        <v>0</v>
      </c>
      <c r="AA1049" s="55">
        <v>0</v>
      </c>
      <c r="AG1049" s="7">
        <f>IF(Q1049&gt;0,RANK(Q1049,(N1049:P1049,Q1049:AE1049)),0)</f>
        <v>3</v>
      </c>
      <c r="AH1049" s="7">
        <f>IF(R1049&gt;0,RANK(R1049,(N1049:P1049,Q1049:AE1049)),0)</f>
        <v>4</v>
      </c>
      <c r="AI1049" s="7">
        <f>IF(T1049&gt;0,RANK(T1049,(N1049:P1049,Q1049:AE1049)),0)</f>
        <v>0</v>
      </c>
      <c r="AJ1049" s="7">
        <f>IF(S1049&gt;0,RANK(S1049,(N1049:P1049,Q1049:AE1049)),0)</f>
        <v>5</v>
      </c>
      <c r="AK1049" s="2">
        <f t="shared" si="427"/>
        <v>2.9284272937893922E-2</v>
      </c>
      <c r="AL1049" s="2">
        <f t="shared" si="428"/>
        <v>1.380135024040258E-2</v>
      </c>
      <c r="AM1049" s="2">
        <f t="shared" si="429"/>
        <v>0</v>
      </c>
      <c r="AN1049" s="2">
        <f t="shared" si="430"/>
        <v>8.8064572382352217E-3</v>
      </c>
      <c r="AP1049" t="s">
        <v>2040</v>
      </c>
      <c r="AQ1049" t="s">
        <v>606</v>
      </c>
      <c r="AR1049" s="9"/>
      <c r="AT1049">
        <v>2</v>
      </c>
      <c r="AU1049" s="95">
        <v>26</v>
      </c>
      <c r="AV1049" s="97">
        <v>77</v>
      </c>
      <c r="AW1049" s="100">
        <f t="shared" si="421"/>
        <v>26077</v>
      </c>
      <c r="AY1049" s="7" t="s">
        <v>1461</v>
      </c>
    </row>
    <row r="1050" spans="1:51" ht="13" hidden="1" customHeight="1" outlineLevel="1">
      <c r="A1050" t="s">
        <v>2368</v>
      </c>
      <c r="B1050" t="s">
        <v>606</v>
      </c>
      <c r="C1050" s="1">
        <f t="shared" si="422"/>
        <v>5721</v>
      </c>
      <c r="D1050" s="7">
        <f>IF(N1050&gt;0, RANK(N1050,(N1050:P1050,Q1050:AE1050)),0)</f>
        <v>2</v>
      </c>
      <c r="E1050" s="7">
        <f>IF(O1050&gt;0,RANK(O1050,(N1050:P1050,Q1050:AE1050)),0)</f>
        <v>1</v>
      </c>
      <c r="F1050" s="7">
        <f>IF(P1050&gt;0,RANK(P1050,(N1050:P1050,Q1050:AE1050)),0)</f>
        <v>0</v>
      </c>
      <c r="G1050" s="1">
        <f t="shared" si="412"/>
        <v>457</v>
      </c>
      <c r="H1050" s="2">
        <f t="shared" si="410"/>
        <v>7.9881139660898451E-2</v>
      </c>
      <c r="I1050" s="2"/>
      <c r="J1050" s="2">
        <f t="shared" si="423"/>
        <v>0.42789722076560044</v>
      </c>
      <c r="K1050" s="2">
        <f t="shared" si="424"/>
        <v>0.50777836042649882</v>
      </c>
      <c r="L1050" s="2">
        <f t="shared" si="425"/>
        <v>0</v>
      </c>
      <c r="M1050" s="2">
        <f t="shared" si="426"/>
        <v>6.4324418807900741E-2</v>
      </c>
      <c r="N1050" s="55">
        <v>2448</v>
      </c>
      <c r="O1050" s="55">
        <v>2905</v>
      </c>
      <c r="Q1050" s="55">
        <v>155</v>
      </c>
      <c r="R1050" s="55">
        <v>75</v>
      </c>
      <c r="S1050" s="55">
        <v>134</v>
      </c>
      <c r="Y1050" s="55">
        <v>0</v>
      </c>
      <c r="Z1050" s="55">
        <v>4</v>
      </c>
      <c r="AA1050" s="55">
        <v>0</v>
      </c>
      <c r="AG1050" s="7">
        <f>IF(Q1050&gt;0,RANK(Q1050,(N1050:P1050,Q1050:AE1050)),0)</f>
        <v>3</v>
      </c>
      <c r="AH1050" s="7">
        <f>IF(R1050&gt;0,RANK(R1050,(N1050:P1050,Q1050:AE1050)),0)</f>
        <v>5</v>
      </c>
      <c r="AI1050" s="7">
        <f>IF(T1050&gt;0,RANK(T1050,(N1050:P1050,Q1050:AE1050)),0)</f>
        <v>0</v>
      </c>
      <c r="AJ1050" s="7">
        <f>IF(S1050&gt;0,RANK(S1050,(N1050:P1050,Q1050:AE1050)),0)</f>
        <v>4</v>
      </c>
      <c r="AK1050" s="2">
        <f t="shared" si="427"/>
        <v>2.7093165530501659E-2</v>
      </c>
      <c r="AL1050" s="2">
        <f t="shared" si="428"/>
        <v>1.3109596224436287E-2</v>
      </c>
      <c r="AM1050" s="2">
        <f t="shared" si="429"/>
        <v>0</v>
      </c>
      <c r="AN1050" s="2">
        <f t="shared" si="430"/>
        <v>2.3422478587659501E-2</v>
      </c>
      <c r="AP1050" t="s">
        <v>2368</v>
      </c>
      <c r="AQ1050" t="s">
        <v>606</v>
      </c>
      <c r="AR1050" s="9"/>
      <c r="AT1050">
        <v>2</v>
      </c>
      <c r="AU1050" s="95">
        <v>26</v>
      </c>
      <c r="AV1050" s="97">
        <v>79</v>
      </c>
      <c r="AW1050" s="100">
        <f t="shared" si="421"/>
        <v>26079</v>
      </c>
      <c r="AY1050" s="7" t="s">
        <v>1461</v>
      </c>
    </row>
    <row r="1051" spans="1:51" ht="13" hidden="1" customHeight="1" outlineLevel="1">
      <c r="A1051" t="s">
        <v>2184</v>
      </c>
      <c r="B1051" t="s">
        <v>606</v>
      </c>
      <c r="C1051" s="1">
        <f t="shared" si="422"/>
        <v>186882</v>
      </c>
      <c r="D1051" s="7">
        <f>IF(N1051&gt;0, RANK(N1051,(N1051:P1051,Q1051:AE1051)),0)</f>
        <v>2</v>
      </c>
      <c r="E1051" s="7">
        <f>IF(O1051&gt;0,RANK(O1051,(N1051:P1051,Q1051:AE1051)),0)</f>
        <v>1</v>
      </c>
      <c r="F1051" s="7">
        <f>IF(P1051&gt;0,RANK(P1051,(N1051:P1051,Q1051:AE1051)),0)</f>
        <v>0</v>
      </c>
      <c r="G1051" s="1">
        <f t="shared" si="412"/>
        <v>15410</v>
      </c>
      <c r="H1051" s="2">
        <f t="shared" si="410"/>
        <v>8.2458449716933682E-2</v>
      </c>
      <c r="I1051" s="2"/>
      <c r="J1051" s="2">
        <f t="shared" si="423"/>
        <v>0.43826585759998288</v>
      </c>
      <c r="K1051" s="2">
        <f t="shared" si="424"/>
        <v>0.52072430731691655</v>
      </c>
      <c r="L1051" s="2">
        <f t="shared" si="425"/>
        <v>0</v>
      </c>
      <c r="M1051" s="2">
        <f t="shared" si="426"/>
        <v>4.1009835083100521E-2</v>
      </c>
      <c r="N1051" s="55">
        <v>81904</v>
      </c>
      <c r="O1051" s="55">
        <v>97314</v>
      </c>
      <c r="Q1051" s="55">
        <v>4033</v>
      </c>
      <c r="R1051" s="55">
        <v>1758</v>
      </c>
      <c r="S1051" s="55">
        <v>1870</v>
      </c>
      <c r="Y1051" s="55">
        <v>2</v>
      </c>
      <c r="Z1051" s="55">
        <v>1</v>
      </c>
      <c r="AA1051" s="55">
        <v>0</v>
      </c>
      <c r="AG1051" s="7">
        <f>IF(Q1051&gt;0,RANK(Q1051,(N1051:P1051,Q1051:AE1051)),0)</f>
        <v>3</v>
      </c>
      <c r="AH1051" s="7">
        <f>IF(R1051&gt;0,RANK(R1051,(N1051:P1051,Q1051:AE1051)),0)</f>
        <v>5</v>
      </c>
      <c r="AI1051" s="7">
        <f>IF(T1051&gt;0,RANK(T1051,(N1051:P1051,Q1051:AE1051)),0)</f>
        <v>0</v>
      </c>
      <c r="AJ1051" s="7">
        <f>IF(S1051&gt;0,RANK(S1051,(N1051:P1051,Q1051:AE1051)),0)</f>
        <v>4</v>
      </c>
      <c r="AK1051" s="2">
        <f t="shared" si="427"/>
        <v>2.1580462537858114E-2</v>
      </c>
      <c r="AL1051" s="2">
        <f t="shared" si="428"/>
        <v>9.4070054900953545E-3</v>
      </c>
      <c r="AM1051" s="2">
        <f t="shared" si="429"/>
        <v>0</v>
      </c>
      <c r="AN1051" s="2">
        <f t="shared" si="430"/>
        <v>1.0006314144754443E-2</v>
      </c>
      <c r="AP1051" t="s">
        <v>2184</v>
      </c>
      <c r="AQ1051" t="s">
        <v>606</v>
      </c>
      <c r="AR1051" s="9"/>
      <c r="AT1051">
        <v>2</v>
      </c>
      <c r="AU1051" s="95">
        <v>26</v>
      </c>
      <c r="AV1051" s="97">
        <v>81</v>
      </c>
      <c r="AW1051" s="100">
        <f t="shared" si="421"/>
        <v>26081</v>
      </c>
      <c r="AY1051" s="7" t="s">
        <v>1461</v>
      </c>
    </row>
    <row r="1052" spans="1:51" ht="13" hidden="1" customHeight="1" outlineLevel="1">
      <c r="A1052" t="s">
        <v>1510</v>
      </c>
      <c r="B1052" t="s">
        <v>606</v>
      </c>
      <c r="C1052" s="1">
        <f t="shared" si="422"/>
        <v>1097</v>
      </c>
      <c r="D1052" s="7">
        <f>IF(N1052&gt;0, RANK(N1052,(N1052:P1052,Q1052:AE1052)),0)</f>
        <v>2</v>
      </c>
      <c r="E1052" s="7">
        <f>IF(O1052&gt;0,RANK(O1052,(N1052:P1052,Q1052:AE1052)),0)</f>
        <v>1</v>
      </c>
      <c r="F1052" s="7">
        <f>IF(P1052&gt;0,RANK(P1052,(N1052:P1052,Q1052:AE1052)),0)</f>
        <v>0</v>
      </c>
      <c r="G1052" s="1">
        <f t="shared" si="412"/>
        <v>173</v>
      </c>
      <c r="H1052" s="2">
        <f t="shared" si="410"/>
        <v>0.15770282588878759</v>
      </c>
      <c r="I1052" s="2"/>
      <c r="J1052" s="2">
        <f t="shared" si="423"/>
        <v>0.40747493163172288</v>
      </c>
      <c r="K1052" s="2">
        <f t="shared" si="424"/>
        <v>0.56517775752051047</v>
      </c>
      <c r="L1052" s="2">
        <f t="shared" si="425"/>
        <v>0</v>
      </c>
      <c r="M1052" s="2">
        <f t="shared" si="426"/>
        <v>2.7347310847766648E-2</v>
      </c>
      <c r="N1052" s="55">
        <v>447</v>
      </c>
      <c r="O1052" s="55">
        <v>620</v>
      </c>
      <c r="Q1052" s="55">
        <v>16</v>
      </c>
      <c r="R1052" s="55">
        <v>10</v>
      </c>
      <c r="S1052" s="55">
        <v>4</v>
      </c>
      <c r="Y1052" s="55">
        <v>0</v>
      </c>
      <c r="Z1052" s="55">
        <v>0</v>
      </c>
      <c r="AA1052" s="55">
        <v>0</v>
      </c>
      <c r="AG1052" s="7">
        <f>IF(Q1052&gt;0,RANK(Q1052,(N1052:P1052,Q1052:AE1052)),0)</f>
        <v>3</v>
      </c>
      <c r="AH1052" s="7">
        <f>IF(R1052&gt;0,RANK(R1052,(N1052:P1052,Q1052:AE1052)),0)</f>
        <v>4</v>
      </c>
      <c r="AI1052" s="7">
        <f>IF(T1052&gt;0,RANK(T1052,(N1052:P1052,Q1052:AE1052)),0)</f>
        <v>0</v>
      </c>
      <c r="AJ1052" s="7">
        <f>IF(S1052&gt;0,RANK(S1052,(N1052:P1052,Q1052:AE1052)),0)</f>
        <v>5</v>
      </c>
      <c r="AK1052" s="2">
        <f t="shared" si="427"/>
        <v>1.4585232452142206E-2</v>
      </c>
      <c r="AL1052" s="2">
        <f t="shared" si="428"/>
        <v>9.1157702825888781E-3</v>
      </c>
      <c r="AM1052" s="2">
        <f t="shared" si="429"/>
        <v>0</v>
      </c>
      <c r="AN1052" s="2">
        <f t="shared" si="430"/>
        <v>3.6463081130355514E-3</v>
      </c>
      <c r="AP1052" t="s">
        <v>1510</v>
      </c>
      <c r="AQ1052" t="s">
        <v>606</v>
      </c>
      <c r="AR1052" s="9"/>
      <c r="AT1052">
        <v>2</v>
      </c>
      <c r="AU1052" s="95">
        <v>26</v>
      </c>
      <c r="AV1052" s="97">
        <v>83</v>
      </c>
      <c r="AW1052" s="100">
        <f t="shared" si="421"/>
        <v>26083</v>
      </c>
      <c r="AY1052" s="7" t="s">
        <v>1461</v>
      </c>
    </row>
    <row r="1053" spans="1:51" ht="13" hidden="1" customHeight="1" outlineLevel="1">
      <c r="A1053" t="s">
        <v>30</v>
      </c>
      <c r="B1053" t="s">
        <v>606</v>
      </c>
      <c r="C1053" s="1">
        <f t="shared" si="422"/>
        <v>3488</v>
      </c>
      <c r="D1053" s="7">
        <f>IF(N1053&gt;0, RANK(N1053,(N1053:P1053,Q1053:AE1053)),0)</f>
        <v>1</v>
      </c>
      <c r="E1053" s="7">
        <f>IF(O1053&gt;0,RANK(O1053,(N1053:P1053,Q1053:AE1053)),0)</f>
        <v>2</v>
      </c>
      <c r="F1053" s="7">
        <f>IF(P1053&gt;0,RANK(P1053,(N1053:P1053,Q1053:AE1053)),0)</f>
        <v>0</v>
      </c>
      <c r="G1053" s="1">
        <f t="shared" si="412"/>
        <v>288</v>
      </c>
      <c r="H1053" s="2">
        <f t="shared" si="410"/>
        <v>8.2568807339449546E-2</v>
      </c>
      <c r="I1053" s="2"/>
      <c r="J1053" s="2">
        <f t="shared" si="423"/>
        <v>0.51032110091743121</v>
      </c>
      <c r="K1053" s="2">
        <f t="shared" si="424"/>
        <v>0.42775229357798167</v>
      </c>
      <c r="L1053" s="2">
        <f t="shared" si="425"/>
        <v>0</v>
      </c>
      <c r="M1053" s="2">
        <f t="shared" si="426"/>
        <v>6.1926605504587118E-2</v>
      </c>
      <c r="N1053" s="55">
        <v>1780</v>
      </c>
      <c r="O1053" s="55">
        <v>1492</v>
      </c>
      <c r="Q1053" s="55">
        <v>93</v>
      </c>
      <c r="R1053" s="55">
        <v>50</v>
      </c>
      <c r="S1053" s="55">
        <v>73</v>
      </c>
      <c r="Y1053" s="55">
        <v>0</v>
      </c>
      <c r="Z1053" s="55">
        <v>0</v>
      </c>
      <c r="AA1053" s="55">
        <v>0</v>
      </c>
      <c r="AG1053" s="7">
        <f>IF(Q1053&gt;0,RANK(Q1053,(N1053:P1053,Q1053:AE1053)),0)</f>
        <v>3</v>
      </c>
      <c r="AH1053" s="7">
        <f>IF(R1053&gt;0,RANK(R1053,(N1053:P1053,Q1053:AE1053)),0)</f>
        <v>5</v>
      </c>
      <c r="AI1053" s="7">
        <f>IF(T1053&gt;0,RANK(T1053,(N1053:P1053,Q1053:AE1053)),0)</f>
        <v>0</v>
      </c>
      <c r="AJ1053" s="7">
        <f>IF(S1053&gt;0,RANK(S1053,(N1053:P1053,Q1053:AE1053)),0)</f>
        <v>4</v>
      </c>
      <c r="AK1053" s="2">
        <f t="shared" si="427"/>
        <v>2.6662844036697247E-2</v>
      </c>
      <c r="AL1053" s="2">
        <f t="shared" si="428"/>
        <v>1.4334862385321102E-2</v>
      </c>
      <c r="AM1053" s="2">
        <f t="shared" si="429"/>
        <v>0</v>
      </c>
      <c r="AN1053" s="2">
        <f t="shared" si="430"/>
        <v>2.0928899082568807E-2</v>
      </c>
      <c r="AP1053" t="s">
        <v>30</v>
      </c>
      <c r="AQ1053" t="s">
        <v>606</v>
      </c>
      <c r="AR1053" s="9"/>
      <c r="AT1053">
        <v>2</v>
      </c>
      <c r="AU1053" s="95">
        <v>26</v>
      </c>
      <c r="AV1053" s="97">
        <v>85</v>
      </c>
      <c r="AW1053" s="100">
        <f t="shared" si="421"/>
        <v>26085</v>
      </c>
      <c r="AY1053" s="7" t="s">
        <v>1461</v>
      </c>
    </row>
    <row r="1054" spans="1:51" ht="13" hidden="1" customHeight="1" outlineLevel="1">
      <c r="A1054" t="s">
        <v>979</v>
      </c>
      <c r="B1054" t="s">
        <v>606</v>
      </c>
      <c r="C1054" s="1">
        <f t="shared" si="422"/>
        <v>29271</v>
      </c>
      <c r="D1054" s="7">
        <f>IF(N1054&gt;0, RANK(N1054,(N1054:P1054,Q1054:AE1054)),0)</f>
        <v>2</v>
      </c>
      <c r="E1054" s="7">
        <f>IF(O1054&gt;0,RANK(O1054,(N1054:P1054,Q1054:AE1054)),0)</f>
        <v>1</v>
      </c>
      <c r="F1054" s="7">
        <f>IF(P1054&gt;0,RANK(P1054,(N1054:P1054,Q1054:AE1054)),0)</f>
        <v>0</v>
      </c>
      <c r="G1054" s="1">
        <f t="shared" si="412"/>
        <v>1227</v>
      </c>
      <c r="H1054" s="2">
        <f t="shared" si="410"/>
        <v>4.1918622527416211E-2</v>
      </c>
      <c r="I1054" s="2"/>
      <c r="J1054" s="2">
        <f t="shared" si="423"/>
        <v>0.45041167025383483</v>
      </c>
      <c r="K1054" s="2">
        <f t="shared" si="424"/>
        <v>0.49233029278125107</v>
      </c>
      <c r="L1054" s="2">
        <f t="shared" si="425"/>
        <v>0</v>
      </c>
      <c r="M1054" s="2">
        <f t="shared" si="426"/>
        <v>5.7258036964914161E-2</v>
      </c>
      <c r="N1054" s="55">
        <v>13184</v>
      </c>
      <c r="O1054" s="55">
        <v>14411</v>
      </c>
      <c r="Q1054" s="55">
        <v>768</v>
      </c>
      <c r="R1054" s="55">
        <v>322</v>
      </c>
      <c r="S1054" s="55">
        <v>585</v>
      </c>
      <c r="Y1054" s="55">
        <v>1</v>
      </c>
      <c r="Z1054" s="55">
        <v>0</v>
      </c>
      <c r="AA1054" s="55">
        <v>0</v>
      </c>
      <c r="AG1054" s="7">
        <f>IF(Q1054&gt;0,RANK(Q1054,(N1054:P1054,Q1054:AE1054)),0)</f>
        <v>3</v>
      </c>
      <c r="AH1054" s="7">
        <f>IF(R1054&gt;0,RANK(R1054,(N1054:P1054,Q1054:AE1054)),0)</f>
        <v>5</v>
      </c>
      <c r="AI1054" s="7">
        <f>IF(T1054&gt;0,RANK(T1054,(N1054:P1054,Q1054:AE1054)),0)</f>
        <v>0</v>
      </c>
      <c r="AJ1054" s="7">
        <f>IF(S1054&gt;0,RANK(S1054,(N1054:P1054,Q1054:AE1054)),0)</f>
        <v>4</v>
      </c>
      <c r="AK1054" s="2">
        <f t="shared" si="427"/>
        <v>2.6237573024495236E-2</v>
      </c>
      <c r="AL1054" s="2">
        <f t="shared" si="428"/>
        <v>1.1000649106624304E-2</v>
      </c>
      <c r="AM1054" s="2">
        <f t="shared" si="429"/>
        <v>0</v>
      </c>
      <c r="AN1054" s="2">
        <f t="shared" si="430"/>
        <v>1.9985651327252229E-2</v>
      </c>
      <c r="AP1054" t="s">
        <v>979</v>
      </c>
      <c r="AQ1054" t="s">
        <v>606</v>
      </c>
      <c r="AR1054" s="9"/>
      <c r="AT1054">
        <v>2</v>
      </c>
      <c r="AU1054" s="95">
        <v>26</v>
      </c>
      <c r="AV1054" s="97">
        <v>87</v>
      </c>
      <c r="AW1054" s="100">
        <f t="shared" si="421"/>
        <v>26087</v>
      </c>
      <c r="AY1054" s="7" t="s">
        <v>1461</v>
      </c>
    </row>
    <row r="1055" spans="1:51" ht="13" hidden="1" customHeight="1" outlineLevel="1">
      <c r="A1055" t="s">
        <v>1662</v>
      </c>
      <c r="B1055" t="s">
        <v>606</v>
      </c>
      <c r="C1055" s="1">
        <f t="shared" si="422"/>
        <v>10930</v>
      </c>
      <c r="D1055" s="7">
        <f>IF(N1055&gt;0, RANK(N1055,(N1055:P1055,Q1055:AE1055)),0)</f>
        <v>1</v>
      </c>
      <c r="E1055" s="7">
        <f>IF(O1055&gt;0,RANK(O1055,(N1055:P1055,Q1055:AE1055)),0)</f>
        <v>2</v>
      </c>
      <c r="F1055" s="7">
        <f>IF(P1055&gt;0,RANK(P1055,(N1055:P1055,Q1055:AE1055)),0)</f>
        <v>0</v>
      </c>
      <c r="G1055" s="1">
        <f t="shared" si="412"/>
        <v>97</v>
      </c>
      <c r="H1055" s="2">
        <f t="shared" si="410"/>
        <v>8.8746569075937778E-3</v>
      </c>
      <c r="I1055" s="2"/>
      <c r="J1055" s="2">
        <f t="shared" si="423"/>
        <v>0.48856358645928638</v>
      </c>
      <c r="K1055" s="2">
        <f t="shared" si="424"/>
        <v>0.47968892955169257</v>
      </c>
      <c r="L1055" s="2">
        <f t="shared" si="425"/>
        <v>0</v>
      </c>
      <c r="M1055" s="2">
        <f t="shared" si="426"/>
        <v>3.1747483989021108E-2</v>
      </c>
      <c r="N1055" s="55">
        <v>5340</v>
      </c>
      <c r="O1055" s="55">
        <v>5243</v>
      </c>
      <c r="Q1055" s="55">
        <v>183</v>
      </c>
      <c r="R1055" s="55">
        <v>97</v>
      </c>
      <c r="S1055" s="55">
        <v>67</v>
      </c>
      <c r="Y1055" s="55">
        <v>0</v>
      </c>
      <c r="Z1055" s="55">
        <v>0</v>
      </c>
      <c r="AA1055" s="55">
        <v>0</v>
      </c>
      <c r="AG1055" s="7">
        <f>IF(Q1055&gt;0,RANK(Q1055,(N1055:P1055,Q1055:AE1055)),0)</f>
        <v>3</v>
      </c>
      <c r="AH1055" s="7">
        <f>IF(R1055&gt;0,RANK(R1055,(N1055:P1055,Q1055:AE1055)),0)</f>
        <v>4</v>
      </c>
      <c r="AI1055" s="7">
        <f>IF(T1055&gt;0,RANK(T1055,(N1055:P1055,Q1055:AE1055)),0)</f>
        <v>0</v>
      </c>
      <c r="AJ1055" s="7">
        <f>IF(S1055&gt;0,RANK(S1055,(N1055:P1055,Q1055:AE1055)),0)</f>
        <v>5</v>
      </c>
      <c r="AK1055" s="2">
        <f t="shared" si="427"/>
        <v>1.6742909423604759E-2</v>
      </c>
      <c r="AL1055" s="2">
        <f t="shared" si="428"/>
        <v>8.8746569075937778E-3</v>
      </c>
      <c r="AM1055" s="2">
        <f t="shared" si="429"/>
        <v>0</v>
      </c>
      <c r="AN1055" s="2">
        <f t="shared" si="430"/>
        <v>6.1299176578225069E-3</v>
      </c>
      <c r="AP1055" t="s">
        <v>1662</v>
      </c>
      <c r="AQ1055" t="s">
        <v>606</v>
      </c>
      <c r="AR1055" s="9"/>
      <c r="AT1055">
        <v>2</v>
      </c>
      <c r="AU1055" s="95">
        <v>26</v>
      </c>
      <c r="AV1055" s="97">
        <v>89</v>
      </c>
      <c r="AW1055" s="100">
        <f t="shared" si="421"/>
        <v>26089</v>
      </c>
      <c r="AY1055" s="7" t="s">
        <v>1461</v>
      </c>
    </row>
    <row r="1056" spans="1:51" ht="13" hidden="1" customHeight="1" outlineLevel="1">
      <c r="A1056" t="s">
        <v>1418</v>
      </c>
      <c r="B1056" t="s">
        <v>606</v>
      </c>
      <c r="C1056" s="1">
        <f t="shared" si="422"/>
        <v>28614</v>
      </c>
      <c r="D1056" s="7">
        <f>IF(N1056&gt;0, RANK(N1056,(N1056:P1056,Q1056:AE1056)),0)</f>
        <v>2</v>
      </c>
      <c r="E1056" s="7">
        <f>IF(O1056&gt;0,RANK(O1056,(N1056:P1056,Q1056:AE1056)),0)</f>
        <v>1</v>
      </c>
      <c r="F1056" s="7">
        <f>IF(P1056&gt;0,RANK(P1056,(N1056:P1056,Q1056:AE1056)),0)</f>
        <v>0</v>
      </c>
      <c r="G1056" s="1">
        <f t="shared" si="412"/>
        <v>2329</v>
      </c>
      <c r="H1056" s="2">
        <f t="shared" si="410"/>
        <v>8.1393723352205211E-2</v>
      </c>
      <c r="I1056" s="2"/>
      <c r="J1056" s="2">
        <f t="shared" si="423"/>
        <v>0.43978472076605857</v>
      </c>
      <c r="K1056" s="2">
        <f t="shared" si="424"/>
        <v>0.52117844411826375</v>
      </c>
      <c r="L1056" s="2">
        <f t="shared" si="425"/>
        <v>0</v>
      </c>
      <c r="M1056" s="2">
        <f t="shared" si="426"/>
        <v>3.9036835115677682E-2</v>
      </c>
      <c r="N1056" s="55">
        <v>12584</v>
      </c>
      <c r="O1056" s="55">
        <v>14913</v>
      </c>
      <c r="Q1056" s="55">
        <v>536</v>
      </c>
      <c r="R1056" s="55">
        <v>165</v>
      </c>
      <c r="S1056" s="55">
        <v>415</v>
      </c>
      <c r="Y1056" s="55">
        <v>1</v>
      </c>
      <c r="Z1056" s="55">
        <v>0</v>
      </c>
      <c r="AA1056" s="55">
        <v>0</v>
      </c>
      <c r="AG1056" s="7">
        <f>IF(Q1056&gt;0,RANK(Q1056,(N1056:P1056,Q1056:AE1056)),0)</f>
        <v>3</v>
      </c>
      <c r="AH1056" s="7">
        <f>IF(R1056&gt;0,RANK(R1056,(N1056:P1056,Q1056:AE1056)),0)</f>
        <v>5</v>
      </c>
      <c r="AI1056" s="7">
        <f>IF(T1056&gt;0,RANK(T1056,(N1056:P1056,Q1056:AE1056)),0)</f>
        <v>0</v>
      </c>
      <c r="AJ1056" s="7">
        <f>IF(S1056&gt;0,RANK(S1056,(N1056:P1056,Q1056:AE1056)),0)</f>
        <v>4</v>
      </c>
      <c r="AK1056" s="2">
        <f t="shared" si="427"/>
        <v>1.8732089187111205E-2</v>
      </c>
      <c r="AL1056" s="2">
        <f t="shared" si="428"/>
        <v>5.7664080520025167E-3</v>
      </c>
      <c r="AM1056" s="2">
        <f t="shared" si="429"/>
        <v>0</v>
      </c>
      <c r="AN1056" s="2">
        <f t="shared" si="430"/>
        <v>1.4503389948976026E-2</v>
      </c>
      <c r="AP1056" t="s">
        <v>1418</v>
      </c>
      <c r="AQ1056" t="s">
        <v>606</v>
      </c>
      <c r="AR1056" s="9"/>
      <c r="AT1056">
        <v>2</v>
      </c>
      <c r="AU1056" s="95">
        <v>26</v>
      </c>
      <c r="AV1056" s="97">
        <v>91</v>
      </c>
      <c r="AW1056" s="100">
        <f t="shared" si="421"/>
        <v>26091</v>
      </c>
      <c r="AY1056" s="7" t="s">
        <v>1461</v>
      </c>
    </row>
    <row r="1057" spans="1:51" ht="13" hidden="1" customHeight="1" outlineLevel="1">
      <c r="A1057" t="s">
        <v>1269</v>
      </c>
      <c r="B1057" t="s">
        <v>606</v>
      </c>
      <c r="C1057" s="1">
        <f t="shared" si="422"/>
        <v>68877</v>
      </c>
      <c r="D1057" s="7">
        <f>IF(N1057&gt;0, RANK(N1057,(N1057:P1057,Q1057:AE1057)),0)</f>
        <v>2</v>
      </c>
      <c r="E1057" s="7">
        <f>IF(O1057&gt;0,RANK(O1057,(N1057:P1057,Q1057:AE1057)),0)</f>
        <v>1</v>
      </c>
      <c r="F1057" s="7">
        <f>IF(P1057&gt;0,RANK(P1057,(N1057:P1057,Q1057:AE1057)),0)</f>
        <v>0</v>
      </c>
      <c r="G1057" s="1">
        <f t="shared" si="412"/>
        <v>9761</v>
      </c>
      <c r="H1057" s="2">
        <f t="shared" si="410"/>
        <v>0.14171639299040317</v>
      </c>
      <c r="I1057" s="2"/>
      <c r="J1057" s="2">
        <f t="shared" si="423"/>
        <v>0.40466338545523178</v>
      </c>
      <c r="K1057" s="2">
        <f t="shared" si="424"/>
        <v>0.54637977844563501</v>
      </c>
      <c r="L1057" s="2">
        <f t="shared" si="425"/>
        <v>0</v>
      </c>
      <c r="M1057" s="2">
        <f t="shared" si="426"/>
        <v>4.8956836099133261E-2</v>
      </c>
      <c r="N1057" s="55">
        <v>27872</v>
      </c>
      <c r="O1057" s="55">
        <v>37633</v>
      </c>
      <c r="Q1057" s="55">
        <v>1906</v>
      </c>
      <c r="R1057" s="55">
        <v>540</v>
      </c>
      <c r="S1057" s="55">
        <v>924</v>
      </c>
      <c r="Y1057" s="55">
        <v>0</v>
      </c>
      <c r="Z1057" s="55">
        <v>0</v>
      </c>
      <c r="AA1057" s="55">
        <v>2</v>
      </c>
      <c r="AG1057" s="7">
        <f>IF(Q1057&gt;0,RANK(Q1057,(N1057:P1057,Q1057:AE1057)),0)</f>
        <v>3</v>
      </c>
      <c r="AH1057" s="7">
        <f>IF(R1057&gt;0,RANK(R1057,(N1057:P1057,Q1057:AE1057)),0)</f>
        <v>5</v>
      </c>
      <c r="AI1057" s="7">
        <f>IF(T1057&gt;0,RANK(T1057,(N1057:P1057,Q1057:AE1057)),0)</f>
        <v>0</v>
      </c>
      <c r="AJ1057" s="7">
        <f>IF(S1057&gt;0,RANK(S1057,(N1057:P1057,Q1057:AE1057)),0)</f>
        <v>4</v>
      </c>
      <c r="AK1057" s="2">
        <f t="shared" si="427"/>
        <v>2.7672517676437709E-2</v>
      </c>
      <c r="AL1057" s="2">
        <f t="shared" si="428"/>
        <v>7.8400627205017642E-3</v>
      </c>
      <c r="AM1057" s="2">
        <f t="shared" si="429"/>
        <v>0</v>
      </c>
      <c r="AN1057" s="2">
        <f t="shared" si="430"/>
        <v>1.3415218432858573E-2</v>
      </c>
      <c r="AP1057" t="s">
        <v>1269</v>
      </c>
      <c r="AQ1057" t="s">
        <v>606</v>
      </c>
      <c r="AR1057" s="9"/>
      <c r="AT1057">
        <v>2</v>
      </c>
      <c r="AU1057" s="95">
        <v>26</v>
      </c>
      <c r="AV1057" s="97">
        <v>93</v>
      </c>
      <c r="AW1057" s="100">
        <f t="shared" si="421"/>
        <v>26093</v>
      </c>
      <c r="AY1057" s="7" t="s">
        <v>1461</v>
      </c>
    </row>
    <row r="1058" spans="1:51" ht="13" hidden="1" customHeight="1" outlineLevel="1">
      <c r="A1058" t="s">
        <v>1671</v>
      </c>
      <c r="B1058" t="s">
        <v>606</v>
      </c>
      <c r="C1058" s="1">
        <f t="shared" si="422"/>
        <v>1904</v>
      </c>
      <c r="D1058" s="7">
        <f>IF(N1058&gt;0, RANK(N1058,(N1058:P1058,Q1058:AE1058)),0)</f>
        <v>2</v>
      </c>
      <c r="E1058" s="7">
        <f>IF(O1058&gt;0,RANK(O1058,(N1058:P1058,Q1058:AE1058)),0)</f>
        <v>1</v>
      </c>
      <c r="F1058" s="7">
        <f>IF(P1058&gt;0,RANK(P1058,(N1058:P1058,Q1058:AE1058)),0)</f>
        <v>0</v>
      </c>
      <c r="G1058" s="1">
        <f t="shared" si="412"/>
        <v>157</v>
      </c>
      <c r="H1058" s="2">
        <f t="shared" si="410"/>
        <v>8.2457983193277309E-2</v>
      </c>
      <c r="I1058" s="2"/>
      <c r="J1058" s="2">
        <f t="shared" si="423"/>
        <v>0.43855042016806722</v>
      </c>
      <c r="K1058" s="2">
        <f t="shared" si="424"/>
        <v>0.52100840336134457</v>
      </c>
      <c r="L1058" s="2">
        <f t="shared" si="425"/>
        <v>0</v>
      </c>
      <c r="M1058" s="2">
        <f t="shared" si="426"/>
        <v>4.0441176470588203E-2</v>
      </c>
      <c r="N1058" s="55">
        <v>835</v>
      </c>
      <c r="O1058" s="55">
        <v>992</v>
      </c>
      <c r="Q1058" s="55">
        <v>35</v>
      </c>
      <c r="R1058" s="55">
        <v>15</v>
      </c>
      <c r="S1058" s="55">
        <v>27</v>
      </c>
      <c r="Y1058" s="55">
        <v>0</v>
      </c>
      <c r="Z1058" s="55">
        <v>0</v>
      </c>
      <c r="AA1058" s="55">
        <v>0</v>
      </c>
      <c r="AG1058" s="7">
        <f>IF(Q1058&gt;0,RANK(Q1058,(N1058:P1058,Q1058:AE1058)),0)</f>
        <v>3</v>
      </c>
      <c r="AH1058" s="7">
        <f>IF(R1058&gt;0,RANK(R1058,(N1058:P1058,Q1058:AE1058)),0)</f>
        <v>5</v>
      </c>
      <c r="AI1058" s="7">
        <f>IF(T1058&gt;0,RANK(T1058,(N1058:P1058,Q1058:AE1058)),0)</f>
        <v>0</v>
      </c>
      <c r="AJ1058" s="7">
        <f>IF(S1058&gt;0,RANK(S1058,(N1058:P1058,Q1058:AE1058)),0)</f>
        <v>4</v>
      </c>
      <c r="AK1058" s="2">
        <f t="shared" si="427"/>
        <v>1.8382352941176471E-2</v>
      </c>
      <c r="AL1058" s="2">
        <f t="shared" si="428"/>
        <v>7.8781512605042014E-3</v>
      </c>
      <c r="AM1058" s="2">
        <f t="shared" si="429"/>
        <v>0</v>
      </c>
      <c r="AN1058" s="2">
        <f t="shared" si="430"/>
        <v>1.4180672268907563E-2</v>
      </c>
      <c r="AP1058" t="s">
        <v>1671</v>
      </c>
      <c r="AQ1058" t="s">
        <v>606</v>
      </c>
      <c r="AR1058" s="9"/>
      <c r="AT1058">
        <v>2</v>
      </c>
      <c r="AU1058" s="95">
        <v>26</v>
      </c>
      <c r="AV1058" s="97">
        <v>95</v>
      </c>
      <c r="AW1058" s="100">
        <f t="shared" si="421"/>
        <v>26095</v>
      </c>
      <c r="AY1058" s="7" t="s">
        <v>1461</v>
      </c>
    </row>
    <row r="1059" spans="1:51" ht="13" hidden="1" customHeight="1" outlineLevel="1">
      <c r="A1059" t="s">
        <v>1561</v>
      </c>
      <c r="B1059" t="s">
        <v>606</v>
      </c>
      <c r="C1059" s="1">
        <f t="shared" si="422"/>
        <v>4468</v>
      </c>
      <c r="D1059" s="7">
        <f>IF(N1059&gt;0, RANK(N1059,(N1059:P1059,Q1059:AE1059)),0)</f>
        <v>2</v>
      </c>
      <c r="E1059" s="7">
        <f>IF(O1059&gt;0,RANK(O1059,(N1059:P1059,Q1059:AE1059)),0)</f>
        <v>1</v>
      </c>
      <c r="F1059" s="7">
        <f>IF(P1059&gt;0,RANK(P1059,(N1059:P1059,Q1059:AE1059)),0)</f>
        <v>0</v>
      </c>
      <c r="G1059" s="1">
        <f t="shared" si="412"/>
        <v>139</v>
      </c>
      <c r="H1059" s="2">
        <f t="shared" si="410"/>
        <v>3.1110116383169205E-2</v>
      </c>
      <c r="I1059" s="2"/>
      <c r="J1059" s="2">
        <f t="shared" si="423"/>
        <v>0.4659803043867502</v>
      </c>
      <c r="K1059" s="2">
        <f t="shared" si="424"/>
        <v>0.49709042076991944</v>
      </c>
      <c r="L1059" s="2">
        <f t="shared" si="425"/>
        <v>0</v>
      </c>
      <c r="M1059" s="2">
        <f t="shared" si="426"/>
        <v>3.6929274843330362E-2</v>
      </c>
      <c r="N1059" s="55">
        <v>2082</v>
      </c>
      <c r="O1059" s="55">
        <v>2221</v>
      </c>
      <c r="Q1059" s="55">
        <v>73</v>
      </c>
      <c r="R1059" s="55">
        <v>35</v>
      </c>
      <c r="S1059" s="55">
        <v>57</v>
      </c>
      <c r="Y1059" s="55">
        <v>0</v>
      </c>
      <c r="Z1059" s="55">
        <v>0</v>
      </c>
      <c r="AA1059" s="55">
        <v>0</v>
      </c>
      <c r="AG1059" s="7">
        <f>IF(Q1059&gt;0,RANK(Q1059,(N1059:P1059,Q1059:AE1059)),0)</f>
        <v>3</v>
      </c>
      <c r="AH1059" s="7">
        <f>IF(R1059&gt;0,RANK(R1059,(N1059:P1059,Q1059:AE1059)),0)</f>
        <v>5</v>
      </c>
      <c r="AI1059" s="7">
        <f>IF(T1059&gt;0,RANK(T1059,(N1059:P1059,Q1059:AE1059)),0)</f>
        <v>0</v>
      </c>
      <c r="AJ1059" s="7">
        <f>IF(S1059&gt;0,RANK(S1059,(N1059:P1059,Q1059:AE1059)),0)</f>
        <v>4</v>
      </c>
      <c r="AK1059" s="2">
        <f t="shared" si="427"/>
        <v>1.6338406445837065E-2</v>
      </c>
      <c r="AL1059" s="2">
        <f t="shared" si="428"/>
        <v>7.83348254252462E-3</v>
      </c>
      <c r="AM1059" s="2">
        <f t="shared" si="429"/>
        <v>0</v>
      </c>
      <c r="AN1059" s="2">
        <f t="shared" si="430"/>
        <v>1.2757385854968667E-2</v>
      </c>
      <c r="AP1059" t="s">
        <v>1561</v>
      </c>
      <c r="AQ1059" t="s">
        <v>606</v>
      </c>
      <c r="AR1059" s="9"/>
      <c r="AT1059">
        <v>2</v>
      </c>
      <c r="AU1059" s="95">
        <v>26</v>
      </c>
      <c r="AV1059" s="97">
        <v>97</v>
      </c>
      <c r="AW1059" s="100">
        <f t="shared" si="421"/>
        <v>26097</v>
      </c>
      <c r="AY1059" s="7" t="s">
        <v>1461</v>
      </c>
    </row>
    <row r="1060" spans="1:51" ht="13" hidden="1" customHeight="1" outlineLevel="1">
      <c r="A1060" t="s">
        <v>1846</v>
      </c>
      <c r="B1060" t="s">
        <v>606</v>
      </c>
      <c r="C1060" s="1">
        <f t="shared" si="422"/>
        <v>261008</v>
      </c>
      <c r="D1060" s="7">
        <f>IF(N1060&gt;0, RANK(N1060,(N1060:P1060,Q1060:AE1060)),0)</f>
        <v>1</v>
      </c>
      <c r="E1060" s="7">
        <f>IF(O1060&gt;0,RANK(O1060,(N1060:P1060,Q1060:AE1060)),0)</f>
        <v>2</v>
      </c>
      <c r="F1060" s="7">
        <f>IF(P1060&gt;0,RANK(P1060,(N1060:P1060,Q1060:AE1060)),0)</f>
        <v>0</v>
      </c>
      <c r="G1060" s="1">
        <f t="shared" si="412"/>
        <v>32453</v>
      </c>
      <c r="H1060" s="2">
        <f t="shared" si="410"/>
        <v>0.12433718506712438</v>
      </c>
      <c r="I1060" s="2"/>
      <c r="J1060" s="2">
        <f t="shared" si="423"/>
        <v>0.53868080671856799</v>
      </c>
      <c r="K1060" s="2">
        <f t="shared" si="424"/>
        <v>0.41434362165144362</v>
      </c>
      <c r="L1060" s="2">
        <f t="shared" si="425"/>
        <v>0</v>
      </c>
      <c r="M1060" s="2">
        <f t="shared" si="426"/>
        <v>4.6975571629988389E-2</v>
      </c>
      <c r="N1060" s="55">
        <v>140600</v>
      </c>
      <c r="O1060" s="55">
        <v>108147</v>
      </c>
      <c r="Q1060" s="55">
        <v>6115</v>
      </c>
      <c r="R1060" s="55">
        <v>2045</v>
      </c>
      <c r="S1060" s="55">
        <v>4101</v>
      </c>
      <c r="Y1060" s="55">
        <v>0</v>
      </c>
      <c r="Z1060" s="55">
        <v>0</v>
      </c>
      <c r="AA1060" s="55">
        <v>0</v>
      </c>
      <c r="AG1060" s="7">
        <f>IF(Q1060&gt;0,RANK(Q1060,(N1060:P1060,Q1060:AE1060)),0)</f>
        <v>3</v>
      </c>
      <c r="AH1060" s="7">
        <f>IF(R1060&gt;0,RANK(R1060,(N1060:P1060,Q1060:AE1060)),0)</f>
        <v>5</v>
      </c>
      <c r="AI1060" s="7">
        <f>IF(T1060&gt;0,RANK(T1060,(N1060:P1060,Q1060:AE1060)),0)</f>
        <v>0</v>
      </c>
      <c r="AJ1060" s="7">
        <f>IF(S1060&gt;0,RANK(S1060,(N1060:P1060,Q1060:AE1060)),0)</f>
        <v>4</v>
      </c>
      <c r="AK1060" s="2">
        <f t="shared" si="427"/>
        <v>2.3428400662048671E-2</v>
      </c>
      <c r="AL1060" s="2">
        <f t="shared" si="428"/>
        <v>7.8350088886164401E-3</v>
      </c>
      <c r="AM1060" s="2">
        <f t="shared" si="429"/>
        <v>0</v>
      </c>
      <c r="AN1060" s="2">
        <f t="shared" si="430"/>
        <v>1.5712162079323241E-2</v>
      </c>
      <c r="AP1060" t="s">
        <v>1846</v>
      </c>
      <c r="AQ1060" t="s">
        <v>606</v>
      </c>
      <c r="AR1060" s="9"/>
      <c r="AT1060">
        <v>2</v>
      </c>
      <c r="AU1060" s="95">
        <v>26</v>
      </c>
      <c r="AV1060" s="97">
        <v>99</v>
      </c>
      <c r="AW1060" s="100">
        <f t="shared" si="421"/>
        <v>26099</v>
      </c>
      <c r="AY1060" s="7" t="s">
        <v>1461</v>
      </c>
    </row>
    <row r="1061" spans="1:51" ht="13" hidden="1" customHeight="1" outlineLevel="1">
      <c r="A1061" t="s">
        <v>1847</v>
      </c>
      <c r="B1061" t="s">
        <v>606</v>
      </c>
      <c r="C1061" s="1">
        <f t="shared" si="422"/>
        <v>9164</v>
      </c>
      <c r="D1061" s="7">
        <f>IF(N1061&gt;0, RANK(N1061,(N1061:P1061,Q1061:AE1061)),0)</f>
        <v>1</v>
      </c>
      <c r="E1061" s="7">
        <f>IF(O1061&gt;0,RANK(O1061,(N1061:P1061,Q1061:AE1061)),0)</f>
        <v>2</v>
      </c>
      <c r="F1061" s="7">
        <f>IF(P1061&gt;0,RANK(P1061,(N1061:P1061,Q1061:AE1061)),0)</f>
        <v>0</v>
      </c>
      <c r="G1061" s="1">
        <f t="shared" si="412"/>
        <v>946</v>
      </c>
      <c r="H1061" s="2">
        <f t="shared" si="410"/>
        <v>0.10323003055434309</v>
      </c>
      <c r="I1061" s="2"/>
      <c r="J1061" s="2">
        <f t="shared" si="423"/>
        <v>0.53109995635093843</v>
      </c>
      <c r="K1061" s="2">
        <f t="shared" si="424"/>
        <v>0.42786992579659539</v>
      </c>
      <c r="L1061" s="2">
        <f t="shared" si="425"/>
        <v>0</v>
      </c>
      <c r="M1061" s="2">
        <f t="shared" si="426"/>
        <v>4.1030117852466186E-2</v>
      </c>
      <c r="N1061" s="55">
        <v>4867</v>
      </c>
      <c r="O1061" s="55">
        <v>3921</v>
      </c>
      <c r="Q1061" s="55">
        <v>187</v>
      </c>
      <c r="R1061" s="55">
        <v>73</v>
      </c>
      <c r="S1061" s="55">
        <v>116</v>
      </c>
      <c r="Y1061" s="55">
        <v>0</v>
      </c>
      <c r="Z1061" s="55">
        <v>0</v>
      </c>
      <c r="AA1061" s="55">
        <v>0</v>
      </c>
      <c r="AG1061" s="7">
        <f>IF(Q1061&gt;0,RANK(Q1061,(N1061:P1061,Q1061:AE1061)),0)</f>
        <v>3</v>
      </c>
      <c r="AH1061" s="7">
        <f>IF(R1061&gt;0,RANK(R1061,(N1061:P1061,Q1061:AE1061)),0)</f>
        <v>5</v>
      </c>
      <c r="AI1061" s="7">
        <f>IF(T1061&gt;0,RANK(T1061,(N1061:P1061,Q1061:AE1061)),0)</f>
        <v>0</v>
      </c>
      <c r="AJ1061" s="7">
        <f>IF(S1061&gt;0,RANK(S1061,(N1061:P1061,Q1061:AE1061)),0)</f>
        <v>4</v>
      </c>
      <c r="AK1061" s="2">
        <f t="shared" si="427"/>
        <v>2.0405936272370143E-2</v>
      </c>
      <c r="AL1061" s="2">
        <f t="shared" si="428"/>
        <v>7.9659537319947613E-3</v>
      </c>
      <c r="AM1061" s="2">
        <f t="shared" si="429"/>
        <v>0</v>
      </c>
      <c r="AN1061" s="2">
        <f t="shared" si="430"/>
        <v>1.2658227848101266E-2</v>
      </c>
      <c r="AP1061" t="s">
        <v>1847</v>
      </c>
      <c r="AQ1061" t="s">
        <v>606</v>
      </c>
      <c r="AR1061" s="9"/>
      <c r="AT1061">
        <v>2</v>
      </c>
      <c r="AU1061" s="95">
        <v>26</v>
      </c>
      <c r="AV1061" s="97">
        <v>101</v>
      </c>
      <c r="AW1061" s="100">
        <f t="shared" si="421"/>
        <v>26101</v>
      </c>
      <c r="AY1061" s="7" t="s">
        <v>1461</v>
      </c>
    </row>
    <row r="1062" spans="1:51" ht="13" hidden="1" customHeight="1" outlineLevel="1">
      <c r="A1062" t="s">
        <v>1359</v>
      </c>
      <c r="B1062" t="s">
        <v>606</v>
      </c>
      <c r="C1062" s="1">
        <f t="shared" si="422"/>
        <v>22100</v>
      </c>
      <c r="D1062" s="7">
        <f>IF(N1062&gt;0, RANK(N1062,(N1062:P1062,Q1062:AE1062)),0)</f>
        <v>1</v>
      </c>
      <c r="E1062" s="7">
        <f>IF(O1062&gt;0,RANK(O1062,(N1062:P1062,Q1062:AE1062)),0)</f>
        <v>2</v>
      </c>
      <c r="F1062" s="7">
        <f>IF(P1062&gt;0,RANK(P1062,(N1062:P1062,Q1062:AE1062)),0)</f>
        <v>0</v>
      </c>
      <c r="G1062" s="1">
        <f t="shared" si="412"/>
        <v>3749</v>
      </c>
      <c r="H1062" s="2">
        <f t="shared" si="410"/>
        <v>0.16963800904977375</v>
      </c>
      <c r="I1062" s="2"/>
      <c r="J1062" s="2">
        <f t="shared" si="423"/>
        <v>0.57085972850678735</v>
      </c>
      <c r="K1062" s="2">
        <f t="shared" si="424"/>
        <v>0.40122171945701357</v>
      </c>
      <c r="L1062" s="2">
        <f t="shared" si="425"/>
        <v>0</v>
      </c>
      <c r="M1062" s="2">
        <f t="shared" si="426"/>
        <v>2.7918552036199085E-2</v>
      </c>
      <c r="N1062" s="55">
        <v>12616</v>
      </c>
      <c r="O1062" s="55">
        <v>8867</v>
      </c>
      <c r="Q1062" s="55">
        <v>300</v>
      </c>
      <c r="R1062" s="55">
        <v>191</v>
      </c>
      <c r="S1062" s="55">
        <v>126</v>
      </c>
      <c r="Y1062" s="55">
        <v>0</v>
      </c>
      <c r="Z1062" s="55">
        <v>0</v>
      </c>
      <c r="AA1062" s="55">
        <v>0</v>
      </c>
      <c r="AG1062" s="7">
        <f>IF(Q1062&gt;0,RANK(Q1062,(N1062:P1062,Q1062:AE1062)),0)</f>
        <v>3</v>
      </c>
      <c r="AH1062" s="7">
        <f>IF(R1062&gt;0,RANK(R1062,(N1062:P1062,Q1062:AE1062)),0)</f>
        <v>4</v>
      </c>
      <c r="AI1062" s="7">
        <f>IF(T1062&gt;0,RANK(T1062,(N1062:P1062,Q1062:AE1062)),0)</f>
        <v>0</v>
      </c>
      <c r="AJ1062" s="7">
        <f>IF(S1062&gt;0,RANK(S1062,(N1062:P1062,Q1062:AE1062)),0)</f>
        <v>5</v>
      </c>
      <c r="AK1062" s="2">
        <f t="shared" si="427"/>
        <v>1.3574660633484163E-2</v>
      </c>
      <c r="AL1062" s="2">
        <f t="shared" si="428"/>
        <v>8.6425339366515835E-3</v>
      </c>
      <c r="AM1062" s="2">
        <f t="shared" si="429"/>
        <v>0</v>
      </c>
      <c r="AN1062" s="2">
        <f t="shared" si="430"/>
        <v>5.7013574660633483E-3</v>
      </c>
      <c r="AP1062" t="s">
        <v>1359</v>
      </c>
      <c r="AQ1062" t="s">
        <v>606</v>
      </c>
      <c r="AR1062" s="9"/>
      <c r="AT1062">
        <v>2</v>
      </c>
      <c r="AU1062" s="95">
        <v>26</v>
      </c>
      <c r="AV1062" s="97">
        <v>103</v>
      </c>
      <c r="AW1062" s="100">
        <f t="shared" si="421"/>
        <v>26103</v>
      </c>
      <c r="AY1062" s="7" t="s">
        <v>1461</v>
      </c>
    </row>
    <row r="1063" spans="1:51" ht="13" hidden="1" customHeight="1" outlineLevel="1">
      <c r="A1063" t="s">
        <v>817</v>
      </c>
      <c r="B1063" t="s">
        <v>606</v>
      </c>
      <c r="C1063" s="1">
        <f t="shared" si="422"/>
        <v>9967</v>
      </c>
      <c r="D1063" s="7">
        <f>IF(N1063&gt;0, RANK(N1063,(N1063:P1063,Q1063:AE1063)),0)</f>
        <v>2</v>
      </c>
      <c r="E1063" s="7">
        <f>IF(O1063&gt;0,RANK(O1063,(N1063:P1063,Q1063:AE1063)),0)</f>
        <v>1</v>
      </c>
      <c r="F1063" s="7">
        <f>IF(P1063&gt;0,RANK(P1063,(N1063:P1063,Q1063:AE1063)),0)</f>
        <v>0</v>
      </c>
      <c r="G1063" s="1">
        <f t="shared" si="412"/>
        <v>129</v>
      </c>
      <c r="H1063" s="2">
        <f t="shared" si="410"/>
        <v>1.2942710946122203E-2</v>
      </c>
      <c r="I1063" s="2"/>
      <c r="J1063" s="2">
        <f t="shared" si="423"/>
        <v>0.47356275709842482</v>
      </c>
      <c r="K1063" s="2">
        <f t="shared" si="424"/>
        <v>0.48650546804454703</v>
      </c>
      <c r="L1063" s="2">
        <f t="shared" si="425"/>
        <v>0</v>
      </c>
      <c r="M1063" s="2">
        <f t="shared" si="426"/>
        <v>3.9931774857028091E-2</v>
      </c>
      <c r="N1063" s="55">
        <v>4720</v>
      </c>
      <c r="O1063" s="55">
        <v>4849</v>
      </c>
      <c r="Q1063" s="55">
        <v>186</v>
      </c>
      <c r="R1063" s="55">
        <v>77</v>
      </c>
      <c r="S1063" s="55">
        <v>135</v>
      </c>
      <c r="Y1063" s="55">
        <v>0</v>
      </c>
      <c r="Z1063" s="55">
        <v>0</v>
      </c>
      <c r="AA1063" s="55">
        <v>0</v>
      </c>
      <c r="AG1063" s="7">
        <f>IF(Q1063&gt;0,RANK(Q1063,(N1063:P1063,Q1063:AE1063)),0)</f>
        <v>3</v>
      </c>
      <c r="AH1063" s="7">
        <f>IF(R1063&gt;0,RANK(R1063,(N1063:P1063,Q1063:AE1063)),0)</f>
        <v>5</v>
      </c>
      <c r="AI1063" s="7">
        <f>IF(T1063&gt;0,RANK(T1063,(N1063:P1063,Q1063:AE1063)),0)</f>
        <v>0</v>
      </c>
      <c r="AJ1063" s="7">
        <f>IF(S1063&gt;0,RANK(S1063,(N1063:P1063,Q1063:AE1063)),0)</f>
        <v>4</v>
      </c>
      <c r="AK1063" s="2">
        <f t="shared" si="427"/>
        <v>1.8661583224641315E-2</v>
      </c>
      <c r="AL1063" s="2">
        <f t="shared" si="428"/>
        <v>7.7254941306310826E-3</v>
      </c>
      <c r="AM1063" s="2">
        <f t="shared" si="429"/>
        <v>0</v>
      </c>
      <c r="AN1063" s="2">
        <f t="shared" si="430"/>
        <v>1.3544697501755795E-2</v>
      </c>
      <c r="AP1063" t="s">
        <v>817</v>
      </c>
      <c r="AQ1063" t="s">
        <v>606</v>
      </c>
      <c r="AR1063" s="9"/>
      <c r="AT1063">
        <v>2</v>
      </c>
      <c r="AU1063" s="95">
        <v>26</v>
      </c>
      <c r="AV1063" s="97">
        <v>105</v>
      </c>
      <c r="AW1063" s="100">
        <f t="shared" si="421"/>
        <v>26105</v>
      </c>
      <c r="AY1063" s="7" t="s">
        <v>1461</v>
      </c>
    </row>
    <row r="1064" spans="1:51" ht="13" hidden="1" customHeight="1" outlineLevel="1">
      <c r="A1064" t="s">
        <v>648</v>
      </c>
      <c r="B1064" t="s">
        <v>606</v>
      </c>
      <c r="C1064" s="1">
        <f t="shared" si="422"/>
        <v>11598</v>
      </c>
      <c r="D1064" s="7">
        <f>IF(N1064&gt;0, RANK(N1064,(N1064:P1064,Q1064:AE1064)),0)</f>
        <v>2</v>
      </c>
      <c r="E1064" s="7">
        <f>IF(O1064&gt;0,RANK(O1064,(N1064:P1064,Q1064:AE1064)),0)</f>
        <v>1</v>
      </c>
      <c r="F1064" s="7">
        <f>IF(P1064&gt;0,RANK(P1064,(N1064:P1064,Q1064:AE1064)),0)</f>
        <v>0</v>
      </c>
      <c r="G1064" s="1">
        <f t="shared" si="412"/>
        <v>539</v>
      </c>
      <c r="H1064" s="2">
        <f t="shared" si="410"/>
        <v>4.6473529918951546E-2</v>
      </c>
      <c r="I1064" s="2"/>
      <c r="J1064" s="2">
        <f t="shared" si="423"/>
        <v>0.45042248663562684</v>
      </c>
      <c r="K1064" s="2">
        <f t="shared" si="424"/>
        <v>0.49689601655457838</v>
      </c>
      <c r="L1064" s="2">
        <f t="shared" si="425"/>
        <v>0</v>
      </c>
      <c r="M1064" s="2">
        <f t="shared" si="426"/>
        <v>5.2681496809794837E-2</v>
      </c>
      <c r="N1064" s="55">
        <v>5224</v>
      </c>
      <c r="O1064" s="55">
        <v>5763</v>
      </c>
      <c r="Q1064" s="55">
        <v>280</v>
      </c>
      <c r="R1064" s="55">
        <v>120</v>
      </c>
      <c r="S1064" s="55">
        <v>211</v>
      </c>
      <c r="Y1064" s="55">
        <v>0</v>
      </c>
      <c r="Z1064" s="55">
        <v>0</v>
      </c>
      <c r="AA1064" s="55">
        <v>0</v>
      </c>
      <c r="AG1064" s="7">
        <f>IF(Q1064&gt;0,RANK(Q1064,(N1064:P1064,Q1064:AE1064)),0)</f>
        <v>3</v>
      </c>
      <c r="AH1064" s="7">
        <f>IF(R1064&gt;0,RANK(R1064,(N1064:P1064,Q1064:AE1064)),0)</f>
        <v>5</v>
      </c>
      <c r="AI1064" s="7">
        <f>IF(T1064&gt;0,RANK(T1064,(N1064:P1064,Q1064:AE1064)),0)</f>
        <v>0</v>
      </c>
      <c r="AJ1064" s="7">
        <f>IF(S1064&gt;0,RANK(S1064,(N1064:P1064,Q1064:AE1064)),0)</f>
        <v>4</v>
      </c>
      <c r="AK1064" s="2">
        <f t="shared" si="427"/>
        <v>2.4142093464390411E-2</v>
      </c>
      <c r="AL1064" s="2">
        <f t="shared" si="428"/>
        <v>1.0346611484738748E-2</v>
      </c>
      <c r="AM1064" s="2">
        <f t="shared" si="429"/>
        <v>0</v>
      </c>
      <c r="AN1064" s="2">
        <f t="shared" si="430"/>
        <v>1.8192791860665632E-2</v>
      </c>
      <c r="AP1064" t="s">
        <v>648</v>
      </c>
      <c r="AQ1064" t="s">
        <v>606</v>
      </c>
      <c r="AR1064" s="9"/>
      <c r="AT1064">
        <v>2</v>
      </c>
      <c r="AU1064" s="95">
        <v>26</v>
      </c>
      <c r="AV1064" s="97">
        <v>107</v>
      </c>
      <c r="AW1064" s="100">
        <f t="shared" si="421"/>
        <v>26107</v>
      </c>
      <c r="AY1064" s="7" t="s">
        <v>1461</v>
      </c>
    </row>
    <row r="1065" spans="1:51" ht="13" hidden="1" customHeight="1" outlineLevel="1">
      <c r="A1065" t="s">
        <v>128</v>
      </c>
      <c r="B1065" t="s">
        <v>606</v>
      </c>
      <c r="C1065" s="1">
        <f t="shared" si="422"/>
        <v>6423</v>
      </c>
      <c r="D1065" s="7">
        <f>IF(N1065&gt;0, RANK(N1065,(N1065:P1065,Q1065:AE1065)),0)</f>
        <v>2</v>
      </c>
      <c r="E1065" s="7">
        <f>IF(O1065&gt;0,RANK(O1065,(N1065:P1065,Q1065:AE1065)),0)</f>
        <v>1</v>
      </c>
      <c r="F1065" s="7">
        <f>IF(P1065&gt;0,RANK(P1065,(N1065:P1065,Q1065:AE1065)),0)</f>
        <v>0</v>
      </c>
      <c r="G1065" s="1">
        <f t="shared" si="412"/>
        <v>1055</v>
      </c>
      <c r="H1065" s="2">
        <f t="shared" si="410"/>
        <v>0.16425346411334268</v>
      </c>
      <c r="I1065" s="2"/>
      <c r="J1065" s="2">
        <f t="shared" si="423"/>
        <v>0.4058851004203643</v>
      </c>
      <c r="K1065" s="2">
        <f t="shared" si="424"/>
        <v>0.57013856453370704</v>
      </c>
      <c r="L1065" s="2">
        <f t="shared" si="425"/>
        <v>0</v>
      </c>
      <c r="M1065" s="2">
        <f t="shared" si="426"/>
        <v>2.3976335045928665E-2</v>
      </c>
      <c r="N1065" s="55">
        <v>2607</v>
      </c>
      <c r="O1065" s="55">
        <v>3662</v>
      </c>
      <c r="Q1065" s="55">
        <v>76</v>
      </c>
      <c r="R1065" s="55">
        <v>28</v>
      </c>
      <c r="S1065" s="55">
        <v>50</v>
      </c>
      <c r="Y1065" s="55">
        <v>0</v>
      </c>
      <c r="Z1065" s="55">
        <v>0</v>
      </c>
      <c r="AA1065" s="55">
        <v>0</v>
      </c>
      <c r="AG1065" s="7">
        <f>IF(Q1065&gt;0,RANK(Q1065,(N1065:P1065,Q1065:AE1065)),0)</f>
        <v>3</v>
      </c>
      <c r="AH1065" s="7">
        <f>IF(R1065&gt;0,RANK(R1065,(N1065:P1065,Q1065:AE1065)),0)</f>
        <v>5</v>
      </c>
      <c r="AI1065" s="7">
        <f>IF(T1065&gt;0,RANK(T1065,(N1065:P1065,Q1065:AE1065)),0)</f>
        <v>0</v>
      </c>
      <c r="AJ1065" s="7">
        <f>IF(S1065&gt;0,RANK(S1065,(N1065:P1065,Q1065:AE1065)),0)</f>
        <v>4</v>
      </c>
      <c r="AK1065" s="2">
        <f t="shared" si="427"/>
        <v>1.1832477035653122E-2</v>
      </c>
      <c r="AL1065" s="2">
        <f t="shared" si="428"/>
        <v>4.3593336447143079E-3</v>
      </c>
      <c r="AM1065" s="2">
        <f t="shared" si="429"/>
        <v>0</v>
      </c>
      <c r="AN1065" s="2">
        <f t="shared" si="430"/>
        <v>7.7845243655612646E-3</v>
      </c>
      <c r="AP1065" t="s">
        <v>128</v>
      </c>
      <c r="AQ1065" t="s">
        <v>606</v>
      </c>
      <c r="AR1065" s="9"/>
      <c r="AT1065">
        <v>2</v>
      </c>
      <c r="AU1065" s="95">
        <v>26</v>
      </c>
      <c r="AV1065" s="97">
        <v>109</v>
      </c>
      <c r="AW1065" s="100">
        <f t="shared" si="421"/>
        <v>26109</v>
      </c>
      <c r="AY1065" s="7" t="s">
        <v>1461</v>
      </c>
    </row>
    <row r="1066" spans="1:51" ht="13" hidden="1" customHeight="1" outlineLevel="1">
      <c r="A1066" t="s">
        <v>1045</v>
      </c>
      <c r="B1066" t="s">
        <v>606</v>
      </c>
      <c r="C1066" s="1">
        <f t="shared" si="422"/>
        <v>28693</v>
      </c>
      <c r="D1066" s="7">
        <f>IF(N1066&gt;0, RANK(N1066,(N1066:P1066,Q1066:AE1066)),0)</f>
        <v>2</v>
      </c>
      <c r="E1066" s="7">
        <f>IF(O1066&gt;0,RANK(O1066,(N1066:P1066,Q1066:AE1066)),0)</f>
        <v>1</v>
      </c>
      <c r="F1066" s="7">
        <f>IF(P1066&gt;0,RANK(P1066,(N1066:P1066,Q1066:AE1066)),0)</f>
        <v>0</v>
      </c>
      <c r="G1066" s="1">
        <f t="shared" si="412"/>
        <v>2201</v>
      </c>
      <c r="H1066" s="2">
        <f t="shared" si="410"/>
        <v>7.6708604886209175E-2</v>
      </c>
      <c r="I1066" s="2"/>
      <c r="J1066" s="2">
        <f t="shared" si="423"/>
        <v>0.44226814902589484</v>
      </c>
      <c r="K1066" s="2">
        <f t="shared" si="424"/>
        <v>0.51897675391210396</v>
      </c>
      <c r="L1066" s="2">
        <f t="shared" si="425"/>
        <v>0</v>
      </c>
      <c r="M1066" s="2">
        <f t="shared" si="426"/>
        <v>3.8755097062001198E-2</v>
      </c>
      <c r="N1066" s="55">
        <v>12690</v>
      </c>
      <c r="O1066" s="55">
        <v>14891</v>
      </c>
      <c r="Q1066" s="55">
        <v>595</v>
      </c>
      <c r="R1066" s="55">
        <v>203</v>
      </c>
      <c r="S1066" s="55">
        <v>314</v>
      </c>
      <c r="Y1066" s="55">
        <v>0</v>
      </c>
      <c r="Z1066" s="55">
        <v>0</v>
      </c>
      <c r="AA1066" s="55">
        <v>0</v>
      </c>
      <c r="AG1066" s="7">
        <f>IF(Q1066&gt;0,RANK(Q1066,(N1066:P1066,Q1066:AE1066)),0)</f>
        <v>3</v>
      </c>
      <c r="AH1066" s="7">
        <f>IF(R1066&gt;0,RANK(R1066,(N1066:P1066,Q1066:AE1066)),0)</f>
        <v>5</v>
      </c>
      <c r="AI1066" s="7">
        <f>IF(T1066&gt;0,RANK(T1066,(N1066:P1066,Q1066:AE1066)),0)</f>
        <v>0</v>
      </c>
      <c r="AJ1066" s="7">
        <f>IF(S1066&gt;0,RANK(S1066,(N1066:P1066,Q1066:AE1066)),0)</f>
        <v>4</v>
      </c>
      <c r="AK1066" s="2">
        <f t="shared" si="427"/>
        <v>2.0736765064649915E-2</v>
      </c>
      <c r="AL1066" s="2">
        <f t="shared" si="428"/>
        <v>7.0748963161746765E-3</v>
      </c>
      <c r="AM1066" s="2">
        <f t="shared" si="429"/>
        <v>0</v>
      </c>
      <c r="AN1066" s="2">
        <f t="shared" si="430"/>
        <v>1.0943435681176594E-2</v>
      </c>
      <c r="AP1066" t="s">
        <v>1045</v>
      </c>
      <c r="AQ1066" t="s">
        <v>606</v>
      </c>
      <c r="AR1066" s="9"/>
      <c r="AT1066">
        <v>2</v>
      </c>
      <c r="AU1066" s="95">
        <v>26</v>
      </c>
      <c r="AV1066" s="97">
        <v>111</v>
      </c>
      <c r="AW1066" s="100">
        <f t="shared" si="421"/>
        <v>26111</v>
      </c>
      <c r="AY1066" s="7" t="s">
        <v>1461</v>
      </c>
    </row>
    <row r="1067" spans="1:51" ht="13" hidden="1" customHeight="1" outlineLevel="1">
      <c r="A1067" t="s">
        <v>1367</v>
      </c>
      <c r="B1067" t="s">
        <v>606</v>
      </c>
      <c r="C1067" s="1">
        <f t="shared" si="422"/>
        <v>4875</v>
      </c>
      <c r="D1067" s="7">
        <f>IF(N1067&gt;0, RANK(N1067,(N1067:P1067,Q1067:AE1067)),0)</f>
        <v>2</v>
      </c>
      <c r="E1067" s="7">
        <f>IF(O1067&gt;0,RANK(O1067,(N1067:P1067,Q1067:AE1067)),0)</f>
        <v>1</v>
      </c>
      <c r="F1067" s="7">
        <f>IF(P1067&gt;0,RANK(P1067,(N1067:P1067,Q1067:AE1067)),0)</f>
        <v>0</v>
      </c>
      <c r="G1067" s="1">
        <f t="shared" si="412"/>
        <v>1439</v>
      </c>
      <c r="H1067" s="2">
        <f t="shared" si="410"/>
        <v>0.29517948717948717</v>
      </c>
      <c r="I1067" s="2"/>
      <c r="J1067" s="2">
        <f t="shared" si="423"/>
        <v>0.32923076923076922</v>
      </c>
      <c r="K1067" s="2">
        <f t="shared" si="424"/>
        <v>0.62441025641025638</v>
      </c>
      <c r="L1067" s="2">
        <f t="shared" si="425"/>
        <v>0</v>
      </c>
      <c r="M1067" s="2">
        <f t="shared" si="426"/>
        <v>4.6358974358974403E-2</v>
      </c>
      <c r="N1067" s="55">
        <v>1605</v>
      </c>
      <c r="O1067" s="55">
        <v>3044</v>
      </c>
      <c r="Q1067" s="55">
        <v>109</v>
      </c>
      <c r="R1067" s="55">
        <v>47</v>
      </c>
      <c r="S1067" s="55">
        <v>70</v>
      </c>
      <c r="Y1067" s="55">
        <v>0</v>
      </c>
      <c r="Z1067" s="55">
        <v>0</v>
      </c>
      <c r="AA1067" s="55">
        <v>0</v>
      </c>
      <c r="AG1067" s="7">
        <f>IF(Q1067&gt;0,RANK(Q1067,(N1067:P1067,Q1067:AE1067)),0)</f>
        <v>3</v>
      </c>
      <c r="AH1067" s="7">
        <f>IF(R1067&gt;0,RANK(R1067,(N1067:P1067,Q1067:AE1067)),0)</f>
        <v>5</v>
      </c>
      <c r="AI1067" s="7">
        <f>IF(T1067&gt;0,RANK(T1067,(N1067:P1067,Q1067:AE1067)),0)</f>
        <v>0</v>
      </c>
      <c r="AJ1067" s="7">
        <f>IF(S1067&gt;0,RANK(S1067,(N1067:P1067,Q1067:AE1067)),0)</f>
        <v>4</v>
      </c>
      <c r="AK1067" s="2">
        <f t="shared" si="427"/>
        <v>2.2358974358974357E-2</v>
      </c>
      <c r="AL1067" s="2">
        <f t="shared" si="428"/>
        <v>9.6410256410256415E-3</v>
      </c>
      <c r="AM1067" s="2">
        <f t="shared" si="429"/>
        <v>0</v>
      </c>
      <c r="AN1067" s="2">
        <f t="shared" si="430"/>
        <v>1.4358974358974359E-2</v>
      </c>
      <c r="AP1067" t="s">
        <v>1367</v>
      </c>
      <c r="AQ1067" t="s">
        <v>606</v>
      </c>
      <c r="AR1067" s="9"/>
      <c r="AT1067">
        <v>2</v>
      </c>
      <c r="AU1067" s="95">
        <v>26</v>
      </c>
      <c r="AV1067" s="97">
        <v>113</v>
      </c>
      <c r="AW1067" s="100">
        <f t="shared" si="421"/>
        <v>26113</v>
      </c>
      <c r="AY1067" s="7" t="s">
        <v>1461</v>
      </c>
    </row>
    <row r="1068" spans="1:51" ht="13" hidden="1" customHeight="1" outlineLevel="1">
      <c r="A1068" t="s">
        <v>2564</v>
      </c>
      <c r="B1068" t="s">
        <v>606</v>
      </c>
      <c r="C1068" s="1">
        <f t="shared" si="422"/>
        <v>46045</v>
      </c>
      <c r="D1068" s="7">
        <f>IF(N1068&gt;0, RANK(N1068,(N1068:P1068,Q1068:AE1068)),0)</f>
        <v>1</v>
      </c>
      <c r="E1068" s="7">
        <f>IF(O1068&gt;0,RANK(O1068,(N1068:P1068,Q1068:AE1068)),0)</f>
        <v>2</v>
      </c>
      <c r="F1068" s="7">
        <f>IF(P1068&gt;0,RANK(P1068,(N1068:P1068,Q1068:AE1068)),0)</f>
        <v>0</v>
      </c>
      <c r="G1068" s="1">
        <f t="shared" si="412"/>
        <v>2119</v>
      </c>
      <c r="H1068" s="2">
        <f t="shared" si="410"/>
        <v>4.6020197632750573E-2</v>
      </c>
      <c r="I1068" s="2"/>
      <c r="J1068" s="2">
        <f t="shared" si="423"/>
        <v>0.49857747855358886</v>
      </c>
      <c r="K1068" s="2">
        <f t="shared" si="424"/>
        <v>0.4525572809208383</v>
      </c>
      <c r="L1068" s="2">
        <f t="shared" si="425"/>
        <v>0</v>
      </c>
      <c r="M1068" s="2">
        <f t="shared" si="426"/>
        <v>4.8865240525572895E-2</v>
      </c>
      <c r="N1068" s="55">
        <v>22957</v>
      </c>
      <c r="O1068" s="55">
        <v>20838</v>
      </c>
      <c r="Q1068" s="55">
        <v>1095</v>
      </c>
      <c r="R1068" s="55">
        <v>363</v>
      </c>
      <c r="S1068" s="55">
        <v>792</v>
      </c>
      <c r="Y1068" s="55">
        <v>0</v>
      </c>
      <c r="Z1068" s="55">
        <v>0</v>
      </c>
      <c r="AA1068" s="55">
        <v>0</v>
      </c>
      <c r="AG1068" s="7">
        <f>IF(Q1068&gt;0,RANK(Q1068,(N1068:P1068,Q1068:AE1068)),0)</f>
        <v>3</v>
      </c>
      <c r="AH1068" s="7">
        <f>IF(R1068&gt;0,RANK(R1068,(N1068:P1068,Q1068:AE1068)),0)</f>
        <v>5</v>
      </c>
      <c r="AI1068" s="7">
        <f>IF(T1068&gt;0,RANK(T1068,(N1068:P1068,Q1068:AE1068)),0)</f>
        <v>0</v>
      </c>
      <c r="AJ1068" s="7">
        <f>IF(S1068&gt;0,RANK(S1068,(N1068:P1068,Q1068:AE1068)),0)</f>
        <v>4</v>
      </c>
      <c r="AK1068" s="2">
        <f t="shared" si="427"/>
        <v>2.3781083722445435E-2</v>
      </c>
      <c r="AL1068" s="2">
        <f t="shared" si="428"/>
        <v>7.883592138125747E-3</v>
      </c>
      <c r="AM1068" s="2">
        <f t="shared" si="429"/>
        <v>0</v>
      </c>
      <c r="AN1068" s="2">
        <f t="shared" si="430"/>
        <v>1.7200564665001628E-2</v>
      </c>
      <c r="AP1068" t="s">
        <v>2564</v>
      </c>
      <c r="AQ1068" t="s">
        <v>606</v>
      </c>
      <c r="AR1068" s="9"/>
      <c r="AT1068">
        <v>2</v>
      </c>
      <c r="AU1068" s="95">
        <v>26</v>
      </c>
      <c r="AV1068" s="97">
        <v>115</v>
      </c>
      <c r="AW1068" s="100">
        <f t="shared" si="421"/>
        <v>26115</v>
      </c>
      <c r="AY1068" s="7" t="s">
        <v>1461</v>
      </c>
    </row>
    <row r="1069" spans="1:51" ht="13" hidden="1" customHeight="1" outlineLevel="1">
      <c r="A1069" t="s">
        <v>1968</v>
      </c>
      <c r="B1069" t="s">
        <v>606</v>
      </c>
      <c r="C1069" s="1">
        <f t="shared" si="422"/>
        <v>17030</v>
      </c>
      <c r="D1069" s="7">
        <f>IF(N1069&gt;0, RANK(N1069,(N1069:P1069,Q1069:AE1069)),0)</f>
        <v>2</v>
      </c>
      <c r="E1069" s="7">
        <f>IF(O1069&gt;0,RANK(O1069,(N1069:P1069,Q1069:AE1069)),0)</f>
        <v>1</v>
      </c>
      <c r="F1069" s="7">
        <f>IF(P1069&gt;0,RANK(P1069,(N1069:P1069,Q1069:AE1069)),0)</f>
        <v>0</v>
      </c>
      <c r="G1069" s="1">
        <f t="shared" si="412"/>
        <v>454</v>
      </c>
      <c r="H1069" s="2">
        <f t="shared" si="410"/>
        <v>2.6658837345860248E-2</v>
      </c>
      <c r="I1069" s="2"/>
      <c r="J1069" s="2">
        <f t="shared" si="423"/>
        <v>0.45472695243687611</v>
      </c>
      <c r="K1069" s="2">
        <f t="shared" si="424"/>
        <v>0.48138578978273633</v>
      </c>
      <c r="L1069" s="2">
        <f t="shared" si="425"/>
        <v>0</v>
      </c>
      <c r="M1069" s="2">
        <f t="shared" si="426"/>
        <v>6.3887257780387563E-2</v>
      </c>
      <c r="N1069" s="55">
        <v>7744</v>
      </c>
      <c r="O1069" s="55">
        <v>8198</v>
      </c>
      <c r="Q1069" s="55">
        <v>499</v>
      </c>
      <c r="R1069" s="55">
        <v>196</v>
      </c>
      <c r="S1069" s="55">
        <v>393</v>
      </c>
      <c r="Y1069" s="55">
        <v>0</v>
      </c>
      <c r="Z1069" s="55">
        <v>0</v>
      </c>
      <c r="AA1069" s="55">
        <v>0</v>
      </c>
      <c r="AG1069" s="7">
        <f>IF(Q1069&gt;0,RANK(Q1069,(N1069:P1069,Q1069:AE1069)),0)</f>
        <v>3</v>
      </c>
      <c r="AH1069" s="7">
        <f>IF(R1069&gt;0,RANK(R1069,(N1069:P1069,Q1069:AE1069)),0)</f>
        <v>5</v>
      </c>
      <c r="AI1069" s="7">
        <f>IF(T1069&gt;0,RANK(T1069,(N1069:P1069,Q1069:AE1069)),0)</f>
        <v>0</v>
      </c>
      <c r="AJ1069" s="7">
        <f>IF(S1069&gt;0,RANK(S1069,(N1069:P1069,Q1069:AE1069)),0)</f>
        <v>4</v>
      </c>
      <c r="AK1069" s="2">
        <f t="shared" si="427"/>
        <v>2.9301233118027011E-2</v>
      </c>
      <c r="AL1069" s="2">
        <f t="shared" si="428"/>
        <v>1.1509101585437463E-2</v>
      </c>
      <c r="AM1069" s="2">
        <f t="shared" si="429"/>
        <v>0</v>
      </c>
      <c r="AN1069" s="2">
        <f t="shared" si="430"/>
        <v>2.3076923076923078E-2</v>
      </c>
      <c r="AP1069" t="s">
        <v>1968</v>
      </c>
      <c r="AQ1069" t="s">
        <v>606</v>
      </c>
      <c r="AR1069" s="9"/>
      <c r="AT1069">
        <v>2</v>
      </c>
      <c r="AU1069" s="95">
        <v>26</v>
      </c>
      <c r="AV1069" s="97">
        <v>117</v>
      </c>
      <c r="AW1069" s="100">
        <f t="shared" si="421"/>
        <v>26117</v>
      </c>
      <c r="AY1069" s="7" t="s">
        <v>1461</v>
      </c>
    </row>
    <row r="1070" spans="1:51" ht="13" hidden="1" customHeight="1" outlineLevel="1">
      <c r="A1070" t="s">
        <v>782</v>
      </c>
      <c r="B1070" t="s">
        <v>606</v>
      </c>
      <c r="C1070" s="1">
        <f t="shared" si="422"/>
        <v>3514</v>
      </c>
      <c r="D1070" s="7">
        <f>IF(N1070&gt;0, RANK(N1070,(N1070:P1070,Q1070:AE1070)),0)</f>
        <v>2</v>
      </c>
      <c r="E1070" s="7">
        <f>IF(O1070&gt;0,RANK(O1070,(N1070:P1070,Q1070:AE1070)),0)</f>
        <v>1</v>
      </c>
      <c r="F1070" s="7">
        <f>IF(P1070&gt;0,RANK(P1070,(N1070:P1070,Q1070:AE1070)),0)</f>
        <v>0</v>
      </c>
      <c r="G1070" s="1">
        <f t="shared" si="412"/>
        <v>214</v>
      </c>
      <c r="H1070" s="2">
        <f t="shared" si="410"/>
        <v>6.0899260102447353E-2</v>
      </c>
      <c r="I1070" s="2"/>
      <c r="J1070" s="2">
        <f t="shared" si="423"/>
        <v>0.44308480364257258</v>
      </c>
      <c r="K1070" s="2">
        <f t="shared" si="424"/>
        <v>0.50398406374501992</v>
      </c>
      <c r="L1070" s="2">
        <f t="shared" si="425"/>
        <v>0</v>
      </c>
      <c r="M1070" s="2">
        <f t="shared" si="426"/>
        <v>5.2931132612407561E-2</v>
      </c>
      <c r="N1070" s="55">
        <v>1557</v>
      </c>
      <c r="O1070" s="55">
        <v>1771</v>
      </c>
      <c r="Q1070" s="55">
        <v>95</v>
      </c>
      <c r="R1070" s="55">
        <v>30</v>
      </c>
      <c r="S1070" s="55">
        <v>61</v>
      </c>
      <c r="Y1070" s="55">
        <v>0</v>
      </c>
      <c r="Z1070" s="55">
        <v>0</v>
      </c>
      <c r="AA1070" s="55">
        <v>0</v>
      </c>
      <c r="AG1070" s="7">
        <f>IF(Q1070&gt;0,RANK(Q1070,(N1070:P1070,Q1070:AE1070)),0)</f>
        <v>3</v>
      </c>
      <c r="AH1070" s="7">
        <f>IF(R1070&gt;0,RANK(R1070,(N1070:P1070,Q1070:AE1070)),0)</f>
        <v>5</v>
      </c>
      <c r="AI1070" s="7">
        <f>IF(T1070&gt;0,RANK(T1070,(N1070:P1070,Q1070:AE1070)),0)</f>
        <v>0</v>
      </c>
      <c r="AJ1070" s="7">
        <f>IF(S1070&gt;0,RANK(S1070,(N1070:P1070,Q1070:AE1070)),0)</f>
        <v>4</v>
      </c>
      <c r="AK1070" s="2">
        <f t="shared" si="427"/>
        <v>2.7034718269778029E-2</v>
      </c>
      <c r="AL1070" s="2">
        <f t="shared" si="428"/>
        <v>8.5372794536141151E-3</v>
      </c>
      <c r="AM1070" s="2">
        <f t="shared" si="429"/>
        <v>0</v>
      </c>
      <c r="AN1070" s="2">
        <f t="shared" si="430"/>
        <v>1.7359134889015367E-2</v>
      </c>
      <c r="AP1070" t="s">
        <v>782</v>
      </c>
      <c r="AQ1070" t="s">
        <v>606</v>
      </c>
      <c r="AR1070" s="9"/>
      <c r="AT1070">
        <v>2</v>
      </c>
      <c r="AU1070" s="95">
        <v>26</v>
      </c>
      <c r="AV1070" s="97">
        <v>119</v>
      </c>
      <c r="AW1070" s="100">
        <f t="shared" si="421"/>
        <v>26119</v>
      </c>
      <c r="AY1070" s="7" t="s">
        <v>1461</v>
      </c>
    </row>
    <row r="1071" spans="1:51" ht="13" hidden="1" customHeight="1" outlineLevel="1">
      <c r="A1071" t="s">
        <v>1692</v>
      </c>
      <c r="B1071" t="s">
        <v>606</v>
      </c>
      <c r="C1071" s="1">
        <f t="shared" si="422"/>
        <v>48619</v>
      </c>
      <c r="D1071" s="7">
        <f>IF(N1071&gt;0, RANK(N1071,(N1071:P1071,Q1071:AE1071)),0)</f>
        <v>1</v>
      </c>
      <c r="E1071" s="7">
        <f>IF(O1071&gt;0,RANK(O1071,(N1071:P1071,Q1071:AE1071)),0)</f>
        <v>2</v>
      </c>
      <c r="F1071" s="7">
        <f>IF(P1071&gt;0,RANK(P1071,(N1071:P1071,Q1071:AE1071)),0)</f>
        <v>0</v>
      </c>
      <c r="G1071" s="1">
        <f t="shared" si="412"/>
        <v>9477</v>
      </c>
      <c r="H1071" s="2">
        <f t="shared" si="410"/>
        <v>0.19492379522408934</v>
      </c>
      <c r="I1071" s="2"/>
      <c r="J1071" s="2">
        <f t="shared" si="423"/>
        <v>0.57146383101256715</v>
      </c>
      <c r="K1071" s="2">
        <f t="shared" si="424"/>
        <v>0.37654003578847778</v>
      </c>
      <c r="L1071" s="2">
        <f t="shared" si="425"/>
        <v>0</v>
      </c>
      <c r="M1071" s="2">
        <f t="shared" si="426"/>
        <v>5.1996133198955075E-2</v>
      </c>
      <c r="N1071" s="55">
        <v>27784</v>
      </c>
      <c r="O1071" s="55">
        <v>18307</v>
      </c>
      <c r="Q1071" s="55">
        <v>1157</v>
      </c>
      <c r="R1071" s="55">
        <v>470</v>
      </c>
      <c r="S1071" s="55">
        <v>901</v>
      </c>
      <c r="Y1071" s="55">
        <v>0</v>
      </c>
      <c r="Z1071" s="55">
        <v>0</v>
      </c>
      <c r="AA1071" s="55">
        <v>0</v>
      </c>
      <c r="AG1071" s="7">
        <f>IF(Q1071&gt;0,RANK(Q1071,(N1071:P1071,Q1071:AE1071)),0)</f>
        <v>3</v>
      </c>
      <c r="AH1071" s="7">
        <f>IF(R1071&gt;0,RANK(R1071,(N1071:P1071,Q1071:AE1071)),0)</f>
        <v>5</v>
      </c>
      <c r="AI1071" s="7">
        <f>IF(T1071&gt;0,RANK(T1071,(N1071:P1071,Q1071:AE1071)),0)</f>
        <v>0</v>
      </c>
      <c r="AJ1071" s="7">
        <f>IF(S1071&gt;0,RANK(S1071,(N1071:P1071,Q1071:AE1071)),0)</f>
        <v>4</v>
      </c>
      <c r="AK1071" s="2">
        <f t="shared" si="427"/>
        <v>2.3797280898414201E-2</v>
      </c>
      <c r="AL1071" s="2">
        <f t="shared" si="428"/>
        <v>9.6670026121475142E-3</v>
      </c>
      <c r="AM1071" s="2">
        <f t="shared" si="429"/>
        <v>0</v>
      </c>
      <c r="AN1071" s="2">
        <f t="shared" si="430"/>
        <v>1.8531849688393425E-2</v>
      </c>
      <c r="AP1071" t="s">
        <v>1692</v>
      </c>
      <c r="AQ1071" t="s">
        <v>606</v>
      </c>
      <c r="AR1071" s="9"/>
      <c r="AT1071">
        <v>2</v>
      </c>
      <c r="AU1071" s="95">
        <v>26</v>
      </c>
      <c r="AV1071" s="97">
        <v>121</v>
      </c>
      <c r="AW1071" s="100">
        <f t="shared" si="421"/>
        <v>26121</v>
      </c>
      <c r="AY1071" s="7" t="s">
        <v>1461</v>
      </c>
    </row>
    <row r="1072" spans="1:51" ht="13" hidden="1" customHeight="1" outlineLevel="1">
      <c r="A1072" t="s">
        <v>823</v>
      </c>
      <c r="B1072" t="s">
        <v>606</v>
      </c>
      <c r="C1072" s="1">
        <f t="shared" si="422"/>
        <v>14450</v>
      </c>
      <c r="D1072" s="7">
        <f>IF(N1072&gt;0, RANK(N1072,(N1072:P1072,Q1072:AE1072)),0)</f>
        <v>2</v>
      </c>
      <c r="E1072" s="7">
        <f>IF(O1072&gt;0,RANK(O1072,(N1072:P1072,Q1072:AE1072)),0)</f>
        <v>1</v>
      </c>
      <c r="F1072" s="7">
        <f>IF(P1072&gt;0,RANK(P1072,(N1072:P1072,Q1072:AE1072)),0)</f>
        <v>0</v>
      </c>
      <c r="G1072" s="1">
        <f t="shared" si="412"/>
        <v>1954</v>
      </c>
      <c r="H1072" s="2">
        <f t="shared" si="410"/>
        <v>0.1352249134948097</v>
      </c>
      <c r="I1072" s="2"/>
      <c r="J1072" s="2">
        <f t="shared" si="423"/>
        <v>0.40242214532871973</v>
      </c>
      <c r="K1072" s="2">
        <f t="shared" si="424"/>
        <v>0.53764705882352937</v>
      </c>
      <c r="L1072" s="2">
        <f t="shared" si="425"/>
        <v>0</v>
      </c>
      <c r="M1072" s="2">
        <f t="shared" si="426"/>
        <v>5.9930795847750851E-2</v>
      </c>
      <c r="N1072" s="55">
        <v>5815</v>
      </c>
      <c r="O1072" s="55">
        <v>7769</v>
      </c>
      <c r="Q1072" s="55">
        <v>378</v>
      </c>
      <c r="R1072" s="55">
        <v>157</v>
      </c>
      <c r="S1072" s="55">
        <v>331</v>
      </c>
      <c r="Y1072" s="55">
        <v>0</v>
      </c>
      <c r="Z1072" s="55">
        <v>0</v>
      </c>
      <c r="AA1072" s="55">
        <v>0</v>
      </c>
      <c r="AG1072" s="7">
        <f>IF(Q1072&gt;0,RANK(Q1072,(N1072:P1072,Q1072:AE1072)),0)</f>
        <v>3</v>
      </c>
      <c r="AH1072" s="7">
        <f>IF(R1072&gt;0,RANK(R1072,(N1072:P1072,Q1072:AE1072)),0)</f>
        <v>5</v>
      </c>
      <c r="AI1072" s="7">
        <f>IF(T1072&gt;0,RANK(T1072,(N1072:P1072,Q1072:AE1072)),0)</f>
        <v>0</v>
      </c>
      <c r="AJ1072" s="7">
        <f>IF(S1072&gt;0,RANK(S1072,(N1072:P1072,Q1072:AE1072)),0)</f>
        <v>4</v>
      </c>
      <c r="AK1072" s="2">
        <f t="shared" si="427"/>
        <v>2.6159169550173011E-2</v>
      </c>
      <c r="AL1072" s="2">
        <f t="shared" si="428"/>
        <v>1.0865051903114186E-2</v>
      </c>
      <c r="AM1072" s="2">
        <f t="shared" si="429"/>
        <v>0</v>
      </c>
      <c r="AN1072" s="2">
        <f t="shared" si="430"/>
        <v>2.2906574394463669E-2</v>
      </c>
      <c r="AP1072" t="s">
        <v>823</v>
      </c>
      <c r="AQ1072" t="s">
        <v>606</v>
      </c>
      <c r="AR1072" s="9"/>
      <c r="AT1072">
        <v>2</v>
      </c>
      <c r="AU1072" s="95">
        <v>26</v>
      </c>
      <c r="AV1072" s="97">
        <v>123</v>
      </c>
      <c r="AW1072" s="100">
        <f t="shared" si="421"/>
        <v>26123</v>
      </c>
      <c r="AY1072" s="7" t="s">
        <v>1461</v>
      </c>
    </row>
    <row r="1073" spans="1:51" ht="13" hidden="1" customHeight="1" outlineLevel="1">
      <c r="A1073" t="s">
        <v>917</v>
      </c>
      <c r="B1073" t="s">
        <v>606</v>
      </c>
      <c r="C1073" s="1">
        <f t="shared" si="422"/>
        <v>441330</v>
      </c>
      <c r="D1073" s="7">
        <f>IF(N1073&gt;0, RANK(N1073,(N1073:P1073,Q1073:AE1073)),0)</f>
        <v>1</v>
      </c>
      <c r="E1073" s="7">
        <f>IF(O1073&gt;0,RANK(O1073,(N1073:P1073,Q1073:AE1073)),0)</f>
        <v>2</v>
      </c>
      <c r="F1073" s="7">
        <f>IF(P1073&gt;0,RANK(P1073,(N1073:P1073,Q1073:AE1073)),0)</f>
        <v>0</v>
      </c>
      <c r="G1073" s="1">
        <f t="shared" ref="G1073:G1136" si="431">IF(C1073&gt;0,MAX(N1073:P1073)-LARGE(N1073:P1073,2),0)</f>
        <v>66767</v>
      </c>
      <c r="H1073" s="2">
        <f t="shared" ref="H1073:H1136" si="432">IF(C1073&gt;0,G1073/C1073,0)</f>
        <v>0.15128588584505925</v>
      </c>
      <c r="I1073" s="2"/>
      <c r="J1073" s="2">
        <f t="shared" si="423"/>
        <v>0.55795209933609768</v>
      </c>
      <c r="K1073" s="2">
        <f t="shared" si="424"/>
        <v>0.40666621349103843</v>
      </c>
      <c r="L1073" s="2">
        <f t="shared" si="425"/>
        <v>0</v>
      </c>
      <c r="M1073" s="2">
        <f t="shared" si="426"/>
        <v>3.5381687172863885E-2</v>
      </c>
      <c r="N1073" s="55">
        <v>246241</v>
      </c>
      <c r="O1073" s="55">
        <v>179474</v>
      </c>
      <c r="Q1073" s="55">
        <v>8560</v>
      </c>
      <c r="R1073" s="55">
        <v>3175</v>
      </c>
      <c r="S1073" s="55">
        <v>3873</v>
      </c>
      <c r="Y1073" s="55">
        <v>5</v>
      </c>
      <c r="Z1073" s="55">
        <v>0</v>
      </c>
      <c r="AA1073" s="55">
        <v>2</v>
      </c>
      <c r="AG1073" s="7">
        <f>IF(Q1073&gt;0,RANK(Q1073,(N1073:P1073,Q1073:AE1073)),0)</f>
        <v>3</v>
      </c>
      <c r="AH1073" s="7">
        <f>IF(R1073&gt;0,RANK(R1073,(N1073:P1073,Q1073:AE1073)),0)</f>
        <v>5</v>
      </c>
      <c r="AI1073" s="7">
        <f>IF(T1073&gt;0,RANK(T1073,(N1073:P1073,Q1073:AE1073)),0)</f>
        <v>0</v>
      </c>
      <c r="AJ1073" s="7">
        <f>IF(S1073&gt;0,RANK(S1073,(N1073:P1073,Q1073:AE1073)),0)</f>
        <v>4</v>
      </c>
      <c r="AK1073" s="2">
        <f t="shared" si="427"/>
        <v>1.9395916887589786E-2</v>
      </c>
      <c r="AL1073" s="2">
        <f t="shared" si="428"/>
        <v>7.1941630979085944E-3</v>
      </c>
      <c r="AM1073" s="2">
        <f t="shared" si="429"/>
        <v>0</v>
      </c>
      <c r="AN1073" s="2">
        <f t="shared" si="430"/>
        <v>8.7757460403779484E-3</v>
      </c>
      <c r="AP1073" t="s">
        <v>917</v>
      </c>
      <c r="AQ1073" t="s">
        <v>606</v>
      </c>
      <c r="AR1073" s="9"/>
      <c r="AT1073">
        <v>2</v>
      </c>
      <c r="AU1073" s="95">
        <v>26</v>
      </c>
      <c r="AV1073" s="97">
        <v>125</v>
      </c>
      <c r="AW1073" s="100">
        <f t="shared" si="421"/>
        <v>26125</v>
      </c>
      <c r="AY1073" s="7" t="s">
        <v>1461</v>
      </c>
    </row>
    <row r="1074" spans="1:51" ht="13" hidden="1" customHeight="1" outlineLevel="1">
      <c r="A1074" t="s">
        <v>41</v>
      </c>
      <c r="B1074" t="s">
        <v>606</v>
      </c>
      <c r="C1074" s="1">
        <f t="shared" si="422"/>
        <v>8164</v>
      </c>
      <c r="D1074" s="7">
        <f>IF(N1074&gt;0, RANK(N1074,(N1074:P1074,Q1074:AE1074)),0)</f>
        <v>2</v>
      </c>
      <c r="E1074" s="7">
        <f>IF(O1074&gt;0,RANK(O1074,(N1074:P1074,Q1074:AE1074)),0)</f>
        <v>1</v>
      </c>
      <c r="F1074" s="7">
        <f>IF(P1074&gt;0,RANK(P1074,(N1074:P1074,Q1074:AE1074)),0)</f>
        <v>0</v>
      </c>
      <c r="G1074" s="1">
        <f t="shared" si="431"/>
        <v>676</v>
      </c>
      <c r="H1074" s="2">
        <f t="shared" si="432"/>
        <v>8.2802547770700632E-2</v>
      </c>
      <c r="I1074" s="2"/>
      <c r="J1074" s="2">
        <f t="shared" si="423"/>
        <v>0.4304262616364527</v>
      </c>
      <c r="K1074" s="2">
        <f t="shared" si="424"/>
        <v>0.51322880940715332</v>
      </c>
      <c r="L1074" s="2">
        <f t="shared" si="425"/>
        <v>0</v>
      </c>
      <c r="M1074" s="2">
        <f t="shared" si="426"/>
        <v>5.634492895639398E-2</v>
      </c>
      <c r="N1074" s="55">
        <v>3514</v>
      </c>
      <c r="O1074" s="55">
        <v>4190</v>
      </c>
      <c r="Q1074" s="55">
        <v>192</v>
      </c>
      <c r="R1074" s="55">
        <v>79</v>
      </c>
      <c r="S1074" s="55">
        <v>189</v>
      </c>
      <c r="Y1074" s="55">
        <v>0</v>
      </c>
      <c r="Z1074" s="55">
        <v>0</v>
      </c>
      <c r="AA1074" s="55">
        <v>0</v>
      </c>
      <c r="AG1074" s="7">
        <f>IF(Q1074&gt;0,RANK(Q1074,(N1074:P1074,Q1074:AE1074)),0)</f>
        <v>3</v>
      </c>
      <c r="AH1074" s="7">
        <f>IF(R1074&gt;0,RANK(R1074,(N1074:P1074,Q1074:AE1074)),0)</f>
        <v>5</v>
      </c>
      <c r="AI1074" s="7">
        <f>IF(T1074&gt;0,RANK(T1074,(N1074:P1074,Q1074:AE1074)),0)</f>
        <v>0</v>
      </c>
      <c r="AJ1074" s="7">
        <f>IF(S1074&gt;0,RANK(S1074,(N1074:P1074,Q1074:AE1074)),0)</f>
        <v>4</v>
      </c>
      <c r="AK1074" s="2">
        <f t="shared" si="427"/>
        <v>2.3517883390494855E-2</v>
      </c>
      <c r="AL1074" s="2">
        <f t="shared" si="428"/>
        <v>9.6766291033806955E-3</v>
      </c>
      <c r="AM1074" s="2">
        <f t="shared" si="429"/>
        <v>0</v>
      </c>
      <c r="AN1074" s="2">
        <f t="shared" si="430"/>
        <v>2.3150416462518374E-2</v>
      </c>
      <c r="AP1074" t="s">
        <v>41</v>
      </c>
      <c r="AQ1074" t="s">
        <v>606</v>
      </c>
      <c r="AR1074" s="9"/>
      <c r="AT1074">
        <v>2</v>
      </c>
      <c r="AU1074" s="95">
        <v>26</v>
      </c>
      <c r="AV1074" s="97">
        <v>127</v>
      </c>
      <c r="AW1074" s="100">
        <f t="shared" si="421"/>
        <v>26127</v>
      </c>
      <c r="AY1074" s="7" t="s">
        <v>1461</v>
      </c>
    </row>
    <row r="1075" spans="1:51" ht="13" hidden="1" customHeight="1" outlineLevel="1">
      <c r="A1075" t="s">
        <v>1408</v>
      </c>
      <c r="B1075" t="s">
        <v>606</v>
      </c>
      <c r="C1075" s="1">
        <f t="shared" ref="C1075:C1094" si="433">SUM(N1075:AE1075)</f>
        <v>6897</v>
      </c>
      <c r="D1075" s="7">
        <f>IF(N1075&gt;0, RANK(N1075,(N1075:P1075,Q1075:AE1075)),0)</f>
        <v>1</v>
      </c>
      <c r="E1075" s="7">
        <f>IF(O1075&gt;0,RANK(O1075,(N1075:P1075,Q1075:AE1075)),0)</f>
        <v>2</v>
      </c>
      <c r="F1075" s="7">
        <f>IF(P1075&gt;0,RANK(P1075,(N1075:P1075,Q1075:AE1075)),0)</f>
        <v>0</v>
      </c>
      <c r="G1075" s="1">
        <f t="shared" si="431"/>
        <v>531</v>
      </c>
      <c r="H1075" s="2">
        <f t="shared" si="432"/>
        <v>7.6989995650282736E-2</v>
      </c>
      <c r="I1075" s="2"/>
      <c r="J1075" s="2">
        <f t="shared" ref="J1075:J1094" si="434">IF($C1075=0,"-",N1075/$C1075)</f>
        <v>0.50906191097578657</v>
      </c>
      <c r="K1075" s="2">
        <f t="shared" ref="K1075:K1094" si="435">IF($C1075=0,"-",O1075/$C1075)</f>
        <v>0.43207191532550382</v>
      </c>
      <c r="L1075" s="2">
        <f t="shared" ref="L1075:L1094" si="436">IF($C1075=0,"-",P1075/$C1075)</f>
        <v>0</v>
      </c>
      <c r="M1075" s="2">
        <f t="shared" ref="M1075:M1094" si="437">IF(C1075=0,"-",(1-J1075-K1075-L1075))</f>
        <v>5.8866173698709612E-2</v>
      </c>
      <c r="N1075" s="55">
        <v>3511</v>
      </c>
      <c r="O1075" s="55">
        <v>2980</v>
      </c>
      <c r="Q1075" s="55">
        <v>170</v>
      </c>
      <c r="R1075" s="55">
        <v>60</v>
      </c>
      <c r="S1075" s="55">
        <v>176</v>
      </c>
      <c r="Y1075" s="55">
        <v>0</v>
      </c>
      <c r="Z1075" s="55">
        <v>0</v>
      </c>
      <c r="AA1075" s="55">
        <v>0</v>
      </c>
      <c r="AG1075" s="7">
        <f>IF(Q1075&gt;0,RANK(Q1075,(N1075:P1075,Q1075:AE1075)),0)</f>
        <v>4</v>
      </c>
      <c r="AH1075" s="7">
        <f>IF(R1075&gt;0,RANK(R1075,(N1075:P1075,Q1075:AE1075)),0)</f>
        <v>5</v>
      </c>
      <c r="AI1075" s="7">
        <f>IF(T1075&gt;0,RANK(T1075,(N1075:P1075,Q1075:AE1075)),0)</f>
        <v>0</v>
      </c>
      <c r="AJ1075" s="7">
        <f>IF(S1075&gt;0,RANK(S1075,(N1075:P1075,Q1075:AE1075)),0)</f>
        <v>3</v>
      </c>
      <c r="AK1075" s="2">
        <f t="shared" ref="AK1075:AK1094" si="438">IF($C1075=0,"-",Q1075/$C1075)</f>
        <v>2.464839785413948E-2</v>
      </c>
      <c r="AL1075" s="2">
        <f t="shared" ref="AL1075:AL1094" si="439">IF($C1075=0,"-",R1075/$C1075)</f>
        <v>8.6994345367551115E-3</v>
      </c>
      <c r="AM1075" s="2">
        <f t="shared" ref="AM1075:AM1094" si="440">IF($C1075=0,"-",T1075/$C1075)</f>
        <v>0</v>
      </c>
      <c r="AN1075" s="2">
        <f t="shared" ref="AN1075:AN1094" si="441">IF($C1075=0,"-",S1075/$C1075)</f>
        <v>2.5518341307814992E-2</v>
      </c>
      <c r="AP1075" t="s">
        <v>1408</v>
      </c>
      <c r="AQ1075" t="s">
        <v>606</v>
      </c>
      <c r="AR1075" s="9"/>
      <c r="AT1075">
        <v>2</v>
      </c>
      <c r="AU1075" s="95">
        <v>26</v>
      </c>
      <c r="AV1075" s="97">
        <v>129</v>
      </c>
      <c r="AW1075" s="100">
        <f t="shared" si="421"/>
        <v>26129</v>
      </c>
      <c r="AY1075" s="7" t="s">
        <v>1461</v>
      </c>
    </row>
    <row r="1076" spans="1:51" ht="13" hidden="1" customHeight="1" outlineLevel="1">
      <c r="A1076" t="s">
        <v>1027</v>
      </c>
      <c r="B1076" t="s">
        <v>606</v>
      </c>
      <c r="C1076" s="1">
        <f t="shared" si="433"/>
        <v>2514</v>
      </c>
      <c r="D1076" s="7">
        <f>IF(N1076&gt;0, RANK(N1076,(N1076:P1076,Q1076:AE1076)),0)</f>
        <v>2</v>
      </c>
      <c r="E1076" s="7">
        <f>IF(O1076&gt;0,RANK(O1076,(N1076:P1076,Q1076:AE1076)),0)</f>
        <v>1</v>
      </c>
      <c r="F1076" s="7">
        <f>IF(P1076&gt;0,RANK(P1076,(N1076:P1076,Q1076:AE1076)),0)</f>
        <v>0</v>
      </c>
      <c r="G1076" s="1">
        <f t="shared" si="431"/>
        <v>89</v>
      </c>
      <c r="H1076" s="2">
        <f t="shared" si="432"/>
        <v>3.5401750198886237E-2</v>
      </c>
      <c r="I1076" s="2"/>
      <c r="J1076" s="2">
        <f t="shared" si="434"/>
        <v>0.46698488464598248</v>
      </c>
      <c r="K1076" s="2">
        <f t="shared" si="435"/>
        <v>0.50238663484486878</v>
      </c>
      <c r="L1076" s="2">
        <f t="shared" si="436"/>
        <v>0</v>
      </c>
      <c r="M1076" s="2">
        <f t="shared" si="437"/>
        <v>3.0628480509148681E-2</v>
      </c>
      <c r="N1076" s="55">
        <v>1174</v>
      </c>
      <c r="O1076" s="55">
        <v>1263</v>
      </c>
      <c r="Q1076" s="55">
        <v>26</v>
      </c>
      <c r="R1076" s="55">
        <v>23</v>
      </c>
      <c r="S1076" s="55">
        <v>28</v>
      </c>
      <c r="Y1076" s="55">
        <v>0</v>
      </c>
      <c r="Z1076" s="55">
        <v>0</v>
      </c>
      <c r="AA1076" s="55">
        <v>0</v>
      </c>
      <c r="AG1076" s="7">
        <f>IF(Q1076&gt;0,RANK(Q1076,(N1076:P1076,Q1076:AE1076)),0)</f>
        <v>4</v>
      </c>
      <c r="AH1076" s="7">
        <f>IF(R1076&gt;0,RANK(R1076,(N1076:P1076,Q1076:AE1076)),0)</f>
        <v>5</v>
      </c>
      <c r="AI1076" s="7">
        <f>IF(T1076&gt;0,RANK(T1076,(N1076:P1076,Q1076:AE1076)),0)</f>
        <v>0</v>
      </c>
      <c r="AJ1076" s="7">
        <f>IF(S1076&gt;0,RANK(S1076,(N1076:P1076,Q1076:AE1076)),0)</f>
        <v>3</v>
      </c>
      <c r="AK1076" s="2">
        <f t="shared" si="438"/>
        <v>1.0342084327764518E-2</v>
      </c>
      <c r="AL1076" s="2">
        <f t="shared" si="439"/>
        <v>9.148766905330152E-3</v>
      </c>
      <c r="AM1076" s="2">
        <f t="shared" si="440"/>
        <v>0</v>
      </c>
      <c r="AN1076" s="2">
        <f t="shared" si="441"/>
        <v>1.1137629276054098E-2</v>
      </c>
      <c r="AP1076" t="s">
        <v>1027</v>
      </c>
      <c r="AQ1076" t="s">
        <v>606</v>
      </c>
      <c r="AR1076" s="9"/>
      <c r="AT1076">
        <v>2</v>
      </c>
      <c r="AU1076" s="95">
        <v>26</v>
      </c>
      <c r="AV1076" s="97">
        <v>131</v>
      </c>
      <c r="AW1076" s="100">
        <f t="shared" si="421"/>
        <v>26131</v>
      </c>
      <c r="AY1076" s="7" t="s">
        <v>1461</v>
      </c>
    </row>
    <row r="1077" spans="1:51" ht="13" hidden="1" customHeight="1" outlineLevel="1">
      <c r="A1077" t="s">
        <v>1243</v>
      </c>
      <c r="B1077" t="s">
        <v>606</v>
      </c>
      <c r="C1077" s="1">
        <f t="shared" si="433"/>
        <v>7172</v>
      </c>
      <c r="D1077" s="7">
        <f>IF(N1077&gt;0, RANK(N1077,(N1077:P1077,Q1077:AE1077)),0)</f>
        <v>2</v>
      </c>
      <c r="E1077" s="7">
        <f>IF(O1077&gt;0,RANK(O1077,(N1077:P1077,Q1077:AE1077)),0)</f>
        <v>1</v>
      </c>
      <c r="F1077" s="7">
        <f>IF(P1077&gt;0,RANK(P1077,(N1077:P1077,Q1077:AE1077)),0)</f>
        <v>0</v>
      </c>
      <c r="G1077" s="1">
        <f t="shared" si="431"/>
        <v>1107</v>
      </c>
      <c r="H1077" s="2">
        <f t="shared" si="432"/>
        <v>0.15435025097601784</v>
      </c>
      <c r="I1077" s="2"/>
      <c r="J1077" s="2">
        <f t="shared" si="434"/>
        <v>0.39361405465699945</v>
      </c>
      <c r="K1077" s="2">
        <f t="shared" si="435"/>
        <v>0.54796430563301723</v>
      </c>
      <c r="L1077" s="2">
        <f t="shared" si="436"/>
        <v>0</v>
      </c>
      <c r="M1077" s="2">
        <f t="shared" si="437"/>
        <v>5.8421639709983264E-2</v>
      </c>
      <c r="N1077" s="55">
        <v>2823</v>
      </c>
      <c r="O1077" s="55">
        <v>3930</v>
      </c>
      <c r="Q1077" s="55">
        <v>198</v>
      </c>
      <c r="R1077" s="55">
        <v>77</v>
      </c>
      <c r="S1077" s="55">
        <v>144</v>
      </c>
      <c r="Y1077" s="55">
        <v>0</v>
      </c>
      <c r="Z1077" s="55">
        <v>0</v>
      </c>
      <c r="AA1077" s="55">
        <v>0</v>
      </c>
      <c r="AG1077" s="7">
        <f>IF(Q1077&gt;0,RANK(Q1077,(N1077:P1077,Q1077:AE1077)),0)</f>
        <v>3</v>
      </c>
      <c r="AH1077" s="7">
        <f>IF(R1077&gt;0,RANK(R1077,(N1077:P1077,Q1077:AE1077)),0)</f>
        <v>5</v>
      </c>
      <c r="AI1077" s="7">
        <f>IF(T1077&gt;0,RANK(T1077,(N1077:P1077,Q1077:AE1077)),0)</f>
        <v>0</v>
      </c>
      <c r="AJ1077" s="7">
        <f>IF(S1077&gt;0,RANK(S1077,(N1077:P1077,Q1077:AE1077)),0)</f>
        <v>4</v>
      </c>
      <c r="AK1077" s="2">
        <f t="shared" si="438"/>
        <v>2.7607361963190184E-2</v>
      </c>
      <c r="AL1077" s="2">
        <f t="shared" si="439"/>
        <v>1.0736196319018405E-2</v>
      </c>
      <c r="AM1077" s="2">
        <f t="shared" si="440"/>
        <v>0</v>
      </c>
      <c r="AN1077" s="2">
        <f t="shared" si="441"/>
        <v>2.0078081427774678E-2</v>
      </c>
      <c r="AP1077" t="s">
        <v>1243</v>
      </c>
      <c r="AQ1077" t="s">
        <v>606</v>
      </c>
      <c r="AR1077" s="9"/>
      <c r="AT1077">
        <v>2</v>
      </c>
      <c r="AU1077" s="95">
        <v>26</v>
      </c>
      <c r="AV1077" s="97">
        <v>133</v>
      </c>
      <c r="AW1077" s="100">
        <f t="shared" si="421"/>
        <v>26133</v>
      </c>
      <c r="AY1077" s="7" t="s">
        <v>1461</v>
      </c>
    </row>
    <row r="1078" spans="1:51" ht="13" hidden="1" customHeight="1" outlineLevel="1">
      <c r="A1078" t="s">
        <v>1328</v>
      </c>
      <c r="B1078" t="s">
        <v>606</v>
      </c>
      <c r="C1078" s="1">
        <f t="shared" si="433"/>
        <v>2745</v>
      </c>
      <c r="D1078" s="7">
        <f>IF(N1078&gt;0, RANK(N1078,(N1078:P1078,Q1078:AE1078)),0)</f>
        <v>2</v>
      </c>
      <c r="E1078" s="7">
        <f>IF(O1078&gt;0,RANK(O1078,(N1078:P1078,Q1078:AE1078)),0)</f>
        <v>1</v>
      </c>
      <c r="F1078" s="7">
        <f>IF(P1078&gt;0,RANK(P1078,(N1078:P1078,Q1078:AE1078)),0)</f>
        <v>0</v>
      </c>
      <c r="G1078" s="1">
        <f t="shared" si="431"/>
        <v>173</v>
      </c>
      <c r="H1078" s="2">
        <f t="shared" si="432"/>
        <v>6.3023679417122044E-2</v>
      </c>
      <c r="I1078" s="2"/>
      <c r="J1078" s="2">
        <f t="shared" si="434"/>
        <v>0.43497267759562841</v>
      </c>
      <c r="K1078" s="2">
        <f t="shared" si="435"/>
        <v>0.49799635701275047</v>
      </c>
      <c r="L1078" s="2">
        <f t="shared" si="436"/>
        <v>0</v>
      </c>
      <c r="M1078" s="2">
        <f t="shared" si="437"/>
        <v>6.7030965391621122E-2</v>
      </c>
      <c r="N1078" s="55">
        <v>1194</v>
      </c>
      <c r="O1078" s="55">
        <v>1367</v>
      </c>
      <c r="Q1078" s="55">
        <v>91</v>
      </c>
      <c r="R1078" s="55">
        <v>17</v>
      </c>
      <c r="S1078" s="55">
        <v>76</v>
      </c>
      <c r="Y1078" s="55">
        <v>0</v>
      </c>
      <c r="Z1078" s="55">
        <v>0</v>
      </c>
      <c r="AA1078" s="55">
        <v>0</v>
      </c>
      <c r="AG1078" s="7">
        <f>IF(Q1078&gt;0,RANK(Q1078,(N1078:P1078,Q1078:AE1078)),0)</f>
        <v>3</v>
      </c>
      <c r="AH1078" s="7">
        <f>IF(R1078&gt;0,RANK(R1078,(N1078:P1078,Q1078:AE1078)),0)</f>
        <v>5</v>
      </c>
      <c r="AI1078" s="7">
        <f>IF(T1078&gt;0,RANK(T1078,(N1078:P1078,Q1078:AE1078)),0)</f>
        <v>0</v>
      </c>
      <c r="AJ1078" s="7">
        <f>IF(S1078&gt;0,RANK(S1078,(N1078:P1078,Q1078:AE1078)),0)</f>
        <v>4</v>
      </c>
      <c r="AK1078" s="2">
        <f t="shared" si="438"/>
        <v>3.3151183970856105E-2</v>
      </c>
      <c r="AL1078" s="2">
        <f t="shared" si="439"/>
        <v>6.1930783242258652E-3</v>
      </c>
      <c r="AM1078" s="2">
        <f t="shared" si="440"/>
        <v>0</v>
      </c>
      <c r="AN1078" s="2">
        <f t="shared" si="441"/>
        <v>2.7686703096539162E-2</v>
      </c>
      <c r="AP1078" t="s">
        <v>1328</v>
      </c>
      <c r="AQ1078" t="s">
        <v>606</v>
      </c>
      <c r="AR1078" s="9"/>
      <c r="AT1078">
        <v>2</v>
      </c>
      <c r="AU1078" s="95">
        <v>26</v>
      </c>
      <c r="AV1078" s="97">
        <v>135</v>
      </c>
      <c r="AW1078" s="100">
        <f t="shared" si="421"/>
        <v>26135</v>
      </c>
      <c r="AY1078" s="7" t="s">
        <v>1461</v>
      </c>
    </row>
    <row r="1079" spans="1:51" ht="13" hidden="1" customHeight="1" outlineLevel="1">
      <c r="A1079" t="s">
        <v>1039</v>
      </c>
      <c r="B1079" t="s">
        <v>606</v>
      </c>
      <c r="C1079" s="1">
        <f t="shared" si="433"/>
        <v>8465</v>
      </c>
      <c r="D1079" s="7">
        <f>IF(N1079&gt;0, RANK(N1079,(N1079:P1079,Q1079:AE1079)),0)</f>
        <v>2</v>
      </c>
      <c r="E1079" s="7">
        <f>IF(O1079&gt;0,RANK(O1079,(N1079:P1079,Q1079:AE1079)),0)</f>
        <v>1</v>
      </c>
      <c r="F1079" s="7">
        <f>IF(P1079&gt;0,RANK(P1079,(N1079:P1079,Q1079:AE1079)),0)</f>
        <v>0</v>
      </c>
      <c r="G1079" s="1">
        <f t="shared" si="431"/>
        <v>1041</v>
      </c>
      <c r="H1079" s="2">
        <f t="shared" si="432"/>
        <v>0.12297696396928529</v>
      </c>
      <c r="I1079" s="2"/>
      <c r="J1079" s="2">
        <f t="shared" si="434"/>
        <v>0.41618428824571768</v>
      </c>
      <c r="K1079" s="2">
        <f t="shared" si="435"/>
        <v>0.539161252215003</v>
      </c>
      <c r="L1079" s="2">
        <f t="shared" si="436"/>
        <v>0</v>
      </c>
      <c r="M1079" s="2">
        <f t="shared" si="437"/>
        <v>4.4654459539279379E-2</v>
      </c>
      <c r="N1079" s="55">
        <v>3523</v>
      </c>
      <c r="O1079" s="55">
        <v>4564</v>
      </c>
      <c r="Q1079" s="55">
        <v>169</v>
      </c>
      <c r="R1079" s="55">
        <v>80</v>
      </c>
      <c r="S1079" s="55">
        <v>129</v>
      </c>
      <c r="Y1079" s="55">
        <v>0</v>
      </c>
      <c r="Z1079" s="55">
        <v>0</v>
      </c>
      <c r="AA1079" s="55">
        <v>0</v>
      </c>
      <c r="AG1079" s="7">
        <f>IF(Q1079&gt;0,RANK(Q1079,(N1079:P1079,Q1079:AE1079)),0)</f>
        <v>3</v>
      </c>
      <c r="AH1079" s="7">
        <f>IF(R1079&gt;0,RANK(R1079,(N1079:P1079,Q1079:AE1079)),0)</f>
        <v>5</v>
      </c>
      <c r="AI1079" s="7">
        <f>IF(T1079&gt;0,RANK(T1079,(N1079:P1079,Q1079:AE1079)),0)</f>
        <v>0</v>
      </c>
      <c r="AJ1079" s="7">
        <f>IF(S1079&gt;0,RANK(S1079,(N1079:P1079,Q1079:AE1079)),0)</f>
        <v>4</v>
      </c>
      <c r="AK1079" s="2">
        <f t="shared" si="438"/>
        <v>1.9964559952746604E-2</v>
      </c>
      <c r="AL1079" s="2">
        <f t="shared" si="439"/>
        <v>9.4506792675723567E-3</v>
      </c>
      <c r="AM1079" s="2">
        <f t="shared" si="440"/>
        <v>0</v>
      </c>
      <c r="AN1079" s="2">
        <f t="shared" si="441"/>
        <v>1.5239220318960425E-2</v>
      </c>
      <c r="AP1079" t="s">
        <v>1039</v>
      </c>
      <c r="AQ1079" t="s">
        <v>606</v>
      </c>
      <c r="AR1079" s="9"/>
      <c r="AT1079">
        <v>2</v>
      </c>
      <c r="AU1079" s="95">
        <v>26</v>
      </c>
      <c r="AV1079" s="97">
        <v>137</v>
      </c>
      <c r="AW1079" s="100">
        <f t="shared" si="421"/>
        <v>26137</v>
      </c>
      <c r="AY1079" s="7" t="s">
        <v>1461</v>
      </c>
    </row>
    <row r="1080" spans="1:51" ht="13" hidden="1" customHeight="1" outlineLevel="1">
      <c r="A1080" t="s">
        <v>2519</v>
      </c>
      <c r="B1080" t="s">
        <v>606</v>
      </c>
      <c r="C1080" s="1">
        <f t="shared" si="433"/>
        <v>88860</v>
      </c>
      <c r="D1080" s="7">
        <f>IF(N1080&gt;0, RANK(N1080,(N1080:P1080,Q1080:AE1080)),0)</f>
        <v>2</v>
      </c>
      <c r="E1080" s="7">
        <f>IF(O1080&gt;0,RANK(O1080,(N1080:P1080,Q1080:AE1080)),0)</f>
        <v>1</v>
      </c>
      <c r="F1080" s="7">
        <f>IF(P1080&gt;0,RANK(P1080,(N1080:P1080,Q1080:AE1080)),0)</f>
        <v>0</v>
      </c>
      <c r="G1080" s="1">
        <f t="shared" si="431"/>
        <v>30227</v>
      </c>
      <c r="H1080" s="2">
        <f t="shared" si="432"/>
        <v>0.34016430339860454</v>
      </c>
      <c r="I1080" s="2"/>
      <c r="J1080" s="2">
        <f t="shared" si="434"/>
        <v>0.31172631105109161</v>
      </c>
      <c r="K1080" s="2">
        <f t="shared" si="435"/>
        <v>0.6518906144496962</v>
      </c>
      <c r="L1080" s="2">
        <f t="shared" si="436"/>
        <v>0</v>
      </c>
      <c r="M1080" s="2">
        <f t="shared" si="437"/>
        <v>3.6383074499212187E-2</v>
      </c>
      <c r="N1080" s="55">
        <v>27700</v>
      </c>
      <c r="O1080" s="55">
        <v>57927</v>
      </c>
      <c r="Q1080" s="55">
        <v>1687</v>
      </c>
      <c r="R1080" s="55">
        <v>646</v>
      </c>
      <c r="S1080" s="55">
        <v>900</v>
      </c>
      <c r="Y1080" s="55">
        <v>0</v>
      </c>
      <c r="Z1080" s="55">
        <v>0</v>
      </c>
      <c r="AA1080" s="55">
        <v>0</v>
      </c>
      <c r="AG1080" s="7">
        <f>IF(Q1080&gt;0,RANK(Q1080,(N1080:P1080,Q1080:AE1080)),0)</f>
        <v>3</v>
      </c>
      <c r="AH1080" s="7">
        <f>IF(R1080&gt;0,RANK(R1080,(N1080:P1080,Q1080:AE1080)),0)</f>
        <v>5</v>
      </c>
      <c r="AI1080" s="7">
        <f>IF(T1080&gt;0,RANK(T1080,(N1080:P1080,Q1080:AE1080)),0)</f>
        <v>0</v>
      </c>
      <c r="AJ1080" s="7">
        <f>IF(S1080&gt;0,RANK(S1080,(N1080:P1080,Q1080:AE1080)),0)</f>
        <v>4</v>
      </c>
      <c r="AK1080" s="2">
        <f t="shared" si="438"/>
        <v>1.8984920099032184E-2</v>
      </c>
      <c r="AL1080" s="2">
        <f t="shared" si="439"/>
        <v>7.2698627053792483E-3</v>
      </c>
      <c r="AM1080" s="2">
        <f t="shared" si="440"/>
        <v>0</v>
      </c>
      <c r="AN1080" s="2">
        <f t="shared" si="441"/>
        <v>1.012829169480081E-2</v>
      </c>
      <c r="AP1080" t="s">
        <v>2519</v>
      </c>
      <c r="AQ1080" t="s">
        <v>606</v>
      </c>
      <c r="AR1080" s="9"/>
      <c r="AT1080">
        <v>2</v>
      </c>
      <c r="AU1080" s="95">
        <v>26</v>
      </c>
      <c r="AV1080" s="97">
        <v>139</v>
      </c>
      <c r="AW1080" s="100">
        <f t="shared" si="421"/>
        <v>26139</v>
      </c>
      <c r="AY1080" s="7" t="s">
        <v>1461</v>
      </c>
    </row>
    <row r="1081" spans="1:51" ht="13" hidden="1" customHeight="1" outlineLevel="1">
      <c r="A1081" t="s">
        <v>1782</v>
      </c>
      <c r="B1081" t="s">
        <v>606</v>
      </c>
      <c r="C1081" s="1">
        <f t="shared" si="433"/>
        <v>5226</v>
      </c>
      <c r="D1081" s="7">
        <f>IF(N1081&gt;0, RANK(N1081,(N1081:P1081,Q1081:AE1081)),0)</f>
        <v>1</v>
      </c>
      <c r="E1081" s="7">
        <f>IF(O1081&gt;0,RANK(O1081,(N1081:P1081,Q1081:AE1081)),0)</f>
        <v>2</v>
      </c>
      <c r="F1081" s="7">
        <f>IF(P1081&gt;0,RANK(P1081,(N1081:P1081,Q1081:AE1081)),0)</f>
        <v>0</v>
      </c>
      <c r="G1081" s="1">
        <f t="shared" si="431"/>
        <v>169</v>
      </c>
      <c r="H1081" s="2">
        <f t="shared" si="432"/>
        <v>3.2338308457711441E-2</v>
      </c>
      <c r="I1081" s="2"/>
      <c r="J1081" s="2">
        <f t="shared" si="434"/>
        <v>0.49674703406046689</v>
      </c>
      <c r="K1081" s="2">
        <f t="shared" si="435"/>
        <v>0.46440872560275548</v>
      </c>
      <c r="L1081" s="2">
        <f t="shared" si="436"/>
        <v>0</v>
      </c>
      <c r="M1081" s="2">
        <f t="shared" si="437"/>
        <v>3.884424033677758E-2</v>
      </c>
      <c r="N1081" s="55">
        <v>2596</v>
      </c>
      <c r="O1081" s="55">
        <v>2427</v>
      </c>
      <c r="Q1081" s="55">
        <v>94</v>
      </c>
      <c r="R1081" s="55">
        <v>41</v>
      </c>
      <c r="S1081" s="55">
        <v>68</v>
      </c>
      <c r="Y1081" s="55">
        <v>0</v>
      </c>
      <c r="Z1081" s="55">
        <v>0</v>
      </c>
      <c r="AA1081" s="55">
        <v>0</v>
      </c>
      <c r="AG1081" s="7">
        <f>IF(Q1081&gt;0,RANK(Q1081,(N1081:P1081,Q1081:AE1081)),0)</f>
        <v>3</v>
      </c>
      <c r="AH1081" s="7">
        <f>IF(R1081&gt;0,RANK(R1081,(N1081:P1081,Q1081:AE1081)),0)</f>
        <v>5</v>
      </c>
      <c r="AI1081" s="7">
        <f>IF(T1081&gt;0,RANK(T1081,(N1081:P1081,Q1081:AE1081)),0)</f>
        <v>0</v>
      </c>
      <c r="AJ1081" s="7">
        <f>IF(S1081&gt;0,RANK(S1081,(N1081:P1081,Q1081:AE1081)),0)</f>
        <v>4</v>
      </c>
      <c r="AK1081" s="2">
        <f t="shared" si="438"/>
        <v>1.7986988136241867E-2</v>
      </c>
      <c r="AL1081" s="2">
        <f t="shared" si="439"/>
        <v>7.8453884424033674E-3</v>
      </c>
      <c r="AM1081" s="2">
        <f t="shared" si="440"/>
        <v>0</v>
      </c>
      <c r="AN1081" s="2">
        <f t="shared" si="441"/>
        <v>1.3011863758132415E-2</v>
      </c>
      <c r="AP1081" t="s">
        <v>1782</v>
      </c>
      <c r="AQ1081" t="s">
        <v>606</v>
      </c>
      <c r="AR1081" s="9"/>
      <c r="AT1081">
        <v>2</v>
      </c>
      <c r="AU1081" s="95">
        <v>26</v>
      </c>
      <c r="AV1081" s="97">
        <v>141</v>
      </c>
      <c r="AW1081" s="100">
        <f t="shared" si="421"/>
        <v>26141</v>
      </c>
      <c r="AY1081" s="7" t="s">
        <v>1461</v>
      </c>
    </row>
    <row r="1082" spans="1:51" ht="13" hidden="1" customHeight="1" outlineLevel="1">
      <c r="A1082" t="s">
        <v>1895</v>
      </c>
      <c r="B1082" t="s">
        <v>606</v>
      </c>
      <c r="C1082" s="1">
        <f t="shared" si="433"/>
        <v>9053</v>
      </c>
      <c r="D1082" s="7">
        <f>IF(N1082&gt;0, RANK(N1082,(N1082:P1082,Q1082:AE1082)),0)</f>
        <v>1</v>
      </c>
      <c r="E1082" s="7">
        <f>IF(O1082&gt;0,RANK(O1082,(N1082:P1082,Q1082:AE1082)),0)</f>
        <v>2</v>
      </c>
      <c r="F1082" s="7">
        <f>IF(P1082&gt;0,RANK(P1082,(N1082:P1082,Q1082:AE1082)),0)</f>
        <v>0</v>
      </c>
      <c r="G1082" s="1">
        <f t="shared" si="431"/>
        <v>219</v>
      </c>
      <c r="H1082" s="2">
        <f t="shared" si="432"/>
        <v>2.4190875952722853E-2</v>
      </c>
      <c r="I1082" s="2"/>
      <c r="J1082" s="2">
        <f t="shared" si="434"/>
        <v>0.48282337346735887</v>
      </c>
      <c r="K1082" s="2">
        <f t="shared" si="435"/>
        <v>0.45863249751463603</v>
      </c>
      <c r="L1082" s="2">
        <f t="shared" si="436"/>
        <v>0</v>
      </c>
      <c r="M1082" s="2">
        <f t="shared" si="437"/>
        <v>5.8544129018005153E-2</v>
      </c>
      <c r="N1082" s="55">
        <v>4371</v>
      </c>
      <c r="O1082" s="55">
        <v>4152</v>
      </c>
      <c r="Q1082" s="55">
        <v>261</v>
      </c>
      <c r="R1082" s="55">
        <v>73</v>
      </c>
      <c r="S1082" s="55">
        <v>196</v>
      </c>
      <c r="Y1082" s="55">
        <v>0</v>
      </c>
      <c r="Z1082" s="55">
        <v>0</v>
      </c>
      <c r="AA1082" s="55">
        <v>0</v>
      </c>
      <c r="AG1082" s="7">
        <f>IF(Q1082&gt;0,RANK(Q1082,(N1082:P1082,Q1082:AE1082)),0)</f>
        <v>3</v>
      </c>
      <c r="AH1082" s="7">
        <f>IF(R1082&gt;0,RANK(R1082,(N1082:P1082,Q1082:AE1082)),0)</f>
        <v>5</v>
      </c>
      <c r="AI1082" s="7">
        <f>IF(T1082&gt;0,RANK(T1082,(N1082:P1082,Q1082:AE1082)),0)</f>
        <v>0</v>
      </c>
      <c r="AJ1082" s="7">
        <f>IF(S1082&gt;0,RANK(S1082,(N1082:P1082,Q1082:AE1082)),0)</f>
        <v>4</v>
      </c>
      <c r="AK1082" s="2">
        <f t="shared" si="438"/>
        <v>2.8830222025847785E-2</v>
      </c>
      <c r="AL1082" s="2">
        <f t="shared" si="439"/>
        <v>8.0636253175742842E-3</v>
      </c>
      <c r="AM1082" s="2">
        <f t="shared" si="440"/>
        <v>0</v>
      </c>
      <c r="AN1082" s="2">
        <f t="shared" si="441"/>
        <v>2.1650281674583011E-2</v>
      </c>
      <c r="AP1082" t="s">
        <v>1895</v>
      </c>
      <c r="AQ1082" t="s">
        <v>606</v>
      </c>
      <c r="AR1082" s="9"/>
      <c r="AT1082">
        <v>2</v>
      </c>
      <c r="AU1082" s="95">
        <v>26</v>
      </c>
      <c r="AV1082" s="97">
        <v>143</v>
      </c>
      <c r="AW1082" s="100">
        <f t="shared" si="421"/>
        <v>26143</v>
      </c>
      <c r="AY1082" s="7" t="s">
        <v>1461</v>
      </c>
    </row>
    <row r="1083" spans="1:51" ht="13" hidden="1" customHeight="1" outlineLevel="1">
      <c r="A1083" t="s">
        <v>2089</v>
      </c>
      <c r="B1083" t="s">
        <v>606</v>
      </c>
      <c r="C1083" s="1">
        <f t="shared" si="433"/>
        <v>66459</v>
      </c>
      <c r="D1083" s="7">
        <f>IF(N1083&gt;0, RANK(N1083,(N1083:P1083,Q1083:AE1083)),0)</f>
        <v>1</v>
      </c>
      <c r="E1083" s="7">
        <f>IF(O1083&gt;0,RANK(O1083,(N1083:P1083,Q1083:AE1083)),0)</f>
        <v>2</v>
      </c>
      <c r="F1083" s="7">
        <f>IF(P1083&gt;0,RANK(P1083,(N1083:P1083,Q1083:AE1083)),0)</f>
        <v>0</v>
      </c>
      <c r="G1083" s="1">
        <f t="shared" si="431"/>
        <v>14689</v>
      </c>
      <c r="H1083" s="2">
        <f t="shared" si="432"/>
        <v>0.22102348816563597</v>
      </c>
      <c r="I1083" s="2"/>
      <c r="J1083" s="2">
        <f t="shared" si="434"/>
        <v>0.59338840488120492</v>
      </c>
      <c r="K1083" s="2">
        <f t="shared" si="435"/>
        <v>0.37236491671556898</v>
      </c>
      <c r="L1083" s="2">
        <f t="shared" si="436"/>
        <v>0</v>
      </c>
      <c r="M1083" s="2">
        <f t="shared" si="437"/>
        <v>3.4246678403226094E-2</v>
      </c>
      <c r="N1083" s="55">
        <v>39436</v>
      </c>
      <c r="O1083" s="55">
        <v>24747</v>
      </c>
      <c r="Q1083" s="55">
        <v>1141</v>
      </c>
      <c r="R1083" s="55">
        <v>407</v>
      </c>
      <c r="S1083" s="55">
        <v>728</v>
      </c>
      <c r="Y1083" s="55">
        <v>0</v>
      </c>
      <c r="Z1083" s="55">
        <v>0</v>
      </c>
      <c r="AA1083" s="55">
        <v>0</v>
      </c>
      <c r="AG1083" s="7">
        <f>IF(Q1083&gt;0,RANK(Q1083,(N1083:P1083,Q1083:AE1083)),0)</f>
        <v>3</v>
      </c>
      <c r="AH1083" s="7">
        <f>IF(R1083&gt;0,RANK(R1083,(N1083:P1083,Q1083:AE1083)),0)</f>
        <v>5</v>
      </c>
      <c r="AI1083" s="7">
        <f>IF(T1083&gt;0,RANK(T1083,(N1083:P1083,Q1083:AE1083)),0)</f>
        <v>0</v>
      </c>
      <c r="AJ1083" s="7">
        <f>IF(S1083&gt;0,RANK(S1083,(N1083:P1083,Q1083:AE1083)),0)</f>
        <v>4</v>
      </c>
      <c r="AK1083" s="2">
        <f t="shared" si="438"/>
        <v>1.716847981462255E-2</v>
      </c>
      <c r="AL1083" s="2">
        <f t="shared" si="439"/>
        <v>6.1240764982921801E-3</v>
      </c>
      <c r="AM1083" s="2">
        <f t="shared" si="440"/>
        <v>0</v>
      </c>
      <c r="AN1083" s="2">
        <f t="shared" si="441"/>
        <v>1.0954122090311319E-2</v>
      </c>
      <c r="AP1083" t="s">
        <v>2089</v>
      </c>
      <c r="AQ1083" t="s">
        <v>606</v>
      </c>
      <c r="AR1083" s="9"/>
      <c r="AT1083">
        <v>2</v>
      </c>
      <c r="AU1083" s="95">
        <v>26</v>
      </c>
      <c r="AV1083" s="97">
        <v>145</v>
      </c>
      <c r="AW1083" s="100">
        <f t="shared" si="421"/>
        <v>26145</v>
      </c>
      <c r="AY1083" s="7" t="s">
        <v>1461</v>
      </c>
    </row>
    <row r="1084" spans="1:51" ht="13" hidden="1" customHeight="1" outlineLevel="1">
      <c r="A1084" t="s">
        <v>331</v>
      </c>
      <c r="B1084" t="s">
        <v>606</v>
      </c>
      <c r="C1084" s="1">
        <f t="shared" si="433"/>
        <v>51187</v>
      </c>
      <c r="D1084" s="7">
        <f>IF(N1084&gt;0, RANK(N1084,(N1084:P1084,Q1084:AE1084)),0)</f>
        <v>1</v>
      </c>
      <c r="E1084" s="7">
        <f>IF(O1084&gt;0,RANK(O1084,(N1084:P1084,Q1084:AE1084)),0)</f>
        <v>2</v>
      </c>
      <c r="F1084" s="7">
        <f>IF(P1084&gt;0,RANK(P1084,(N1084:P1084,Q1084:AE1084)),0)</f>
        <v>0</v>
      </c>
      <c r="G1084" s="1">
        <f t="shared" si="431"/>
        <v>1361</v>
      </c>
      <c r="H1084" s="2">
        <f t="shared" si="432"/>
        <v>2.6588782308007892E-2</v>
      </c>
      <c r="I1084" s="2"/>
      <c r="J1084" s="2">
        <f t="shared" si="434"/>
        <v>0.48504503096489343</v>
      </c>
      <c r="K1084" s="2">
        <f t="shared" si="435"/>
        <v>0.45845624865688556</v>
      </c>
      <c r="L1084" s="2">
        <f t="shared" si="436"/>
        <v>0</v>
      </c>
      <c r="M1084" s="2">
        <f t="shared" si="437"/>
        <v>5.6498720378220957E-2</v>
      </c>
      <c r="N1084" s="55">
        <v>24828</v>
      </c>
      <c r="O1084" s="55">
        <v>23467</v>
      </c>
      <c r="Q1084" s="55">
        <v>1381</v>
      </c>
      <c r="R1084" s="55">
        <v>497</v>
      </c>
      <c r="S1084" s="55">
        <v>1013</v>
      </c>
      <c r="Y1084" s="55">
        <v>1</v>
      </c>
      <c r="Z1084" s="55">
        <v>0</v>
      </c>
      <c r="AA1084" s="55">
        <v>0</v>
      </c>
      <c r="AG1084" s="7">
        <f>IF(Q1084&gt;0,RANK(Q1084,(N1084:P1084,Q1084:AE1084)),0)</f>
        <v>3</v>
      </c>
      <c r="AH1084" s="7">
        <f>IF(R1084&gt;0,RANK(R1084,(N1084:P1084,Q1084:AE1084)),0)</f>
        <v>5</v>
      </c>
      <c r="AI1084" s="7">
        <f>IF(T1084&gt;0,RANK(T1084,(N1084:P1084,Q1084:AE1084)),0)</f>
        <v>0</v>
      </c>
      <c r="AJ1084" s="7">
        <f>IF(S1084&gt;0,RANK(S1084,(N1084:P1084,Q1084:AE1084)),0)</f>
        <v>4</v>
      </c>
      <c r="AK1084" s="2">
        <f t="shared" si="438"/>
        <v>2.6979506515326157E-2</v>
      </c>
      <c r="AL1084" s="2">
        <f t="shared" si="439"/>
        <v>9.7094965518588709E-3</v>
      </c>
      <c r="AM1084" s="2">
        <f t="shared" si="440"/>
        <v>0</v>
      </c>
      <c r="AN1084" s="2">
        <f t="shared" si="441"/>
        <v>1.9790181100670091E-2</v>
      </c>
      <c r="AP1084" t="s">
        <v>331</v>
      </c>
      <c r="AQ1084" t="s">
        <v>606</v>
      </c>
      <c r="AR1084" s="9"/>
      <c r="AT1084">
        <v>2</v>
      </c>
      <c r="AU1084" s="95">
        <v>26</v>
      </c>
      <c r="AV1084" s="97">
        <v>147</v>
      </c>
      <c r="AW1084" s="100">
        <f t="shared" si="421"/>
        <v>26147</v>
      </c>
      <c r="AY1084" s="7" t="s">
        <v>1461</v>
      </c>
    </row>
    <row r="1085" spans="1:51" ht="13" hidden="1" customHeight="1" outlineLevel="1">
      <c r="A1085" t="s">
        <v>138</v>
      </c>
      <c r="B1085" t="s">
        <v>606</v>
      </c>
      <c r="C1085" s="1">
        <f t="shared" si="433"/>
        <v>14820</v>
      </c>
      <c r="D1085" s="7">
        <f>IF(N1085&gt;0, RANK(N1085,(N1085:P1085,Q1085:AE1085)),0)</f>
        <v>2</v>
      </c>
      <c r="E1085" s="7">
        <f>IF(O1085&gt;0,RANK(O1085,(N1085:P1085,Q1085:AE1085)),0)</f>
        <v>1</v>
      </c>
      <c r="F1085" s="7">
        <f>IF(P1085&gt;0,RANK(P1085,(N1085:P1085,Q1085:AE1085)),0)</f>
        <v>0</v>
      </c>
      <c r="G1085" s="1">
        <f t="shared" si="431"/>
        <v>1789</v>
      </c>
      <c r="H1085" s="2">
        <f t="shared" si="432"/>
        <v>0.12071524966261808</v>
      </c>
      <c r="I1085" s="2"/>
      <c r="J1085" s="2">
        <f t="shared" si="434"/>
        <v>0.41174089068825909</v>
      </c>
      <c r="K1085" s="2">
        <f t="shared" si="435"/>
        <v>0.53245614035087718</v>
      </c>
      <c r="L1085" s="2">
        <f t="shared" si="436"/>
        <v>0</v>
      </c>
      <c r="M1085" s="2">
        <f t="shared" si="437"/>
        <v>5.5802968960863675E-2</v>
      </c>
      <c r="N1085" s="55">
        <v>6102</v>
      </c>
      <c r="O1085" s="55">
        <v>7891</v>
      </c>
      <c r="Q1085" s="55">
        <v>418</v>
      </c>
      <c r="R1085" s="55">
        <v>148</v>
      </c>
      <c r="S1085" s="55">
        <v>261</v>
      </c>
      <c r="Y1085" s="55">
        <v>0</v>
      </c>
      <c r="Z1085" s="55">
        <v>0</v>
      </c>
      <c r="AA1085" s="55">
        <v>0</v>
      </c>
      <c r="AG1085" s="7">
        <f>IF(Q1085&gt;0,RANK(Q1085,(N1085:P1085,Q1085:AE1085)),0)</f>
        <v>3</v>
      </c>
      <c r="AH1085" s="7">
        <f>IF(R1085&gt;0,RANK(R1085,(N1085:P1085,Q1085:AE1085)),0)</f>
        <v>5</v>
      </c>
      <c r="AI1085" s="7">
        <f>IF(T1085&gt;0,RANK(T1085,(N1085:P1085,Q1085:AE1085)),0)</f>
        <v>0</v>
      </c>
      <c r="AJ1085" s="7">
        <f>IF(S1085&gt;0,RANK(S1085,(N1085:P1085,Q1085:AE1085)),0)</f>
        <v>4</v>
      </c>
      <c r="AK1085" s="2">
        <f t="shared" si="438"/>
        <v>2.8205128205128206E-2</v>
      </c>
      <c r="AL1085" s="2">
        <f t="shared" si="439"/>
        <v>9.9865047233468288E-3</v>
      </c>
      <c r="AM1085" s="2">
        <f t="shared" si="440"/>
        <v>0</v>
      </c>
      <c r="AN1085" s="2">
        <f t="shared" si="441"/>
        <v>1.7611336032388663E-2</v>
      </c>
      <c r="AP1085" t="s">
        <v>138</v>
      </c>
      <c r="AQ1085" t="s">
        <v>606</v>
      </c>
      <c r="AR1085" s="9"/>
      <c r="AT1085">
        <v>2</v>
      </c>
      <c r="AU1085" s="95">
        <v>26</v>
      </c>
      <c r="AV1085" s="97">
        <v>149</v>
      </c>
      <c r="AW1085" s="100">
        <f t="shared" si="421"/>
        <v>26149</v>
      </c>
      <c r="AY1085" s="7" t="s">
        <v>1461</v>
      </c>
    </row>
    <row r="1086" spans="1:51" ht="13" hidden="1" customHeight="1" outlineLevel="1">
      <c r="A1086" t="s">
        <v>972</v>
      </c>
      <c r="B1086" t="s">
        <v>606</v>
      </c>
      <c r="C1086" s="1">
        <f t="shared" si="433"/>
        <v>12547</v>
      </c>
      <c r="D1086" s="7">
        <f>IF(N1086&gt;0, RANK(N1086,(N1086:P1086,Q1086:AE1086)),0)</f>
        <v>2</v>
      </c>
      <c r="E1086" s="7">
        <f>IF(O1086&gt;0,RANK(O1086,(N1086:P1086,Q1086:AE1086)),0)</f>
        <v>1</v>
      </c>
      <c r="F1086" s="7">
        <f>IF(P1086&gt;0,RANK(P1086,(N1086:P1086,Q1086:AE1086)),0)</f>
        <v>0</v>
      </c>
      <c r="G1086" s="1">
        <f t="shared" si="431"/>
        <v>1628</v>
      </c>
      <c r="H1086" s="2">
        <f t="shared" si="432"/>
        <v>0.12975213198374114</v>
      </c>
      <c r="I1086" s="2"/>
      <c r="J1086" s="2">
        <f t="shared" si="434"/>
        <v>0.4098987805850004</v>
      </c>
      <c r="K1086" s="2">
        <f t="shared" si="435"/>
        <v>0.53965091256874154</v>
      </c>
      <c r="L1086" s="2">
        <f t="shared" si="436"/>
        <v>0</v>
      </c>
      <c r="M1086" s="2">
        <f t="shared" si="437"/>
        <v>5.0450306846258064E-2</v>
      </c>
      <c r="N1086" s="55">
        <v>5143</v>
      </c>
      <c r="O1086" s="55">
        <v>6771</v>
      </c>
      <c r="Q1086" s="55">
        <v>281</v>
      </c>
      <c r="R1086" s="55">
        <v>114</v>
      </c>
      <c r="S1086" s="55">
        <v>238</v>
      </c>
      <c r="Y1086" s="55">
        <v>0</v>
      </c>
      <c r="Z1086" s="55">
        <v>0</v>
      </c>
      <c r="AA1086" s="55">
        <v>0</v>
      </c>
      <c r="AG1086" s="7">
        <f>IF(Q1086&gt;0,RANK(Q1086,(N1086:P1086,Q1086:AE1086)),0)</f>
        <v>3</v>
      </c>
      <c r="AH1086" s="7">
        <f>IF(R1086&gt;0,RANK(R1086,(N1086:P1086,Q1086:AE1086)),0)</f>
        <v>5</v>
      </c>
      <c r="AI1086" s="7">
        <f>IF(T1086&gt;0,RANK(T1086,(N1086:P1086,Q1086:AE1086)),0)</f>
        <v>0</v>
      </c>
      <c r="AJ1086" s="7">
        <f>IF(S1086&gt;0,RANK(S1086,(N1086:P1086,Q1086:AE1086)),0)</f>
        <v>4</v>
      </c>
      <c r="AK1086" s="2">
        <f t="shared" si="438"/>
        <v>2.2395791822746473E-2</v>
      </c>
      <c r="AL1086" s="2">
        <f t="shared" si="439"/>
        <v>9.0858372519327327E-3</v>
      </c>
      <c r="AM1086" s="2">
        <f t="shared" si="440"/>
        <v>0</v>
      </c>
      <c r="AN1086" s="2">
        <f t="shared" si="441"/>
        <v>1.8968677771578863E-2</v>
      </c>
      <c r="AP1086" t="s">
        <v>972</v>
      </c>
      <c r="AQ1086" t="s">
        <v>606</v>
      </c>
      <c r="AR1086" s="9"/>
      <c r="AT1086">
        <v>2</v>
      </c>
      <c r="AU1086" s="95">
        <v>26</v>
      </c>
      <c r="AV1086" s="97">
        <v>151</v>
      </c>
      <c r="AW1086" s="100">
        <f t="shared" si="421"/>
        <v>26151</v>
      </c>
      <c r="AY1086" s="7" t="s">
        <v>1461</v>
      </c>
    </row>
    <row r="1087" spans="1:51" ht="13" hidden="1" customHeight="1" outlineLevel="1">
      <c r="A1087" t="s">
        <v>2079</v>
      </c>
      <c r="B1087" t="s">
        <v>606</v>
      </c>
      <c r="C1087" s="1">
        <f t="shared" si="433"/>
        <v>2865</v>
      </c>
      <c r="D1087" s="7">
        <f>IF(N1087&gt;0, RANK(N1087,(N1087:P1087,Q1087:AE1087)),0)</f>
        <v>2</v>
      </c>
      <c r="E1087" s="7">
        <f>IF(O1087&gt;0,RANK(O1087,(N1087:P1087,Q1087:AE1087)),0)</f>
        <v>1</v>
      </c>
      <c r="F1087" s="7">
        <f>IF(P1087&gt;0,RANK(P1087,(N1087:P1087,Q1087:AE1087)),0)</f>
        <v>0</v>
      </c>
      <c r="G1087" s="1">
        <f t="shared" si="431"/>
        <v>165</v>
      </c>
      <c r="H1087" s="2">
        <f t="shared" si="432"/>
        <v>5.7591623036649213E-2</v>
      </c>
      <c r="I1087" s="2"/>
      <c r="J1087" s="2">
        <f t="shared" si="434"/>
        <v>0.45828970331588131</v>
      </c>
      <c r="K1087" s="2">
        <f t="shared" si="435"/>
        <v>0.51588132635253059</v>
      </c>
      <c r="L1087" s="2">
        <f t="shared" si="436"/>
        <v>0</v>
      </c>
      <c r="M1087" s="2">
        <f t="shared" si="437"/>
        <v>2.5828970331588152E-2</v>
      </c>
      <c r="N1087" s="55">
        <v>1313</v>
      </c>
      <c r="O1087" s="55">
        <v>1478</v>
      </c>
      <c r="Q1087" s="55">
        <v>37</v>
      </c>
      <c r="R1087" s="55">
        <v>13</v>
      </c>
      <c r="S1087" s="55">
        <v>24</v>
      </c>
      <c r="Y1087" s="55">
        <v>0</v>
      </c>
      <c r="Z1087" s="55">
        <v>0</v>
      </c>
      <c r="AA1087" s="55">
        <v>0</v>
      </c>
      <c r="AG1087" s="7">
        <f>IF(Q1087&gt;0,RANK(Q1087,(N1087:P1087,Q1087:AE1087)),0)</f>
        <v>3</v>
      </c>
      <c r="AH1087" s="7">
        <f>IF(R1087&gt;0,RANK(R1087,(N1087:P1087,Q1087:AE1087)),0)</f>
        <v>5</v>
      </c>
      <c r="AI1087" s="7">
        <f>IF(T1087&gt;0,RANK(T1087,(N1087:P1087,Q1087:AE1087)),0)</f>
        <v>0</v>
      </c>
      <c r="AJ1087" s="7">
        <f>IF(S1087&gt;0,RANK(S1087,(N1087:P1087,Q1087:AE1087)),0)</f>
        <v>4</v>
      </c>
      <c r="AK1087" s="2">
        <f t="shared" si="438"/>
        <v>1.2914485165794066E-2</v>
      </c>
      <c r="AL1087" s="2">
        <f t="shared" si="439"/>
        <v>4.5375218150087264E-3</v>
      </c>
      <c r="AM1087" s="2">
        <f t="shared" si="440"/>
        <v>0</v>
      </c>
      <c r="AN1087" s="2">
        <f t="shared" si="441"/>
        <v>8.3769633507853412E-3</v>
      </c>
      <c r="AP1087" t="s">
        <v>2079</v>
      </c>
      <c r="AQ1087" t="s">
        <v>606</v>
      </c>
      <c r="AR1087" s="9"/>
      <c r="AT1087">
        <v>2</v>
      </c>
      <c r="AU1087" s="95">
        <v>26</v>
      </c>
      <c r="AV1087" s="97">
        <v>153</v>
      </c>
      <c r="AW1087" s="100">
        <f t="shared" si="421"/>
        <v>26153</v>
      </c>
      <c r="AY1087" s="7" t="s">
        <v>1461</v>
      </c>
    </row>
    <row r="1088" spans="1:51" ht="13" hidden="1" customHeight="1" outlineLevel="1">
      <c r="A1088" t="s">
        <v>474</v>
      </c>
      <c r="B1088" t="s">
        <v>606</v>
      </c>
      <c r="C1088" s="1">
        <f t="shared" si="433"/>
        <v>23956</v>
      </c>
      <c r="D1088" s="7">
        <f>IF(N1088&gt;0, RANK(N1088,(N1088:P1088,Q1088:AE1088)),0)</f>
        <v>1</v>
      </c>
      <c r="E1088" s="7">
        <f>IF(O1088&gt;0,RANK(O1088,(N1088:P1088,Q1088:AE1088)),0)</f>
        <v>2</v>
      </c>
      <c r="F1088" s="7">
        <f>IF(P1088&gt;0,RANK(P1088,(N1088:P1088,Q1088:AE1088)),0)</f>
        <v>0</v>
      </c>
      <c r="G1088" s="1">
        <f t="shared" si="431"/>
        <v>2550</v>
      </c>
      <c r="H1088" s="2">
        <f t="shared" si="432"/>
        <v>0.10644514944064118</v>
      </c>
      <c r="I1088" s="2"/>
      <c r="J1088" s="2">
        <f t="shared" si="434"/>
        <v>0.52938720988478882</v>
      </c>
      <c r="K1088" s="2">
        <f t="shared" si="435"/>
        <v>0.42294206044414762</v>
      </c>
      <c r="L1088" s="2">
        <f t="shared" si="436"/>
        <v>0</v>
      </c>
      <c r="M1088" s="2">
        <f t="shared" si="437"/>
        <v>4.7670729671063561E-2</v>
      </c>
      <c r="N1088" s="55">
        <v>12682</v>
      </c>
      <c r="O1088" s="55">
        <v>10132</v>
      </c>
      <c r="Q1088" s="55">
        <v>561</v>
      </c>
      <c r="R1088" s="55">
        <v>195</v>
      </c>
      <c r="S1088" s="55">
        <v>386</v>
      </c>
      <c r="Y1088" s="55">
        <v>0</v>
      </c>
      <c r="Z1088" s="55">
        <v>0</v>
      </c>
      <c r="AA1088" s="55">
        <v>0</v>
      </c>
      <c r="AG1088" s="7">
        <f>IF(Q1088&gt;0,RANK(Q1088,(N1088:P1088,Q1088:AE1088)),0)</f>
        <v>3</v>
      </c>
      <c r="AH1088" s="7">
        <f>IF(R1088&gt;0,RANK(R1088,(N1088:P1088,Q1088:AE1088)),0)</f>
        <v>5</v>
      </c>
      <c r="AI1088" s="7">
        <f>IF(T1088&gt;0,RANK(T1088,(N1088:P1088,Q1088:AE1088)),0)</f>
        <v>0</v>
      </c>
      <c r="AJ1088" s="7">
        <f>IF(S1088&gt;0,RANK(S1088,(N1088:P1088,Q1088:AE1088)),0)</f>
        <v>4</v>
      </c>
      <c r="AK1088" s="2">
        <f t="shared" si="438"/>
        <v>2.3417932876941057E-2</v>
      </c>
      <c r="AL1088" s="2">
        <f t="shared" si="439"/>
        <v>8.1399231925196186E-3</v>
      </c>
      <c r="AM1088" s="2">
        <f t="shared" si="440"/>
        <v>0</v>
      </c>
      <c r="AN1088" s="2">
        <f t="shared" si="441"/>
        <v>1.6112873601602937E-2</v>
      </c>
      <c r="AP1088" t="s">
        <v>474</v>
      </c>
      <c r="AQ1088" t="s">
        <v>606</v>
      </c>
      <c r="AR1088" s="9"/>
      <c r="AT1088">
        <v>2</v>
      </c>
      <c r="AU1088" s="95">
        <v>26</v>
      </c>
      <c r="AV1088" s="97">
        <v>155</v>
      </c>
      <c r="AW1088" s="100">
        <f t="shared" si="421"/>
        <v>26155</v>
      </c>
      <c r="AY1088" s="7" t="s">
        <v>1461</v>
      </c>
    </row>
    <row r="1089" spans="1:61" ht="13" hidden="1" customHeight="1" outlineLevel="1">
      <c r="A1089" t="s">
        <v>1024</v>
      </c>
      <c r="B1089" t="s">
        <v>606</v>
      </c>
      <c r="C1089" s="1">
        <f t="shared" si="433"/>
        <v>17743</v>
      </c>
      <c r="D1089" s="7">
        <f>IF(N1089&gt;0, RANK(N1089,(N1089:P1089,Q1089:AE1089)),0)</f>
        <v>2</v>
      </c>
      <c r="E1089" s="7">
        <f>IF(O1089&gt;0,RANK(O1089,(N1089:P1089,Q1089:AE1089)),0)</f>
        <v>1</v>
      </c>
      <c r="F1089" s="7">
        <f>IF(P1089&gt;0,RANK(P1089,(N1089:P1089,Q1089:AE1089)),0)</f>
        <v>0</v>
      </c>
      <c r="G1089" s="1">
        <f t="shared" si="431"/>
        <v>10</v>
      </c>
      <c r="H1089" s="2">
        <f t="shared" si="432"/>
        <v>5.6360254748351465E-4</v>
      </c>
      <c r="I1089" s="2"/>
      <c r="J1089" s="2">
        <f t="shared" si="434"/>
        <v>0.47742771797328526</v>
      </c>
      <c r="K1089" s="2">
        <f t="shared" si="435"/>
        <v>0.47799132052076876</v>
      </c>
      <c r="L1089" s="2">
        <f t="shared" si="436"/>
        <v>0</v>
      </c>
      <c r="M1089" s="2">
        <f t="shared" si="437"/>
        <v>4.4580961505945926E-2</v>
      </c>
      <c r="N1089" s="55">
        <v>8471</v>
      </c>
      <c r="O1089" s="55">
        <v>8481</v>
      </c>
      <c r="Q1089" s="55">
        <v>314</v>
      </c>
      <c r="R1089" s="55">
        <v>175</v>
      </c>
      <c r="S1089" s="55">
        <v>302</v>
      </c>
      <c r="Y1089" s="55">
        <v>0</v>
      </c>
      <c r="Z1089" s="55">
        <v>0</v>
      </c>
      <c r="AA1089" s="55">
        <v>0</v>
      </c>
      <c r="AG1089" s="7">
        <f>IF(Q1089&gt;0,RANK(Q1089,(N1089:P1089,Q1089:AE1089)),0)</f>
        <v>3</v>
      </c>
      <c r="AH1089" s="7">
        <f>IF(R1089&gt;0,RANK(R1089,(N1089:P1089,Q1089:AE1089)),0)</f>
        <v>5</v>
      </c>
      <c r="AI1089" s="7">
        <f>IF(T1089&gt;0,RANK(T1089,(N1089:P1089,Q1089:AE1089)),0)</f>
        <v>0</v>
      </c>
      <c r="AJ1089" s="7">
        <f>IF(S1089&gt;0,RANK(S1089,(N1089:P1089,Q1089:AE1089)),0)</f>
        <v>4</v>
      </c>
      <c r="AK1089" s="2">
        <f t="shared" si="438"/>
        <v>1.7697119990982359E-2</v>
      </c>
      <c r="AL1089" s="2">
        <f t="shared" si="439"/>
        <v>9.863044580961506E-3</v>
      </c>
      <c r="AM1089" s="2">
        <f t="shared" si="440"/>
        <v>0</v>
      </c>
      <c r="AN1089" s="2">
        <f t="shared" si="441"/>
        <v>1.7020796934002141E-2</v>
      </c>
      <c r="AP1089" t="s">
        <v>1024</v>
      </c>
      <c r="AQ1089" t="s">
        <v>606</v>
      </c>
      <c r="AR1089" s="9"/>
      <c r="AT1089">
        <v>2</v>
      </c>
      <c r="AU1089" s="95">
        <v>26</v>
      </c>
      <c r="AV1089" s="97">
        <v>157</v>
      </c>
      <c r="AW1089" s="100">
        <f t="shared" si="421"/>
        <v>26157</v>
      </c>
      <c r="AY1089" s="7" t="s">
        <v>1461</v>
      </c>
    </row>
    <row r="1090" spans="1:61" ht="13" hidden="1" customHeight="1" outlineLevel="1">
      <c r="A1090" t="s">
        <v>1139</v>
      </c>
      <c r="B1090" t="s">
        <v>606</v>
      </c>
      <c r="C1090" s="1">
        <f t="shared" si="433"/>
        <v>21992</v>
      </c>
      <c r="D1090" s="7">
        <f>IF(N1090&gt;0, RANK(N1090,(N1090:P1090,Q1090:AE1090)),0)</f>
        <v>1</v>
      </c>
      <c r="E1090" s="7">
        <f>IF(O1090&gt;0,RANK(O1090,(N1090:P1090,Q1090:AE1090)),0)</f>
        <v>2</v>
      </c>
      <c r="F1090" s="7">
        <f>IF(P1090&gt;0,RANK(P1090,(N1090:P1090,Q1090:AE1090)),0)</f>
        <v>0</v>
      </c>
      <c r="G1090" s="1">
        <f t="shared" si="431"/>
        <v>617</v>
      </c>
      <c r="H1090" s="2">
        <f t="shared" si="432"/>
        <v>2.8055656602400874E-2</v>
      </c>
      <c r="I1090" s="2"/>
      <c r="J1090" s="2">
        <f t="shared" si="434"/>
        <v>0.48485813022917423</v>
      </c>
      <c r="K1090" s="2">
        <f t="shared" si="435"/>
        <v>0.4568024736267734</v>
      </c>
      <c r="L1090" s="2">
        <f t="shared" si="436"/>
        <v>0</v>
      </c>
      <c r="M1090" s="2">
        <f t="shared" si="437"/>
        <v>5.8339396144052369E-2</v>
      </c>
      <c r="N1090" s="55">
        <v>10663</v>
      </c>
      <c r="O1090" s="55">
        <v>10046</v>
      </c>
      <c r="Q1090" s="55">
        <v>558</v>
      </c>
      <c r="R1090" s="55">
        <v>439</v>
      </c>
      <c r="S1090" s="55">
        <v>286</v>
      </c>
      <c r="Y1090" s="55">
        <v>0</v>
      </c>
      <c r="Z1090" s="55">
        <v>0</v>
      </c>
      <c r="AA1090" s="55">
        <v>0</v>
      </c>
      <c r="AG1090" s="7">
        <f>IF(Q1090&gt;0,RANK(Q1090,(N1090:P1090,Q1090:AE1090)),0)</f>
        <v>3</v>
      </c>
      <c r="AH1090" s="7">
        <f>IF(R1090&gt;0,RANK(R1090,(N1090:P1090,Q1090:AE1090)),0)</f>
        <v>4</v>
      </c>
      <c r="AI1090" s="7">
        <f>IF(T1090&gt;0,RANK(T1090,(N1090:P1090,Q1090:AE1090)),0)</f>
        <v>0</v>
      </c>
      <c r="AJ1090" s="7">
        <f>IF(S1090&gt;0,RANK(S1090,(N1090:P1090,Q1090:AE1090)),0)</f>
        <v>5</v>
      </c>
      <c r="AK1090" s="2">
        <f t="shared" si="438"/>
        <v>2.5372862859221534E-2</v>
      </c>
      <c r="AL1090" s="2">
        <f t="shared" si="439"/>
        <v>1.9961804292469989E-2</v>
      </c>
      <c r="AM1090" s="2">
        <f t="shared" si="440"/>
        <v>0</v>
      </c>
      <c r="AN1090" s="2">
        <f t="shared" si="441"/>
        <v>1.3004728992360859E-2</v>
      </c>
      <c r="AP1090" t="s">
        <v>1139</v>
      </c>
      <c r="AQ1090" t="s">
        <v>606</v>
      </c>
      <c r="AR1090" s="9"/>
      <c r="AT1090">
        <v>2</v>
      </c>
      <c r="AU1090" s="95">
        <v>26</v>
      </c>
      <c r="AV1090" s="97">
        <v>159</v>
      </c>
      <c r="AW1090" s="100">
        <f t="shared" si="421"/>
        <v>26159</v>
      </c>
      <c r="AY1090" s="7" t="s">
        <v>1461</v>
      </c>
    </row>
    <row r="1091" spans="1:61" ht="13" hidden="1" customHeight="1" outlineLevel="1">
      <c r="A1091" t="s">
        <v>2427</v>
      </c>
      <c r="B1091" t="s">
        <v>606</v>
      </c>
      <c r="C1091" s="1">
        <f t="shared" si="433"/>
        <v>119822</v>
      </c>
      <c r="D1091" s="7">
        <f>IF(N1091&gt;0, RANK(N1091,(N1091:P1091,Q1091:AE1091)),0)</f>
        <v>1</v>
      </c>
      <c r="E1091" s="7">
        <f>IF(O1091&gt;0,RANK(O1091,(N1091:P1091,Q1091:AE1091)),0)</f>
        <v>2</v>
      </c>
      <c r="F1091" s="7">
        <f>IF(P1091&gt;0,RANK(P1091,(N1091:P1091,Q1091:AE1091)),0)</f>
        <v>0</v>
      </c>
      <c r="G1091" s="1">
        <f t="shared" si="431"/>
        <v>45462</v>
      </c>
      <c r="H1091" s="2">
        <f t="shared" si="432"/>
        <v>0.37941279564687619</v>
      </c>
      <c r="I1091" s="2"/>
      <c r="J1091" s="2">
        <f t="shared" si="434"/>
        <v>0.67280632938859308</v>
      </c>
      <c r="K1091" s="2">
        <f t="shared" si="435"/>
        <v>0.29339353374171689</v>
      </c>
      <c r="L1091" s="2">
        <f t="shared" si="436"/>
        <v>0</v>
      </c>
      <c r="M1091" s="2">
        <f t="shared" si="437"/>
        <v>3.3800136869690023E-2</v>
      </c>
      <c r="N1091" s="55">
        <v>80617</v>
      </c>
      <c r="O1091" s="55">
        <v>35155</v>
      </c>
      <c r="Q1091" s="55">
        <v>1942</v>
      </c>
      <c r="R1091" s="55">
        <v>1294</v>
      </c>
      <c r="S1091" s="55">
        <v>811</v>
      </c>
      <c r="Y1091" s="55">
        <v>3</v>
      </c>
      <c r="Z1091" s="55">
        <v>0</v>
      </c>
      <c r="AA1091" s="55">
        <v>0</v>
      </c>
      <c r="AG1091" s="7">
        <f>IF(Q1091&gt;0,RANK(Q1091,(N1091:P1091,Q1091:AE1091)),0)</f>
        <v>3</v>
      </c>
      <c r="AH1091" s="7">
        <f>IF(R1091&gt;0,RANK(R1091,(N1091:P1091,Q1091:AE1091)),0)</f>
        <v>4</v>
      </c>
      <c r="AI1091" s="7">
        <f>IF(T1091&gt;0,RANK(T1091,(N1091:P1091,Q1091:AE1091)),0)</f>
        <v>0</v>
      </c>
      <c r="AJ1091" s="7">
        <f>IF(S1091&gt;0,RANK(S1091,(N1091:P1091,Q1091:AE1091)),0)</f>
        <v>5</v>
      </c>
      <c r="AK1091" s="2">
        <f t="shared" si="438"/>
        <v>1.6207374271836557E-2</v>
      </c>
      <c r="AL1091" s="2">
        <f t="shared" si="439"/>
        <v>1.0799352372686151E-2</v>
      </c>
      <c r="AM1091" s="2">
        <f t="shared" si="440"/>
        <v>0</v>
      </c>
      <c r="AN1091" s="2">
        <f t="shared" si="441"/>
        <v>6.7683730867453386E-3</v>
      </c>
      <c r="AP1091" t="s">
        <v>2427</v>
      </c>
      <c r="AQ1091" t="s">
        <v>606</v>
      </c>
      <c r="AR1091" s="9"/>
      <c r="AT1091">
        <v>2</v>
      </c>
      <c r="AU1091" s="95">
        <v>26</v>
      </c>
      <c r="AV1091" s="97">
        <v>161</v>
      </c>
      <c r="AW1091" s="100">
        <f t="shared" si="421"/>
        <v>26161</v>
      </c>
      <c r="AY1091" s="7" t="s">
        <v>1461</v>
      </c>
    </row>
    <row r="1092" spans="1:61" ht="13" hidden="1" customHeight="1" outlineLevel="1">
      <c r="A1092" t="s">
        <v>1208</v>
      </c>
      <c r="B1092" t="s">
        <v>606</v>
      </c>
      <c r="C1092" s="1">
        <f t="shared" si="433"/>
        <v>503913</v>
      </c>
      <c r="D1092" s="7">
        <f>IF(N1092&gt;0, RANK(N1092,(N1092:P1092,Q1092:AE1092)),0)</f>
        <v>1</v>
      </c>
      <c r="E1092" s="7">
        <f>IF(O1092&gt;0,RANK(O1092,(N1092:P1092,Q1092:AE1092)),0)</f>
        <v>2</v>
      </c>
      <c r="F1092" s="7">
        <f>IF(P1092&gt;0,RANK(P1092,(N1092:P1092,Q1092:AE1092)),0)</f>
        <v>0</v>
      </c>
      <c r="G1092" s="1">
        <f t="shared" si="431"/>
        <v>234218</v>
      </c>
      <c r="H1092" s="2">
        <f t="shared" si="432"/>
        <v>0.46479848704042165</v>
      </c>
      <c r="I1092" s="2"/>
      <c r="J1092" s="2">
        <f t="shared" si="434"/>
        <v>0.71568107986894558</v>
      </c>
      <c r="K1092" s="2">
        <f t="shared" si="435"/>
        <v>0.25088259282852399</v>
      </c>
      <c r="L1092" s="2">
        <f t="shared" si="436"/>
        <v>0</v>
      </c>
      <c r="M1092" s="2">
        <f t="shared" si="437"/>
        <v>3.3436327302530433E-2</v>
      </c>
      <c r="N1092" s="55">
        <v>360641</v>
      </c>
      <c r="O1092" s="55">
        <v>126423</v>
      </c>
      <c r="Q1092" s="55">
        <v>7957</v>
      </c>
      <c r="R1092" s="55">
        <v>3458</v>
      </c>
      <c r="S1092" s="55">
        <v>5387</v>
      </c>
      <c r="Y1092" s="55">
        <v>47</v>
      </c>
      <c r="Z1092" s="55">
        <v>0</v>
      </c>
      <c r="AA1092" s="55">
        <v>0</v>
      </c>
      <c r="AG1092" s="7">
        <f>IF(Q1092&gt;0,RANK(Q1092,(N1092:P1092,Q1092:AE1092)),0)</f>
        <v>3</v>
      </c>
      <c r="AH1092" s="7">
        <f>IF(R1092&gt;0,RANK(R1092,(N1092:P1092,Q1092:AE1092)),0)</f>
        <v>5</v>
      </c>
      <c r="AI1092" s="7">
        <f>IF(T1092&gt;0,RANK(T1092,(N1092:P1092,Q1092:AE1092)),0)</f>
        <v>0</v>
      </c>
      <c r="AJ1092" s="7">
        <f>IF(S1092&gt;0,RANK(S1092,(N1092:P1092,Q1092:AE1092)),0)</f>
        <v>4</v>
      </c>
      <c r="AK1092" s="2">
        <f t="shared" si="438"/>
        <v>1.5790424140675077E-2</v>
      </c>
      <c r="AL1092" s="2">
        <f t="shared" si="439"/>
        <v>6.8622956740548467E-3</v>
      </c>
      <c r="AM1092" s="2">
        <f t="shared" si="440"/>
        <v>0</v>
      </c>
      <c r="AN1092" s="2">
        <f t="shared" si="441"/>
        <v>1.0690337419356119E-2</v>
      </c>
      <c r="AP1092" t="s">
        <v>1208</v>
      </c>
      <c r="AQ1092" t="s">
        <v>606</v>
      </c>
      <c r="AR1092" s="9"/>
      <c r="AT1092">
        <v>2</v>
      </c>
      <c r="AU1092" s="95">
        <v>26</v>
      </c>
      <c r="AV1092" s="97">
        <v>163</v>
      </c>
      <c r="AW1092" s="100">
        <f t="shared" si="421"/>
        <v>26163</v>
      </c>
      <c r="AY1092" s="7" t="s">
        <v>1461</v>
      </c>
    </row>
    <row r="1093" spans="1:61" ht="13" hidden="1" customHeight="1" outlineLevel="1">
      <c r="A1093" t="s">
        <v>1754</v>
      </c>
      <c r="B1093" t="s">
        <v>606</v>
      </c>
      <c r="C1093" s="1">
        <f t="shared" si="433"/>
        <v>9933</v>
      </c>
      <c r="D1093" s="7">
        <f>IF(N1093&gt;0, RANK(N1093,(N1093:P1093,Q1093:AE1093)),0)</f>
        <v>2</v>
      </c>
      <c r="E1093" s="7">
        <f>IF(O1093&gt;0,RANK(O1093,(N1093:P1093,Q1093:AE1093)),0)</f>
        <v>1</v>
      </c>
      <c r="F1093" s="7">
        <f>IF(P1093&gt;0,RANK(P1093,(N1093:P1093,Q1093:AE1093)),0)</f>
        <v>0</v>
      </c>
      <c r="G1093" s="1">
        <f t="shared" si="431"/>
        <v>971</v>
      </c>
      <c r="H1093" s="2">
        <f t="shared" si="432"/>
        <v>9.7754958220074503E-2</v>
      </c>
      <c r="I1093" s="2"/>
      <c r="J1093" s="2">
        <f t="shared" si="434"/>
        <v>0.42484647135809928</v>
      </c>
      <c r="K1093" s="2">
        <f t="shared" si="435"/>
        <v>0.52260142957817379</v>
      </c>
      <c r="L1093" s="2">
        <f t="shared" si="436"/>
        <v>0</v>
      </c>
      <c r="M1093" s="2">
        <f t="shared" si="437"/>
        <v>5.2552099063726931E-2</v>
      </c>
      <c r="N1093" s="55">
        <v>4220</v>
      </c>
      <c r="O1093" s="55">
        <v>5191</v>
      </c>
      <c r="Q1093" s="55">
        <v>271</v>
      </c>
      <c r="R1093" s="55">
        <v>106</v>
      </c>
      <c r="S1093" s="55">
        <v>145</v>
      </c>
      <c r="Y1093" s="55">
        <v>0</v>
      </c>
      <c r="Z1093" s="55">
        <v>0</v>
      </c>
      <c r="AA1093" s="55">
        <v>0</v>
      </c>
      <c r="AG1093" s="7">
        <f>IF(Q1093&gt;0,RANK(Q1093,(N1093:P1093,Q1093:AE1093)),0)</f>
        <v>3</v>
      </c>
      <c r="AH1093" s="7">
        <f>IF(R1093&gt;0,RANK(R1093,(N1093:P1093,Q1093:AE1093)),0)</f>
        <v>5</v>
      </c>
      <c r="AI1093" s="7">
        <f>IF(T1093&gt;0,RANK(T1093,(N1093:P1093,Q1093:AE1093)),0)</f>
        <v>0</v>
      </c>
      <c r="AJ1093" s="7">
        <f>IF(S1093&gt;0,RANK(S1093,(N1093:P1093,Q1093:AE1093)),0)</f>
        <v>4</v>
      </c>
      <c r="AK1093" s="2">
        <f t="shared" si="438"/>
        <v>2.7282794724655189E-2</v>
      </c>
      <c r="AL1093" s="2">
        <f t="shared" si="439"/>
        <v>1.0671499043592067E-2</v>
      </c>
      <c r="AM1093" s="2">
        <f t="shared" si="440"/>
        <v>0</v>
      </c>
      <c r="AN1093" s="2">
        <f t="shared" si="441"/>
        <v>1.4597805295479714E-2</v>
      </c>
      <c r="AP1093" t="s">
        <v>1754</v>
      </c>
      <c r="AQ1093" t="s">
        <v>606</v>
      </c>
      <c r="AR1093" s="9"/>
      <c r="AT1093">
        <v>2</v>
      </c>
      <c r="AU1093" s="95">
        <v>26</v>
      </c>
      <c r="AV1093" s="97">
        <v>165</v>
      </c>
      <c r="AW1093" s="100">
        <f t="shared" si="421"/>
        <v>26165</v>
      </c>
      <c r="AY1093" s="7" t="s">
        <v>1461</v>
      </c>
    </row>
    <row r="1094" spans="1:61" ht="13" customHeight="1" collapsed="1">
      <c r="A1094" t="s">
        <v>1267</v>
      </c>
      <c r="B1094" t="s">
        <v>2430</v>
      </c>
      <c r="C1094" s="1">
        <f t="shared" si="433"/>
        <v>3121775</v>
      </c>
      <c r="D1094" s="7">
        <f>IF(N1094&gt;0, RANK(N1094,(N1094:P1094,Q1094:AE1094)),0)</f>
        <v>1</v>
      </c>
      <c r="E1094" s="7">
        <f>IF(O1094&gt;0,RANK(O1094,(N1094:P1094,Q1094:AE1094)),0)</f>
        <v>2</v>
      </c>
      <c r="F1094" s="7">
        <f>IF(P1094&gt;0,RANK(P1094,(N1094:P1094,Q1094:AE1094)),0)</f>
        <v>0</v>
      </c>
      <c r="G1094" s="1">
        <f t="shared" si="431"/>
        <v>414737</v>
      </c>
      <c r="H1094" s="2">
        <f t="shared" si="432"/>
        <v>0.13285294423845409</v>
      </c>
      <c r="I1094" s="2"/>
      <c r="J1094" s="2">
        <f t="shared" si="434"/>
        <v>0.54614313972019124</v>
      </c>
      <c r="K1094" s="2">
        <f t="shared" si="435"/>
        <v>0.41329019548173718</v>
      </c>
      <c r="L1094" s="2">
        <f t="shared" si="436"/>
        <v>0</v>
      </c>
      <c r="M1094" s="2">
        <f t="shared" si="437"/>
        <v>4.0566664798071583E-2</v>
      </c>
      <c r="N1094" s="106">
        <f>SUM(N1011:N1093)</f>
        <v>1704936</v>
      </c>
      <c r="O1094" s="106">
        <f>SUM(O1011:O1093)</f>
        <v>1290199</v>
      </c>
      <c r="P1094" s="106"/>
      <c r="Q1094" s="106">
        <f>SUM(Q1011:Q1093)</f>
        <v>62897</v>
      </c>
      <c r="R1094" s="106">
        <f>SUM(R1011:R1093)</f>
        <v>26137</v>
      </c>
      <c r="S1094" s="106">
        <f>SUM(S1011:S1093)</f>
        <v>37529</v>
      </c>
      <c r="U1094" s="106"/>
      <c r="X1094" s="106"/>
      <c r="Y1094" s="106">
        <f t="shared" ref="Y1094:AA1094" si="442">SUM(Y1011:Y1093)</f>
        <v>67</v>
      </c>
      <c r="Z1094" s="106">
        <f t="shared" si="442"/>
        <v>6</v>
      </c>
      <c r="AA1094" s="106">
        <f t="shared" si="442"/>
        <v>4</v>
      </c>
      <c r="AG1094" s="7">
        <f>IF(Q1094&gt;0,RANK(Q1094,(N1094:P1094,Q1094:AE1094)),0)</f>
        <v>3</v>
      </c>
      <c r="AH1094" s="7">
        <f>IF(R1094&gt;0,RANK(R1094,(N1094:P1094,Q1094:AE1094)),0)</f>
        <v>5</v>
      </c>
      <c r="AI1094" s="7">
        <f>IF(T1094&gt;0,RANK(T1094,(N1094:P1094,Q1094:AE1094)),0)</f>
        <v>0</v>
      </c>
      <c r="AJ1094" s="7">
        <f>IF(S1094&gt;0,RANK(S1094,(N1094:P1094,Q1094:AE1094)),0)</f>
        <v>4</v>
      </c>
      <c r="AK1094" s="2">
        <f t="shared" si="438"/>
        <v>2.0147832563205226E-2</v>
      </c>
      <c r="AL1094" s="2">
        <f t="shared" si="439"/>
        <v>8.3724803997725656E-3</v>
      </c>
      <c r="AM1094" s="2">
        <f t="shared" si="440"/>
        <v>0</v>
      </c>
      <c r="AN1094" s="2">
        <f t="shared" si="441"/>
        <v>1.2021686380344515E-2</v>
      </c>
      <c r="AP1094" t="s">
        <v>1267</v>
      </c>
      <c r="AQ1094" t="s">
        <v>2430</v>
      </c>
      <c r="AT1094">
        <v>2</v>
      </c>
      <c r="AU1094" s="95">
        <v>26</v>
      </c>
      <c r="AV1094" s="97"/>
      <c r="AW1094" s="95">
        <v>26</v>
      </c>
      <c r="AY1094" s="7" t="s">
        <v>2180</v>
      </c>
    </row>
    <row r="1095" spans="1:61" ht="13" customHeight="1">
      <c r="C1095" s="1"/>
      <c r="E1095" s="7"/>
      <c r="F1095" s="7"/>
      <c r="I1095" s="2"/>
      <c r="AG1095" s="7"/>
      <c r="AH1095" s="7"/>
      <c r="AI1095" s="7"/>
      <c r="AJ1095" s="7"/>
      <c r="AU1095" s="95"/>
      <c r="AV1095" s="97"/>
      <c r="AW1095" s="100"/>
      <c r="BG1095" t="s">
        <v>317</v>
      </c>
      <c r="BH1095" t="s">
        <v>318</v>
      </c>
      <c r="BI1095" t="s">
        <v>319</v>
      </c>
    </row>
    <row r="1096" spans="1:61" ht="13" hidden="1" customHeight="1" outlineLevel="1">
      <c r="A1096" t="s">
        <v>643</v>
      </c>
      <c r="B1096" t="s">
        <v>1474</v>
      </c>
      <c r="C1096" s="1">
        <f t="shared" ref="C1096:C1127" si="443">SUM(N1096:AE1096)</f>
        <v>7264</v>
      </c>
      <c r="D1096" s="7">
        <f>IF(N1096&gt;0, RANK(N1096,(N1096:P1096,Q1096:AE1096)),0)</f>
        <v>1</v>
      </c>
      <c r="E1096" s="7">
        <f>IF(O1096&gt;0,RANK(O1096,(N1096:P1096,Q1096:AE1096)),0)</f>
        <v>2</v>
      </c>
      <c r="F1096" s="7">
        <f>IF(P1096&gt;0,RANK(P1096,(N1096:P1096,Q1096:AE1096)),0)</f>
        <v>3</v>
      </c>
      <c r="G1096" s="1">
        <f t="shared" si="431"/>
        <v>588</v>
      </c>
      <c r="H1096" s="2">
        <f t="shared" si="432"/>
        <v>8.0947136563876657E-2</v>
      </c>
      <c r="I1096" s="2"/>
      <c r="J1096" s="2">
        <f t="shared" ref="J1096:J1127" si="444">IF($C1096=0,"-",N1096/$C1096)</f>
        <v>0.5214757709251101</v>
      </c>
      <c r="K1096" s="2">
        <f t="shared" ref="K1096:K1127" si="445">IF($C1096=0,"-",O1096/$C1096)</f>
        <v>0.44052863436123346</v>
      </c>
      <c r="L1096" s="2">
        <f t="shared" ref="L1096:L1127" si="446">IF($C1096=0,"-",P1096/$C1096)</f>
        <v>2.574339207048458E-2</v>
      </c>
      <c r="M1096" s="2">
        <f t="shared" ref="M1096:M1127" si="447">IF(C1096=0,"-",(1-J1096-K1096-L1096))</f>
        <v>1.2252202643171853E-2</v>
      </c>
      <c r="N1096" s="55">
        <v>3788</v>
      </c>
      <c r="O1096" s="55">
        <v>3200</v>
      </c>
      <c r="P1096" s="55">
        <v>187</v>
      </c>
      <c r="Q1096" s="55">
        <v>89</v>
      </c>
      <c r="X1096" s="55">
        <v>0</v>
      </c>
      <c r="Y1096" s="55">
        <v>0</v>
      </c>
      <c r="Z1096" s="55">
        <v>0</v>
      </c>
      <c r="AG1096" s="7">
        <f>IF(Q1096&gt;0,RANK(Q1096,(N1096:P1096,Q1096:AE1096)),0)</f>
        <v>4</v>
      </c>
      <c r="AH1096" s="7">
        <f>IF(R1096&gt;0,RANK(R1096,(N1096:P1096,Q1096:AE1096)),0)</f>
        <v>0</v>
      </c>
      <c r="AI1096" s="7">
        <f>IF(T1096&gt;0,RANK(T1096,(N1096:P1096,Q1096:AE1096)),0)</f>
        <v>0</v>
      </c>
      <c r="AJ1096" s="7">
        <f>IF(S1096&gt;0,RANK(S1096,(N1096:P1096,Q1096:AE1096)),0)</f>
        <v>0</v>
      </c>
      <c r="AK1096" s="2">
        <f t="shared" ref="AK1096:AK1127" si="448">IF($C1096=0,"-",Q1096/$C1096)</f>
        <v>1.2252202643171806E-2</v>
      </c>
      <c r="AL1096" s="2">
        <f t="shared" ref="AL1096:AL1127" si="449">IF($C1096=0,"-",R1096/$C1096)</f>
        <v>0</v>
      </c>
      <c r="AM1096" s="2">
        <f t="shared" ref="AM1096:AM1127" si="450">IF($C1096=0,"-",T1096/$C1096)</f>
        <v>0</v>
      </c>
      <c r="AN1096" s="2">
        <f t="shared" ref="AN1096:AN1127" si="451">IF($C1096=0,"-",S1096/$C1096)</f>
        <v>0</v>
      </c>
      <c r="AP1096" t="s">
        <v>643</v>
      </c>
      <c r="AQ1096" t="s">
        <v>1474</v>
      </c>
      <c r="AR1096" s="9"/>
      <c r="AT1096">
        <v>2</v>
      </c>
      <c r="AU1096" s="95">
        <v>27</v>
      </c>
      <c r="AV1096" s="97">
        <v>1</v>
      </c>
      <c r="AW1096" s="100">
        <f t="shared" si="421"/>
        <v>27001</v>
      </c>
      <c r="AY1096" s="7" t="s">
        <v>1461</v>
      </c>
    </row>
    <row r="1097" spans="1:61" ht="13" hidden="1" customHeight="1" outlineLevel="1">
      <c r="A1097" t="s">
        <v>1222</v>
      </c>
      <c r="B1097" t="s">
        <v>1474</v>
      </c>
      <c r="C1097" s="1">
        <f t="shared" si="443"/>
        <v>117871</v>
      </c>
      <c r="D1097" s="7">
        <f>IF(N1097&gt;0, RANK(N1097,(N1097:P1097,Q1097:AE1097)),0)</f>
        <v>2</v>
      </c>
      <c r="E1097" s="7">
        <f>IF(O1097&gt;0,RANK(O1097,(N1097:P1097,Q1097:AE1097)),0)</f>
        <v>1</v>
      </c>
      <c r="F1097" s="7">
        <f>IF(P1097&gt;0,RANK(P1097,(N1097:P1097,Q1097:AE1097)),0)</f>
        <v>3</v>
      </c>
      <c r="G1097" s="1">
        <f t="shared" si="431"/>
        <v>2496</v>
      </c>
      <c r="H1097" s="2">
        <f t="shared" si="432"/>
        <v>2.117569207014448E-2</v>
      </c>
      <c r="I1097" s="2"/>
      <c r="J1097" s="2">
        <f t="shared" si="444"/>
        <v>0.47009018333601987</v>
      </c>
      <c r="K1097" s="2">
        <f t="shared" si="445"/>
        <v>0.49126587540616434</v>
      </c>
      <c r="L1097" s="2">
        <f t="shared" si="446"/>
        <v>2.2473721271559586E-2</v>
      </c>
      <c r="M1097" s="2">
        <f t="shared" si="447"/>
        <v>1.6170219986256253E-2</v>
      </c>
      <c r="N1097" s="55">
        <v>55410</v>
      </c>
      <c r="O1097" s="55">
        <v>57906</v>
      </c>
      <c r="P1097" s="55">
        <v>2649</v>
      </c>
      <c r="Q1097" s="55">
        <v>1829</v>
      </c>
      <c r="X1097" s="55">
        <v>72</v>
      </c>
      <c r="Y1097" s="55">
        <v>3</v>
      </c>
      <c r="Z1097" s="55">
        <v>2</v>
      </c>
      <c r="AG1097" s="7">
        <f>IF(Q1097&gt;0,RANK(Q1097,(N1097:P1097,Q1097:AE1097)),0)</f>
        <v>4</v>
      </c>
      <c r="AH1097" s="7">
        <f>IF(R1097&gt;0,RANK(R1097,(N1097:P1097,Q1097:AE1097)),0)</f>
        <v>0</v>
      </c>
      <c r="AI1097" s="7">
        <f>IF(T1097&gt;0,RANK(T1097,(N1097:P1097,Q1097:AE1097)),0)</f>
        <v>0</v>
      </c>
      <c r="AJ1097" s="7">
        <f>IF(S1097&gt;0,RANK(S1097,(N1097:P1097,Q1097:AE1097)),0)</f>
        <v>0</v>
      </c>
      <c r="AK1097" s="2">
        <f t="shared" si="448"/>
        <v>1.5516963460053788E-2</v>
      </c>
      <c r="AL1097" s="2">
        <f t="shared" si="449"/>
        <v>0</v>
      </c>
      <c r="AM1097" s="2">
        <f t="shared" si="450"/>
        <v>0</v>
      </c>
      <c r="AN1097" s="2">
        <f t="shared" si="451"/>
        <v>0</v>
      </c>
      <c r="AP1097" t="s">
        <v>1222</v>
      </c>
      <c r="AQ1097" t="s">
        <v>1474</v>
      </c>
      <c r="AR1097" s="9"/>
      <c r="AT1097">
        <v>2</v>
      </c>
      <c r="AU1097" s="95">
        <v>27</v>
      </c>
      <c r="AV1097" s="97">
        <v>3</v>
      </c>
      <c r="AW1097" s="100">
        <f t="shared" si="421"/>
        <v>27003</v>
      </c>
      <c r="AY1097" s="7" t="s">
        <v>1461</v>
      </c>
    </row>
    <row r="1098" spans="1:61" ht="13" hidden="1" customHeight="1" outlineLevel="1">
      <c r="A1098" t="s">
        <v>1574</v>
      </c>
      <c r="B1098" t="s">
        <v>1474</v>
      </c>
      <c r="C1098" s="1">
        <f t="shared" si="443"/>
        <v>12023</v>
      </c>
      <c r="D1098" s="7">
        <f>IF(N1098&gt;0, RANK(N1098,(N1098:P1098,Q1098:AE1098)),0)</f>
        <v>2</v>
      </c>
      <c r="E1098" s="7">
        <f>IF(O1098&gt;0,RANK(O1098,(N1098:P1098,Q1098:AE1098)),0)</f>
        <v>1</v>
      </c>
      <c r="F1098" s="7">
        <f>IF(P1098&gt;0,RANK(P1098,(N1098:P1098,Q1098:AE1098)),0)</f>
        <v>3</v>
      </c>
      <c r="G1098" s="1">
        <f t="shared" si="431"/>
        <v>545</v>
      </c>
      <c r="H1098" s="2">
        <f t="shared" si="432"/>
        <v>4.5329784579555853E-2</v>
      </c>
      <c r="I1098" s="2"/>
      <c r="J1098" s="2">
        <f t="shared" si="444"/>
        <v>0.4488064542959328</v>
      </c>
      <c r="K1098" s="2">
        <f t="shared" si="445"/>
        <v>0.49413623887548863</v>
      </c>
      <c r="L1098" s="2">
        <f t="shared" si="446"/>
        <v>3.9757132163353574E-2</v>
      </c>
      <c r="M1098" s="2">
        <f t="shared" si="447"/>
        <v>1.7300174665224995E-2</v>
      </c>
      <c r="N1098" s="55">
        <v>5396</v>
      </c>
      <c r="O1098" s="55">
        <v>5941</v>
      </c>
      <c r="P1098" s="55">
        <v>478</v>
      </c>
      <c r="Q1098" s="55">
        <v>207</v>
      </c>
      <c r="X1098" s="55">
        <v>1</v>
      </c>
      <c r="Y1098" s="55">
        <v>0</v>
      </c>
      <c r="Z1098" s="55">
        <v>0</v>
      </c>
      <c r="AG1098" s="7">
        <f>IF(Q1098&gt;0,RANK(Q1098,(N1098:P1098,Q1098:AE1098)),0)</f>
        <v>4</v>
      </c>
      <c r="AH1098" s="7">
        <f>IF(R1098&gt;0,RANK(R1098,(N1098:P1098,Q1098:AE1098)),0)</f>
        <v>0</v>
      </c>
      <c r="AI1098" s="7">
        <f>IF(T1098&gt;0,RANK(T1098,(N1098:P1098,Q1098:AE1098)),0)</f>
        <v>0</v>
      </c>
      <c r="AJ1098" s="7">
        <f>IF(S1098&gt;0,RANK(S1098,(N1098:P1098,Q1098:AE1098)),0)</f>
        <v>0</v>
      </c>
      <c r="AK1098" s="2">
        <f t="shared" si="448"/>
        <v>1.7217000748565251E-2</v>
      </c>
      <c r="AL1098" s="2">
        <f t="shared" si="449"/>
        <v>0</v>
      </c>
      <c r="AM1098" s="2">
        <f t="shared" si="450"/>
        <v>0</v>
      </c>
      <c r="AN1098" s="2">
        <f t="shared" si="451"/>
        <v>0</v>
      </c>
      <c r="AP1098" t="s">
        <v>1574</v>
      </c>
      <c r="AQ1098" t="s">
        <v>1474</v>
      </c>
      <c r="AR1098" s="9"/>
      <c r="AT1098">
        <v>2</v>
      </c>
      <c r="AU1098" s="95">
        <v>27</v>
      </c>
      <c r="AV1098" s="97">
        <v>5</v>
      </c>
      <c r="AW1098" s="100">
        <f t="shared" si="421"/>
        <v>27005</v>
      </c>
      <c r="AY1098" s="7" t="s">
        <v>1461</v>
      </c>
    </row>
    <row r="1099" spans="1:61" ht="13" hidden="1" customHeight="1" outlineLevel="1">
      <c r="A1099" t="s">
        <v>2563</v>
      </c>
      <c r="B1099" t="s">
        <v>1474</v>
      </c>
      <c r="C1099" s="1">
        <f t="shared" si="443"/>
        <v>15433</v>
      </c>
      <c r="D1099" s="7">
        <f>IF(N1099&gt;0, RANK(N1099,(N1099:P1099,Q1099:AE1099)),0)</f>
        <v>1</v>
      </c>
      <c r="E1099" s="7">
        <f>IF(O1099&gt;0,RANK(O1099,(N1099:P1099,Q1099:AE1099)),0)</f>
        <v>2</v>
      </c>
      <c r="F1099" s="7">
        <f>IF(P1099&gt;0,RANK(P1099,(N1099:P1099,Q1099:AE1099)),0)</f>
        <v>3</v>
      </c>
      <c r="G1099" s="1">
        <f t="shared" si="431"/>
        <v>1796</v>
      </c>
      <c r="H1099" s="2">
        <f t="shared" si="432"/>
        <v>0.11637400375818052</v>
      </c>
      <c r="I1099" s="2"/>
      <c r="J1099" s="2">
        <f t="shared" si="444"/>
        <v>0.53469837361498085</v>
      </c>
      <c r="K1099" s="2">
        <f t="shared" si="445"/>
        <v>0.41832436985680038</v>
      </c>
      <c r="L1099" s="2">
        <f t="shared" si="446"/>
        <v>3.0389425257564957E-2</v>
      </c>
      <c r="M1099" s="2">
        <f t="shared" si="447"/>
        <v>1.6587831270653813E-2</v>
      </c>
      <c r="N1099" s="55">
        <v>8252</v>
      </c>
      <c r="O1099" s="55">
        <v>6456</v>
      </c>
      <c r="P1099" s="55">
        <v>469</v>
      </c>
      <c r="Q1099" s="55">
        <v>252</v>
      </c>
      <c r="X1099" s="55">
        <v>4</v>
      </c>
      <c r="Y1099" s="55">
        <v>0</v>
      </c>
      <c r="Z1099" s="55">
        <v>0</v>
      </c>
      <c r="AG1099" s="7">
        <f>IF(Q1099&gt;0,RANK(Q1099,(N1099:P1099,Q1099:AE1099)),0)</f>
        <v>4</v>
      </c>
      <c r="AH1099" s="7">
        <f>IF(R1099&gt;0,RANK(R1099,(N1099:P1099,Q1099:AE1099)),0)</f>
        <v>0</v>
      </c>
      <c r="AI1099" s="7">
        <f>IF(T1099&gt;0,RANK(T1099,(N1099:P1099,Q1099:AE1099)),0)</f>
        <v>0</v>
      </c>
      <c r="AJ1099" s="7">
        <f>IF(S1099&gt;0,RANK(S1099,(N1099:P1099,Q1099:AE1099)),0)</f>
        <v>0</v>
      </c>
      <c r="AK1099" s="2">
        <f t="shared" si="448"/>
        <v>1.6328646407049827E-2</v>
      </c>
      <c r="AL1099" s="2">
        <f t="shared" si="449"/>
        <v>0</v>
      </c>
      <c r="AM1099" s="2">
        <f t="shared" si="450"/>
        <v>0</v>
      </c>
      <c r="AN1099" s="2">
        <f t="shared" si="451"/>
        <v>0</v>
      </c>
      <c r="AP1099" t="s">
        <v>2563</v>
      </c>
      <c r="AQ1099" t="s">
        <v>1474</v>
      </c>
      <c r="AR1099" s="9"/>
      <c r="AT1099">
        <v>2</v>
      </c>
      <c r="AU1099" s="95">
        <v>27</v>
      </c>
      <c r="AV1099" s="97">
        <v>7</v>
      </c>
      <c r="AW1099" s="100">
        <f t="shared" si="421"/>
        <v>27007</v>
      </c>
      <c r="AY1099" s="7" t="s">
        <v>1461</v>
      </c>
    </row>
    <row r="1100" spans="1:61" ht="13" hidden="1" customHeight="1" outlineLevel="1">
      <c r="A1100" t="s">
        <v>781</v>
      </c>
      <c r="B1100" t="s">
        <v>1474</v>
      </c>
      <c r="C1100" s="1">
        <f t="shared" si="443"/>
        <v>13169</v>
      </c>
      <c r="D1100" s="7">
        <f>IF(N1100&gt;0, RANK(N1100,(N1100:P1100,Q1100:AE1100)),0)</f>
        <v>2</v>
      </c>
      <c r="E1100" s="7">
        <f>IF(O1100&gt;0,RANK(O1100,(N1100:P1100,Q1100:AE1100)),0)</f>
        <v>1</v>
      </c>
      <c r="F1100" s="7">
        <f>IF(P1100&gt;0,RANK(P1100,(N1100:P1100,Q1100:AE1100)),0)</f>
        <v>3</v>
      </c>
      <c r="G1100" s="1">
        <f t="shared" si="431"/>
        <v>688</v>
      </c>
      <c r="H1100" s="2">
        <f t="shared" si="432"/>
        <v>5.2243906143215127E-2</v>
      </c>
      <c r="I1100" s="2"/>
      <c r="J1100" s="2">
        <f t="shared" si="444"/>
        <v>0.44627534360999316</v>
      </c>
      <c r="K1100" s="2">
        <f t="shared" si="445"/>
        <v>0.49851924975320827</v>
      </c>
      <c r="L1100" s="2">
        <f t="shared" si="446"/>
        <v>3.6601108664287341E-2</v>
      </c>
      <c r="M1100" s="2">
        <f t="shared" si="447"/>
        <v>1.8604297972511286E-2</v>
      </c>
      <c r="N1100" s="55">
        <v>5877</v>
      </c>
      <c r="O1100" s="55">
        <v>6565</v>
      </c>
      <c r="P1100" s="55">
        <v>482</v>
      </c>
      <c r="Q1100" s="55">
        <v>243</v>
      </c>
      <c r="X1100" s="55">
        <v>2</v>
      </c>
      <c r="Y1100" s="55">
        <v>0</v>
      </c>
      <c r="Z1100" s="55">
        <v>0</v>
      </c>
      <c r="AG1100" s="7">
        <f>IF(Q1100&gt;0,RANK(Q1100,(N1100:P1100,Q1100:AE1100)),0)</f>
        <v>4</v>
      </c>
      <c r="AH1100" s="7">
        <f>IF(R1100&gt;0,RANK(R1100,(N1100:P1100,Q1100:AE1100)),0)</f>
        <v>0</v>
      </c>
      <c r="AI1100" s="7">
        <f>IF(T1100&gt;0,RANK(T1100,(N1100:P1100,Q1100:AE1100)),0)</f>
        <v>0</v>
      </c>
      <c r="AJ1100" s="7">
        <f>IF(S1100&gt;0,RANK(S1100,(N1100:P1100,Q1100:AE1100)),0)</f>
        <v>0</v>
      </c>
      <c r="AK1100" s="2">
        <f t="shared" si="448"/>
        <v>1.8452426152327436E-2</v>
      </c>
      <c r="AL1100" s="2">
        <f t="shared" si="449"/>
        <v>0</v>
      </c>
      <c r="AM1100" s="2">
        <f t="shared" si="450"/>
        <v>0</v>
      </c>
      <c r="AN1100" s="2">
        <f t="shared" si="451"/>
        <v>0</v>
      </c>
      <c r="AP1100" t="s">
        <v>781</v>
      </c>
      <c r="AQ1100" t="s">
        <v>1474</v>
      </c>
      <c r="AR1100" s="9"/>
      <c r="AT1100">
        <v>2</v>
      </c>
      <c r="AU1100" s="95">
        <v>27</v>
      </c>
      <c r="AV1100" s="97">
        <v>9</v>
      </c>
      <c r="AW1100" s="100">
        <f t="shared" si="421"/>
        <v>27009</v>
      </c>
      <c r="AY1100" s="7" t="s">
        <v>1461</v>
      </c>
    </row>
    <row r="1101" spans="1:61" ht="13" hidden="1" customHeight="1" outlineLevel="1">
      <c r="A1101" t="s">
        <v>1842</v>
      </c>
      <c r="B1101" t="s">
        <v>1474</v>
      </c>
      <c r="C1101" s="1">
        <f t="shared" si="443"/>
        <v>2122</v>
      </c>
      <c r="D1101" s="7">
        <f>IF(N1101&gt;0, RANK(N1101,(N1101:P1101,Q1101:AE1101)),0)</f>
        <v>1</v>
      </c>
      <c r="E1101" s="7">
        <f>IF(O1101&gt;0,RANK(O1101,(N1101:P1101,Q1101:AE1101)),0)</f>
        <v>2</v>
      </c>
      <c r="F1101" s="7">
        <f>IF(P1101&gt;0,RANK(P1101,(N1101:P1101,Q1101:AE1101)),0)</f>
        <v>3</v>
      </c>
      <c r="G1101" s="1">
        <f t="shared" si="431"/>
        <v>315</v>
      </c>
      <c r="H1101" s="2">
        <f t="shared" si="432"/>
        <v>0.14844486333647502</v>
      </c>
      <c r="I1101" s="2"/>
      <c r="J1101" s="2">
        <f t="shared" si="444"/>
        <v>0.54948162111215837</v>
      </c>
      <c r="K1101" s="2">
        <f t="shared" si="445"/>
        <v>0.40103675777568332</v>
      </c>
      <c r="L1101" s="2">
        <f t="shared" si="446"/>
        <v>3.3930254476908575E-2</v>
      </c>
      <c r="M1101" s="2">
        <f t="shared" si="447"/>
        <v>1.5551366635249739E-2</v>
      </c>
      <c r="N1101" s="55">
        <v>1166</v>
      </c>
      <c r="O1101" s="55">
        <v>851</v>
      </c>
      <c r="P1101" s="55">
        <v>72</v>
      </c>
      <c r="Q1101" s="55">
        <v>33</v>
      </c>
      <c r="X1101" s="55">
        <v>0</v>
      </c>
      <c r="Y1101" s="55">
        <v>0</v>
      </c>
      <c r="Z1101" s="55">
        <v>0</v>
      </c>
      <c r="AG1101" s="7">
        <f>IF(Q1101&gt;0,RANK(Q1101,(N1101:P1101,Q1101:AE1101)),0)</f>
        <v>4</v>
      </c>
      <c r="AH1101" s="7">
        <f>IF(R1101&gt;0,RANK(R1101,(N1101:P1101,Q1101:AE1101)),0)</f>
        <v>0</v>
      </c>
      <c r="AI1101" s="7">
        <f>IF(T1101&gt;0,RANK(T1101,(N1101:P1101,Q1101:AE1101)),0)</f>
        <v>0</v>
      </c>
      <c r="AJ1101" s="7">
        <f>IF(S1101&gt;0,RANK(S1101,(N1101:P1101,Q1101:AE1101)),0)</f>
        <v>0</v>
      </c>
      <c r="AK1101" s="2">
        <f t="shared" si="448"/>
        <v>1.5551366635249765E-2</v>
      </c>
      <c r="AL1101" s="2">
        <f t="shared" si="449"/>
        <v>0</v>
      </c>
      <c r="AM1101" s="2">
        <f t="shared" si="450"/>
        <v>0</v>
      </c>
      <c r="AN1101" s="2">
        <f t="shared" si="451"/>
        <v>0</v>
      </c>
      <c r="AP1101" t="s">
        <v>1842</v>
      </c>
      <c r="AQ1101" t="s">
        <v>1474</v>
      </c>
      <c r="AR1101" s="9"/>
      <c r="AT1101">
        <v>2</v>
      </c>
      <c r="AU1101" s="95">
        <v>27</v>
      </c>
      <c r="AV1101" s="97">
        <v>11</v>
      </c>
      <c r="AW1101" s="100">
        <f t="shared" si="421"/>
        <v>27011</v>
      </c>
      <c r="AY1101" s="7" t="s">
        <v>1461</v>
      </c>
    </row>
    <row r="1102" spans="1:61" ht="13" hidden="1" customHeight="1" outlineLevel="1">
      <c r="A1102" t="s">
        <v>607</v>
      </c>
      <c r="B1102" t="s">
        <v>1474</v>
      </c>
      <c r="C1102" s="1">
        <f t="shared" si="443"/>
        <v>20116</v>
      </c>
      <c r="D1102" s="7">
        <f>IF(N1102&gt;0, RANK(N1102,(N1102:P1102,Q1102:AE1102)),0)</f>
        <v>1</v>
      </c>
      <c r="E1102" s="7">
        <f>IF(O1102&gt;0,RANK(O1102,(N1102:P1102,Q1102:AE1102)),0)</f>
        <v>2</v>
      </c>
      <c r="F1102" s="7">
        <f>IF(P1102&gt;0,RANK(P1102,(N1102:P1102,Q1102:AE1102)),0)</f>
        <v>3</v>
      </c>
      <c r="G1102" s="1">
        <f t="shared" si="431"/>
        <v>2672</v>
      </c>
      <c r="H1102" s="2">
        <f t="shared" si="432"/>
        <v>0.13282958838735334</v>
      </c>
      <c r="I1102" s="2"/>
      <c r="J1102" s="2">
        <f t="shared" si="444"/>
        <v>0.54016703121893017</v>
      </c>
      <c r="K1102" s="2">
        <f t="shared" si="445"/>
        <v>0.40733744283157686</v>
      </c>
      <c r="L1102" s="2">
        <f t="shared" si="446"/>
        <v>3.1119506860210776E-2</v>
      </c>
      <c r="M1102" s="2">
        <f t="shared" si="447"/>
        <v>2.1376019089282196E-2</v>
      </c>
      <c r="N1102" s="55">
        <v>10866</v>
      </c>
      <c r="O1102" s="55">
        <v>8194</v>
      </c>
      <c r="P1102" s="55">
        <v>626</v>
      </c>
      <c r="Q1102" s="55">
        <v>414</v>
      </c>
      <c r="X1102" s="55">
        <v>16</v>
      </c>
      <c r="Y1102" s="55">
        <v>0</v>
      </c>
      <c r="Z1102" s="55">
        <v>0</v>
      </c>
      <c r="AG1102" s="7">
        <f>IF(Q1102&gt;0,RANK(Q1102,(N1102:P1102,Q1102:AE1102)),0)</f>
        <v>4</v>
      </c>
      <c r="AH1102" s="7">
        <f>IF(R1102&gt;0,RANK(R1102,(N1102:P1102,Q1102:AE1102)),0)</f>
        <v>0</v>
      </c>
      <c r="AI1102" s="7">
        <f>IF(T1102&gt;0,RANK(T1102,(N1102:P1102,Q1102:AE1102)),0)</f>
        <v>0</v>
      </c>
      <c r="AJ1102" s="7">
        <f>IF(S1102&gt;0,RANK(S1102,(N1102:P1102,Q1102:AE1102)),0)</f>
        <v>0</v>
      </c>
      <c r="AK1102" s="2">
        <f t="shared" si="448"/>
        <v>2.0580632332471663E-2</v>
      </c>
      <c r="AL1102" s="2">
        <f t="shared" si="449"/>
        <v>0</v>
      </c>
      <c r="AM1102" s="2">
        <f t="shared" si="450"/>
        <v>0</v>
      </c>
      <c r="AN1102" s="2">
        <f t="shared" si="451"/>
        <v>0</v>
      </c>
      <c r="AP1102" t="s">
        <v>607</v>
      </c>
      <c r="AQ1102" t="s">
        <v>1474</v>
      </c>
      <c r="AR1102" s="9"/>
      <c r="AT1102">
        <v>2</v>
      </c>
      <c r="AU1102" s="95">
        <v>27</v>
      </c>
      <c r="AV1102" s="97">
        <v>13</v>
      </c>
      <c r="AW1102" s="100">
        <f t="shared" si="421"/>
        <v>27013</v>
      </c>
      <c r="AY1102" s="7" t="s">
        <v>1461</v>
      </c>
    </row>
    <row r="1103" spans="1:61" ht="13" hidden="1" customHeight="1" outlineLevel="1">
      <c r="A1103" t="s">
        <v>1813</v>
      </c>
      <c r="B1103" t="s">
        <v>1474</v>
      </c>
      <c r="C1103" s="1">
        <f t="shared" si="443"/>
        <v>9344</v>
      </c>
      <c r="D1103" s="7">
        <f>IF(N1103&gt;0, RANK(N1103,(N1103:P1103,Q1103:AE1103)),0)</f>
        <v>2</v>
      </c>
      <c r="E1103" s="7">
        <f>IF(O1103&gt;0,RANK(O1103,(N1103:P1103,Q1103:AE1103)),0)</f>
        <v>1</v>
      </c>
      <c r="F1103" s="7">
        <f>IF(P1103&gt;0,RANK(P1103,(N1103:P1103,Q1103:AE1103)),0)</f>
        <v>3</v>
      </c>
      <c r="G1103" s="1">
        <f t="shared" si="431"/>
        <v>387</v>
      </c>
      <c r="H1103" s="2">
        <f t="shared" si="432"/>
        <v>4.1416952054794523E-2</v>
      </c>
      <c r="I1103" s="2"/>
      <c r="J1103" s="2">
        <f t="shared" si="444"/>
        <v>0.4569777397260274</v>
      </c>
      <c r="K1103" s="2">
        <f t="shared" si="445"/>
        <v>0.49839469178082191</v>
      </c>
      <c r="L1103" s="2">
        <f t="shared" si="446"/>
        <v>3.0393835616438356E-2</v>
      </c>
      <c r="M1103" s="2">
        <f t="shared" si="447"/>
        <v>1.4233732876712337E-2</v>
      </c>
      <c r="N1103" s="55">
        <v>4270</v>
      </c>
      <c r="O1103" s="55">
        <v>4657</v>
      </c>
      <c r="P1103" s="55">
        <v>284</v>
      </c>
      <c r="Q1103" s="55">
        <v>133</v>
      </c>
      <c r="X1103" s="55">
        <v>0</v>
      </c>
      <c r="Y1103" s="55">
        <v>0</v>
      </c>
      <c r="Z1103" s="55">
        <v>0</v>
      </c>
      <c r="AG1103" s="7">
        <f>IF(Q1103&gt;0,RANK(Q1103,(N1103:P1103,Q1103:AE1103)),0)</f>
        <v>4</v>
      </c>
      <c r="AH1103" s="7">
        <f>IF(R1103&gt;0,RANK(R1103,(N1103:P1103,Q1103:AE1103)),0)</f>
        <v>0</v>
      </c>
      <c r="AI1103" s="7">
        <f>IF(T1103&gt;0,RANK(T1103,(N1103:P1103,Q1103:AE1103)),0)</f>
        <v>0</v>
      </c>
      <c r="AJ1103" s="7">
        <f>IF(S1103&gt;0,RANK(S1103,(N1103:P1103,Q1103:AE1103)),0)</f>
        <v>0</v>
      </c>
      <c r="AK1103" s="2">
        <f t="shared" si="448"/>
        <v>1.4233732876712328E-2</v>
      </c>
      <c r="AL1103" s="2">
        <f t="shared" si="449"/>
        <v>0</v>
      </c>
      <c r="AM1103" s="2">
        <f t="shared" si="450"/>
        <v>0</v>
      </c>
      <c r="AN1103" s="2">
        <f t="shared" si="451"/>
        <v>0</v>
      </c>
      <c r="AP1103" t="s">
        <v>1813</v>
      </c>
      <c r="AQ1103" t="s">
        <v>1474</v>
      </c>
      <c r="AR1103" s="9"/>
      <c r="AT1103">
        <v>2</v>
      </c>
      <c r="AU1103" s="95">
        <v>27</v>
      </c>
      <c r="AV1103" s="97">
        <v>15</v>
      </c>
      <c r="AW1103" s="100">
        <f t="shared" si="421"/>
        <v>27015</v>
      </c>
      <c r="AY1103" s="7" t="s">
        <v>1461</v>
      </c>
    </row>
    <row r="1104" spans="1:61" ht="13" hidden="1" customHeight="1" outlineLevel="1">
      <c r="A1104" t="s">
        <v>1512</v>
      </c>
      <c r="B1104" t="s">
        <v>1474</v>
      </c>
      <c r="C1104" s="1">
        <f t="shared" si="443"/>
        <v>13881</v>
      </c>
      <c r="D1104" s="7">
        <f>IF(N1104&gt;0, RANK(N1104,(N1104:P1104,Q1104:AE1104)),0)</f>
        <v>1</v>
      </c>
      <c r="E1104" s="7">
        <f>IF(O1104&gt;0,RANK(O1104,(N1104:P1104,Q1104:AE1104)),0)</f>
        <v>2</v>
      </c>
      <c r="F1104" s="7">
        <f>IF(P1104&gt;0,RANK(P1104,(N1104:P1104,Q1104:AE1104)),0)</f>
        <v>3</v>
      </c>
      <c r="G1104" s="1">
        <f t="shared" si="431"/>
        <v>3967</v>
      </c>
      <c r="H1104" s="2">
        <f t="shared" si="432"/>
        <v>0.28578632663352782</v>
      </c>
      <c r="I1104" s="2"/>
      <c r="J1104" s="2">
        <f t="shared" si="444"/>
        <v>0.62192925581730418</v>
      </c>
      <c r="K1104" s="2">
        <f t="shared" si="445"/>
        <v>0.33614292918377636</v>
      </c>
      <c r="L1104" s="2">
        <f t="shared" si="446"/>
        <v>2.4637994380808298E-2</v>
      </c>
      <c r="M1104" s="2">
        <f t="shared" si="447"/>
        <v>1.7289820618111157E-2</v>
      </c>
      <c r="N1104" s="55">
        <v>8633</v>
      </c>
      <c r="O1104" s="55">
        <v>4666</v>
      </c>
      <c r="P1104" s="55">
        <v>342</v>
      </c>
      <c r="Q1104" s="55">
        <v>233</v>
      </c>
      <c r="X1104" s="55">
        <v>6</v>
      </c>
      <c r="Y1104" s="55">
        <v>0</v>
      </c>
      <c r="Z1104" s="55">
        <v>1</v>
      </c>
      <c r="AG1104" s="7">
        <f>IF(Q1104&gt;0,RANK(Q1104,(N1104:P1104,Q1104:AE1104)),0)</f>
        <v>4</v>
      </c>
      <c r="AH1104" s="7">
        <f>IF(R1104&gt;0,RANK(R1104,(N1104:P1104,Q1104:AE1104)),0)</f>
        <v>0</v>
      </c>
      <c r="AI1104" s="7">
        <f>IF(T1104&gt;0,RANK(T1104,(N1104:P1104,Q1104:AE1104)),0)</f>
        <v>0</v>
      </c>
      <c r="AJ1104" s="7">
        <f>IF(S1104&gt;0,RANK(S1104,(N1104:P1104,Q1104:AE1104)),0)</f>
        <v>0</v>
      </c>
      <c r="AK1104" s="2">
        <f t="shared" si="448"/>
        <v>1.6785534183416179E-2</v>
      </c>
      <c r="AL1104" s="2">
        <f t="shared" si="449"/>
        <v>0</v>
      </c>
      <c r="AM1104" s="2">
        <f t="shared" si="450"/>
        <v>0</v>
      </c>
      <c r="AN1104" s="2">
        <f t="shared" si="451"/>
        <v>0</v>
      </c>
      <c r="AP1104" t="s">
        <v>1512</v>
      </c>
      <c r="AQ1104" t="s">
        <v>1474</v>
      </c>
      <c r="AR1104" s="9"/>
      <c r="AT1104">
        <v>2</v>
      </c>
      <c r="AU1104" s="95">
        <v>27</v>
      </c>
      <c r="AV1104" s="97">
        <v>17</v>
      </c>
      <c r="AW1104" s="100">
        <f t="shared" si="421"/>
        <v>27017</v>
      </c>
      <c r="AY1104" s="7" t="s">
        <v>1461</v>
      </c>
    </row>
    <row r="1105" spans="1:51" ht="13" hidden="1" customHeight="1" outlineLevel="1">
      <c r="A1105" t="s">
        <v>2125</v>
      </c>
      <c r="B1105" t="s">
        <v>1474</v>
      </c>
      <c r="C1105" s="1">
        <f t="shared" si="443"/>
        <v>36938</v>
      </c>
      <c r="D1105" s="7">
        <f>IF(N1105&gt;0, RANK(N1105,(N1105:P1105,Q1105:AE1105)),0)</f>
        <v>2</v>
      </c>
      <c r="E1105" s="7">
        <f>IF(O1105&gt;0,RANK(O1105,(N1105:P1105,Q1105:AE1105)),0)</f>
        <v>1</v>
      </c>
      <c r="F1105" s="7">
        <f>IF(P1105&gt;0,RANK(P1105,(N1105:P1105,Q1105:AE1105)),0)</f>
        <v>3</v>
      </c>
      <c r="G1105" s="1">
        <f t="shared" si="431"/>
        <v>6899</v>
      </c>
      <c r="H1105" s="2">
        <f t="shared" si="432"/>
        <v>0.18677242947641995</v>
      </c>
      <c r="I1105" s="2"/>
      <c r="J1105" s="2">
        <f t="shared" si="444"/>
        <v>0.3904921760788348</v>
      </c>
      <c r="K1105" s="2">
        <f t="shared" si="445"/>
        <v>0.57726460555525472</v>
      </c>
      <c r="L1105" s="2">
        <f t="shared" si="446"/>
        <v>1.86799501867995E-2</v>
      </c>
      <c r="M1105" s="2">
        <f t="shared" si="447"/>
        <v>1.3563268179110986E-2</v>
      </c>
      <c r="N1105" s="55">
        <v>14424</v>
      </c>
      <c r="O1105" s="55">
        <v>21323</v>
      </c>
      <c r="P1105" s="55">
        <v>690</v>
      </c>
      <c r="Q1105" s="55">
        <v>491</v>
      </c>
      <c r="X1105" s="55">
        <v>10</v>
      </c>
      <c r="Y1105" s="55">
        <v>0</v>
      </c>
      <c r="Z1105" s="55">
        <v>0</v>
      </c>
      <c r="AG1105" s="7">
        <f>IF(Q1105&gt;0,RANK(Q1105,(N1105:P1105,Q1105:AE1105)),0)</f>
        <v>4</v>
      </c>
      <c r="AH1105" s="7">
        <f>IF(R1105&gt;0,RANK(R1105,(N1105:P1105,Q1105:AE1105)),0)</f>
        <v>0</v>
      </c>
      <c r="AI1105" s="7">
        <f>IF(T1105&gt;0,RANK(T1105,(N1105:P1105,Q1105:AE1105)),0)</f>
        <v>0</v>
      </c>
      <c r="AJ1105" s="7">
        <f>IF(S1105&gt;0,RANK(S1105,(N1105:P1105,Q1105:AE1105)),0)</f>
        <v>0</v>
      </c>
      <c r="AK1105" s="2">
        <f t="shared" si="448"/>
        <v>1.3292544263360226E-2</v>
      </c>
      <c r="AL1105" s="2">
        <f t="shared" si="449"/>
        <v>0</v>
      </c>
      <c r="AM1105" s="2">
        <f t="shared" si="450"/>
        <v>0</v>
      </c>
      <c r="AN1105" s="2">
        <f t="shared" si="451"/>
        <v>0</v>
      </c>
      <c r="AP1105" t="s">
        <v>2125</v>
      </c>
      <c r="AQ1105" t="s">
        <v>1474</v>
      </c>
      <c r="AR1105" s="9"/>
      <c r="AT1105">
        <v>2</v>
      </c>
      <c r="AU1105" s="95">
        <v>27</v>
      </c>
      <c r="AV1105" s="97">
        <v>19</v>
      </c>
      <c r="AW1105" s="100">
        <f t="shared" si="421"/>
        <v>27019</v>
      </c>
      <c r="AY1105" s="7" t="s">
        <v>1461</v>
      </c>
    </row>
    <row r="1106" spans="1:51" ht="13" hidden="1" customHeight="1" outlineLevel="1">
      <c r="A1106" t="s">
        <v>1209</v>
      </c>
      <c r="B1106" t="s">
        <v>1474</v>
      </c>
      <c r="C1106" s="1">
        <f t="shared" si="443"/>
        <v>12276</v>
      </c>
      <c r="D1106" s="7">
        <f>IF(N1106&gt;0, RANK(N1106,(N1106:P1106,Q1106:AE1106)),0)</f>
        <v>2</v>
      </c>
      <c r="E1106" s="7">
        <f>IF(O1106&gt;0,RANK(O1106,(N1106:P1106,Q1106:AE1106)),0)</f>
        <v>1</v>
      </c>
      <c r="F1106" s="7">
        <f>IF(P1106&gt;0,RANK(P1106,(N1106:P1106,Q1106:AE1106)),0)</f>
        <v>3</v>
      </c>
      <c r="G1106" s="1">
        <f t="shared" si="431"/>
        <v>801</v>
      </c>
      <c r="H1106" s="2">
        <f t="shared" si="432"/>
        <v>6.5249266862170086E-2</v>
      </c>
      <c r="I1106" s="2"/>
      <c r="J1106" s="2">
        <f t="shared" si="444"/>
        <v>0.44354838709677419</v>
      </c>
      <c r="K1106" s="2">
        <f t="shared" si="445"/>
        <v>0.50879765395894427</v>
      </c>
      <c r="L1106" s="2">
        <f t="shared" si="446"/>
        <v>3.2746823069403713E-2</v>
      </c>
      <c r="M1106" s="2">
        <f t="shared" si="447"/>
        <v>1.4907135874877769E-2</v>
      </c>
      <c r="N1106" s="55">
        <v>5445</v>
      </c>
      <c r="O1106" s="55">
        <v>6246</v>
      </c>
      <c r="P1106" s="55">
        <v>402</v>
      </c>
      <c r="Q1106" s="55">
        <v>181</v>
      </c>
      <c r="X1106" s="55">
        <v>2</v>
      </c>
      <c r="Y1106" s="55">
        <v>0</v>
      </c>
      <c r="Z1106" s="55">
        <v>0</v>
      </c>
      <c r="AG1106" s="7">
        <f>IF(Q1106&gt;0,RANK(Q1106,(N1106:P1106,Q1106:AE1106)),0)</f>
        <v>4</v>
      </c>
      <c r="AH1106" s="7">
        <f>IF(R1106&gt;0,RANK(R1106,(N1106:P1106,Q1106:AE1106)),0)</f>
        <v>0</v>
      </c>
      <c r="AI1106" s="7">
        <f>IF(T1106&gt;0,RANK(T1106,(N1106:P1106,Q1106:AE1106)),0)</f>
        <v>0</v>
      </c>
      <c r="AJ1106" s="7">
        <f>IF(S1106&gt;0,RANK(S1106,(N1106:P1106,Q1106:AE1106)),0)</f>
        <v>0</v>
      </c>
      <c r="AK1106" s="2">
        <f t="shared" si="448"/>
        <v>1.4744216357119583E-2</v>
      </c>
      <c r="AL1106" s="2">
        <f t="shared" si="449"/>
        <v>0</v>
      </c>
      <c r="AM1106" s="2">
        <f t="shared" si="450"/>
        <v>0</v>
      </c>
      <c r="AN1106" s="2">
        <f t="shared" si="451"/>
        <v>0</v>
      </c>
      <c r="AP1106" t="s">
        <v>1209</v>
      </c>
      <c r="AQ1106" t="s">
        <v>1474</v>
      </c>
      <c r="AR1106" s="9"/>
      <c r="AT1106">
        <v>2</v>
      </c>
      <c r="AU1106" s="95">
        <v>27</v>
      </c>
      <c r="AV1106" s="97">
        <v>21</v>
      </c>
      <c r="AW1106" s="100">
        <f t="shared" ref="AW1106:AW1169" si="452">1000*AU1106+AV1106</f>
        <v>27021</v>
      </c>
      <c r="AY1106" s="7" t="s">
        <v>1461</v>
      </c>
    </row>
    <row r="1107" spans="1:51" ht="13" hidden="1" customHeight="1" outlineLevel="1">
      <c r="A1107" t="s">
        <v>2410</v>
      </c>
      <c r="B1107" t="s">
        <v>1474</v>
      </c>
      <c r="C1107" s="1">
        <f t="shared" si="443"/>
        <v>4666</v>
      </c>
      <c r="D1107" s="7">
        <f>IF(N1107&gt;0, RANK(N1107,(N1107:P1107,Q1107:AE1107)),0)</f>
        <v>1</v>
      </c>
      <c r="E1107" s="7">
        <f>IF(O1107&gt;0,RANK(O1107,(N1107:P1107,Q1107:AE1107)),0)</f>
        <v>2</v>
      </c>
      <c r="F1107" s="7">
        <f>IF(P1107&gt;0,RANK(P1107,(N1107:P1107,Q1107:AE1107)),0)</f>
        <v>3</v>
      </c>
      <c r="G1107" s="1">
        <f t="shared" si="431"/>
        <v>459</v>
      </c>
      <c r="H1107" s="2">
        <f t="shared" si="432"/>
        <v>9.8371195885126453E-2</v>
      </c>
      <c r="I1107" s="2"/>
      <c r="J1107" s="2">
        <f t="shared" si="444"/>
        <v>0.52721817402486071</v>
      </c>
      <c r="K1107" s="2">
        <f t="shared" si="445"/>
        <v>0.42884697813973427</v>
      </c>
      <c r="L1107" s="2">
        <f t="shared" si="446"/>
        <v>2.87183883411916E-2</v>
      </c>
      <c r="M1107" s="2">
        <f t="shared" si="447"/>
        <v>1.5216459494213422E-2</v>
      </c>
      <c r="N1107" s="55">
        <v>2460</v>
      </c>
      <c r="O1107" s="55">
        <v>2001</v>
      </c>
      <c r="P1107" s="55">
        <v>134</v>
      </c>
      <c r="Q1107" s="55">
        <v>70</v>
      </c>
      <c r="X1107" s="55">
        <v>1</v>
      </c>
      <c r="Y1107" s="55">
        <v>0</v>
      </c>
      <c r="Z1107" s="55">
        <v>0</v>
      </c>
      <c r="AG1107" s="7">
        <f>IF(Q1107&gt;0,RANK(Q1107,(N1107:P1107,Q1107:AE1107)),0)</f>
        <v>4</v>
      </c>
      <c r="AH1107" s="7">
        <f>IF(R1107&gt;0,RANK(R1107,(N1107:P1107,Q1107:AE1107)),0)</f>
        <v>0</v>
      </c>
      <c r="AI1107" s="7">
        <f>IF(T1107&gt;0,RANK(T1107,(N1107:P1107,Q1107:AE1107)),0)</f>
        <v>0</v>
      </c>
      <c r="AJ1107" s="7">
        <f>IF(S1107&gt;0,RANK(S1107,(N1107:P1107,Q1107:AE1107)),0)</f>
        <v>0</v>
      </c>
      <c r="AK1107" s="2">
        <f t="shared" si="448"/>
        <v>1.5002143163309044E-2</v>
      </c>
      <c r="AL1107" s="2">
        <f t="shared" si="449"/>
        <v>0</v>
      </c>
      <c r="AM1107" s="2">
        <f t="shared" si="450"/>
        <v>0</v>
      </c>
      <c r="AN1107" s="2">
        <f t="shared" si="451"/>
        <v>0</v>
      </c>
      <c r="AP1107" t="s">
        <v>2410</v>
      </c>
      <c r="AQ1107" t="s">
        <v>1474</v>
      </c>
      <c r="AR1107" s="9"/>
      <c r="AT1107">
        <v>2</v>
      </c>
      <c r="AU1107" s="95">
        <v>27</v>
      </c>
      <c r="AV1107" s="97">
        <v>23</v>
      </c>
      <c r="AW1107" s="100">
        <f t="shared" si="452"/>
        <v>27023</v>
      </c>
      <c r="AY1107" s="7" t="s">
        <v>1461</v>
      </c>
    </row>
    <row r="1108" spans="1:51" ht="13" hidden="1" customHeight="1" outlineLevel="1">
      <c r="A1108" t="s">
        <v>2415</v>
      </c>
      <c r="B1108" t="s">
        <v>1474</v>
      </c>
      <c r="C1108" s="1">
        <f t="shared" si="443"/>
        <v>20279</v>
      </c>
      <c r="D1108" s="7">
        <f>IF(N1108&gt;0, RANK(N1108,(N1108:P1108,Q1108:AE1108)),0)</f>
        <v>2</v>
      </c>
      <c r="E1108" s="7">
        <f>IF(O1108&gt;0,RANK(O1108,(N1108:P1108,Q1108:AE1108)),0)</f>
        <v>1</v>
      </c>
      <c r="F1108" s="7">
        <f>IF(P1108&gt;0,RANK(P1108,(N1108:P1108,Q1108:AE1108)),0)</f>
        <v>3</v>
      </c>
      <c r="G1108" s="1">
        <f t="shared" si="431"/>
        <v>1477</v>
      </c>
      <c r="H1108" s="2">
        <f t="shared" si="432"/>
        <v>7.2833966171901965E-2</v>
      </c>
      <c r="I1108" s="2"/>
      <c r="J1108" s="2">
        <f t="shared" si="444"/>
        <v>0.44277331229350558</v>
      </c>
      <c r="K1108" s="2">
        <f t="shared" si="445"/>
        <v>0.51560727846540755</v>
      </c>
      <c r="L1108" s="2">
        <f t="shared" si="446"/>
        <v>2.6973716652694907E-2</v>
      </c>
      <c r="M1108" s="2">
        <f t="shared" si="447"/>
        <v>1.4645692588391962E-2</v>
      </c>
      <c r="N1108" s="55">
        <v>8979</v>
      </c>
      <c r="O1108" s="55">
        <v>10456</v>
      </c>
      <c r="P1108" s="55">
        <v>547</v>
      </c>
      <c r="Q1108" s="55">
        <v>285</v>
      </c>
      <c r="X1108" s="55">
        <v>10</v>
      </c>
      <c r="Y1108" s="55">
        <v>1</v>
      </c>
      <c r="Z1108" s="55">
        <v>1</v>
      </c>
      <c r="AG1108" s="7">
        <f>IF(Q1108&gt;0,RANK(Q1108,(N1108:P1108,Q1108:AE1108)),0)</f>
        <v>4</v>
      </c>
      <c r="AH1108" s="7">
        <f>IF(R1108&gt;0,RANK(R1108,(N1108:P1108,Q1108:AE1108)),0)</f>
        <v>0</v>
      </c>
      <c r="AI1108" s="7">
        <f>IF(T1108&gt;0,RANK(T1108,(N1108:P1108,Q1108:AE1108)),0)</f>
        <v>0</v>
      </c>
      <c r="AJ1108" s="7">
        <f>IF(S1108&gt;0,RANK(S1108,(N1108:P1108,Q1108:AE1108)),0)</f>
        <v>0</v>
      </c>
      <c r="AK1108" s="2">
        <f t="shared" si="448"/>
        <v>1.405394743330539E-2</v>
      </c>
      <c r="AL1108" s="2">
        <f t="shared" si="449"/>
        <v>0</v>
      </c>
      <c r="AM1108" s="2">
        <f t="shared" si="450"/>
        <v>0</v>
      </c>
      <c r="AN1108" s="2">
        <f t="shared" si="451"/>
        <v>0</v>
      </c>
      <c r="AP1108" t="s">
        <v>2415</v>
      </c>
      <c r="AQ1108" t="s">
        <v>1474</v>
      </c>
      <c r="AR1108" s="9"/>
      <c r="AT1108">
        <v>2</v>
      </c>
      <c r="AU1108" s="95">
        <v>27</v>
      </c>
      <c r="AV1108" s="97">
        <v>25</v>
      </c>
      <c r="AW1108" s="100">
        <f t="shared" si="452"/>
        <v>27025</v>
      </c>
      <c r="AY1108" s="7" t="s">
        <v>1461</v>
      </c>
    </row>
    <row r="1109" spans="1:51" ht="13" hidden="1" customHeight="1" outlineLevel="1">
      <c r="A1109" t="s">
        <v>1282</v>
      </c>
      <c r="B1109" t="s">
        <v>1474</v>
      </c>
      <c r="C1109" s="1">
        <f t="shared" si="443"/>
        <v>17898</v>
      </c>
      <c r="D1109" s="7">
        <f>IF(N1109&gt;0, RANK(N1109,(N1109:P1109,Q1109:AE1109)),0)</f>
        <v>1</v>
      </c>
      <c r="E1109" s="7">
        <f>IF(O1109&gt;0,RANK(O1109,(N1109:P1109,Q1109:AE1109)),0)</f>
        <v>2</v>
      </c>
      <c r="F1109" s="7">
        <f>IF(P1109&gt;0,RANK(P1109,(N1109:P1109,Q1109:AE1109)),0)</f>
        <v>3</v>
      </c>
      <c r="G1109" s="1">
        <f t="shared" si="431"/>
        <v>3321</v>
      </c>
      <c r="H1109" s="2">
        <f t="shared" si="432"/>
        <v>0.18555145826349312</v>
      </c>
      <c r="I1109" s="2"/>
      <c r="J1109" s="2">
        <f t="shared" si="444"/>
        <v>0.57151637054419491</v>
      </c>
      <c r="K1109" s="2">
        <f t="shared" si="445"/>
        <v>0.38596491228070173</v>
      </c>
      <c r="L1109" s="2">
        <f t="shared" si="446"/>
        <v>2.5980556486758299E-2</v>
      </c>
      <c r="M1109" s="2">
        <f t="shared" si="447"/>
        <v>1.6538160688345061E-2</v>
      </c>
      <c r="N1109" s="55">
        <v>10229</v>
      </c>
      <c r="O1109" s="55">
        <v>6908</v>
      </c>
      <c r="P1109" s="55">
        <v>465</v>
      </c>
      <c r="Q1109" s="55">
        <v>289</v>
      </c>
      <c r="X1109" s="55">
        <v>7</v>
      </c>
      <c r="Y1109" s="55">
        <v>0</v>
      </c>
      <c r="Z1109" s="55">
        <v>0</v>
      </c>
      <c r="AG1109" s="7">
        <f>IF(Q1109&gt;0,RANK(Q1109,(N1109:P1109,Q1109:AE1109)),0)</f>
        <v>4</v>
      </c>
      <c r="AH1109" s="7">
        <f>IF(R1109&gt;0,RANK(R1109,(N1109:P1109,Q1109:AE1109)),0)</f>
        <v>0</v>
      </c>
      <c r="AI1109" s="7">
        <f>IF(T1109&gt;0,RANK(T1109,(N1109:P1109,Q1109:AE1109)),0)</f>
        <v>0</v>
      </c>
      <c r="AJ1109" s="7">
        <f>IF(S1109&gt;0,RANK(S1109,(N1109:P1109,Q1109:AE1109)),0)</f>
        <v>0</v>
      </c>
      <c r="AK1109" s="2">
        <f t="shared" si="448"/>
        <v>1.61470555369315E-2</v>
      </c>
      <c r="AL1109" s="2">
        <f t="shared" si="449"/>
        <v>0</v>
      </c>
      <c r="AM1109" s="2">
        <f t="shared" si="450"/>
        <v>0</v>
      </c>
      <c r="AN1109" s="2">
        <f t="shared" si="451"/>
        <v>0</v>
      </c>
      <c r="AP1109" t="s">
        <v>1282</v>
      </c>
      <c r="AQ1109" t="s">
        <v>1474</v>
      </c>
      <c r="AR1109" s="9"/>
      <c r="AT1109">
        <v>2</v>
      </c>
      <c r="AU1109" s="95">
        <v>27</v>
      </c>
      <c r="AV1109" s="97">
        <v>27</v>
      </c>
      <c r="AW1109" s="100">
        <f t="shared" si="452"/>
        <v>27027</v>
      </c>
      <c r="AY1109" s="7" t="s">
        <v>1461</v>
      </c>
    </row>
    <row r="1110" spans="1:51" ht="13" hidden="1" customHeight="1" outlineLevel="1">
      <c r="A1110" t="s">
        <v>1992</v>
      </c>
      <c r="B1110" t="s">
        <v>1474</v>
      </c>
      <c r="C1110" s="1">
        <f t="shared" si="443"/>
        <v>2898</v>
      </c>
      <c r="D1110" s="7">
        <f>IF(N1110&gt;0, RANK(N1110,(N1110:P1110,Q1110:AE1110)),0)</f>
        <v>2</v>
      </c>
      <c r="E1110" s="7">
        <f>IF(O1110&gt;0,RANK(O1110,(N1110:P1110,Q1110:AE1110)),0)</f>
        <v>1</v>
      </c>
      <c r="F1110" s="7">
        <f>IF(P1110&gt;0,RANK(P1110,(N1110:P1110,Q1110:AE1110)),0)</f>
        <v>3</v>
      </c>
      <c r="G1110" s="1">
        <f t="shared" si="431"/>
        <v>340</v>
      </c>
      <c r="H1110" s="2">
        <f t="shared" si="432"/>
        <v>0.11732229123533472</v>
      </c>
      <c r="I1110" s="2"/>
      <c r="J1110" s="2">
        <f t="shared" si="444"/>
        <v>0.41269841269841268</v>
      </c>
      <c r="K1110" s="2">
        <f t="shared" si="445"/>
        <v>0.53002070393374745</v>
      </c>
      <c r="L1110" s="2">
        <f t="shared" si="446"/>
        <v>4.2443064182194616E-2</v>
      </c>
      <c r="M1110" s="2">
        <f t="shared" si="447"/>
        <v>1.4837819185645258E-2</v>
      </c>
      <c r="N1110" s="55">
        <v>1196</v>
      </c>
      <c r="O1110" s="55">
        <v>1536</v>
      </c>
      <c r="P1110" s="55">
        <v>123</v>
      </c>
      <c r="Q1110" s="55">
        <v>41</v>
      </c>
      <c r="X1110" s="55">
        <v>2</v>
      </c>
      <c r="Y1110" s="55">
        <v>0</v>
      </c>
      <c r="Z1110" s="55">
        <v>0</v>
      </c>
      <c r="AG1110" s="7">
        <f>IF(Q1110&gt;0,RANK(Q1110,(N1110:P1110,Q1110:AE1110)),0)</f>
        <v>4</v>
      </c>
      <c r="AH1110" s="7">
        <f>IF(R1110&gt;0,RANK(R1110,(N1110:P1110,Q1110:AE1110)),0)</f>
        <v>0</v>
      </c>
      <c r="AI1110" s="7">
        <f>IF(T1110&gt;0,RANK(T1110,(N1110:P1110,Q1110:AE1110)),0)</f>
        <v>0</v>
      </c>
      <c r="AJ1110" s="7">
        <f>IF(S1110&gt;0,RANK(S1110,(N1110:P1110,Q1110:AE1110)),0)</f>
        <v>0</v>
      </c>
      <c r="AK1110" s="2">
        <f t="shared" si="448"/>
        <v>1.4147688060731538E-2</v>
      </c>
      <c r="AL1110" s="2">
        <f t="shared" si="449"/>
        <v>0</v>
      </c>
      <c r="AM1110" s="2">
        <f t="shared" si="450"/>
        <v>0</v>
      </c>
      <c r="AN1110" s="2">
        <f t="shared" si="451"/>
        <v>0</v>
      </c>
      <c r="AP1110" t="s">
        <v>1992</v>
      </c>
      <c r="AQ1110" t="s">
        <v>1474</v>
      </c>
      <c r="AR1110" s="9"/>
      <c r="AT1110">
        <v>2</v>
      </c>
      <c r="AU1110" s="95">
        <v>27</v>
      </c>
      <c r="AV1110" s="97">
        <v>29</v>
      </c>
      <c r="AW1110" s="100">
        <f t="shared" si="452"/>
        <v>27029</v>
      </c>
      <c r="AY1110" s="7" t="s">
        <v>1461</v>
      </c>
    </row>
    <row r="1111" spans="1:51" ht="13" hidden="1" customHeight="1" outlineLevel="1">
      <c r="A1111" t="s">
        <v>1897</v>
      </c>
      <c r="B1111" t="s">
        <v>1474</v>
      </c>
      <c r="C1111" s="1">
        <f t="shared" si="443"/>
        <v>2919</v>
      </c>
      <c r="D1111" s="7">
        <f>IF(N1111&gt;0, RANK(N1111,(N1111:P1111,Q1111:AE1111)),0)</f>
        <v>1</v>
      </c>
      <c r="E1111" s="7">
        <f>IF(O1111&gt;0,RANK(O1111,(N1111:P1111,Q1111:AE1111)),0)</f>
        <v>2</v>
      </c>
      <c r="F1111" s="7">
        <f>IF(P1111&gt;0,RANK(P1111,(N1111:P1111,Q1111:AE1111)),0)</f>
        <v>3</v>
      </c>
      <c r="G1111" s="1">
        <f t="shared" si="431"/>
        <v>907</v>
      </c>
      <c r="H1111" s="2">
        <f t="shared" si="432"/>
        <v>0.31072285029119562</v>
      </c>
      <c r="I1111" s="2"/>
      <c r="J1111" s="2">
        <f t="shared" si="444"/>
        <v>0.63446385748544021</v>
      </c>
      <c r="K1111" s="2">
        <f t="shared" si="445"/>
        <v>0.32374100719424459</v>
      </c>
      <c r="L1111" s="2">
        <f t="shared" si="446"/>
        <v>2.1240150736553613E-2</v>
      </c>
      <c r="M1111" s="2">
        <f t="shared" si="447"/>
        <v>2.055498458376159E-2</v>
      </c>
      <c r="N1111" s="55">
        <v>1852</v>
      </c>
      <c r="O1111" s="55">
        <v>945</v>
      </c>
      <c r="P1111" s="55">
        <v>62</v>
      </c>
      <c r="Q1111" s="55">
        <v>58</v>
      </c>
      <c r="X1111" s="55">
        <v>2</v>
      </c>
      <c r="Y1111" s="55">
        <v>0</v>
      </c>
      <c r="Z1111" s="55">
        <v>0</v>
      </c>
      <c r="AG1111" s="7">
        <f>IF(Q1111&gt;0,RANK(Q1111,(N1111:P1111,Q1111:AE1111)),0)</f>
        <v>4</v>
      </c>
      <c r="AH1111" s="7">
        <f>IF(R1111&gt;0,RANK(R1111,(N1111:P1111,Q1111:AE1111)),0)</f>
        <v>0</v>
      </c>
      <c r="AI1111" s="7">
        <f>IF(T1111&gt;0,RANK(T1111,(N1111:P1111,Q1111:AE1111)),0)</f>
        <v>0</v>
      </c>
      <c r="AJ1111" s="7">
        <f>IF(S1111&gt;0,RANK(S1111,(N1111:P1111,Q1111:AE1111)),0)</f>
        <v>0</v>
      </c>
      <c r="AK1111" s="2">
        <f t="shared" si="448"/>
        <v>1.9869818430969511E-2</v>
      </c>
      <c r="AL1111" s="2">
        <f t="shared" si="449"/>
        <v>0</v>
      </c>
      <c r="AM1111" s="2">
        <f t="shared" si="450"/>
        <v>0</v>
      </c>
      <c r="AN1111" s="2">
        <f t="shared" si="451"/>
        <v>0</v>
      </c>
      <c r="AP1111" t="s">
        <v>1897</v>
      </c>
      <c r="AQ1111" t="s">
        <v>1474</v>
      </c>
      <c r="AR1111" s="9"/>
      <c r="AT1111">
        <v>2</v>
      </c>
      <c r="AU1111" s="95">
        <v>27</v>
      </c>
      <c r="AV1111" s="97">
        <v>31</v>
      </c>
      <c r="AW1111" s="100">
        <f t="shared" si="452"/>
        <v>27031</v>
      </c>
      <c r="AY1111" s="7" t="s">
        <v>1461</v>
      </c>
    </row>
    <row r="1112" spans="1:51" ht="13" hidden="1" customHeight="1" outlineLevel="1">
      <c r="A1112" t="s">
        <v>579</v>
      </c>
      <c r="B1112" t="s">
        <v>1474</v>
      </c>
      <c r="C1112" s="1">
        <f t="shared" si="443"/>
        <v>4304</v>
      </c>
      <c r="D1112" s="7">
        <f>IF(N1112&gt;0, RANK(N1112,(N1112:P1112,Q1112:AE1112)),0)</f>
        <v>2</v>
      </c>
      <c r="E1112" s="7">
        <f>IF(O1112&gt;0,RANK(O1112,(N1112:P1112,Q1112:AE1112)),0)</f>
        <v>1</v>
      </c>
      <c r="F1112" s="7">
        <f>IF(P1112&gt;0,RANK(P1112,(N1112:P1112,Q1112:AE1112)),0)</f>
        <v>3</v>
      </c>
      <c r="G1112" s="1">
        <f t="shared" si="431"/>
        <v>95</v>
      </c>
      <c r="H1112" s="2">
        <f t="shared" si="432"/>
        <v>2.2072490706319704E-2</v>
      </c>
      <c r="I1112" s="2"/>
      <c r="J1112" s="2">
        <f t="shared" si="444"/>
        <v>0.46050185873605948</v>
      </c>
      <c r="K1112" s="2">
        <f t="shared" si="445"/>
        <v>0.4825743494423792</v>
      </c>
      <c r="L1112" s="2">
        <f t="shared" si="446"/>
        <v>3.671003717472119E-2</v>
      </c>
      <c r="M1112" s="2">
        <f t="shared" si="447"/>
        <v>2.0213754646840186E-2</v>
      </c>
      <c r="N1112" s="55">
        <v>1982</v>
      </c>
      <c r="O1112" s="55">
        <v>2077</v>
      </c>
      <c r="P1112" s="55">
        <v>158</v>
      </c>
      <c r="Q1112" s="55">
        <v>86</v>
      </c>
      <c r="X1112" s="55">
        <v>1</v>
      </c>
      <c r="Y1112" s="55">
        <v>0</v>
      </c>
      <c r="Z1112" s="55">
        <v>0</v>
      </c>
      <c r="AG1112" s="7">
        <f>IF(Q1112&gt;0,RANK(Q1112,(N1112:P1112,Q1112:AE1112)),0)</f>
        <v>4</v>
      </c>
      <c r="AH1112" s="7">
        <f>IF(R1112&gt;0,RANK(R1112,(N1112:P1112,Q1112:AE1112)),0)</f>
        <v>0</v>
      </c>
      <c r="AI1112" s="7">
        <f>IF(T1112&gt;0,RANK(T1112,(N1112:P1112,Q1112:AE1112)),0)</f>
        <v>0</v>
      </c>
      <c r="AJ1112" s="7">
        <f>IF(S1112&gt;0,RANK(S1112,(N1112:P1112,Q1112:AE1112)),0)</f>
        <v>0</v>
      </c>
      <c r="AK1112" s="2">
        <f t="shared" si="448"/>
        <v>1.9981412639405203E-2</v>
      </c>
      <c r="AL1112" s="2">
        <f t="shared" si="449"/>
        <v>0</v>
      </c>
      <c r="AM1112" s="2">
        <f t="shared" si="450"/>
        <v>0</v>
      </c>
      <c r="AN1112" s="2">
        <f t="shared" si="451"/>
        <v>0</v>
      </c>
      <c r="AP1112" t="s">
        <v>579</v>
      </c>
      <c r="AQ1112" t="s">
        <v>1474</v>
      </c>
      <c r="AR1112" s="9"/>
      <c r="AT1112">
        <v>2</v>
      </c>
      <c r="AU1112" s="95">
        <v>27</v>
      </c>
      <c r="AV1112" s="97">
        <v>33</v>
      </c>
      <c r="AW1112" s="100">
        <f t="shared" si="452"/>
        <v>27033</v>
      </c>
      <c r="AY1112" s="7" t="s">
        <v>1461</v>
      </c>
    </row>
    <row r="1113" spans="1:51" ht="13" hidden="1" customHeight="1" outlineLevel="1">
      <c r="A1113" t="s">
        <v>2009</v>
      </c>
      <c r="B1113" t="s">
        <v>1474</v>
      </c>
      <c r="C1113" s="1">
        <f t="shared" si="443"/>
        <v>26908</v>
      </c>
      <c r="D1113" s="7">
        <f>IF(N1113&gt;0, RANK(N1113,(N1113:P1113,Q1113:AE1113)),0)</f>
        <v>2</v>
      </c>
      <c r="E1113" s="7">
        <f>IF(O1113&gt;0,RANK(O1113,(N1113:P1113,Q1113:AE1113)),0)</f>
        <v>1</v>
      </c>
      <c r="F1113" s="7">
        <f>IF(P1113&gt;0,RANK(P1113,(N1113:P1113,Q1113:AE1113)),0)</f>
        <v>3</v>
      </c>
      <c r="G1113" s="1">
        <f t="shared" si="431"/>
        <v>1666</v>
      </c>
      <c r="H1113" s="2">
        <f t="shared" si="432"/>
        <v>6.1914672216441209E-2</v>
      </c>
      <c r="I1113" s="2"/>
      <c r="J1113" s="2">
        <f t="shared" si="444"/>
        <v>0.44778504533967595</v>
      </c>
      <c r="K1113" s="2">
        <f t="shared" si="445"/>
        <v>0.50969971755611709</v>
      </c>
      <c r="L1113" s="2">
        <f t="shared" si="446"/>
        <v>2.7389623903671771E-2</v>
      </c>
      <c r="M1113" s="2">
        <f t="shared" si="447"/>
        <v>1.5125613200535244E-2</v>
      </c>
      <c r="N1113" s="55">
        <v>12049</v>
      </c>
      <c r="O1113" s="55">
        <v>13715</v>
      </c>
      <c r="P1113" s="55">
        <v>737</v>
      </c>
      <c r="Q1113" s="55">
        <v>397</v>
      </c>
      <c r="X1113" s="55">
        <v>10</v>
      </c>
      <c r="Y1113" s="55">
        <v>0</v>
      </c>
      <c r="Z1113" s="55">
        <v>0</v>
      </c>
      <c r="AG1113" s="7">
        <f>IF(Q1113&gt;0,RANK(Q1113,(N1113:P1113,Q1113:AE1113)),0)</f>
        <v>4</v>
      </c>
      <c r="AH1113" s="7">
        <f>IF(R1113&gt;0,RANK(R1113,(N1113:P1113,Q1113:AE1113)),0)</f>
        <v>0</v>
      </c>
      <c r="AI1113" s="7">
        <f>IF(T1113&gt;0,RANK(T1113,(N1113:P1113,Q1113:AE1113)),0)</f>
        <v>0</v>
      </c>
      <c r="AJ1113" s="7">
        <f>IF(S1113&gt;0,RANK(S1113,(N1113:P1113,Q1113:AE1113)),0)</f>
        <v>0</v>
      </c>
      <c r="AK1113" s="2">
        <f t="shared" si="448"/>
        <v>1.475397651256132E-2</v>
      </c>
      <c r="AL1113" s="2">
        <f t="shared" si="449"/>
        <v>0</v>
      </c>
      <c r="AM1113" s="2">
        <f t="shared" si="450"/>
        <v>0</v>
      </c>
      <c r="AN1113" s="2">
        <f t="shared" si="451"/>
        <v>0</v>
      </c>
      <c r="AP1113" t="s">
        <v>2009</v>
      </c>
      <c r="AQ1113" t="s">
        <v>1474</v>
      </c>
      <c r="AR1113" s="9"/>
      <c r="AT1113">
        <v>2</v>
      </c>
      <c r="AU1113" s="95">
        <v>27</v>
      </c>
      <c r="AV1113" s="97">
        <v>35</v>
      </c>
      <c r="AW1113" s="100">
        <f t="shared" si="452"/>
        <v>27035</v>
      </c>
      <c r="AY1113" s="7" t="s">
        <v>1461</v>
      </c>
    </row>
    <row r="1114" spans="1:51" ht="13" hidden="1" customHeight="1" outlineLevel="1">
      <c r="A1114" t="s">
        <v>812</v>
      </c>
      <c r="B1114" t="s">
        <v>1474</v>
      </c>
      <c r="C1114" s="1">
        <f t="shared" si="443"/>
        <v>152475</v>
      </c>
      <c r="D1114" s="7">
        <f>IF(N1114&gt;0, RANK(N1114,(N1114:P1114,Q1114:AE1114)),0)</f>
        <v>1</v>
      </c>
      <c r="E1114" s="7">
        <f>IF(O1114&gt;0,RANK(O1114,(N1114:P1114,Q1114:AE1114)),0)</f>
        <v>2</v>
      </c>
      <c r="F1114" s="7">
        <f>IF(P1114&gt;0,RANK(P1114,(N1114:P1114,Q1114:AE1114)),0)</f>
        <v>3</v>
      </c>
      <c r="G1114" s="1">
        <f t="shared" si="431"/>
        <v>4351</v>
      </c>
      <c r="H1114" s="2">
        <f t="shared" si="432"/>
        <v>2.8535825545171339E-2</v>
      </c>
      <c r="I1114" s="2"/>
      <c r="J1114" s="2">
        <f t="shared" si="444"/>
        <v>0.49752418429250694</v>
      </c>
      <c r="K1114" s="2">
        <f t="shared" si="445"/>
        <v>0.46898835874733563</v>
      </c>
      <c r="L1114" s="2">
        <f t="shared" si="446"/>
        <v>1.9393343171011643E-2</v>
      </c>
      <c r="M1114" s="2">
        <f t="shared" si="447"/>
        <v>1.4094113789145837E-2</v>
      </c>
      <c r="N1114" s="55">
        <v>75860</v>
      </c>
      <c r="O1114" s="55">
        <v>71509</v>
      </c>
      <c r="P1114" s="55">
        <v>2957</v>
      </c>
      <c r="Q1114" s="55">
        <v>2078</v>
      </c>
      <c r="X1114" s="55">
        <v>65</v>
      </c>
      <c r="Y1114" s="55">
        <v>3</v>
      </c>
      <c r="Z1114" s="55">
        <v>3</v>
      </c>
      <c r="AG1114" s="7">
        <f>IF(Q1114&gt;0,RANK(Q1114,(N1114:P1114,Q1114:AE1114)),0)</f>
        <v>4</v>
      </c>
      <c r="AH1114" s="7">
        <f>IF(R1114&gt;0,RANK(R1114,(N1114:P1114,Q1114:AE1114)),0)</f>
        <v>0</v>
      </c>
      <c r="AI1114" s="7">
        <f>IF(T1114&gt;0,RANK(T1114,(N1114:P1114,Q1114:AE1114)),0)</f>
        <v>0</v>
      </c>
      <c r="AJ1114" s="7">
        <f>IF(S1114&gt;0,RANK(S1114,(N1114:P1114,Q1114:AE1114)),0)</f>
        <v>0</v>
      </c>
      <c r="AK1114" s="2">
        <f t="shared" si="448"/>
        <v>1.3628463682570913E-2</v>
      </c>
      <c r="AL1114" s="2">
        <f t="shared" si="449"/>
        <v>0</v>
      </c>
      <c r="AM1114" s="2">
        <f t="shared" si="450"/>
        <v>0</v>
      </c>
      <c r="AN1114" s="2">
        <f t="shared" si="451"/>
        <v>0</v>
      </c>
      <c r="AP1114" t="s">
        <v>812</v>
      </c>
      <c r="AQ1114" t="s">
        <v>1474</v>
      </c>
      <c r="AR1114" s="9"/>
      <c r="AT1114">
        <v>2</v>
      </c>
      <c r="AU1114" s="95">
        <v>27</v>
      </c>
      <c r="AV1114" s="97">
        <v>37</v>
      </c>
      <c r="AW1114" s="100">
        <f t="shared" si="452"/>
        <v>27037</v>
      </c>
      <c r="AY1114" s="7" t="s">
        <v>1461</v>
      </c>
    </row>
    <row r="1115" spans="1:51" ht="13" hidden="1" customHeight="1" outlineLevel="1">
      <c r="A1115" t="s">
        <v>1586</v>
      </c>
      <c r="B1115" t="s">
        <v>1474</v>
      </c>
      <c r="C1115" s="1">
        <f t="shared" si="443"/>
        <v>7677</v>
      </c>
      <c r="D1115" s="7">
        <f>IF(N1115&gt;0, RANK(N1115,(N1115:P1115,Q1115:AE1115)),0)</f>
        <v>2</v>
      </c>
      <c r="E1115" s="7">
        <f>IF(O1115&gt;0,RANK(O1115,(N1115:P1115,Q1115:AE1115)),0)</f>
        <v>1</v>
      </c>
      <c r="F1115" s="7">
        <f>IF(P1115&gt;0,RANK(P1115,(N1115:P1115,Q1115:AE1115)),0)</f>
        <v>3</v>
      </c>
      <c r="G1115" s="1">
        <f t="shared" si="431"/>
        <v>462</v>
      </c>
      <c r="H1115" s="2">
        <f t="shared" si="432"/>
        <v>6.0179757717858537E-2</v>
      </c>
      <c r="I1115" s="2"/>
      <c r="J1115" s="2">
        <f t="shared" si="444"/>
        <v>0.43688940992575226</v>
      </c>
      <c r="K1115" s="2">
        <f t="shared" si="445"/>
        <v>0.49706916764361081</v>
      </c>
      <c r="L1115" s="2">
        <f t="shared" si="446"/>
        <v>4.6893317702227433E-2</v>
      </c>
      <c r="M1115" s="2">
        <f t="shared" si="447"/>
        <v>1.9148104728409443E-2</v>
      </c>
      <c r="N1115" s="55">
        <v>3354</v>
      </c>
      <c r="O1115" s="55">
        <v>3816</v>
      </c>
      <c r="P1115" s="55">
        <v>360</v>
      </c>
      <c r="Q1115" s="55">
        <v>146</v>
      </c>
      <c r="X1115" s="55">
        <v>1</v>
      </c>
      <c r="Y1115" s="55">
        <v>0</v>
      </c>
      <c r="Z1115" s="55">
        <v>0</v>
      </c>
      <c r="AG1115" s="7">
        <f>IF(Q1115&gt;0,RANK(Q1115,(N1115:P1115,Q1115:AE1115)),0)</f>
        <v>4</v>
      </c>
      <c r="AH1115" s="7">
        <f>IF(R1115&gt;0,RANK(R1115,(N1115:P1115,Q1115:AE1115)),0)</f>
        <v>0</v>
      </c>
      <c r="AI1115" s="7">
        <f>IF(T1115&gt;0,RANK(T1115,(N1115:P1115,Q1115:AE1115)),0)</f>
        <v>0</v>
      </c>
      <c r="AJ1115" s="7">
        <f>IF(S1115&gt;0,RANK(S1115,(N1115:P1115,Q1115:AE1115)),0)</f>
        <v>0</v>
      </c>
      <c r="AK1115" s="2">
        <f t="shared" si="448"/>
        <v>1.9017845512570013E-2</v>
      </c>
      <c r="AL1115" s="2">
        <f t="shared" si="449"/>
        <v>0</v>
      </c>
      <c r="AM1115" s="2">
        <f t="shared" si="450"/>
        <v>0</v>
      </c>
      <c r="AN1115" s="2">
        <f t="shared" si="451"/>
        <v>0</v>
      </c>
      <c r="AP1115" t="s">
        <v>1586</v>
      </c>
      <c r="AQ1115" t="s">
        <v>1474</v>
      </c>
      <c r="AR1115" s="9"/>
      <c r="AT1115">
        <v>2</v>
      </c>
      <c r="AU1115" s="95">
        <v>27</v>
      </c>
      <c r="AV1115" s="97">
        <v>39</v>
      </c>
      <c r="AW1115" s="100">
        <f t="shared" si="452"/>
        <v>27039</v>
      </c>
      <c r="AY1115" s="7" t="s">
        <v>1461</v>
      </c>
    </row>
    <row r="1116" spans="1:51" ht="13" hidden="1" customHeight="1" outlineLevel="1">
      <c r="A1116" t="s">
        <v>1840</v>
      </c>
      <c r="B1116" t="s">
        <v>1474</v>
      </c>
      <c r="C1116" s="1">
        <f t="shared" si="443"/>
        <v>15370</v>
      </c>
      <c r="D1116" s="7">
        <f>IF(N1116&gt;0, RANK(N1116,(N1116:P1116,Q1116:AE1116)),0)</f>
        <v>2</v>
      </c>
      <c r="E1116" s="7">
        <f>IF(O1116&gt;0,RANK(O1116,(N1116:P1116,Q1116:AE1116)),0)</f>
        <v>1</v>
      </c>
      <c r="F1116" s="7">
        <f>IF(P1116&gt;0,RANK(P1116,(N1116:P1116,Q1116:AE1116)),0)</f>
        <v>3</v>
      </c>
      <c r="G1116" s="1">
        <f t="shared" si="431"/>
        <v>974</v>
      </c>
      <c r="H1116" s="2">
        <f t="shared" si="432"/>
        <v>6.3370201691607023E-2</v>
      </c>
      <c r="I1116" s="2"/>
      <c r="J1116" s="2">
        <f t="shared" si="444"/>
        <v>0.44756018217306442</v>
      </c>
      <c r="K1116" s="2">
        <f t="shared" si="445"/>
        <v>0.51093038386467149</v>
      </c>
      <c r="L1116" s="2">
        <f t="shared" si="446"/>
        <v>2.8301886792452831E-2</v>
      </c>
      <c r="M1116" s="2">
        <f t="shared" si="447"/>
        <v>1.3207547169811311E-2</v>
      </c>
      <c r="N1116" s="55">
        <v>6879</v>
      </c>
      <c r="O1116" s="55">
        <v>7853</v>
      </c>
      <c r="P1116" s="55">
        <v>435</v>
      </c>
      <c r="Q1116" s="55">
        <v>198</v>
      </c>
      <c r="X1116" s="55">
        <v>4</v>
      </c>
      <c r="Y1116" s="55">
        <v>0</v>
      </c>
      <c r="Z1116" s="55">
        <v>1</v>
      </c>
      <c r="AG1116" s="7">
        <f>IF(Q1116&gt;0,RANK(Q1116,(N1116:P1116,Q1116:AE1116)),0)</f>
        <v>4</v>
      </c>
      <c r="AH1116" s="7">
        <f>IF(R1116&gt;0,RANK(R1116,(N1116:P1116,Q1116:AE1116)),0)</f>
        <v>0</v>
      </c>
      <c r="AI1116" s="7">
        <f>IF(T1116&gt;0,RANK(T1116,(N1116:P1116,Q1116:AE1116)),0)</f>
        <v>0</v>
      </c>
      <c r="AJ1116" s="7">
        <f>IF(S1116&gt;0,RANK(S1116,(N1116:P1116,Q1116:AE1116)),0)</f>
        <v>0</v>
      </c>
      <c r="AK1116" s="2">
        <f t="shared" si="448"/>
        <v>1.2882238126219909E-2</v>
      </c>
      <c r="AL1116" s="2">
        <f t="shared" si="449"/>
        <v>0</v>
      </c>
      <c r="AM1116" s="2">
        <f t="shared" si="450"/>
        <v>0</v>
      </c>
      <c r="AN1116" s="2">
        <f t="shared" si="451"/>
        <v>0</v>
      </c>
      <c r="AP1116" t="s">
        <v>1840</v>
      </c>
      <c r="AQ1116" t="s">
        <v>1474</v>
      </c>
      <c r="AR1116" s="9"/>
      <c r="AT1116">
        <v>2</v>
      </c>
      <c r="AU1116" s="95">
        <v>27</v>
      </c>
      <c r="AV1116" s="97">
        <v>41</v>
      </c>
      <c r="AW1116" s="100">
        <f t="shared" si="452"/>
        <v>27041</v>
      </c>
      <c r="AY1116" s="7" t="s">
        <v>1461</v>
      </c>
    </row>
    <row r="1117" spans="1:51" ht="13" hidden="1" customHeight="1" outlineLevel="1">
      <c r="A1117" t="s">
        <v>2010</v>
      </c>
      <c r="B1117" t="s">
        <v>1474</v>
      </c>
      <c r="C1117" s="1">
        <f t="shared" si="443"/>
        <v>5431</v>
      </c>
      <c r="D1117" s="7">
        <f>IF(N1117&gt;0, RANK(N1117,(N1117:P1117,Q1117:AE1117)),0)</f>
        <v>2</v>
      </c>
      <c r="E1117" s="7">
        <f>IF(O1117&gt;0,RANK(O1117,(N1117:P1117,Q1117:AE1117)),0)</f>
        <v>1</v>
      </c>
      <c r="F1117" s="7">
        <f>IF(P1117&gt;0,RANK(P1117,(N1117:P1117,Q1117:AE1117)),0)</f>
        <v>3</v>
      </c>
      <c r="G1117" s="1">
        <f t="shared" si="431"/>
        <v>113</v>
      </c>
      <c r="H1117" s="2">
        <f t="shared" si="432"/>
        <v>2.0806481310992452E-2</v>
      </c>
      <c r="I1117" s="2"/>
      <c r="J1117" s="2">
        <f t="shared" si="444"/>
        <v>0.4606886392929479</v>
      </c>
      <c r="K1117" s="2">
        <f t="shared" si="445"/>
        <v>0.48149512060394034</v>
      </c>
      <c r="L1117" s="2">
        <f t="shared" si="446"/>
        <v>3.8851040324065549E-2</v>
      </c>
      <c r="M1117" s="2">
        <f t="shared" si="447"/>
        <v>1.8965199779046212E-2</v>
      </c>
      <c r="N1117" s="55">
        <v>2502</v>
      </c>
      <c r="O1117" s="55">
        <v>2615</v>
      </c>
      <c r="P1117" s="55">
        <v>211</v>
      </c>
      <c r="Q1117" s="55">
        <v>102</v>
      </c>
      <c r="X1117" s="55">
        <v>1</v>
      </c>
      <c r="Y1117" s="55">
        <v>0</v>
      </c>
      <c r="Z1117" s="55">
        <v>0</v>
      </c>
      <c r="AG1117" s="7">
        <f>IF(Q1117&gt;0,RANK(Q1117,(N1117:P1117,Q1117:AE1117)),0)</f>
        <v>4</v>
      </c>
      <c r="AH1117" s="7">
        <f>IF(R1117&gt;0,RANK(R1117,(N1117:P1117,Q1117:AE1117)),0)</f>
        <v>0</v>
      </c>
      <c r="AI1117" s="7">
        <f>IF(T1117&gt;0,RANK(T1117,(N1117:P1117,Q1117:AE1117)),0)</f>
        <v>0</v>
      </c>
      <c r="AJ1117" s="7">
        <f>IF(S1117&gt;0,RANK(S1117,(N1117:P1117,Q1117:AE1117)),0)</f>
        <v>0</v>
      </c>
      <c r="AK1117" s="2">
        <f t="shared" si="448"/>
        <v>1.8781071625851593E-2</v>
      </c>
      <c r="AL1117" s="2">
        <f t="shared" si="449"/>
        <v>0</v>
      </c>
      <c r="AM1117" s="2">
        <f t="shared" si="450"/>
        <v>0</v>
      </c>
      <c r="AN1117" s="2">
        <f t="shared" si="451"/>
        <v>0</v>
      </c>
      <c r="AP1117" t="s">
        <v>2010</v>
      </c>
      <c r="AQ1117" t="s">
        <v>1474</v>
      </c>
      <c r="AR1117" s="9"/>
      <c r="AT1117">
        <v>2</v>
      </c>
      <c r="AU1117" s="95">
        <v>27</v>
      </c>
      <c r="AV1117" s="97">
        <v>43</v>
      </c>
      <c r="AW1117" s="100">
        <f t="shared" si="452"/>
        <v>27043</v>
      </c>
      <c r="AY1117" s="7" t="s">
        <v>1461</v>
      </c>
    </row>
    <row r="1118" spans="1:51" ht="13" hidden="1" customHeight="1" outlineLevel="1">
      <c r="A1118" t="s">
        <v>2349</v>
      </c>
      <c r="B1118" t="s">
        <v>1474</v>
      </c>
      <c r="C1118" s="1">
        <f t="shared" si="443"/>
        <v>8361</v>
      </c>
      <c r="D1118" s="7">
        <f>IF(N1118&gt;0, RANK(N1118,(N1118:P1118,Q1118:AE1118)),0)</f>
        <v>1</v>
      </c>
      <c r="E1118" s="7">
        <f>IF(O1118&gt;0,RANK(O1118,(N1118:P1118,Q1118:AE1118)),0)</f>
        <v>2</v>
      </c>
      <c r="F1118" s="7">
        <f>IF(P1118&gt;0,RANK(P1118,(N1118:P1118,Q1118:AE1118)),0)</f>
        <v>3</v>
      </c>
      <c r="G1118" s="1">
        <f t="shared" si="431"/>
        <v>937</v>
      </c>
      <c r="H1118" s="2">
        <f t="shared" si="432"/>
        <v>0.11206793445760077</v>
      </c>
      <c r="I1118" s="2"/>
      <c r="J1118" s="2">
        <f t="shared" si="444"/>
        <v>0.52218634134672881</v>
      </c>
      <c r="K1118" s="2">
        <f t="shared" si="445"/>
        <v>0.4101184068891281</v>
      </c>
      <c r="L1118" s="2">
        <f t="shared" si="446"/>
        <v>4.8678387752661166E-2</v>
      </c>
      <c r="M1118" s="2">
        <f t="shared" si="447"/>
        <v>1.9016864011481928E-2</v>
      </c>
      <c r="N1118" s="55">
        <v>4366</v>
      </c>
      <c r="O1118" s="55">
        <v>3429</v>
      </c>
      <c r="P1118" s="55">
        <v>407</v>
      </c>
      <c r="Q1118" s="55">
        <v>159</v>
      </c>
      <c r="X1118" s="55">
        <v>0</v>
      </c>
      <c r="Y1118" s="55">
        <v>0</v>
      </c>
      <c r="Z1118" s="55">
        <v>0</v>
      </c>
      <c r="AG1118" s="7">
        <f>IF(Q1118&gt;0,RANK(Q1118,(N1118:P1118,Q1118:AE1118)),0)</f>
        <v>4</v>
      </c>
      <c r="AH1118" s="7">
        <f>IF(R1118&gt;0,RANK(R1118,(N1118:P1118,Q1118:AE1118)),0)</f>
        <v>0</v>
      </c>
      <c r="AI1118" s="7">
        <f>IF(T1118&gt;0,RANK(T1118,(N1118:P1118,Q1118:AE1118)),0)</f>
        <v>0</v>
      </c>
      <c r="AJ1118" s="7">
        <f>IF(S1118&gt;0,RANK(S1118,(N1118:P1118,Q1118:AE1118)),0)</f>
        <v>0</v>
      </c>
      <c r="AK1118" s="2">
        <f t="shared" si="448"/>
        <v>1.9016864011481879E-2</v>
      </c>
      <c r="AL1118" s="2">
        <f t="shared" si="449"/>
        <v>0</v>
      </c>
      <c r="AM1118" s="2">
        <f t="shared" si="450"/>
        <v>0</v>
      </c>
      <c r="AN1118" s="2">
        <f t="shared" si="451"/>
        <v>0</v>
      </c>
      <c r="AP1118" t="s">
        <v>2349</v>
      </c>
      <c r="AQ1118" t="s">
        <v>1474</v>
      </c>
      <c r="AR1118" s="9"/>
      <c r="AT1118">
        <v>2</v>
      </c>
      <c r="AU1118" s="95">
        <v>27</v>
      </c>
      <c r="AV1118" s="97">
        <v>45</v>
      </c>
      <c r="AW1118" s="100">
        <f t="shared" si="452"/>
        <v>27045</v>
      </c>
      <c r="AY1118" s="7" t="s">
        <v>1461</v>
      </c>
    </row>
    <row r="1119" spans="1:51" ht="13" hidden="1" customHeight="1" outlineLevel="1">
      <c r="A1119" t="s">
        <v>1067</v>
      </c>
      <c r="B1119" t="s">
        <v>1474</v>
      </c>
      <c r="C1119" s="1">
        <f t="shared" si="443"/>
        <v>12416</v>
      </c>
      <c r="D1119" s="7">
        <f>IF(N1119&gt;0, RANK(N1119,(N1119:P1119,Q1119:AE1119)),0)</f>
        <v>1</v>
      </c>
      <c r="E1119" s="7">
        <f>IF(O1119&gt;0,RANK(O1119,(N1119:P1119,Q1119:AE1119)),0)</f>
        <v>2</v>
      </c>
      <c r="F1119" s="7">
        <f>IF(P1119&gt;0,RANK(P1119,(N1119:P1119,Q1119:AE1119)),0)</f>
        <v>3</v>
      </c>
      <c r="G1119" s="1">
        <f t="shared" si="431"/>
        <v>1594</v>
      </c>
      <c r="H1119" s="2">
        <f t="shared" si="432"/>
        <v>0.12838273195876287</v>
      </c>
      <c r="I1119" s="2"/>
      <c r="J1119" s="2">
        <f t="shared" si="444"/>
        <v>0.5411565721649485</v>
      </c>
      <c r="K1119" s="2">
        <f t="shared" si="445"/>
        <v>0.41277384020618557</v>
      </c>
      <c r="L1119" s="2">
        <f t="shared" si="446"/>
        <v>3.2538659793814435E-2</v>
      </c>
      <c r="M1119" s="2">
        <f t="shared" si="447"/>
        <v>1.3530927835051491E-2</v>
      </c>
      <c r="N1119" s="55">
        <v>6719</v>
      </c>
      <c r="O1119" s="55">
        <v>5125</v>
      </c>
      <c r="P1119" s="55">
        <v>404</v>
      </c>
      <c r="Q1119" s="55">
        <v>164</v>
      </c>
      <c r="X1119" s="55">
        <v>4</v>
      </c>
      <c r="Y1119" s="55">
        <v>0</v>
      </c>
      <c r="Z1119" s="55">
        <v>0</v>
      </c>
      <c r="AG1119" s="7">
        <f>IF(Q1119&gt;0,RANK(Q1119,(N1119:P1119,Q1119:AE1119)),0)</f>
        <v>4</v>
      </c>
      <c r="AH1119" s="7">
        <f>IF(R1119&gt;0,RANK(R1119,(N1119:P1119,Q1119:AE1119)),0)</f>
        <v>0</v>
      </c>
      <c r="AI1119" s="7">
        <f>IF(T1119&gt;0,RANK(T1119,(N1119:P1119,Q1119:AE1119)),0)</f>
        <v>0</v>
      </c>
      <c r="AJ1119" s="7">
        <f>IF(S1119&gt;0,RANK(S1119,(N1119:P1119,Q1119:AE1119)),0)</f>
        <v>0</v>
      </c>
      <c r="AK1119" s="2">
        <f t="shared" si="448"/>
        <v>1.3208762886597938E-2</v>
      </c>
      <c r="AL1119" s="2">
        <f t="shared" si="449"/>
        <v>0</v>
      </c>
      <c r="AM1119" s="2">
        <f t="shared" si="450"/>
        <v>0</v>
      </c>
      <c r="AN1119" s="2">
        <f t="shared" si="451"/>
        <v>0</v>
      </c>
      <c r="AP1119" t="s">
        <v>1067</v>
      </c>
      <c r="AQ1119" t="s">
        <v>1474</v>
      </c>
      <c r="AR1119" s="9"/>
      <c r="AT1119">
        <v>2</v>
      </c>
      <c r="AU1119" s="95">
        <v>27</v>
      </c>
      <c r="AV1119" s="97">
        <v>47</v>
      </c>
      <c r="AW1119" s="100">
        <f t="shared" si="452"/>
        <v>27047</v>
      </c>
      <c r="AY1119" s="7" t="s">
        <v>1461</v>
      </c>
    </row>
    <row r="1120" spans="1:51" ht="13" hidden="1" customHeight="1" outlineLevel="1">
      <c r="A1120" t="s">
        <v>1447</v>
      </c>
      <c r="B1120" t="s">
        <v>1474</v>
      </c>
      <c r="C1120" s="1">
        <f t="shared" si="443"/>
        <v>17283</v>
      </c>
      <c r="D1120" s="7">
        <f>IF(N1120&gt;0, RANK(N1120,(N1120:P1120,Q1120:AE1120)),0)</f>
        <v>2</v>
      </c>
      <c r="E1120" s="7">
        <f>IF(O1120&gt;0,RANK(O1120,(N1120:P1120,Q1120:AE1120)),0)</f>
        <v>1</v>
      </c>
      <c r="F1120" s="7">
        <f>IF(P1120&gt;0,RANK(P1120,(N1120:P1120,Q1120:AE1120)),0)</f>
        <v>3</v>
      </c>
      <c r="G1120" s="1">
        <f t="shared" si="431"/>
        <v>139</v>
      </c>
      <c r="H1120" s="2">
        <f t="shared" si="432"/>
        <v>8.0425851993288205E-3</v>
      </c>
      <c r="I1120" s="2"/>
      <c r="J1120" s="2">
        <f t="shared" si="444"/>
        <v>0.47306601863102471</v>
      </c>
      <c r="K1120" s="2">
        <f t="shared" si="445"/>
        <v>0.48110860383035353</v>
      </c>
      <c r="L1120" s="2">
        <f t="shared" si="446"/>
        <v>3.0260950066539373E-2</v>
      </c>
      <c r="M1120" s="2">
        <f t="shared" si="447"/>
        <v>1.5564427472082386E-2</v>
      </c>
      <c r="N1120" s="55">
        <v>8176</v>
      </c>
      <c r="O1120" s="55">
        <v>8315</v>
      </c>
      <c r="P1120" s="55">
        <v>523</v>
      </c>
      <c r="Q1120" s="55">
        <v>265</v>
      </c>
      <c r="X1120" s="55">
        <v>4</v>
      </c>
      <c r="Y1120" s="55">
        <v>0</v>
      </c>
      <c r="Z1120" s="55">
        <v>0</v>
      </c>
      <c r="AG1120" s="7">
        <f>IF(Q1120&gt;0,RANK(Q1120,(N1120:P1120,Q1120:AE1120)),0)</f>
        <v>4</v>
      </c>
      <c r="AH1120" s="7">
        <f>IF(R1120&gt;0,RANK(R1120,(N1120:P1120,Q1120:AE1120)),0)</f>
        <v>0</v>
      </c>
      <c r="AI1120" s="7">
        <f>IF(T1120&gt;0,RANK(T1120,(N1120:P1120,Q1120:AE1120)),0)</f>
        <v>0</v>
      </c>
      <c r="AJ1120" s="7">
        <f>IF(S1120&gt;0,RANK(S1120,(N1120:P1120,Q1120:AE1120)),0)</f>
        <v>0</v>
      </c>
      <c r="AK1120" s="2">
        <f t="shared" si="448"/>
        <v>1.5332986171382283E-2</v>
      </c>
      <c r="AL1120" s="2">
        <f t="shared" si="449"/>
        <v>0</v>
      </c>
      <c r="AM1120" s="2">
        <f t="shared" si="450"/>
        <v>0</v>
      </c>
      <c r="AN1120" s="2">
        <f t="shared" si="451"/>
        <v>0</v>
      </c>
      <c r="AP1120" t="s">
        <v>1447</v>
      </c>
      <c r="AQ1120" t="s">
        <v>1474</v>
      </c>
      <c r="AR1120" s="9"/>
      <c r="AT1120">
        <v>2</v>
      </c>
      <c r="AU1120" s="95">
        <v>27</v>
      </c>
      <c r="AV1120" s="97">
        <v>49</v>
      </c>
      <c r="AW1120" s="100">
        <f t="shared" si="452"/>
        <v>27049</v>
      </c>
      <c r="AY1120" s="7" t="s">
        <v>1461</v>
      </c>
    </row>
    <row r="1121" spans="1:51" ht="13" hidden="1" customHeight="1" outlineLevel="1">
      <c r="A1121" t="s">
        <v>1377</v>
      </c>
      <c r="B1121" t="s">
        <v>1474</v>
      </c>
      <c r="C1121" s="1">
        <f t="shared" si="443"/>
        <v>2865</v>
      </c>
      <c r="D1121" s="7">
        <f>IF(N1121&gt;0, RANK(N1121,(N1121:P1121,Q1121:AE1121)),0)</f>
        <v>1</v>
      </c>
      <c r="E1121" s="7">
        <f>IF(O1121&gt;0,RANK(O1121,(N1121:P1121,Q1121:AE1121)),0)</f>
        <v>2</v>
      </c>
      <c r="F1121" s="7">
        <f>IF(P1121&gt;0,RANK(P1121,(N1121:P1121,Q1121:AE1121)),0)</f>
        <v>3</v>
      </c>
      <c r="G1121" s="1">
        <f t="shared" si="431"/>
        <v>389</v>
      </c>
      <c r="H1121" s="2">
        <f t="shared" si="432"/>
        <v>0.13577661431064572</v>
      </c>
      <c r="I1121" s="2"/>
      <c r="J1121" s="2">
        <f t="shared" si="444"/>
        <v>0.54240837696335076</v>
      </c>
      <c r="K1121" s="2">
        <f t="shared" si="445"/>
        <v>0.40663176265270506</v>
      </c>
      <c r="L1121" s="2">
        <f t="shared" si="446"/>
        <v>3.1064572425828971E-2</v>
      </c>
      <c r="M1121" s="2">
        <f t="shared" si="447"/>
        <v>1.9895287958115206E-2</v>
      </c>
      <c r="N1121" s="55">
        <v>1554</v>
      </c>
      <c r="O1121" s="55">
        <v>1165</v>
      </c>
      <c r="P1121" s="55">
        <v>89</v>
      </c>
      <c r="Q1121" s="55">
        <v>57</v>
      </c>
      <c r="X1121" s="55">
        <v>0</v>
      </c>
      <c r="Y1121" s="55">
        <v>0</v>
      </c>
      <c r="Z1121" s="55">
        <v>0</v>
      </c>
      <c r="AG1121" s="7">
        <f>IF(Q1121&gt;0,RANK(Q1121,(N1121:P1121,Q1121:AE1121)),0)</f>
        <v>4</v>
      </c>
      <c r="AH1121" s="7">
        <f>IF(R1121&gt;0,RANK(R1121,(N1121:P1121,Q1121:AE1121)),0)</f>
        <v>0</v>
      </c>
      <c r="AI1121" s="7">
        <f>IF(T1121&gt;0,RANK(T1121,(N1121:P1121,Q1121:AE1121)),0)</f>
        <v>0</v>
      </c>
      <c r="AJ1121" s="7">
        <f>IF(S1121&gt;0,RANK(S1121,(N1121:P1121,Q1121:AE1121)),0)</f>
        <v>0</v>
      </c>
      <c r="AK1121" s="2">
        <f t="shared" si="448"/>
        <v>1.9895287958115182E-2</v>
      </c>
      <c r="AL1121" s="2">
        <f t="shared" si="449"/>
        <v>0</v>
      </c>
      <c r="AM1121" s="2">
        <f t="shared" si="450"/>
        <v>0</v>
      </c>
      <c r="AN1121" s="2">
        <f t="shared" si="451"/>
        <v>0</v>
      </c>
      <c r="AP1121" t="s">
        <v>1377</v>
      </c>
      <c r="AQ1121" t="s">
        <v>1474</v>
      </c>
      <c r="AR1121" s="9"/>
      <c r="AT1121">
        <v>2</v>
      </c>
      <c r="AU1121" s="95">
        <v>27</v>
      </c>
      <c r="AV1121" s="97">
        <v>51</v>
      </c>
      <c r="AW1121" s="100">
        <f t="shared" si="452"/>
        <v>27051</v>
      </c>
      <c r="AY1121" s="7" t="s">
        <v>1461</v>
      </c>
    </row>
    <row r="1122" spans="1:51" ht="13" hidden="1" customHeight="1" outlineLevel="1">
      <c r="A1122" t="s">
        <v>477</v>
      </c>
      <c r="B1122" t="s">
        <v>1474</v>
      </c>
      <c r="C1122" s="1">
        <f t="shared" si="443"/>
        <v>449634</v>
      </c>
      <c r="D1122" s="7">
        <f>IF(N1122&gt;0, RANK(N1122,(N1122:P1122,Q1122:AE1122)),0)</f>
        <v>1</v>
      </c>
      <c r="E1122" s="7">
        <f>IF(O1122&gt;0,RANK(O1122,(N1122:P1122,Q1122:AE1122)),0)</f>
        <v>2</v>
      </c>
      <c r="F1122" s="7">
        <f>IF(P1122&gt;0,RANK(P1122,(N1122:P1122,Q1122:AE1122)),0)</f>
        <v>3</v>
      </c>
      <c r="G1122" s="1">
        <f t="shared" si="431"/>
        <v>119971</v>
      </c>
      <c r="H1122" s="2">
        <f t="shared" si="432"/>
        <v>0.26681923520018502</v>
      </c>
      <c r="I1122" s="2"/>
      <c r="J1122" s="2">
        <f t="shared" si="444"/>
        <v>0.61881441350075839</v>
      </c>
      <c r="K1122" s="2">
        <f t="shared" si="445"/>
        <v>0.35199517830057336</v>
      </c>
      <c r="L1122" s="2">
        <f t="shared" si="446"/>
        <v>1.5074482801567497E-2</v>
      </c>
      <c r="M1122" s="2">
        <f t="shared" si="447"/>
        <v>1.4115925397100753E-2</v>
      </c>
      <c r="N1122" s="55">
        <v>278240</v>
      </c>
      <c r="O1122" s="55">
        <v>158269</v>
      </c>
      <c r="P1122" s="55">
        <v>6778</v>
      </c>
      <c r="Q1122" s="55">
        <v>6052</v>
      </c>
      <c r="X1122" s="55">
        <v>273</v>
      </c>
      <c r="Y1122" s="55">
        <v>15</v>
      </c>
      <c r="Z1122" s="55">
        <v>7</v>
      </c>
      <c r="AG1122" s="7">
        <f>IF(Q1122&gt;0,RANK(Q1122,(N1122:P1122,Q1122:AE1122)),0)</f>
        <v>4</v>
      </c>
      <c r="AH1122" s="7">
        <f>IF(R1122&gt;0,RANK(R1122,(N1122:P1122,Q1122:AE1122)),0)</f>
        <v>0</v>
      </c>
      <c r="AI1122" s="7">
        <f>IF(T1122&gt;0,RANK(T1122,(N1122:P1122,Q1122:AE1122)),0)</f>
        <v>0</v>
      </c>
      <c r="AJ1122" s="7">
        <f>IF(S1122&gt;0,RANK(S1122,(N1122:P1122,Q1122:AE1122)),0)</f>
        <v>0</v>
      </c>
      <c r="AK1122" s="2">
        <f t="shared" si="448"/>
        <v>1.3459836222349733E-2</v>
      </c>
      <c r="AL1122" s="2">
        <f t="shared" si="449"/>
        <v>0</v>
      </c>
      <c r="AM1122" s="2">
        <f t="shared" si="450"/>
        <v>0</v>
      </c>
      <c r="AN1122" s="2">
        <f t="shared" si="451"/>
        <v>0</v>
      </c>
      <c r="AP1122" t="s">
        <v>477</v>
      </c>
      <c r="AQ1122" t="s">
        <v>1474</v>
      </c>
      <c r="AR1122" s="9"/>
      <c r="AT1122">
        <v>2</v>
      </c>
      <c r="AU1122" s="95">
        <v>27</v>
      </c>
      <c r="AV1122" s="97">
        <v>53</v>
      </c>
      <c r="AW1122" s="100">
        <f t="shared" si="452"/>
        <v>27053</v>
      </c>
      <c r="AY1122" s="7" t="s">
        <v>1461</v>
      </c>
    </row>
    <row r="1123" spans="1:51" ht="13" hidden="1" customHeight="1" outlineLevel="1">
      <c r="A1123" t="s">
        <v>1542</v>
      </c>
      <c r="B1123" t="s">
        <v>1474</v>
      </c>
      <c r="C1123" s="1">
        <f t="shared" si="443"/>
        <v>7841</v>
      </c>
      <c r="D1123" s="7">
        <f>IF(N1123&gt;0, RANK(N1123,(N1123:P1123,Q1123:AE1123)),0)</f>
        <v>1</v>
      </c>
      <c r="E1123" s="7">
        <f>IF(O1123&gt;0,RANK(O1123,(N1123:P1123,Q1123:AE1123)),0)</f>
        <v>2</v>
      </c>
      <c r="F1123" s="7">
        <f>IF(P1123&gt;0,RANK(P1123,(N1123:P1123,Q1123:AE1123)),0)</f>
        <v>3</v>
      </c>
      <c r="G1123" s="1">
        <f t="shared" si="431"/>
        <v>174</v>
      </c>
      <c r="H1123" s="2">
        <f t="shared" si="432"/>
        <v>2.2191047060323939E-2</v>
      </c>
      <c r="I1123" s="2"/>
      <c r="J1123" s="2">
        <f t="shared" si="444"/>
        <v>0.47149598265527354</v>
      </c>
      <c r="K1123" s="2">
        <f t="shared" si="445"/>
        <v>0.44930493559494961</v>
      </c>
      <c r="L1123" s="2">
        <f t="shared" si="446"/>
        <v>5.7008034689452876E-2</v>
      </c>
      <c r="M1123" s="2">
        <f t="shared" si="447"/>
        <v>2.2191047060323925E-2</v>
      </c>
      <c r="N1123" s="55">
        <v>3697</v>
      </c>
      <c r="O1123" s="55">
        <v>3523</v>
      </c>
      <c r="P1123" s="55">
        <v>447</v>
      </c>
      <c r="Q1123" s="55">
        <v>172</v>
      </c>
      <c r="X1123" s="55">
        <v>2</v>
      </c>
      <c r="Y1123" s="55">
        <v>0</v>
      </c>
      <c r="Z1123" s="55">
        <v>0</v>
      </c>
      <c r="AG1123" s="7">
        <f>IF(Q1123&gt;0,RANK(Q1123,(N1123:P1123,Q1123:AE1123)),0)</f>
        <v>4</v>
      </c>
      <c r="AH1123" s="7">
        <f>IF(R1123&gt;0,RANK(R1123,(N1123:P1123,Q1123:AE1123)),0)</f>
        <v>0</v>
      </c>
      <c r="AI1123" s="7">
        <f>IF(T1123&gt;0,RANK(T1123,(N1123:P1123,Q1123:AE1123)),0)</f>
        <v>0</v>
      </c>
      <c r="AJ1123" s="7">
        <f>IF(S1123&gt;0,RANK(S1123,(N1123:P1123,Q1123:AE1123)),0)</f>
        <v>0</v>
      </c>
      <c r="AK1123" s="2">
        <f t="shared" si="448"/>
        <v>2.1935977553883435E-2</v>
      </c>
      <c r="AL1123" s="2">
        <f t="shared" si="449"/>
        <v>0</v>
      </c>
      <c r="AM1123" s="2">
        <f t="shared" si="450"/>
        <v>0</v>
      </c>
      <c r="AN1123" s="2">
        <f t="shared" si="451"/>
        <v>0</v>
      </c>
      <c r="AP1123" t="s">
        <v>1542</v>
      </c>
      <c r="AQ1123" t="s">
        <v>1474</v>
      </c>
      <c r="AR1123" s="9"/>
      <c r="AT1123">
        <v>2</v>
      </c>
      <c r="AU1123" s="95">
        <v>27</v>
      </c>
      <c r="AV1123" s="97">
        <v>55</v>
      </c>
      <c r="AW1123" s="100">
        <f t="shared" si="452"/>
        <v>27055</v>
      </c>
      <c r="AY1123" s="7" t="s">
        <v>1461</v>
      </c>
    </row>
    <row r="1124" spans="1:51" ht="13" hidden="1" customHeight="1" outlineLevel="1">
      <c r="A1124" t="s">
        <v>2317</v>
      </c>
      <c r="B1124" t="s">
        <v>1474</v>
      </c>
      <c r="C1124" s="1">
        <f t="shared" si="443"/>
        <v>8720</v>
      </c>
      <c r="D1124" s="7">
        <f>IF(N1124&gt;0, RANK(N1124,(N1124:P1124,Q1124:AE1124)),0)</f>
        <v>2</v>
      </c>
      <c r="E1124" s="7">
        <f>IF(O1124&gt;0,RANK(O1124,(N1124:P1124,Q1124:AE1124)),0)</f>
        <v>1</v>
      </c>
      <c r="F1124" s="7">
        <f>IF(P1124&gt;0,RANK(P1124,(N1124:P1124,Q1124:AE1124)),0)</f>
        <v>3</v>
      </c>
      <c r="G1124" s="1">
        <f t="shared" si="431"/>
        <v>582</v>
      </c>
      <c r="H1124" s="2">
        <f t="shared" si="432"/>
        <v>6.6743119266055043E-2</v>
      </c>
      <c r="I1124" s="2"/>
      <c r="J1124" s="2">
        <f t="shared" si="444"/>
        <v>0.44495412844036697</v>
      </c>
      <c r="K1124" s="2">
        <f t="shared" si="445"/>
        <v>0.511697247706422</v>
      </c>
      <c r="L1124" s="2">
        <f t="shared" si="446"/>
        <v>3.1192660550458717E-2</v>
      </c>
      <c r="M1124" s="2">
        <f t="shared" si="447"/>
        <v>1.2155963302752315E-2</v>
      </c>
      <c r="N1124" s="55">
        <v>3880</v>
      </c>
      <c r="O1124" s="55">
        <v>4462</v>
      </c>
      <c r="P1124" s="55">
        <v>272</v>
      </c>
      <c r="Q1124" s="55">
        <v>103</v>
      </c>
      <c r="X1124" s="55">
        <v>2</v>
      </c>
      <c r="Y1124" s="55">
        <v>1</v>
      </c>
      <c r="Z1124" s="55">
        <v>0</v>
      </c>
      <c r="AG1124" s="7">
        <f>IF(Q1124&gt;0,RANK(Q1124,(N1124:P1124,Q1124:AE1124)),0)</f>
        <v>4</v>
      </c>
      <c r="AH1124" s="7">
        <f>IF(R1124&gt;0,RANK(R1124,(N1124:P1124,Q1124:AE1124)),0)</f>
        <v>0</v>
      </c>
      <c r="AI1124" s="7">
        <f>IF(T1124&gt;0,RANK(T1124,(N1124:P1124,Q1124:AE1124)),0)</f>
        <v>0</v>
      </c>
      <c r="AJ1124" s="7">
        <f>IF(S1124&gt;0,RANK(S1124,(N1124:P1124,Q1124:AE1124)),0)</f>
        <v>0</v>
      </c>
      <c r="AK1124" s="2">
        <f t="shared" si="448"/>
        <v>1.1811926605504588E-2</v>
      </c>
      <c r="AL1124" s="2">
        <f t="shared" si="449"/>
        <v>0</v>
      </c>
      <c r="AM1124" s="2">
        <f t="shared" si="450"/>
        <v>0</v>
      </c>
      <c r="AN1124" s="2">
        <f t="shared" si="451"/>
        <v>0</v>
      </c>
      <c r="AP1124" t="s">
        <v>2317</v>
      </c>
      <c r="AQ1124" t="s">
        <v>1474</v>
      </c>
      <c r="AR1124" s="9"/>
      <c r="AT1124">
        <v>2</v>
      </c>
      <c r="AU1124" s="95">
        <v>27</v>
      </c>
      <c r="AV1124" s="97">
        <v>57</v>
      </c>
      <c r="AW1124" s="100">
        <f t="shared" si="452"/>
        <v>27057</v>
      </c>
      <c r="AY1124" s="7" t="s">
        <v>1461</v>
      </c>
    </row>
    <row r="1125" spans="1:51" ht="13" hidden="1" customHeight="1" outlineLevel="1">
      <c r="A1125" t="s">
        <v>774</v>
      </c>
      <c r="B1125" t="s">
        <v>1474</v>
      </c>
      <c r="C1125" s="1">
        <f t="shared" si="443"/>
        <v>13938</v>
      </c>
      <c r="D1125" s="7">
        <f>IF(N1125&gt;0, RANK(N1125,(N1125:P1125,Q1125:AE1125)),0)</f>
        <v>2</v>
      </c>
      <c r="E1125" s="7">
        <f>IF(O1125&gt;0,RANK(O1125,(N1125:P1125,Q1125:AE1125)),0)</f>
        <v>1</v>
      </c>
      <c r="F1125" s="7">
        <f>IF(P1125&gt;0,RANK(P1125,(N1125:P1125,Q1125:AE1125)),0)</f>
        <v>3</v>
      </c>
      <c r="G1125" s="1">
        <f t="shared" si="431"/>
        <v>1247</v>
      </c>
      <c r="H1125" s="2">
        <f t="shared" si="432"/>
        <v>8.9467642416415555E-2</v>
      </c>
      <c r="I1125" s="2"/>
      <c r="J1125" s="2">
        <f t="shared" si="444"/>
        <v>0.4320562491031712</v>
      </c>
      <c r="K1125" s="2">
        <f t="shared" si="445"/>
        <v>0.52152389151958678</v>
      </c>
      <c r="L1125" s="2">
        <f t="shared" si="446"/>
        <v>2.8626775721050365E-2</v>
      </c>
      <c r="M1125" s="2">
        <f t="shared" si="447"/>
        <v>1.7793083656191658E-2</v>
      </c>
      <c r="N1125" s="55">
        <v>6022</v>
      </c>
      <c r="O1125" s="55">
        <v>7269</v>
      </c>
      <c r="P1125" s="55">
        <v>399</v>
      </c>
      <c r="Q1125" s="55">
        <v>245</v>
      </c>
      <c r="X1125" s="55">
        <v>2</v>
      </c>
      <c r="Y1125" s="55">
        <v>1</v>
      </c>
      <c r="Z1125" s="55">
        <v>0</v>
      </c>
      <c r="AG1125" s="7">
        <f>IF(Q1125&gt;0,RANK(Q1125,(N1125:P1125,Q1125:AE1125)),0)</f>
        <v>4</v>
      </c>
      <c r="AH1125" s="7">
        <f>IF(R1125&gt;0,RANK(R1125,(N1125:P1125,Q1125:AE1125)),0)</f>
        <v>0</v>
      </c>
      <c r="AI1125" s="7">
        <f>IF(T1125&gt;0,RANK(T1125,(N1125:P1125,Q1125:AE1125)),0)</f>
        <v>0</v>
      </c>
      <c r="AJ1125" s="7">
        <f>IF(S1125&gt;0,RANK(S1125,(N1125:P1125,Q1125:AE1125)),0)</f>
        <v>0</v>
      </c>
      <c r="AK1125" s="2">
        <f t="shared" si="448"/>
        <v>1.757784474099584E-2</v>
      </c>
      <c r="AL1125" s="2">
        <f t="shared" si="449"/>
        <v>0</v>
      </c>
      <c r="AM1125" s="2">
        <f t="shared" si="450"/>
        <v>0</v>
      </c>
      <c r="AN1125" s="2">
        <f t="shared" si="451"/>
        <v>0</v>
      </c>
      <c r="AP1125" t="s">
        <v>774</v>
      </c>
      <c r="AQ1125" t="s">
        <v>1474</v>
      </c>
      <c r="AR1125" s="9"/>
      <c r="AT1125">
        <v>2</v>
      </c>
      <c r="AU1125" s="95">
        <v>27</v>
      </c>
      <c r="AV1125" s="97">
        <v>59</v>
      </c>
      <c r="AW1125" s="100">
        <f t="shared" si="452"/>
        <v>27059</v>
      </c>
      <c r="AY1125" s="7" t="s">
        <v>1461</v>
      </c>
    </row>
    <row r="1126" spans="1:51" ht="13" hidden="1" customHeight="1" outlineLevel="1">
      <c r="A1126" t="s">
        <v>2553</v>
      </c>
      <c r="B1126" t="s">
        <v>1474</v>
      </c>
      <c r="C1126" s="1">
        <f t="shared" si="443"/>
        <v>18977</v>
      </c>
      <c r="D1126" s="7">
        <f>IF(N1126&gt;0, RANK(N1126,(N1126:P1126,Q1126:AE1126)),0)</f>
        <v>1</v>
      </c>
      <c r="E1126" s="7">
        <f>IF(O1126&gt;0,RANK(O1126,(N1126:P1126,Q1126:AE1126)),0)</f>
        <v>2</v>
      </c>
      <c r="F1126" s="7">
        <f>IF(P1126&gt;0,RANK(P1126,(N1126:P1126,Q1126:AE1126)),0)</f>
        <v>3</v>
      </c>
      <c r="G1126" s="1">
        <f t="shared" si="431"/>
        <v>3334</v>
      </c>
      <c r="H1126" s="2">
        <f t="shared" si="432"/>
        <v>0.17568635716920483</v>
      </c>
      <c r="I1126" s="2"/>
      <c r="J1126" s="2">
        <f t="shared" si="444"/>
        <v>0.56810876323971127</v>
      </c>
      <c r="K1126" s="2">
        <f t="shared" si="445"/>
        <v>0.39242240607050638</v>
      </c>
      <c r="L1126" s="2">
        <f t="shared" si="446"/>
        <v>2.6663856247035884E-2</v>
      </c>
      <c r="M1126" s="2">
        <f t="shared" si="447"/>
        <v>1.2804974442746468E-2</v>
      </c>
      <c r="N1126" s="55">
        <v>10781</v>
      </c>
      <c r="O1126" s="55">
        <v>7447</v>
      </c>
      <c r="P1126" s="55">
        <v>506</v>
      </c>
      <c r="Q1126" s="55">
        <v>238</v>
      </c>
      <c r="X1126" s="55">
        <v>4</v>
      </c>
      <c r="Y1126" s="55">
        <v>1</v>
      </c>
      <c r="Z1126" s="55">
        <v>0</v>
      </c>
      <c r="AG1126" s="7">
        <f>IF(Q1126&gt;0,RANK(Q1126,(N1126:P1126,Q1126:AE1126)),0)</f>
        <v>4</v>
      </c>
      <c r="AH1126" s="7">
        <f>IF(R1126&gt;0,RANK(R1126,(N1126:P1126,Q1126:AE1126)),0)</f>
        <v>0</v>
      </c>
      <c r="AI1126" s="7">
        <f>IF(T1126&gt;0,RANK(T1126,(N1126:P1126,Q1126:AE1126)),0)</f>
        <v>0</v>
      </c>
      <c r="AJ1126" s="7">
        <f>IF(S1126&gt;0,RANK(S1126,(N1126:P1126,Q1126:AE1126)),0)</f>
        <v>0</v>
      </c>
      <c r="AK1126" s="2">
        <f t="shared" si="448"/>
        <v>1.2541497602360752E-2</v>
      </c>
      <c r="AL1126" s="2">
        <f t="shared" si="449"/>
        <v>0</v>
      </c>
      <c r="AM1126" s="2">
        <f t="shared" si="450"/>
        <v>0</v>
      </c>
      <c r="AN1126" s="2">
        <f t="shared" si="451"/>
        <v>0</v>
      </c>
      <c r="AP1126" t="s">
        <v>2553</v>
      </c>
      <c r="AQ1126" t="s">
        <v>1474</v>
      </c>
      <c r="AR1126" s="9"/>
      <c r="AT1126">
        <v>2</v>
      </c>
      <c r="AU1126" s="95">
        <v>27</v>
      </c>
      <c r="AV1126" s="97">
        <v>61</v>
      </c>
      <c r="AW1126" s="100">
        <f t="shared" si="452"/>
        <v>27061</v>
      </c>
      <c r="AY1126" s="7" t="s">
        <v>1461</v>
      </c>
    </row>
    <row r="1127" spans="1:51" ht="13" hidden="1" customHeight="1" outlineLevel="1">
      <c r="A1127" t="s">
        <v>2196</v>
      </c>
      <c r="B1127" t="s">
        <v>1474</v>
      </c>
      <c r="C1127" s="1">
        <f t="shared" si="443"/>
        <v>3872</v>
      </c>
      <c r="D1127" s="7">
        <f>IF(N1127&gt;0, RANK(N1127,(N1127:P1127,Q1127:AE1127)),0)</f>
        <v>2</v>
      </c>
      <c r="E1127" s="7">
        <f>IF(O1127&gt;0,RANK(O1127,(N1127:P1127,Q1127:AE1127)),0)</f>
        <v>1</v>
      </c>
      <c r="F1127" s="7">
        <f>IF(P1127&gt;0,RANK(P1127,(N1127:P1127,Q1127:AE1127)),0)</f>
        <v>3</v>
      </c>
      <c r="G1127" s="1">
        <f t="shared" si="431"/>
        <v>151</v>
      </c>
      <c r="H1127" s="2">
        <f t="shared" si="432"/>
        <v>3.8997933884297523E-2</v>
      </c>
      <c r="I1127" s="2"/>
      <c r="J1127" s="2">
        <f t="shared" si="444"/>
        <v>0.44963842975206614</v>
      </c>
      <c r="K1127" s="2">
        <f t="shared" si="445"/>
        <v>0.48863636363636365</v>
      </c>
      <c r="L1127" s="2">
        <f t="shared" si="446"/>
        <v>4.2871900826446284E-2</v>
      </c>
      <c r="M1127" s="2">
        <f t="shared" si="447"/>
        <v>1.8853305785123932E-2</v>
      </c>
      <c r="N1127" s="55">
        <v>1741</v>
      </c>
      <c r="O1127" s="55">
        <v>1892</v>
      </c>
      <c r="P1127" s="55">
        <v>166</v>
      </c>
      <c r="Q1127" s="55">
        <v>72</v>
      </c>
      <c r="X1127" s="55">
        <v>1</v>
      </c>
      <c r="Y1127" s="55">
        <v>0</v>
      </c>
      <c r="Z1127" s="55">
        <v>0</v>
      </c>
      <c r="AG1127" s="7">
        <f>IF(Q1127&gt;0,RANK(Q1127,(N1127:P1127,Q1127:AE1127)),0)</f>
        <v>4</v>
      </c>
      <c r="AH1127" s="7">
        <f>IF(R1127&gt;0,RANK(R1127,(N1127:P1127,Q1127:AE1127)),0)</f>
        <v>0</v>
      </c>
      <c r="AI1127" s="7">
        <f>IF(T1127&gt;0,RANK(T1127,(N1127:P1127,Q1127:AE1127)),0)</f>
        <v>0</v>
      </c>
      <c r="AJ1127" s="7">
        <f>IF(S1127&gt;0,RANK(S1127,(N1127:P1127,Q1127:AE1127)),0)</f>
        <v>0</v>
      </c>
      <c r="AK1127" s="2">
        <f t="shared" si="448"/>
        <v>1.859504132231405E-2</v>
      </c>
      <c r="AL1127" s="2">
        <f t="shared" si="449"/>
        <v>0</v>
      </c>
      <c r="AM1127" s="2">
        <f t="shared" si="450"/>
        <v>0</v>
      </c>
      <c r="AN1127" s="2">
        <f t="shared" si="451"/>
        <v>0</v>
      </c>
      <c r="AP1127" t="s">
        <v>2196</v>
      </c>
      <c r="AQ1127" t="s">
        <v>1474</v>
      </c>
      <c r="AR1127" s="9"/>
      <c r="AT1127">
        <v>2</v>
      </c>
      <c r="AU1127" s="95">
        <v>27</v>
      </c>
      <c r="AV1127" s="97">
        <v>63</v>
      </c>
      <c r="AW1127" s="100">
        <f t="shared" si="452"/>
        <v>27063</v>
      </c>
      <c r="AY1127" s="7" t="s">
        <v>1461</v>
      </c>
    </row>
    <row r="1128" spans="1:51" ht="13" hidden="1" customHeight="1" outlineLevel="1">
      <c r="A1128" t="s">
        <v>2328</v>
      </c>
      <c r="B1128" t="s">
        <v>1474</v>
      </c>
      <c r="C1128" s="1">
        <f t="shared" ref="C1128:C1159" si="453">SUM(N1128:AE1128)</f>
        <v>6220</v>
      </c>
      <c r="D1128" s="7">
        <f>IF(N1128&gt;0, RANK(N1128,(N1128:P1128,Q1128:AE1128)),0)</f>
        <v>1</v>
      </c>
      <c r="E1128" s="7">
        <f>IF(O1128&gt;0,RANK(O1128,(N1128:P1128,Q1128:AE1128)),0)</f>
        <v>2</v>
      </c>
      <c r="F1128" s="7">
        <f>IF(P1128&gt;0,RANK(P1128,(N1128:P1128,Q1128:AE1128)),0)</f>
        <v>3</v>
      </c>
      <c r="G1128" s="1">
        <f t="shared" si="431"/>
        <v>71</v>
      </c>
      <c r="H1128" s="2">
        <f t="shared" si="432"/>
        <v>1.1414790996784566E-2</v>
      </c>
      <c r="I1128" s="2"/>
      <c r="J1128" s="2">
        <f t="shared" ref="J1128:J1159" si="454">IF($C1128=0,"-",N1128/$C1128)</f>
        <v>0.47958199356913184</v>
      </c>
      <c r="K1128" s="2">
        <f t="shared" ref="K1128:K1159" si="455">IF($C1128=0,"-",O1128/$C1128)</f>
        <v>0.46816720257234729</v>
      </c>
      <c r="L1128" s="2">
        <f t="shared" ref="L1128:L1159" si="456">IF($C1128=0,"-",P1128/$C1128)</f>
        <v>3.3601286173633442E-2</v>
      </c>
      <c r="M1128" s="2">
        <f t="shared" ref="M1128:M1159" si="457">IF(C1128=0,"-",(1-J1128-K1128-L1128))</f>
        <v>1.864951768488738E-2</v>
      </c>
      <c r="N1128" s="55">
        <v>2983</v>
      </c>
      <c r="O1128" s="55">
        <v>2912</v>
      </c>
      <c r="P1128" s="55">
        <v>209</v>
      </c>
      <c r="Q1128" s="55">
        <v>115</v>
      </c>
      <c r="X1128" s="55">
        <v>1</v>
      </c>
      <c r="Y1128" s="55">
        <v>0</v>
      </c>
      <c r="Z1128" s="55">
        <v>0</v>
      </c>
      <c r="AG1128" s="7">
        <f>IF(Q1128&gt;0,RANK(Q1128,(N1128:P1128,Q1128:AE1128)),0)</f>
        <v>4</v>
      </c>
      <c r="AH1128" s="7">
        <f>IF(R1128&gt;0,RANK(R1128,(N1128:P1128,Q1128:AE1128)),0)</f>
        <v>0</v>
      </c>
      <c r="AI1128" s="7">
        <f>IF(T1128&gt;0,RANK(T1128,(N1128:P1128,Q1128:AE1128)),0)</f>
        <v>0</v>
      </c>
      <c r="AJ1128" s="7">
        <f>IF(S1128&gt;0,RANK(S1128,(N1128:P1128,Q1128:AE1128)),0)</f>
        <v>0</v>
      </c>
      <c r="AK1128" s="2">
        <f t="shared" ref="AK1128:AK1159" si="458">IF($C1128=0,"-",Q1128/$C1128)</f>
        <v>1.8488745980707395E-2</v>
      </c>
      <c r="AL1128" s="2">
        <f t="shared" ref="AL1128:AL1159" si="459">IF($C1128=0,"-",R1128/$C1128)</f>
        <v>0</v>
      </c>
      <c r="AM1128" s="2">
        <f t="shared" ref="AM1128:AM1159" si="460">IF($C1128=0,"-",T1128/$C1128)</f>
        <v>0</v>
      </c>
      <c r="AN1128" s="2">
        <f t="shared" ref="AN1128:AN1159" si="461">IF($C1128=0,"-",S1128/$C1128)</f>
        <v>0</v>
      </c>
      <c r="AP1128" t="s">
        <v>2328</v>
      </c>
      <c r="AQ1128" t="s">
        <v>1474</v>
      </c>
      <c r="AR1128" s="9"/>
      <c r="AT1128">
        <v>2</v>
      </c>
      <c r="AU1128" s="95">
        <v>27</v>
      </c>
      <c r="AV1128" s="97">
        <v>65</v>
      </c>
      <c r="AW1128" s="100">
        <f t="shared" si="452"/>
        <v>27065</v>
      </c>
      <c r="AY1128" s="7" t="s">
        <v>1461</v>
      </c>
    </row>
    <row r="1129" spans="1:51" ht="13" hidden="1" customHeight="1" outlineLevel="1">
      <c r="A1129" t="s">
        <v>1663</v>
      </c>
      <c r="B1129" t="s">
        <v>1474</v>
      </c>
      <c r="C1129" s="1">
        <f t="shared" si="453"/>
        <v>16695</v>
      </c>
      <c r="D1129" s="7">
        <f>IF(N1129&gt;0, RANK(N1129,(N1129:P1129,Q1129:AE1129)),0)</f>
        <v>1</v>
      </c>
      <c r="E1129" s="7">
        <f>IF(O1129&gt;0,RANK(O1129,(N1129:P1129,Q1129:AE1129)),0)</f>
        <v>2</v>
      </c>
      <c r="F1129" s="7">
        <f>IF(P1129&gt;0,RANK(P1129,(N1129:P1129,Q1129:AE1129)),0)</f>
        <v>3</v>
      </c>
      <c r="G1129" s="1">
        <f t="shared" si="431"/>
        <v>313</v>
      </c>
      <c r="H1129" s="2">
        <f t="shared" si="432"/>
        <v>1.8748128182090446E-2</v>
      </c>
      <c r="I1129" s="2"/>
      <c r="J1129" s="2">
        <f t="shared" si="454"/>
        <v>0.49056603773584906</v>
      </c>
      <c r="K1129" s="2">
        <f t="shared" si="455"/>
        <v>0.47181790955375863</v>
      </c>
      <c r="L1129" s="2">
        <f t="shared" si="456"/>
        <v>2.5277029050613957E-2</v>
      </c>
      <c r="M1129" s="2">
        <f t="shared" si="457"/>
        <v>1.2339023659778355E-2</v>
      </c>
      <c r="N1129" s="55">
        <v>8190</v>
      </c>
      <c r="O1129" s="55">
        <v>7877</v>
      </c>
      <c r="P1129" s="55">
        <v>422</v>
      </c>
      <c r="Q1129" s="55">
        <v>204</v>
      </c>
      <c r="X1129" s="55">
        <v>2</v>
      </c>
      <c r="Y1129" s="55">
        <v>0</v>
      </c>
      <c r="Z1129" s="55">
        <v>0</v>
      </c>
      <c r="AG1129" s="7">
        <f>IF(Q1129&gt;0,RANK(Q1129,(N1129:P1129,Q1129:AE1129)),0)</f>
        <v>4</v>
      </c>
      <c r="AH1129" s="7">
        <f>IF(R1129&gt;0,RANK(R1129,(N1129:P1129,Q1129:AE1129)),0)</f>
        <v>0</v>
      </c>
      <c r="AI1129" s="7">
        <f>IF(T1129&gt;0,RANK(T1129,(N1129:P1129,Q1129:AE1129)),0)</f>
        <v>0</v>
      </c>
      <c r="AJ1129" s="7">
        <f>IF(S1129&gt;0,RANK(S1129,(N1129:P1129,Q1129:AE1129)),0)</f>
        <v>0</v>
      </c>
      <c r="AK1129" s="2">
        <f t="shared" si="458"/>
        <v>1.2219227313566935E-2</v>
      </c>
      <c r="AL1129" s="2">
        <f t="shared" si="459"/>
        <v>0</v>
      </c>
      <c r="AM1129" s="2">
        <f t="shared" si="460"/>
        <v>0</v>
      </c>
      <c r="AN1129" s="2">
        <f t="shared" si="461"/>
        <v>0</v>
      </c>
      <c r="AP1129" t="s">
        <v>1663</v>
      </c>
      <c r="AQ1129" t="s">
        <v>1474</v>
      </c>
      <c r="AR1129" s="9"/>
      <c r="AT1129">
        <v>2</v>
      </c>
      <c r="AU1129" s="95">
        <v>27</v>
      </c>
      <c r="AV1129" s="97">
        <v>67</v>
      </c>
      <c r="AW1129" s="100">
        <f t="shared" si="452"/>
        <v>27067</v>
      </c>
      <c r="AY1129" s="7" t="s">
        <v>1461</v>
      </c>
    </row>
    <row r="1130" spans="1:51" ht="13" hidden="1" customHeight="1" outlineLevel="1">
      <c r="A1130" t="s">
        <v>2548</v>
      </c>
      <c r="B1130" t="s">
        <v>1474</v>
      </c>
      <c r="C1130" s="1">
        <f t="shared" si="453"/>
        <v>1953</v>
      </c>
      <c r="D1130" s="7">
        <f>IF(N1130&gt;0, RANK(N1130,(N1130:P1130,Q1130:AE1130)),0)</f>
        <v>1</v>
      </c>
      <c r="E1130" s="7">
        <f>IF(O1130&gt;0,RANK(O1130,(N1130:P1130,Q1130:AE1130)),0)</f>
        <v>2</v>
      </c>
      <c r="F1130" s="7">
        <f>IF(P1130&gt;0,RANK(P1130,(N1130:P1130,Q1130:AE1130)),0)</f>
        <v>3</v>
      </c>
      <c r="G1130" s="1">
        <f t="shared" si="431"/>
        <v>411</v>
      </c>
      <c r="H1130" s="2">
        <f t="shared" si="432"/>
        <v>0.21044546850998463</v>
      </c>
      <c r="I1130" s="2"/>
      <c r="J1130" s="2">
        <f t="shared" si="454"/>
        <v>0.58166922683051714</v>
      </c>
      <c r="K1130" s="2">
        <f t="shared" si="455"/>
        <v>0.3712237583205325</v>
      </c>
      <c r="L1130" s="2">
        <f t="shared" si="456"/>
        <v>2.8161802355350742E-2</v>
      </c>
      <c r="M1130" s="2">
        <f t="shared" si="457"/>
        <v>1.8945212493599616E-2</v>
      </c>
      <c r="N1130" s="55">
        <v>1136</v>
      </c>
      <c r="O1130" s="55">
        <v>725</v>
      </c>
      <c r="P1130" s="55">
        <v>55</v>
      </c>
      <c r="Q1130" s="55">
        <v>35</v>
      </c>
      <c r="X1130" s="55">
        <v>0</v>
      </c>
      <c r="Y1130" s="55">
        <v>1</v>
      </c>
      <c r="Z1130" s="55">
        <v>1</v>
      </c>
      <c r="AG1130" s="7">
        <f>IF(Q1130&gt;0,RANK(Q1130,(N1130:P1130,Q1130:AE1130)),0)</f>
        <v>4</v>
      </c>
      <c r="AH1130" s="7">
        <f>IF(R1130&gt;0,RANK(R1130,(N1130:P1130,Q1130:AE1130)),0)</f>
        <v>0</v>
      </c>
      <c r="AI1130" s="7">
        <f>IF(T1130&gt;0,RANK(T1130,(N1130:P1130,Q1130:AE1130)),0)</f>
        <v>0</v>
      </c>
      <c r="AJ1130" s="7">
        <f>IF(S1130&gt;0,RANK(S1130,(N1130:P1130,Q1130:AE1130)),0)</f>
        <v>0</v>
      </c>
      <c r="AK1130" s="2">
        <f t="shared" si="458"/>
        <v>1.7921146953405017E-2</v>
      </c>
      <c r="AL1130" s="2">
        <f t="shared" si="459"/>
        <v>0</v>
      </c>
      <c r="AM1130" s="2">
        <f t="shared" si="460"/>
        <v>0</v>
      </c>
      <c r="AN1130" s="2">
        <f t="shared" si="461"/>
        <v>0</v>
      </c>
      <c r="AP1130" t="s">
        <v>2548</v>
      </c>
      <c r="AQ1130" t="s">
        <v>1474</v>
      </c>
      <c r="AR1130" s="9"/>
      <c r="AT1130">
        <v>2</v>
      </c>
      <c r="AU1130" s="95">
        <v>27</v>
      </c>
      <c r="AV1130" s="97">
        <v>69</v>
      </c>
      <c r="AW1130" s="100">
        <f t="shared" si="452"/>
        <v>27069</v>
      </c>
      <c r="AY1130" s="7" t="s">
        <v>1461</v>
      </c>
    </row>
    <row r="1131" spans="1:51" ht="13" hidden="1" customHeight="1" outlineLevel="1">
      <c r="A1131" t="s">
        <v>965</v>
      </c>
      <c r="B1131" t="s">
        <v>1474</v>
      </c>
      <c r="C1131" s="1">
        <f t="shared" si="453"/>
        <v>5351</v>
      </c>
      <c r="D1131" s="7">
        <f>IF(N1131&gt;0, RANK(N1131,(N1131:P1131,Q1131:AE1131)),0)</f>
        <v>1</v>
      </c>
      <c r="E1131" s="7">
        <f>IF(O1131&gt;0,RANK(O1131,(N1131:P1131,Q1131:AE1131)),0)</f>
        <v>2</v>
      </c>
      <c r="F1131" s="7">
        <f>IF(P1131&gt;0,RANK(P1131,(N1131:P1131,Q1131:AE1131)),0)</f>
        <v>3</v>
      </c>
      <c r="G1131" s="1">
        <f t="shared" si="431"/>
        <v>1172</v>
      </c>
      <c r="H1131" s="2">
        <f t="shared" si="432"/>
        <v>0.21902448140534481</v>
      </c>
      <c r="I1131" s="2"/>
      <c r="J1131" s="2">
        <f t="shared" si="454"/>
        <v>0.58082601382919086</v>
      </c>
      <c r="K1131" s="2">
        <f t="shared" si="455"/>
        <v>0.361801532423846</v>
      </c>
      <c r="L1131" s="2">
        <f t="shared" si="456"/>
        <v>3.7189310409269295E-2</v>
      </c>
      <c r="M1131" s="2">
        <f t="shared" si="457"/>
        <v>2.0183143337693853E-2</v>
      </c>
      <c r="N1131" s="55">
        <v>3108</v>
      </c>
      <c r="O1131" s="55">
        <v>1936</v>
      </c>
      <c r="P1131" s="55">
        <v>199</v>
      </c>
      <c r="Q1131" s="55">
        <v>105</v>
      </c>
      <c r="X1131" s="55">
        <v>3</v>
      </c>
      <c r="Y1131" s="55">
        <v>0</v>
      </c>
      <c r="Z1131" s="55">
        <v>0</v>
      </c>
      <c r="AG1131" s="7">
        <f>IF(Q1131&gt;0,RANK(Q1131,(N1131:P1131,Q1131:AE1131)),0)</f>
        <v>4</v>
      </c>
      <c r="AH1131" s="7">
        <f>IF(R1131&gt;0,RANK(R1131,(N1131:P1131,Q1131:AE1131)),0)</f>
        <v>0</v>
      </c>
      <c r="AI1131" s="7">
        <f>IF(T1131&gt;0,RANK(T1131,(N1131:P1131,Q1131:AE1131)),0)</f>
        <v>0</v>
      </c>
      <c r="AJ1131" s="7">
        <f>IF(S1131&gt;0,RANK(S1131,(N1131:P1131,Q1131:AE1131)),0)</f>
        <v>0</v>
      </c>
      <c r="AK1131" s="2">
        <f t="shared" si="458"/>
        <v>1.9622500467202392E-2</v>
      </c>
      <c r="AL1131" s="2">
        <f t="shared" si="459"/>
        <v>0</v>
      </c>
      <c r="AM1131" s="2">
        <f t="shared" si="460"/>
        <v>0</v>
      </c>
      <c r="AN1131" s="2">
        <f t="shared" si="461"/>
        <v>0</v>
      </c>
      <c r="AP1131" t="s">
        <v>965</v>
      </c>
      <c r="AQ1131" t="s">
        <v>1474</v>
      </c>
      <c r="AR1131" s="9"/>
      <c r="AT1131">
        <v>2</v>
      </c>
      <c r="AU1131" s="95">
        <v>27</v>
      </c>
      <c r="AV1131" s="97">
        <v>71</v>
      </c>
      <c r="AW1131" s="100">
        <f t="shared" si="452"/>
        <v>27071</v>
      </c>
      <c r="AY1131" s="7" t="s">
        <v>1461</v>
      </c>
    </row>
    <row r="1132" spans="1:51" ht="13" hidden="1" customHeight="1" outlineLevel="1">
      <c r="A1132" t="s">
        <v>468</v>
      </c>
      <c r="B1132" t="s">
        <v>1474</v>
      </c>
      <c r="C1132" s="1">
        <f t="shared" si="453"/>
        <v>2986</v>
      </c>
      <c r="D1132" s="7">
        <f>IF(N1132&gt;0, RANK(N1132,(N1132:P1132,Q1132:AE1132)),0)</f>
        <v>1</v>
      </c>
      <c r="E1132" s="7">
        <f>IF(O1132&gt;0,RANK(O1132,(N1132:P1132,Q1132:AE1132)),0)</f>
        <v>2</v>
      </c>
      <c r="F1132" s="7">
        <f>IF(P1132&gt;0,RANK(P1132,(N1132:P1132,Q1132:AE1132)),0)</f>
        <v>3</v>
      </c>
      <c r="G1132" s="1">
        <f t="shared" si="431"/>
        <v>384</v>
      </c>
      <c r="H1132" s="2">
        <f t="shared" si="432"/>
        <v>0.12860013395847286</v>
      </c>
      <c r="I1132" s="2"/>
      <c r="J1132" s="2">
        <f t="shared" si="454"/>
        <v>0.54253181513730742</v>
      </c>
      <c r="K1132" s="2">
        <f t="shared" si="455"/>
        <v>0.41393168117883455</v>
      </c>
      <c r="L1132" s="2">
        <f t="shared" si="456"/>
        <v>3.0140656396517081E-2</v>
      </c>
      <c r="M1132" s="2">
        <f t="shared" si="457"/>
        <v>1.3395847287340949E-2</v>
      </c>
      <c r="N1132" s="55">
        <v>1620</v>
      </c>
      <c r="O1132" s="55">
        <v>1236</v>
      </c>
      <c r="P1132" s="55">
        <v>90</v>
      </c>
      <c r="Q1132" s="55">
        <v>38</v>
      </c>
      <c r="X1132" s="55">
        <v>2</v>
      </c>
      <c r="Y1132" s="55">
        <v>0</v>
      </c>
      <c r="Z1132" s="55">
        <v>0</v>
      </c>
      <c r="AG1132" s="7">
        <f>IF(Q1132&gt;0,RANK(Q1132,(N1132:P1132,Q1132:AE1132)),0)</f>
        <v>4</v>
      </c>
      <c r="AH1132" s="7">
        <f>IF(R1132&gt;0,RANK(R1132,(N1132:P1132,Q1132:AE1132)),0)</f>
        <v>0</v>
      </c>
      <c r="AI1132" s="7">
        <f>IF(T1132&gt;0,RANK(T1132,(N1132:P1132,Q1132:AE1132)),0)</f>
        <v>0</v>
      </c>
      <c r="AJ1132" s="7">
        <f>IF(S1132&gt;0,RANK(S1132,(N1132:P1132,Q1132:AE1132)),0)</f>
        <v>0</v>
      </c>
      <c r="AK1132" s="2">
        <f t="shared" si="458"/>
        <v>1.2726054922973878E-2</v>
      </c>
      <c r="AL1132" s="2">
        <f t="shared" si="459"/>
        <v>0</v>
      </c>
      <c r="AM1132" s="2">
        <f t="shared" si="460"/>
        <v>0</v>
      </c>
      <c r="AN1132" s="2">
        <f t="shared" si="461"/>
        <v>0</v>
      </c>
      <c r="AP1132" t="s">
        <v>468</v>
      </c>
      <c r="AQ1132" t="s">
        <v>1474</v>
      </c>
      <c r="AR1132" s="9"/>
      <c r="AT1132">
        <v>2</v>
      </c>
      <c r="AU1132" s="95">
        <v>27</v>
      </c>
      <c r="AV1132" s="97">
        <v>73</v>
      </c>
      <c r="AW1132" s="100">
        <f t="shared" si="452"/>
        <v>27073</v>
      </c>
      <c r="AY1132" s="7" t="s">
        <v>1461</v>
      </c>
    </row>
    <row r="1133" spans="1:51" ht="13" hidden="1" customHeight="1" outlineLevel="1">
      <c r="A1133" t="s">
        <v>30</v>
      </c>
      <c r="B1133" t="s">
        <v>1474</v>
      </c>
      <c r="C1133" s="1">
        <f t="shared" si="453"/>
        <v>5139</v>
      </c>
      <c r="D1133" s="7">
        <f>IF(N1133&gt;0, RANK(N1133,(N1133:P1133,Q1133:AE1133)),0)</f>
        <v>1</v>
      </c>
      <c r="E1133" s="7">
        <f>IF(O1133&gt;0,RANK(O1133,(N1133:P1133,Q1133:AE1133)),0)</f>
        <v>2</v>
      </c>
      <c r="F1133" s="7">
        <f>IF(P1133&gt;0,RANK(P1133,(N1133:P1133,Q1133:AE1133)),0)</f>
        <v>3</v>
      </c>
      <c r="G1133" s="1">
        <f t="shared" si="431"/>
        <v>1418</v>
      </c>
      <c r="H1133" s="2">
        <f t="shared" si="432"/>
        <v>0.27592916909904652</v>
      </c>
      <c r="I1133" s="2"/>
      <c r="J1133" s="2">
        <f t="shared" si="454"/>
        <v>0.61685152753453976</v>
      </c>
      <c r="K1133" s="2">
        <f t="shared" si="455"/>
        <v>0.34092235843549329</v>
      </c>
      <c r="L1133" s="2">
        <f t="shared" si="456"/>
        <v>3.0745281183109555E-2</v>
      </c>
      <c r="M1133" s="2">
        <f t="shared" si="457"/>
        <v>1.14808328468574E-2</v>
      </c>
      <c r="N1133" s="55">
        <v>3170</v>
      </c>
      <c r="O1133" s="55">
        <v>1752</v>
      </c>
      <c r="P1133" s="55">
        <v>158</v>
      </c>
      <c r="Q1133" s="55">
        <v>58</v>
      </c>
      <c r="X1133" s="55">
        <v>1</v>
      </c>
      <c r="Y1133" s="55">
        <v>0</v>
      </c>
      <c r="Z1133" s="55">
        <v>0</v>
      </c>
      <c r="AG1133" s="7">
        <f>IF(Q1133&gt;0,RANK(Q1133,(N1133:P1133,Q1133:AE1133)),0)</f>
        <v>4</v>
      </c>
      <c r="AH1133" s="7">
        <f>IF(R1133&gt;0,RANK(R1133,(N1133:P1133,Q1133:AE1133)),0)</f>
        <v>0</v>
      </c>
      <c r="AI1133" s="7">
        <f>IF(T1133&gt;0,RANK(T1133,(N1133:P1133,Q1133:AE1133)),0)</f>
        <v>0</v>
      </c>
      <c r="AJ1133" s="7">
        <f>IF(S1133&gt;0,RANK(S1133,(N1133:P1133,Q1133:AE1133)),0)</f>
        <v>0</v>
      </c>
      <c r="AK1133" s="2">
        <f t="shared" si="458"/>
        <v>1.1286242459622495E-2</v>
      </c>
      <c r="AL1133" s="2">
        <f t="shared" si="459"/>
        <v>0</v>
      </c>
      <c r="AM1133" s="2">
        <f t="shared" si="460"/>
        <v>0</v>
      </c>
      <c r="AN1133" s="2">
        <f t="shared" si="461"/>
        <v>0</v>
      </c>
      <c r="AP1133" t="s">
        <v>30</v>
      </c>
      <c r="AQ1133" t="s">
        <v>1474</v>
      </c>
      <c r="AR1133" s="9"/>
      <c r="AT1133">
        <v>2</v>
      </c>
      <c r="AU1133" s="95">
        <v>27</v>
      </c>
      <c r="AV1133" s="97">
        <v>75</v>
      </c>
      <c r="AW1133" s="100">
        <f t="shared" si="452"/>
        <v>27075</v>
      </c>
      <c r="AY1133" s="7" t="s">
        <v>1461</v>
      </c>
    </row>
    <row r="1134" spans="1:51" ht="13" hidden="1" customHeight="1" outlineLevel="1">
      <c r="A1134" t="s">
        <v>1188</v>
      </c>
      <c r="B1134" t="s">
        <v>1474</v>
      </c>
      <c r="C1134" s="1">
        <f t="shared" si="453"/>
        <v>1891</v>
      </c>
      <c r="D1134" s="7">
        <f>IF(N1134&gt;0, RANK(N1134,(N1134:P1134,Q1134:AE1134)),0)</f>
        <v>2</v>
      </c>
      <c r="E1134" s="7">
        <f>IF(O1134&gt;0,RANK(O1134,(N1134:P1134,Q1134:AE1134)),0)</f>
        <v>1</v>
      </c>
      <c r="F1134" s="7">
        <f>IF(P1134&gt;0,RANK(P1134,(N1134:P1134,Q1134:AE1134)),0)</f>
        <v>3</v>
      </c>
      <c r="G1134" s="1">
        <f t="shared" si="431"/>
        <v>163</v>
      </c>
      <c r="H1134" s="2">
        <f t="shared" si="432"/>
        <v>8.6197778952934956E-2</v>
      </c>
      <c r="I1134" s="2"/>
      <c r="J1134" s="2">
        <f t="shared" si="454"/>
        <v>0.42622950819672129</v>
      </c>
      <c r="K1134" s="2">
        <f t="shared" si="455"/>
        <v>0.51242728714965624</v>
      </c>
      <c r="L1134" s="2">
        <f t="shared" si="456"/>
        <v>4.8122686409307246E-2</v>
      </c>
      <c r="M1134" s="2">
        <f t="shared" si="457"/>
        <v>1.3220518244315173E-2</v>
      </c>
      <c r="N1134" s="55">
        <v>806</v>
      </c>
      <c r="O1134" s="55">
        <v>969</v>
      </c>
      <c r="P1134" s="55">
        <v>91</v>
      </c>
      <c r="Q1134" s="55">
        <v>25</v>
      </c>
      <c r="X1134" s="55">
        <v>0</v>
      </c>
      <c r="Y1134" s="55">
        <v>0</v>
      </c>
      <c r="Z1134" s="55">
        <v>0</v>
      </c>
      <c r="AG1134" s="7">
        <f>IF(Q1134&gt;0,RANK(Q1134,(N1134:P1134,Q1134:AE1134)),0)</f>
        <v>4</v>
      </c>
      <c r="AH1134" s="7">
        <f>IF(R1134&gt;0,RANK(R1134,(N1134:P1134,Q1134:AE1134)),0)</f>
        <v>0</v>
      </c>
      <c r="AI1134" s="7">
        <f>IF(T1134&gt;0,RANK(T1134,(N1134:P1134,Q1134:AE1134)),0)</f>
        <v>0</v>
      </c>
      <c r="AJ1134" s="7">
        <f>IF(S1134&gt;0,RANK(S1134,(N1134:P1134,Q1134:AE1134)),0)</f>
        <v>0</v>
      </c>
      <c r="AK1134" s="2">
        <f t="shared" si="458"/>
        <v>1.3220518244315178E-2</v>
      </c>
      <c r="AL1134" s="2">
        <f t="shared" si="459"/>
        <v>0</v>
      </c>
      <c r="AM1134" s="2">
        <f t="shared" si="460"/>
        <v>0</v>
      </c>
      <c r="AN1134" s="2">
        <f t="shared" si="461"/>
        <v>0</v>
      </c>
      <c r="AP1134" t="s">
        <v>1188</v>
      </c>
      <c r="AQ1134" t="s">
        <v>1474</v>
      </c>
      <c r="AR1134" s="9"/>
      <c r="AT1134">
        <v>2</v>
      </c>
      <c r="AU1134" s="95">
        <v>27</v>
      </c>
      <c r="AV1134" s="97">
        <v>77</v>
      </c>
      <c r="AW1134" s="100">
        <f t="shared" si="452"/>
        <v>27077</v>
      </c>
      <c r="AY1134" s="7" t="s">
        <v>1461</v>
      </c>
    </row>
    <row r="1135" spans="1:51" ht="13" hidden="1" customHeight="1" outlineLevel="1">
      <c r="A1135" t="s">
        <v>1877</v>
      </c>
      <c r="B1135" t="s">
        <v>1474</v>
      </c>
      <c r="C1135" s="1">
        <f t="shared" si="453"/>
        <v>9743</v>
      </c>
      <c r="D1135" s="7">
        <f>IF(N1135&gt;0, RANK(N1135,(N1135:P1135,Q1135:AE1135)),0)</f>
        <v>1</v>
      </c>
      <c r="E1135" s="7">
        <f>IF(O1135&gt;0,RANK(O1135,(N1135:P1135,Q1135:AE1135)),0)</f>
        <v>2</v>
      </c>
      <c r="F1135" s="7">
        <f>IF(P1135&gt;0,RANK(P1135,(N1135:P1135,Q1135:AE1135)),0)</f>
        <v>3</v>
      </c>
      <c r="G1135" s="1">
        <f t="shared" si="431"/>
        <v>186</v>
      </c>
      <c r="H1135" s="2">
        <f t="shared" si="432"/>
        <v>1.909062916966027E-2</v>
      </c>
      <c r="I1135" s="2"/>
      <c r="J1135" s="2">
        <f t="shared" si="454"/>
        <v>0.48794005952991892</v>
      </c>
      <c r="K1135" s="2">
        <f t="shared" si="455"/>
        <v>0.46884943036025867</v>
      </c>
      <c r="L1135" s="2">
        <f t="shared" si="456"/>
        <v>2.8328030380786205E-2</v>
      </c>
      <c r="M1135" s="2">
        <f t="shared" si="457"/>
        <v>1.4882479729036203E-2</v>
      </c>
      <c r="N1135" s="55">
        <v>4754</v>
      </c>
      <c r="O1135" s="55">
        <v>4568</v>
      </c>
      <c r="P1135" s="55">
        <v>276</v>
      </c>
      <c r="Q1135" s="55">
        <v>144</v>
      </c>
      <c r="X1135" s="55">
        <v>1</v>
      </c>
      <c r="Y1135" s="55">
        <v>0</v>
      </c>
      <c r="Z1135" s="55">
        <v>0</v>
      </c>
      <c r="AG1135" s="7">
        <f>IF(Q1135&gt;0,RANK(Q1135,(N1135:P1135,Q1135:AE1135)),0)</f>
        <v>4</v>
      </c>
      <c r="AH1135" s="7">
        <f>IF(R1135&gt;0,RANK(R1135,(N1135:P1135,Q1135:AE1135)),0)</f>
        <v>0</v>
      </c>
      <c r="AI1135" s="7">
        <f>IF(T1135&gt;0,RANK(T1135,(N1135:P1135,Q1135:AE1135)),0)</f>
        <v>0</v>
      </c>
      <c r="AJ1135" s="7">
        <f>IF(S1135&gt;0,RANK(S1135,(N1135:P1135,Q1135:AE1135)),0)</f>
        <v>0</v>
      </c>
      <c r="AK1135" s="2">
        <f t="shared" si="458"/>
        <v>1.4779841937801498E-2</v>
      </c>
      <c r="AL1135" s="2">
        <f t="shared" si="459"/>
        <v>0</v>
      </c>
      <c r="AM1135" s="2">
        <f t="shared" si="460"/>
        <v>0</v>
      </c>
      <c r="AN1135" s="2">
        <f t="shared" si="461"/>
        <v>0</v>
      </c>
      <c r="AP1135" t="s">
        <v>1877</v>
      </c>
      <c r="AQ1135" t="s">
        <v>1474</v>
      </c>
      <c r="AR1135" s="9"/>
      <c r="AT1135">
        <v>2</v>
      </c>
      <c r="AU1135" s="95">
        <v>27</v>
      </c>
      <c r="AV1135" s="97">
        <v>79</v>
      </c>
      <c r="AW1135" s="100">
        <f t="shared" si="452"/>
        <v>27079</v>
      </c>
      <c r="AY1135" s="7" t="s">
        <v>1461</v>
      </c>
    </row>
    <row r="1136" spans="1:51" ht="13" hidden="1" customHeight="1" outlineLevel="1">
      <c r="A1136" t="s">
        <v>181</v>
      </c>
      <c r="B1136" t="s">
        <v>1474</v>
      </c>
      <c r="C1136" s="1">
        <f t="shared" si="453"/>
        <v>2333</v>
      </c>
      <c r="D1136" s="7">
        <f>IF(N1136&gt;0, RANK(N1136,(N1136:P1136,Q1136:AE1136)),0)</f>
        <v>1</v>
      </c>
      <c r="E1136" s="7">
        <f>IF(O1136&gt;0,RANK(O1136,(N1136:P1136,Q1136:AE1136)),0)</f>
        <v>2</v>
      </c>
      <c r="F1136" s="7">
        <f>IF(P1136&gt;0,RANK(P1136,(N1136:P1136,Q1136:AE1136)),0)</f>
        <v>3</v>
      </c>
      <c r="G1136" s="1">
        <f t="shared" si="431"/>
        <v>59</v>
      </c>
      <c r="H1136" s="2">
        <f t="shared" si="432"/>
        <v>2.5289327046720961E-2</v>
      </c>
      <c r="I1136" s="2"/>
      <c r="J1136" s="2">
        <f t="shared" si="454"/>
        <v>0.47149592798971279</v>
      </c>
      <c r="K1136" s="2">
        <f t="shared" si="455"/>
        <v>0.44620660094299186</v>
      </c>
      <c r="L1136" s="2">
        <f t="shared" si="456"/>
        <v>6.2580368624089153E-2</v>
      </c>
      <c r="M1136" s="2">
        <f t="shared" si="457"/>
        <v>1.9717102443206139E-2</v>
      </c>
      <c r="N1136" s="55">
        <v>1100</v>
      </c>
      <c r="O1136" s="55">
        <v>1041</v>
      </c>
      <c r="P1136" s="55">
        <v>146</v>
      </c>
      <c r="Q1136" s="55">
        <v>46</v>
      </c>
      <c r="X1136" s="55">
        <v>0</v>
      </c>
      <c r="Y1136" s="55">
        <v>0</v>
      </c>
      <c r="Z1136" s="55">
        <v>0</v>
      </c>
      <c r="AG1136" s="7">
        <f>IF(Q1136&gt;0,RANK(Q1136,(N1136:P1136,Q1136:AE1136)),0)</f>
        <v>4</v>
      </c>
      <c r="AH1136" s="7">
        <f>IF(R1136&gt;0,RANK(R1136,(N1136:P1136,Q1136:AE1136)),0)</f>
        <v>0</v>
      </c>
      <c r="AI1136" s="7">
        <f>IF(T1136&gt;0,RANK(T1136,(N1136:P1136,Q1136:AE1136)),0)</f>
        <v>0</v>
      </c>
      <c r="AJ1136" s="7">
        <f>IF(S1136&gt;0,RANK(S1136,(N1136:P1136,Q1136:AE1136)),0)</f>
        <v>0</v>
      </c>
      <c r="AK1136" s="2">
        <f t="shared" si="458"/>
        <v>1.9717102443206173E-2</v>
      </c>
      <c r="AL1136" s="2">
        <f t="shared" si="459"/>
        <v>0</v>
      </c>
      <c r="AM1136" s="2">
        <f t="shared" si="460"/>
        <v>0</v>
      </c>
      <c r="AN1136" s="2">
        <f t="shared" si="461"/>
        <v>0</v>
      </c>
      <c r="AP1136" t="s">
        <v>181</v>
      </c>
      <c r="AQ1136" t="s">
        <v>1474</v>
      </c>
      <c r="AR1136" s="9"/>
      <c r="AT1136">
        <v>2</v>
      </c>
      <c r="AU1136" s="95">
        <v>27</v>
      </c>
      <c r="AV1136" s="97">
        <v>81</v>
      </c>
      <c r="AW1136" s="100">
        <f t="shared" si="452"/>
        <v>27081</v>
      </c>
      <c r="AY1136" s="7" t="s">
        <v>1461</v>
      </c>
    </row>
    <row r="1137" spans="1:51" ht="13" hidden="1" customHeight="1" outlineLevel="1">
      <c r="A1137" t="s">
        <v>2250</v>
      </c>
      <c r="B1137" t="s">
        <v>1474</v>
      </c>
      <c r="C1137" s="1">
        <f t="shared" si="453"/>
        <v>8372</v>
      </c>
      <c r="D1137" s="7">
        <f>IF(N1137&gt;0, RANK(N1137,(N1137:P1137,Q1137:AE1137)),0)</f>
        <v>2</v>
      </c>
      <c r="E1137" s="7">
        <f>IF(O1137&gt;0,RANK(O1137,(N1137:P1137,Q1137:AE1137)),0)</f>
        <v>1</v>
      </c>
      <c r="F1137" s="7">
        <f>IF(P1137&gt;0,RANK(P1137,(N1137:P1137,Q1137:AE1137)),0)</f>
        <v>3</v>
      </c>
      <c r="G1137" s="1">
        <f t="shared" ref="G1137:G1183" si="462">IF(C1137&gt;0,MAX(N1137:P1137)-LARGE(N1137:P1137,2),0)</f>
        <v>379</v>
      </c>
      <c r="H1137" s="2">
        <f t="shared" ref="H1137:H1200" si="463">IF(C1137&gt;0,G1137/C1137,0)</f>
        <v>4.5269947443860488E-2</v>
      </c>
      <c r="I1137" s="2"/>
      <c r="J1137" s="2">
        <f t="shared" si="454"/>
        <v>0.45377448638318202</v>
      </c>
      <c r="K1137" s="2">
        <f t="shared" si="455"/>
        <v>0.4990444338270425</v>
      </c>
      <c r="L1137" s="2">
        <f t="shared" si="456"/>
        <v>3.284758719541328E-2</v>
      </c>
      <c r="M1137" s="2">
        <f t="shared" si="457"/>
        <v>1.4333492594362146E-2</v>
      </c>
      <c r="N1137" s="55">
        <v>3799</v>
      </c>
      <c r="O1137" s="55">
        <v>4178</v>
      </c>
      <c r="P1137" s="55">
        <v>275</v>
      </c>
      <c r="Q1137" s="55">
        <v>115</v>
      </c>
      <c r="X1137" s="55">
        <v>4</v>
      </c>
      <c r="Y1137" s="55">
        <v>0</v>
      </c>
      <c r="Z1137" s="55">
        <v>1</v>
      </c>
      <c r="AG1137" s="7">
        <f>IF(Q1137&gt;0,RANK(Q1137,(N1137:P1137,Q1137:AE1137)),0)</f>
        <v>4</v>
      </c>
      <c r="AH1137" s="7">
        <f>IF(R1137&gt;0,RANK(R1137,(N1137:P1137,Q1137:AE1137)),0)</f>
        <v>0</v>
      </c>
      <c r="AI1137" s="7">
        <f>IF(T1137&gt;0,RANK(T1137,(N1137:P1137,Q1137:AE1137)),0)</f>
        <v>0</v>
      </c>
      <c r="AJ1137" s="7">
        <f>IF(S1137&gt;0,RANK(S1137,(N1137:P1137,Q1137:AE1137)),0)</f>
        <v>0</v>
      </c>
      <c r="AK1137" s="2">
        <f t="shared" si="458"/>
        <v>1.3736263736263736E-2</v>
      </c>
      <c r="AL1137" s="2">
        <f t="shared" si="459"/>
        <v>0</v>
      </c>
      <c r="AM1137" s="2">
        <f t="shared" si="460"/>
        <v>0</v>
      </c>
      <c r="AN1137" s="2">
        <f t="shared" si="461"/>
        <v>0</v>
      </c>
      <c r="AP1137" t="s">
        <v>2250</v>
      </c>
      <c r="AQ1137" t="s">
        <v>1474</v>
      </c>
      <c r="AR1137" s="9"/>
      <c r="AT1137">
        <v>2</v>
      </c>
      <c r="AU1137" s="95">
        <v>27</v>
      </c>
      <c r="AV1137" s="97">
        <v>83</v>
      </c>
      <c r="AW1137" s="100">
        <f t="shared" si="452"/>
        <v>27083</v>
      </c>
      <c r="AY1137" s="7" t="s">
        <v>1461</v>
      </c>
    </row>
    <row r="1138" spans="1:51" ht="13" hidden="1" customHeight="1" outlineLevel="1">
      <c r="A1138" t="s">
        <v>362</v>
      </c>
      <c r="B1138" t="s">
        <v>1474</v>
      </c>
      <c r="C1138" s="1">
        <f t="shared" si="453"/>
        <v>12416</v>
      </c>
      <c r="D1138" s="7">
        <f>IF(N1138&gt;0, RANK(N1138,(N1138:P1138,Q1138:AE1138)),0)</f>
        <v>2</v>
      </c>
      <c r="E1138" s="7">
        <f>IF(O1138&gt;0,RANK(O1138,(N1138:P1138,Q1138:AE1138)),0)</f>
        <v>1</v>
      </c>
      <c r="F1138" s="7">
        <f>IF(P1138&gt;0,RANK(P1138,(N1138:P1138,Q1138:AE1138)),0)</f>
        <v>3</v>
      </c>
      <c r="G1138" s="1">
        <f t="shared" si="462"/>
        <v>1363</v>
      </c>
      <c r="H1138" s="2">
        <f t="shared" si="463"/>
        <v>0.10977770618556701</v>
      </c>
      <c r="I1138" s="2"/>
      <c r="J1138" s="2">
        <f t="shared" si="454"/>
        <v>0.41768685567010311</v>
      </c>
      <c r="K1138" s="2">
        <f t="shared" si="455"/>
        <v>0.52746456185567014</v>
      </c>
      <c r="L1138" s="2">
        <f t="shared" si="456"/>
        <v>3.2458118556701034E-2</v>
      </c>
      <c r="M1138" s="2">
        <f t="shared" si="457"/>
        <v>2.2390463917525714E-2</v>
      </c>
      <c r="N1138" s="55">
        <v>5186</v>
      </c>
      <c r="O1138" s="55">
        <v>6549</v>
      </c>
      <c r="P1138" s="55">
        <v>403</v>
      </c>
      <c r="Q1138" s="55">
        <v>273</v>
      </c>
      <c r="X1138" s="55">
        <v>5</v>
      </c>
      <c r="Y1138" s="55">
        <v>0</v>
      </c>
      <c r="Z1138" s="55">
        <v>0</v>
      </c>
      <c r="AG1138" s="7">
        <f>IF(Q1138&gt;0,RANK(Q1138,(N1138:P1138,Q1138:AE1138)),0)</f>
        <v>4</v>
      </c>
      <c r="AH1138" s="7">
        <f>IF(R1138&gt;0,RANK(R1138,(N1138:P1138,Q1138:AE1138)),0)</f>
        <v>0</v>
      </c>
      <c r="AI1138" s="7">
        <f>IF(T1138&gt;0,RANK(T1138,(N1138:P1138,Q1138:AE1138)),0)</f>
        <v>0</v>
      </c>
      <c r="AJ1138" s="7">
        <f>IF(S1138&gt;0,RANK(S1138,(N1138:P1138,Q1138:AE1138)),0)</f>
        <v>0</v>
      </c>
      <c r="AK1138" s="2">
        <f t="shared" si="458"/>
        <v>2.1987757731958765E-2</v>
      </c>
      <c r="AL1138" s="2">
        <f t="shared" si="459"/>
        <v>0</v>
      </c>
      <c r="AM1138" s="2">
        <f t="shared" si="460"/>
        <v>0</v>
      </c>
      <c r="AN1138" s="2">
        <f t="shared" si="461"/>
        <v>0</v>
      </c>
      <c r="AP1138" t="s">
        <v>362</v>
      </c>
      <c r="AQ1138" t="s">
        <v>1474</v>
      </c>
      <c r="AR1138" s="9"/>
      <c r="AT1138">
        <v>2</v>
      </c>
      <c r="AU1138" s="95">
        <v>27</v>
      </c>
      <c r="AV1138" s="97">
        <v>85</v>
      </c>
      <c r="AW1138" s="100">
        <f t="shared" si="452"/>
        <v>27085</v>
      </c>
      <c r="AY1138" s="7" t="s">
        <v>1461</v>
      </c>
    </row>
    <row r="1139" spans="1:51" ht="13" hidden="1" customHeight="1" outlineLevel="1">
      <c r="A1139" t="s">
        <v>867</v>
      </c>
      <c r="B1139" t="s">
        <v>1474</v>
      </c>
      <c r="C1139" s="1">
        <f t="shared" si="453"/>
        <v>1717</v>
      </c>
      <c r="D1139" s="7">
        <f>IF(N1139&gt;0, RANK(N1139,(N1139:P1139,Q1139:AE1139)),0)</f>
        <v>1</v>
      </c>
      <c r="E1139" s="7">
        <f>IF(O1139&gt;0,RANK(O1139,(N1139:P1139,Q1139:AE1139)),0)</f>
        <v>2</v>
      </c>
      <c r="F1139" s="7">
        <f>IF(P1139&gt;0,RANK(P1139,(N1139:P1139,Q1139:AE1139)),0)</f>
        <v>3</v>
      </c>
      <c r="G1139" s="1">
        <f t="shared" si="462"/>
        <v>401</v>
      </c>
      <c r="H1139" s="2">
        <f t="shared" si="463"/>
        <v>0.23354688410017471</v>
      </c>
      <c r="I1139" s="2"/>
      <c r="J1139" s="2">
        <f t="shared" si="454"/>
        <v>0.58182877111240539</v>
      </c>
      <c r="K1139" s="2">
        <f t="shared" si="455"/>
        <v>0.34828188701223062</v>
      </c>
      <c r="L1139" s="2">
        <f t="shared" si="456"/>
        <v>5.3581828771112408E-2</v>
      </c>
      <c r="M1139" s="2">
        <f t="shared" si="457"/>
        <v>1.6307513104251589E-2</v>
      </c>
      <c r="N1139" s="55">
        <v>999</v>
      </c>
      <c r="O1139" s="55">
        <v>598</v>
      </c>
      <c r="P1139" s="55">
        <v>92</v>
      </c>
      <c r="Q1139" s="55">
        <v>28</v>
      </c>
      <c r="X1139" s="55">
        <v>0</v>
      </c>
      <c r="Y1139" s="55">
        <v>0</v>
      </c>
      <c r="Z1139" s="55">
        <v>0</v>
      </c>
      <c r="AG1139" s="7">
        <f>IF(Q1139&gt;0,RANK(Q1139,(N1139:P1139,Q1139:AE1139)),0)</f>
        <v>4</v>
      </c>
      <c r="AH1139" s="7">
        <f>IF(R1139&gt;0,RANK(R1139,(N1139:P1139,Q1139:AE1139)),0)</f>
        <v>0</v>
      </c>
      <c r="AI1139" s="7">
        <f>IF(T1139&gt;0,RANK(T1139,(N1139:P1139,Q1139:AE1139)),0)</f>
        <v>0</v>
      </c>
      <c r="AJ1139" s="7">
        <f>IF(S1139&gt;0,RANK(S1139,(N1139:P1139,Q1139:AE1139)),0)</f>
        <v>0</v>
      </c>
      <c r="AK1139" s="2">
        <f t="shared" si="458"/>
        <v>1.6307513104251603E-2</v>
      </c>
      <c r="AL1139" s="2">
        <f t="shared" si="459"/>
        <v>0</v>
      </c>
      <c r="AM1139" s="2">
        <f t="shared" si="460"/>
        <v>0</v>
      </c>
      <c r="AN1139" s="2">
        <f t="shared" si="461"/>
        <v>0</v>
      </c>
      <c r="AP1139" t="s">
        <v>867</v>
      </c>
      <c r="AQ1139" t="s">
        <v>1474</v>
      </c>
      <c r="AR1139" s="9"/>
      <c r="AT1139">
        <v>2</v>
      </c>
      <c r="AU1139" s="95">
        <v>27</v>
      </c>
      <c r="AV1139" s="97">
        <v>87</v>
      </c>
      <c r="AW1139" s="100">
        <f t="shared" si="452"/>
        <v>27087</v>
      </c>
      <c r="AY1139" s="7" t="s">
        <v>1461</v>
      </c>
    </row>
    <row r="1140" spans="1:51" ht="13" hidden="1" customHeight="1" outlineLevel="1">
      <c r="A1140" t="s">
        <v>966</v>
      </c>
      <c r="B1140" t="s">
        <v>1474</v>
      </c>
      <c r="C1140" s="1">
        <f t="shared" si="453"/>
        <v>4087</v>
      </c>
      <c r="D1140" s="7">
        <f>IF(N1140&gt;0, RANK(N1140,(N1140:P1140,Q1140:AE1140)),0)</f>
        <v>1</v>
      </c>
      <c r="E1140" s="7">
        <f>IF(O1140&gt;0,RANK(O1140,(N1140:P1140,Q1140:AE1140)),0)</f>
        <v>2</v>
      </c>
      <c r="F1140" s="7">
        <f>IF(P1140&gt;0,RANK(P1140,(N1140:P1140,Q1140:AE1140)),0)</f>
        <v>3</v>
      </c>
      <c r="G1140" s="1">
        <f t="shared" si="462"/>
        <v>258</v>
      </c>
      <c r="H1140" s="2">
        <f t="shared" si="463"/>
        <v>6.3126988010765842E-2</v>
      </c>
      <c r="I1140" s="2"/>
      <c r="J1140" s="2">
        <f t="shared" si="454"/>
        <v>0.50256912160508926</v>
      </c>
      <c r="K1140" s="2">
        <f t="shared" si="455"/>
        <v>0.43944213359432349</v>
      </c>
      <c r="L1140" s="2">
        <f t="shared" si="456"/>
        <v>3.8659163200391485E-2</v>
      </c>
      <c r="M1140" s="2">
        <f t="shared" si="457"/>
        <v>1.932958160019576E-2</v>
      </c>
      <c r="N1140" s="55">
        <v>2054</v>
      </c>
      <c r="O1140" s="55">
        <v>1796</v>
      </c>
      <c r="P1140" s="55">
        <v>158</v>
      </c>
      <c r="Q1140" s="55">
        <v>76</v>
      </c>
      <c r="X1140" s="55">
        <v>3</v>
      </c>
      <c r="Y1140" s="55">
        <v>0</v>
      </c>
      <c r="Z1140" s="55">
        <v>0</v>
      </c>
      <c r="AG1140" s="7">
        <f>IF(Q1140&gt;0,RANK(Q1140,(N1140:P1140,Q1140:AE1140)),0)</f>
        <v>4</v>
      </c>
      <c r="AH1140" s="7">
        <f>IF(R1140&gt;0,RANK(R1140,(N1140:P1140,Q1140:AE1140)),0)</f>
        <v>0</v>
      </c>
      <c r="AI1140" s="7">
        <f>IF(T1140&gt;0,RANK(T1140,(N1140:P1140,Q1140:AE1140)),0)</f>
        <v>0</v>
      </c>
      <c r="AJ1140" s="7">
        <f>IF(S1140&gt;0,RANK(S1140,(N1140:P1140,Q1140:AE1140)),0)</f>
        <v>0</v>
      </c>
      <c r="AK1140" s="2">
        <f t="shared" si="458"/>
        <v>1.8595546855884514E-2</v>
      </c>
      <c r="AL1140" s="2">
        <f t="shared" si="459"/>
        <v>0</v>
      </c>
      <c r="AM1140" s="2">
        <f t="shared" si="460"/>
        <v>0</v>
      </c>
      <c r="AN1140" s="2">
        <f t="shared" si="461"/>
        <v>0</v>
      </c>
      <c r="AP1140" t="s">
        <v>966</v>
      </c>
      <c r="AQ1140" t="s">
        <v>1474</v>
      </c>
      <c r="AR1140" s="9"/>
      <c r="AT1140">
        <v>2</v>
      </c>
      <c r="AU1140" s="95">
        <v>27</v>
      </c>
      <c r="AV1140" s="97">
        <v>89</v>
      </c>
      <c r="AW1140" s="100">
        <f t="shared" si="452"/>
        <v>27089</v>
      </c>
      <c r="AY1140" s="7" t="s">
        <v>1461</v>
      </c>
    </row>
    <row r="1141" spans="1:51" ht="13" hidden="1" customHeight="1" outlineLevel="1">
      <c r="A1141" t="s">
        <v>1691</v>
      </c>
      <c r="B1141" t="s">
        <v>1474</v>
      </c>
      <c r="C1141" s="1">
        <f t="shared" si="453"/>
        <v>7855</v>
      </c>
      <c r="D1141" s="7">
        <f>IF(N1141&gt;0, RANK(N1141,(N1141:P1141,Q1141:AE1141)),0)</f>
        <v>2</v>
      </c>
      <c r="E1141" s="7">
        <f>IF(O1141&gt;0,RANK(O1141,(N1141:P1141,Q1141:AE1141)),0)</f>
        <v>1</v>
      </c>
      <c r="F1141" s="7">
        <f>IF(P1141&gt;0,RANK(P1141,(N1141:P1141,Q1141:AE1141)),0)</f>
        <v>3</v>
      </c>
      <c r="G1141" s="1">
        <f t="shared" si="462"/>
        <v>988</v>
      </c>
      <c r="H1141" s="2">
        <f t="shared" si="463"/>
        <v>0.12577975811584977</v>
      </c>
      <c r="I1141" s="2"/>
      <c r="J1141" s="2">
        <f t="shared" si="454"/>
        <v>0.40738383195416933</v>
      </c>
      <c r="K1141" s="2">
        <f t="shared" si="455"/>
        <v>0.53316359007001912</v>
      </c>
      <c r="L1141" s="2">
        <f t="shared" si="456"/>
        <v>3.9974538510502866E-2</v>
      </c>
      <c r="M1141" s="2">
        <f t="shared" si="457"/>
        <v>1.9478039465308628E-2</v>
      </c>
      <c r="N1141" s="55">
        <v>3200</v>
      </c>
      <c r="O1141" s="55">
        <v>4188</v>
      </c>
      <c r="P1141" s="55">
        <v>314</v>
      </c>
      <c r="Q1141" s="55">
        <v>151</v>
      </c>
      <c r="X1141" s="55">
        <v>2</v>
      </c>
      <c r="Y1141" s="55">
        <v>0</v>
      </c>
      <c r="Z1141" s="55">
        <v>0</v>
      </c>
      <c r="AG1141" s="7">
        <f>IF(Q1141&gt;0,RANK(Q1141,(N1141:P1141,Q1141:AE1141)),0)</f>
        <v>4</v>
      </c>
      <c r="AH1141" s="7">
        <f>IF(R1141&gt;0,RANK(R1141,(N1141:P1141,Q1141:AE1141)),0)</f>
        <v>0</v>
      </c>
      <c r="AI1141" s="7">
        <f>IF(T1141&gt;0,RANK(T1141,(N1141:P1141,Q1141:AE1141)),0)</f>
        <v>0</v>
      </c>
      <c r="AJ1141" s="7">
        <f>IF(S1141&gt;0,RANK(S1141,(N1141:P1141,Q1141:AE1141)),0)</f>
        <v>0</v>
      </c>
      <c r="AK1141" s="2">
        <f t="shared" si="458"/>
        <v>1.9223424570337364E-2</v>
      </c>
      <c r="AL1141" s="2">
        <f t="shared" si="459"/>
        <v>0</v>
      </c>
      <c r="AM1141" s="2">
        <f t="shared" si="460"/>
        <v>0</v>
      </c>
      <c r="AN1141" s="2">
        <f t="shared" si="461"/>
        <v>0</v>
      </c>
      <c r="AP1141" t="s">
        <v>1691</v>
      </c>
      <c r="AQ1141" t="s">
        <v>1474</v>
      </c>
      <c r="AR1141" s="9"/>
      <c r="AT1141">
        <v>2</v>
      </c>
      <c r="AU1141" s="95">
        <v>27</v>
      </c>
      <c r="AV1141" s="97">
        <v>91</v>
      </c>
      <c r="AW1141" s="100">
        <f t="shared" si="452"/>
        <v>27091</v>
      </c>
      <c r="AY1141" s="7" t="s">
        <v>1461</v>
      </c>
    </row>
    <row r="1142" spans="1:51" ht="13" hidden="1" customHeight="1" outlineLevel="1">
      <c r="A1142" t="s">
        <v>2002</v>
      </c>
      <c r="B1142" t="s">
        <v>1474</v>
      </c>
      <c r="C1142" s="1">
        <f t="shared" si="453"/>
        <v>9150</v>
      </c>
      <c r="D1142" s="7">
        <f>IF(N1142&gt;0, RANK(N1142,(N1142:P1142,Q1142:AE1142)),0)</f>
        <v>2</v>
      </c>
      <c r="E1142" s="7">
        <f>IF(O1142&gt;0,RANK(O1142,(N1142:P1142,Q1142:AE1142)),0)</f>
        <v>1</v>
      </c>
      <c r="F1142" s="7">
        <f>IF(P1142&gt;0,RANK(P1142,(N1142:P1142,Q1142:AE1142)),0)</f>
        <v>3</v>
      </c>
      <c r="G1142" s="1">
        <f t="shared" si="462"/>
        <v>352</v>
      </c>
      <c r="H1142" s="2">
        <f t="shared" si="463"/>
        <v>3.8469945355191257E-2</v>
      </c>
      <c r="I1142" s="2"/>
      <c r="J1142" s="2">
        <f t="shared" si="454"/>
        <v>0.45114754098360654</v>
      </c>
      <c r="K1142" s="2">
        <f t="shared" si="455"/>
        <v>0.48961748633879781</v>
      </c>
      <c r="L1142" s="2">
        <f t="shared" si="456"/>
        <v>4.120218579234973E-2</v>
      </c>
      <c r="M1142" s="2">
        <f t="shared" si="457"/>
        <v>1.8032786885245913E-2</v>
      </c>
      <c r="N1142" s="55">
        <v>4128</v>
      </c>
      <c r="O1142" s="55">
        <v>4480</v>
      </c>
      <c r="P1142" s="55">
        <v>377</v>
      </c>
      <c r="Q1142" s="55">
        <v>163</v>
      </c>
      <c r="X1142" s="55">
        <v>2</v>
      </c>
      <c r="Y1142" s="55">
        <v>0</v>
      </c>
      <c r="Z1142" s="55">
        <v>0</v>
      </c>
      <c r="AG1142" s="7">
        <f>IF(Q1142&gt;0,RANK(Q1142,(N1142:P1142,Q1142:AE1142)),0)</f>
        <v>4</v>
      </c>
      <c r="AH1142" s="7">
        <f>IF(R1142&gt;0,RANK(R1142,(N1142:P1142,Q1142:AE1142)),0)</f>
        <v>0</v>
      </c>
      <c r="AI1142" s="7">
        <f>IF(T1142&gt;0,RANK(T1142,(N1142:P1142,Q1142:AE1142)),0)</f>
        <v>0</v>
      </c>
      <c r="AJ1142" s="7">
        <f>IF(S1142&gt;0,RANK(S1142,(N1142:P1142,Q1142:AE1142)),0)</f>
        <v>0</v>
      </c>
      <c r="AK1142" s="2">
        <f t="shared" si="458"/>
        <v>1.7814207650273223E-2</v>
      </c>
      <c r="AL1142" s="2">
        <f t="shared" si="459"/>
        <v>0</v>
      </c>
      <c r="AM1142" s="2">
        <f t="shared" si="460"/>
        <v>0</v>
      </c>
      <c r="AN1142" s="2">
        <f t="shared" si="461"/>
        <v>0</v>
      </c>
      <c r="AP1142" t="s">
        <v>2002</v>
      </c>
      <c r="AQ1142" t="s">
        <v>1474</v>
      </c>
      <c r="AR1142" s="9"/>
      <c r="AT1142">
        <v>2</v>
      </c>
      <c r="AU1142" s="95">
        <v>27</v>
      </c>
      <c r="AV1142" s="97">
        <v>93</v>
      </c>
      <c r="AW1142" s="100">
        <f t="shared" si="452"/>
        <v>27093</v>
      </c>
      <c r="AY1142" s="7" t="s">
        <v>1461</v>
      </c>
    </row>
    <row r="1143" spans="1:51" ht="13" hidden="1" customHeight="1" outlineLevel="1">
      <c r="A1143" t="s">
        <v>1518</v>
      </c>
      <c r="B1143" t="s">
        <v>1474</v>
      </c>
      <c r="C1143" s="1">
        <f t="shared" si="453"/>
        <v>8965</v>
      </c>
      <c r="D1143" s="7">
        <f>IF(N1143&gt;0, RANK(N1143,(N1143:P1143,Q1143:AE1143)),0)</f>
        <v>1</v>
      </c>
      <c r="E1143" s="7">
        <f>IF(O1143&gt;0,RANK(O1143,(N1143:P1143,Q1143:AE1143)),0)</f>
        <v>2</v>
      </c>
      <c r="F1143" s="7">
        <f>IF(P1143&gt;0,RANK(P1143,(N1143:P1143,Q1143:AE1143)),0)</f>
        <v>3</v>
      </c>
      <c r="G1143" s="1">
        <f t="shared" si="462"/>
        <v>92</v>
      </c>
      <c r="H1143" s="2">
        <f t="shared" si="463"/>
        <v>1.026213050752928E-2</v>
      </c>
      <c r="I1143" s="2"/>
      <c r="J1143" s="2">
        <f t="shared" si="454"/>
        <v>0.47997769102063581</v>
      </c>
      <c r="K1143" s="2">
        <f t="shared" si="455"/>
        <v>0.46971556051310653</v>
      </c>
      <c r="L1143" s="2">
        <f t="shared" si="456"/>
        <v>3.1678750697155603E-2</v>
      </c>
      <c r="M1143" s="2">
        <f t="shared" si="457"/>
        <v>1.8627997769102053E-2</v>
      </c>
      <c r="N1143" s="55">
        <v>4303</v>
      </c>
      <c r="O1143" s="55">
        <v>4211</v>
      </c>
      <c r="P1143" s="55">
        <v>284</v>
      </c>
      <c r="Q1143" s="55">
        <v>162</v>
      </c>
      <c r="X1143" s="55">
        <v>4</v>
      </c>
      <c r="Y1143" s="55">
        <v>1</v>
      </c>
      <c r="Z1143" s="55">
        <v>0</v>
      </c>
      <c r="AG1143" s="7">
        <f>IF(Q1143&gt;0,RANK(Q1143,(N1143:P1143,Q1143:AE1143)),0)</f>
        <v>4</v>
      </c>
      <c r="AH1143" s="7">
        <f>IF(R1143&gt;0,RANK(R1143,(N1143:P1143,Q1143:AE1143)),0)</f>
        <v>0</v>
      </c>
      <c r="AI1143" s="7">
        <f>IF(T1143&gt;0,RANK(T1143,(N1143:P1143,Q1143:AE1143)),0)</f>
        <v>0</v>
      </c>
      <c r="AJ1143" s="7">
        <f>IF(S1143&gt;0,RANK(S1143,(N1143:P1143,Q1143:AE1143)),0)</f>
        <v>0</v>
      </c>
      <c r="AK1143" s="2">
        <f t="shared" si="458"/>
        <v>1.8070273284997211E-2</v>
      </c>
      <c r="AL1143" s="2">
        <f t="shared" si="459"/>
        <v>0</v>
      </c>
      <c r="AM1143" s="2">
        <f t="shared" si="460"/>
        <v>0</v>
      </c>
      <c r="AN1143" s="2">
        <f t="shared" si="461"/>
        <v>0</v>
      </c>
      <c r="AP1143" t="s">
        <v>1518</v>
      </c>
      <c r="AQ1143" t="s">
        <v>1474</v>
      </c>
      <c r="AR1143" s="9"/>
      <c r="AT1143">
        <v>2</v>
      </c>
      <c r="AU1143" s="95">
        <v>27</v>
      </c>
      <c r="AV1143" s="97">
        <v>95</v>
      </c>
      <c r="AW1143" s="100">
        <f t="shared" si="452"/>
        <v>27095</v>
      </c>
      <c r="AY1143" s="7" t="s">
        <v>1461</v>
      </c>
    </row>
    <row r="1144" spans="1:51" ht="13" hidden="1" customHeight="1" outlineLevel="1">
      <c r="A1144" t="s">
        <v>2241</v>
      </c>
      <c r="B1144" t="s">
        <v>1474</v>
      </c>
      <c r="C1144" s="1">
        <f t="shared" si="453"/>
        <v>12955</v>
      </c>
      <c r="D1144" s="7">
        <f>IF(N1144&gt;0, RANK(N1144,(N1144:P1144,Q1144:AE1144)),0)</f>
        <v>2</v>
      </c>
      <c r="E1144" s="7">
        <f>IF(O1144&gt;0,RANK(O1144,(N1144:P1144,Q1144:AE1144)),0)</f>
        <v>1</v>
      </c>
      <c r="F1144" s="7">
        <f>IF(P1144&gt;0,RANK(P1144,(N1144:P1144,Q1144:AE1144)),0)</f>
        <v>3</v>
      </c>
      <c r="G1144" s="1">
        <f t="shared" si="462"/>
        <v>918</v>
      </c>
      <c r="H1144" s="2">
        <f t="shared" si="463"/>
        <v>7.0860671555384017E-2</v>
      </c>
      <c r="I1144" s="2"/>
      <c r="J1144" s="2">
        <f t="shared" si="454"/>
        <v>0.43813199536858355</v>
      </c>
      <c r="K1144" s="2">
        <f t="shared" si="455"/>
        <v>0.50899266692396761</v>
      </c>
      <c r="L1144" s="2">
        <f t="shared" si="456"/>
        <v>3.4118101119258976E-2</v>
      </c>
      <c r="M1144" s="2">
        <f t="shared" si="457"/>
        <v>1.8757236588189813E-2</v>
      </c>
      <c r="N1144" s="55">
        <v>5676</v>
      </c>
      <c r="O1144" s="55">
        <v>6594</v>
      </c>
      <c r="P1144" s="55">
        <v>442</v>
      </c>
      <c r="Q1144" s="55">
        <v>237</v>
      </c>
      <c r="X1144" s="55">
        <v>5</v>
      </c>
      <c r="Y1144" s="55">
        <v>1</v>
      </c>
      <c r="Z1144" s="55">
        <v>0</v>
      </c>
      <c r="AG1144" s="7">
        <f>IF(Q1144&gt;0,RANK(Q1144,(N1144:P1144,Q1144:AE1144)),0)</f>
        <v>4</v>
      </c>
      <c r="AH1144" s="7">
        <f>IF(R1144&gt;0,RANK(R1144,(N1144:P1144,Q1144:AE1144)),0)</f>
        <v>0</v>
      </c>
      <c r="AI1144" s="7">
        <f>IF(T1144&gt;0,RANK(T1144,(N1144:P1144,Q1144:AE1144)),0)</f>
        <v>0</v>
      </c>
      <c r="AJ1144" s="7">
        <f>IF(S1144&gt;0,RANK(S1144,(N1144:P1144,Q1144:AE1144)),0)</f>
        <v>0</v>
      </c>
      <c r="AK1144" s="2">
        <f t="shared" si="458"/>
        <v>1.829409494403705E-2</v>
      </c>
      <c r="AL1144" s="2">
        <f t="shared" si="459"/>
        <v>0</v>
      </c>
      <c r="AM1144" s="2">
        <f t="shared" si="460"/>
        <v>0</v>
      </c>
      <c r="AN1144" s="2">
        <f t="shared" si="461"/>
        <v>0</v>
      </c>
      <c r="AP1144" t="s">
        <v>2241</v>
      </c>
      <c r="AQ1144" t="s">
        <v>1474</v>
      </c>
      <c r="AR1144" s="9"/>
      <c r="AT1144">
        <v>2</v>
      </c>
      <c r="AU1144" s="95">
        <v>27</v>
      </c>
      <c r="AV1144" s="97">
        <v>97</v>
      </c>
      <c r="AW1144" s="100">
        <f t="shared" si="452"/>
        <v>27097</v>
      </c>
      <c r="AY1144" s="7" t="s">
        <v>1461</v>
      </c>
    </row>
    <row r="1145" spans="1:51" ht="13" hidden="1" customHeight="1" outlineLevel="1">
      <c r="A1145" t="s">
        <v>2493</v>
      </c>
      <c r="B1145" t="s">
        <v>1474</v>
      </c>
      <c r="C1145" s="1">
        <f t="shared" si="453"/>
        <v>11848</v>
      </c>
      <c r="D1145" s="7">
        <f>IF(N1145&gt;0, RANK(N1145,(N1145:P1145,Q1145:AE1145)),0)</f>
        <v>1</v>
      </c>
      <c r="E1145" s="7">
        <f>IF(O1145&gt;0,RANK(O1145,(N1145:P1145,Q1145:AE1145)),0)</f>
        <v>2</v>
      </c>
      <c r="F1145" s="7">
        <f>IF(P1145&gt;0,RANK(P1145,(N1145:P1145,Q1145:AE1145)),0)</f>
        <v>3</v>
      </c>
      <c r="G1145" s="1">
        <f t="shared" si="462"/>
        <v>2101</v>
      </c>
      <c r="H1145" s="2">
        <f t="shared" si="463"/>
        <v>0.17732950708980419</v>
      </c>
      <c r="I1145" s="2"/>
      <c r="J1145" s="2">
        <f t="shared" si="454"/>
        <v>0.5631330182309251</v>
      </c>
      <c r="K1145" s="2">
        <f t="shared" si="455"/>
        <v>0.38580351114112088</v>
      </c>
      <c r="L1145" s="2">
        <f t="shared" si="456"/>
        <v>3.6968264686022954E-2</v>
      </c>
      <c r="M1145" s="2">
        <f t="shared" si="457"/>
        <v>1.4095205941931067E-2</v>
      </c>
      <c r="N1145" s="55">
        <v>6672</v>
      </c>
      <c r="O1145" s="55">
        <v>4571</v>
      </c>
      <c r="P1145" s="55">
        <v>438</v>
      </c>
      <c r="Q1145" s="55">
        <v>162</v>
      </c>
      <c r="X1145" s="55">
        <v>5</v>
      </c>
      <c r="Y1145" s="55">
        <v>0</v>
      </c>
      <c r="Z1145" s="55">
        <v>0</v>
      </c>
      <c r="AG1145" s="7">
        <f>IF(Q1145&gt;0,RANK(Q1145,(N1145:P1145,Q1145:AE1145)),0)</f>
        <v>4</v>
      </c>
      <c r="AH1145" s="7">
        <f>IF(R1145&gt;0,RANK(R1145,(N1145:P1145,Q1145:AE1145)),0)</f>
        <v>0</v>
      </c>
      <c r="AI1145" s="7">
        <f>IF(T1145&gt;0,RANK(T1145,(N1145:P1145,Q1145:AE1145)),0)</f>
        <v>0</v>
      </c>
      <c r="AJ1145" s="7">
        <f>IF(S1145&gt;0,RANK(S1145,(N1145:P1145,Q1145:AE1145)),0)</f>
        <v>0</v>
      </c>
      <c r="AK1145" s="2">
        <f t="shared" si="458"/>
        <v>1.3673193787981094E-2</v>
      </c>
      <c r="AL1145" s="2">
        <f t="shared" si="459"/>
        <v>0</v>
      </c>
      <c r="AM1145" s="2">
        <f t="shared" si="460"/>
        <v>0</v>
      </c>
      <c r="AN1145" s="2">
        <f t="shared" si="461"/>
        <v>0</v>
      </c>
      <c r="AP1145" t="s">
        <v>2493</v>
      </c>
      <c r="AQ1145" t="s">
        <v>1474</v>
      </c>
      <c r="AR1145" s="9"/>
      <c r="AT1145">
        <v>2</v>
      </c>
      <c r="AU1145" s="95">
        <v>27</v>
      </c>
      <c r="AV1145" s="97">
        <v>99</v>
      </c>
      <c r="AW1145" s="100">
        <f t="shared" si="452"/>
        <v>27099</v>
      </c>
      <c r="AY1145" s="7" t="s">
        <v>1461</v>
      </c>
    </row>
    <row r="1146" spans="1:51" ht="13" hidden="1" customHeight="1" outlineLevel="1">
      <c r="A1146" t="s">
        <v>1036</v>
      </c>
      <c r="B1146" t="s">
        <v>1474</v>
      </c>
      <c r="C1146" s="1">
        <f t="shared" si="453"/>
        <v>3535</v>
      </c>
      <c r="D1146" s="7">
        <f>IF(N1146&gt;0, RANK(N1146,(N1146:P1146,Q1146:AE1146)),0)</f>
        <v>2</v>
      </c>
      <c r="E1146" s="7">
        <f>IF(O1146&gt;0,RANK(O1146,(N1146:P1146,Q1146:AE1146)),0)</f>
        <v>1</v>
      </c>
      <c r="F1146" s="7">
        <f>IF(P1146&gt;0,RANK(P1146,(N1146:P1146,Q1146:AE1146)),0)</f>
        <v>3</v>
      </c>
      <c r="G1146" s="1">
        <f t="shared" si="462"/>
        <v>20</v>
      </c>
      <c r="H1146" s="2">
        <f t="shared" si="463"/>
        <v>5.6577086280056579E-3</v>
      </c>
      <c r="I1146" s="2"/>
      <c r="J1146" s="2">
        <f t="shared" si="454"/>
        <v>0.45431400282885431</v>
      </c>
      <c r="K1146" s="2">
        <f t="shared" si="455"/>
        <v>0.45997171145685994</v>
      </c>
      <c r="L1146" s="2">
        <f t="shared" si="456"/>
        <v>6.5912305516265909E-2</v>
      </c>
      <c r="M1146" s="2">
        <f t="shared" si="457"/>
        <v>1.9801980198019778E-2</v>
      </c>
      <c r="N1146" s="55">
        <v>1606</v>
      </c>
      <c r="O1146" s="55">
        <v>1626</v>
      </c>
      <c r="P1146" s="55">
        <v>233</v>
      </c>
      <c r="Q1146" s="55">
        <v>68</v>
      </c>
      <c r="X1146" s="55">
        <v>2</v>
      </c>
      <c r="Y1146" s="55">
        <v>0</v>
      </c>
      <c r="Z1146" s="55">
        <v>0</v>
      </c>
      <c r="AG1146" s="7">
        <f>IF(Q1146&gt;0,RANK(Q1146,(N1146:P1146,Q1146:AE1146)),0)</f>
        <v>4</v>
      </c>
      <c r="AH1146" s="7">
        <f>IF(R1146&gt;0,RANK(R1146,(N1146:P1146,Q1146:AE1146)),0)</f>
        <v>0</v>
      </c>
      <c r="AI1146" s="7">
        <f>IF(T1146&gt;0,RANK(T1146,(N1146:P1146,Q1146:AE1146)),0)</f>
        <v>0</v>
      </c>
      <c r="AJ1146" s="7">
        <f>IF(S1146&gt;0,RANK(S1146,(N1146:P1146,Q1146:AE1146)),0)</f>
        <v>0</v>
      </c>
      <c r="AK1146" s="2">
        <f t="shared" si="458"/>
        <v>1.9236209335219235E-2</v>
      </c>
      <c r="AL1146" s="2">
        <f t="shared" si="459"/>
        <v>0</v>
      </c>
      <c r="AM1146" s="2">
        <f t="shared" si="460"/>
        <v>0</v>
      </c>
      <c r="AN1146" s="2">
        <f t="shared" si="461"/>
        <v>0</v>
      </c>
      <c r="AP1146" t="s">
        <v>1036</v>
      </c>
      <c r="AQ1146" t="s">
        <v>1474</v>
      </c>
      <c r="AR1146" s="9"/>
      <c r="AT1146">
        <v>2</v>
      </c>
      <c r="AU1146" s="95">
        <v>27</v>
      </c>
      <c r="AV1146" s="97">
        <v>101</v>
      </c>
      <c r="AW1146" s="100">
        <f t="shared" si="452"/>
        <v>27101</v>
      </c>
      <c r="AY1146" s="7" t="s">
        <v>1461</v>
      </c>
    </row>
    <row r="1147" spans="1:51" ht="13" hidden="1" customHeight="1" outlineLevel="1">
      <c r="A1147" t="s">
        <v>47</v>
      </c>
      <c r="B1147" t="s">
        <v>1474</v>
      </c>
      <c r="C1147" s="1">
        <f t="shared" si="453"/>
        <v>11788</v>
      </c>
      <c r="D1147" s="7">
        <f>IF(N1147&gt;0, RANK(N1147,(N1147:P1147,Q1147:AE1147)),0)</f>
        <v>1</v>
      </c>
      <c r="E1147" s="7">
        <f>IF(O1147&gt;0,RANK(O1147,(N1147:P1147,Q1147:AE1147)),0)</f>
        <v>2</v>
      </c>
      <c r="F1147" s="7">
        <f>IF(P1147&gt;0,RANK(P1147,(N1147:P1147,Q1147:AE1147)),0)</f>
        <v>3</v>
      </c>
      <c r="G1147" s="1">
        <f t="shared" si="462"/>
        <v>1816</v>
      </c>
      <c r="H1147" s="2">
        <f t="shared" si="463"/>
        <v>0.15405497115710892</v>
      </c>
      <c r="I1147" s="2"/>
      <c r="J1147" s="2">
        <f t="shared" si="454"/>
        <v>0.55259586019681028</v>
      </c>
      <c r="K1147" s="2">
        <f t="shared" si="455"/>
        <v>0.39854088903970142</v>
      </c>
      <c r="L1147" s="2">
        <f t="shared" si="456"/>
        <v>3.2236172378690191E-2</v>
      </c>
      <c r="M1147" s="2">
        <f t="shared" si="457"/>
        <v>1.6627078384798107E-2</v>
      </c>
      <c r="N1147" s="55">
        <v>6514</v>
      </c>
      <c r="O1147" s="55">
        <v>4698</v>
      </c>
      <c r="P1147" s="55">
        <v>380</v>
      </c>
      <c r="Q1147" s="55">
        <v>190</v>
      </c>
      <c r="X1147" s="55">
        <v>6</v>
      </c>
      <c r="Y1147" s="55">
        <v>0</v>
      </c>
      <c r="Z1147" s="55">
        <v>0</v>
      </c>
      <c r="AG1147" s="7">
        <f>IF(Q1147&gt;0,RANK(Q1147,(N1147:P1147,Q1147:AE1147)),0)</f>
        <v>4</v>
      </c>
      <c r="AH1147" s="7">
        <f>IF(R1147&gt;0,RANK(R1147,(N1147:P1147,Q1147:AE1147)),0)</f>
        <v>0</v>
      </c>
      <c r="AI1147" s="7">
        <f>IF(T1147&gt;0,RANK(T1147,(N1147:P1147,Q1147:AE1147)),0)</f>
        <v>0</v>
      </c>
      <c r="AJ1147" s="7">
        <f>IF(S1147&gt;0,RANK(S1147,(N1147:P1147,Q1147:AE1147)),0)</f>
        <v>0</v>
      </c>
      <c r="AK1147" s="2">
        <f t="shared" si="458"/>
        <v>1.6118086189345095E-2</v>
      </c>
      <c r="AL1147" s="2">
        <f t="shared" si="459"/>
        <v>0</v>
      </c>
      <c r="AM1147" s="2">
        <f t="shared" si="460"/>
        <v>0</v>
      </c>
      <c r="AN1147" s="2">
        <f t="shared" si="461"/>
        <v>0</v>
      </c>
      <c r="AP1147" t="s">
        <v>47</v>
      </c>
      <c r="AQ1147" t="s">
        <v>1474</v>
      </c>
      <c r="AR1147" s="9"/>
      <c r="AT1147">
        <v>2</v>
      </c>
      <c r="AU1147" s="95">
        <v>27</v>
      </c>
      <c r="AV1147" s="97">
        <v>103</v>
      </c>
      <c r="AW1147" s="100">
        <f t="shared" si="452"/>
        <v>27103</v>
      </c>
      <c r="AY1147" s="7" t="s">
        <v>1461</v>
      </c>
    </row>
    <row r="1148" spans="1:51" ht="13" hidden="1" customHeight="1" outlineLevel="1">
      <c r="A1148" t="s">
        <v>1876</v>
      </c>
      <c r="B1148" t="s">
        <v>1474</v>
      </c>
      <c r="C1148" s="1">
        <f t="shared" si="453"/>
        <v>6025</v>
      </c>
      <c r="D1148" s="7">
        <f>IF(N1148&gt;0, RANK(N1148,(N1148:P1148,Q1148:AE1148)),0)</f>
        <v>2</v>
      </c>
      <c r="E1148" s="7">
        <f>IF(O1148&gt;0,RANK(O1148,(N1148:P1148,Q1148:AE1148)),0)</f>
        <v>1</v>
      </c>
      <c r="F1148" s="7">
        <f>IF(P1148&gt;0,RANK(P1148,(N1148:P1148,Q1148:AE1148)),0)</f>
        <v>3</v>
      </c>
      <c r="G1148" s="1">
        <f t="shared" si="462"/>
        <v>377</v>
      </c>
      <c r="H1148" s="2">
        <f t="shared" si="463"/>
        <v>6.2572614107883812E-2</v>
      </c>
      <c r="I1148" s="2"/>
      <c r="J1148" s="2">
        <f t="shared" si="454"/>
        <v>0.43087136929460579</v>
      </c>
      <c r="K1148" s="2">
        <f t="shared" si="455"/>
        <v>0.49344398340248963</v>
      </c>
      <c r="L1148" s="2">
        <f t="shared" si="456"/>
        <v>5.858921161825726E-2</v>
      </c>
      <c r="M1148" s="2">
        <f t="shared" si="457"/>
        <v>1.7095435684647324E-2</v>
      </c>
      <c r="N1148" s="55">
        <v>2596</v>
      </c>
      <c r="O1148" s="55">
        <v>2973</v>
      </c>
      <c r="P1148" s="55">
        <v>353</v>
      </c>
      <c r="Q1148" s="55">
        <v>100</v>
      </c>
      <c r="X1148" s="55">
        <v>3</v>
      </c>
      <c r="Y1148" s="55">
        <v>0</v>
      </c>
      <c r="Z1148" s="55">
        <v>0</v>
      </c>
      <c r="AG1148" s="7">
        <f>IF(Q1148&gt;0,RANK(Q1148,(N1148:P1148,Q1148:AE1148)),0)</f>
        <v>4</v>
      </c>
      <c r="AH1148" s="7">
        <f>IF(R1148&gt;0,RANK(R1148,(N1148:P1148,Q1148:AE1148)),0)</f>
        <v>0</v>
      </c>
      <c r="AI1148" s="7">
        <f>IF(T1148&gt;0,RANK(T1148,(N1148:P1148,Q1148:AE1148)),0)</f>
        <v>0</v>
      </c>
      <c r="AJ1148" s="7">
        <f>IF(S1148&gt;0,RANK(S1148,(N1148:P1148,Q1148:AE1148)),0)</f>
        <v>0</v>
      </c>
      <c r="AK1148" s="2">
        <f t="shared" si="458"/>
        <v>1.6597510373443983E-2</v>
      </c>
      <c r="AL1148" s="2">
        <f t="shared" si="459"/>
        <v>0</v>
      </c>
      <c r="AM1148" s="2">
        <f t="shared" si="460"/>
        <v>0</v>
      </c>
      <c r="AN1148" s="2">
        <f t="shared" si="461"/>
        <v>0</v>
      </c>
      <c r="AP1148" t="s">
        <v>1876</v>
      </c>
      <c r="AQ1148" t="s">
        <v>1474</v>
      </c>
      <c r="AR1148" s="9"/>
      <c r="AT1148">
        <v>2</v>
      </c>
      <c r="AU1148" s="95">
        <v>27</v>
      </c>
      <c r="AV1148" s="97">
        <v>105</v>
      </c>
      <c r="AW1148" s="100">
        <f t="shared" si="452"/>
        <v>27105</v>
      </c>
      <c r="AY1148" s="7" t="s">
        <v>1461</v>
      </c>
    </row>
    <row r="1149" spans="1:51" ht="13" hidden="1" customHeight="1" outlineLevel="1">
      <c r="A1149" t="s">
        <v>2253</v>
      </c>
      <c r="B1149" t="s">
        <v>1474</v>
      </c>
      <c r="C1149" s="1">
        <f t="shared" si="453"/>
        <v>2461</v>
      </c>
      <c r="D1149" s="7">
        <f>IF(N1149&gt;0, RANK(N1149,(N1149:P1149,Q1149:AE1149)),0)</f>
        <v>1</v>
      </c>
      <c r="E1149" s="7">
        <f>IF(O1149&gt;0,RANK(O1149,(N1149:P1149,Q1149:AE1149)),0)</f>
        <v>2</v>
      </c>
      <c r="F1149" s="7">
        <f>IF(P1149&gt;0,RANK(P1149,(N1149:P1149,Q1149:AE1149)),0)</f>
        <v>3</v>
      </c>
      <c r="G1149" s="1">
        <f t="shared" si="462"/>
        <v>616</v>
      </c>
      <c r="H1149" s="2">
        <f t="shared" si="463"/>
        <v>0.25030475416497361</v>
      </c>
      <c r="I1149" s="2"/>
      <c r="J1149" s="2">
        <f t="shared" si="454"/>
        <v>0.59772450223486384</v>
      </c>
      <c r="K1149" s="2">
        <f t="shared" si="455"/>
        <v>0.34741974806989029</v>
      </c>
      <c r="L1149" s="2">
        <f t="shared" si="456"/>
        <v>3.8195855343356358E-2</v>
      </c>
      <c r="M1149" s="2">
        <f t="shared" si="457"/>
        <v>1.6659894351889512E-2</v>
      </c>
      <c r="N1149" s="55">
        <v>1471</v>
      </c>
      <c r="O1149" s="55">
        <v>855</v>
      </c>
      <c r="P1149" s="55">
        <v>94</v>
      </c>
      <c r="Q1149" s="55">
        <v>40</v>
      </c>
      <c r="X1149" s="55">
        <v>1</v>
      </c>
      <c r="Y1149" s="55">
        <v>0</v>
      </c>
      <c r="Z1149" s="55">
        <v>0</v>
      </c>
      <c r="AG1149" s="7">
        <f>IF(Q1149&gt;0,RANK(Q1149,(N1149:P1149,Q1149:AE1149)),0)</f>
        <v>4</v>
      </c>
      <c r="AH1149" s="7">
        <f>IF(R1149&gt;0,RANK(R1149,(N1149:P1149,Q1149:AE1149)),0)</f>
        <v>0</v>
      </c>
      <c r="AI1149" s="7">
        <f>IF(T1149&gt;0,RANK(T1149,(N1149:P1149,Q1149:AE1149)),0)</f>
        <v>0</v>
      </c>
      <c r="AJ1149" s="7">
        <f>IF(S1149&gt;0,RANK(S1149,(N1149:P1149,Q1149:AE1149)),0)</f>
        <v>0</v>
      </c>
      <c r="AK1149" s="2">
        <f t="shared" si="458"/>
        <v>1.6253555465258026E-2</v>
      </c>
      <c r="AL1149" s="2">
        <f t="shared" si="459"/>
        <v>0</v>
      </c>
      <c r="AM1149" s="2">
        <f t="shared" si="460"/>
        <v>0</v>
      </c>
      <c r="AN1149" s="2">
        <f t="shared" si="461"/>
        <v>0</v>
      </c>
      <c r="AP1149" t="s">
        <v>2253</v>
      </c>
      <c r="AQ1149" t="s">
        <v>1474</v>
      </c>
      <c r="AR1149" s="9"/>
      <c r="AT1149">
        <v>2</v>
      </c>
      <c r="AU1149" s="95">
        <v>27</v>
      </c>
      <c r="AV1149" s="97">
        <v>107</v>
      </c>
      <c r="AW1149" s="100">
        <f t="shared" si="452"/>
        <v>27107</v>
      </c>
      <c r="AY1149" s="7" t="s">
        <v>1461</v>
      </c>
    </row>
    <row r="1150" spans="1:51" ht="13" hidden="1" customHeight="1" outlineLevel="1">
      <c r="A1150" t="s">
        <v>2139</v>
      </c>
      <c r="B1150" t="s">
        <v>1474</v>
      </c>
      <c r="C1150" s="1">
        <f t="shared" si="453"/>
        <v>50462</v>
      </c>
      <c r="D1150" s="7">
        <f>IF(N1150&gt;0, RANK(N1150,(N1150:P1150,Q1150:AE1150)),0)</f>
        <v>1</v>
      </c>
      <c r="E1150" s="7">
        <f>IF(O1150&gt;0,RANK(O1150,(N1150:P1150,Q1150:AE1150)),0)</f>
        <v>2</v>
      </c>
      <c r="F1150" s="7">
        <f>IF(P1150&gt;0,RANK(P1150,(N1150:P1150,Q1150:AE1150)),0)</f>
        <v>3</v>
      </c>
      <c r="G1150" s="1">
        <f t="shared" si="462"/>
        <v>1382</v>
      </c>
      <c r="H1150" s="2">
        <f t="shared" si="463"/>
        <v>2.7386944631603981E-2</v>
      </c>
      <c r="I1150" s="2"/>
      <c r="J1150" s="2">
        <f t="shared" si="454"/>
        <v>0.49060679323054973</v>
      </c>
      <c r="K1150" s="2">
        <f t="shared" si="455"/>
        <v>0.46321984859894572</v>
      </c>
      <c r="L1150" s="2">
        <f t="shared" si="456"/>
        <v>3.0002774364868614E-2</v>
      </c>
      <c r="M1150" s="2">
        <f t="shared" si="457"/>
        <v>1.6170583805635883E-2</v>
      </c>
      <c r="N1150" s="55">
        <v>24757</v>
      </c>
      <c r="O1150" s="55">
        <v>23375</v>
      </c>
      <c r="P1150" s="55">
        <v>1514</v>
      </c>
      <c r="Q1150" s="55">
        <v>795</v>
      </c>
      <c r="X1150" s="55">
        <v>19</v>
      </c>
      <c r="Y1150" s="55">
        <v>1</v>
      </c>
      <c r="Z1150" s="55">
        <v>1</v>
      </c>
      <c r="AG1150" s="7">
        <f>IF(Q1150&gt;0,RANK(Q1150,(N1150:P1150,Q1150:AE1150)),0)</f>
        <v>4</v>
      </c>
      <c r="AH1150" s="7">
        <f>IF(R1150&gt;0,RANK(R1150,(N1150:P1150,Q1150:AE1150)),0)</f>
        <v>0</v>
      </c>
      <c r="AI1150" s="7">
        <f>IF(T1150&gt;0,RANK(T1150,(N1150:P1150,Q1150:AE1150)),0)</f>
        <v>0</v>
      </c>
      <c r="AJ1150" s="7">
        <f>IF(S1150&gt;0,RANK(S1150,(N1150:P1150,Q1150:AE1150)),0)</f>
        <v>0</v>
      </c>
      <c r="AK1150" s="2">
        <f t="shared" si="458"/>
        <v>1.5754429075343822E-2</v>
      </c>
      <c r="AL1150" s="2">
        <f t="shared" si="459"/>
        <v>0</v>
      </c>
      <c r="AM1150" s="2">
        <f t="shared" si="460"/>
        <v>0</v>
      </c>
      <c r="AN1150" s="2">
        <f t="shared" si="461"/>
        <v>0</v>
      </c>
      <c r="AP1150" t="s">
        <v>2139</v>
      </c>
      <c r="AQ1150" t="s">
        <v>1474</v>
      </c>
      <c r="AR1150" s="9"/>
      <c r="AT1150">
        <v>2</v>
      </c>
      <c r="AU1150" s="95">
        <v>27</v>
      </c>
      <c r="AV1150" s="97">
        <v>109</v>
      </c>
      <c r="AW1150" s="100">
        <f t="shared" si="452"/>
        <v>27109</v>
      </c>
      <c r="AY1150" s="7" t="s">
        <v>1461</v>
      </c>
    </row>
    <row r="1151" spans="1:51" ht="13" hidden="1" customHeight="1" outlineLevel="1">
      <c r="A1151" t="s">
        <v>970</v>
      </c>
      <c r="B1151" t="s">
        <v>1474</v>
      </c>
      <c r="C1151" s="1">
        <f t="shared" si="453"/>
        <v>22174</v>
      </c>
      <c r="D1151" s="7">
        <f>IF(N1151&gt;0, RANK(N1151,(N1151:P1151,Q1151:AE1151)),0)</f>
        <v>2</v>
      </c>
      <c r="E1151" s="7">
        <f>IF(O1151&gt;0,RANK(O1151,(N1151:P1151,Q1151:AE1151)),0)</f>
        <v>1</v>
      </c>
      <c r="F1151" s="7">
        <f>IF(P1151&gt;0,RANK(P1151,(N1151:P1151,Q1151:AE1151)),0)</f>
        <v>3</v>
      </c>
      <c r="G1151" s="1">
        <f t="shared" si="462"/>
        <v>2667</v>
      </c>
      <c r="H1151" s="2">
        <f t="shared" si="463"/>
        <v>0.1202759989176513</v>
      </c>
      <c r="I1151" s="2"/>
      <c r="J1151" s="2">
        <f t="shared" si="454"/>
        <v>0.41683954180571842</v>
      </c>
      <c r="K1151" s="2">
        <f t="shared" si="455"/>
        <v>0.53711554072336976</v>
      </c>
      <c r="L1151" s="2">
        <f t="shared" si="456"/>
        <v>3.2380265175430682E-2</v>
      </c>
      <c r="M1151" s="2">
        <f t="shared" si="457"/>
        <v>1.366465229548109E-2</v>
      </c>
      <c r="N1151" s="55">
        <v>9243</v>
      </c>
      <c r="O1151" s="55">
        <v>11910</v>
      </c>
      <c r="P1151" s="55">
        <v>718</v>
      </c>
      <c r="Q1151" s="55">
        <v>297</v>
      </c>
      <c r="X1151" s="55">
        <v>6</v>
      </c>
      <c r="Y1151" s="55">
        <v>0</v>
      </c>
      <c r="Z1151" s="55">
        <v>0</v>
      </c>
      <c r="AG1151" s="7">
        <f>IF(Q1151&gt;0,RANK(Q1151,(N1151:P1151,Q1151:AE1151)),0)</f>
        <v>4</v>
      </c>
      <c r="AH1151" s="7">
        <f>IF(R1151&gt;0,RANK(R1151,(N1151:P1151,Q1151:AE1151)),0)</f>
        <v>0</v>
      </c>
      <c r="AI1151" s="7">
        <f>IF(T1151&gt;0,RANK(T1151,(N1151:P1151,Q1151:AE1151)),0)</f>
        <v>0</v>
      </c>
      <c r="AJ1151" s="7">
        <f>IF(S1151&gt;0,RANK(S1151,(N1151:P1151,Q1151:AE1151)),0)</f>
        <v>0</v>
      </c>
      <c r="AK1151" s="2">
        <f t="shared" si="458"/>
        <v>1.339406512131325E-2</v>
      </c>
      <c r="AL1151" s="2">
        <f t="shared" si="459"/>
        <v>0</v>
      </c>
      <c r="AM1151" s="2">
        <f t="shared" si="460"/>
        <v>0</v>
      </c>
      <c r="AN1151" s="2">
        <f t="shared" si="461"/>
        <v>0</v>
      </c>
      <c r="AP1151" t="s">
        <v>970</v>
      </c>
      <c r="AQ1151" t="s">
        <v>1474</v>
      </c>
      <c r="AR1151" s="9"/>
      <c r="AT1151">
        <v>2</v>
      </c>
      <c r="AU1151" s="95">
        <v>27</v>
      </c>
      <c r="AV1151" s="97">
        <v>111</v>
      </c>
      <c r="AW1151" s="100">
        <f t="shared" si="452"/>
        <v>27111</v>
      </c>
      <c r="AY1151" s="7" t="s">
        <v>1461</v>
      </c>
    </row>
    <row r="1152" spans="1:51" ht="13" hidden="1" customHeight="1" outlineLevel="1">
      <c r="A1152" t="s">
        <v>1071</v>
      </c>
      <c r="B1152" t="s">
        <v>1474</v>
      </c>
      <c r="C1152" s="1">
        <f t="shared" si="453"/>
        <v>5132</v>
      </c>
      <c r="D1152" s="7">
        <f>IF(N1152&gt;0, RANK(N1152,(N1152:P1152,Q1152:AE1152)),0)</f>
        <v>1</v>
      </c>
      <c r="E1152" s="7">
        <f>IF(O1152&gt;0,RANK(O1152,(N1152:P1152,Q1152:AE1152)),0)</f>
        <v>2</v>
      </c>
      <c r="F1152" s="7">
        <f>IF(P1152&gt;0,RANK(P1152,(N1152:P1152,Q1152:AE1152)),0)</f>
        <v>3</v>
      </c>
      <c r="G1152" s="1">
        <f t="shared" si="462"/>
        <v>225</v>
      </c>
      <c r="H1152" s="2">
        <f t="shared" si="463"/>
        <v>4.3842556508183944E-2</v>
      </c>
      <c r="I1152" s="2"/>
      <c r="J1152" s="2">
        <f t="shared" si="454"/>
        <v>0.49006235385814495</v>
      </c>
      <c r="K1152" s="2">
        <f t="shared" si="455"/>
        <v>0.44621979734996103</v>
      </c>
      <c r="L1152" s="2">
        <f t="shared" si="456"/>
        <v>4.3063133281371783E-2</v>
      </c>
      <c r="M1152" s="2">
        <f t="shared" si="457"/>
        <v>2.0654715510522177E-2</v>
      </c>
      <c r="N1152" s="55">
        <v>2515</v>
      </c>
      <c r="O1152" s="55">
        <v>2290</v>
      </c>
      <c r="P1152" s="55">
        <v>221</v>
      </c>
      <c r="Q1152" s="55">
        <v>105</v>
      </c>
      <c r="X1152" s="55">
        <v>1</v>
      </c>
      <c r="Y1152" s="55">
        <v>0</v>
      </c>
      <c r="Z1152" s="55">
        <v>0</v>
      </c>
      <c r="AG1152" s="7">
        <f>IF(Q1152&gt;0,RANK(Q1152,(N1152:P1152,Q1152:AE1152)),0)</f>
        <v>4</v>
      </c>
      <c r="AH1152" s="7">
        <f>IF(R1152&gt;0,RANK(R1152,(N1152:P1152,Q1152:AE1152)),0)</f>
        <v>0</v>
      </c>
      <c r="AI1152" s="7">
        <f>IF(T1152&gt;0,RANK(T1152,(N1152:P1152,Q1152:AE1152)),0)</f>
        <v>0</v>
      </c>
      <c r="AJ1152" s="7">
        <f>IF(S1152&gt;0,RANK(S1152,(N1152:P1152,Q1152:AE1152)),0)</f>
        <v>0</v>
      </c>
      <c r="AK1152" s="2">
        <f t="shared" si="458"/>
        <v>2.0459859703819173E-2</v>
      </c>
      <c r="AL1152" s="2">
        <f t="shared" si="459"/>
        <v>0</v>
      </c>
      <c r="AM1152" s="2">
        <f t="shared" si="460"/>
        <v>0</v>
      </c>
      <c r="AN1152" s="2">
        <f t="shared" si="461"/>
        <v>0</v>
      </c>
      <c r="AP1152" t="s">
        <v>1071</v>
      </c>
      <c r="AQ1152" t="s">
        <v>1474</v>
      </c>
      <c r="AR1152" s="9"/>
      <c r="AT1152">
        <v>2</v>
      </c>
      <c r="AU1152" s="95">
        <v>27</v>
      </c>
      <c r="AV1152" s="97">
        <v>113</v>
      </c>
      <c r="AW1152" s="100">
        <f t="shared" si="452"/>
        <v>27113</v>
      </c>
      <c r="AY1152" s="7" t="s">
        <v>1461</v>
      </c>
    </row>
    <row r="1153" spans="1:51" ht="13" hidden="1" customHeight="1" outlineLevel="1">
      <c r="A1153" t="s">
        <v>768</v>
      </c>
      <c r="B1153" t="s">
        <v>1474</v>
      </c>
      <c r="C1153" s="1">
        <f t="shared" si="453"/>
        <v>10425</v>
      </c>
      <c r="D1153" s="7">
        <f>IF(N1153&gt;0, RANK(N1153,(N1153:P1153,Q1153:AE1153)),0)</f>
        <v>1</v>
      </c>
      <c r="E1153" s="7">
        <f>IF(O1153&gt;0,RANK(O1153,(N1153:P1153,Q1153:AE1153)),0)</f>
        <v>2</v>
      </c>
      <c r="F1153" s="7">
        <f>IF(P1153&gt;0,RANK(P1153,(N1153:P1153,Q1153:AE1153)),0)</f>
        <v>3</v>
      </c>
      <c r="G1153" s="1">
        <f t="shared" si="462"/>
        <v>829</v>
      </c>
      <c r="H1153" s="2">
        <f t="shared" si="463"/>
        <v>7.9520383693045565E-2</v>
      </c>
      <c r="I1153" s="2"/>
      <c r="J1153" s="2">
        <f t="shared" si="454"/>
        <v>0.51414868105515588</v>
      </c>
      <c r="K1153" s="2">
        <f t="shared" si="455"/>
        <v>0.43462829736211034</v>
      </c>
      <c r="L1153" s="2">
        <f t="shared" si="456"/>
        <v>3.3573141486810551E-2</v>
      </c>
      <c r="M1153" s="2">
        <f t="shared" si="457"/>
        <v>1.7649880095923234E-2</v>
      </c>
      <c r="N1153" s="55">
        <v>5360</v>
      </c>
      <c r="O1153" s="55">
        <v>4531</v>
      </c>
      <c r="P1153" s="55">
        <v>350</v>
      </c>
      <c r="Q1153" s="55">
        <v>182</v>
      </c>
      <c r="X1153" s="55">
        <v>2</v>
      </c>
      <c r="Y1153" s="55">
        <v>0</v>
      </c>
      <c r="Z1153" s="55">
        <v>0</v>
      </c>
      <c r="AG1153" s="7">
        <f>IF(Q1153&gt;0,RANK(Q1153,(N1153:P1153,Q1153:AE1153)),0)</f>
        <v>4</v>
      </c>
      <c r="AH1153" s="7">
        <f>IF(R1153&gt;0,RANK(R1153,(N1153:P1153,Q1153:AE1153)),0)</f>
        <v>0</v>
      </c>
      <c r="AI1153" s="7">
        <f>IF(T1153&gt;0,RANK(T1153,(N1153:P1153,Q1153:AE1153)),0)</f>
        <v>0</v>
      </c>
      <c r="AJ1153" s="7">
        <f>IF(S1153&gt;0,RANK(S1153,(N1153:P1153,Q1153:AE1153)),0)</f>
        <v>0</v>
      </c>
      <c r="AK1153" s="2">
        <f t="shared" si="458"/>
        <v>1.7458033573141487E-2</v>
      </c>
      <c r="AL1153" s="2">
        <f t="shared" si="459"/>
        <v>0</v>
      </c>
      <c r="AM1153" s="2">
        <f t="shared" si="460"/>
        <v>0</v>
      </c>
      <c r="AN1153" s="2">
        <f t="shared" si="461"/>
        <v>0</v>
      </c>
      <c r="AP1153" t="s">
        <v>768</v>
      </c>
      <c r="AQ1153" t="s">
        <v>1474</v>
      </c>
      <c r="AR1153" s="9"/>
      <c r="AT1153">
        <v>2</v>
      </c>
      <c r="AU1153" s="95">
        <v>27</v>
      </c>
      <c r="AV1153" s="97">
        <v>115</v>
      </c>
      <c r="AW1153" s="100">
        <f t="shared" si="452"/>
        <v>27115</v>
      </c>
      <c r="AY1153" s="7" t="s">
        <v>1461</v>
      </c>
    </row>
    <row r="1154" spans="1:51" ht="13" hidden="1" customHeight="1" outlineLevel="1">
      <c r="A1154" t="s">
        <v>1614</v>
      </c>
      <c r="B1154" t="s">
        <v>1474</v>
      </c>
      <c r="C1154" s="1">
        <f t="shared" si="453"/>
        <v>3813</v>
      </c>
      <c r="D1154" s="7">
        <f>IF(N1154&gt;0, RANK(N1154,(N1154:P1154,Q1154:AE1154)),0)</f>
        <v>2</v>
      </c>
      <c r="E1154" s="7">
        <f>IF(O1154&gt;0,RANK(O1154,(N1154:P1154,Q1154:AE1154)),0)</f>
        <v>1</v>
      </c>
      <c r="F1154" s="7">
        <f>IF(P1154&gt;0,RANK(P1154,(N1154:P1154,Q1154:AE1154)),0)</f>
        <v>3</v>
      </c>
      <c r="G1154" s="1">
        <f t="shared" si="462"/>
        <v>735</v>
      </c>
      <c r="H1154" s="2">
        <f t="shared" si="463"/>
        <v>0.19276160503540518</v>
      </c>
      <c r="I1154" s="2"/>
      <c r="J1154" s="2">
        <f t="shared" si="454"/>
        <v>0.36296879097823237</v>
      </c>
      <c r="K1154" s="2">
        <f t="shared" si="455"/>
        <v>0.55573039601363761</v>
      </c>
      <c r="L1154" s="2">
        <f t="shared" si="456"/>
        <v>6.2680304222397065E-2</v>
      </c>
      <c r="M1154" s="2">
        <f t="shared" si="457"/>
        <v>1.8620508785732903E-2</v>
      </c>
      <c r="N1154" s="55">
        <v>1384</v>
      </c>
      <c r="O1154" s="55">
        <v>2119</v>
      </c>
      <c r="P1154" s="55">
        <v>239</v>
      </c>
      <c r="Q1154" s="55">
        <v>69</v>
      </c>
      <c r="X1154" s="55">
        <v>2</v>
      </c>
      <c r="Y1154" s="55">
        <v>0</v>
      </c>
      <c r="Z1154" s="55">
        <v>0</v>
      </c>
      <c r="AG1154" s="7">
        <f>IF(Q1154&gt;0,RANK(Q1154,(N1154:P1154,Q1154:AE1154)),0)</f>
        <v>4</v>
      </c>
      <c r="AH1154" s="7">
        <f>IF(R1154&gt;0,RANK(R1154,(N1154:P1154,Q1154:AE1154)),0)</f>
        <v>0</v>
      </c>
      <c r="AI1154" s="7">
        <f>IF(T1154&gt;0,RANK(T1154,(N1154:P1154,Q1154:AE1154)),0)</f>
        <v>0</v>
      </c>
      <c r="AJ1154" s="7">
        <f>IF(S1154&gt;0,RANK(S1154,(N1154:P1154,Q1154:AE1154)),0)</f>
        <v>0</v>
      </c>
      <c r="AK1154" s="2">
        <f t="shared" si="458"/>
        <v>1.8095987411487019E-2</v>
      </c>
      <c r="AL1154" s="2">
        <f t="shared" si="459"/>
        <v>0</v>
      </c>
      <c r="AM1154" s="2">
        <f t="shared" si="460"/>
        <v>0</v>
      </c>
      <c r="AN1154" s="2">
        <f t="shared" si="461"/>
        <v>0</v>
      </c>
      <c r="AP1154" t="s">
        <v>1614</v>
      </c>
      <c r="AQ1154" t="s">
        <v>1474</v>
      </c>
      <c r="AR1154" s="9"/>
      <c r="AT1154">
        <v>2</v>
      </c>
      <c r="AU1154" s="95">
        <v>27</v>
      </c>
      <c r="AV1154" s="97">
        <v>117</v>
      </c>
      <c r="AW1154" s="100">
        <f t="shared" si="452"/>
        <v>27117</v>
      </c>
      <c r="AY1154" s="7" t="s">
        <v>1461</v>
      </c>
    </row>
    <row r="1155" spans="1:51" ht="13" hidden="1" customHeight="1" outlineLevel="1">
      <c r="A1155" t="s">
        <v>1394</v>
      </c>
      <c r="B1155" t="s">
        <v>1474</v>
      </c>
      <c r="C1155" s="1">
        <f t="shared" si="453"/>
        <v>9805</v>
      </c>
      <c r="D1155" s="7">
        <f>IF(N1155&gt;0, RANK(N1155,(N1155:P1155,Q1155:AE1155)),0)</f>
        <v>1</v>
      </c>
      <c r="E1155" s="7">
        <f>IF(O1155&gt;0,RANK(O1155,(N1155:P1155,Q1155:AE1155)),0)</f>
        <v>2</v>
      </c>
      <c r="F1155" s="7">
        <f>IF(P1155&gt;0,RANK(P1155,(N1155:P1155,Q1155:AE1155)),0)</f>
        <v>3</v>
      </c>
      <c r="G1155" s="1">
        <f t="shared" si="462"/>
        <v>256</v>
      </c>
      <c r="H1155" s="2">
        <f t="shared" si="463"/>
        <v>2.610912799592045E-2</v>
      </c>
      <c r="I1155" s="2"/>
      <c r="J1155" s="2">
        <f t="shared" si="454"/>
        <v>0.487302396736359</v>
      </c>
      <c r="K1155" s="2">
        <f t="shared" si="455"/>
        <v>0.46119326874043853</v>
      </c>
      <c r="L1155" s="2">
        <f t="shared" si="456"/>
        <v>3.7021927587965325E-2</v>
      </c>
      <c r="M1155" s="2">
        <f t="shared" si="457"/>
        <v>1.4482406935237141E-2</v>
      </c>
      <c r="N1155" s="55">
        <v>4778</v>
      </c>
      <c r="O1155" s="55">
        <v>4522</v>
      </c>
      <c r="P1155" s="55">
        <v>363</v>
      </c>
      <c r="Q1155" s="55">
        <v>141</v>
      </c>
      <c r="X1155" s="55">
        <v>1</v>
      </c>
      <c r="Y1155" s="55">
        <v>0</v>
      </c>
      <c r="Z1155" s="55">
        <v>0</v>
      </c>
      <c r="AG1155" s="7">
        <f>IF(Q1155&gt;0,RANK(Q1155,(N1155:P1155,Q1155:AE1155)),0)</f>
        <v>4</v>
      </c>
      <c r="AH1155" s="7">
        <f>IF(R1155&gt;0,RANK(R1155,(N1155:P1155,Q1155:AE1155)),0)</f>
        <v>0</v>
      </c>
      <c r="AI1155" s="7">
        <f>IF(T1155&gt;0,RANK(T1155,(N1155:P1155,Q1155:AE1155)),0)</f>
        <v>0</v>
      </c>
      <c r="AJ1155" s="7">
        <f>IF(S1155&gt;0,RANK(S1155,(N1155:P1155,Q1155:AE1155)),0)</f>
        <v>0</v>
      </c>
      <c r="AK1155" s="2">
        <f t="shared" si="458"/>
        <v>1.4380418154003059E-2</v>
      </c>
      <c r="AL1155" s="2">
        <f t="shared" si="459"/>
        <v>0</v>
      </c>
      <c r="AM1155" s="2">
        <f t="shared" si="460"/>
        <v>0</v>
      </c>
      <c r="AN1155" s="2">
        <f t="shared" si="461"/>
        <v>0</v>
      </c>
      <c r="AP1155" t="s">
        <v>1394</v>
      </c>
      <c r="AQ1155" t="s">
        <v>1474</v>
      </c>
      <c r="AR1155" s="9"/>
      <c r="AT1155">
        <v>2</v>
      </c>
      <c r="AU1155" s="95">
        <v>27</v>
      </c>
      <c r="AV1155" s="97">
        <v>119</v>
      </c>
      <c r="AW1155" s="100">
        <f t="shared" si="452"/>
        <v>27119</v>
      </c>
      <c r="AY1155" s="7" t="s">
        <v>1461</v>
      </c>
    </row>
    <row r="1156" spans="1:51" ht="13" hidden="1" customHeight="1" outlineLevel="1">
      <c r="A1156" t="s">
        <v>357</v>
      </c>
      <c r="B1156" t="s">
        <v>1474</v>
      </c>
      <c r="C1156" s="1">
        <f t="shared" si="453"/>
        <v>4944</v>
      </c>
      <c r="D1156" s="7">
        <f>IF(N1156&gt;0, RANK(N1156,(N1156:P1156,Q1156:AE1156)),0)</f>
        <v>1</v>
      </c>
      <c r="E1156" s="7">
        <f>IF(O1156&gt;0,RANK(O1156,(N1156:P1156,Q1156:AE1156)),0)</f>
        <v>2</v>
      </c>
      <c r="F1156" s="7">
        <f>IF(P1156&gt;0,RANK(P1156,(N1156:P1156,Q1156:AE1156)),0)</f>
        <v>3</v>
      </c>
      <c r="G1156" s="1">
        <f t="shared" si="462"/>
        <v>452</v>
      </c>
      <c r="H1156" s="2">
        <f t="shared" si="463"/>
        <v>9.1423948220064721E-2</v>
      </c>
      <c r="I1156" s="2"/>
      <c r="J1156" s="2">
        <f t="shared" si="454"/>
        <v>0.52487864077669899</v>
      </c>
      <c r="K1156" s="2">
        <f t="shared" si="455"/>
        <v>0.43345469255663432</v>
      </c>
      <c r="L1156" s="2">
        <f t="shared" si="456"/>
        <v>2.9126213592233011E-2</v>
      </c>
      <c r="M1156" s="2">
        <f t="shared" si="457"/>
        <v>1.2540453074433675E-2</v>
      </c>
      <c r="N1156" s="55">
        <v>2595</v>
      </c>
      <c r="O1156" s="55">
        <v>2143</v>
      </c>
      <c r="P1156" s="55">
        <v>144</v>
      </c>
      <c r="Q1156" s="55">
        <v>60</v>
      </c>
      <c r="X1156" s="55">
        <v>2</v>
      </c>
      <c r="Y1156" s="55">
        <v>0</v>
      </c>
      <c r="Z1156" s="55">
        <v>0</v>
      </c>
      <c r="AG1156" s="7">
        <f>IF(Q1156&gt;0,RANK(Q1156,(N1156:P1156,Q1156:AE1156)),0)</f>
        <v>4</v>
      </c>
      <c r="AH1156" s="7">
        <f>IF(R1156&gt;0,RANK(R1156,(N1156:P1156,Q1156:AE1156)),0)</f>
        <v>0</v>
      </c>
      <c r="AI1156" s="7">
        <f>IF(T1156&gt;0,RANK(T1156,(N1156:P1156,Q1156:AE1156)),0)</f>
        <v>0</v>
      </c>
      <c r="AJ1156" s="7">
        <f>IF(S1156&gt;0,RANK(S1156,(N1156:P1156,Q1156:AE1156)),0)</f>
        <v>0</v>
      </c>
      <c r="AK1156" s="2">
        <f t="shared" si="458"/>
        <v>1.2135922330097087E-2</v>
      </c>
      <c r="AL1156" s="2">
        <f t="shared" si="459"/>
        <v>0</v>
      </c>
      <c r="AM1156" s="2">
        <f t="shared" si="460"/>
        <v>0</v>
      </c>
      <c r="AN1156" s="2">
        <f t="shared" si="461"/>
        <v>0</v>
      </c>
      <c r="AP1156" t="s">
        <v>357</v>
      </c>
      <c r="AQ1156" t="s">
        <v>1474</v>
      </c>
      <c r="AR1156" s="9"/>
      <c r="AT1156">
        <v>2</v>
      </c>
      <c r="AU1156" s="95">
        <v>27</v>
      </c>
      <c r="AV1156" s="97">
        <v>121</v>
      </c>
      <c r="AW1156" s="100">
        <f t="shared" si="452"/>
        <v>27121</v>
      </c>
      <c r="AY1156" s="7" t="s">
        <v>1461</v>
      </c>
    </row>
    <row r="1157" spans="1:51" ht="13" hidden="1" customHeight="1" outlineLevel="1">
      <c r="A1157" t="s">
        <v>659</v>
      </c>
      <c r="B1157" t="s">
        <v>1474</v>
      </c>
      <c r="C1157" s="1">
        <f t="shared" si="453"/>
        <v>180900</v>
      </c>
      <c r="D1157" s="7">
        <f>IF(N1157&gt;0, RANK(N1157,(N1157:P1157,Q1157:AE1157)),0)</f>
        <v>1</v>
      </c>
      <c r="E1157" s="7">
        <f>IF(O1157&gt;0,RANK(O1157,(N1157:P1157,Q1157:AE1157)),0)</f>
        <v>2</v>
      </c>
      <c r="F1157" s="7">
        <f>IF(P1157&gt;0,RANK(P1157,(N1157:P1157,Q1157:AE1157)),0)</f>
        <v>3</v>
      </c>
      <c r="G1157" s="1">
        <f t="shared" si="462"/>
        <v>62758</v>
      </c>
      <c r="H1157" s="2">
        <f t="shared" si="463"/>
        <v>0.34692095080154783</v>
      </c>
      <c r="I1157" s="2"/>
      <c r="J1157" s="2">
        <f t="shared" si="454"/>
        <v>0.65653952459922604</v>
      </c>
      <c r="K1157" s="2">
        <f t="shared" si="455"/>
        <v>0.30961857379767826</v>
      </c>
      <c r="L1157" s="2">
        <f t="shared" si="456"/>
        <v>1.835820895522388E-2</v>
      </c>
      <c r="M1157" s="2">
        <f t="shared" si="457"/>
        <v>1.5483692647871812E-2</v>
      </c>
      <c r="N1157" s="55">
        <v>118768</v>
      </c>
      <c r="O1157" s="55">
        <v>56010</v>
      </c>
      <c r="P1157" s="55">
        <v>3321</v>
      </c>
      <c r="Q1157" s="55">
        <v>2672</v>
      </c>
      <c r="X1157" s="55">
        <v>122</v>
      </c>
      <c r="Y1157" s="55">
        <v>3</v>
      </c>
      <c r="Z1157" s="55">
        <v>4</v>
      </c>
      <c r="AG1157" s="7">
        <f>IF(Q1157&gt;0,RANK(Q1157,(N1157:P1157,Q1157:AE1157)),0)</f>
        <v>4</v>
      </c>
      <c r="AH1157" s="7">
        <f>IF(R1157&gt;0,RANK(R1157,(N1157:P1157,Q1157:AE1157)),0)</f>
        <v>0</v>
      </c>
      <c r="AI1157" s="7">
        <f>IF(T1157&gt;0,RANK(T1157,(N1157:P1157,Q1157:AE1157)),0)</f>
        <v>0</v>
      </c>
      <c r="AJ1157" s="7">
        <f>IF(S1157&gt;0,RANK(S1157,(N1157:P1157,Q1157:AE1157)),0)</f>
        <v>0</v>
      </c>
      <c r="AK1157" s="2">
        <f t="shared" si="458"/>
        <v>1.4770591487009398E-2</v>
      </c>
      <c r="AL1157" s="2">
        <f t="shared" si="459"/>
        <v>0</v>
      </c>
      <c r="AM1157" s="2">
        <f t="shared" si="460"/>
        <v>0</v>
      </c>
      <c r="AN1157" s="2">
        <f t="shared" si="461"/>
        <v>0</v>
      </c>
      <c r="AP1157" t="s">
        <v>659</v>
      </c>
      <c r="AQ1157" t="s">
        <v>1474</v>
      </c>
      <c r="AR1157" s="9"/>
      <c r="AT1157">
        <v>2</v>
      </c>
      <c r="AU1157" s="95">
        <v>27</v>
      </c>
      <c r="AV1157" s="97">
        <v>123</v>
      </c>
      <c r="AW1157" s="100">
        <f t="shared" si="452"/>
        <v>27123</v>
      </c>
      <c r="AY1157" s="7" t="s">
        <v>1461</v>
      </c>
    </row>
    <row r="1158" spans="1:51" ht="13" hidden="1" customHeight="1" outlineLevel="1">
      <c r="A1158" t="s">
        <v>714</v>
      </c>
      <c r="B1158" t="s">
        <v>1474</v>
      </c>
      <c r="C1158" s="1">
        <f t="shared" si="453"/>
        <v>1469</v>
      </c>
      <c r="D1158" s="7">
        <f>IF(N1158&gt;0, RANK(N1158,(N1158:P1158,Q1158:AE1158)),0)</f>
        <v>1</v>
      </c>
      <c r="E1158" s="7">
        <f>IF(O1158&gt;0,RANK(O1158,(N1158:P1158,Q1158:AE1158)),0)</f>
        <v>2</v>
      </c>
      <c r="F1158" s="7">
        <f>IF(P1158&gt;0,RANK(P1158,(N1158:P1158,Q1158:AE1158)),0)</f>
        <v>3</v>
      </c>
      <c r="G1158" s="1">
        <f t="shared" si="462"/>
        <v>174</v>
      </c>
      <c r="H1158" s="2">
        <f t="shared" si="463"/>
        <v>0.11844792375765827</v>
      </c>
      <c r="I1158" s="2"/>
      <c r="J1158" s="2">
        <f t="shared" si="454"/>
        <v>0.5302927161334241</v>
      </c>
      <c r="K1158" s="2">
        <f t="shared" si="455"/>
        <v>0.41184479237576582</v>
      </c>
      <c r="L1158" s="2">
        <f t="shared" si="456"/>
        <v>4.2886317222600411E-2</v>
      </c>
      <c r="M1158" s="2">
        <f t="shared" si="457"/>
        <v>1.4976174268209665E-2</v>
      </c>
      <c r="N1158" s="55">
        <v>779</v>
      </c>
      <c r="O1158" s="55">
        <v>605</v>
      </c>
      <c r="P1158" s="55">
        <v>63</v>
      </c>
      <c r="Q1158" s="55">
        <v>22</v>
      </c>
      <c r="X1158" s="55">
        <v>0</v>
      </c>
      <c r="Y1158" s="55">
        <v>0</v>
      </c>
      <c r="Z1158" s="55">
        <v>0</v>
      </c>
      <c r="AG1158" s="7">
        <f>IF(Q1158&gt;0,RANK(Q1158,(N1158:P1158,Q1158:AE1158)),0)</f>
        <v>4</v>
      </c>
      <c r="AH1158" s="7">
        <f>IF(R1158&gt;0,RANK(R1158,(N1158:P1158,Q1158:AE1158)),0)</f>
        <v>0</v>
      </c>
      <c r="AI1158" s="7">
        <f>IF(T1158&gt;0,RANK(T1158,(N1158:P1158,Q1158:AE1158)),0)</f>
        <v>0</v>
      </c>
      <c r="AJ1158" s="7">
        <f>IF(S1158&gt;0,RANK(S1158,(N1158:P1158,Q1158:AE1158)),0)</f>
        <v>0</v>
      </c>
      <c r="AK1158" s="2">
        <f t="shared" si="458"/>
        <v>1.4976174268209666E-2</v>
      </c>
      <c r="AL1158" s="2">
        <f t="shared" si="459"/>
        <v>0</v>
      </c>
      <c r="AM1158" s="2">
        <f t="shared" si="460"/>
        <v>0</v>
      </c>
      <c r="AN1158" s="2">
        <f t="shared" si="461"/>
        <v>0</v>
      </c>
      <c r="AP1158" t="s">
        <v>714</v>
      </c>
      <c r="AQ1158" t="s">
        <v>1474</v>
      </c>
      <c r="AR1158" s="9"/>
      <c r="AT1158">
        <v>2</v>
      </c>
      <c r="AU1158" s="95">
        <v>27</v>
      </c>
      <c r="AV1158" s="97">
        <v>125</v>
      </c>
      <c r="AW1158" s="100">
        <f t="shared" si="452"/>
        <v>27125</v>
      </c>
      <c r="AY1158" s="7" t="s">
        <v>1461</v>
      </c>
    </row>
    <row r="1159" spans="1:51" ht="13" hidden="1" customHeight="1" outlineLevel="1">
      <c r="A1159" t="s">
        <v>126</v>
      </c>
      <c r="B1159" t="s">
        <v>1474</v>
      </c>
      <c r="C1159" s="1">
        <f t="shared" si="453"/>
        <v>5516</v>
      </c>
      <c r="D1159" s="7">
        <f>IF(N1159&gt;0, RANK(N1159,(N1159:P1159,Q1159:AE1159)),0)</f>
        <v>2</v>
      </c>
      <c r="E1159" s="7">
        <f>IF(O1159&gt;0,RANK(O1159,(N1159:P1159,Q1159:AE1159)),0)</f>
        <v>1</v>
      </c>
      <c r="F1159" s="7">
        <f>IF(P1159&gt;0,RANK(P1159,(N1159:P1159,Q1159:AE1159)),0)</f>
        <v>3</v>
      </c>
      <c r="G1159" s="1">
        <f t="shared" si="462"/>
        <v>506</v>
      </c>
      <c r="H1159" s="2">
        <f t="shared" si="463"/>
        <v>9.1733139956490212E-2</v>
      </c>
      <c r="I1159" s="2"/>
      <c r="J1159" s="2">
        <f t="shared" si="454"/>
        <v>0.42458303118201596</v>
      </c>
      <c r="K1159" s="2">
        <f t="shared" si="455"/>
        <v>0.51631617113850614</v>
      </c>
      <c r="L1159" s="2">
        <f t="shared" si="456"/>
        <v>3.8433647570703409E-2</v>
      </c>
      <c r="M1159" s="2">
        <f t="shared" si="457"/>
        <v>2.0667150108774436E-2</v>
      </c>
      <c r="N1159" s="55">
        <v>2342</v>
      </c>
      <c r="O1159" s="55">
        <v>2848</v>
      </c>
      <c r="P1159" s="55">
        <v>212</v>
      </c>
      <c r="Q1159" s="55">
        <v>113</v>
      </c>
      <c r="X1159" s="55">
        <v>1</v>
      </c>
      <c r="Y1159" s="55">
        <v>0</v>
      </c>
      <c r="Z1159" s="55">
        <v>0</v>
      </c>
      <c r="AG1159" s="7">
        <f>IF(Q1159&gt;0,RANK(Q1159,(N1159:P1159,Q1159:AE1159)),0)</f>
        <v>4</v>
      </c>
      <c r="AH1159" s="7">
        <f>IF(R1159&gt;0,RANK(R1159,(N1159:P1159,Q1159:AE1159)),0)</f>
        <v>0</v>
      </c>
      <c r="AI1159" s="7">
        <f>IF(T1159&gt;0,RANK(T1159,(N1159:P1159,Q1159:AE1159)),0)</f>
        <v>0</v>
      </c>
      <c r="AJ1159" s="7">
        <f>IF(S1159&gt;0,RANK(S1159,(N1159:P1159,Q1159:AE1159)),0)</f>
        <v>0</v>
      </c>
      <c r="AK1159" s="2">
        <f t="shared" si="458"/>
        <v>2.0485859318346629E-2</v>
      </c>
      <c r="AL1159" s="2">
        <f t="shared" si="459"/>
        <v>0</v>
      </c>
      <c r="AM1159" s="2">
        <f t="shared" si="460"/>
        <v>0</v>
      </c>
      <c r="AN1159" s="2">
        <f t="shared" si="461"/>
        <v>0</v>
      </c>
      <c r="AP1159" t="s">
        <v>126</v>
      </c>
      <c r="AQ1159" t="s">
        <v>1474</v>
      </c>
      <c r="AR1159" s="9"/>
      <c r="AT1159">
        <v>2</v>
      </c>
      <c r="AU1159" s="95">
        <v>27</v>
      </c>
      <c r="AV1159" s="97">
        <v>127</v>
      </c>
      <c r="AW1159" s="100">
        <f t="shared" si="452"/>
        <v>27127</v>
      </c>
      <c r="AY1159" s="7" t="s">
        <v>1461</v>
      </c>
    </row>
    <row r="1160" spans="1:51" ht="13" hidden="1" customHeight="1" outlineLevel="1">
      <c r="A1160" t="s">
        <v>127</v>
      </c>
      <c r="B1160" t="s">
        <v>1474</v>
      </c>
      <c r="C1160" s="1">
        <f t="shared" ref="C1160:C1183" si="464">SUM(N1160:AE1160)</f>
        <v>5742</v>
      </c>
      <c r="D1160" s="7">
        <f>IF(N1160&gt;0, RANK(N1160,(N1160:P1160,Q1160:AE1160)),0)</f>
        <v>1</v>
      </c>
      <c r="E1160" s="7">
        <f>IF(O1160&gt;0,RANK(O1160,(N1160:P1160,Q1160:AE1160)),0)</f>
        <v>2</v>
      </c>
      <c r="F1160" s="7">
        <f>IF(P1160&gt;0,RANK(P1160,(N1160:P1160,Q1160:AE1160)),0)</f>
        <v>3</v>
      </c>
      <c r="G1160" s="1">
        <f t="shared" si="462"/>
        <v>355</v>
      </c>
      <c r="H1160" s="2">
        <f t="shared" si="463"/>
        <v>6.1825148032044586E-2</v>
      </c>
      <c r="I1160" s="2"/>
      <c r="J1160" s="2">
        <f t="shared" ref="J1160:J1183" si="465">IF($C1160=0,"-",N1160/$C1160)</f>
        <v>0.50696621386276564</v>
      </c>
      <c r="K1160" s="2">
        <f t="shared" ref="K1160:K1183" si="466">IF($C1160=0,"-",O1160/$C1160)</f>
        <v>0.44514106583072099</v>
      </c>
      <c r="L1160" s="2">
        <f t="shared" ref="L1160:L1183" si="467">IF($C1160=0,"-",P1160/$C1160)</f>
        <v>3.4482758620689655E-2</v>
      </c>
      <c r="M1160" s="2">
        <f t="shared" ref="M1160:M1183" si="468">IF(C1160=0,"-",(1-J1160-K1160-L1160))</f>
        <v>1.3409961685823715E-2</v>
      </c>
      <c r="N1160" s="55">
        <v>2911</v>
      </c>
      <c r="O1160" s="55">
        <v>2556</v>
      </c>
      <c r="P1160" s="55">
        <v>198</v>
      </c>
      <c r="Q1160" s="55">
        <v>73</v>
      </c>
      <c r="X1160" s="55">
        <v>4</v>
      </c>
      <c r="Y1160" s="55">
        <v>0</v>
      </c>
      <c r="Z1160" s="55">
        <v>0</v>
      </c>
      <c r="AG1160" s="7">
        <f>IF(Q1160&gt;0,RANK(Q1160,(N1160:P1160,Q1160:AE1160)),0)</f>
        <v>4</v>
      </c>
      <c r="AH1160" s="7">
        <f>IF(R1160&gt;0,RANK(R1160,(N1160:P1160,Q1160:AE1160)),0)</f>
        <v>0</v>
      </c>
      <c r="AI1160" s="7">
        <f>IF(T1160&gt;0,RANK(T1160,(N1160:P1160,Q1160:AE1160)),0)</f>
        <v>0</v>
      </c>
      <c r="AJ1160" s="7">
        <f>IF(S1160&gt;0,RANK(S1160,(N1160:P1160,Q1160:AE1160)),0)</f>
        <v>0</v>
      </c>
      <c r="AK1160" s="2">
        <f t="shared" ref="AK1160:AK1183" si="469">IF($C1160=0,"-",Q1160/$C1160)</f>
        <v>1.2713340299547196E-2</v>
      </c>
      <c r="AL1160" s="2">
        <f t="shared" ref="AL1160:AL1183" si="470">IF($C1160=0,"-",R1160/$C1160)</f>
        <v>0</v>
      </c>
      <c r="AM1160" s="2">
        <f t="shared" ref="AM1160:AM1183" si="471">IF($C1160=0,"-",T1160/$C1160)</f>
        <v>0</v>
      </c>
      <c r="AN1160" s="2">
        <f t="shared" ref="AN1160:AN1183" si="472">IF($C1160=0,"-",S1160/$C1160)</f>
        <v>0</v>
      </c>
      <c r="AP1160" t="s">
        <v>127</v>
      </c>
      <c r="AQ1160" t="s">
        <v>1474</v>
      </c>
      <c r="AR1160" s="9"/>
      <c r="AT1160">
        <v>2</v>
      </c>
      <c r="AU1160" s="95">
        <v>27</v>
      </c>
      <c r="AV1160" s="97">
        <v>129</v>
      </c>
      <c r="AW1160" s="100">
        <f t="shared" si="452"/>
        <v>27129</v>
      </c>
      <c r="AY1160" s="7" t="s">
        <v>1461</v>
      </c>
    </row>
    <row r="1161" spans="1:51" ht="13" hidden="1" customHeight="1" outlineLevel="1">
      <c r="A1161" t="s">
        <v>1958</v>
      </c>
      <c r="B1161" t="s">
        <v>1474</v>
      </c>
      <c r="C1161" s="1">
        <f t="shared" si="464"/>
        <v>21493</v>
      </c>
      <c r="D1161" s="7">
        <f>IF(N1161&gt;0, RANK(N1161,(N1161:P1161,Q1161:AE1161)),0)</f>
        <v>1</v>
      </c>
      <c r="E1161" s="7">
        <f>IF(O1161&gt;0,RANK(O1161,(N1161:P1161,Q1161:AE1161)),0)</f>
        <v>2</v>
      </c>
      <c r="F1161" s="7">
        <f>IF(P1161&gt;0,RANK(P1161,(N1161:P1161,Q1161:AE1161)),0)</f>
        <v>3</v>
      </c>
      <c r="G1161" s="1">
        <f t="shared" si="462"/>
        <v>3442</v>
      </c>
      <c r="H1161" s="2">
        <f t="shared" si="463"/>
        <v>0.1601451635416182</v>
      </c>
      <c r="I1161" s="2"/>
      <c r="J1161" s="2">
        <f t="shared" si="465"/>
        <v>0.56041501884334433</v>
      </c>
      <c r="K1161" s="2">
        <f t="shared" si="466"/>
        <v>0.40026985530172615</v>
      </c>
      <c r="L1161" s="2">
        <f t="shared" si="467"/>
        <v>2.2937700646722188E-2</v>
      </c>
      <c r="M1161" s="2">
        <f t="shared" si="468"/>
        <v>1.6377425208207334E-2</v>
      </c>
      <c r="N1161" s="55">
        <v>12045</v>
      </c>
      <c r="O1161" s="55">
        <v>8603</v>
      </c>
      <c r="P1161" s="55">
        <v>493</v>
      </c>
      <c r="Q1161" s="55">
        <v>346</v>
      </c>
      <c r="X1161" s="55">
        <v>6</v>
      </c>
      <c r="Y1161" s="55">
        <v>0</v>
      </c>
      <c r="Z1161" s="55">
        <v>0</v>
      </c>
      <c r="AG1161" s="7">
        <f>IF(Q1161&gt;0,RANK(Q1161,(N1161:P1161,Q1161:AE1161)),0)</f>
        <v>4</v>
      </c>
      <c r="AH1161" s="7">
        <f>IF(R1161&gt;0,RANK(R1161,(N1161:P1161,Q1161:AE1161)),0)</f>
        <v>0</v>
      </c>
      <c r="AI1161" s="7">
        <f>IF(T1161&gt;0,RANK(T1161,(N1161:P1161,Q1161:AE1161)),0)</f>
        <v>0</v>
      </c>
      <c r="AJ1161" s="7">
        <f>IF(S1161&gt;0,RANK(S1161,(N1161:P1161,Q1161:AE1161)),0)</f>
        <v>0</v>
      </c>
      <c r="AK1161" s="2">
        <f t="shared" si="469"/>
        <v>1.6098264551249245E-2</v>
      </c>
      <c r="AL1161" s="2">
        <f t="shared" si="470"/>
        <v>0</v>
      </c>
      <c r="AM1161" s="2">
        <f t="shared" si="471"/>
        <v>0</v>
      </c>
      <c r="AN1161" s="2">
        <f t="shared" si="472"/>
        <v>0</v>
      </c>
      <c r="AP1161" t="s">
        <v>1958</v>
      </c>
      <c r="AQ1161" t="s">
        <v>1474</v>
      </c>
      <c r="AR1161" s="9"/>
      <c r="AT1161">
        <v>2</v>
      </c>
      <c r="AU1161" s="95">
        <v>27</v>
      </c>
      <c r="AV1161" s="97">
        <v>131</v>
      </c>
      <c r="AW1161" s="100">
        <f t="shared" si="452"/>
        <v>27131</v>
      </c>
      <c r="AY1161" s="7" t="s">
        <v>1461</v>
      </c>
    </row>
    <row r="1162" spans="1:51" ht="13" hidden="1" customHeight="1" outlineLevel="1">
      <c r="A1162" t="s">
        <v>2320</v>
      </c>
      <c r="B1162" t="s">
        <v>1474</v>
      </c>
      <c r="C1162" s="1">
        <f t="shared" si="464"/>
        <v>3156</v>
      </c>
      <c r="D1162" s="7">
        <f>IF(N1162&gt;0, RANK(N1162,(N1162:P1162,Q1162:AE1162)),0)</f>
        <v>2</v>
      </c>
      <c r="E1162" s="7">
        <f>IF(O1162&gt;0,RANK(O1162,(N1162:P1162,Q1162:AE1162)),0)</f>
        <v>1</v>
      </c>
      <c r="F1162" s="7">
        <f>IF(P1162&gt;0,RANK(P1162,(N1162:P1162,Q1162:AE1162)),0)</f>
        <v>3</v>
      </c>
      <c r="G1162" s="1">
        <f t="shared" si="462"/>
        <v>652</v>
      </c>
      <c r="H1162" s="2">
        <f t="shared" si="463"/>
        <v>0.20659062103929024</v>
      </c>
      <c r="I1162" s="2"/>
      <c r="J1162" s="2">
        <f t="shared" si="465"/>
        <v>0.36153358681875791</v>
      </c>
      <c r="K1162" s="2">
        <f t="shared" si="466"/>
        <v>0.56812420785804818</v>
      </c>
      <c r="L1162" s="2">
        <f t="shared" si="467"/>
        <v>5.418250950570342E-2</v>
      </c>
      <c r="M1162" s="2">
        <f t="shared" si="468"/>
        <v>1.6159695817490487E-2</v>
      </c>
      <c r="N1162" s="55">
        <v>1141</v>
      </c>
      <c r="O1162" s="55">
        <v>1793</v>
      </c>
      <c r="P1162" s="55">
        <v>171</v>
      </c>
      <c r="Q1162" s="55">
        <v>50</v>
      </c>
      <c r="X1162" s="55">
        <v>1</v>
      </c>
      <c r="Y1162" s="55">
        <v>0</v>
      </c>
      <c r="Z1162" s="55">
        <v>0</v>
      </c>
      <c r="AG1162" s="7">
        <f>IF(Q1162&gt;0,RANK(Q1162,(N1162:P1162,Q1162:AE1162)),0)</f>
        <v>4</v>
      </c>
      <c r="AH1162" s="7">
        <f>IF(R1162&gt;0,RANK(R1162,(N1162:P1162,Q1162:AE1162)),0)</f>
        <v>0</v>
      </c>
      <c r="AI1162" s="7">
        <f>IF(T1162&gt;0,RANK(T1162,(N1162:P1162,Q1162:AE1162)),0)</f>
        <v>0</v>
      </c>
      <c r="AJ1162" s="7">
        <f>IF(S1162&gt;0,RANK(S1162,(N1162:P1162,Q1162:AE1162)),0)</f>
        <v>0</v>
      </c>
      <c r="AK1162" s="2">
        <f t="shared" si="469"/>
        <v>1.5842839036755388E-2</v>
      </c>
      <c r="AL1162" s="2">
        <f t="shared" si="470"/>
        <v>0</v>
      </c>
      <c r="AM1162" s="2">
        <f t="shared" si="471"/>
        <v>0</v>
      </c>
      <c r="AN1162" s="2">
        <f t="shared" si="472"/>
        <v>0</v>
      </c>
      <c r="AP1162" t="s">
        <v>2320</v>
      </c>
      <c r="AQ1162" t="s">
        <v>1474</v>
      </c>
      <c r="AR1162" s="9"/>
      <c r="AT1162">
        <v>2</v>
      </c>
      <c r="AU1162" s="95">
        <v>27</v>
      </c>
      <c r="AV1162" s="97">
        <v>133</v>
      </c>
      <c r="AW1162" s="100">
        <f t="shared" si="452"/>
        <v>27133</v>
      </c>
      <c r="AY1162" s="7" t="s">
        <v>1461</v>
      </c>
    </row>
    <row r="1163" spans="1:51" ht="13" hidden="1" customHeight="1" outlineLevel="1">
      <c r="A1163" t="s">
        <v>1351</v>
      </c>
      <c r="B1163" t="s">
        <v>1474</v>
      </c>
      <c r="C1163" s="1">
        <f t="shared" si="464"/>
        <v>5405</v>
      </c>
      <c r="D1163" s="7">
        <f>IF(N1163&gt;0, RANK(N1163,(N1163:P1163,Q1163:AE1163)),0)</f>
        <v>2</v>
      </c>
      <c r="E1163" s="7">
        <f>IF(O1163&gt;0,RANK(O1163,(N1163:P1163,Q1163:AE1163)),0)</f>
        <v>1</v>
      </c>
      <c r="F1163" s="7">
        <f>IF(P1163&gt;0,RANK(P1163,(N1163:P1163,Q1163:AE1163)),0)</f>
        <v>3</v>
      </c>
      <c r="G1163" s="1">
        <f t="shared" si="462"/>
        <v>960</v>
      </c>
      <c r="H1163" s="2">
        <f t="shared" si="463"/>
        <v>0.17761332099907493</v>
      </c>
      <c r="I1163" s="2"/>
      <c r="J1163" s="2">
        <f t="shared" si="465"/>
        <v>0.38538390379278448</v>
      </c>
      <c r="K1163" s="2">
        <f t="shared" si="466"/>
        <v>0.56299722479185943</v>
      </c>
      <c r="L1163" s="2">
        <f t="shared" si="467"/>
        <v>3.6077705827937095E-2</v>
      </c>
      <c r="M1163" s="2">
        <f t="shared" si="468"/>
        <v>1.5541165587419054E-2</v>
      </c>
      <c r="N1163" s="55">
        <v>2083</v>
      </c>
      <c r="O1163" s="55">
        <v>3043</v>
      </c>
      <c r="P1163" s="55">
        <v>195</v>
      </c>
      <c r="Q1163" s="55">
        <v>84</v>
      </c>
      <c r="X1163" s="55">
        <v>0</v>
      </c>
      <c r="Y1163" s="55">
        <v>0</v>
      </c>
      <c r="Z1163" s="55">
        <v>0</v>
      </c>
      <c r="AG1163" s="7">
        <f>IF(Q1163&gt;0,RANK(Q1163,(N1163:P1163,Q1163:AE1163)),0)</f>
        <v>4</v>
      </c>
      <c r="AH1163" s="7">
        <f>IF(R1163&gt;0,RANK(R1163,(N1163:P1163,Q1163:AE1163)),0)</f>
        <v>0</v>
      </c>
      <c r="AI1163" s="7">
        <f>IF(T1163&gt;0,RANK(T1163,(N1163:P1163,Q1163:AE1163)),0)</f>
        <v>0</v>
      </c>
      <c r="AJ1163" s="7">
        <f>IF(S1163&gt;0,RANK(S1163,(N1163:P1163,Q1163:AE1163)),0)</f>
        <v>0</v>
      </c>
      <c r="AK1163" s="2">
        <f t="shared" si="469"/>
        <v>1.5541165587419057E-2</v>
      </c>
      <c r="AL1163" s="2">
        <f t="shared" si="470"/>
        <v>0</v>
      </c>
      <c r="AM1163" s="2">
        <f t="shared" si="471"/>
        <v>0</v>
      </c>
      <c r="AN1163" s="2">
        <f t="shared" si="472"/>
        <v>0</v>
      </c>
      <c r="AP1163" t="s">
        <v>1351</v>
      </c>
      <c r="AQ1163" t="s">
        <v>1474</v>
      </c>
      <c r="AR1163" s="9"/>
      <c r="AT1163">
        <v>2</v>
      </c>
      <c r="AU1163" s="95">
        <v>27</v>
      </c>
      <c r="AV1163" s="97">
        <v>135</v>
      </c>
      <c r="AW1163" s="100">
        <f t="shared" si="452"/>
        <v>27135</v>
      </c>
      <c r="AY1163" s="7" t="s">
        <v>1461</v>
      </c>
    </row>
    <row r="1164" spans="1:51" ht="13" hidden="1" customHeight="1" outlineLevel="1">
      <c r="A1164" t="s">
        <v>968</v>
      </c>
      <c r="B1164" t="s">
        <v>1474</v>
      </c>
      <c r="C1164" s="1">
        <f t="shared" si="464"/>
        <v>81598</v>
      </c>
      <c r="D1164" s="7">
        <f>IF(N1164&gt;0, RANK(N1164,(N1164:P1164,Q1164:AE1164)),0)</f>
        <v>1</v>
      </c>
      <c r="E1164" s="7">
        <f>IF(O1164&gt;0,RANK(O1164,(N1164:P1164,Q1164:AE1164)),0)</f>
        <v>2</v>
      </c>
      <c r="F1164" s="7">
        <f>IF(P1164&gt;0,RANK(P1164,(N1164:P1164,Q1164:AE1164)),0)</f>
        <v>3</v>
      </c>
      <c r="G1164" s="1">
        <f t="shared" si="462"/>
        <v>26233</v>
      </c>
      <c r="H1164" s="2">
        <f t="shared" si="463"/>
        <v>0.32149072281183361</v>
      </c>
      <c r="I1164" s="2"/>
      <c r="J1164" s="2">
        <f t="shared" si="465"/>
        <v>0.64152307654599372</v>
      </c>
      <c r="K1164" s="2">
        <f t="shared" si="466"/>
        <v>0.32003235373416017</v>
      </c>
      <c r="L1164" s="2">
        <f t="shared" si="467"/>
        <v>2.246378587710483E-2</v>
      </c>
      <c r="M1164" s="2">
        <f t="shared" si="468"/>
        <v>1.5980783842741281E-2</v>
      </c>
      <c r="N1164" s="55">
        <v>52347</v>
      </c>
      <c r="O1164" s="55">
        <v>26114</v>
      </c>
      <c r="P1164" s="55">
        <v>1833</v>
      </c>
      <c r="Q1164" s="55">
        <v>1271</v>
      </c>
      <c r="X1164" s="55">
        <v>33</v>
      </c>
      <c r="Y1164" s="55">
        <v>0</v>
      </c>
      <c r="Z1164" s="55">
        <v>0</v>
      </c>
      <c r="AG1164" s="7">
        <f>IF(Q1164&gt;0,RANK(Q1164,(N1164:P1164,Q1164:AE1164)),0)</f>
        <v>4</v>
      </c>
      <c r="AH1164" s="7">
        <f>IF(R1164&gt;0,RANK(R1164,(N1164:P1164,Q1164:AE1164)),0)</f>
        <v>0</v>
      </c>
      <c r="AI1164" s="7">
        <f>IF(T1164&gt;0,RANK(T1164,(N1164:P1164,Q1164:AE1164)),0)</f>
        <v>0</v>
      </c>
      <c r="AJ1164" s="7">
        <f>IF(S1164&gt;0,RANK(S1164,(N1164:P1164,Q1164:AE1164)),0)</f>
        <v>0</v>
      </c>
      <c r="AK1164" s="2">
        <f t="shared" si="469"/>
        <v>1.5576362165739356E-2</v>
      </c>
      <c r="AL1164" s="2">
        <f t="shared" si="470"/>
        <v>0</v>
      </c>
      <c r="AM1164" s="2">
        <f t="shared" si="471"/>
        <v>0</v>
      </c>
      <c r="AN1164" s="2">
        <f t="shared" si="472"/>
        <v>0</v>
      </c>
      <c r="AP1164" t="s">
        <v>968</v>
      </c>
      <c r="AQ1164" t="s">
        <v>1474</v>
      </c>
      <c r="AR1164" s="9"/>
      <c r="AT1164">
        <v>2</v>
      </c>
      <c r="AU1164" s="95">
        <v>27</v>
      </c>
      <c r="AV1164" s="97">
        <v>137</v>
      </c>
      <c r="AW1164" s="100">
        <f t="shared" si="452"/>
        <v>27137</v>
      </c>
      <c r="AY1164" s="7" t="s">
        <v>1461</v>
      </c>
    </row>
    <row r="1165" spans="1:51" ht="13" hidden="1" customHeight="1" outlineLevel="1">
      <c r="A1165" t="s">
        <v>1937</v>
      </c>
      <c r="B1165" t="s">
        <v>1474</v>
      </c>
      <c r="C1165" s="1">
        <f t="shared" si="464"/>
        <v>45205</v>
      </c>
      <c r="D1165" s="7">
        <f>IF(N1165&gt;0, RANK(N1165,(N1165:P1165,Q1165:AE1165)),0)</f>
        <v>2</v>
      </c>
      <c r="E1165" s="7">
        <f>IF(O1165&gt;0,RANK(O1165,(N1165:P1165,Q1165:AE1165)),0)</f>
        <v>1</v>
      </c>
      <c r="F1165" s="7">
        <f>IF(P1165&gt;0,RANK(P1165,(N1165:P1165,Q1165:AE1165)),0)</f>
        <v>3</v>
      </c>
      <c r="G1165" s="1">
        <f t="shared" si="462"/>
        <v>6366</v>
      </c>
      <c r="H1165" s="2">
        <f t="shared" si="463"/>
        <v>0.14082512996349961</v>
      </c>
      <c r="I1165" s="2"/>
      <c r="J1165" s="2">
        <f t="shared" si="465"/>
        <v>0.41139254507244771</v>
      </c>
      <c r="K1165" s="2">
        <f t="shared" si="466"/>
        <v>0.55221767503594732</v>
      </c>
      <c r="L1165" s="2">
        <f t="shared" si="467"/>
        <v>2.0395973896692843E-2</v>
      </c>
      <c r="M1165" s="2">
        <f t="shared" si="468"/>
        <v>1.5993805994912125E-2</v>
      </c>
      <c r="N1165" s="55">
        <v>18597</v>
      </c>
      <c r="O1165" s="55">
        <v>24963</v>
      </c>
      <c r="P1165" s="55">
        <v>922</v>
      </c>
      <c r="Q1165" s="55">
        <v>704</v>
      </c>
      <c r="X1165" s="55">
        <v>16</v>
      </c>
      <c r="Y1165" s="55">
        <v>1</v>
      </c>
      <c r="Z1165" s="55">
        <v>2</v>
      </c>
      <c r="AG1165" s="7">
        <f>IF(Q1165&gt;0,RANK(Q1165,(N1165:P1165,Q1165:AE1165)),0)</f>
        <v>4</v>
      </c>
      <c r="AH1165" s="7">
        <f>IF(R1165&gt;0,RANK(R1165,(N1165:P1165,Q1165:AE1165)),0)</f>
        <v>0</v>
      </c>
      <c r="AI1165" s="7">
        <f>IF(T1165&gt;0,RANK(T1165,(N1165:P1165,Q1165:AE1165)),0)</f>
        <v>0</v>
      </c>
      <c r="AJ1165" s="7">
        <f>IF(S1165&gt;0,RANK(S1165,(N1165:P1165,Q1165:AE1165)),0)</f>
        <v>0</v>
      </c>
      <c r="AK1165" s="2">
        <f t="shared" si="469"/>
        <v>1.5573498506802345E-2</v>
      </c>
      <c r="AL1165" s="2">
        <f t="shared" si="470"/>
        <v>0</v>
      </c>
      <c r="AM1165" s="2">
        <f t="shared" si="471"/>
        <v>0</v>
      </c>
      <c r="AN1165" s="2">
        <f t="shared" si="472"/>
        <v>0</v>
      </c>
      <c r="AP1165" t="s">
        <v>1937</v>
      </c>
      <c r="AQ1165" t="s">
        <v>1474</v>
      </c>
      <c r="AR1165" s="9"/>
      <c r="AT1165">
        <v>2</v>
      </c>
      <c r="AU1165" s="95">
        <v>27</v>
      </c>
      <c r="AV1165" s="97">
        <v>139</v>
      </c>
      <c r="AW1165" s="100">
        <f t="shared" si="452"/>
        <v>27139</v>
      </c>
      <c r="AY1165" s="7" t="s">
        <v>1461</v>
      </c>
    </row>
    <row r="1166" spans="1:51" ht="13" hidden="1" customHeight="1" outlineLevel="1">
      <c r="A1166" t="s">
        <v>285</v>
      </c>
      <c r="B1166" t="s">
        <v>1474</v>
      </c>
      <c r="C1166" s="1">
        <f t="shared" si="464"/>
        <v>30451</v>
      </c>
      <c r="D1166" s="7">
        <f>IF(N1166&gt;0, RANK(N1166,(N1166:P1166,Q1166:AE1166)),0)</f>
        <v>2</v>
      </c>
      <c r="E1166" s="7">
        <f>IF(O1166&gt;0,RANK(O1166,(N1166:P1166,Q1166:AE1166)),0)</f>
        <v>1</v>
      </c>
      <c r="F1166" s="7">
        <f>IF(P1166&gt;0,RANK(P1166,(N1166:P1166,Q1166:AE1166)),0)</f>
        <v>3</v>
      </c>
      <c r="G1166" s="1">
        <f t="shared" si="462"/>
        <v>5645</v>
      </c>
      <c r="H1166" s="2">
        <f t="shared" si="463"/>
        <v>0.18537979048307116</v>
      </c>
      <c r="I1166" s="2"/>
      <c r="J1166" s="2">
        <f t="shared" si="465"/>
        <v>0.3857016189944501</v>
      </c>
      <c r="K1166" s="2">
        <f t="shared" si="466"/>
        <v>0.57108140947752128</v>
      </c>
      <c r="L1166" s="2">
        <f t="shared" si="467"/>
        <v>2.5811960198351448E-2</v>
      </c>
      <c r="M1166" s="2">
        <f t="shared" si="468"/>
        <v>1.7405011329677166E-2</v>
      </c>
      <c r="N1166" s="55">
        <v>11745</v>
      </c>
      <c r="O1166" s="55">
        <v>17390</v>
      </c>
      <c r="P1166" s="55">
        <v>786</v>
      </c>
      <c r="Q1166" s="55">
        <v>519</v>
      </c>
      <c r="X1166" s="55">
        <v>9</v>
      </c>
      <c r="Y1166" s="55">
        <v>1</v>
      </c>
      <c r="Z1166" s="55">
        <v>1</v>
      </c>
      <c r="AG1166" s="7">
        <f>IF(Q1166&gt;0,RANK(Q1166,(N1166:P1166,Q1166:AE1166)),0)</f>
        <v>4</v>
      </c>
      <c r="AH1166" s="7">
        <f>IF(R1166&gt;0,RANK(R1166,(N1166:P1166,Q1166:AE1166)),0)</f>
        <v>0</v>
      </c>
      <c r="AI1166" s="7">
        <f>IF(T1166&gt;0,RANK(T1166,(N1166:P1166,Q1166:AE1166)),0)</f>
        <v>0</v>
      </c>
      <c r="AJ1166" s="7">
        <f>IF(S1166&gt;0,RANK(S1166,(N1166:P1166,Q1166:AE1166)),0)</f>
        <v>0</v>
      </c>
      <c r="AK1166" s="2">
        <f t="shared" si="469"/>
        <v>1.7043775245476338E-2</v>
      </c>
      <c r="AL1166" s="2">
        <f t="shared" si="470"/>
        <v>0</v>
      </c>
      <c r="AM1166" s="2">
        <f t="shared" si="471"/>
        <v>0</v>
      </c>
      <c r="AN1166" s="2">
        <f t="shared" si="472"/>
        <v>0</v>
      </c>
      <c r="AP1166" t="s">
        <v>285</v>
      </c>
      <c r="AQ1166" t="s">
        <v>1474</v>
      </c>
      <c r="AR1166" s="9"/>
      <c r="AT1166">
        <v>2</v>
      </c>
      <c r="AU1166" s="95">
        <v>27</v>
      </c>
      <c r="AV1166" s="97">
        <v>141</v>
      </c>
      <c r="AW1166" s="100">
        <f t="shared" si="452"/>
        <v>27141</v>
      </c>
      <c r="AY1166" s="7" t="s">
        <v>1461</v>
      </c>
    </row>
    <row r="1167" spans="1:51" ht="13" hidden="1" customHeight="1" outlineLevel="1">
      <c r="A1167" t="s">
        <v>1732</v>
      </c>
      <c r="B1167" t="s">
        <v>1474</v>
      </c>
      <c r="C1167" s="1">
        <f t="shared" si="464"/>
        <v>6013</v>
      </c>
      <c r="D1167" s="7">
        <f>IF(N1167&gt;0, RANK(N1167,(N1167:P1167,Q1167:AE1167)),0)</f>
        <v>2</v>
      </c>
      <c r="E1167" s="7">
        <f>IF(O1167&gt;0,RANK(O1167,(N1167:P1167,Q1167:AE1167)),0)</f>
        <v>1</v>
      </c>
      <c r="F1167" s="7">
        <f>IF(P1167&gt;0,RANK(P1167,(N1167:P1167,Q1167:AE1167)),0)</f>
        <v>3</v>
      </c>
      <c r="G1167" s="1">
        <f t="shared" si="462"/>
        <v>363</v>
      </c>
      <c r="H1167" s="2">
        <f t="shared" si="463"/>
        <v>6.0369200066522535E-2</v>
      </c>
      <c r="I1167" s="2"/>
      <c r="J1167" s="2">
        <f t="shared" si="465"/>
        <v>0.43771827706635624</v>
      </c>
      <c r="K1167" s="2">
        <f t="shared" si="466"/>
        <v>0.49808747713287876</v>
      </c>
      <c r="L1167" s="2">
        <f t="shared" si="467"/>
        <v>4.307334109429569E-2</v>
      </c>
      <c r="M1167" s="2">
        <f t="shared" si="468"/>
        <v>2.1120904706469303E-2</v>
      </c>
      <c r="N1167" s="55">
        <v>2632</v>
      </c>
      <c r="O1167" s="55">
        <v>2995</v>
      </c>
      <c r="P1167" s="55">
        <v>259</v>
      </c>
      <c r="Q1167" s="55">
        <v>126</v>
      </c>
      <c r="X1167" s="55">
        <v>1</v>
      </c>
      <c r="Y1167" s="55">
        <v>0</v>
      </c>
      <c r="Z1167" s="55">
        <v>0</v>
      </c>
      <c r="AG1167" s="7">
        <f>IF(Q1167&gt;0,RANK(Q1167,(N1167:P1167,Q1167:AE1167)),0)</f>
        <v>4</v>
      </c>
      <c r="AH1167" s="7">
        <f>IF(R1167&gt;0,RANK(R1167,(N1167:P1167,Q1167:AE1167)),0)</f>
        <v>0</v>
      </c>
      <c r="AI1167" s="7">
        <f>IF(T1167&gt;0,RANK(T1167,(N1167:P1167,Q1167:AE1167)),0)</f>
        <v>0</v>
      </c>
      <c r="AJ1167" s="7">
        <f>IF(S1167&gt;0,RANK(S1167,(N1167:P1167,Q1167:AE1167)),0)</f>
        <v>0</v>
      </c>
      <c r="AK1167" s="2">
        <f t="shared" si="469"/>
        <v>2.0954598370197905E-2</v>
      </c>
      <c r="AL1167" s="2">
        <f t="shared" si="470"/>
        <v>0</v>
      </c>
      <c r="AM1167" s="2">
        <f t="shared" si="471"/>
        <v>0</v>
      </c>
      <c r="AN1167" s="2">
        <f t="shared" si="472"/>
        <v>0</v>
      </c>
      <c r="AP1167" t="s">
        <v>1732</v>
      </c>
      <c r="AQ1167" t="s">
        <v>1474</v>
      </c>
      <c r="AR1167" s="9"/>
      <c r="AT1167">
        <v>2</v>
      </c>
      <c r="AU1167" s="95">
        <v>27</v>
      </c>
      <c r="AV1167" s="97">
        <v>143</v>
      </c>
      <c r="AW1167" s="100">
        <f t="shared" si="452"/>
        <v>27143</v>
      </c>
      <c r="AY1167" s="7" t="s">
        <v>1461</v>
      </c>
    </row>
    <row r="1168" spans="1:51" ht="13" hidden="1" customHeight="1" outlineLevel="1">
      <c r="A1168" t="s">
        <v>2159</v>
      </c>
      <c r="B1168" t="s">
        <v>1474</v>
      </c>
      <c r="C1168" s="1">
        <f t="shared" si="464"/>
        <v>51246</v>
      </c>
      <c r="D1168" s="7">
        <f>IF(N1168&gt;0, RANK(N1168,(N1168:P1168,Q1168:AE1168)),0)</f>
        <v>2</v>
      </c>
      <c r="E1168" s="7">
        <f>IF(O1168&gt;0,RANK(O1168,(N1168:P1168,Q1168:AE1168)),0)</f>
        <v>1</v>
      </c>
      <c r="F1168" s="7">
        <f>IF(P1168&gt;0,RANK(P1168,(N1168:P1168,Q1168:AE1168)),0)</f>
        <v>3</v>
      </c>
      <c r="G1168" s="1">
        <f t="shared" si="462"/>
        <v>1722</v>
      </c>
      <c r="H1168" s="2">
        <f t="shared" si="463"/>
        <v>3.3602622643718535E-2</v>
      </c>
      <c r="I1168" s="2"/>
      <c r="J1168" s="2">
        <f t="shared" si="465"/>
        <v>0.46066034422198804</v>
      </c>
      <c r="K1168" s="2">
        <f t="shared" si="466"/>
        <v>0.49426296686570659</v>
      </c>
      <c r="L1168" s="2">
        <f t="shared" si="467"/>
        <v>2.9212036061351129E-2</v>
      </c>
      <c r="M1168" s="2">
        <f t="shared" si="468"/>
        <v>1.5864652850954189E-2</v>
      </c>
      <c r="N1168" s="55">
        <v>23607</v>
      </c>
      <c r="O1168" s="55">
        <v>25329</v>
      </c>
      <c r="P1168" s="55">
        <v>1497</v>
      </c>
      <c r="Q1168" s="55">
        <v>794</v>
      </c>
      <c r="X1168" s="55">
        <v>19</v>
      </c>
      <c r="Y1168" s="55">
        <v>0</v>
      </c>
      <c r="Z1168" s="55">
        <v>0</v>
      </c>
      <c r="AG1168" s="7">
        <f>IF(Q1168&gt;0,RANK(Q1168,(N1168:P1168,Q1168:AE1168)),0)</f>
        <v>4</v>
      </c>
      <c r="AH1168" s="7">
        <f>IF(R1168&gt;0,RANK(R1168,(N1168:P1168,Q1168:AE1168)),0)</f>
        <v>0</v>
      </c>
      <c r="AI1168" s="7">
        <f>IF(T1168&gt;0,RANK(T1168,(N1168:P1168,Q1168:AE1168)),0)</f>
        <v>0</v>
      </c>
      <c r="AJ1168" s="7">
        <f>IF(S1168&gt;0,RANK(S1168,(N1168:P1168,Q1168:AE1168)),0)</f>
        <v>0</v>
      </c>
      <c r="AK1168" s="2">
        <f t="shared" si="469"/>
        <v>1.5493892206220973E-2</v>
      </c>
      <c r="AL1168" s="2">
        <f t="shared" si="470"/>
        <v>0</v>
      </c>
      <c r="AM1168" s="2">
        <f t="shared" si="471"/>
        <v>0</v>
      </c>
      <c r="AN1168" s="2">
        <f t="shared" si="472"/>
        <v>0</v>
      </c>
      <c r="AP1168" t="s">
        <v>2159</v>
      </c>
      <c r="AQ1168" t="s">
        <v>1474</v>
      </c>
      <c r="AR1168" s="9"/>
      <c r="AT1168">
        <v>2</v>
      </c>
      <c r="AU1168" s="95">
        <v>27</v>
      </c>
      <c r="AV1168" s="97">
        <v>145</v>
      </c>
      <c r="AW1168" s="100">
        <f t="shared" si="452"/>
        <v>27145</v>
      </c>
      <c r="AY1168" s="7" t="s">
        <v>1461</v>
      </c>
    </row>
    <row r="1169" spans="1:61" ht="13" hidden="1" customHeight="1" outlineLevel="1">
      <c r="A1169" t="s">
        <v>1934</v>
      </c>
      <c r="B1169" t="s">
        <v>1474</v>
      </c>
      <c r="C1169" s="1">
        <f t="shared" si="464"/>
        <v>12576</v>
      </c>
      <c r="D1169" s="7">
        <f>IF(N1169&gt;0, RANK(N1169,(N1169:P1169,Q1169:AE1169)),0)</f>
        <v>2</v>
      </c>
      <c r="E1169" s="7">
        <f>IF(O1169&gt;0,RANK(O1169,(N1169:P1169,Q1169:AE1169)),0)</f>
        <v>1</v>
      </c>
      <c r="F1169" s="7">
        <f>IF(P1169&gt;0,RANK(P1169,(N1169:P1169,Q1169:AE1169)),0)</f>
        <v>3</v>
      </c>
      <c r="G1169" s="1">
        <f t="shared" si="462"/>
        <v>350</v>
      </c>
      <c r="H1169" s="2">
        <f t="shared" si="463"/>
        <v>2.7830788804071246E-2</v>
      </c>
      <c r="I1169" s="2"/>
      <c r="J1169" s="2">
        <f t="shared" si="465"/>
        <v>0.46095737913486007</v>
      </c>
      <c r="K1169" s="2">
        <f t="shared" si="466"/>
        <v>0.48878816793893132</v>
      </c>
      <c r="L1169" s="2">
        <f t="shared" si="467"/>
        <v>3.3953562340966921E-2</v>
      </c>
      <c r="M1169" s="2">
        <f t="shared" si="468"/>
        <v>1.6300890585241749E-2</v>
      </c>
      <c r="N1169" s="55">
        <v>5797</v>
      </c>
      <c r="O1169" s="55">
        <v>6147</v>
      </c>
      <c r="P1169" s="55">
        <v>427</v>
      </c>
      <c r="Q1169" s="55">
        <v>197</v>
      </c>
      <c r="X1169" s="55">
        <v>8</v>
      </c>
      <c r="Y1169" s="55">
        <v>0</v>
      </c>
      <c r="Z1169" s="55">
        <v>0</v>
      </c>
      <c r="AG1169" s="7">
        <f>IF(Q1169&gt;0,RANK(Q1169,(N1169:P1169,Q1169:AE1169)),0)</f>
        <v>4</v>
      </c>
      <c r="AH1169" s="7">
        <f>IF(R1169&gt;0,RANK(R1169,(N1169:P1169,Q1169:AE1169)),0)</f>
        <v>0</v>
      </c>
      <c r="AI1169" s="7">
        <f>IF(T1169&gt;0,RANK(T1169,(N1169:P1169,Q1169:AE1169)),0)</f>
        <v>0</v>
      </c>
      <c r="AJ1169" s="7">
        <f>IF(S1169&gt;0,RANK(S1169,(N1169:P1169,Q1169:AE1169)),0)</f>
        <v>0</v>
      </c>
      <c r="AK1169" s="2">
        <f t="shared" si="469"/>
        <v>1.5664758269720101E-2</v>
      </c>
      <c r="AL1169" s="2">
        <f t="shared" si="470"/>
        <v>0</v>
      </c>
      <c r="AM1169" s="2">
        <f t="shared" si="471"/>
        <v>0</v>
      </c>
      <c r="AN1169" s="2">
        <f t="shared" si="472"/>
        <v>0</v>
      </c>
      <c r="AP1169" t="s">
        <v>1934</v>
      </c>
      <c r="AQ1169" t="s">
        <v>1474</v>
      </c>
      <c r="AR1169" s="9"/>
      <c r="AT1169">
        <v>2</v>
      </c>
      <c r="AU1169" s="95">
        <v>27</v>
      </c>
      <c r="AV1169" s="97">
        <v>147</v>
      </c>
      <c r="AW1169" s="100">
        <f t="shared" si="452"/>
        <v>27147</v>
      </c>
      <c r="AY1169" s="7" t="s">
        <v>1461</v>
      </c>
    </row>
    <row r="1170" spans="1:61" ht="13" hidden="1" customHeight="1" outlineLevel="1">
      <c r="A1170" t="s">
        <v>2355</v>
      </c>
      <c r="B1170" t="s">
        <v>1474</v>
      </c>
      <c r="C1170" s="1">
        <f t="shared" si="464"/>
        <v>4250</v>
      </c>
      <c r="D1170" s="7">
        <f>IF(N1170&gt;0, RANK(N1170,(N1170:P1170,Q1170:AE1170)),0)</f>
        <v>1</v>
      </c>
      <c r="E1170" s="7">
        <f>IF(O1170&gt;0,RANK(O1170,(N1170:P1170,Q1170:AE1170)),0)</f>
        <v>2</v>
      </c>
      <c r="F1170" s="7">
        <f>IF(P1170&gt;0,RANK(P1170,(N1170:P1170,Q1170:AE1170)),0)</f>
        <v>3</v>
      </c>
      <c r="G1170" s="1">
        <f t="shared" si="462"/>
        <v>338</v>
      </c>
      <c r="H1170" s="2">
        <f t="shared" si="463"/>
        <v>7.9529411764705876E-2</v>
      </c>
      <c r="I1170" s="2"/>
      <c r="J1170" s="2">
        <f t="shared" si="465"/>
        <v>0.52141176470588235</v>
      </c>
      <c r="K1170" s="2">
        <f t="shared" si="466"/>
        <v>0.44188235294117645</v>
      </c>
      <c r="L1170" s="2">
        <f t="shared" si="467"/>
        <v>2.2352941176470589E-2</v>
      </c>
      <c r="M1170" s="2">
        <f t="shared" si="468"/>
        <v>1.435294117647061E-2</v>
      </c>
      <c r="N1170" s="55">
        <v>2216</v>
      </c>
      <c r="O1170" s="55">
        <v>1878</v>
      </c>
      <c r="P1170" s="55">
        <v>95</v>
      </c>
      <c r="Q1170" s="55">
        <v>61</v>
      </c>
      <c r="X1170" s="55">
        <v>0</v>
      </c>
      <c r="Y1170" s="55">
        <v>0</v>
      </c>
      <c r="Z1170" s="55">
        <v>0</v>
      </c>
      <c r="AG1170" s="7">
        <f>IF(Q1170&gt;0,RANK(Q1170,(N1170:P1170,Q1170:AE1170)),0)</f>
        <v>4</v>
      </c>
      <c r="AH1170" s="7">
        <f>IF(R1170&gt;0,RANK(R1170,(N1170:P1170,Q1170:AE1170)),0)</f>
        <v>0</v>
      </c>
      <c r="AI1170" s="7">
        <f>IF(T1170&gt;0,RANK(T1170,(N1170:P1170,Q1170:AE1170)),0)</f>
        <v>0</v>
      </c>
      <c r="AJ1170" s="7">
        <f>IF(S1170&gt;0,RANK(S1170,(N1170:P1170,Q1170:AE1170)),0)</f>
        <v>0</v>
      </c>
      <c r="AK1170" s="2">
        <f t="shared" si="469"/>
        <v>1.4352941176470587E-2</v>
      </c>
      <c r="AL1170" s="2">
        <f t="shared" si="470"/>
        <v>0</v>
      </c>
      <c r="AM1170" s="2">
        <f t="shared" si="471"/>
        <v>0</v>
      </c>
      <c r="AN1170" s="2">
        <f t="shared" si="472"/>
        <v>0</v>
      </c>
      <c r="AP1170" t="s">
        <v>2355</v>
      </c>
      <c r="AQ1170" t="s">
        <v>1474</v>
      </c>
      <c r="AR1170" s="9"/>
      <c r="AT1170">
        <v>2</v>
      </c>
      <c r="AU1170" s="95">
        <v>27</v>
      </c>
      <c r="AV1170" s="97">
        <v>149</v>
      </c>
      <c r="AW1170" s="100">
        <f t="shared" ref="AW1170:AW1233" si="473">1000*AU1170+AV1170</f>
        <v>27149</v>
      </c>
      <c r="AY1170" s="7" t="s">
        <v>1461</v>
      </c>
    </row>
    <row r="1171" spans="1:61" ht="13" hidden="1" customHeight="1" outlineLevel="1">
      <c r="A1171" t="s">
        <v>1811</v>
      </c>
      <c r="B1171" t="s">
        <v>1474</v>
      </c>
      <c r="C1171" s="1">
        <f t="shared" si="464"/>
        <v>4124</v>
      </c>
      <c r="D1171" s="7">
        <f>IF(N1171&gt;0, RANK(N1171,(N1171:P1171,Q1171:AE1171)),0)</f>
        <v>1</v>
      </c>
      <c r="E1171" s="7">
        <f>IF(O1171&gt;0,RANK(O1171,(N1171:P1171,Q1171:AE1171)),0)</f>
        <v>2</v>
      </c>
      <c r="F1171" s="7">
        <f>IF(P1171&gt;0,RANK(P1171,(N1171:P1171,Q1171:AE1171)),0)</f>
        <v>3</v>
      </c>
      <c r="G1171" s="1">
        <f t="shared" si="462"/>
        <v>754</v>
      </c>
      <c r="H1171" s="2">
        <f t="shared" si="463"/>
        <v>0.18283220174587778</v>
      </c>
      <c r="I1171" s="2"/>
      <c r="J1171" s="2">
        <f t="shared" si="465"/>
        <v>0.56862269641125118</v>
      </c>
      <c r="K1171" s="2">
        <f t="shared" si="466"/>
        <v>0.38579049466537341</v>
      </c>
      <c r="L1171" s="2">
        <f t="shared" si="467"/>
        <v>2.6430649854510185E-2</v>
      </c>
      <c r="M1171" s="2">
        <f t="shared" si="468"/>
        <v>1.9156159068865225E-2</v>
      </c>
      <c r="N1171" s="55">
        <v>2345</v>
      </c>
      <c r="O1171" s="55">
        <v>1591</v>
      </c>
      <c r="P1171" s="55">
        <v>109</v>
      </c>
      <c r="Q1171" s="55">
        <v>73</v>
      </c>
      <c r="X1171" s="55">
        <v>6</v>
      </c>
      <c r="Y1171" s="55">
        <v>0</v>
      </c>
      <c r="Z1171" s="55">
        <v>0</v>
      </c>
      <c r="AG1171" s="7">
        <f>IF(Q1171&gt;0,RANK(Q1171,(N1171:P1171,Q1171:AE1171)),0)</f>
        <v>4</v>
      </c>
      <c r="AH1171" s="7">
        <f>IF(R1171&gt;0,RANK(R1171,(N1171:P1171,Q1171:AE1171)),0)</f>
        <v>0</v>
      </c>
      <c r="AI1171" s="7">
        <f>IF(T1171&gt;0,RANK(T1171,(N1171:P1171,Q1171:AE1171)),0)</f>
        <v>0</v>
      </c>
      <c r="AJ1171" s="7">
        <f>IF(S1171&gt;0,RANK(S1171,(N1171:P1171,Q1171:AE1171)),0)</f>
        <v>0</v>
      </c>
      <c r="AK1171" s="2">
        <f t="shared" si="469"/>
        <v>1.770126091173618E-2</v>
      </c>
      <c r="AL1171" s="2">
        <f t="shared" si="470"/>
        <v>0</v>
      </c>
      <c r="AM1171" s="2">
        <f t="shared" si="471"/>
        <v>0</v>
      </c>
      <c r="AN1171" s="2">
        <f t="shared" si="472"/>
        <v>0</v>
      </c>
      <c r="AP1171" t="s">
        <v>1811</v>
      </c>
      <c r="AQ1171" t="s">
        <v>1474</v>
      </c>
      <c r="AR1171" s="9"/>
      <c r="AT1171">
        <v>2</v>
      </c>
      <c r="AU1171" s="95">
        <v>27</v>
      </c>
      <c r="AV1171" s="97">
        <v>151</v>
      </c>
      <c r="AW1171" s="100">
        <f t="shared" si="473"/>
        <v>27151</v>
      </c>
      <c r="AY1171" s="7" t="s">
        <v>1461</v>
      </c>
    </row>
    <row r="1172" spans="1:61" ht="13" hidden="1" customHeight="1" outlineLevel="1">
      <c r="A1172" t="s">
        <v>2345</v>
      </c>
      <c r="B1172" t="s">
        <v>1474</v>
      </c>
      <c r="C1172" s="1">
        <f t="shared" si="464"/>
        <v>8847</v>
      </c>
      <c r="D1172" s="7">
        <f>IF(N1172&gt;0, RANK(N1172,(N1172:P1172,Q1172:AE1172)),0)</f>
        <v>2</v>
      </c>
      <c r="E1172" s="7">
        <f>IF(O1172&gt;0,RANK(O1172,(N1172:P1172,Q1172:AE1172)),0)</f>
        <v>1</v>
      </c>
      <c r="F1172" s="7">
        <f>IF(P1172&gt;0,RANK(P1172,(N1172:P1172,Q1172:AE1172)),0)</f>
        <v>3</v>
      </c>
      <c r="G1172" s="1">
        <f t="shared" si="462"/>
        <v>440</v>
      </c>
      <c r="H1172" s="2">
        <f t="shared" si="463"/>
        <v>4.9734373233864586E-2</v>
      </c>
      <c r="I1172" s="2"/>
      <c r="J1172" s="2">
        <f t="shared" si="465"/>
        <v>0.44738329377190006</v>
      </c>
      <c r="K1172" s="2">
        <f t="shared" si="466"/>
        <v>0.49711766700576465</v>
      </c>
      <c r="L1172" s="2">
        <f t="shared" si="467"/>
        <v>3.9448400587769862E-2</v>
      </c>
      <c r="M1172" s="2">
        <f t="shared" si="468"/>
        <v>1.6050638634565483E-2</v>
      </c>
      <c r="N1172" s="55">
        <v>3958</v>
      </c>
      <c r="O1172" s="55">
        <v>4398</v>
      </c>
      <c r="P1172" s="55">
        <v>349</v>
      </c>
      <c r="Q1172" s="55">
        <v>140</v>
      </c>
      <c r="X1172" s="55">
        <v>2</v>
      </c>
      <c r="Y1172" s="55">
        <v>0</v>
      </c>
      <c r="Z1172" s="55">
        <v>0</v>
      </c>
      <c r="AG1172" s="7">
        <f>IF(Q1172&gt;0,RANK(Q1172,(N1172:P1172,Q1172:AE1172)),0)</f>
        <v>4</v>
      </c>
      <c r="AH1172" s="7">
        <f>IF(R1172&gt;0,RANK(R1172,(N1172:P1172,Q1172:AE1172)),0)</f>
        <v>0</v>
      </c>
      <c r="AI1172" s="7">
        <f>IF(T1172&gt;0,RANK(T1172,(N1172:P1172,Q1172:AE1172)),0)</f>
        <v>0</v>
      </c>
      <c r="AJ1172" s="7">
        <f>IF(S1172&gt;0,RANK(S1172,(N1172:P1172,Q1172:AE1172)),0)</f>
        <v>0</v>
      </c>
      <c r="AK1172" s="2">
        <f t="shared" si="469"/>
        <v>1.5824573301684186E-2</v>
      </c>
      <c r="AL1172" s="2">
        <f t="shared" si="470"/>
        <v>0</v>
      </c>
      <c r="AM1172" s="2">
        <f t="shared" si="471"/>
        <v>0</v>
      </c>
      <c r="AN1172" s="2">
        <f t="shared" si="472"/>
        <v>0</v>
      </c>
      <c r="AP1172" t="s">
        <v>2345</v>
      </c>
      <c r="AQ1172" t="s">
        <v>1474</v>
      </c>
      <c r="AR1172" s="9"/>
      <c r="AT1172">
        <v>2</v>
      </c>
      <c r="AU1172" s="95">
        <v>27</v>
      </c>
      <c r="AV1172" s="97">
        <v>153</v>
      </c>
      <c r="AW1172" s="100">
        <f t="shared" si="473"/>
        <v>27153</v>
      </c>
      <c r="AY1172" s="7" t="s">
        <v>1461</v>
      </c>
    </row>
    <row r="1173" spans="1:61" ht="13" hidden="1" customHeight="1" outlineLevel="1">
      <c r="A1173" t="s">
        <v>393</v>
      </c>
      <c r="B1173" t="s">
        <v>1474</v>
      </c>
      <c r="C1173" s="1">
        <f t="shared" si="464"/>
        <v>1533</v>
      </c>
      <c r="D1173" s="7">
        <f>IF(N1173&gt;0, RANK(N1173,(N1173:P1173,Q1173:AE1173)),0)</f>
        <v>1</v>
      </c>
      <c r="E1173" s="7">
        <f>IF(O1173&gt;0,RANK(O1173,(N1173:P1173,Q1173:AE1173)),0)</f>
        <v>2</v>
      </c>
      <c r="F1173" s="7">
        <f>IF(P1173&gt;0,RANK(P1173,(N1173:P1173,Q1173:AE1173)),0)</f>
        <v>3</v>
      </c>
      <c r="G1173" s="1">
        <f t="shared" si="462"/>
        <v>310</v>
      </c>
      <c r="H1173" s="2">
        <f t="shared" si="463"/>
        <v>0.20221787345075015</v>
      </c>
      <c r="I1173" s="2"/>
      <c r="J1173" s="2">
        <f t="shared" si="465"/>
        <v>0.57534246575342463</v>
      </c>
      <c r="K1173" s="2">
        <f t="shared" si="466"/>
        <v>0.37312459230267447</v>
      </c>
      <c r="L1173" s="2">
        <f t="shared" si="467"/>
        <v>3.8486627527723416E-2</v>
      </c>
      <c r="M1173" s="2">
        <f t="shared" si="468"/>
        <v>1.3046314416177485E-2</v>
      </c>
      <c r="N1173" s="55">
        <v>882</v>
      </c>
      <c r="O1173" s="55">
        <v>572</v>
      </c>
      <c r="P1173" s="55">
        <v>59</v>
      </c>
      <c r="Q1173" s="55">
        <v>19</v>
      </c>
      <c r="X1173" s="55">
        <v>1</v>
      </c>
      <c r="Y1173" s="55">
        <v>0</v>
      </c>
      <c r="Z1173" s="55">
        <v>0</v>
      </c>
      <c r="AG1173" s="7">
        <f>IF(Q1173&gt;0,RANK(Q1173,(N1173:P1173,Q1173:AE1173)),0)</f>
        <v>4</v>
      </c>
      <c r="AH1173" s="7">
        <f>IF(R1173&gt;0,RANK(R1173,(N1173:P1173,Q1173:AE1173)),0)</f>
        <v>0</v>
      </c>
      <c r="AI1173" s="7">
        <f>IF(T1173&gt;0,RANK(T1173,(N1173:P1173,Q1173:AE1173)),0)</f>
        <v>0</v>
      </c>
      <c r="AJ1173" s="7">
        <f>IF(S1173&gt;0,RANK(S1173,(N1173:P1173,Q1173:AE1173)),0)</f>
        <v>0</v>
      </c>
      <c r="AK1173" s="2">
        <f t="shared" si="469"/>
        <v>1.2393998695368558E-2</v>
      </c>
      <c r="AL1173" s="2">
        <f t="shared" si="470"/>
        <v>0</v>
      </c>
      <c r="AM1173" s="2">
        <f t="shared" si="471"/>
        <v>0</v>
      </c>
      <c r="AN1173" s="2">
        <f t="shared" si="472"/>
        <v>0</v>
      </c>
      <c r="AP1173" t="s">
        <v>393</v>
      </c>
      <c r="AQ1173" t="s">
        <v>1474</v>
      </c>
      <c r="AR1173" s="9"/>
      <c r="AT1173">
        <v>2</v>
      </c>
      <c r="AU1173" s="95">
        <v>27</v>
      </c>
      <c r="AV1173" s="97">
        <v>155</v>
      </c>
      <c r="AW1173" s="100">
        <f t="shared" si="473"/>
        <v>27155</v>
      </c>
      <c r="AY1173" s="7" t="s">
        <v>1461</v>
      </c>
    </row>
    <row r="1174" spans="1:61" ht="13" hidden="1" customHeight="1" outlineLevel="1">
      <c r="A1174" t="s">
        <v>1193</v>
      </c>
      <c r="B1174" t="s">
        <v>1474</v>
      </c>
      <c r="C1174" s="1">
        <f t="shared" si="464"/>
        <v>8384</v>
      </c>
      <c r="D1174" s="7">
        <f>IF(N1174&gt;0, RANK(N1174,(N1174:P1174,Q1174:AE1174)),0)</f>
        <v>1</v>
      </c>
      <c r="E1174" s="7">
        <f>IF(O1174&gt;0,RANK(O1174,(N1174:P1174,Q1174:AE1174)),0)</f>
        <v>2</v>
      </c>
      <c r="F1174" s="7">
        <f>IF(P1174&gt;0,RANK(P1174,(N1174:P1174,Q1174:AE1174)),0)</f>
        <v>3</v>
      </c>
      <c r="G1174" s="1">
        <f t="shared" si="462"/>
        <v>207</v>
      </c>
      <c r="H1174" s="2">
        <f t="shared" si="463"/>
        <v>2.4689885496183207E-2</v>
      </c>
      <c r="I1174" s="2"/>
      <c r="J1174" s="2">
        <f t="shared" si="465"/>
        <v>0.48222805343511449</v>
      </c>
      <c r="K1174" s="2">
        <f t="shared" si="466"/>
        <v>0.45753816793893132</v>
      </c>
      <c r="L1174" s="2">
        <f t="shared" si="467"/>
        <v>4.1865458015267178E-2</v>
      </c>
      <c r="M1174" s="2">
        <f t="shared" si="468"/>
        <v>1.8368320610687071E-2</v>
      </c>
      <c r="N1174" s="55">
        <v>4043</v>
      </c>
      <c r="O1174" s="55">
        <v>3836</v>
      </c>
      <c r="P1174" s="55">
        <v>351</v>
      </c>
      <c r="Q1174" s="55">
        <v>152</v>
      </c>
      <c r="X1174" s="55">
        <v>2</v>
      </c>
      <c r="Y1174" s="55">
        <v>0</v>
      </c>
      <c r="Z1174" s="55">
        <v>0</v>
      </c>
      <c r="AG1174" s="7">
        <f>IF(Q1174&gt;0,RANK(Q1174,(N1174:P1174,Q1174:AE1174)),0)</f>
        <v>4</v>
      </c>
      <c r="AH1174" s="7">
        <f>IF(R1174&gt;0,RANK(R1174,(N1174:P1174,Q1174:AE1174)),0)</f>
        <v>0</v>
      </c>
      <c r="AI1174" s="7">
        <f>IF(T1174&gt;0,RANK(T1174,(N1174:P1174,Q1174:AE1174)),0)</f>
        <v>0</v>
      </c>
      <c r="AJ1174" s="7">
        <f>IF(S1174&gt;0,RANK(S1174,(N1174:P1174,Q1174:AE1174)),0)</f>
        <v>0</v>
      </c>
      <c r="AK1174" s="2">
        <f t="shared" si="469"/>
        <v>1.8129770992366411E-2</v>
      </c>
      <c r="AL1174" s="2">
        <f t="shared" si="470"/>
        <v>0</v>
      </c>
      <c r="AM1174" s="2">
        <f t="shared" si="471"/>
        <v>0</v>
      </c>
      <c r="AN1174" s="2">
        <f t="shared" si="472"/>
        <v>0</v>
      </c>
      <c r="AP1174" t="s">
        <v>1193</v>
      </c>
      <c r="AQ1174" t="s">
        <v>1474</v>
      </c>
      <c r="AR1174" s="9"/>
      <c r="AT1174">
        <v>2</v>
      </c>
      <c r="AU1174" s="95">
        <v>27</v>
      </c>
      <c r="AV1174" s="97">
        <v>157</v>
      </c>
      <c r="AW1174" s="100">
        <f t="shared" si="473"/>
        <v>27157</v>
      </c>
      <c r="AY1174" s="7" t="s">
        <v>1461</v>
      </c>
    </row>
    <row r="1175" spans="1:61" ht="13" hidden="1" customHeight="1" outlineLevel="1">
      <c r="A1175" t="s">
        <v>2504</v>
      </c>
      <c r="B1175" t="s">
        <v>1474</v>
      </c>
      <c r="C1175" s="1">
        <f t="shared" si="464"/>
        <v>5124</v>
      </c>
      <c r="D1175" s="7">
        <f>IF(N1175&gt;0, RANK(N1175,(N1175:P1175,Q1175:AE1175)),0)</f>
        <v>2</v>
      </c>
      <c r="E1175" s="7">
        <f>IF(O1175&gt;0,RANK(O1175,(N1175:P1175,Q1175:AE1175)),0)</f>
        <v>1</v>
      </c>
      <c r="F1175" s="7">
        <f>IF(P1175&gt;0,RANK(P1175,(N1175:P1175,Q1175:AE1175)),0)</f>
        <v>3</v>
      </c>
      <c r="G1175" s="1">
        <f t="shared" si="462"/>
        <v>800</v>
      </c>
      <c r="H1175" s="2">
        <f t="shared" si="463"/>
        <v>0.156128024980484</v>
      </c>
      <c r="I1175" s="2"/>
      <c r="J1175" s="2">
        <f t="shared" si="465"/>
        <v>0.3983216237314598</v>
      </c>
      <c r="K1175" s="2">
        <f t="shared" si="466"/>
        <v>0.5544496487119438</v>
      </c>
      <c r="L1175" s="2">
        <f t="shared" si="467"/>
        <v>3.161592505854801E-2</v>
      </c>
      <c r="M1175" s="2">
        <f t="shared" si="468"/>
        <v>1.5612802498048452E-2</v>
      </c>
      <c r="N1175" s="55">
        <v>2041</v>
      </c>
      <c r="O1175" s="55">
        <v>2841</v>
      </c>
      <c r="P1175" s="55">
        <v>162</v>
      </c>
      <c r="Q1175" s="55">
        <v>78</v>
      </c>
      <c r="X1175" s="55">
        <v>2</v>
      </c>
      <c r="Y1175" s="55">
        <v>0</v>
      </c>
      <c r="Z1175" s="55">
        <v>0</v>
      </c>
      <c r="AG1175" s="7">
        <f>IF(Q1175&gt;0,RANK(Q1175,(N1175:P1175,Q1175:AE1175)),0)</f>
        <v>4</v>
      </c>
      <c r="AH1175" s="7">
        <f>IF(R1175&gt;0,RANK(R1175,(N1175:P1175,Q1175:AE1175)),0)</f>
        <v>0</v>
      </c>
      <c r="AI1175" s="7">
        <f>IF(T1175&gt;0,RANK(T1175,(N1175:P1175,Q1175:AE1175)),0)</f>
        <v>0</v>
      </c>
      <c r="AJ1175" s="7">
        <f>IF(S1175&gt;0,RANK(S1175,(N1175:P1175,Q1175:AE1175)),0)</f>
        <v>0</v>
      </c>
      <c r="AK1175" s="2">
        <f t="shared" si="469"/>
        <v>1.5222482435597189E-2</v>
      </c>
      <c r="AL1175" s="2">
        <f t="shared" si="470"/>
        <v>0</v>
      </c>
      <c r="AM1175" s="2">
        <f t="shared" si="471"/>
        <v>0</v>
      </c>
      <c r="AN1175" s="2">
        <f t="shared" si="472"/>
        <v>0</v>
      </c>
      <c r="AP1175" t="s">
        <v>2504</v>
      </c>
      <c r="AQ1175" t="s">
        <v>1474</v>
      </c>
      <c r="AR1175" s="9"/>
      <c r="AT1175">
        <v>2</v>
      </c>
      <c r="AU1175" s="95">
        <v>27</v>
      </c>
      <c r="AV1175" s="97">
        <v>159</v>
      </c>
      <c r="AW1175" s="100">
        <f t="shared" si="473"/>
        <v>27159</v>
      </c>
      <c r="AY1175" s="7" t="s">
        <v>1461</v>
      </c>
    </row>
    <row r="1176" spans="1:61" ht="13" hidden="1" customHeight="1" outlineLevel="1">
      <c r="A1176" t="s">
        <v>2505</v>
      </c>
      <c r="B1176" t="s">
        <v>1474</v>
      </c>
      <c r="C1176" s="1">
        <f t="shared" si="464"/>
        <v>6580</v>
      </c>
      <c r="D1176" s="7">
        <f>IF(N1176&gt;0, RANK(N1176,(N1176:P1176,Q1176:AE1176)),0)</f>
        <v>1</v>
      </c>
      <c r="E1176" s="7">
        <f>IF(O1176&gt;0,RANK(O1176,(N1176:P1176,Q1176:AE1176)),0)</f>
        <v>2</v>
      </c>
      <c r="F1176" s="7">
        <f>IF(P1176&gt;0,RANK(P1176,(N1176:P1176,Q1176:AE1176)),0)</f>
        <v>3</v>
      </c>
      <c r="G1176" s="1">
        <f t="shared" si="462"/>
        <v>188</v>
      </c>
      <c r="H1176" s="2">
        <f t="shared" si="463"/>
        <v>2.8571428571428571E-2</v>
      </c>
      <c r="I1176" s="2"/>
      <c r="J1176" s="2">
        <f t="shared" si="465"/>
        <v>0.48708206686930089</v>
      </c>
      <c r="K1176" s="2">
        <f t="shared" si="466"/>
        <v>0.45851063829787236</v>
      </c>
      <c r="L1176" s="2">
        <f t="shared" si="467"/>
        <v>3.4650455927051675E-2</v>
      </c>
      <c r="M1176" s="2">
        <f t="shared" si="468"/>
        <v>1.9756838905775072E-2</v>
      </c>
      <c r="N1176" s="55">
        <v>3205</v>
      </c>
      <c r="O1176" s="55">
        <v>3017</v>
      </c>
      <c r="P1176" s="55">
        <v>228</v>
      </c>
      <c r="Q1176" s="55">
        <v>128</v>
      </c>
      <c r="X1176" s="55">
        <v>2</v>
      </c>
      <c r="Y1176" s="55">
        <v>0</v>
      </c>
      <c r="Z1176" s="55">
        <v>0</v>
      </c>
      <c r="AG1176" s="7">
        <f>IF(Q1176&gt;0,RANK(Q1176,(N1176:P1176,Q1176:AE1176)),0)</f>
        <v>4</v>
      </c>
      <c r="AH1176" s="7">
        <f>IF(R1176&gt;0,RANK(R1176,(N1176:P1176,Q1176:AE1176)),0)</f>
        <v>0</v>
      </c>
      <c r="AI1176" s="7">
        <f>IF(T1176&gt;0,RANK(T1176,(N1176:P1176,Q1176:AE1176)),0)</f>
        <v>0</v>
      </c>
      <c r="AJ1176" s="7">
        <f>IF(S1176&gt;0,RANK(S1176,(N1176:P1176,Q1176:AE1176)),0)</f>
        <v>0</v>
      </c>
      <c r="AK1176" s="2">
        <f t="shared" si="469"/>
        <v>1.9452887537993922E-2</v>
      </c>
      <c r="AL1176" s="2">
        <f t="shared" si="470"/>
        <v>0</v>
      </c>
      <c r="AM1176" s="2">
        <f t="shared" si="471"/>
        <v>0</v>
      </c>
      <c r="AN1176" s="2">
        <f t="shared" si="472"/>
        <v>0</v>
      </c>
      <c r="AP1176" t="s">
        <v>2505</v>
      </c>
      <c r="AQ1176" t="s">
        <v>1474</v>
      </c>
      <c r="AR1176" s="9"/>
      <c r="AT1176">
        <v>2</v>
      </c>
      <c r="AU1176" s="95">
        <v>27</v>
      </c>
      <c r="AV1176" s="97">
        <v>161</v>
      </c>
      <c r="AW1176" s="100">
        <f t="shared" si="473"/>
        <v>27161</v>
      </c>
      <c r="AY1176" s="7" t="s">
        <v>1461</v>
      </c>
    </row>
    <row r="1177" spans="1:61" ht="13" hidden="1" customHeight="1" outlineLevel="1">
      <c r="A1177" t="s">
        <v>1864</v>
      </c>
      <c r="B1177" t="s">
        <v>1474</v>
      </c>
      <c r="C1177" s="1">
        <f t="shared" si="464"/>
        <v>95922</v>
      </c>
      <c r="D1177" s="7">
        <f>IF(N1177&gt;0, RANK(N1177,(N1177:P1177,Q1177:AE1177)),0)</f>
        <v>1</v>
      </c>
      <c r="E1177" s="7">
        <f>IF(O1177&gt;0,RANK(O1177,(N1177:P1177,Q1177:AE1177)),0)</f>
        <v>2</v>
      </c>
      <c r="F1177" s="7">
        <f>IF(P1177&gt;0,RANK(P1177,(N1177:P1177,Q1177:AE1177)),0)</f>
        <v>3</v>
      </c>
      <c r="G1177" s="1">
        <f t="shared" si="462"/>
        <v>1875</v>
      </c>
      <c r="H1177" s="2">
        <f t="shared" si="463"/>
        <v>1.9547132044786388E-2</v>
      </c>
      <c r="I1177" s="2"/>
      <c r="J1177" s="2">
        <f t="shared" si="465"/>
        <v>0.4936302412376723</v>
      </c>
      <c r="K1177" s="2">
        <f t="shared" si="466"/>
        <v>0.47408310919288588</v>
      </c>
      <c r="L1177" s="2">
        <f t="shared" si="467"/>
        <v>1.8577594295364985E-2</v>
      </c>
      <c r="M1177" s="2">
        <f t="shared" si="468"/>
        <v>1.3709055274076842E-2</v>
      </c>
      <c r="N1177" s="55">
        <v>47350</v>
      </c>
      <c r="O1177" s="55">
        <v>45475</v>
      </c>
      <c r="P1177" s="55">
        <v>1782</v>
      </c>
      <c r="Q1177" s="55">
        <v>1287</v>
      </c>
      <c r="X1177" s="55">
        <v>27</v>
      </c>
      <c r="Y1177" s="55">
        <v>1</v>
      </c>
      <c r="Z1177" s="55">
        <v>0</v>
      </c>
      <c r="AG1177" s="7">
        <f>IF(Q1177&gt;0,RANK(Q1177,(N1177:P1177,Q1177:AE1177)),0)</f>
        <v>4</v>
      </c>
      <c r="AH1177" s="7">
        <f>IF(R1177&gt;0,RANK(R1177,(N1177:P1177,Q1177:AE1177)),0)</f>
        <v>0</v>
      </c>
      <c r="AI1177" s="7">
        <f>IF(T1177&gt;0,RANK(T1177,(N1177:P1177,Q1177:AE1177)),0)</f>
        <v>0</v>
      </c>
      <c r="AJ1177" s="7">
        <f>IF(S1177&gt;0,RANK(S1177,(N1177:P1177,Q1177:AE1177)),0)</f>
        <v>0</v>
      </c>
      <c r="AK1177" s="2">
        <f t="shared" si="469"/>
        <v>1.3417151435541378E-2</v>
      </c>
      <c r="AL1177" s="2">
        <f t="shared" si="470"/>
        <v>0</v>
      </c>
      <c r="AM1177" s="2">
        <f t="shared" si="471"/>
        <v>0</v>
      </c>
      <c r="AN1177" s="2">
        <f t="shared" si="472"/>
        <v>0</v>
      </c>
      <c r="AP1177" t="s">
        <v>1864</v>
      </c>
      <c r="AQ1177" t="s">
        <v>1474</v>
      </c>
      <c r="AR1177" s="9"/>
      <c r="AT1177">
        <v>2</v>
      </c>
      <c r="AU1177" s="95">
        <v>27</v>
      </c>
      <c r="AV1177" s="97">
        <v>163</v>
      </c>
      <c r="AW1177" s="100">
        <f t="shared" si="473"/>
        <v>27163</v>
      </c>
      <c r="AY1177" s="7" t="s">
        <v>1461</v>
      </c>
    </row>
    <row r="1178" spans="1:61" ht="13" hidden="1" customHeight="1" outlineLevel="1">
      <c r="A1178" t="s">
        <v>1571</v>
      </c>
      <c r="B1178" t="s">
        <v>1474</v>
      </c>
      <c r="C1178" s="1">
        <f t="shared" si="464"/>
        <v>3705</v>
      </c>
      <c r="D1178" s="7">
        <f>IF(N1178&gt;0, RANK(N1178,(N1178:P1178,Q1178:AE1178)),0)</f>
        <v>1</v>
      </c>
      <c r="E1178" s="7">
        <f>IF(O1178&gt;0,RANK(O1178,(N1178:P1178,Q1178:AE1178)),0)</f>
        <v>2</v>
      </c>
      <c r="F1178" s="7">
        <f>IF(P1178&gt;0,RANK(P1178,(N1178:P1178,Q1178:AE1178)),0)</f>
        <v>3</v>
      </c>
      <c r="G1178" s="1">
        <f t="shared" si="462"/>
        <v>380</v>
      </c>
      <c r="H1178" s="2">
        <f t="shared" si="463"/>
        <v>0.10256410256410256</v>
      </c>
      <c r="I1178" s="2"/>
      <c r="J1178" s="2">
        <f t="shared" si="465"/>
        <v>0.52442645074224026</v>
      </c>
      <c r="K1178" s="2">
        <f t="shared" si="466"/>
        <v>0.42186234817813767</v>
      </c>
      <c r="L1178" s="2">
        <f t="shared" si="467"/>
        <v>3.6167341430499322E-2</v>
      </c>
      <c r="M1178" s="2">
        <f t="shared" si="468"/>
        <v>1.7543859649122751E-2</v>
      </c>
      <c r="N1178" s="55">
        <v>1943</v>
      </c>
      <c r="O1178" s="55">
        <v>1563</v>
      </c>
      <c r="P1178" s="55">
        <v>134</v>
      </c>
      <c r="Q1178" s="55">
        <v>64</v>
      </c>
      <c r="X1178" s="55">
        <v>1</v>
      </c>
      <c r="Y1178" s="55">
        <v>0</v>
      </c>
      <c r="Z1178" s="55">
        <v>0</v>
      </c>
      <c r="AG1178" s="7">
        <f>IF(Q1178&gt;0,RANK(Q1178,(N1178:P1178,Q1178:AE1178)),0)</f>
        <v>4</v>
      </c>
      <c r="AH1178" s="7">
        <f>IF(R1178&gt;0,RANK(R1178,(N1178:P1178,Q1178:AE1178)),0)</f>
        <v>0</v>
      </c>
      <c r="AI1178" s="7">
        <f>IF(T1178&gt;0,RANK(T1178,(N1178:P1178,Q1178:AE1178)),0)</f>
        <v>0</v>
      </c>
      <c r="AJ1178" s="7">
        <f>IF(S1178&gt;0,RANK(S1178,(N1178:P1178,Q1178:AE1178)),0)</f>
        <v>0</v>
      </c>
      <c r="AK1178" s="2">
        <f t="shared" si="469"/>
        <v>1.7273954116059378E-2</v>
      </c>
      <c r="AL1178" s="2">
        <f t="shared" si="470"/>
        <v>0</v>
      </c>
      <c r="AM1178" s="2">
        <f t="shared" si="471"/>
        <v>0</v>
      </c>
      <c r="AN1178" s="2">
        <f t="shared" si="472"/>
        <v>0</v>
      </c>
      <c r="AP1178" t="s">
        <v>1571</v>
      </c>
      <c r="AQ1178" t="s">
        <v>1474</v>
      </c>
      <c r="AR1178" s="9"/>
      <c r="AT1178">
        <v>2</v>
      </c>
      <c r="AU1178" s="95">
        <v>27</v>
      </c>
      <c r="AV1178" s="97">
        <v>165</v>
      </c>
      <c r="AW1178" s="100">
        <f t="shared" si="473"/>
        <v>27165</v>
      </c>
      <c r="AY1178" s="7" t="s">
        <v>1461</v>
      </c>
    </row>
    <row r="1179" spans="1:61" ht="13" hidden="1" customHeight="1" outlineLevel="1">
      <c r="A1179" t="s">
        <v>1219</v>
      </c>
      <c r="B1179" t="s">
        <v>1474</v>
      </c>
      <c r="C1179" s="1">
        <f t="shared" si="464"/>
        <v>2333</v>
      </c>
      <c r="D1179" s="7">
        <f>IF(N1179&gt;0, RANK(N1179,(N1179:P1179,Q1179:AE1179)),0)</f>
        <v>2</v>
      </c>
      <c r="E1179" s="7">
        <f>IF(O1179&gt;0,RANK(O1179,(N1179:P1179,Q1179:AE1179)),0)</f>
        <v>1</v>
      </c>
      <c r="F1179" s="7">
        <f>IF(P1179&gt;0,RANK(P1179,(N1179:P1179,Q1179:AE1179)),0)</f>
        <v>3</v>
      </c>
      <c r="G1179" s="1">
        <f t="shared" si="462"/>
        <v>102</v>
      </c>
      <c r="H1179" s="2">
        <f t="shared" si="463"/>
        <v>4.3720531504500643E-2</v>
      </c>
      <c r="I1179" s="2"/>
      <c r="J1179" s="2">
        <f t="shared" si="465"/>
        <v>0.44792113159022717</v>
      </c>
      <c r="K1179" s="2">
        <f t="shared" si="466"/>
        <v>0.49164166309472784</v>
      </c>
      <c r="L1179" s="2">
        <f t="shared" si="467"/>
        <v>3.7291041577368199E-2</v>
      </c>
      <c r="M1179" s="2">
        <f t="shared" si="468"/>
        <v>2.3146163737676785E-2</v>
      </c>
      <c r="N1179" s="55">
        <v>1045</v>
      </c>
      <c r="O1179" s="55">
        <v>1147</v>
      </c>
      <c r="P1179" s="55">
        <v>87</v>
      </c>
      <c r="Q1179" s="55">
        <v>54</v>
      </c>
      <c r="X1179" s="55">
        <v>0</v>
      </c>
      <c r="Y1179" s="55">
        <v>0</v>
      </c>
      <c r="Z1179" s="55">
        <v>0</v>
      </c>
      <c r="AG1179" s="7">
        <f>IF(Q1179&gt;0,RANK(Q1179,(N1179:P1179,Q1179:AE1179)),0)</f>
        <v>4</v>
      </c>
      <c r="AH1179" s="7">
        <f>IF(R1179&gt;0,RANK(R1179,(N1179:P1179,Q1179:AE1179)),0)</f>
        <v>0</v>
      </c>
      <c r="AI1179" s="7">
        <f>IF(T1179&gt;0,RANK(T1179,(N1179:P1179,Q1179:AE1179)),0)</f>
        <v>0</v>
      </c>
      <c r="AJ1179" s="7">
        <f>IF(S1179&gt;0,RANK(S1179,(N1179:P1179,Q1179:AE1179)),0)</f>
        <v>0</v>
      </c>
      <c r="AK1179" s="2">
        <f t="shared" si="469"/>
        <v>2.3146163737676809E-2</v>
      </c>
      <c r="AL1179" s="2">
        <f t="shared" si="470"/>
        <v>0</v>
      </c>
      <c r="AM1179" s="2">
        <f t="shared" si="471"/>
        <v>0</v>
      </c>
      <c r="AN1179" s="2">
        <f t="shared" si="472"/>
        <v>0</v>
      </c>
      <c r="AP1179" t="s">
        <v>1219</v>
      </c>
      <c r="AQ1179" t="s">
        <v>1474</v>
      </c>
      <c r="AR1179" s="9"/>
      <c r="AT1179">
        <v>2</v>
      </c>
      <c r="AU1179" s="95">
        <v>27</v>
      </c>
      <c r="AV1179" s="97">
        <v>167</v>
      </c>
      <c r="AW1179" s="100">
        <f t="shared" si="473"/>
        <v>27167</v>
      </c>
      <c r="AY1179" s="7" t="s">
        <v>1461</v>
      </c>
    </row>
    <row r="1180" spans="1:61" ht="13" hidden="1" customHeight="1" outlineLevel="1">
      <c r="A1180" t="s">
        <v>878</v>
      </c>
      <c r="B1180" t="s">
        <v>1474</v>
      </c>
      <c r="C1180" s="1">
        <f t="shared" si="464"/>
        <v>15872</v>
      </c>
      <c r="D1180" s="7">
        <f>IF(N1180&gt;0, RANK(N1180,(N1180:P1180,Q1180:AE1180)),0)</f>
        <v>1</v>
      </c>
      <c r="E1180" s="7">
        <f>IF(O1180&gt;0,RANK(O1180,(N1180:P1180,Q1180:AE1180)),0)</f>
        <v>2</v>
      </c>
      <c r="F1180" s="7">
        <f>IF(P1180&gt;0,RANK(P1180,(N1180:P1180,Q1180:AE1180)),0)</f>
        <v>3</v>
      </c>
      <c r="G1180" s="1">
        <f t="shared" si="462"/>
        <v>1562</v>
      </c>
      <c r="H1180" s="2">
        <f t="shared" si="463"/>
        <v>9.841229838709678E-2</v>
      </c>
      <c r="I1180" s="2"/>
      <c r="J1180" s="2">
        <f t="shared" si="465"/>
        <v>0.51990927419354838</v>
      </c>
      <c r="K1180" s="2">
        <f t="shared" si="466"/>
        <v>0.42149697580645162</v>
      </c>
      <c r="L1180" s="2">
        <f t="shared" si="467"/>
        <v>3.9314516129032258E-2</v>
      </c>
      <c r="M1180" s="2">
        <f t="shared" si="468"/>
        <v>1.9279233870967742E-2</v>
      </c>
      <c r="N1180" s="55">
        <v>8252</v>
      </c>
      <c r="O1180" s="55">
        <v>6690</v>
      </c>
      <c r="P1180" s="55">
        <v>624</v>
      </c>
      <c r="Q1180" s="55">
        <v>299</v>
      </c>
      <c r="X1180" s="55">
        <v>7</v>
      </c>
      <c r="Y1180" s="55">
        <v>0</v>
      </c>
      <c r="Z1180" s="55">
        <v>0</v>
      </c>
      <c r="AG1180" s="7">
        <f>IF(Q1180&gt;0,RANK(Q1180,(N1180:P1180,Q1180:AE1180)),0)</f>
        <v>4</v>
      </c>
      <c r="AH1180" s="7">
        <f>IF(R1180&gt;0,RANK(R1180,(N1180:P1180,Q1180:AE1180)),0)</f>
        <v>0</v>
      </c>
      <c r="AI1180" s="7">
        <f>IF(T1180&gt;0,RANK(T1180,(N1180:P1180,Q1180:AE1180)),0)</f>
        <v>0</v>
      </c>
      <c r="AJ1180" s="7">
        <f>IF(S1180&gt;0,RANK(S1180,(N1180:P1180,Q1180:AE1180)),0)</f>
        <v>0</v>
      </c>
      <c r="AK1180" s="2">
        <f t="shared" si="469"/>
        <v>1.8838205645161289E-2</v>
      </c>
      <c r="AL1180" s="2">
        <f t="shared" si="470"/>
        <v>0</v>
      </c>
      <c r="AM1180" s="2">
        <f t="shared" si="471"/>
        <v>0</v>
      </c>
      <c r="AN1180" s="2">
        <f t="shared" si="472"/>
        <v>0</v>
      </c>
      <c r="AP1180" t="s">
        <v>878</v>
      </c>
      <c r="AQ1180" t="s">
        <v>1474</v>
      </c>
      <c r="AR1180" s="9"/>
      <c r="AT1180">
        <v>2</v>
      </c>
      <c r="AU1180" s="95">
        <v>27</v>
      </c>
      <c r="AV1180" s="97">
        <v>169</v>
      </c>
      <c r="AW1180" s="100">
        <f t="shared" si="473"/>
        <v>27169</v>
      </c>
      <c r="AY1180" s="7" t="s">
        <v>1461</v>
      </c>
    </row>
    <row r="1181" spans="1:61" ht="13" hidden="1" customHeight="1" outlineLevel="1">
      <c r="A1181" t="s">
        <v>2396</v>
      </c>
      <c r="B1181" t="s">
        <v>1474</v>
      </c>
      <c r="C1181" s="1">
        <f t="shared" si="464"/>
        <v>44744</v>
      </c>
      <c r="D1181" s="7">
        <f>IF(N1181&gt;0, RANK(N1181,(N1181:P1181,Q1181:AE1181)),0)</f>
        <v>2</v>
      </c>
      <c r="E1181" s="7">
        <f>IF(O1181&gt;0,RANK(O1181,(N1181:P1181,Q1181:AE1181)),0)</f>
        <v>1</v>
      </c>
      <c r="F1181" s="7">
        <f>IF(P1181&gt;0,RANK(P1181,(N1181:P1181,Q1181:AE1181)),0)</f>
        <v>3</v>
      </c>
      <c r="G1181" s="1">
        <f t="shared" si="462"/>
        <v>8170</v>
      </c>
      <c r="H1181" s="2">
        <f t="shared" si="463"/>
        <v>0.18259431432147327</v>
      </c>
      <c r="I1181" s="2"/>
      <c r="J1181" s="2">
        <f t="shared" si="465"/>
        <v>0.38722510280708028</v>
      </c>
      <c r="K1181" s="2">
        <f t="shared" si="466"/>
        <v>0.56981941712855355</v>
      </c>
      <c r="L1181" s="2">
        <f t="shared" si="467"/>
        <v>2.6148757375290543E-2</v>
      </c>
      <c r="M1181" s="2">
        <f t="shared" si="468"/>
        <v>1.6806722689075571E-2</v>
      </c>
      <c r="N1181" s="55">
        <v>17326</v>
      </c>
      <c r="O1181" s="55">
        <v>25496</v>
      </c>
      <c r="P1181" s="55">
        <v>1170</v>
      </c>
      <c r="Q1181" s="55">
        <v>734</v>
      </c>
      <c r="X1181" s="55">
        <v>16</v>
      </c>
      <c r="Y1181" s="55">
        <v>2</v>
      </c>
      <c r="Z1181" s="55">
        <v>0</v>
      </c>
      <c r="AG1181" s="7">
        <f>IF(Q1181&gt;0,RANK(Q1181,(N1181:P1181,Q1181:AE1181)),0)</f>
        <v>4</v>
      </c>
      <c r="AH1181" s="7">
        <f>IF(R1181&gt;0,RANK(R1181,(N1181:P1181,Q1181:AE1181)),0)</f>
        <v>0</v>
      </c>
      <c r="AI1181" s="7">
        <f>IF(T1181&gt;0,RANK(T1181,(N1181:P1181,Q1181:AE1181)),0)</f>
        <v>0</v>
      </c>
      <c r="AJ1181" s="7">
        <f>IF(S1181&gt;0,RANK(S1181,(N1181:P1181,Q1181:AE1181)),0)</f>
        <v>0</v>
      </c>
      <c r="AK1181" s="2">
        <f t="shared" si="469"/>
        <v>1.6404434114071161E-2</v>
      </c>
      <c r="AL1181" s="2">
        <f t="shared" si="470"/>
        <v>0</v>
      </c>
      <c r="AM1181" s="2">
        <f t="shared" si="471"/>
        <v>0</v>
      </c>
      <c r="AN1181" s="2">
        <f t="shared" si="472"/>
        <v>0</v>
      </c>
      <c r="AP1181" t="s">
        <v>2396</v>
      </c>
      <c r="AQ1181" t="s">
        <v>1474</v>
      </c>
      <c r="AR1181" s="9"/>
      <c r="AT1181">
        <v>2</v>
      </c>
      <c r="AU1181" s="95">
        <v>27</v>
      </c>
      <c r="AV1181" s="97">
        <v>171</v>
      </c>
      <c r="AW1181" s="100">
        <f t="shared" si="473"/>
        <v>27171</v>
      </c>
      <c r="AY1181" s="7" t="s">
        <v>1461</v>
      </c>
    </row>
    <row r="1182" spans="1:61" ht="13" hidden="1" customHeight="1" outlineLevel="1">
      <c r="A1182" t="s">
        <v>1874</v>
      </c>
      <c r="B1182" t="s">
        <v>1474</v>
      </c>
      <c r="C1182" s="1">
        <f>SUM(N1182:AE1182)</f>
        <v>3993</v>
      </c>
      <c r="D1182" s="7">
        <f>IF(N1182&gt;0, RANK(N1182,(N1182:P1182,Q1182:AE1182)),0)</f>
        <v>1</v>
      </c>
      <c r="E1182" s="7">
        <f>IF(O1182&gt;0,RANK(O1182,(N1182:P1182,Q1182:AE1182)),0)</f>
        <v>2</v>
      </c>
      <c r="F1182" s="7">
        <f>IF(P1182&gt;0,RANK(P1182,(N1182:P1182,Q1182:AE1182)),0)</f>
        <v>3</v>
      </c>
      <c r="G1182" s="1">
        <f>IF(C1182&gt;0,MAX(N1182:P1182)-LARGE(N1182:P1182,2),0)</f>
        <v>285</v>
      </c>
      <c r="H1182" s="2">
        <f>IF(C1182&gt;0,G1182/C1182,0)</f>
        <v>7.1374906085649892E-2</v>
      </c>
      <c r="I1182" s="2"/>
      <c r="J1182" s="2">
        <f>IF($C1182=0,"-",N1182/$C1182)</f>
        <v>0.51515151515151514</v>
      </c>
      <c r="K1182" s="2">
        <f>IF($C1182=0,"-",O1182/$C1182)</f>
        <v>0.44377660906586525</v>
      </c>
      <c r="L1182" s="2">
        <f>IF($C1182=0,"-",P1182/$C1182)</f>
        <v>2.6045579764588028E-2</v>
      </c>
      <c r="M1182" s="2">
        <f>IF(C1182=0,"-",(1-J1182-K1182-L1182))</f>
        <v>1.5026296018031588E-2</v>
      </c>
      <c r="N1182" s="55">
        <v>2057</v>
      </c>
      <c r="O1182" s="55">
        <v>1772</v>
      </c>
      <c r="P1182" s="55">
        <v>104</v>
      </c>
      <c r="Q1182" s="55">
        <v>59</v>
      </c>
      <c r="X1182" s="55">
        <v>1</v>
      </c>
      <c r="Y1182" s="55">
        <v>0</v>
      </c>
      <c r="Z1182" s="55">
        <v>0</v>
      </c>
      <c r="AG1182" s="7">
        <f>IF(Q1182&gt;0,RANK(Q1182,(N1182:P1182,Q1182:AE1182)),0)</f>
        <v>4</v>
      </c>
      <c r="AH1182" s="7">
        <f>IF(R1182&gt;0,RANK(R1182,(N1182:P1182,Q1182:AE1182)),0)</f>
        <v>0</v>
      </c>
      <c r="AI1182" s="7">
        <f>IF(T1182&gt;0,RANK(T1182,(N1182:P1182,Q1182:AE1182)),0)</f>
        <v>0</v>
      </c>
      <c r="AJ1182" s="7">
        <f>IF(S1182&gt;0,RANK(S1182,(N1182:P1182,Q1182:AE1182)),0)</f>
        <v>0</v>
      </c>
      <c r="AK1182" s="2">
        <f>IF($C1182=0,"-",Q1182/$C1182)</f>
        <v>1.4775857751064363E-2</v>
      </c>
      <c r="AL1182" s="2">
        <f>IF($C1182=0,"-",R1182/$C1182)</f>
        <v>0</v>
      </c>
      <c r="AM1182" s="2">
        <f>IF($C1182=0,"-",T1182/$C1182)</f>
        <v>0</v>
      </c>
      <c r="AN1182" s="2">
        <f>IF($C1182=0,"-",S1182/$C1182)</f>
        <v>0</v>
      </c>
      <c r="AP1182" t="s">
        <v>1874</v>
      </c>
      <c r="AQ1182" t="s">
        <v>1474</v>
      </c>
      <c r="AR1182" s="9"/>
      <c r="AT1182">
        <v>2</v>
      </c>
      <c r="AU1182" s="95">
        <v>27</v>
      </c>
      <c r="AV1182" s="97">
        <v>173</v>
      </c>
      <c r="AW1182" s="100">
        <f>1000*AU1182+AV1182</f>
        <v>27173</v>
      </c>
      <c r="AY1182" s="7" t="s">
        <v>1461</v>
      </c>
    </row>
    <row r="1183" spans="1:61" ht="13" customHeight="1" collapsed="1">
      <c r="A1183" t="s">
        <v>1473</v>
      </c>
      <c r="B1183" t="s">
        <v>2430</v>
      </c>
      <c r="C1183" s="1">
        <f t="shared" si="464"/>
        <v>1981590</v>
      </c>
      <c r="D1183" s="7">
        <f>IF(N1183&gt;0, RANK(N1183,(N1183:P1183,Q1183:AE1183)),0)</f>
        <v>1</v>
      </c>
      <c r="E1183" s="7">
        <f>IF(O1183&gt;0,RANK(O1183,(N1183:P1183,Q1183:AE1183)),0)</f>
        <v>2</v>
      </c>
      <c r="F1183" s="7">
        <f>IF(P1183&gt;0,RANK(P1183,(N1183:P1183,Q1183:AE1183)),0)</f>
        <v>3</v>
      </c>
      <c r="G1183" s="1">
        <f t="shared" si="462"/>
        <v>202978</v>
      </c>
      <c r="H1183" s="2">
        <f t="shared" si="463"/>
        <v>0.10243188550608349</v>
      </c>
      <c r="I1183" s="2"/>
      <c r="J1183" s="2">
        <f t="shared" si="465"/>
        <v>0.53149491065255683</v>
      </c>
      <c r="K1183" s="2">
        <f t="shared" si="466"/>
        <v>0.42906302514647326</v>
      </c>
      <c r="L1183" s="2">
        <f t="shared" si="467"/>
        <v>2.3985789189489248E-2</v>
      </c>
      <c r="M1183" s="2">
        <f t="shared" si="468"/>
        <v>1.5456275011480659E-2</v>
      </c>
      <c r="N1183" s="106">
        <f>SUM(N1096:N1182)</f>
        <v>1053205</v>
      </c>
      <c r="O1183" s="106">
        <f>SUM(O1096:O1182)</f>
        <v>850227</v>
      </c>
      <c r="P1183" s="106">
        <f>SUM(P1096:P1182)</f>
        <v>47530</v>
      </c>
      <c r="Q1183" s="106">
        <f>SUM(Q1096:Q1182)</f>
        <v>29685</v>
      </c>
      <c r="R1183" s="106"/>
      <c r="S1183" s="106"/>
      <c r="X1183" s="106">
        <f>SUM(X1096:X1182)</f>
        <v>881</v>
      </c>
      <c r="Y1183" s="106">
        <f>SUM(Y1096:Y1182)</f>
        <v>37</v>
      </c>
      <c r="Z1183" s="106">
        <f>SUM(Z1096:Z1182)</f>
        <v>25</v>
      </c>
      <c r="AG1183" s="7">
        <f>IF(Q1183&gt;0,RANK(Q1183,(N1183:P1183,Q1183:AE1183)),0)</f>
        <v>4</v>
      </c>
      <c r="AH1183" s="7">
        <f>IF(R1183&gt;0,RANK(R1183,(N1183:P1183,Q1183:AE1183)),0)</f>
        <v>0</v>
      </c>
      <c r="AI1183" s="7">
        <f>IF(T1183&gt;0,RANK(T1183,(N1183:P1183,Q1183:AE1183)),0)</f>
        <v>0</v>
      </c>
      <c r="AJ1183" s="7">
        <f>IF(S1183&gt;0,RANK(S1183,(N1183:P1183,Q1183:AE1183)),0)</f>
        <v>0</v>
      </c>
      <c r="AK1183" s="2">
        <f t="shared" si="469"/>
        <v>1.4980394531663967E-2</v>
      </c>
      <c r="AL1183" s="2">
        <f t="shared" si="470"/>
        <v>0</v>
      </c>
      <c r="AM1183" s="2">
        <f t="shared" si="471"/>
        <v>0</v>
      </c>
      <c r="AN1183" s="2">
        <f t="shared" si="472"/>
        <v>0</v>
      </c>
      <c r="AP1183" t="s">
        <v>1473</v>
      </c>
      <c r="AQ1183" t="s">
        <v>2430</v>
      </c>
      <c r="AT1183">
        <v>2</v>
      </c>
      <c r="AU1183" s="95">
        <v>27</v>
      </c>
      <c r="AV1183" s="97"/>
      <c r="AW1183" s="95">
        <v>27</v>
      </c>
      <c r="AY1183" s="7" t="s">
        <v>2180</v>
      </c>
      <c r="BG1183">
        <f>SUM(BG1096:BG1182)</f>
        <v>0</v>
      </c>
      <c r="BH1183">
        <f>SUM(BH1096:BH1182)</f>
        <v>0</v>
      </c>
      <c r="BI1183">
        <f>SUM(BI1096:BI1182)</f>
        <v>0</v>
      </c>
    </row>
    <row r="1184" spans="1:61" ht="13" customHeight="1">
      <c r="C1184" s="1"/>
      <c r="E1184" s="7"/>
      <c r="F1184" s="7"/>
      <c r="I1184" s="2"/>
      <c r="AG1184" s="7"/>
      <c r="AH1184" s="7"/>
      <c r="AI1184" s="7"/>
      <c r="AJ1184" s="7"/>
      <c r="AU1184" s="95"/>
      <c r="AV1184" s="97"/>
      <c r="AW1184" s="100"/>
    </row>
    <row r="1185" spans="1:51" ht="13" hidden="1" customHeight="1" outlineLevel="1">
      <c r="A1185" t="s">
        <v>1149</v>
      </c>
      <c r="B1185" t="s">
        <v>1457</v>
      </c>
      <c r="C1185" s="1">
        <f t="shared" ref="C1185:C1216" si="474">SUM(N1185:AE1185)</f>
        <v>8615</v>
      </c>
      <c r="D1185" s="7">
        <f>IF(N1185&gt;0, RANK(N1185,(N1185:P1185,Q1185:AE1185)),0)</f>
        <v>2</v>
      </c>
      <c r="E1185" s="7">
        <f>IF(O1185&gt;0,RANK(O1185,(N1185:P1185,Q1185:AE1185)),0)</f>
        <v>1</v>
      </c>
      <c r="F1185" s="7">
        <f>IF(P1185&gt;0,RANK(P1185,(N1185:P1185,Q1185:AE1185)),0)</f>
        <v>0</v>
      </c>
      <c r="G1185" s="1">
        <f t="shared" ref="G1185:G1216" si="475">IF(C1185&gt;0,MAX(N1185:U1185)-LARGE(N1185:U1185,2),0)</f>
        <v>218</v>
      </c>
      <c r="H1185" s="2">
        <f t="shared" si="463"/>
        <v>2.5304701102727801E-2</v>
      </c>
      <c r="I1185" s="2"/>
      <c r="J1185" s="2">
        <f t="shared" ref="J1185:J1216" si="476">IF($C1185=0,"-",N1185/$C1185)</f>
        <v>0.48078932095182819</v>
      </c>
      <c r="K1185" s="2">
        <f t="shared" ref="K1185:K1216" si="477">IF($C1185=0,"-",O1185/$C1185)</f>
        <v>0.506094022054556</v>
      </c>
      <c r="L1185" s="2">
        <f t="shared" ref="L1185:L1216" si="478">IF($C1185=0,"-",P1185/$C1185)</f>
        <v>0</v>
      </c>
      <c r="M1185" s="2">
        <f t="shared" ref="M1185:M1216" si="479">IF(C1185=0,"-",(1-J1185-K1185-L1185))</f>
        <v>1.3116656993615861E-2</v>
      </c>
      <c r="N1185" s="55">
        <v>4142</v>
      </c>
      <c r="O1185" s="55">
        <v>4360</v>
      </c>
      <c r="T1185" s="55">
        <v>113</v>
      </c>
      <c r="AG1185" s="7">
        <f>IF(Q1185&gt;0,RANK(Q1185,(N1185:P1185,Q1185:AE1185)),0)</f>
        <v>0</v>
      </c>
      <c r="AH1185" s="7">
        <f>IF(R1185&gt;0,RANK(R1185,(N1185:P1185,Q1185:AE1185)),0)</f>
        <v>0</v>
      </c>
      <c r="AI1185" s="7">
        <f>IF(T1185&gt;0,RANK(T1185,(N1185:P1185,Q1185:AE1185)),0)</f>
        <v>3</v>
      </c>
      <c r="AJ1185" s="7">
        <f>IF(S1185&gt;0,RANK(S1185,(N1185:P1185,Q1185:AE1185)),0)</f>
        <v>0</v>
      </c>
      <c r="AK1185" s="2">
        <f t="shared" ref="AK1185:AK1216" si="480">IF($C1185=0,"-",Q1185/$C1185)</f>
        <v>0</v>
      </c>
      <c r="AL1185" s="2">
        <f t="shared" ref="AL1185:AL1216" si="481">IF($C1185=0,"-",R1185/$C1185)</f>
        <v>0</v>
      </c>
      <c r="AM1185" s="2">
        <f t="shared" ref="AM1185:AM1216" si="482">IF($C1185=0,"-",T1185/$C1185)</f>
        <v>1.3116656993615786E-2</v>
      </c>
      <c r="AN1185" s="2">
        <f t="shared" ref="AN1185:AN1216" si="483">IF($C1185=0,"-",S1185/$C1185)</f>
        <v>0</v>
      </c>
      <c r="AP1185" t="s">
        <v>1149</v>
      </c>
      <c r="AQ1185" t="s">
        <v>1457</v>
      </c>
      <c r="AT1185">
        <v>2</v>
      </c>
      <c r="AU1185" s="95">
        <v>28</v>
      </c>
      <c r="AV1185" s="97">
        <v>1</v>
      </c>
      <c r="AW1185" s="100">
        <f t="shared" si="473"/>
        <v>28001</v>
      </c>
      <c r="AY1185" s="7" t="s">
        <v>1461</v>
      </c>
    </row>
    <row r="1186" spans="1:51" ht="13" hidden="1" customHeight="1" outlineLevel="1">
      <c r="A1186" t="s">
        <v>1853</v>
      </c>
      <c r="B1186" t="s">
        <v>1457</v>
      </c>
      <c r="C1186" s="1">
        <f t="shared" si="474"/>
        <v>6077</v>
      </c>
      <c r="D1186" s="7">
        <f>IF(N1186&gt;0, RANK(N1186,(N1186:P1186,Q1186:AE1186)),0)</f>
        <v>2</v>
      </c>
      <c r="E1186" s="7">
        <f>IF(O1186&gt;0,RANK(O1186,(N1186:P1186,Q1186:AE1186)),0)</f>
        <v>1</v>
      </c>
      <c r="F1186" s="7">
        <f>IF(P1186&gt;0,RANK(P1186,(N1186:P1186,Q1186:AE1186)),0)</f>
        <v>0</v>
      </c>
      <c r="G1186" s="1">
        <f t="shared" si="475"/>
        <v>2614</v>
      </c>
      <c r="H1186" s="2">
        <f t="shared" si="463"/>
        <v>0.43014645384235645</v>
      </c>
      <c r="I1186" s="2"/>
      <c r="J1186" s="2">
        <f t="shared" si="476"/>
        <v>0.27743952608194833</v>
      </c>
      <c r="K1186" s="2">
        <f t="shared" si="477"/>
        <v>0.70758597992430472</v>
      </c>
      <c r="L1186" s="2">
        <f t="shared" si="478"/>
        <v>0</v>
      </c>
      <c r="M1186" s="2">
        <f t="shared" si="479"/>
        <v>1.4974493993746951E-2</v>
      </c>
      <c r="N1186" s="55">
        <v>1686</v>
      </c>
      <c r="O1186" s="55">
        <v>4300</v>
      </c>
      <c r="T1186" s="55">
        <v>91</v>
      </c>
      <c r="AG1186" s="7">
        <f>IF(Q1186&gt;0,RANK(Q1186,(N1186:P1186,Q1186:AE1186)),0)</f>
        <v>0</v>
      </c>
      <c r="AH1186" s="7">
        <f>IF(R1186&gt;0,RANK(R1186,(N1186:P1186,Q1186:AE1186)),0)</f>
        <v>0</v>
      </c>
      <c r="AI1186" s="7">
        <f>IF(T1186&gt;0,RANK(T1186,(N1186:P1186,Q1186:AE1186)),0)</f>
        <v>3</v>
      </c>
      <c r="AJ1186" s="7">
        <f>IF(S1186&gt;0,RANK(S1186,(N1186:P1186,Q1186:AE1186)),0)</f>
        <v>0</v>
      </c>
      <c r="AK1186" s="2">
        <f t="shared" si="480"/>
        <v>0</v>
      </c>
      <c r="AL1186" s="2">
        <f t="shared" si="481"/>
        <v>0</v>
      </c>
      <c r="AM1186" s="2">
        <f t="shared" si="482"/>
        <v>1.4974493993746915E-2</v>
      </c>
      <c r="AN1186" s="2">
        <f t="shared" si="483"/>
        <v>0</v>
      </c>
      <c r="AP1186" t="s">
        <v>1853</v>
      </c>
      <c r="AQ1186" t="s">
        <v>1457</v>
      </c>
      <c r="AT1186">
        <v>2</v>
      </c>
      <c r="AU1186" s="95">
        <v>28</v>
      </c>
      <c r="AV1186" s="97">
        <v>3</v>
      </c>
      <c r="AW1186" s="100">
        <f t="shared" si="473"/>
        <v>28003</v>
      </c>
      <c r="AY1186" s="7" t="s">
        <v>1461</v>
      </c>
    </row>
    <row r="1187" spans="1:51" ht="13" hidden="1" customHeight="1" outlineLevel="1">
      <c r="A1187" t="s">
        <v>1854</v>
      </c>
      <c r="B1187" t="s">
        <v>1457</v>
      </c>
      <c r="C1187" s="1">
        <f t="shared" si="474"/>
        <v>3940</v>
      </c>
      <c r="D1187" s="7">
        <f>IF(N1187&gt;0, RANK(N1187,(N1187:P1187,Q1187:AE1187)),0)</f>
        <v>2</v>
      </c>
      <c r="E1187" s="7">
        <f>IF(O1187&gt;0,RANK(O1187,(N1187:P1187,Q1187:AE1187)),0)</f>
        <v>1</v>
      </c>
      <c r="F1187" s="7">
        <f>IF(P1187&gt;0,RANK(P1187,(N1187:P1187,Q1187:AE1187)),0)</f>
        <v>0</v>
      </c>
      <c r="G1187" s="1">
        <f t="shared" si="475"/>
        <v>777</v>
      </c>
      <c r="H1187" s="2">
        <f t="shared" si="463"/>
        <v>0.19720812182741118</v>
      </c>
      <c r="I1187" s="2"/>
      <c r="J1187" s="2">
        <f t="shared" si="476"/>
        <v>0.3880710659898477</v>
      </c>
      <c r="K1187" s="2">
        <f t="shared" si="477"/>
        <v>0.58527918781725885</v>
      </c>
      <c r="L1187" s="2">
        <f t="shared" si="478"/>
        <v>0</v>
      </c>
      <c r="M1187" s="2">
        <f t="shared" si="479"/>
        <v>2.6649746192893509E-2</v>
      </c>
      <c r="N1187" s="55">
        <v>1529</v>
      </c>
      <c r="O1187" s="55">
        <v>2306</v>
      </c>
      <c r="T1187" s="55">
        <v>105</v>
      </c>
      <c r="AG1187" s="7">
        <f>IF(Q1187&gt;0,RANK(Q1187,(N1187:P1187,Q1187:AE1187)),0)</f>
        <v>0</v>
      </c>
      <c r="AH1187" s="7">
        <f>IF(R1187&gt;0,RANK(R1187,(N1187:P1187,Q1187:AE1187)),0)</f>
        <v>0</v>
      </c>
      <c r="AI1187" s="7">
        <f>IF(T1187&gt;0,RANK(T1187,(N1187:P1187,Q1187:AE1187)),0)</f>
        <v>3</v>
      </c>
      <c r="AJ1187" s="7">
        <f>IF(S1187&gt;0,RANK(S1187,(N1187:P1187,Q1187:AE1187)),0)</f>
        <v>0</v>
      </c>
      <c r="AK1187" s="2">
        <f t="shared" si="480"/>
        <v>0</v>
      </c>
      <c r="AL1187" s="2">
        <f t="shared" si="481"/>
        <v>0</v>
      </c>
      <c r="AM1187" s="2">
        <f t="shared" si="482"/>
        <v>2.6649746192893401E-2</v>
      </c>
      <c r="AN1187" s="2">
        <f t="shared" si="483"/>
        <v>0</v>
      </c>
      <c r="AP1187" t="s">
        <v>1854</v>
      </c>
      <c r="AQ1187" t="s">
        <v>1457</v>
      </c>
      <c r="AT1187">
        <v>2</v>
      </c>
      <c r="AU1187" s="95">
        <v>28</v>
      </c>
      <c r="AV1187" s="97">
        <v>5</v>
      </c>
      <c r="AW1187" s="100">
        <f t="shared" si="473"/>
        <v>28005</v>
      </c>
      <c r="AY1187" s="7" t="s">
        <v>1461</v>
      </c>
    </row>
    <row r="1188" spans="1:51" ht="13" hidden="1" customHeight="1" outlineLevel="1">
      <c r="A1188" t="s">
        <v>2190</v>
      </c>
      <c r="B1188" t="s">
        <v>1457</v>
      </c>
      <c r="C1188" s="1">
        <f t="shared" si="474"/>
        <v>4159</v>
      </c>
      <c r="D1188" s="7">
        <f>IF(N1188&gt;0, RANK(N1188,(N1188:P1188,Q1188:AE1188)),0)</f>
        <v>2</v>
      </c>
      <c r="E1188" s="7">
        <f>IF(O1188&gt;0,RANK(O1188,(N1188:P1188,Q1188:AE1188)),0)</f>
        <v>1</v>
      </c>
      <c r="F1188" s="7">
        <f>IF(P1188&gt;0,RANK(P1188,(N1188:P1188,Q1188:AE1188)),0)</f>
        <v>0</v>
      </c>
      <c r="G1188" s="1">
        <f t="shared" si="475"/>
        <v>933</v>
      </c>
      <c r="H1188" s="2">
        <f t="shared" si="463"/>
        <v>0.22433277230103391</v>
      </c>
      <c r="I1188" s="2"/>
      <c r="J1188" s="2">
        <f t="shared" si="476"/>
        <v>0.37869680211589324</v>
      </c>
      <c r="K1188" s="2">
        <f t="shared" si="477"/>
        <v>0.60302957441692717</v>
      </c>
      <c r="L1188" s="2">
        <f t="shared" si="478"/>
        <v>0</v>
      </c>
      <c r="M1188" s="2">
        <f t="shared" si="479"/>
        <v>1.8273623467179645E-2</v>
      </c>
      <c r="N1188" s="55">
        <v>1575</v>
      </c>
      <c r="O1188" s="55">
        <v>2508</v>
      </c>
      <c r="T1188" s="55">
        <v>76</v>
      </c>
      <c r="AG1188" s="7">
        <f>IF(Q1188&gt;0,RANK(Q1188,(N1188:P1188,Q1188:AE1188)),0)</f>
        <v>0</v>
      </c>
      <c r="AH1188" s="7">
        <f>IF(R1188&gt;0,RANK(R1188,(N1188:P1188,Q1188:AE1188)),0)</f>
        <v>0</v>
      </c>
      <c r="AI1188" s="7">
        <f>IF(T1188&gt;0,RANK(T1188,(N1188:P1188,Q1188:AE1188)),0)</f>
        <v>3</v>
      </c>
      <c r="AJ1188" s="7">
        <f>IF(S1188&gt;0,RANK(S1188,(N1188:P1188,Q1188:AE1188)),0)</f>
        <v>0</v>
      </c>
      <c r="AK1188" s="2">
        <f t="shared" si="480"/>
        <v>0</v>
      </c>
      <c r="AL1188" s="2">
        <f t="shared" si="481"/>
        <v>0</v>
      </c>
      <c r="AM1188" s="2">
        <f t="shared" si="482"/>
        <v>1.827362346717961E-2</v>
      </c>
      <c r="AN1188" s="2">
        <f t="shared" si="483"/>
        <v>0</v>
      </c>
      <c r="AP1188" t="s">
        <v>2190</v>
      </c>
      <c r="AQ1188" t="s">
        <v>1457</v>
      </c>
      <c r="AT1188">
        <v>2</v>
      </c>
      <c r="AU1188" s="95">
        <v>28</v>
      </c>
      <c r="AV1188" s="97">
        <v>7</v>
      </c>
      <c r="AW1188" s="100">
        <f t="shared" si="473"/>
        <v>28007</v>
      </c>
      <c r="AY1188" s="7" t="s">
        <v>1461</v>
      </c>
    </row>
    <row r="1189" spans="1:51" ht="13" hidden="1" customHeight="1" outlineLevel="1">
      <c r="A1189" t="s">
        <v>781</v>
      </c>
      <c r="B1189" t="s">
        <v>1457</v>
      </c>
      <c r="C1189" s="1">
        <f t="shared" si="474"/>
        <v>1919</v>
      </c>
      <c r="D1189" s="7">
        <f>IF(N1189&gt;0, RANK(N1189,(N1189:P1189,Q1189:AE1189)),0)</f>
        <v>1</v>
      </c>
      <c r="E1189" s="7">
        <f>IF(O1189&gt;0,RANK(O1189,(N1189:P1189,Q1189:AE1189)),0)</f>
        <v>2</v>
      </c>
      <c r="F1189" s="7">
        <f>IF(P1189&gt;0,RANK(P1189,(N1189:P1189,Q1189:AE1189)),0)</f>
        <v>0</v>
      </c>
      <c r="G1189" s="1">
        <f t="shared" si="475"/>
        <v>50</v>
      </c>
      <c r="H1189" s="2">
        <f t="shared" si="463"/>
        <v>2.6055237102657634E-2</v>
      </c>
      <c r="I1189" s="2"/>
      <c r="J1189" s="2">
        <f t="shared" si="476"/>
        <v>0.50547159979155809</v>
      </c>
      <c r="K1189" s="2">
        <f t="shared" si="477"/>
        <v>0.47941636268890048</v>
      </c>
      <c r="L1189" s="2">
        <f t="shared" si="478"/>
        <v>0</v>
      </c>
      <c r="M1189" s="2">
        <f t="shared" si="479"/>
        <v>1.5112037519541432E-2</v>
      </c>
      <c r="N1189" s="55">
        <v>970</v>
      </c>
      <c r="O1189" s="55">
        <v>920</v>
      </c>
      <c r="T1189" s="55">
        <v>29</v>
      </c>
      <c r="AG1189" s="7">
        <f>IF(Q1189&gt;0,RANK(Q1189,(N1189:P1189,Q1189:AE1189)),0)</f>
        <v>0</v>
      </c>
      <c r="AH1189" s="7">
        <f>IF(R1189&gt;0,RANK(R1189,(N1189:P1189,Q1189:AE1189)),0)</f>
        <v>0</v>
      </c>
      <c r="AI1189" s="7">
        <f>IF(T1189&gt;0,RANK(T1189,(N1189:P1189,Q1189:AE1189)),0)</f>
        <v>3</v>
      </c>
      <c r="AJ1189" s="7">
        <f>IF(S1189&gt;0,RANK(S1189,(N1189:P1189,Q1189:AE1189)),0)</f>
        <v>0</v>
      </c>
      <c r="AK1189" s="2">
        <f t="shared" si="480"/>
        <v>0</v>
      </c>
      <c r="AL1189" s="2">
        <f t="shared" si="481"/>
        <v>0</v>
      </c>
      <c r="AM1189" s="2">
        <f t="shared" si="482"/>
        <v>1.5112037519541427E-2</v>
      </c>
      <c r="AN1189" s="2">
        <f t="shared" si="483"/>
        <v>0</v>
      </c>
      <c r="AP1189" t="s">
        <v>781</v>
      </c>
      <c r="AQ1189" t="s">
        <v>1457</v>
      </c>
      <c r="AT1189">
        <v>2</v>
      </c>
      <c r="AU1189" s="95">
        <v>28</v>
      </c>
      <c r="AV1189" s="97">
        <v>9</v>
      </c>
      <c r="AW1189" s="100">
        <f t="shared" si="473"/>
        <v>28009</v>
      </c>
      <c r="AY1189" s="7" t="s">
        <v>1461</v>
      </c>
    </row>
    <row r="1190" spans="1:51" ht="13" hidden="1" customHeight="1" outlineLevel="1">
      <c r="A1190" t="s">
        <v>2327</v>
      </c>
      <c r="B1190" t="s">
        <v>1457</v>
      </c>
      <c r="C1190" s="1">
        <f t="shared" si="474"/>
        <v>8514</v>
      </c>
      <c r="D1190" s="7">
        <f>IF(N1190&gt;0, RANK(N1190,(N1190:P1190,Q1190:AE1190)),0)</f>
        <v>1</v>
      </c>
      <c r="E1190" s="7">
        <f>IF(O1190&gt;0,RANK(O1190,(N1190:P1190,Q1190:AE1190)),0)</f>
        <v>2</v>
      </c>
      <c r="F1190" s="7">
        <f>IF(P1190&gt;0,RANK(P1190,(N1190:P1190,Q1190:AE1190)),0)</f>
        <v>0</v>
      </c>
      <c r="G1190" s="1">
        <f t="shared" si="475"/>
        <v>414</v>
      </c>
      <c r="H1190" s="2">
        <f t="shared" si="463"/>
        <v>4.8625792811839326E-2</v>
      </c>
      <c r="I1190" s="2"/>
      <c r="J1190" s="2">
        <f t="shared" si="476"/>
        <v>0.51797040169133191</v>
      </c>
      <c r="K1190" s="2">
        <f t="shared" si="477"/>
        <v>0.46934460887949259</v>
      </c>
      <c r="L1190" s="2">
        <f t="shared" si="478"/>
        <v>0</v>
      </c>
      <c r="M1190" s="2">
        <f t="shared" si="479"/>
        <v>1.2684989429175508E-2</v>
      </c>
      <c r="N1190" s="55">
        <v>4410</v>
      </c>
      <c r="O1190" s="55">
        <v>3996</v>
      </c>
      <c r="T1190" s="55">
        <v>108</v>
      </c>
      <c r="AG1190" s="7">
        <f>IF(Q1190&gt;0,RANK(Q1190,(N1190:P1190,Q1190:AE1190)),0)</f>
        <v>0</v>
      </c>
      <c r="AH1190" s="7">
        <f>IF(R1190&gt;0,RANK(R1190,(N1190:P1190,Q1190:AE1190)),0)</f>
        <v>0</v>
      </c>
      <c r="AI1190" s="7">
        <f>IF(T1190&gt;0,RANK(T1190,(N1190:P1190,Q1190:AE1190)),0)</f>
        <v>3</v>
      </c>
      <c r="AJ1190" s="7">
        <f>IF(S1190&gt;0,RANK(S1190,(N1190:P1190,Q1190:AE1190)),0)</f>
        <v>0</v>
      </c>
      <c r="AK1190" s="2">
        <f t="shared" si="480"/>
        <v>0</v>
      </c>
      <c r="AL1190" s="2">
        <f t="shared" si="481"/>
        <v>0</v>
      </c>
      <c r="AM1190" s="2">
        <f t="shared" si="482"/>
        <v>1.2684989429175475E-2</v>
      </c>
      <c r="AN1190" s="2">
        <f t="shared" si="483"/>
        <v>0</v>
      </c>
      <c r="AP1190" t="s">
        <v>2327</v>
      </c>
      <c r="AQ1190" t="s">
        <v>1457</v>
      </c>
      <c r="AT1190">
        <v>2</v>
      </c>
      <c r="AU1190" s="95">
        <v>28</v>
      </c>
      <c r="AV1190" s="97">
        <v>11</v>
      </c>
      <c r="AW1190" s="100">
        <f t="shared" si="473"/>
        <v>28011</v>
      </c>
      <c r="AY1190" s="7" t="s">
        <v>1461</v>
      </c>
    </row>
    <row r="1191" spans="1:51" ht="13" hidden="1" customHeight="1" outlineLevel="1">
      <c r="A1191" t="s">
        <v>1148</v>
      </c>
      <c r="B1191" t="s">
        <v>1457</v>
      </c>
      <c r="C1191" s="1">
        <f t="shared" si="474"/>
        <v>3406</v>
      </c>
      <c r="D1191" s="7">
        <f>IF(N1191&gt;0, RANK(N1191,(N1191:P1191,Q1191:AE1191)),0)</f>
        <v>2</v>
      </c>
      <c r="E1191" s="7">
        <f>IF(O1191&gt;0,RANK(O1191,(N1191:P1191,Q1191:AE1191)),0)</f>
        <v>1</v>
      </c>
      <c r="F1191" s="7">
        <f>IF(P1191&gt;0,RANK(P1191,(N1191:P1191,Q1191:AE1191)),0)</f>
        <v>0</v>
      </c>
      <c r="G1191" s="1">
        <f t="shared" si="475"/>
        <v>912</v>
      </c>
      <c r="H1191" s="2">
        <f t="shared" si="463"/>
        <v>0.26776277157956546</v>
      </c>
      <c r="I1191" s="2"/>
      <c r="J1191" s="2">
        <f t="shared" si="476"/>
        <v>0.35936582501467995</v>
      </c>
      <c r="K1191" s="2">
        <f t="shared" si="477"/>
        <v>0.62712859659424547</v>
      </c>
      <c r="L1191" s="2">
        <f t="shared" si="478"/>
        <v>0</v>
      </c>
      <c r="M1191" s="2">
        <f t="shared" si="479"/>
        <v>1.350557839107458E-2</v>
      </c>
      <c r="N1191" s="55">
        <v>1224</v>
      </c>
      <c r="O1191" s="55">
        <v>2136</v>
      </c>
      <c r="T1191" s="55">
        <v>46</v>
      </c>
      <c r="AG1191" s="7">
        <f>IF(Q1191&gt;0,RANK(Q1191,(N1191:P1191,Q1191:AE1191)),0)</f>
        <v>0</v>
      </c>
      <c r="AH1191" s="7">
        <f>IF(R1191&gt;0,RANK(R1191,(N1191:P1191,Q1191:AE1191)),0)</f>
        <v>0</v>
      </c>
      <c r="AI1191" s="7">
        <f>IF(T1191&gt;0,RANK(T1191,(N1191:P1191,Q1191:AE1191)),0)</f>
        <v>3</v>
      </c>
      <c r="AJ1191" s="7">
        <f>IF(S1191&gt;0,RANK(S1191,(N1191:P1191,Q1191:AE1191)),0)</f>
        <v>0</v>
      </c>
      <c r="AK1191" s="2">
        <f t="shared" si="480"/>
        <v>0</v>
      </c>
      <c r="AL1191" s="2">
        <f t="shared" si="481"/>
        <v>0</v>
      </c>
      <c r="AM1191" s="2">
        <f t="shared" si="482"/>
        <v>1.3505578391074574E-2</v>
      </c>
      <c r="AN1191" s="2">
        <f t="shared" si="483"/>
        <v>0</v>
      </c>
      <c r="AP1191" t="s">
        <v>1148</v>
      </c>
      <c r="AQ1191" t="s">
        <v>1457</v>
      </c>
      <c r="AT1191">
        <v>2</v>
      </c>
      <c r="AU1191" s="95">
        <v>28</v>
      </c>
      <c r="AV1191" s="97">
        <v>13</v>
      </c>
      <c r="AW1191" s="100">
        <f t="shared" si="473"/>
        <v>28013</v>
      </c>
      <c r="AY1191" s="7" t="s">
        <v>1461</v>
      </c>
    </row>
    <row r="1192" spans="1:51" ht="13" hidden="1" customHeight="1" outlineLevel="1">
      <c r="A1192" t="s">
        <v>203</v>
      </c>
      <c r="B1192" t="s">
        <v>1457</v>
      </c>
      <c r="C1192" s="1">
        <f t="shared" si="474"/>
        <v>3088</v>
      </c>
      <c r="D1192" s="7">
        <f>IF(N1192&gt;0, RANK(N1192,(N1192:P1192,Q1192:AE1192)),0)</f>
        <v>2</v>
      </c>
      <c r="E1192" s="7">
        <f>IF(O1192&gt;0,RANK(O1192,(N1192:P1192,Q1192:AE1192)),0)</f>
        <v>1</v>
      </c>
      <c r="F1192" s="7">
        <f>IF(P1192&gt;0,RANK(P1192,(N1192:P1192,Q1192:AE1192)),0)</f>
        <v>0</v>
      </c>
      <c r="G1192" s="1">
        <f t="shared" si="475"/>
        <v>1225</v>
      </c>
      <c r="H1192" s="2">
        <f t="shared" si="463"/>
        <v>0.39669689119170987</v>
      </c>
      <c r="I1192" s="2"/>
      <c r="J1192" s="2">
        <f t="shared" si="476"/>
        <v>0.29209844559585491</v>
      </c>
      <c r="K1192" s="2">
        <f t="shared" si="477"/>
        <v>0.68879533678756477</v>
      </c>
      <c r="L1192" s="2">
        <f t="shared" si="478"/>
        <v>0</v>
      </c>
      <c r="M1192" s="2">
        <f t="shared" si="479"/>
        <v>1.9106217616580379E-2</v>
      </c>
      <c r="N1192" s="55">
        <v>902</v>
      </c>
      <c r="O1192" s="55">
        <v>2127</v>
      </c>
      <c r="T1192" s="55">
        <v>59</v>
      </c>
      <c r="AG1192" s="7">
        <f>IF(Q1192&gt;0,RANK(Q1192,(N1192:P1192,Q1192:AE1192)),0)</f>
        <v>0</v>
      </c>
      <c r="AH1192" s="7">
        <f>IF(R1192&gt;0,RANK(R1192,(N1192:P1192,Q1192:AE1192)),0)</f>
        <v>0</v>
      </c>
      <c r="AI1192" s="7">
        <f>IF(T1192&gt;0,RANK(T1192,(N1192:P1192,Q1192:AE1192)),0)</f>
        <v>3</v>
      </c>
      <c r="AJ1192" s="7">
        <f>IF(S1192&gt;0,RANK(S1192,(N1192:P1192,Q1192:AE1192)),0)</f>
        <v>0</v>
      </c>
      <c r="AK1192" s="2">
        <f t="shared" si="480"/>
        <v>0</v>
      </c>
      <c r="AL1192" s="2">
        <f t="shared" si="481"/>
        <v>0</v>
      </c>
      <c r="AM1192" s="2">
        <f t="shared" si="482"/>
        <v>1.9106217616580309E-2</v>
      </c>
      <c r="AN1192" s="2">
        <f t="shared" si="483"/>
        <v>0</v>
      </c>
      <c r="AP1192" t="s">
        <v>203</v>
      </c>
      <c r="AQ1192" t="s">
        <v>1457</v>
      </c>
      <c r="AT1192">
        <v>2</v>
      </c>
      <c r="AU1192" s="95">
        <v>28</v>
      </c>
      <c r="AV1192" s="97">
        <v>15</v>
      </c>
      <c r="AW1192" s="100">
        <f t="shared" si="473"/>
        <v>28015</v>
      </c>
      <c r="AY1192" s="7" t="s">
        <v>1461</v>
      </c>
    </row>
    <row r="1193" spans="1:51" ht="13" hidden="1" customHeight="1" outlineLevel="1">
      <c r="A1193" t="s">
        <v>1467</v>
      </c>
      <c r="B1193" t="s">
        <v>1457</v>
      </c>
      <c r="C1193" s="1">
        <f t="shared" si="474"/>
        <v>4300</v>
      </c>
      <c r="D1193" s="7">
        <f>IF(N1193&gt;0, RANK(N1193,(N1193:P1193,Q1193:AE1193)),0)</f>
        <v>1</v>
      </c>
      <c r="E1193" s="7">
        <f>IF(O1193&gt;0,RANK(O1193,(N1193:P1193,Q1193:AE1193)),0)</f>
        <v>2</v>
      </c>
      <c r="F1193" s="7">
        <f>IF(P1193&gt;0,RANK(P1193,(N1193:P1193,Q1193:AE1193)),0)</f>
        <v>0</v>
      </c>
      <c r="G1193" s="1">
        <f t="shared" si="475"/>
        <v>267</v>
      </c>
      <c r="H1193" s="2">
        <f t="shared" si="463"/>
        <v>6.2093023255813951E-2</v>
      </c>
      <c r="I1193" s="2"/>
      <c r="J1193" s="2">
        <f t="shared" si="476"/>
        <v>0.52767441860465114</v>
      </c>
      <c r="K1193" s="2">
        <f t="shared" si="477"/>
        <v>0.46558139534883719</v>
      </c>
      <c r="L1193" s="2">
        <f t="shared" si="478"/>
        <v>0</v>
      </c>
      <c r="M1193" s="2">
        <f t="shared" si="479"/>
        <v>6.7441860465116688E-3</v>
      </c>
      <c r="N1193" s="55">
        <v>2269</v>
      </c>
      <c r="O1193" s="55">
        <v>2002</v>
      </c>
      <c r="T1193" s="55">
        <v>29</v>
      </c>
      <c r="AG1193" s="7">
        <f>IF(Q1193&gt;0,RANK(Q1193,(N1193:P1193,Q1193:AE1193)),0)</f>
        <v>0</v>
      </c>
      <c r="AH1193" s="7">
        <f>IF(R1193&gt;0,RANK(R1193,(N1193:P1193,Q1193:AE1193)),0)</f>
        <v>0</v>
      </c>
      <c r="AI1193" s="7">
        <f>IF(T1193&gt;0,RANK(T1193,(N1193:P1193,Q1193:AE1193)),0)</f>
        <v>3</v>
      </c>
      <c r="AJ1193" s="7">
        <f>IF(S1193&gt;0,RANK(S1193,(N1193:P1193,Q1193:AE1193)),0)</f>
        <v>0</v>
      </c>
      <c r="AK1193" s="2">
        <f t="shared" si="480"/>
        <v>0</v>
      </c>
      <c r="AL1193" s="2">
        <f t="shared" si="481"/>
        <v>0</v>
      </c>
      <c r="AM1193" s="2">
        <f t="shared" si="482"/>
        <v>6.744186046511628E-3</v>
      </c>
      <c r="AN1193" s="2">
        <f t="shared" si="483"/>
        <v>0</v>
      </c>
      <c r="AP1193" t="s">
        <v>1467</v>
      </c>
      <c r="AQ1193" t="s">
        <v>1457</v>
      </c>
      <c r="AT1193">
        <v>2</v>
      </c>
      <c r="AU1193" s="95">
        <v>28</v>
      </c>
      <c r="AV1193" s="97">
        <v>17</v>
      </c>
      <c r="AW1193" s="100">
        <f t="shared" si="473"/>
        <v>28017</v>
      </c>
      <c r="AY1193" s="7" t="s">
        <v>1461</v>
      </c>
    </row>
    <row r="1194" spans="1:51" ht="13" hidden="1" customHeight="1" outlineLevel="1">
      <c r="A1194" t="s">
        <v>1280</v>
      </c>
      <c r="B1194" t="s">
        <v>1457</v>
      </c>
      <c r="C1194" s="1">
        <f t="shared" si="474"/>
        <v>2277</v>
      </c>
      <c r="D1194" s="7">
        <f>IF(N1194&gt;0, RANK(N1194,(N1194:P1194,Q1194:AE1194)),0)</f>
        <v>2</v>
      </c>
      <c r="E1194" s="7">
        <f>IF(O1194&gt;0,RANK(O1194,(N1194:P1194,Q1194:AE1194)),0)</f>
        <v>1</v>
      </c>
      <c r="F1194" s="7">
        <f>IF(P1194&gt;0,RANK(P1194,(N1194:P1194,Q1194:AE1194)),0)</f>
        <v>0</v>
      </c>
      <c r="G1194" s="1">
        <f t="shared" si="475"/>
        <v>808</v>
      </c>
      <c r="H1194" s="2">
        <f t="shared" si="463"/>
        <v>0.35485287659200704</v>
      </c>
      <c r="I1194" s="2"/>
      <c r="J1194" s="2">
        <f t="shared" si="476"/>
        <v>0.31313131313131315</v>
      </c>
      <c r="K1194" s="2">
        <f t="shared" si="477"/>
        <v>0.66798418972332019</v>
      </c>
      <c r="L1194" s="2">
        <f t="shared" si="478"/>
        <v>0</v>
      </c>
      <c r="M1194" s="2">
        <f t="shared" si="479"/>
        <v>1.8884497145366663E-2</v>
      </c>
      <c r="N1194" s="55">
        <v>713</v>
      </c>
      <c r="O1194" s="55">
        <v>1521</v>
      </c>
      <c r="T1194" s="55">
        <v>43</v>
      </c>
      <c r="AG1194" s="7">
        <f>IF(Q1194&gt;0,RANK(Q1194,(N1194:P1194,Q1194:AE1194)),0)</f>
        <v>0</v>
      </c>
      <c r="AH1194" s="7">
        <f>IF(R1194&gt;0,RANK(R1194,(N1194:P1194,Q1194:AE1194)),0)</f>
        <v>0</v>
      </c>
      <c r="AI1194" s="7">
        <f>IF(T1194&gt;0,RANK(T1194,(N1194:P1194,Q1194:AE1194)),0)</f>
        <v>3</v>
      </c>
      <c r="AJ1194" s="7">
        <f>IF(S1194&gt;0,RANK(S1194,(N1194:P1194,Q1194:AE1194)),0)</f>
        <v>0</v>
      </c>
      <c r="AK1194" s="2">
        <f t="shared" si="480"/>
        <v>0</v>
      </c>
      <c r="AL1194" s="2">
        <f t="shared" si="481"/>
        <v>0</v>
      </c>
      <c r="AM1194" s="2">
        <f t="shared" si="482"/>
        <v>1.8884497145366712E-2</v>
      </c>
      <c r="AN1194" s="2">
        <f t="shared" si="483"/>
        <v>0</v>
      </c>
      <c r="AP1194" t="s">
        <v>1280</v>
      </c>
      <c r="AQ1194" t="s">
        <v>1457</v>
      </c>
      <c r="AT1194">
        <v>2</v>
      </c>
      <c r="AU1194" s="95">
        <v>28</v>
      </c>
      <c r="AV1194" s="97">
        <v>19</v>
      </c>
      <c r="AW1194" s="100">
        <f t="shared" si="473"/>
        <v>28019</v>
      </c>
      <c r="AY1194" s="7" t="s">
        <v>1461</v>
      </c>
    </row>
    <row r="1195" spans="1:51" ht="13" hidden="1" customHeight="1" outlineLevel="1">
      <c r="A1195" t="s">
        <v>1921</v>
      </c>
      <c r="B1195" t="s">
        <v>1457</v>
      </c>
      <c r="C1195" s="1">
        <f t="shared" si="474"/>
        <v>2179</v>
      </c>
      <c r="D1195" s="7">
        <f>IF(N1195&gt;0, RANK(N1195,(N1195:P1195,Q1195:AE1195)),0)</f>
        <v>1</v>
      </c>
      <c r="E1195" s="7">
        <f>IF(O1195&gt;0,RANK(O1195,(N1195:P1195,Q1195:AE1195)),0)</f>
        <v>2</v>
      </c>
      <c r="F1195" s="7">
        <f>IF(P1195&gt;0,RANK(P1195,(N1195:P1195,Q1195:AE1195)),0)</f>
        <v>0</v>
      </c>
      <c r="G1195" s="1">
        <f t="shared" si="475"/>
        <v>1059</v>
      </c>
      <c r="H1195" s="2">
        <f t="shared" si="463"/>
        <v>0.48600275355667738</v>
      </c>
      <c r="I1195" s="2"/>
      <c r="J1195" s="2">
        <f t="shared" si="476"/>
        <v>0.73887104176227625</v>
      </c>
      <c r="K1195" s="2">
        <f t="shared" si="477"/>
        <v>0.25286828820559892</v>
      </c>
      <c r="L1195" s="2">
        <f t="shared" si="478"/>
        <v>0</v>
      </c>
      <c r="M1195" s="2">
        <f t="shared" si="479"/>
        <v>8.2606700321248283E-3</v>
      </c>
      <c r="N1195" s="55">
        <v>1610</v>
      </c>
      <c r="O1195" s="55">
        <v>551</v>
      </c>
      <c r="T1195" s="55">
        <v>18</v>
      </c>
      <c r="AG1195" s="7">
        <f>IF(Q1195&gt;0,RANK(Q1195,(N1195:P1195,Q1195:AE1195)),0)</f>
        <v>0</v>
      </c>
      <c r="AH1195" s="7">
        <f>IF(R1195&gt;0,RANK(R1195,(N1195:P1195,Q1195:AE1195)),0)</f>
        <v>0</v>
      </c>
      <c r="AI1195" s="7">
        <f>IF(T1195&gt;0,RANK(T1195,(N1195:P1195,Q1195:AE1195)),0)</f>
        <v>3</v>
      </c>
      <c r="AJ1195" s="7">
        <f>IF(S1195&gt;0,RANK(S1195,(N1195:P1195,Q1195:AE1195)),0)</f>
        <v>0</v>
      </c>
      <c r="AK1195" s="2">
        <f t="shared" si="480"/>
        <v>0</v>
      </c>
      <c r="AL1195" s="2">
        <f t="shared" si="481"/>
        <v>0</v>
      </c>
      <c r="AM1195" s="2">
        <f t="shared" si="482"/>
        <v>8.2606700321248283E-3</v>
      </c>
      <c r="AN1195" s="2">
        <f t="shared" si="483"/>
        <v>0</v>
      </c>
      <c r="AP1195" t="s">
        <v>1921</v>
      </c>
      <c r="AQ1195" t="s">
        <v>1457</v>
      </c>
      <c r="AT1195">
        <v>2</v>
      </c>
      <c r="AU1195" s="95">
        <v>28</v>
      </c>
      <c r="AV1195" s="97">
        <v>21</v>
      </c>
      <c r="AW1195" s="100">
        <f t="shared" si="473"/>
        <v>28021</v>
      </c>
      <c r="AY1195" s="7" t="s">
        <v>1461</v>
      </c>
    </row>
    <row r="1196" spans="1:51" ht="13" hidden="1" customHeight="1" outlineLevel="1">
      <c r="A1196" t="s">
        <v>1281</v>
      </c>
      <c r="B1196" t="s">
        <v>1457</v>
      </c>
      <c r="C1196" s="1">
        <f t="shared" si="474"/>
        <v>4133</v>
      </c>
      <c r="D1196" s="7">
        <f>IF(N1196&gt;0, RANK(N1196,(N1196:P1196,Q1196:AE1196)),0)</f>
        <v>2</v>
      </c>
      <c r="E1196" s="7">
        <f>IF(O1196&gt;0,RANK(O1196,(N1196:P1196,Q1196:AE1196)),0)</f>
        <v>1</v>
      </c>
      <c r="F1196" s="7">
        <f>IF(P1196&gt;0,RANK(P1196,(N1196:P1196,Q1196:AE1196)),0)</f>
        <v>0</v>
      </c>
      <c r="G1196" s="1">
        <f t="shared" si="475"/>
        <v>1485</v>
      </c>
      <c r="H1196" s="2">
        <f t="shared" si="463"/>
        <v>0.35930316961045244</v>
      </c>
      <c r="I1196" s="2"/>
      <c r="J1196" s="2">
        <f t="shared" si="476"/>
        <v>0.30849262037261072</v>
      </c>
      <c r="K1196" s="2">
        <f t="shared" si="477"/>
        <v>0.6677957899830631</v>
      </c>
      <c r="L1196" s="2">
        <f t="shared" si="478"/>
        <v>0</v>
      </c>
      <c r="M1196" s="2">
        <f t="shared" si="479"/>
        <v>2.3711589644326181E-2</v>
      </c>
      <c r="N1196" s="55">
        <v>1275</v>
      </c>
      <c r="O1196" s="55">
        <v>2760</v>
      </c>
      <c r="T1196" s="55">
        <v>98</v>
      </c>
      <c r="AG1196" s="7">
        <f>IF(Q1196&gt;0,RANK(Q1196,(N1196:P1196,Q1196:AE1196)),0)</f>
        <v>0</v>
      </c>
      <c r="AH1196" s="7">
        <f>IF(R1196&gt;0,RANK(R1196,(N1196:P1196,Q1196:AE1196)),0)</f>
        <v>0</v>
      </c>
      <c r="AI1196" s="7">
        <f>IF(T1196&gt;0,RANK(T1196,(N1196:P1196,Q1196:AE1196)),0)</f>
        <v>3</v>
      </c>
      <c r="AJ1196" s="7">
        <f>IF(S1196&gt;0,RANK(S1196,(N1196:P1196,Q1196:AE1196)),0)</f>
        <v>0</v>
      </c>
      <c r="AK1196" s="2">
        <f t="shared" si="480"/>
        <v>0</v>
      </c>
      <c r="AL1196" s="2">
        <f t="shared" si="481"/>
        <v>0</v>
      </c>
      <c r="AM1196" s="2">
        <f t="shared" si="482"/>
        <v>2.3711589644326157E-2</v>
      </c>
      <c r="AN1196" s="2">
        <f t="shared" si="483"/>
        <v>0</v>
      </c>
      <c r="AP1196" t="s">
        <v>1281</v>
      </c>
      <c r="AQ1196" t="s">
        <v>1457</v>
      </c>
      <c r="AT1196">
        <v>2</v>
      </c>
      <c r="AU1196" s="95">
        <v>28</v>
      </c>
      <c r="AV1196" s="97">
        <v>23</v>
      </c>
      <c r="AW1196" s="100">
        <f t="shared" si="473"/>
        <v>28023</v>
      </c>
      <c r="AY1196" s="7" t="s">
        <v>1461</v>
      </c>
    </row>
    <row r="1197" spans="1:51" ht="13" hidden="1" customHeight="1" outlineLevel="1">
      <c r="A1197" t="s">
        <v>1282</v>
      </c>
      <c r="B1197" t="s">
        <v>1457</v>
      </c>
      <c r="C1197" s="1">
        <f t="shared" si="474"/>
        <v>6371</v>
      </c>
      <c r="D1197" s="7">
        <f>IF(N1197&gt;0, RANK(N1197,(N1197:P1197,Q1197:AE1197)),0)</f>
        <v>1</v>
      </c>
      <c r="E1197" s="7">
        <f>IF(O1197&gt;0,RANK(O1197,(N1197:P1197,Q1197:AE1197)),0)</f>
        <v>2</v>
      </c>
      <c r="F1197" s="7">
        <f>IF(P1197&gt;0,RANK(P1197,(N1197:P1197,Q1197:AE1197)),0)</f>
        <v>0</v>
      </c>
      <c r="G1197" s="1">
        <f t="shared" si="475"/>
        <v>725</v>
      </c>
      <c r="H1197" s="2">
        <f t="shared" si="463"/>
        <v>0.1137968921676346</v>
      </c>
      <c r="I1197" s="2"/>
      <c r="J1197" s="2">
        <f t="shared" si="476"/>
        <v>0.55281745408884009</v>
      </c>
      <c r="K1197" s="2">
        <f t="shared" si="477"/>
        <v>0.43902056192120548</v>
      </c>
      <c r="L1197" s="2">
        <f t="shared" si="478"/>
        <v>0</v>
      </c>
      <c r="M1197" s="2">
        <f t="shared" si="479"/>
        <v>8.1619839899544355E-3</v>
      </c>
      <c r="N1197" s="55">
        <v>3522</v>
      </c>
      <c r="O1197" s="55">
        <v>2797</v>
      </c>
      <c r="T1197" s="55">
        <v>52</v>
      </c>
      <c r="AG1197" s="7">
        <f>IF(Q1197&gt;0,RANK(Q1197,(N1197:P1197,Q1197:AE1197)),0)</f>
        <v>0</v>
      </c>
      <c r="AH1197" s="7">
        <f>IF(R1197&gt;0,RANK(R1197,(N1197:P1197,Q1197:AE1197)),0)</f>
        <v>0</v>
      </c>
      <c r="AI1197" s="7">
        <f>IF(T1197&gt;0,RANK(T1197,(N1197:P1197,Q1197:AE1197)),0)</f>
        <v>3</v>
      </c>
      <c r="AJ1197" s="7">
        <f>IF(S1197&gt;0,RANK(S1197,(N1197:P1197,Q1197:AE1197)),0)</f>
        <v>0</v>
      </c>
      <c r="AK1197" s="2">
        <f t="shared" si="480"/>
        <v>0</v>
      </c>
      <c r="AL1197" s="2">
        <f t="shared" si="481"/>
        <v>0</v>
      </c>
      <c r="AM1197" s="2">
        <f t="shared" si="482"/>
        <v>8.1619839899544806E-3</v>
      </c>
      <c r="AN1197" s="2">
        <f t="shared" si="483"/>
        <v>0</v>
      </c>
      <c r="AP1197" t="s">
        <v>1282</v>
      </c>
      <c r="AQ1197" t="s">
        <v>1457</v>
      </c>
      <c r="AT1197">
        <v>2</v>
      </c>
      <c r="AU1197" s="95">
        <v>28</v>
      </c>
      <c r="AV1197" s="97">
        <v>25</v>
      </c>
      <c r="AW1197" s="100">
        <f t="shared" si="473"/>
        <v>28025</v>
      </c>
      <c r="AY1197" s="7" t="s">
        <v>1461</v>
      </c>
    </row>
    <row r="1198" spans="1:51" ht="13" hidden="1" customHeight="1" outlineLevel="1">
      <c r="A1198" t="s">
        <v>2046</v>
      </c>
      <c r="B1198" t="s">
        <v>1457</v>
      </c>
      <c r="C1198" s="1">
        <f t="shared" si="474"/>
        <v>4961</v>
      </c>
      <c r="D1198" s="7">
        <f>IF(N1198&gt;0, RANK(N1198,(N1198:P1198,Q1198:AE1198)),0)</f>
        <v>1</v>
      </c>
      <c r="E1198" s="7">
        <f>IF(O1198&gt;0,RANK(O1198,(N1198:P1198,Q1198:AE1198)),0)</f>
        <v>2</v>
      </c>
      <c r="F1198" s="7">
        <f>IF(P1198&gt;0,RANK(P1198,(N1198:P1198,Q1198:AE1198)),0)</f>
        <v>0</v>
      </c>
      <c r="G1198" s="1">
        <f t="shared" si="475"/>
        <v>452</v>
      </c>
      <c r="H1198" s="2">
        <f t="shared" si="463"/>
        <v>9.1110663172747436E-2</v>
      </c>
      <c r="I1198" s="2"/>
      <c r="J1198" s="2">
        <f t="shared" si="476"/>
        <v>0.53819794396291065</v>
      </c>
      <c r="K1198" s="2">
        <f t="shared" si="477"/>
        <v>0.4470872807901633</v>
      </c>
      <c r="L1198" s="2">
        <f t="shared" si="478"/>
        <v>0</v>
      </c>
      <c r="M1198" s="2">
        <f t="shared" si="479"/>
        <v>1.4714775246926048E-2</v>
      </c>
      <c r="N1198" s="55">
        <v>2670</v>
      </c>
      <c r="O1198" s="55">
        <v>2218</v>
      </c>
      <c r="T1198" s="55">
        <v>73</v>
      </c>
      <c r="AG1198" s="7">
        <f>IF(Q1198&gt;0,RANK(Q1198,(N1198:P1198,Q1198:AE1198)),0)</f>
        <v>0</v>
      </c>
      <c r="AH1198" s="7">
        <f>IF(R1198&gt;0,RANK(R1198,(N1198:P1198,Q1198:AE1198)),0)</f>
        <v>0</v>
      </c>
      <c r="AI1198" s="7">
        <f>IF(T1198&gt;0,RANK(T1198,(N1198:P1198,Q1198:AE1198)),0)</f>
        <v>3</v>
      </c>
      <c r="AJ1198" s="7">
        <f>IF(S1198&gt;0,RANK(S1198,(N1198:P1198,Q1198:AE1198)),0)</f>
        <v>0</v>
      </c>
      <c r="AK1198" s="2">
        <f t="shared" si="480"/>
        <v>0</v>
      </c>
      <c r="AL1198" s="2">
        <f t="shared" si="481"/>
        <v>0</v>
      </c>
      <c r="AM1198" s="2">
        <f t="shared" si="482"/>
        <v>1.4714775246926022E-2</v>
      </c>
      <c r="AN1198" s="2">
        <f t="shared" si="483"/>
        <v>0</v>
      </c>
      <c r="AP1198" t="s">
        <v>2046</v>
      </c>
      <c r="AQ1198" t="s">
        <v>1457</v>
      </c>
      <c r="AT1198">
        <v>2</v>
      </c>
      <c r="AU1198" s="95">
        <v>28</v>
      </c>
      <c r="AV1198" s="97">
        <v>27</v>
      </c>
      <c r="AW1198" s="100">
        <f t="shared" si="473"/>
        <v>28027</v>
      </c>
      <c r="AY1198" s="7" t="s">
        <v>1461</v>
      </c>
    </row>
    <row r="1199" spans="1:51" ht="13" hidden="1" customHeight="1" outlineLevel="1">
      <c r="A1199" t="s">
        <v>211</v>
      </c>
      <c r="B1199" t="s">
        <v>1457</v>
      </c>
      <c r="C1199" s="1">
        <f t="shared" si="474"/>
        <v>6415</v>
      </c>
      <c r="D1199" s="7">
        <f>IF(N1199&gt;0, RANK(N1199,(N1199:P1199,Q1199:AE1199)),0)</f>
        <v>2</v>
      </c>
      <c r="E1199" s="7">
        <f>IF(O1199&gt;0,RANK(O1199,(N1199:P1199,Q1199:AE1199)),0)</f>
        <v>1</v>
      </c>
      <c r="F1199" s="7">
        <f>IF(P1199&gt;0,RANK(P1199,(N1199:P1199,Q1199:AE1199)),0)</f>
        <v>0</v>
      </c>
      <c r="G1199" s="1">
        <f t="shared" si="475"/>
        <v>380</v>
      </c>
      <c r="H1199" s="2">
        <f t="shared" si="463"/>
        <v>5.9236165237724084E-2</v>
      </c>
      <c r="I1199" s="2"/>
      <c r="J1199" s="2">
        <f t="shared" si="476"/>
        <v>0.45985970381917379</v>
      </c>
      <c r="K1199" s="2">
        <f t="shared" si="477"/>
        <v>0.51909586905689786</v>
      </c>
      <c r="L1199" s="2">
        <f t="shared" si="478"/>
        <v>0</v>
      </c>
      <c r="M1199" s="2">
        <f t="shared" si="479"/>
        <v>2.1044427123928289E-2</v>
      </c>
      <c r="N1199" s="55">
        <v>2950</v>
      </c>
      <c r="O1199" s="55">
        <v>3330</v>
      </c>
      <c r="T1199" s="55">
        <v>135</v>
      </c>
      <c r="AG1199" s="7">
        <f>IF(Q1199&gt;0,RANK(Q1199,(N1199:P1199,Q1199:AE1199)),0)</f>
        <v>0</v>
      </c>
      <c r="AH1199" s="7">
        <f>IF(R1199&gt;0,RANK(R1199,(N1199:P1199,Q1199:AE1199)),0)</f>
        <v>0</v>
      </c>
      <c r="AI1199" s="7">
        <f>IF(T1199&gt;0,RANK(T1199,(N1199:P1199,Q1199:AE1199)),0)</f>
        <v>3</v>
      </c>
      <c r="AJ1199" s="7">
        <f>IF(S1199&gt;0,RANK(S1199,(N1199:P1199,Q1199:AE1199)),0)</f>
        <v>0</v>
      </c>
      <c r="AK1199" s="2">
        <f t="shared" si="480"/>
        <v>0</v>
      </c>
      <c r="AL1199" s="2">
        <f t="shared" si="481"/>
        <v>0</v>
      </c>
      <c r="AM1199" s="2">
        <f t="shared" si="482"/>
        <v>2.1044427123928292E-2</v>
      </c>
      <c r="AN1199" s="2">
        <f t="shared" si="483"/>
        <v>0</v>
      </c>
      <c r="AP1199" t="s">
        <v>211</v>
      </c>
      <c r="AQ1199" t="s">
        <v>1457</v>
      </c>
      <c r="AT1199">
        <v>2</v>
      </c>
      <c r="AU1199" s="95">
        <v>28</v>
      </c>
      <c r="AV1199" s="97">
        <v>29</v>
      </c>
      <c r="AW1199" s="100">
        <f t="shared" si="473"/>
        <v>28029</v>
      </c>
      <c r="AY1199" s="7" t="s">
        <v>1461</v>
      </c>
    </row>
    <row r="1200" spans="1:51" ht="13" hidden="1" customHeight="1" outlineLevel="1">
      <c r="A1200" t="s">
        <v>531</v>
      </c>
      <c r="B1200" t="s">
        <v>1457</v>
      </c>
      <c r="C1200" s="1">
        <f t="shared" si="474"/>
        <v>5117</v>
      </c>
      <c r="D1200" s="7">
        <f>IF(N1200&gt;0, RANK(N1200,(N1200:P1200,Q1200:AE1200)),0)</f>
        <v>2</v>
      </c>
      <c r="E1200" s="7">
        <f>IF(O1200&gt;0,RANK(O1200,(N1200:P1200,Q1200:AE1200)),0)</f>
        <v>1</v>
      </c>
      <c r="F1200" s="7">
        <f>IF(P1200&gt;0,RANK(P1200,(N1200:P1200,Q1200:AE1200)),0)</f>
        <v>0</v>
      </c>
      <c r="G1200" s="1">
        <f t="shared" si="475"/>
        <v>940</v>
      </c>
      <c r="H1200" s="2">
        <f t="shared" si="463"/>
        <v>0.18370138753175688</v>
      </c>
      <c r="I1200" s="2"/>
      <c r="J1200" s="2">
        <f t="shared" si="476"/>
        <v>0.39085401602501468</v>
      </c>
      <c r="K1200" s="2">
        <f t="shared" si="477"/>
        <v>0.57455540355677159</v>
      </c>
      <c r="L1200" s="2">
        <f t="shared" si="478"/>
        <v>0</v>
      </c>
      <c r="M1200" s="2">
        <f t="shared" si="479"/>
        <v>3.4590580418213723E-2</v>
      </c>
      <c r="N1200" s="55">
        <v>2000</v>
      </c>
      <c r="O1200" s="55">
        <v>2940</v>
      </c>
      <c r="T1200" s="55">
        <v>177</v>
      </c>
      <c r="AG1200" s="7">
        <f>IF(Q1200&gt;0,RANK(Q1200,(N1200:P1200,Q1200:AE1200)),0)</f>
        <v>0</v>
      </c>
      <c r="AH1200" s="7">
        <f>IF(R1200&gt;0,RANK(R1200,(N1200:P1200,Q1200:AE1200)),0)</f>
        <v>0</v>
      </c>
      <c r="AI1200" s="7">
        <f>IF(T1200&gt;0,RANK(T1200,(N1200:P1200,Q1200:AE1200)),0)</f>
        <v>3</v>
      </c>
      <c r="AJ1200" s="7">
        <f>IF(S1200&gt;0,RANK(S1200,(N1200:P1200,Q1200:AE1200)),0)</f>
        <v>0</v>
      </c>
      <c r="AK1200" s="2">
        <f t="shared" si="480"/>
        <v>0</v>
      </c>
      <c r="AL1200" s="2">
        <f t="shared" si="481"/>
        <v>0</v>
      </c>
      <c r="AM1200" s="2">
        <f t="shared" si="482"/>
        <v>3.45905804182138E-2</v>
      </c>
      <c r="AN1200" s="2">
        <f t="shared" si="483"/>
        <v>0</v>
      </c>
      <c r="AP1200" t="s">
        <v>531</v>
      </c>
      <c r="AQ1200" t="s">
        <v>1457</v>
      </c>
      <c r="AT1200">
        <v>2</v>
      </c>
      <c r="AU1200" s="95">
        <v>28</v>
      </c>
      <c r="AV1200" s="97">
        <v>31</v>
      </c>
      <c r="AW1200" s="100">
        <f t="shared" si="473"/>
        <v>28031</v>
      </c>
      <c r="AY1200" s="7" t="s">
        <v>1461</v>
      </c>
    </row>
    <row r="1201" spans="1:51" ht="13" hidden="1" customHeight="1" outlineLevel="1">
      <c r="A1201" t="s">
        <v>2025</v>
      </c>
      <c r="B1201" t="s">
        <v>1457</v>
      </c>
      <c r="C1201" s="1">
        <f t="shared" si="474"/>
        <v>25312</v>
      </c>
      <c r="D1201" s="7">
        <f>IF(N1201&gt;0, RANK(N1201,(N1201:P1201,Q1201:AE1201)),0)</f>
        <v>2</v>
      </c>
      <c r="E1201" s="7">
        <f>IF(O1201&gt;0,RANK(O1201,(N1201:P1201,Q1201:AE1201)),0)</f>
        <v>1</v>
      </c>
      <c r="F1201" s="7">
        <f>IF(P1201&gt;0,RANK(P1201,(N1201:P1201,Q1201:AE1201)),0)</f>
        <v>0</v>
      </c>
      <c r="G1201" s="1">
        <f t="shared" si="475"/>
        <v>9385</v>
      </c>
      <c r="H1201" s="2">
        <f t="shared" ref="H1201:H1264" si="484">IF(C1201&gt;0,G1201/C1201,0)</f>
        <v>0.37077275600505688</v>
      </c>
      <c r="I1201" s="2"/>
      <c r="J1201" s="2">
        <f t="shared" si="476"/>
        <v>0.29768489254108721</v>
      </c>
      <c r="K1201" s="2">
        <f t="shared" si="477"/>
        <v>0.66845764854614409</v>
      </c>
      <c r="L1201" s="2">
        <f t="shared" si="478"/>
        <v>0</v>
      </c>
      <c r="M1201" s="2">
        <f t="shared" si="479"/>
        <v>3.3857458912768701E-2</v>
      </c>
      <c r="N1201" s="55">
        <v>7535</v>
      </c>
      <c r="O1201" s="55">
        <v>16920</v>
      </c>
      <c r="T1201" s="55">
        <v>857</v>
      </c>
      <c r="AG1201" s="7">
        <f>IF(Q1201&gt;0,RANK(Q1201,(N1201:P1201,Q1201:AE1201)),0)</f>
        <v>0</v>
      </c>
      <c r="AH1201" s="7">
        <f>IF(R1201&gt;0,RANK(R1201,(N1201:P1201,Q1201:AE1201)),0)</f>
        <v>0</v>
      </c>
      <c r="AI1201" s="7">
        <f>IF(T1201&gt;0,RANK(T1201,(N1201:P1201,Q1201:AE1201)),0)</f>
        <v>3</v>
      </c>
      <c r="AJ1201" s="7">
        <f>IF(S1201&gt;0,RANK(S1201,(N1201:P1201,Q1201:AE1201)),0)</f>
        <v>0</v>
      </c>
      <c r="AK1201" s="2">
        <f t="shared" si="480"/>
        <v>0</v>
      </c>
      <c r="AL1201" s="2">
        <f t="shared" si="481"/>
        <v>0</v>
      </c>
      <c r="AM1201" s="2">
        <f t="shared" si="482"/>
        <v>3.3857458912768645E-2</v>
      </c>
      <c r="AN1201" s="2">
        <f t="shared" si="483"/>
        <v>0</v>
      </c>
      <c r="AP1201" t="s">
        <v>2025</v>
      </c>
      <c r="AQ1201" t="s">
        <v>1457</v>
      </c>
      <c r="AT1201">
        <v>2</v>
      </c>
      <c r="AU1201" s="95">
        <v>28</v>
      </c>
      <c r="AV1201" s="97">
        <v>33</v>
      </c>
      <c r="AW1201" s="100">
        <f t="shared" si="473"/>
        <v>28033</v>
      </c>
      <c r="AY1201" s="7" t="s">
        <v>1461</v>
      </c>
    </row>
    <row r="1202" spans="1:51" ht="13" hidden="1" customHeight="1" outlineLevel="1">
      <c r="A1202" t="s">
        <v>212</v>
      </c>
      <c r="B1202" t="s">
        <v>1457</v>
      </c>
      <c r="C1202" s="1">
        <f t="shared" si="474"/>
        <v>14346</v>
      </c>
      <c r="D1202" s="7">
        <f>IF(N1202&gt;0, RANK(N1202,(N1202:P1202,Q1202:AE1202)),0)</f>
        <v>2</v>
      </c>
      <c r="E1202" s="7">
        <f>IF(O1202&gt;0,RANK(O1202,(N1202:P1202,Q1202:AE1202)),0)</f>
        <v>1</v>
      </c>
      <c r="F1202" s="7">
        <f>IF(P1202&gt;0,RANK(P1202,(N1202:P1202,Q1202:AE1202)),0)</f>
        <v>0</v>
      </c>
      <c r="G1202" s="1">
        <f t="shared" si="475"/>
        <v>4430</v>
      </c>
      <c r="H1202" s="2">
        <f t="shared" si="484"/>
        <v>0.30879687717830756</v>
      </c>
      <c r="I1202" s="2"/>
      <c r="J1202" s="2">
        <f t="shared" si="476"/>
        <v>0.33221803987174126</v>
      </c>
      <c r="K1202" s="2">
        <f t="shared" si="477"/>
        <v>0.64101491705004876</v>
      </c>
      <c r="L1202" s="2">
        <f t="shared" si="478"/>
        <v>0</v>
      </c>
      <c r="M1202" s="2">
        <f t="shared" si="479"/>
        <v>2.6767043078209984E-2</v>
      </c>
      <c r="N1202" s="55">
        <v>4766</v>
      </c>
      <c r="O1202" s="55">
        <v>9196</v>
      </c>
      <c r="T1202" s="55">
        <v>384</v>
      </c>
      <c r="AG1202" s="7">
        <f>IF(Q1202&gt;0,RANK(Q1202,(N1202:P1202,Q1202:AE1202)),0)</f>
        <v>0</v>
      </c>
      <c r="AH1202" s="7">
        <f>IF(R1202&gt;0,RANK(R1202,(N1202:P1202,Q1202:AE1202)),0)</f>
        <v>0</v>
      </c>
      <c r="AI1202" s="7">
        <f>IF(T1202&gt;0,RANK(T1202,(N1202:P1202,Q1202:AE1202)),0)</f>
        <v>3</v>
      </c>
      <c r="AJ1202" s="7">
        <f>IF(S1202&gt;0,RANK(S1202,(N1202:P1202,Q1202:AE1202)),0)</f>
        <v>0</v>
      </c>
      <c r="AK1202" s="2">
        <f t="shared" si="480"/>
        <v>0</v>
      </c>
      <c r="AL1202" s="2">
        <f t="shared" si="481"/>
        <v>0</v>
      </c>
      <c r="AM1202" s="2">
        <f t="shared" si="482"/>
        <v>2.6767043078209953E-2</v>
      </c>
      <c r="AN1202" s="2">
        <f t="shared" si="483"/>
        <v>0</v>
      </c>
      <c r="AP1202" t="s">
        <v>212</v>
      </c>
      <c r="AQ1202" t="s">
        <v>1457</v>
      </c>
      <c r="AT1202">
        <v>2</v>
      </c>
      <c r="AU1202" s="95">
        <v>28</v>
      </c>
      <c r="AV1202" s="97">
        <v>35</v>
      </c>
      <c r="AW1202" s="100">
        <f t="shared" si="473"/>
        <v>28035</v>
      </c>
      <c r="AY1202" s="7" t="s">
        <v>1461</v>
      </c>
    </row>
    <row r="1203" spans="1:51" ht="13" hidden="1" customHeight="1" outlineLevel="1">
      <c r="A1203" t="s">
        <v>2389</v>
      </c>
      <c r="B1203" t="s">
        <v>1457</v>
      </c>
      <c r="C1203" s="1">
        <f t="shared" si="474"/>
        <v>2278</v>
      </c>
      <c r="D1203" s="7">
        <f>IF(N1203&gt;0, RANK(N1203,(N1203:P1203,Q1203:AE1203)),0)</f>
        <v>2</v>
      </c>
      <c r="E1203" s="7">
        <f>IF(O1203&gt;0,RANK(O1203,(N1203:P1203,Q1203:AE1203)),0)</f>
        <v>1</v>
      </c>
      <c r="F1203" s="7">
        <f>IF(P1203&gt;0,RANK(P1203,(N1203:P1203,Q1203:AE1203)),0)</f>
        <v>0</v>
      </c>
      <c r="G1203" s="1">
        <f t="shared" si="475"/>
        <v>651</v>
      </c>
      <c r="H1203" s="2">
        <f t="shared" si="484"/>
        <v>0.28577699736611062</v>
      </c>
      <c r="I1203" s="2"/>
      <c r="J1203" s="2">
        <f t="shared" si="476"/>
        <v>0.3485513608428446</v>
      </c>
      <c r="K1203" s="2">
        <f t="shared" si="477"/>
        <v>0.63432835820895528</v>
      </c>
      <c r="L1203" s="2">
        <f t="shared" si="478"/>
        <v>0</v>
      </c>
      <c r="M1203" s="2">
        <f t="shared" si="479"/>
        <v>1.7120280948200173E-2</v>
      </c>
      <c r="N1203" s="55">
        <v>794</v>
      </c>
      <c r="O1203" s="55">
        <v>1445</v>
      </c>
      <c r="T1203" s="55">
        <v>39</v>
      </c>
      <c r="AG1203" s="7">
        <f>IF(Q1203&gt;0,RANK(Q1203,(N1203:P1203,Q1203:AE1203)),0)</f>
        <v>0</v>
      </c>
      <c r="AH1203" s="7">
        <f>IF(R1203&gt;0,RANK(R1203,(N1203:P1203,Q1203:AE1203)),0)</f>
        <v>0</v>
      </c>
      <c r="AI1203" s="7">
        <f>IF(T1203&gt;0,RANK(T1203,(N1203:P1203,Q1203:AE1203)),0)</f>
        <v>3</v>
      </c>
      <c r="AJ1203" s="7">
        <f>IF(S1203&gt;0,RANK(S1203,(N1203:P1203,Q1203:AE1203)),0)</f>
        <v>0</v>
      </c>
      <c r="AK1203" s="2">
        <f t="shared" si="480"/>
        <v>0</v>
      </c>
      <c r="AL1203" s="2">
        <f t="shared" si="481"/>
        <v>0</v>
      </c>
      <c r="AM1203" s="2">
        <f t="shared" si="482"/>
        <v>1.7120280948200176E-2</v>
      </c>
      <c r="AN1203" s="2">
        <f t="shared" si="483"/>
        <v>0</v>
      </c>
      <c r="AP1203" t="s">
        <v>2389</v>
      </c>
      <c r="AQ1203" t="s">
        <v>1457</v>
      </c>
      <c r="AT1203">
        <v>2</v>
      </c>
      <c r="AU1203" s="95">
        <v>28</v>
      </c>
      <c r="AV1203" s="97">
        <v>37</v>
      </c>
      <c r="AW1203" s="100">
        <f t="shared" si="473"/>
        <v>28037</v>
      </c>
      <c r="AY1203" s="7" t="s">
        <v>1461</v>
      </c>
    </row>
    <row r="1204" spans="1:51" ht="13" hidden="1" customHeight="1" outlineLevel="1">
      <c r="A1204" t="s">
        <v>1108</v>
      </c>
      <c r="B1204" t="s">
        <v>1457</v>
      </c>
      <c r="C1204" s="1">
        <f t="shared" si="474"/>
        <v>4353</v>
      </c>
      <c r="D1204" s="7">
        <f>IF(N1204&gt;0, RANK(N1204,(N1204:P1204,Q1204:AE1204)),0)</f>
        <v>2</v>
      </c>
      <c r="E1204" s="7">
        <f>IF(O1204&gt;0,RANK(O1204,(N1204:P1204,Q1204:AE1204)),0)</f>
        <v>1</v>
      </c>
      <c r="F1204" s="7">
        <f>IF(P1204&gt;0,RANK(P1204,(N1204:P1204,Q1204:AE1204)),0)</f>
        <v>0</v>
      </c>
      <c r="G1204" s="1">
        <f t="shared" si="475"/>
        <v>2603</v>
      </c>
      <c r="H1204" s="2">
        <f t="shared" si="484"/>
        <v>0.59797840569722027</v>
      </c>
      <c r="I1204" s="2"/>
      <c r="J1204" s="2">
        <f t="shared" si="476"/>
        <v>0.16724098322995634</v>
      </c>
      <c r="K1204" s="2">
        <f t="shared" si="477"/>
        <v>0.76521938892717667</v>
      </c>
      <c r="L1204" s="2">
        <f t="shared" si="478"/>
        <v>0</v>
      </c>
      <c r="M1204" s="2">
        <f t="shared" si="479"/>
        <v>6.7539627842866934E-2</v>
      </c>
      <c r="N1204" s="55">
        <v>728</v>
      </c>
      <c r="O1204" s="55">
        <v>3331</v>
      </c>
      <c r="T1204" s="55">
        <v>294</v>
      </c>
      <c r="AG1204" s="7">
        <f>IF(Q1204&gt;0,RANK(Q1204,(N1204:P1204,Q1204:AE1204)),0)</f>
        <v>0</v>
      </c>
      <c r="AH1204" s="7">
        <f>IF(R1204&gt;0,RANK(R1204,(N1204:P1204,Q1204:AE1204)),0)</f>
        <v>0</v>
      </c>
      <c r="AI1204" s="7">
        <f>IF(T1204&gt;0,RANK(T1204,(N1204:P1204,Q1204:AE1204)),0)</f>
        <v>3</v>
      </c>
      <c r="AJ1204" s="7">
        <f>IF(S1204&gt;0,RANK(S1204,(N1204:P1204,Q1204:AE1204)),0)</f>
        <v>0</v>
      </c>
      <c r="AK1204" s="2">
        <f t="shared" si="480"/>
        <v>0</v>
      </c>
      <c r="AL1204" s="2">
        <f t="shared" si="481"/>
        <v>0</v>
      </c>
      <c r="AM1204" s="2">
        <f t="shared" si="482"/>
        <v>6.7539627842866989E-2</v>
      </c>
      <c r="AN1204" s="2">
        <f t="shared" si="483"/>
        <v>0</v>
      </c>
      <c r="AP1204" t="s">
        <v>1108</v>
      </c>
      <c r="AQ1204" t="s">
        <v>1457</v>
      </c>
      <c r="AT1204">
        <v>2</v>
      </c>
      <c r="AU1204" s="95">
        <v>28</v>
      </c>
      <c r="AV1204" s="97">
        <v>39</v>
      </c>
      <c r="AW1204" s="100">
        <f t="shared" si="473"/>
        <v>28039</v>
      </c>
      <c r="AY1204" s="7" t="s">
        <v>1461</v>
      </c>
    </row>
    <row r="1205" spans="1:51" ht="13" hidden="1" customHeight="1" outlineLevel="1">
      <c r="A1205" t="s">
        <v>2195</v>
      </c>
      <c r="B1205" t="s">
        <v>1457</v>
      </c>
      <c r="C1205" s="1">
        <f t="shared" si="474"/>
        <v>2375</v>
      </c>
      <c r="D1205" s="7">
        <f>IF(N1205&gt;0, RANK(N1205,(N1205:P1205,Q1205:AE1205)),0)</f>
        <v>2</v>
      </c>
      <c r="E1205" s="7">
        <f>IF(O1205&gt;0,RANK(O1205,(N1205:P1205,Q1205:AE1205)),0)</f>
        <v>1</v>
      </c>
      <c r="F1205" s="7">
        <f>IF(P1205&gt;0,RANK(P1205,(N1205:P1205,Q1205:AE1205)),0)</f>
        <v>0</v>
      </c>
      <c r="G1205" s="1">
        <f t="shared" si="475"/>
        <v>1191</v>
      </c>
      <c r="H1205" s="2">
        <f t="shared" si="484"/>
        <v>0.50147368421052629</v>
      </c>
      <c r="I1205" s="2"/>
      <c r="J1205" s="2">
        <f t="shared" si="476"/>
        <v>0.21768421052631579</v>
      </c>
      <c r="K1205" s="2">
        <f t="shared" si="477"/>
        <v>0.71915789473684211</v>
      </c>
      <c r="L1205" s="2">
        <f t="shared" si="478"/>
        <v>0</v>
      </c>
      <c r="M1205" s="2">
        <f t="shared" si="479"/>
        <v>6.315789473684208E-2</v>
      </c>
      <c r="N1205" s="55">
        <v>517</v>
      </c>
      <c r="O1205" s="55">
        <v>1708</v>
      </c>
      <c r="T1205" s="55">
        <v>150</v>
      </c>
      <c r="AG1205" s="7">
        <f>IF(Q1205&gt;0,RANK(Q1205,(N1205:P1205,Q1205:AE1205)),0)</f>
        <v>0</v>
      </c>
      <c r="AH1205" s="7">
        <f>IF(R1205&gt;0,RANK(R1205,(N1205:P1205,Q1205:AE1205)),0)</f>
        <v>0</v>
      </c>
      <c r="AI1205" s="7">
        <f>IF(T1205&gt;0,RANK(T1205,(N1205:P1205,Q1205:AE1205)),0)</f>
        <v>3</v>
      </c>
      <c r="AJ1205" s="7">
        <f>IF(S1205&gt;0,RANK(S1205,(N1205:P1205,Q1205:AE1205)),0)</f>
        <v>0</v>
      </c>
      <c r="AK1205" s="2">
        <f t="shared" si="480"/>
        <v>0</v>
      </c>
      <c r="AL1205" s="2">
        <f t="shared" si="481"/>
        <v>0</v>
      </c>
      <c r="AM1205" s="2">
        <f t="shared" si="482"/>
        <v>6.3157894736842107E-2</v>
      </c>
      <c r="AN1205" s="2">
        <f t="shared" si="483"/>
        <v>0</v>
      </c>
      <c r="AP1205" t="s">
        <v>2195</v>
      </c>
      <c r="AQ1205" t="s">
        <v>1457</v>
      </c>
      <c r="AT1205">
        <v>2</v>
      </c>
      <c r="AU1205" s="95">
        <v>28</v>
      </c>
      <c r="AV1205" s="97">
        <v>41</v>
      </c>
      <c r="AW1205" s="100">
        <f t="shared" si="473"/>
        <v>28041</v>
      </c>
      <c r="AY1205" s="7" t="s">
        <v>1461</v>
      </c>
    </row>
    <row r="1206" spans="1:51" ht="13" hidden="1" customHeight="1" outlineLevel="1">
      <c r="A1206" t="s">
        <v>1109</v>
      </c>
      <c r="B1206" t="s">
        <v>1457</v>
      </c>
      <c r="C1206" s="1">
        <f t="shared" si="474"/>
        <v>5572</v>
      </c>
      <c r="D1206" s="7">
        <f>IF(N1206&gt;0, RANK(N1206,(N1206:P1206,Q1206:AE1206)),0)</f>
        <v>2</v>
      </c>
      <c r="E1206" s="7">
        <f>IF(O1206&gt;0,RANK(O1206,(N1206:P1206,Q1206:AE1206)),0)</f>
        <v>1</v>
      </c>
      <c r="F1206" s="7">
        <f>IF(P1206&gt;0,RANK(P1206,(N1206:P1206,Q1206:AE1206)),0)</f>
        <v>0</v>
      </c>
      <c r="G1206" s="1">
        <f t="shared" si="475"/>
        <v>734</v>
      </c>
      <c r="H1206" s="2">
        <f t="shared" si="484"/>
        <v>0.13173007896625988</v>
      </c>
      <c r="I1206" s="2"/>
      <c r="J1206" s="2">
        <f t="shared" si="476"/>
        <v>0.42659727207465903</v>
      </c>
      <c r="K1206" s="2">
        <f t="shared" si="477"/>
        <v>0.55832735104091891</v>
      </c>
      <c r="L1206" s="2">
        <f t="shared" si="478"/>
        <v>0</v>
      </c>
      <c r="M1206" s="2">
        <f t="shared" si="479"/>
        <v>1.5075376884422065E-2</v>
      </c>
      <c r="N1206" s="55">
        <v>2377</v>
      </c>
      <c r="O1206" s="55">
        <v>3111</v>
      </c>
      <c r="T1206" s="55">
        <v>84</v>
      </c>
      <c r="AG1206" s="7">
        <f>IF(Q1206&gt;0,RANK(Q1206,(N1206:P1206,Q1206:AE1206)),0)</f>
        <v>0</v>
      </c>
      <c r="AH1206" s="7">
        <f>IF(R1206&gt;0,RANK(R1206,(N1206:P1206,Q1206:AE1206)),0)</f>
        <v>0</v>
      </c>
      <c r="AI1206" s="7">
        <f>IF(T1206&gt;0,RANK(T1206,(N1206:P1206,Q1206:AE1206)),0)</f>
        <v>3</v>
      </c>
      <c r="AJ1206" s="7">
        <f>IF(S1206&gt;0,RANK(S1206,(N1206:P1206,Q1206:AE1206)),0)</f>
        <v>0</v>
      </c>
      <c r="AK1206" s="2">
        <f t="shared" si="480"/>
        <v>0</v>
      </c>
      <c r="AL1206" s="2">
        <f t="shared" si="481"/>
        <v>0</v>
      </c>
      <c r="AM1206" s="2">
        <f t="shared" si="482"/>
        <v>1.507537688442211E-2</v>
      </c>
      <c r="AN1206" s="2">
        <f t="shared" si="483"/>
        <v>0</v>
      </c>
      <c r="AP1206" t="s">
        <v>1109</v>
      </c>
      <c r="AQ1206" t="s">
        <v>1457</v>
      </c>
      <c r="AT1206">
        <v>2</v>
      </c>
      <c r="AU1206" s="95">
        <v>28</v>
      </c>
      <c r="AV1206" s="97">
        <v>43</v>
      </c>
      <c r="AW1206" s="100">
        <f t="shared" si="473"/>
        <v>28043</v>
      </c>
      <c r="AY1206" s="7" t="s">
        <v>1461</v>
      </c>
    </row>
    <row r="1207" spans="1:51" ht="13" hidden="1" customHeight="1" outlineLevel="1">
      <c r="A1207" t="s">
        <v>12</v>
      </c>
      <c r="B1207" t="s">
        <v>1457</v>
      </c>
      <c r="C1207" s="1">
        <f t="shared" si="474"/>
        <v>9177</v>
      </c>
      <c r="D1207" s="7">
        <f>IF(N1207&gt;0, RANK(N1207,(N1207:P1207,Q1207:AE1207)),0)</f>
        <v>2</v>
      </c>
      <c r="E1207" s="7">
        <f>IF(O1207&gt;0,RANK(O1207,(N1207:P1207,Q1207:AE1207)),0)</f>
        <v>1</v>
      </c>
      <c r="F1207" s="7">
        <f>IF(P1207&gt;0,RANK(P1207,(N1207:P1207,Q1207:AE1207)),0)</f>
        <v>0</v>
      </c>
      <c r="G1207" s="1">
        <f t="shared" si="475"/>
        <v>4695</v>
      </c>
      <c r="H1207" s="2">
        <f t="shared" si="484"/>
        <v>0.51160509970578616</v>
      </c>
      <c r="I1207" s="2"/>
      <c r="J1207" s="2">
        <f t="shared" si="476"/>
        <v>0.21837201699901929</v>
      </c>
      <c r="K1207" s="2">
        <f t="shared" si="477"/>
        <v>0.72997711670480547</v>
      </c>
      <c r="L1207" s="2">
        <f t="shared" si="478"/>
        <v>0</v>
      </c>
      <c r="M1207" s="2">
        <f t="shared" si="479"/>
        <v>5.1650866296175213E-2</v>
      </c>
      <c r="N1207" s="55">
        <v>2004</v>
      </c>
      <c r="O1207" s="55">
        <v>6699</v>
      </c>
      <c r="T1207" s="55">
        <v>474</v>
      </c>
      <c r="AG1207" s="7">
        <f>IF(Q1207&gt;0,RANK(Q1207,(N1207:P1207,Q1207:AE1207)),0)</f>
        <v>0</v>
      </c>
      <c r="AH1207" s="7">
        <f>IF(R1207&gt;0,RANK(R1207,(N1207:P1207,Q1207:AE1207)),0)</f>
        <v>0</v>
      </c>
      <c r="AI1207" s="7">
        <f>IF(T1207&gt;0,RANK(T1207,(N1207:P1207,Q1207:AE1207)),0)</f>
        <v>3</v>
      </c>
      <c r="AJ1207" s="7">
        <f>IF(S1207&gt;0,RANK(S1207,(N1207:P1207,Q1207:AE1207)),0)</f>
        <v>0</v>
      </c>
      <c r="AK1207" s="2">
        <f t="shared" si="480"/>
        <v>0</v>
      </c>
      <c r="AL1207" s="2">
        <f t="shared" si="481"/>
        <v>0</v>
      </c>
      <c r="AM1207" s="2">
        <f t="shared" si="482"/>
        <v>5.165086629617522E-2</v>
      </c>
      <c r="AN1207" s="2">
        <f t="shared" si="483"/>
        <v>0</v>
      </c>
      <c r="AP1207" t="s">
        <v>12</v>
      </c>
      <c r="AQ1207" t="s">
        <v>1457</v>
      </c>
      <c r="AT1207">
        <v>2</v>
      </c>
      <c r="AU1207" s="95">
        <v>28</v>
      </c>
      <c r="AV1207" s="97">
        <v>45</v>
      </c>
      <c r="AW1207" s="100">
        <f t="shared" si="473"/>
        <v>28045</v>
      </c>
      <c r="AY1207" s="7" t="s">
        <v>1461</v>
      </c>
    </row>
    <row r="1208" spans="1:51" ht="13" hidden="1" customHeight="1" outlineLevel="1">
      <c r="A1208" t="s">
        <v>1378</v>
      </c>
      <c r="B1208" t="s">
        <v>1457</v>
      </c>
      <c r="C1208" s="1">
        <f t="shared" si="474"/>
        <v>33604</v>
      </c>
      <c r="D1208" s="7">
        <f>IF(N1208&gt;0, RANK(N1208,(N1208:P1208,Q1208:AE1208)),0)</f>
        <v>2</v>
      </c>
      <c r="E1208" s="7">
        <f>IF(O1208&gt;0,RANK(O1208,(N1208:P1208,Q1208:AE1208)),0)</f>
        <v>1</v>
      </c>
      <c r="F1208" s="7">
        <f>IF(P1208&gt;0,RANK(P1208,(N1208:P1208,Q1208:AE1208)),0)</f>
        <v>0</v>
      </c>
      <c r="G1208" s="1">
        <f t="shared" si="475"/>
        <v>11844</v>
      </c>
      <c r="H1208" s="2">
        <f t="shared" si="484"/>
        <v>0.35245804070943937</v>
      </c>
      <c r="I1208" s="2"/>
      <c r="J1208" s="2">
        <f t="shared" si="476"/>
        <v>0.30558862040233303</v>
      </c>
      <c r="K1208" s="2">
        <f t="shared" si="477"/>
        <v>0.65804666111177246</v>
      </c>
      <c r="L1208" s="2">
        <f t="shared" si="478"/>
        <v>0</v>
      </c>
      <c r="M1208" s="2">
        <f t="shared" si="479"/>
        <v>3.6364718485894509E-2</v>
      </c>
      <c r="N1208" s="55">
        <v>10269</v>
      </c>
      <c r="O1208" s="55">
        <v>22113</v>
      </c>
      <c r="T1208" s="55">
        <v>1222</v>
      </c>
      <c r="AG1208" s="7">
        <f>IF(Q1208&gt;0,RANK(Q1208,(N1208:P1208,Q1208:AE1208)),0)</f>
        <v>0</v>
      </c>
      <c r="AH1208" s="7">
        <f>IF(R1208&gt;0,RANK(R1208,(N1208:P1208,Q1208:AE1208)),0)</f>
        <v>0</v>
      </c>
      <c r="AI1208" s="7">
        <f>IF(T1208&gt;0,RANK(T1208,(N1208:P1208,Q1208:AE1208)),0)</f>
        <v>3</v>
      </c>
      <c r="AJ1208" s="7">
        <f>IF(S1208&gt;0,RANK(S1208,(N1208:P1208,Q1208:AE1208)),0)</f>
        <v>0</v>
      </c>
      <c r="AK1208" s="2">
        <f t="shared" si="480"/>
        <v>0</v>
      </c>
      <c r="AL1208" s="2">
        <f t="shared" si="481"/>
        <v>0</v>
      </c>
      <c r="AM1208" s="2">
        <f t="shared" si="482"/>
        <v>3.6364718485894537E-2</v>
      </c>
      <c r="AN1208" s="2">
        <f t="shared" si="483"/>
        <v>0</v>
      </c>
      <c r="AP1208" t="s">
        <v>1378</v>
      </c>
      <c r="AQ1208" t="s">
        <v>1457</v>
      </c>
      <c r="AT1208">
        <v>2</v>
      </c>
      <c r="AU1208" s="95">
        <v>28</v>
      </c>
      <c r="AV1208" s="97">
        <v>47</v>
      </c>
      <c r="AW1208" s="100">
        <f t="shared" si="473"/>
        <v>28047</v>
      </c>
      <c r="AY1208" s="7" t="s">
        <v>1461</v>
      </c>
    </row>
    <row r="1209" spans="1:51" ht="13" hidden="1" customHeight="1" outlineLevel="1">
      <c r="A1209" t="s">
        <v>849</v>
      </c>
      <c r="B1209" t="s">
        <v>1457</v>
      </c>
      <c r="C1209" s="1">
        <f t="shared" si="474"/>
        <v>51184</v>
      </c>
      <c r="D1209" s="7">
        <f>IF(N1209&gt;0, RANK(N1209,(N1209:P1209,Q1209:AE1209)),0)</f>
        <v>1</v>
      </c>
      <c r="E1209" s="7">
        <f>IF(O1209&gt;0,RANK(O1209,(N1209:P1209,Q1209:AE1209)),0)</f>
        <v>2</v>
      </c>
      <c r="F1209" s="7">
        <f>IF(P1209&gt;0,RANK(P1209,(N1209:P1209,Q1209:AE1209)),0)</f>
        <v>0</v>
      </c>
      <c r="G1209" s="1">
        <f t="shared" si="475"/>
        <v>8634</v>
      </c>
      <c r="H1209" s="2">
        <f t="shared" si="484"/>
        <v>0.16868552672710221</v>
      </c>
      <c r="I1209" s="2"/>
      <c r="J1209" s="2">
        <f t="shared" si="476"/>
        <v>0.57848155673648016</v>
      </c>
      <c r="K1209" s="2">
        <f t="shared" si="477"/>
        <v>0.40979603000937792</v>
      </c>
      <c r="L1209" s="2">
        <f t="shared" si="478"/>
        <v>0</v>
      </c>
      <c r="M1209" s="2">
        <f t="shared" si="479"/>
        <v>1.1722413254141917E-2</v>
      </c>
      <c r="N1209" s="55">
        <v>29609</v>
      </c>
      <c r="O1209" s="55">
        <v>20975</v>
      </c>
      <c r="T1209" s="55">
        <v>600</v>
      </c>
      <c r="AG1209" s="7">
        <f>IF(Q1209&gt;0,RANK(Q1209,(N1209:P1209,Q1209:AE1209)),0)</f>
        <v>0</v>
      </c>
      <c r="AH1209" s="7">
        <f>IF(R1209&gt;0,RANK(R1209,(N1209:P1209,Q1209:AE1209)),0)</f>
        <v>0</v>
      </c>
      <c r="AI1209" s="7">
        <f>IF(T1209&gt;0,RANK(T1209,(N1209:P1209,Q1209:AE1209)),0)</f>
        <v>3</v>
      </c>
      <c r="AJ1209" s="7">
        <f>IF(S1209&gt;0,RANK(S1209,(N1209:P1209,Q1209:AE1209)),0)</f>
        <v>0</v>
      </c>
      <c r="AK1209" s="2">
        <f t="shared" si="480"/>
        <v>0</v>
      </c>
      <c r="AL1209" s="2">
        <f t="shared" si="481"/>
        <v>0</v>
      </c>
      <c r="AM1209" s="2">
        <f t="shared" si="482"/>
        <v>1.1722413254141919E-2</v>
      </c>
      <c r="AN1209" s="2">
        <f t="shared" si="483"/>
        <v>0</v>
      </c>
      <c r="AP1209" t="s">
        <v>849</v>
      </c>
      <c r="AQ1209" t="s">
        <v>1457</v>
      </c>
      <c r="AT1209">
        <v>2</v>
      </c>
      <c r="AU1209" s="95">
        <v>28</v>
      </c>
      <c r="AV1209" s="97">
        <v>49</v>
      </c>
      <c r="AW1209" s="100">
        <f t="shared" si="473"/>
        <v>28049</v>
      </c>
      <c r="AY1209" s="7" t="s">
        <v>1461</v>
      </c>
    </row>
    <row r="1210" spans="1:51" ht="13" hidden="1" customHeight="1" outlineLevel="1">
      <c r="A1210" t="s">
        <v>1114</v>
      </c>
      <c r="B1210" t="s">
        <v>1457</v>
      </c>
      <c r="C1210" s="1">
        <f t="shared" si="474"/>
        <v>4422</v>
      </c>
      <c r="D1210" s="7">
        <f>IF(N1210&gt;0, RANK(N1210,(N1210:P1210,Q1210:AE1210)),0)</f>
        <v>1</v>
      </c>
      <c r="E1210" s="7">
        <f>IF(O1210&gt;0,RANK(O1210,(N1210:P1210,Q1210:AE1210)),0)</f>
        <v>2</v>
      </c>
      <c r="F1210" s="7">
        <f>IF(P1210&gt;0,RANK(P1210,(N1210:P1210,Q1210:AE1210)),0)</f>
        <v>0</v>
      </c>
      <c r="G1210" s="1">
        <f t="shared" si="475"/>
        <v>1756</v>
      </c>
      <c r="H1210" s="2">
        <f t="shared" si="484"/>
        <v>0.39710538218000907</v>
      </c>
      <c r="I1210" s="2"/>
      <c r="J1210" s="2">
        <f t="shared" si="476"/>
        <v>0.69402985074626866</v>
      </c>
      <c r="K1210" s="2">
        <f t="shared" si="477"/>
        <v>0.29692446856625959</v>
      </c>
      <c r="L1210" s="2">
        <f t="shared" si="478"/>
        <v>0</v>
      </c>
      <c r="M1210" s="2">
        <f t="shared" si="479"/>
        <v>9.0456806874717466E-3</v>
      </c>
      <c r="N1210" s="55">
        <v>3069</v>
      </c>
      <c r="O1210" s="55">
        <v>1313</v>
      </c>
      <c r="T1210" s="55">
        <v>40</v>
      </c>
      <c r="AG1210" s="7">
        <f>IF(Q1210&gt;0,RANK(Q1210,(N1210:P1210,Q1210:AE1210)),0)</f>
        <v>0</v>
      </c>
      <c r="AH1210" s="7">
        <f>IF(R1210&gt;0,RANK(R1210,(N1210:P1210,Q1210:AE1210)),0)</f>
        <v>0</v>
      </c>
      <c r="AI1210" s="7">
        <f>IF(T1210&gt;0,RANK(T1210,(N1210:P1210,Q1210:AE1210)),0)</f>
        <v>3</v>
      </c>
      <c r="AJ1210" s="7">
        <f>IF(S1210&gt;0,RANK(S1210,(N1210:P1210,Q1210:AE1210)),0)</f>
        <v>0</v>
      </c>
      <c r="AK1210" s="2">
        <f t="shared" si="480"/>
        <v>0</v>
      </c>
      <c r="AL1210" s="2">
        <f t="shared" si="481"/>
        <v>0</v>
      </c>
      <c r="AM1210" s="2">
        <f t="shared" si="482"/>
        <v>9.0456806874717327E-3</v>
      </c>
      <c r="AN1210" s="2">
        <f t="shared" si="483"/>
        <v>0</v>
      </c>
      <c r="AP1210" t="s">
        <v>1114</v>
      </c>
      <c r="AQ1210" t="s">
        <v>1457</v>
      </c>
      <c r="AT1210">
        <v>2</v>
      </c>
      <c r="AU1210" s="95">
        <v>28</v>
      </c>
      <c r="AV1210" s="97">
        <v>51</v>
      </c>
      <c r="AW1210" s="100">
        <f t="shared" si="473"/>
        <v>28051</v>
      </c>
      <c r="AY1210" s="7" t="s">
        <v>1461</v>
      </c>
    </row>
    <row r="1211" spans="1:51" ht="13" hidden="1" customHeight="1" outlineLevel="1">
      <c r="A1211" t="s">
        <v>1822</v>
      </c>
      <c r="B1211" t="s">
        <v>1457</v>
      </c>
      <c r="C1211" s="1">
        <f t="shared" si="474"/>
        <v>2268</v>
      </c>
      <c r="D1211" s="7">
        <f>IF(N1211&gt;0, RANK(N1211,(N1211:P1211,Q1211:AE1211)),0)</f>
        <v>1</v>
      </c>
      <c r="E1211" s="7">
        <f>IF(O1211&gt;0,RANK(O1211,(N1211:P1211,Q1211:AE1211)),0)</f>
        <v>2</v>
      </c>
      <c r="F1211" s="7">
        <f>IF(P1211&gt;0,RANK(P1211,(N1211:P1211,Q1211:AE1211)),0)</f>
        <v>0</v>
      </c>
      <c r="G1211" s="1">
        <f t="shared" si="475"/>
        <v>272</v>
      </c>
      <c r="H1211" s="2">
        <f t="shared" si="484"/>
        <v>0.11992945326278659</v>
      </c>
      <c r="I1211" s="2"/>
      <c r="J1211" s="2">
        <f t="shared" si="476"/>
        <v>0.5564373897707231</v>
      </c>
      <c r="K1211" s="2">
        <f t="shared" si="477"/>
        <v>0.43650793650793651</v>
      </c>
      <c r="L1211" s="2">
        <f t="shared" si="478"/>
        <v>0</v>
      </c>
      <c r="M1211" s="2">
        <f t="shared" si="479"/>
        <v>7.0546737213403876E-3</v>
      </c>
      <c r="N1211" s="55">
        <v>1262</v>
      </c>
      <c r="O1211" s="55">
        <v>990</v>
      </c>
      <c r="T1211" s="55">
        <v>16</v>
      </c>
      <c r="AG1211" s="7">
        <f>IF(Q1211&gt;0,RANK(Q1211,(N1211:P1211,Q1211:AE1211)),0)</f>
        <v>0</v>
      </c>
      <c r="AH1211" s="7">
        <f>IF(R1211&gt;0,RANK(R1211,(N1211:P1211,Q1211:AE1211)),0)</f>
        <v>0</v>
      </c>
      <c r="AI1211" s="7">
        <f>IF(T1211&gt;0,RANK(T1211,(N1211:P1211,Q1211:AE1211)),0)</f>
        <v>3</v>
      </c>
      <c r="AJ1211" s="7">
        <f>IF(S1211&gt;0,RANK(S1211,(N1211:P1211,Q1211:AE1211)),0)</f>
        <v>0</v>
      </c>
      <c r="AK1211" s="2">
        <f t="shared" si="480"/>
        <v>0</v>
      </c>
      <c r="AL1211" s="2">
        <f t="shared" si="481"/>
        <v>0</v>
      </c>
      <c r="AM1211" s="2">
        <f t="shared" si="482"/>
        <v>7.0546737213403876E-3</v>
      </c>
      <c r="AN1211" s="2">
        <f t="shared" si="483"/>
        <v>0</v>
      </c>
      <c r="AP1211" t="s">
        <v>1822</v>
      </c>
      <c r="AQ1211" t="s">
        <v>1457</v>
      </c>
      <c r="AT1211">
        <v>2</v>
      </c>
      <c r="AU1211" s="95">
        <v>28</v>
      </c>
      <c r="AV1211" s="97">
        <v>53</v>
      </c>
      <c r="AW1211" s="100">
        <f t="shared" si="473"/>
        <v>28053</v>
      </c>
      <c r="AY1211" s="7" t="s">
        <v>1461</v>
      </c>
    </row>
    <row r="1212" spans="1:51" ht="13" hidden="1" customHeight="1" outlineLevel="1">
      <c r="A1212" t="s">
        <v>1183</v>
      </c>
      <c r="B1212" t="s">
        <v>1457</v>
      </c>
      <c r="C1212" s="1">
        <f t="shared" si="474"/>
        <v>379</v>
      </c>
      <c r="D1212" s="7">
        <f>IF(N1212&gt;0, RANK(N1212,(N1212:P1212,Q1212:AE1212)),0)</f>
        <v>2</v>
      </c>
      <c r="E1212" s="7">
        <f>IF(O1212&gt;0,RANK(O1212,(N1212:P1212,Q1212:AE1212)),0)</f>
        <v>1</v>
      </c>
      <c r="F1212" s="7">
        <f>IF(P1212&gt;0,RANK(P1212,(N1212:P1212,Q1212:AE1212)),0)</f>
        <v>0</v>
      </c>
      <c r="G1212" s="1">
        <f t="shared" si="475"/>
        <v>15</v>
      </c>
      <c r="H1212" s="2">
        <f t="shared" si="484"/>
        <v>3.9577836411609502E-2</v>
      </c>
      <c r="I1212" s="2"/>
      <c r="J1212" s="2">
        <f t="shared" si="476"/>
        <v>0.47757255936675463</v>
      </c>
      <c r="K1212" s="2">
        <f t="shared" si="477"/>
        <v>0.51715039577836408</v>
      </c>
      <c r="L1212" s="2">
        <f t="shared" si="478"/>
        <v>0</v>
      </c>
      <c r="M1212" s="2">
        <f t="shared" si="479"/>
        <v>5.2770448548813409E-3</v>
      </c>
      <c r="N1212" s="55">
        <v>181</v>
      </c>
      <c r="O1212" s="55">
        <v>196</v>
      </c>
      <c r="T1212" s="55">
        <v>2</v>
      </c>
      <c r="AG1212" s="7">
        <f>IF(Q1212&gt;0,RANK(Q1212,(N1212:P1212,Q1212:AE1212)),0)</f>
        <v>0</v>
      </c>
      <c r="AH1212" s="7">
        <f>IF(R1212&gt;0,RANK(R1212,(N1212:P1212,Q1212:AE1212)),0)</f>
        <v>0</v>
      </c>
      <c r="AI1212" s="7">
        <f>IF(T1212&gt;0,RANK(T1212,(N1212:P1212,Q1212:AE1212)),0)</f>
        <v>3</v>
      </c>
      <c r="AJ1212" s="7">
        <f>IF(S1212&gt;0,RANK(S1212,(N1212:P1212,Q1212:AE1212)),0)</f>
        <v>0</v>
      </c>
      <c r="AK1212" s="2">
        <f t="shared" si="480"/>
        <v>0</v>
      </c>
      <c r="AL1212" s="2">
        <f t="shared" si="481"/>
        <v>0</v>
      </c>
      <c r="AM1212" s="2">
        <f t="shared" si="482"/>
        <v>5.2770448548812663E-3</v>
      </c>
      <c r="AN1212" s="2">
        <f t="shared" si="483"/>
        <v>0</v>
      </c>
      <c r="AP1212" t="s">
        <v>1183</v>
      </c>
      <c r="AQ1212" t="s">
        <v>1457</v>
      </c>
      <c r="AT1212">
        <v>2</v>
      </c>
      <c r="AU1212" s="95">
        <v>28</v>
      </c>
      <c r="AV1212" s="97">
        <v>55</v>
      </c>
      <c r="AW1212" s="100">
        <f t="shared" si="473"/>
        <v>28055</v>
      </c>
      <c r="AY1212" s="7" t="s">
        <v>1461</v>
      </c>
    </row>
    <row r="1213" spans="1:51" ht="13" hidden="1" customHeight="1" outlineLevel="1">
      <c r="A1213" t="s">
        <v>2154</v>
      </c>
      <c r="B1213" t="s">
        <v>1457</v>
      </c>
      <c r="C1213" s="1">
        <f t="shared" si="474"/>
        <v>4798</v>
      </c>
      <c r="D1213" s="7">
        <f>IF(N1213&gt;0, RANK(N1213,(N1213:P1213,Q1213:AE1213)),0)</f>
        <v>2</v>
      </c>
      <c r="E1213" s="7">
        <f>IF(O1213&gt;0,RANK(O1213,(N1213:P1213,Q1213:AE1213)),0)</f>
        <v>1</v>
      </c>
      <c r="F1213" s="7">
        <f>IF(P1213&gt;0,RANK(P1213,(N1213:P1213,Q1213:AE1213)),0)</f>
        <v>0</v>
      </c>
      <c r="G1213" s="1">
        <f t="shared" si="475"/>
        <v>1807</v>
      </c>
      <c r="H1213" s="2">
        <f t="shared" si="484"/>
        <v>0.37661525635681536</v>
      </c>
      <c r="I1213" s="2"/>
      <c r="J1213" s="2">
        <f t="shared" si="476"/>
        <v>0.30262609420591913</v>
      </c>
      <c r="K1213" s="2">
        <f t="shared" si="477"/>
        <v>0.67924135056273449</v>
      </c>
      <c r="L1213" s="2">
        <f t="shared" si="478"/>
        <v>0</v>
      </c>
      <c r="M1213" s="2">
        <f t="shared" si="479"/>
        <v>1.8132555231346381E-2</v>
      </c>
      <c r="N1213" s="55">
        <v>1452</v>
      </c>
      <c r="O1213" s="55">
        <v>3259</v>
      </c>
      <c r="T1213" s="55">
        <v>87</v>
      </c>
      <c r="AG1213" s="7">
        <f>IF(Q1213&gt;0,RANK(Q1213,(N1213:P1213,Q1213:AE1213)),0)</f>
        <v>0</v>
      </c>
      <c r="AH1213" s="7">
        <f>IF(R1213&gt;0,RANK(R1213,(N1213:P1213,Q1213:AE1213)),0)</f>
        <v>0</v>
      </c>
      <c r="AI1213" s="7">
        <f>IF(T1213&gt;0,RANK(T1213,(N1213:P1213,Q1213:AE1213)),0)</f>
        <v>3</v>
      </c>
      <c r="AJ1213" s="7">
        <f>IF(S1213&gt;0,RANK(S1213,(N1213:P1213,Q1213:AE1213)),0)</f>
        <v>0</v>
      </c>
      <c r="AK1213" s="2">
        <f t="shared" si="480"/>
        <v>0</v>
      </c>
      <c r="AL1213" s="2">
        <f t="shared" si="481"/>
        <v>0</v>
      </c>
      <c r="AM1213" s="2">
        <f t="shared" si="482"/>
        <v>1.8132555231346395E-2</v>
      </c>
      <c r="AN1213" s="2">
        <f t="shared" si="483"/>
        <v>0</v>
      </c>
      <c r="AP1213" t="s">
        <v>2154</v>
      </c>
      <c r="AQ1213" t="s">
        <v>1457</v>
      </c>
      <c r="AT1213">
        <v>2</v>
      </c>
      <c r="AU1213" s="95">
        <v>28</v>
      </c>
      <c r="AV1213" s="97">
        <v>57</v>
      </c>
      <c r="AW1213" s="100">
        <f t="shared" si="473"/>
        <v>28057</v>
      </c>
      <c r="AY1213" s="7" t="s">
        <v>1461</v>
      </c>
    </row>
    <row r="1214" spans="1:51" ht="13" hidden="1" customHeight="1" outlineLevel="1">
      <c r="A1214" t="s">
        <v>2196</v>
      </c>
      <c r="B1214" t="s">
        <v>1457</v>
      </c>
      <c r="C1214" s="1">
        <f t="shared" si="474"/>
        <v>30455</v>
      </c>
      <c r="D1214" s="7">
        <f>IF(N1214&gt;0, RANK(N1214,(N1214:P1214,Q1214:AE1214)),0)</f>
        <v>2</v>
      </c>
      <c r="E1214" s="7">
        <f>IF(O1214&gt;0,RANK(O1214,(N1214:P1214,Q1214:AE1214)),0)</f>
        <v>1</v>
      </c>
      <c r="F1214" s="7">
        <f>IF(P1214&gt;0,RANK(P1214,(N1214:P1214,Q1214:AE1214)),0)</f>
        <v>0</v>
      </c>
      <c r="G1214" s="1">
        <f t="shared" si="475"/>
        <v>13328</v>
      </c>
      <c r="H1214" s="2">
        <f t="shared" si="484"/>
        <v>0.43762928911508786</v>
      </c>
      <c r="I1214" s="2"/>
      <c r="J1214" s="2">
        <f t="shared" si="476"/>
        <v>0.26481694303070102</v>
      </c>
      <c r="K1214" s="2">
        <f t="shared" si="477"/>
        <v>0.70244623214578883</v>
      </c>
      <c r="L1214" s="2">
        <f t="shared" si="478"/>
        <v>0</v>
      </c>
      <c r="M1214" s="2">
        <f t="shared" si="479"/>
        <v>3.2736824823510147E-2</v>
      </c>
      <c r="N1214" s="55">
        <v>8065</v>
      </c>
      <c r="O1214" s="55">
        <v>21393</v>
      </c>
      <c r="T1214" s="55">
        <v>997</v>
      </c>
      <c r="AG1214" s="7">
        <f>IF(Q1214&gt;0,RANK(Q1214,(N1214:P1214,Q1214:AE1214)),0)</f>
        <v>0</v>
      </c>
      <c r="AH1214" s="7">
        <f>IF(R1214&gt;0,RANK(R1214,(N1214:P1214,Q1214:AE1214)),0)</f>
        <v>0</v>
      </c>
      <c r="AI1214" s="7">
        <f>IF(T1214&gt;0,RANK(T1214,(N1214:P1214,Q1214:AE1214)),0)</f>
        <v>3</v>
      </c>
      <c r="AJ1214" s="7">
        <f>IF(S1214&gt;0,RANK(S1214,(N1214:P1214,Q1214:AE1214)),0)</f>
        <v>0</v>
      </c>
      <c r="AK1214" s="2">
        <f t="shared" si="480"/>
        <v>0</v>
      </c>
      <c r="AL1214" s="2">
        <f t="shared" si="481"/>
        <v>0</v>
      </c>
      <c r="AM1214" s="2">
        <f t="shared" si="482"/>
        <v>3.2736824823510098E-2</v>
      </c>
      <c r="AN1214" s="2">
        <f t="shared" si="483"/>
        <v>0</v>
      </c>
      <c r="AP1214" t="s">
        <v>2196</v>
      </c>
      <c r="AQ1214" t="s">
        <v>1457</v>
      </c>
      <c r="AT1214">
        <v>2</v>
      </c>
      <c r="AU1214" s="95">
        <v>28</v>
      </c>
      <c r="AV1214" s="97">
        <v>59</v>
      </c>
      <c r="AW1214" s="100">
        <f t="shared" si="473"/>
        <v>28059</v>
      </c>
      <c r="AY1214" s="7" t="s">
        <v>1461</v>
      </c>
    </row>
    <row r="1215" spans="1:51" ht="13" hidden="1" customHeight="1" outlineLevel="1">
      <c r="A1215" t="s">
        <v>297</v>
      </c>
      <c r="B1215" t="s">
        <v>1457</v>
      </c>
      <c r="C1215" s="1">
        <f t="shared" si="474"/>
        <v>4680</v>
      </c>
      <c r="D1215" s="7">
        <f>IF(N1215&gt;0, RANK(N1215,(N1215:P1215,Q1215:AE1215)),0)</f>
        <v>1</v>
      </c>
      <c r="E1215" s="7">
        <f>IF(O1215&gt;0,RANK(O1215,(N1215:P1215,Q1215:AE1215)),0)</f>
        <v>2</v>
      </c>
      <c r="F1215" s="7">
        <f>IF(P1215&gt;0,RANK(P1215,(N1215:P1215,Q1215:AE1215)),0)</f>
        <v>0</v>
      </c>
      <c r="G1215" s="1">
        <f t="shared" si="475"/>
        <v>420</v>
      </c>
      <c r="H1215" s="2">
        <f t="shared" si="484"/>
        <v>8.9743589743589744E-2</v>
      </c>
      <c r="I1215" s="2"/>
      <c r="J1215" s="2">
        <f t="shared" si="476"/>
        <v>0.53269230769230769</v>
      </c>
      <c r="K1215" s="2">
        <f t="shared" si="477"/>
        <v>0.44294871794871793</v>
      </c>
      <c r="L1215" s="2">
        <f t="shared" si="478"/>
        <v>0</v>
      </c>
      <c r="M1215" s="2">
        <f t="shared" si="479"/>
        <v>2.4358974358974383E-2</v>
      </c>
      <c r="N1215" s="55">
        <v>2493</v>
      </c>
      <c r="O1215" s="55">
        <v>2073</v>
      </c>
      <c r="T1215" s="55">
        <v>114</v>
      </c>
      <c r="AG1215" s="7">
        <f>IF(Q1215&gt;0,RANK(Q1215,(N1215:P1215,Q1215:AE1215)),0)</f>
        <v>0</v>
      </c>
      <c r="AH1215" s="7">
        <f>IF(R1215&gt;0,RANK(R1215,(N1215:P1215,Q1215:AE1215)),0)</f>
        <v>0</v>
      </c>
      <c r="AI1215" s="7">
        <f>IF(T1215&gt;0,RANK(T1215,(N1215:P1215,Q1215:AE1215)),0)</f>
        <v>3</v>
      </c>
      <c r="AJ1215" s="7">
        <f>IF(S1215&gt;0,RANK(S1215,(N1215:P1215,Q1215:AE1215)),0)</f>
        <v>0</v>
      </c>
      <c r="AK1215" s="2">
        <f t="shared" si="480"/>
        <v>0</v>
      </c>
      <c r="AL1215" s="2">
        <f t="shared" si="481"/>
        <v>0</v>
      </c>
      <c r="AM1215" s="2">
        <f t="shared" si="482"/>
        <v>2.4358974358974359E-2</v>
      </c>
      <c r="AN1215" s="2">
        <f t="shared" si="483"/>
        <v>0</v>
      </c>
      <c r="AP1215" t="s">
        <v>297</v>
      </c>
      <c r="AQ1215" t="s">
        <v>1457</v>
      </c>
      <c r="AT1215">
        <v>2</v>
      </c>
      <c r="AU1215" s="95">
        <v>28</v>
      </c>
      <c r="AV1215" s="97">
        <v>61</v>
      </c>
      <c r="AW1215" s="100">
        <f t="shared" si="473"/>
        <v>28061</v>
      </c>
      <c r="AY1215" s="7" t="s">
        <v>1461</v>
      </c>
    </row>
    <row r="1216" spans="1:51" ht="13" hidden="1" customHeight="1" outlineLevel="1">
      <c r="A1216" t="s">
        <v>1268</v>
      </c>
      <c r="B1216" t="s">
        <v>1457</v>
      </c>
      <c r="C1216" s="1">
        <f t="shared" si="474"/>
        <v>1915</v>
      </c>
      <c r="D1216" s="7">
        <f>IF(N1216&gt;0, RANK(N1216,(N1216:P1216,Q1216:AE1216)),0)</f>
        <v>1</v>
      </c>
      <c r="E1216" s="7">
        <f>IF(O1216&gt;0,RANK(O1216,(N1216:P1216,Q1216:AE1216)),0)</f>
        <v>2</v>
      </c>
      <c r="F1216" s="7">
        <f>IF(P1216&gt;0,RANK(P1216,(N1216:P1216,Q1216:AE1216)),0)</f>
        <v>0</v>
      </c>
      <c r="G1216" s="1">
        <f t="shared" si="475"/>
        <v>1011</v>
      </c>
      <c r="H1216" s="2">
        <f t="shared" si="484"/>
        <v>0.52793733681462141</v>
      </c>
      <c r="I1216" s="2"/>
      <c r="J1216" s="2">
        <f t="shared" si="476"/>
        <v>0.75979112271540472</v>
      </c>
      <c r="K1216" s="2">
        <f t="shared" si="477"/>
        <v>0.23185378590078329</v>
      </c>
      <c r="L1216" s="2">
        <f t="shared" si="478"/>
        <v>0</v>
      </c>
      <c r="M1216" s="2">
        <f t="shared" si="479"/>
        <v>8.3550913838119911E-3</v>
      </c>
      <c r="N1216" s="55">
        <v>1455</v>
      </c>
      <c r="O1216" s="55">
        <v>444</v>
      </c>
      <c r="T1216" s="55">
        <v>16</v>
      </c>
      <c r="AG1216" s="7">
        <f>IF(Q1216&gt;0,RANK(Q1216,(N1216:P1216,Q1216:AE1216)),0)</f>
        <v>0</v>
      </c>
      <c r="AH1216" s="7">
        <f>IF(R1216&gt;0,RANK(R1216,(N1216:P1216,Q1216:AE1216)),0)</f>
        <v>0</v>
      </c>
      <c r="AI1216" s="7">
        <f>IF(T1216&gt;0,RANK(T1216,(N1216:P1216,Q1216:AE1216)),0)</f>
        <v>3</v>
      </c>
      <c r="AJ1216" s="7">
        <f>IF(S1216&gt;0,RANK(S1216,(N1216:P1216,Q1216:AE1216)),0)</f>
        <v>0</v>
      </c>
      <c r="AK1216" s="2">
        <f t="shared" si="480"/>
        <v>0</v>
      </c>
      <c r="AL1216" s="2">
        <f t="shared" si="481"/>
        <v>0</v>
      </c>
      <c r="AM1216" s="2">
        <f t="shared" si="482"/>
        <v>8.3550913838120102E-3</v>
      </c>
      <c r="AN1216" s="2">
        <f t="shared" si="483"/>
        <v>0</v>
      </c>
      <c r="AP1216" t="s">
        <v>1268</v>
      </c>
      <c r="AQ1216" t="s">
        <v>1457</v>
      </c>
      <c r="AT1216">
        <v>2</v>
      </c>
      <c r="AU1216" s="95">
        <v>28</v>
      </c>
      <c r="AV1216" s="97">
        <v>63</v>
      </c>
      <c r="AW1216" s="100">
        <f t="shared" si="473"/>
        <v>28063</v>
      </c>
      <c r="AY1216" s="7" t="s">
        <v>1461</v>
      </c>
    </row>
    <row r="1217" spans="1:51" ht="13" hidden="1" customHeight="1" outlineLevel="1">
      <c r="A1217" t="s">
        <v>1650</v>
      </c>
      <c r="B1217" t="s">
        <v>1457</v>
      </c>
      <c r="C1217" s="1">
        <f t="shared" ref="C1217:C1248" si="485">SUM(N1217:AE1217)</f>
        <v>3985</v>
      </c>
      <c r="D1217" s="7">
        <f>IF(N1217&gt;0, RANK(N1217,(N1217:P1217,Q1217:AE1217)),0)</f>
        <v>1</v>
      </c>
      <c r="E1217" s="7">
        <f>IF(O1217&gt;0,RANK(O1217,(N1217:P1217,Q1217:AE1217)),0)</f>
        <v>2</v>
      </c>
      <c r="F1217" s="7">
        <f>IF(P1217&gt;0,RANK(P1217,(N1217:P1217,Q1217:AE1217)),0)</f>
        <v>0</v>
      </c>
      <c r="G1217" s="1">
        <f t="shared" ref="G1217:G1248" si="486">IF(C1217&gt;0,MAX(N1217:U1217)-LARGE(N1217:U1217,2),0)</f>
        <v>620</v>
      </c>
      <c r="H1217" s="2">
        <f t="shared" si="484"/>
        <v>0.15558343789209536</v>
      </c>
      <c r="I1217" s="2"/>
      <c r="J1217" s="2">
        <f t="shared" ref="J1217:J1248" si="487">IF($C1217=0,"-",N1217/$C1217)</f>
        <v>0.56813048933500632</v>
      </c>
      <c r="K1217" s="2">
        <f t="shared" ref="K1217:K1248" si="488">IF($C1217=0,"-",O1217/$C1217)</f>
        <v>0.41254705144291093</v>
      </c>
      <c r="L1217" s="2">
        <f t="shared" ref="L1217:L1248" si="489">IF($C1217=0,"-",P1217/$C1217)</f>
        <v>0</v>
      </c>
      <c r="M1217" s="2">
        <f t="shared" ref="M1217:M1248" si="490">IF(C1217=0,"-",(1-J1217-K1217-L1217))</f>
        <v>1.9322459222082755E-2</v>
      </c>
      <c r="N1217" s="55">
        <v>2264</v>
      </c>
      <c r="O1217" s="55">
        <v>1644</v>
      </c>
      <c r="T1217" s="55">
        <v>77</v>
      </c>
      <c r="AG1217" s="7">
        <f>IF(Q1217&gt;0,RANK(Q1217,(N1217:P1217,Q1217:AE1217)),0)</f>
        <v>0</v>
      </c>
      <c r="AH1217" s="7">
        <f>IF(R1217&gt;0,RANK(R1217,(N1217:P1217,Q1217:AE1217)),0)</f>
        <v>0</v>
      </c>
      <c r="AI1217" s="7">
        <f>IF(T1217&gt;0,RANK(T1217,(N1217:P1217,Q1217:AE1217)),0)</f>
        <v>3</v>
      </c>
      <c r="AJ1217" s="7">
        <f>IF(S1217&gt;0,RANK(S1217,(N1217:P1217,Q1217:AE1217)),0)</f>
        <v>0</v>
      </c>
      <c r="AK1217" s="2">
        <f t="shared" ref="AK1217:AK1248" si="491">IF($C1217=0,"-",Q1217/$C1217)</f>
        <v>0</v>
      </c>
      <c r="AL1217" s="2">
        <f t="shared" ref="AL1217:AL1248" si="492">IF($C1217=0,"-",R1217/$C1217)</f>
        <v>0</v>
      </c>
      <c r="AM1217" s="2">
        <f t="shared" ref="AM1217:AM1248" si="493">IF($C1217=0,"-",T1217/$C1217)</f>
        <v>1.9322459222082811E-2</v>
      </c>
      <c r="AN1217" s="2">
        <f t="shared" ref="AN1217:AN1248" si="494">IF($C1217=0,"-",S1217/$C1217)</f>
        <v>0</v>
      </c>
      <c r="AP1217" t="s">
        <v>1650</v>
      </c>
      <c r="AQ1217" t="s">
        <v>1457</v>
      </c>
      <c r="AT1217">
        <v>2</v>
      </c>
      <c r="AU1217" s="95">
        <v>28</v>
      </c>
      <c r="AV1217" s="97">
        <v>65</v>
      </c>
      <c r="AW1217" s="100">
        <f t="shared" si="473"/>
        <v>28065</v>
      </c>
      <c r="AY1217" s="7" t="s">
        <v>1461</v>
      </c>
    </row>
    <row r="1218" spans="1:51" ht="13" hidden="1" customHeight="1" outlineLevel="1">
      <c r="A1218" t="s">
        <v>2156</v>
      </c>
      <c r="B1218" t="s">
        <v>1457</v>
      </c>
      <c r="C1218" s="1">
        <f t="shared" si="485"/>
        <v>16726</v>
      </c>
      <c r="D1218" s="7">
        <f>IF(N1218&gt;0, RANK(N1218,(N1218:P1218,Q1218:AE1218)),0)</f>
        <v>2</v>
      </c>
      <c r="E1218" s="7">
        <f>IF(O1218&gt;0,RANK(O1218,(N1218:P1218,Q1218:AE1218)),0)</f>
        <v>1</v>
      </c>
      <c r="F1218" s="7">
        <f>IF(P1218&gt;0,RANK(P1218,(N1218:P1218,Q1218:AE1218)),0)</f>
        <v>0</v>
      </c>
      <c r="G1218" s="1">
        <f t="shared" si="486"/>
        <v>2904</v>
      </c>
      <c r="H1218" s="2">
        <f t="shared" si="484"/>
        <v>0.17362190601458807</v>
      </c>
      <c r="I1218" s="2"/>
      <c r="J1218" s="2">
        <f t="shared" si="487"/>
        <v>0.39100801147913428</v>
      </c>
      <c r="K1218" s="2">
        <f t="shared" si="488"/>
        <v>0.56462991749372238</v>
      </c>
      <c r="L1218" s="2">
        <f t="shared" si="489"/>
        <v>0</v>
      </c>
      <c r="M1218" s="2">
        <f t="shared" si="490"/>
        <v>4.4362071027143291E-2</v>
      </c>
      <c r="N1218" s="55">
        <v>6540</v>
      </c>
      <c r="O1218" s="55">
        <v>9444</v>
      </c>
      <c r="T1218" s="55">
        <v>742</v>
      </c>
      <c r="AG1218" s="7">
        <f>IF(Q1218&gt;0,RANK(Q1218,(N1218:P1218,Q1218:AE1218)),0)</f>
        <v>0</v>
      </c>
      <c r="AH1218" s="7">
        <f>IF(R1218&gt;0,RANK(R1218,(N1218:P1218,Q1218:AE1218)),0)</f>
        <v>0</v>
      </c>
      <c r="AI1218" s="7">
        <f>IF(T1218&gt;0,RANK(T1218,(N1218:P1218,Q1218:AE1218)),0)</f>
        <v>3</v>
      </c>
      <c r="AJ1218" s="7">
        <f>IF(S1218&gt;0,RANK(S1218,(N1218:P1218,Q1218:AE1218)),0)</f>
        <v>0</v>
      </c>
      <c r="AK1218" s="2">
        <f t="shared" si="491"/>
        <v>0</v>
      </c>
      <c r="AL1218" s="2">
        <f t="shared" si="492"/>
        <v>0</v>
      </c>
      <c r="AM1218" s="2">
        <f t="shared" si="493"/>
        <v>4.4362071027143367E-2</v>
      </c>
      <c r="AN1218" s="2">
        <f t="shared" si="494"/>
        <v>0</v>
      </c>
      <c r="AP1218" t="s">
        <v>2156</v>
      </c>
      <c r="AQ1218" t="s">
        <v>1457</v>
      </c>
      <c r="AT1218">
        <v>2</v>
      </c>
      <c r="AU1218" s="95">
        <v>28</v>
      </c>
      <c r="AV1218" s="97">
        <v>67</v>
      </c>
      <c r="AW1218" s="100">
        <f t="shared" si="473"/>
        <v>28067</v>
      </c>
      <c r="AY1218" s="7" t="s">
        <v>1461</v>
      </c>
    </row>
    <row r="1219" spans="1:51" ht="13" hidden="1" customHeight="1" outlineLevel="1">
      <c r="A1219" t="s">
        <v>204</v>
      </c>
      <c r="B1219" t="s">
        <v>1457</v>
      </c>
      <c r="C1219" s="1">
        <f t="shared" si="485"/>
        <v>2315</v>
      </c>
      <c r="D1219" s="7">
        <f>IF(N1219&gt;0, RANK(N1219,(N1219:P1219,Q1219:AE1219)),0)</f>
        <v>1</v>
      </c>
      <c r="E1219" s="7">
        <f>IF(O1219&gt;0,RANK(O1219,(N1219:P1219,Q1219:AE1219)),0)</f>
        <v>2</v>
      </c>
      <c r="F1219" s="7">
        <f>IF(P1219&gt;0,RANK(P1219,(N1219:P1219,Q1219:AE1219)),0)</f>
        <v>0</v>
      </c>
      <c r="G1219" s="1">
        <f t="shared" si="486"/>
        <v>201</v>
      </c>
      <c r="H1219" s="2">
        <f t="shared" si="484"/>
        <v>8.6825053995680343E-2</v>
      </c>
      <c r="I1219" s="2"/>
      <c r="J1219" s="2">
        <f t="shared" si="487"/>
        <v>0.53736501079913612</v>
      </c>
      <c r="K1219" s="2">
        <f t="shared" si="488"/>
        <v>0.45053995680345571</v>
      </c>
      <c r="L1219" s="2">
        <f t="shared" si="489"/>
        <v>0</v>
      </c>
      <c r="M1219" s="2">
        <f t="shared" si="490"/>
        <v>1.2095032397408167E-2</v>
      </c>
      <c r="N1219" s="55">
        <v>1244</v>
      </c>
      <c r="O1219" s="55">
        <v>1043</v>
      </c>
      <c r="T1219" s="55">
        <v>28</v>
      </c>
      <c r="AG1219" s="7">
        <f>IF(Q1219&gt;0,RANK(Q1219,(N1219:P1219,Q1219:AE1219)),0)</f>
        <v>0</v>
      </c>
      <c r="AH1219" s="7">
        <f>IF(R1219&gt;0,RANK(R1219,(N1219:P1219,Q1219:AE1219)),0)</f>
        <v>0</v>
      </c>
      <c r="AI1219" s="7">
        <f>IF(T1219&gt;0,RANK(T1219,(N1219:P1219,Q1219:AE1219)),0)</f>
        <v>3</v>
      </c>
      <c r="AJ1219" s="7">
        <f>IF(S1219&gt;0,RANK(S1219,(N1219:P1219,Q1219:AE1219)),0)</f>
        <v>0</v>
      </c>
      <c r="AK1219" s="2">
        <f t="shared" si="491"/>
        <v>0</v>
      </c>
      <c r="AL1219" s="2">
        <f t="shared" si="492"/>
        <v>0</v>
      </c>
      <c r="AM1219" s="2">
        <f t="shared" si="493"/>
        <v>1.2095032397408207E-2</v>
      </c>
      <c r="AN1219" s="2">
        <f t="shared" si="494"/>
        <v>0</v>
      </c>
      <c r="AP1219" t="s">
        <v>204</v>
      </c>
      <c r="AQ1219" t="s">
        <v>1457</v>
      </c>
      <c r="AT1219">
        <v>2</v>
      </c>
      <c r="AU1219" s="95">
        <v>28</v>
      </c>
      <c r="AV1219" s="97">
        <v>69</v>
      </c>
      <c r="AW1219" s="100">
        <f t="shared" si="473"/>
        <v>28069</v>
      </c>
      <c r="AY1219" s="7" t="s">
        <v>1461</v>
      </c>
    </row>
    <row r="1220" spans="1:51" ht="13" hidden="1" customHeight="1" outlineLevel="1">
      <c r="A1220" t="s">
        <v>755</v>
      </c>
      <c r="B1220" t="s">
        <v>1457</v>
      </c>
      <c r="C1220" s="1">
        <f t="shared" si="485"/>
        <v>9728</v>
      </c>
      <c r="D1220" s="7">
        <f>IF(N1220&gt;0, RANK(N1220,(N1220:P1220,Q1220:AE1220)),0)</f>
        <v>2</v>
      </c>
      <c r="E1220" s="7">
        <f>IF(O1220&gt;0,RANK(O1220,(N1220:P1220,Q1220:AE1220)),0)</f>
        <v>1</v>
      </c>
      <c r="F1220" s="7">
        <f>IF(P1220&gt;0,RANK(P1220,(N1220:P1220,Q1220:AE1220)),0)</f>
        <v>0</v>
      </c>
      <c r="G1220" s="1">
        <f t="shared" si="486"/>
        <v>3033</v>
      </c>
      <c r="H1220" s="2">
        <f t="shared" si="484"/>
        <v>0.31178042763157893</v>
      </c>
      <c r="I1220" s="2"/>
      <c r="J1220" s="2">
        <f t="shared" si="487"/>
        <v>0.33696546052631576</v>
      </c>
      <c r="K1220" s="2">
        <f t="shared" si="488"/>
        <v>0.64874588815789469</v>
      </c>
      <c r="L1220" s="2">
        <f t="shared" si="489"/>
        <v>0</v>
      </c>
      <c r="M1220" s="2">
        <f t="shared" si="490"/>
        <v>1.4288651315789602E-2</v>
      </c>
      <c r="N1220" s="55">
        <v>3278</v>
      </c>
      <c r="O1220" s="55">
        <v>6311</v>
      </c>
      <c r="T1220" s="55">
        <v>139</v>
      </c>
      <c r="AG1220" s="7">
        <f>IF(Q1220&gt;0,RANK(Q1220,(N1220:P1220,Q1220:AE1220)),0)</f>
        <v>0</v>
      </c>
      <c r="AH1220" s="7">
        <f>IF(R1220&gt;0,RANK(R1220,(N1220:P1220,Q1220:AE1220)),0)</f>
        <v>0</v>
      </c>
      <c r="AI1220" s="7">
        <f>IF(T1220&gt;0,RANK(T1220,(N1220:P1220,Q1220:AE1220)),0)</f>
        <v>3</v>
      </c>
      <c r="AJ1220" s="7">
        <f>IF(S1220&gt;0,RANK(S1220,(N1220:P1220,Q1220:AE1220)),0)</f>
        <v>0</v>
      </c>
      <c r="AK1220" s="2">
        <f t="shared" si="491"/>
        <v>0</v>
      </c>
      <c r="AL1220" s="2">
        <f t="shared" si="492"/>
        <v>0</v>
      </c>
      <c r="AM1220" s="2">
        <f t="shared" si="493"/>
        <v>1.4288651315789474E-2</v>
      </c>
      <c r="AN1220" s="2">
        <f t="shared" si="494"/>
        <v>0</v>
      </c>
      <c r="AP1220" t="s">
        <v>755</v>
      </c>
      <c r="AQ1220" t="s">
        <v>1457</v>
      </c>
      <c r="AT1220">
        <v>2</v>
      </c>
      <c r="AU1220" s="95">
        <v>28</v>
      </c>
      <c r="AV1220" s="97">
        <v>71</v>
      </c>
      <c r="AW1220" s="100">
        <f t="shared" si="473"/>
        <v>28071</v>
      </c>
      <c r="AY1220" s="7" t="s">
        <v>1461</v>
      </c>
    </row>
    <row r="1221" spans="1:51" ht="13" hidden="1" customHeight="1" outlineLevel="1">
      <c r="A1221" t="s">
        <v>1700</v>
      </c>
      <c r="B1221" t="s">
        <v>1457</v>
      </c>
      <c r="C1221" s="1">
        <f t="shared" si="485"/>
        <v>13598</v>
      </c>
      <c r="D1221" s="7">
        <f>IF(N1221&gt;0, RANK(N1221,(N1221:P1221,Q1221:AE1221)),0)</f>
        <v>2</v>
      </c>
      <c r="E1221" s="7">
        <f>IF(O1221&gt;0,RANK(O1221,(N1221:P1221,Q1221:AE1221)),0)</f>
        <v>1</v>
      </c>
      <c r="F1221" s="7">
        <f>IF(P1221&gt;0,RANK(P1221,(N1221:P1221,Q1221:AE1221)),0)</f>
        <v>0</v>
      </c>
      <c r="G1221" s="1">
        <f t="shared" si="486"/>
        <v>7613</v>
      </c>
      <c r="H1221" s="2">
        <f t="shared" si="484"/>
        <v>0.55986174437417269</v>
      </c>
      <c r="I1221" s="2"/>
      <c r="J1221" s="2">
        <f t="shared" si="487"/>
        <v>0.20488307103985881</v>
      </c>
      <c r="K1221" s="2">
        <f t="shared" si="488"/>
        <v>0.7647448154140315</v>
      </c>
      <c r="L1221" s="2">
        <f t="shared" si="489"/>
        <v>0</v>
      </c>
      <c r="M1221" s="2">
        <f t="shared" si="490"/>
        <v>3.0372113546109691E-2</v>
      </c>
      <c r="N1221" s="55">
        <v>2786</v>
      </c>
      <c r="O1221" s="55">
        <v>10399</v>
      </c>
      <c r="T1221" s="55">
        <v>413</v>
      </c>
      <c r="AG1221" s="7">
        <f>IF(Q1221&gt;0,RANK(Q1221,(N1221:P1221,Q1221:AE1221)),0)</f>
        <v>0</v>
      </c>
      <c r="AH1221" s="7">
        <f>IF(R1221&gt;0,RANK(R1221,(N1221:P1221,Q1221:AE1221)),0)</f>
        <v>0</v>
      </c>
      <c r="AI1221" s="7">
        <f>IF(T1221&gt;0,RANK(T1221,(N1221:P1221,Q1221:AE1221)),0)</f>
        <v>3</v>
      </c>
      <c r="AJ1221" s="7">
        <f>IF(S1221&gt;0,RANK(S1221,(N1221:P1221,Q1221:AE1221)),0)</f>
        <v>0</v>
      </c>
      <c r="AK1221" s="2">
        <f t="shared" si="491"/>
        <v>0</v>
      </c>
      <c r="AL1221" s="2">
        <f t="shared" si="492"/>
        <v>0</v>
      </c>
      <c r="AM1221" s="2">
        <f t="shared" si="493"/>
        <v>3.0372113546109723E-2</v>
      </c>
      <c r="AN1221" s="2">
        <f t="shared" si="494"/>
        <v>0</v>
      </c>
      <c r="AP1221" t="s">
        <v>1700</v>
      </c>
      <c r="AQ1221" t="s">
        <v>1457</v>
      </c>
      <c r="AT1221">
        <v>2</v>
      </c>
      <c r="AU1221" s="95">
        <v>28</v>
      </c>
      <c r="AV1221" s="97">
        <v>73</v>
      </c>
      <c r="AW1221" s="100">
        <f t="shared" si="473"/>
        <v>28073</v>
      </c>
      <c r="AY1221" s="7" t="s">
        <v>1461</v>
      </c>
    </row>
    <row r="1222" spans="1:51" ht="13" hidden="1" customHeight="1" outlineLevel="1">
      <c r="A1222" t="s">
        <v>420</v>
      </c>
      <c r="B1222" t="s">
        <v>1457</v>
      </c>
      <c r="C1222" s="1">
        <f t="shared" si="485"/>
        <v>14702</v>
      </c>
      <c r="D1222" s="7">
        <f>IF(N1222&gt;0, RANK(N1222,(N1222:P1222,Q1222:AE1222)),0)</f>
        <v>2</v>
      </c>
      <c r="E1222" s="7">
        <f>IF(O1222&gt;0,RANK(O1222,(N1222:P1222,Q1222:AE1222)),0)</f>
        <v>1</v>
      </c>
      <c r="F1222" s="7">
        <f>IF(P1222&gt;0,RANK(P1222,(N1222:P1222,Q1222:AE1222)),0)</f>
        <v>0</v>
      </c>
      <c r="G1222" s="1">
        <f t="shared" si="486"/>
        <v>6250</v>
      </c>
      <c r="H1222" s="2">
        <f t="shared" si="484"/>
        <v>0.42511222962862194</v>
      </c>
      <c r="I1222" s="2"/>
      <c r="J1222" s="2">
        <f t="shared" si="487"/>
        <v>0.27948578424704124</v>
      </c>
      <c r="K1222" s="2">
        <f t="shared" si="488"/>
        <v>0.70459801387566312</v>
      </c>
      <c r="L1222" s="2">
        <f t="shared" si="489"/>
        <v>0</v>
      </c>
      <c r="M1222" s="2">
        <f t="shared" si="490"/>
        <v>1.5916201877295588E-2</v>
      </c>
      <c r="N1222" s="55">
        <v>4109</v>
      </c>
      <c r="O1222" s="55">
        <v>10359</v>
      </c>
      <c r="T1222" s="55">
        <v>234</v>
      </c>
      <c r="AG1222" s="7">
        <f>IF(Q1222&gt;0,RANK(Q1222,(N1222:P1222,Q1222:AE1222)),0)</f>
        <v>0</v>
      </c>
      <c r="AH1222" s="7">
        <f>IF(R1222&gt;0,RANK(R1222,(N1222:P1222,Q1222:AE1222)),0)</f>
        <v>0</v>
      </c>
      <c r="AI1222" s="7">
        <f>IF(T1222&gt;0,RANK(T1222,(N1222:P1222,Q1222:AE1222)),0)</f>
        <v>3</v>
      </c>
      <c r="AJ1222" s="7">
        <f>IF(S1222&gt;0,RANK(S1222,(N1222:P1222,Q1222:AE1222)),0)</f>
        <v>0</v>
      </c>
      <c r="AK1222" s="2">
        <f t="shared" si="491"/>
        <v>0</v>
      </c>
      <c r="AL1222" s="2">
        <f t="shared" si="492"/>
        <v>0</v>
      </c>
      <c r="AM1222" s="2">
        <f t="shared" si="493"/>
        <v>1.5916201877295606E-2</v>
      </c>
      <c r="AN1222" s="2">
        <f t="shared" si="494"/>
        <v>0</v>
      </c>
      <c r="AP1222" t="s">
        <v>420</v>
      </c>
      <c r="AQ1222" t="s">
        <v>1457</v>
      </c>
      <c r="AT1222">
        <v>2</v>
      </c>
      <c r="AU1222" s="95">
        <v>28</v>
      </c>
      <c r="AV1222" s="97">
        <v>75</v>
      </c>
      <c r="AW1222" s="100">
        <f t="shared" si="473"/>
        <v>28075</v>
      </c>
      <c r="AY1222" s="7" t="s">
        <v>1461</v>
      </c>
    </row>
    <row r="1223" spans="1:51" ht="13" hidden="1" customHeight="1" outlineLevel="1">
      <c r="A1223" t="s">
        <v>516</v>
      </c>
      <c r="B1223" t="s">
        <v>1457</v>
      </c>
      <c r="C1223" s="1">
        <f t="shared" si="485"/>
        <v>3391</v>
      </c>
      <c r="D1223" s="7">
        <f>IF(N1223&gt;0, RANK(N1223,(N1223:P1223,Q1223:AE1223)),0)</f>
        <v>2</v>
      </c>
      <c r="E1223" s="7">
        <f>IF(O1223&gt;0,RANK(O1223,(N1223:P1223,Q1223:AE1223)),0)</f>
        <v>1</v>
      </c>
      <c r="F1223" s="7">
        <f>IF(P1223&gt;0,RANK(P1223,(N1223:P1223,Q1223:AE1223)),0)</f>
        <v>0</v>
      </c>
      <c r="G1223" s="1">
        <f t="shared" si="486"/>
        <v>959</v>
      </c>
      <c r="H1223" s="2">
        <f t="shared" si="484"/>
        <v>0.2828074314361545</v>
      </c>
      <c r="I1223" s="2"/>
      <c r="J1223" s="2">
        <f t="shared" si="487"/>
        <v>0.34886464169861398</v>
      </c>
      <c r="K1223" s="2">
        <f t="shared" si="488"/>
        <v>0.63167207313476847</v>
      </c>
      <c r="L1223" s="2">
        <f t="shared" si="489"/>
        <v>0</v>
      </c>
      <c r="M1223" s="2">
        <f t="shared" si="490"/>
        <v>1.946328516661755E-2</v>
      </c>
      <c r="N1223" s="55">
        <v>1183</v>
      </c>
      <c r="O1223" s="55">
        <v>2142</v>
      </c>
      <c r="T1223" s="55">
        <v>66</v>
      </c>
      <c r="AG1223" s="7">
        <f>IF(Q1223&gt;0,RANK(Q1223,(N1223:P1223,Q1223:AE1223)),0)</f>
        <v>0</v>
      </c>
      <c r="AH1223" s="7">
        <f>IF(R1223&gt;0,RANK(R1223,(N1223:P1223,Q1223:AE1223)),0)</f>
        <v>0</v>
      </c>
      <c r="AI1223" s="7">
        <f>IF(T1223&gt;0,RANK(T1223,(N1223:P1223,Q1223:AE1223)),0)</f>
        <v>3</v>
      </c>
      <c r="AJ1223" s="7">
        <f>IF(S1223&gt;0,RANK(S1223,(N1223:P1223,Q1223:AE1223)),0)</f>
        <v>0</v>
      </c>
      <c r="AK1223" s="2">
        <f t="shared" si="491"/>
        <v>0</v>
      </c>
      <c r="AL1223" s="2">
        <f t="shared" si="492"/>
        <v>0</v>
      </c>
      <c r="AM1223" s="2">
        <f t="shared" si="493"/>
        <v>1.9463285166617515E-2</v>
      </c>
      <c r="AN1223" s="2">
        <f t="shared" si="494"/>
        <v>0</v>
      </c>
      <c r="AP1223" t="s">
        <v>516</v>
      </c>
      <c r="AQ1223" t="s">
        <v>1457</v>
      </c>
      <c r="AT1223">
        <v>2</v>
      </c>
      <c r="AU1223" s="95">
        <v>28</v>
      </c>
      <c r="AV1223" s="97">
        <v>77</v>
      </c>
      <c r="AW1223" s="100">
        <f t="shared" si="473"/>
        <v>28077</v>
      </c>
      <c r="AY1223" s="7" t="s">
        <v>1461</v>
      </c>
    </row>
    <row r="1224" spans="1:51" ht="13" hidden="1" customHeight="1" outlineLevel="1">
      <c r="A1224" t="s">
        <v>1442</v>
      </c>
      <c r="B1224" t="s">
        <v>1457</v>
      </c>
      <c r="C1224" s="1">
        <f t="shared" si="485"/>
        <v>4686</v>
      </c>
      <c r="D1224" s="7">
        <f>IF(N1224&gt;0, RANK(N1224,(N1224:P1224,Q1224:AE1224)),0)</f>
        <v>2</v>
      </c>
      <c r="E1224" s="7">
        <f>IF(O1224&gt;0,RANK(O1224,(N1224:P1224,Q1224:AE1224)),0)</f>
        <v>1</v>
      </c>
      <c r="F1224" s="7">
        <f>IF(P1224&gt;0,RANK(P1224,(N1224:P1224,Q1224:AE1224)),0)</f>
        <v>0</v>
      </c>
      <c r="G1224" s="1">
        <f t="shared" si="486"/>
        <v>744</v>
      </c>
      <c r="H1224" s="2">
        <f t="shared" si="484"/>
        <v>0.15877080665813059</v>
      </c>
      <c r="I1224" s="2"/>
      <c r="J1224" s="2">
        <f t="shared" si="487"/>
        <v>0.41037131882202305</v>
      </c>
      <c r="K1224" s="2">
        <f t="shared" si="488"/>
        <v>0.56914212548015364</v>
      </c>
      <c r="L1224" s="2">
        <f t="shared" si="489"/>
        <v>0</v>
      </c>
      <c r="M1224" s="2">
        <f t="shared" si="490"/>
        <v>2.0486555697823317E-2</v>
      </c>
      <c r="N1224" s="55">
        <v>1923</v>
      </c>
      <c r="O1224" s="55">
        <v>2667</v>
      </c>
      <c r="T1224" s="55">
        <v>96</v>
      </c>
      <c r="AG1224" s="7">
        <f>IF(Q1224&gt;0,RANK(Q1224,(N1224:P1224,Q1224:AE1224)),0)</f>
        <v>0</v>
      </c>
      <c r="AH1224" s="7">
        <f>IF(R1224&gt;0,RANK(R1224,(N1224:P1224,Q1224:AE1224)),0)</f>
        <v>0</v>
      </c>
      <c r="AI1224" s="7">
        <f>IF(T1224&gt;0,RANK(T1224,(N1224:P1224,Q1224:AE1224)),0)</f>
        <v>3</v>
      </c>
      <c r="AJ1224" s="7">
        <f>IF(S1224&gt;0,RANK(S1224,(N1224:P1224,Q1224:AE1224)),0)</f>
        <v>0</v>
      </c>
      <c r="AK1224" s="2">
        <f t="shared" si="491"/>
        <v>0</v>
      </c>
      <c r="AL1224" s="2">
        <f t="shared" si="492"/>
        <v>0</v>
      </c>
      <c r="AM1224" s="2">
        <f t="shared" si="493"/>
        <v>2.0486555697823303E-2</v>
      </c>
      <c r="AN1224" s="2">
        <f t="shared" si="494"/>
        <v>0</v>
      </c>
      <c r="AP1224" t="s">
        <v>1442</v>
      </c>
      <c r="AQ1224" t="s">
        <v>1457</v>
      </c>
      <c r="AT1224">
        <v>2</v>
      </c>
      <c r="AU1224" s="95">
        <v>28</v>
      </c>
      <c r="AV1224" s="97">
        <v>79</v>
      </c>
      <c r="AW1224" s="100">
        <f t="shared" si="473"/>
        <v>28079</v>
      </c>
      <c r="AY1224" s="7" t="s">
        <v>1461</v>
      </c>
    </row>
    <row r="1225" spans="1:51" ht="13" hidden="1" customHeight="1" outlineLevel="1">
      <c r="A1225" t="s">
        <v>1579</v>
      </c>
      <c r="B1225" t="s">
        <v>1457</v>
      </c>
      <c r="C1225" s="1">
        <f t="shared" si="485"/>
        <v>18865</v>
      </c>
      <c r="D1225" s="7">
        <f>IF(N1225&gt;0, RANK(N1225,(N1225:P1225,Q1225:AE1225)),0)</f>
        <v>2</v>
      </c>
      <c r="E1225" s="7">
        <f>IF(O1225&gt;0,RANK(O1225,(N1225:P1225,Q1225:AE1225)),0)</f>
        <v>1</v>
      </c>
      <c r="F1225" s="7">
        <f>IF(P1225&gt;0,RANK(P1225,(N1225:P1225,Q1225:AE1225)),0)</f>
        <v>0</v>
      </c>
      <c r="G1225" s="1">
        <f t="shared" si="486"/>
        <v>5002</v>
      </c>
      <c r="H1225" s="2">
        <f t="shared" si="484"/>
        <v>0.26514709780015905</v>
      </c>
      <c r="I1225" s="2"/>
      <c r="J1225" s="2">
        <f t="shared" si="487"/>
        <v>0.35992578849721707</v>
      </c>
      <c r="K1225" s="2">
        <f t="shared" si="488"/>
        <v>0.62507288629737612</v>
      </c>
      <c r="L1225" s="2">
        <f t="shared" si="489"/>
        <v>0</v>
      </c>
      <c r="M1225" s="2">
        <f t="shared" si="490"/>
        <v>1.5001325205406757E-2</v>
      </c>
      <c r="N1225" s="55">
        <v>6790</v>
      </c>
      <c r="O1225" s="55">
        <v>11792</v>
      </c>
      <c r="T1225" s="55">
        <v>283</v>
      </c>
      <c r="AG1225" s="7">
        <f>IF(Q1225&gt;0,RANK(Q1225,(N1225:P1225,Q1225:AE1225)),0)</f>
        <v>0</v>
      </c>
      <c r="AH1225" s="7">
        <f>IF(R1225&gt;0,RANK(R1225,(N1225:P1225,Q1225:AE1225)),0)</f>
        <v>0</v>
      </c>
      <c r="AI1225" s="7">
        <f>IF(T1225&gt;0,RANK(T1225,(N1225:P1225,Q1225:AE1225)),0)</f>
        <v>3</v>
      </c>
      <c r="AJ1225" s="7">
        <f>IF(S1225&gt;0,RANK(S1225,(N1225:P1225,Q1225:AE1225)),0)</f>
        <v>0</v>
      </c>
      <c r="AK1225" s="2">
        <f t="shared" si="491"/>
        <v>0</v>
      </c>
      <c r="AL1225" s="2">
        <f t="shared" si="492"/>
        <v>0</v>
      </c>
      <c r="AM1225" s="2">
        <f t="shared" si="493"/>
        <v>1.5001325205406838E-2</v>
      </c>
      <c r="AN1225" s="2">
        <f t="shared" si="494"/>
        <v>0</v>
      </c>
      <c r="AP1225" t="s">
        <v>1579</v>
      </c>
      <c r="AQ1225" t="s">
        <v>1457</v>
      </c>
      <c r="AT1225">
        <v>2</v>
      </c>
      <c r="AU1225" s="95">
        <v>28</v>
      </c>
      <c r="AV1225" s="97">
        <v>81</v>
      </c>
      <c r="AW1225" s="100">
        <f t="shared" si="473"/>
        <v>28081</v>
      </c>
      <c r="AY1225" s="7" t="s">
        <v>1461</v>
      </c>
    </row>
    <row r="1226" spans="1:51" ht="13" hidden="1" customHeight="1" outlineLevel="1">
      <c r="A1226" t="s">
        <v>694</v>
      </c>
      <c r="B1226" t="s">
        <v>1457</v>
      </c>
      <c r="C1226" s="1">
        <f t="shared" si="485"/>
        <v>5839</v>
      </c>
      <c r="D1226" s="7">
        <f>IF(N1226&gt;0, RANK(N1226,(N1226:P1226,Q1226:AE1226)),0)</f>
        <v>1</v>
      </c>
      <c r="E1226" s="7">
        <f>IF(O1226&gt;0,RANK(O1226,(N1226:P1226,Q1226:AE1226)),0)</f>
        <v>2</v>
      </c>
      <c r="F1226" s="7">
        <f>IF(P1226&gt;0,RANK(P1226,(N1226:P1226,Q1226:AE1226)),0)</f>
        <v>0</v>
      </c>
      <c r="G1226" s="1">
        <f t="shared" si="486"/>
        <v>860</v>
      </c>
      <c r="H1226" s="2">
        <f t="shared" si="484"/>
        <v>0.14728549409145403</v>
      </c>
      <c r="I1226" s="2"/>
      <c r="J1226" s="2">
        <f t="shared" si="487"/>
        <v>0.5706456585031684</v>
      </c>
      <c r="K1226" s="2">
        <f t="shared" si="488"/>
        <v>0.42336016441171431</v>
      </c>
      <c r="L1226" s="2">
        <f t="shared" si="489"/>
        <v>0</v>
      </c>
      <c r="M1226" s="2">
        <f t="shared" si="490"/>
        <v>5.9941770851172915E-3</v>
      </c>
      <c r="N1226" s="55">
        <v>3332</v>
      </c>
      <c r="O1226" s="55">
        <v>2472</v>
      </c>
      <c r="T1226" s="55">
        <v>35</v>
      </c>
      <c r="AG1226" s="7">
        <f>IF(Q1226&gt;0,RANK(Q1226,(N1226:P1226,Q1226:AE1226)),0)</f>
        <v>0</v>
      </c>
      <c r="AH1226" s="7">
        <f>IF(R1226&gt;0,RANK(R1226,(N1226:P1226,Q1226:AE1226)),0)</f>
        <v>0</v>
      </c>
      <c r="AI1226" s="7">
        <f>IF(T1226&gt;0,RANK(T1226,(N1226:P1226,Q1226:AE1226)),0)</f>
        <v>3</v>
      </c>
      <c r="AJ1226" s="7">
        <f>IF(S1226&gt;0,RANK(S1226,(N1226:P1226,Q1226:AE1226)),0)</f>
        <v>0</v>
      </c>
      <c r="AK1226" s="2">
        <f t="shared" si="491"/>
        <v>0</v>
      </c>
      <c r="AL1226" s="2">
        <f t="shared" si="492"/>
        <v>0</v>
      </c>
      <c r="AM1226" s="2">
        <f t="shared" si="493"/>
        <v>5.9941770851173149E-3</v>
      </c>
      <c r="AN1226" s="2">
        <f t="shared" si="494"/>
        <v>0</v>
      </c>
      <c r="AP1226" t="s">
        <v>694</v>
      </c>
      <c r="AQ1226" t="s">
        <v>1457</v>
      </c>
      <c r="AT1226">
        <v>2</v>
      </c>
      <c r="AU1226" s="95">
        <v>28</v>
      </c>
      <c r="AV1226" s="97">
        <v>83</v>
      </c>
      <c r="AW1226" s="100">
        <f t="shared" si="473"/>
        <v>28083</v>
      </c>
      <c r="AY1226" s="7" t="s">
        <v>1461</v>
      </c>
    </row>
    <row r="1227" spans="1:51" ht="13" hidden="1" customHeight="1" outlineLevel="1">
      <c r="A1227" t="s">
        <v>181</v>
      </c>
      <c r="B1227" t="s">
        <v>1457</v>
      </c>
      <c r="C1227" s="1">
        <f t="shared" si="485"/>
        <v>7415</v>
      </c>
      <c r="D1227" s="7">
        <f>IF(N1227&gt;0, RANK(N1227,(N1227:P1227,Q1227:AE1227)),0)</f>
        <v>2</v>
      </c>
      <c r="E1227" s="7">
        <f>IF(O1227&gt;0,RANK(O1227,(N1227:P1227,Q1227:AE1227)),0)</f>
        <v>1</v>
      </c>
      <c r="F1227" s="7">
        <f>IF(P1227&gt;0,RANK(P1227,(N1227:P1227,Q1227:AE1227)),0)</f>
        <v>0</v>
      </c>
      <c r="G1227" s="1">
        <f t="shared" si="486"/>
        <v>3291</v>
      </c>
      <c r="H1227" s="2">
        <f t="shared" si="484"/>
        <v>0.44383007417397169</v>
      </c>
      <c r="I1227" s="2"/>
      <c r="J1227" s="2">
        <f t="shared" si="487"/>
        <v>0.26797033041132839</v>
      </c>
      <c r="K1227" s="2">
        <f t="shared" si="488"/>
        <v>0.71180040458530003</v>
      </c>
      <c r="L1227" s="2">
        <f t="shared" si="489"/>
        <v>0</v>
      </c>
      <c r="M1227" s="2">
        <f t="shared" si="490"/>
        <v>2.0229265003371633E-2</v>
      </c>
      <c r="N1227" s="55">
        <v>1987</v>
      </c>
      <c r="O1227" s="55">
        <v>5278</v>
      </c>
      <c r="T1227" s="55">
        <v>150</v>
      </c>
      <c r="AG1227" s="7">
        <f>IF(Q1227&gt;0,RANK(Q1227,(N1227:P1227,Q1227:AE1227)),0)</f>
        <v>0</v>
      </c>
      <c r="AH1227" s="7">
        <f>IF(R1227&gt;0,RANK(R1227,(N1227:P1227,Q1227:AE1227)),0)</f>
        <v>0</v>
      </c>
      <c r="AI1227" s="7">
        <f>IF(T1227&gt;0,RANK(T1227,(N1227:P1227,Q1227:AE1227)),0)</f>
        <v>3</v>
      </c>
      <c r="AJ1227" s="7">
        <f>IF(S1227&gt;0,RANK(S1227,(N1227:P1227,Q1227:AE1227)),0)</f>
        <v>0</v>
      </c>
      <c r="AK1227" s="2">
        <f t="shared" si="491"/>
        <v>0</v>
      </c>
      <c r="AL1227" s="2">
        <f t="shared" si="492"/>
        <v>0</v>
      </c>
      <c r="AM1227" s="2">
        <f t="shared" si="493"/>
        <v>2.0229265003371546E-2</v>
      </c>
      <c r="AN1227" s="2">
        <f t="shared" si="494"/>
        <v>0</v>
      </c>
      <c r="AP1227" t="s">
        <v>181</v>
      </c>
      <c r="AQ1227" t="s">
        <v>1457</v>
      </c>
      <c r="AT1227">
        <v>2</v>
      </c>
      <c r="AU1227" s="95">
        <v>28</v>
      </c>
      <c r="AV1227" s="97">
        <v>85</v>
      </c>
      <c r="AW1227" s="100">
        <f t="shared" si="473"/>
        <v>28085</v>
      </c>
      <c r="AY1227" s="7" t="s">
        <v>1461</v>
      </c>
    </row>
    <row r="1228" spans="1:51" ht="13" hidden="1" customHeight="1" outlineLevel="1">
      <c r="A1228" t="s">
        <v>273</v>
      </c>
      <c r="B1228" t="s">
        <v>1457</v>
      </c>
      <c r="C1228" s="1">
        <f t="shared" si="485"/>
        <v>14626</v>
      </c>
      <c r="D1228" s="7">
        <f>IF(N1228&gt;0, RANK(N1228,(N1228:P1228,Q1228:AE1228)),0)</f>
        <v>2</v>
      </c>
      <c r="E1228" s="7">
        <f>IF(O1228&gt;0,RANK(O1228,(N1228:P1228,Q1228:AE1228)),0)</f>
        <v>1</v>
      </c>
      <c r="F1228" s="7">
        <f>IF(P1228&gt;0,RANK(P1228,(N1228:P1228,Q1228:AE1228)),0)</f>
        <v>0</v>
      </c>
      <c r="G1228" s="1">
        <f t="shared" si="486"/>
        <v>2016</v>
      </c>
      <c r="H1228" s="2">
        <f t="shared" si="484"/>
        <v>0.1378367291125393</v>
      </c>
      <c r="I1228" s="2"/>
      <c r="J1228" s="2">
        <f t="shared" si="487"/>
        <v>0.42588540954464654</v>
      </c>
      <c r="K1228" s="2">
        <f t="shared" si="488"/>
        <v>0.56372213865718579</v>
      </c>
      <c r="L1228" s="2">
        <f t="shared" si="489"/>
        <v>0</v>
      </c>
      <c r="M1228" s="2">
        <f t="shared" si="490"/>
        <v>1.0392451798167723E-2</v>
      </c>
      <c r="N1228" s="55">
        <v>6229</v>
      </c>
      <c r="O1228" s="55">
        <v>8245</v>
      </c>
      <c r="T1228" s="55">
        <v>152</v>
      </c>
      <c r="AG1228" s="7">
        <f>IF(Q1228&gt;0,RANK(Q1228,(N1228:P1228,Q1228:AE1228)),0)</f>
        <v>0</v>
      </c>
      <c r="AH1228" s="7">
        <f>IF(R1228&gt;0,RANK(R1228,(N1228:P1228,Q1228:AE1228)),0)</f>
        <v>0</v>
      </c>
      <c r="AI1228" s="7">
        <f>IF(T1228&gt;0,RANK(T1228,(N1228:P1228,Q1228:AE1228)),0)</f>
        <v>3</v>
      </c>
      <c r="AJ1228" s="7">
        <f>IF(S1228&gt;0,RANK(S1228,(N1228:P1228,Q1228:AE1228)),0)</f>
        <v>0</v>
      </c>
      <c r="AK1228" s="2">
        <f t="shared" si="491"/>
        <v>0</v>
      </c>
      <c r="AL1228" s="2">
        <f t="shared" si="492"/>
        <v>0</v>
      </c>
      <c r="AM1228" s="2">
        <f t="shared" si="493"/>
        <v>1.0392451798167647E-2</v>
      </c>
      <c r="AN1228" s="2">
        <f t="shared" si="494"/>
        <v>0</v>
      </c>
      <c r="AP1228" t="s">
        <v>273</v>
      </c>
      <c r="AQ1228" t="s">
        <v>1457</v>
      </c>
      <c r="AT1228">
        <v>2</v>
      </c>
      <c r="AU1228" s="95">
        <v>28</v>
      </c>
      <c r="AV1228" s="97">
        <v>87</v>
      </c>
      <c r="AW1228" s="100">
        <f t="shared" si="473"/>
        <v>28087</v>
      </c>
      <c r="AY1228" s="7" t="s">
        <v>1461</v>
      </c>
    </row>
    <row r="1229" spans="1:51" ht="13" hidden="1" customHeight="1" outlineLevel="1">
      <c r="A1229" t="s">
        <v>584</v>
      </c>
      <c r="B1229" t="s">
        <v>1457</v>
      </c>
      <c r="C1229" s="1">
        <f t="shared" si="485"/>
        <v>24386</v>
      </c>
      <c r="D1229" s="7">
        <f>IF(N1229&gt;0, RANK(N1229,(N1229:P1229,Q1229:AE1229)),0)</f>
        <v>2</v>
      </c>
      <c r="E1229" s="7">
        <f>IF(O1229&gt;0,RANK(O1229,(N1229:P1229,Q1229:AE1229)),0)</f>
        <v>1</v>
      </c>
      <c r="F1229" s="7">
        <f>IF(P1229&gt;0,RANK(P1229,(N1229:P1229,Q1229:AE1229)),0)</f>
        <v>0</v>
      </c>
      <c r="G1229" s="1">
        <f t="shared" si="486"/>
        <v>8622</v>
      </c>
      <c r="H1229" s="2">
        <f t="shared" si="484"/>
        <v>0.35356352005248914</v>
      </c>
      <c r="I1229" s="2"/>
      <c r="J1229" s="2">
        <f t="shared" si="487"/>
        <v>0.3172722053637333</v>
      </c>
      <c r="K1229" s="2">
        <f t="shared" si="488"/>
        <v>0.67083572541622238</v>
      </c>
      <c r="L1229" s="2">
        <f t="shared" si="489"/>
        <v>0</v>
      </c>
      <c r="M1229" s="2">
        <f t="shared" si="490"/>
        <v>1.1892069220044266E-2</v>
      </c>
      <c r="N1229" s="55">
        <v>7737</v>
      </c>
      <c r="O1229" s="55">
        <v>16359</v>
      </c>
      <c r="T1229" s="55">
        <v>290</v>
      </c>
      <c r="AG1229" s="7">
        <f>IF(Q1229&gt;0,RANK(Q1229,(N1229:P1229,Q1229:AE1229)),0)</f>
        <v>0</v>
      </c>
      <c r="AH1229" s="7">
        <f>IF(R1229&gt;0,RANK(R1229,(N1229:P1229,Q1229:AE1229)),0)</f>
        <v>0</v>
      </c>
      <c r="AI1229" s="7">
        <f>IF(T1229&gt;0,RANK(T1229,(N1229:P1229,Q1229:AE1229)),0)</f>
        <v>3</v>
      </c>
      <c r="AJ1229" s="7">
        <f>IF(S1229&gt;0,RANK(S1229,(N1229:P1229,Q1229:AE1229)),0)</f>
        <v>0</v>
      </c>
      <c r="AK1229" s="2">
        <f t="shared" si="491"/>
        <v>0</v>
      </c>
      <c r="AL1229" s="2">
        <f t="shared" si="492"/>
        <v>0</v>
      </c>
      <c r="AM1229" s="2">
        <f t="shared" si="493"/>
        <v>1.1892069220044288E-2</v>
      </c>
      <c r="AN1229" s="2">
        <f t="shared" si="494"/>
        <v>0</v>
      </c>
      <c r="AP1229" t="s">
        <v>584</v>
      </c>
      <c r="AQ1229" t="s">
        <v>1457</v>
      </c>
      <c r="AT1229">
        <v>2</v>
      </c>
      <c r="AU1229" s="95">
        <v>28</v>
      </c>
      <c r="AV1229" s="97">
        <v>89</v>
      </c>
      <c r="AW1229" s="100">
        <f t="shared" si="473"/>
        <v>28089</v>
      </c>
      <c r="AY1229" s="7" t="s">
        <v>1461</v>
      </c>
    </row>
    <row r="1230" spans="1:51" ht="13" hidden="1" customHeight="1" outlineLevel="1">
      <c r="A1230" t="s">
        <v>2300</v>
      </c>
      <c r="B1230" t="s">
        <v>1457</v>
      </c>
      <c r="C1230" s="1">
        <f t="shared" si="485"/>
        <v>6195</v>
      </c>
      <c r="D1230" s="7">
        <f>IF(N1230&gt;0, RANK(N1230,(N1230:P1230,Q1230:AE1230)),0)</f>
        <v>2</v>
      </c>
      <c r="E1230" s="7">
        <f>IF(O1230&gt;0,RANK(O1230,(N1230:P1230,Q1230:AE1230)),0)</f>
        <v>1</v>
      </c>
      <c r="F1230" s="7">
        <f>IF(P1230&gt;0,RANK(P1230,(N1230:P1230,Q1230:AE1230)),0)</f>
        <v>0</v>
      </c>
      <c r="G1230" s="1">
        <f t="shared" si="486"/>
        <v>2070</v>
      </c>
      <c r="H1230" s="2">
        <f t="shared" si="484"/>
        <v>0.33414043583535108</v>
      </c>
      <c r="I1230" s="2"/>
      <c r="J1230" s="2">
        <f t="shared" si="487"/>
        <v>0.32235673930589187</v>
      </c>
      <c r="K1230" s="2">
        <f t="shared" si="488"/>
        <v>0.65649717514124295</v>
      </c>
      <c r="L1230" s="2">
        <f t="shared" si="489"/>
        <v>0</v>
      </c>
      <c r="M1230" s="2">
        <f t="shared" si="490"/>
        <v>2.1146085552865124E-2</v>
      </c>
      <c r="N1230" s="55">
        <v>1997</v>
      </c>
      <c r="O1230" s="55">
        <v>4067</v>
      </c>
      <c r="T1230" s="55">
        <v>131</v>
      </c>
      <c r="AG1230" s="7">
        <f>IF(Q1230&gt;0,RANK(Q1230,(N1230:P1230,Q1230:AE1230)),0)</f>
        <v>0</v>
      </c>
      <c r="AH1230" s="7">
        <f>IF(R1230&gt;0,RANK(R1230,(N1230:P1230,Q1230:AE1230)),0)</f>
        <v>0</v>
      </c>
      <c r="AI1230" s="7">
        <f>IF(T1230&gt;0,RANK(T1230,(N1230:P1230,Q1230:AE1230)),0)</f>
        <v>3</v>
      </c>
      <c r="AJ1230" s="7">
        <f>IF(S1230&gt;0,RANK(S1230,(N1230:P1230,Q1230:AE1230)),0)</f>
        <v>0</v>
      </c>
      <c r="AK1230" s="2">
        <f t="shared" si="491"/>
        <v>0</v>
      </c>
      <c r="AL1230" s="2">
        <f t="shared" si="492"/>
        <v>0</v>
      </c>
      <c r="AM1230" s="2">
        <f t="shared" si="493"/>
        <v>2.1146085552865214E-2</v>
      </c>
      <c r="AN1230" s="2">
        <f t="shared" si="494"/>
        <v>0</v>
      </c>
      <c r="AP1230" t="s">
        <v>2300</v>
      </c>
      <c r="AQ1230" t="s">
        <v>1457</v>
      </c>
      <c r="AT1230">
        <v>2</v>
      </c>
      <c r="AU1230" s="95">
        <v>28</v>
      </c>
      <c r="AV1230" s="97">
        <v>91</v>
      </c>
      <c r="AW1230" s="100">
        <f t="shared" si="473"/>
        <v>28091</v>
      </c>
      <c r="AY1230" s="7" t="s">
        <v>1461</v>
      </c>
    </row>
    <row r="1231" spans="1:51" ht="13" hidden="1" customHeight="1" outlineLevel="1">
      <c r="A1231" t="s">
        <v>966</v>
      </c>
      <c r="B1231" t="s">
        <v>1457</v>
      </c>
      <c r="C1231" s="1">
        <f t="shared" si="485"/>
        <v>7283</v>
      </c>
      <c r="D1231" s="7">
        <f>IF(N1231&gt;0, RANK(N1231,(N1231:P1231,Q1231:AE1231)),0)</f>
        <v>1</v>
      </c>
      <c r="E1231" s="7">
        <f>IF(O1231&gt;0,RANK(O1231,(N1231:P1231,Q1231:AE1231)),0)</f>
        <v>2</v>
      </c>
      <c r="F1231" s="7">
        <f>IF(P1231&gt;0,RANK(P1231,(N1231:P1231,Q1231:AE1231)),0)</f>
        <v>0</v>
      </c>
      <c r="G1231" s="1">
        <f t="shared" si="486"/>
        <v>877</v>
      </c>
      <c r="H1231" s="2">
        <f t="shared" si="484"/>
        <v>0.12041741040779898</v>
      </c>
      <c r="I1231" s="2"/>
      <c r="J1231" s="2">
        <f t="shared" si="487"/>
        <v>0.55018536317451605</v>
      </c>
      <c r="K1231" s="2">
        <f t="shared" si="488"/>
        <v>0.42976795276671703</v>
      </c>
      <c r="L1231" s="2">
        <f t="shared" si="489"/>
        <v>0</v>
      </c>
      <c r="M1231" s="2">
        <f t="shared" si="490"/>
        <v>2.0046684058766917E-2</v>
      </c>
      <c r="N1231" s="55">
        <v>4007</v>
      </c>
      <c r="O1231" s="55">
        <v>3130</v>
      </c>
      <c r="T1231" s="55">
        <v>146</v>
      </c>
      <c r="AG1231" s="7">
        <f>IF(Q1231&gt;0,RANK(Q1231,(N1231:P1231,Q1231:AE1231)),0)</f>
        <v>0</v>
      </c>
      <c r="AH1231" s="7">
        <f>IF(R1231&gt;0,RANK(R1231,(N1231:P1231,Q1231:AE1231)),0)</f>
        <v>0</v>
      </c>
      <c r="AI1231" s="7">
        <f>IF(T1231&gt;0,RANK(T1231,(N1231:P1231,Q1231:AE1231)),0)</f>
        <v>3</v>
      </c>
      <c r="AJ1231" s="7">
        <f>IF(S1231&gt;0,RANK(S1231,(N1231:P1231,Q1231:AE1231)),0)</f>
        <v>0</v>
      </c>
      <c r="AK1231" s="2">
        <f t="shared" si="491"/>
        <v>0</v>
      </c>
      <c r="AL1231" s="2">
        <f t="shared" si="492"/>
        <v>0</v>
      </c>
      <c r="AM1231" s="2">
        <f t="shared" si="493"/>
        <v>2.004668405876699E-2</v>
      </c>
      <c r="AN1231" s="2">
        <f t="shared" si="494"/>
        <v>0</v>
      </c>
      <c r="AP1231" t="s">
        <v>966</v>
      </c>
      <c r="AQ1231" t="s">
        <v>1457</v>
      </c>
      <c r="AT1231">
        <v>2</v>
      </c>
      <c r="AU1231" s="95">
        <v>28</v>
      </c>
      <c r="AV1231" s="97">
        <v>93</v>
      </c>
      <c r="AW1231" s="100">
        <f t="shared" si="473"/>
        <v>28093</v>
      </c>
      <c r="AY1231" s="7" t="s">
        <v>1461</v>
      </c>
    </row>
    <row r="1232" spans="1:51" ht="13" hidden="1" customHeight="1" outlineLevel="1">
      <c r="A1232" t="s">
        <v>2564</v>
      </c>
      <c r="B1232" t="s">
        <v>1457</v>
      </c>
      <c r="C1232" s="1">
        <f t="shared" si="485"/>
        <v>7776</v>
      </c>
      <c r="D1232" s="7">
        <f>IF(N1232&gt;0, RANK(N1232,(N1232:P1232,Q1232:AE1232)),0)</f>
        <v>2</v>
      </c>
      <c r="E1232" s="7">
        <f>IF(O1232&gt;0,RANK(O1232,(N1232:P1232,Q1232:AE1232)),0)</f>
        <v>1</v>
      </c>
      <c r="F1232" s="7">
        <f>IF(P1232&gt;0,RANK(P1232,(N1232:P1232,Q1232:AE1232)),0)</f>
        <v>0</v>
      </c>
      <c r="G1232" s="1">
        <f t="shared" si="486"/>
        <v>1402</v>
      </c>
      <c r="H1232" s="2">
        <f t="shared" si="484"/>
        <v>0.18029835390946503</v>
      </c>
      <c r="I1232" s="2"/>
      <c r="J1232" s="2">
        <f t="shared" si="487"/>
        <v>0.40509259259259262</v>
      </c>
      <c r="K1232" s="2">
        <f t="shared" si="488"/>
        <v>0.58539094650205759</v>
      </c>
      <c r="L1232" s="2">
        <f t="shared" si="489"/>
        <v>0</v>
      </c>
      <c r="M1232" s="2">
        <f t="shared" si="490"/>
        <v>9.516460905349855E-3</v>
      </c>
      <c r="N1232" s="55">
        <v>3150</v>
      </c>
      <c r="O1232" s="55">
        <v>4552</v>
      </c>
      <c r="T1232" s="55">
        <v>74</v>
      </c>
      <c r="AG1232" s="7">
        <f>IF(Q1232&gt;0,RANK(Q1232,(N1232:P1232,Q1232:AE1232)),0)</f>
        <v>0</v>
      </c>
      <c r="AH1232" s="7">
        <f>IF(R1232&gt;0,RANK(R1232,(N1232:P1232,Q1232:AE1232)),0)</f>
        <v>0</v>
      </c>
      <c r="AI1232" s="7">
        <f>IF(T1232&gt;0,RANK(T1232,(N1232:P1232,Q1232:AE1232)),0)</f>
        <v>3</v>
      </c>
      <c r="AJ1232" s="7">
        <f>IF(S1232&gt;0,RANK(S1232,(N1232:P1232,Q1232:AE1232)),0)</f>
        <v>0</v>
      </c>
      <c r="AK1232" s="2">
        <f t="shared" si="491"/>
        <v>0</v>
      </c>
      <c r="AL1232" s="2">
        <f t="shared" si="492"/>
        <v>0</v>
      </c>
      <c r="AM1232" s="2">
        <f t="shared" si="493"/>
        <v>9.5164609053497943E-3</v>
      </c>
      <c r="AN1232" s="2">
        <f t="shared" si="494"/>
        <v>0</v>
      </c>
      <c r="AP1232" t="s">
        <v>2564</v>
      </c>
      <c r="AQ1232" t="s">
        <v>1457</v>
      </c>
      <c r="AT1232">
        <v>2</v>
      </c>
      <c r="AU1232" s="95">
        <v>28</v>
      </c>
      <c r="AV1232" s="97">
        <v>95</v>
      </c>
      <c r="AW1232" s="100">
        <f t="shared" si="473"/>
        <v>28095</v>
      </c>
      <c r="AY1232" s="7" t="s">
        <v>1461</v>
      </c>
    </row>
    <row r="1233" spans="1:51" ht="13" hidden="1" customHeight="1" outlineLevel="1">
      <c r="A1233" t="s">
        <v>734</v>
      </c>
      <c r="B1233" t="s">
        <v>1457</v>
      </c>
      <c r="C1233" s="1">
        <f t="shared" si="485"/>
        <v>2746</v>
      </c>
      <c r="D1233" s="7">
        <f>IF(N1233&gt;0, RANK(N1233,(N1233:P1233,Q1233:AE1233)),0)</f>
        <v>2</v>
      </c>
      <c r="E1233" s="7">
        <f>IF(O1233&gt;0,RANK(O1233,(N1233:P1233,Q1233:AE1233)),0)</f>
        <v>1</v>
      </c>
      <c r="F1233" s="7">
        <f>IF(P1233&gt;0,RANK(P1233,(N1233:P1233,Q1233:AE1233)),0)</f>
        <v>0</v>
      </c>
      <c r="G1233" s="1">
        <f t="shared" si="486"/>
        <v>385</v>
      </c>
      <c r="H1233" s="2">
        <f t="shared" si="484"/>
        <v>0.14020393299344502</v>
      </c>
      <c r="I1233" s="2"/>
      <c r="J1233" s="2">
        <f t="shared" si="487"/>
        <v>0.42024763292061179</v>
      </c>
      <c r="K1233" s="2">
        <f t="shared" si="488"/>
        <v>0.56045156591405676</v>
      </c>
      <c r="L1233" s="2">
        <f t="shared" si="489"/>
        <v>0</v>
      </c>
      <c r="M1233" s="2">
        <f t="shared" si="490"/>
        <v>1.9300801165331505E-2</v>
      </c>
      <c r="N1233" s="55">
        <v>1154</v>
      </c>
      <c r="O1233" s="55">
        <v>1539</v>
      </c>
      <c r="T1233" s="55">
        <v>53</v>
      </c>
      <c r="AG1233" s="7">
        <f>IF(Q1233&gt;0,RANK(Q1233,(N1233:P1233,Q1233:AE1233)),0)</f>
        <v>0</v>
      </c>
      <c r="AH1233" s="7">
        <f>IF(R1233&gt;0,RANK(R1233,(N1233:P1233,Q1233:AE1233)),0)</f>
        <v>0</v>
      </c>
      <c r="AI1233" s="7">
        <f>IF(T1233&gt;0,RANK(T1233,(N1233:P1233,Q1233:AE1233)),0)</f>
        <v>3</v>
      </c>
      <c r="AJ1233" s="7">
        <f>IF(S1233&gt;0,RANK(S1233,(N1233:P1233,Q1233:AE1233)),0)</f>
        <v>0</v>
      </c>
      <c r="AK1233" s="2">
        <f t="shared" si="491"/>
        <v>0</v>
      </c>
      <c r="AL1233" s="2">
        <f t="shared" si="492"/>
        <v>0</v>
      </c>
      <c r="AM1233" s="2">
        <f t="shared" si="493"/>
        <v>1.930080116533139E-2</v>
      </c>
      <c r="AN1233" s="2">
        <f t="shared" si="494"/>
        <v>0</v>
      </c>
      <c r="AP1233" t="s">
        <v>734</v>
      </c>
      <c r="AQ1233" t="s">
        <v>1457</v>
      </c>
      <c r="AT1233">
        <v>2</v>
      </c>
      <c r="AU1233" s="95">
        <v>28</v>
      </c>
      <c r="AV1233" s="97">
        <v>97</v>
      </c>
      <c r="AW1233" s="100">
        <f t="shared" si="473"/>
        <v>28097</v>
      </c>
      <c r="AY1233" s="7" t="s">
        <v>1461</v>
      </c>
    </row>
    <row r="1234" spans="1:51" ht="13" hidden="1" customHeight="1" outlineLevel="1">
      <c r="A1234" t="s">
        <v>1119</v>
      </c>
      <c r="B1234" t="s">
        <v>1457</v>
      </c>
      <c r="C1234" s="1">
        <f t="shared" si="485"/>
        <v>6140</v>
      </c>
      <c r="D1234" s="7">
        <f>IF(N1234&gt;0, RANK(N1234,(N1234:P1234,Q1234:AE1234)),0)</f>
        <v>2</v>
      </c>
      <c r="E1234" s="7">
        <f>IF(O1234&gt;0,RANK(O1234,(N1234:P1234,Q1234:AE1234)),0)</f>
        <v>1</v>
      </c>
      <c r="F1234" s="7">
        <f>IF(P1234&gt;0,RANK(P1234,(N1234:P1234,Q1234:AE1234)),0)</f>
        <v>0</v>
      </c>
      <c r="G1234" s="1">
        <f t="shared" si="486"/>
        <v>3031</v>
      </c>
      <c r="H1234" s="2">
        <f t="shared" si="484"/>
        <v>0.49364820846905538</v>
      </c>
      <c r="I1234" s="2"/>
      <c r="J1234" s="2">
        <f t="shared" si="487"/>
        <v>0.24348534201954397</v>
      </c>
      <c r="K1234" s="2">
        <f t="shared" si="488"/>
        <v>0.7371335504885993</v>
      </c>
      <c r="L1234" s="2">
        <f t="shared" si="489"/>
        <v>0</v>
      </c>
      <c r="M1234" s="2">
        <f t="shared" si="490"/>
        <v>1.9381107491856731E-2</v>
      </c>
      <c r="N1234" s="55">
        <v>1495</v>
      </c>
      <c r="O1234" s="55">
        <v>4526</v>
      </c>
      <c r="T1234" s="55">
        <v>119</v>
      </c>
      <c r="AG1234" s="7">
        <f>IF(Q1234&gt;0,RANK(Q1234,(N1234:P1234,Q1234:AE1234)),0)</f>
        <v>0</v>
      </c>
      <c r="AH1234" s="7">
        <f>IF(R1234&gt;0,RANK(R1234,(N1234:P1234,Q1234:AE1234)),0)</f>
        <v>0</v>
      </c>
      <c r="AI1234" s="7">
        <f>IF(T1234&gt;0,RANK(T1234,(N1234:P1234,Q1234:AE1234)),0)</f>
        <v>3</v>
      </c>
      <c r="AJ1234" s="7">
        <f>IF(S1234&gt;0,RANK(S1234,(N1234:P1234,Q1234:AE1234)),0)</f>
        <v>0</v>
      </c>
      <c r="AK1234" s="2">
        <f t="shared" si="491"/>
        <v>0</v>
      </c>
      <c r="AL1234" s="2">
        <f t="shared" si="492"/>
        <v>0</v>
      </c>
      <c r="AM1234" s="2">
        <f t="shared" si="493"/>
        <v>1.9381107491856678E-2</v>
      </c>
      <c r="AN1234" s="2">
        <f t="shared" si="494"/>
        <v>0</v>
      </c>
      <c r="AP1234" t="s">
        <v>1119</v>
      </c>
      <c r="AQ1234" t="s">
        <v>1457</v>
      </c>
      <c r="AT1234">
        <v>2</v>
      </c>
      <c r="AU1234" s="95">
        <v>28</v>
      </c>
      <c r="AV1234" s="97">
        <v>99</v>
      </c>
      <c r="AW1234" s="100">
        <f t="shared" ref="AW1234:AW1266" si="495">1000*AU1234+AV1234</f>
        <v>28099</v>
      </c>
      <c r="AY1234" s="7" t="s">
        <v>1461</v>
      </c>
    </row>
    <row r="1235" spans="1:51" ht="13" hidden="1" customHeight="1" outlineLevel="1">
      <c r="A1235" t="s">
        <v>1733</v>
      </c>
      <c r="B1235" t="s">
        <v>1457</v>
      </c>
      <c r="C1235" s="1">
        <f t="shared" si="485"/>
        <v>5015</v>
      </c>
      <c r="D1235" s="7">
        <f>IF(N1235&gt;0, RANK(N1235,(N1235:P1235,Q1235:AE1235)),0)</f>
        <v>2</v>
      </c>
      <c r="E1235" s="7">
        <f>IF(O1235&gt;0,RANK(O1235,(N1235:P1235,Q1235:AE1235)),0)</f>
        <v>1</v>
      </c>
      <c r="F1235" s="7">
        <f>IF(P1235&gt;0,RANK(P1235,(N1235:P1235,Q1235:AE1235)),0)</f>
        <v>0</v>
      </c>
      <c r="G1235" s="1">
        <f t="shared" si="486"/>
        <v>2294</v>
      </c>
      <c r="H1235" s="2">
        <f t="shared" si="484"/>
        <v>0.45742771684945166</v>
      </c>
      <c r="I1235" s="2"/>
      <c r="J1235" s="2">
        <f t="shared" si="487"/>
        <v>0.26081754735792623</v>
      </c>
      <c r="K1235" s="2">
        <f t="shared" si="488"/>
        <v>0.71824526420737789</v>
      </c>
      <c r="L1235" s="2">
        <f t="shared" si="489"/>
        <v>0</v>
      </c>
      <c r="M1235" s="2">
        <f t="shared" si="490"/>
        <v>2.0937188434695941E-2</v>
      </c>
      <c r="N1235" s="55">
        <v>1308</v>
      </c>
      <c r="O1235" s="55">
        <v>3602</v>
      </c>
      <c r="T1235" s="55">
        <v>105</v>
      </c>
      <c r="AG1235" s="7">
        <f>IF(Q1235&gt;0,RANK(Q1235,(N1235:P1235,Q1235:AE1235)),0)</f>
        <v>0</v>
      </c>
      <c r="AH1235" s="7">
        <f>IF(R1235&gt;0,RANK(R1235,(N1235:P1235,Q1235:AE1235)),0)</f>
        <v>0</v>
      </c>
      <c r="AI1235" s="7">
        <f>IF(T1235&gt;0,RANK(T1235,(N1235:P1235,Q1235:AE1235)),0)</f>
        <v>3</v>
      </c>
      <c r="AJ1235" s="7">
        <f>IF(S1235&gt;0,RANK(S1235,(N1235:P1235,Q1235:AE1235)),0)</f>
        <v>0</v>
      </c>
      <c r="AK1235" s="2">
        <f t="shared" si="491"/>
        <v>0</v>
      </c>
      <c r="AL1235" s="2">
        <f t="shared" si="492"/>
        <v>0</v>
      </c>
      <c r="AM1235" s="2">
        <f t="shared" si="493"/>
        <v>2.0937188434695914E-2</v>
      </c>
      <c r="AN1235" s="2">
        <f t="shared" si="494"/>
        <v>0</v>
      </c>
      <c r="AP1235" t="s">
        <v>1733</v>
      </c>
      <c r="AQ1235" t="s">
        <v>1457</v>
      </c>
      <c r="AT1235">
        <v>2</v>
      </c>
      <c r="AU1235" s="95">
        <v>28</v>
      </c>
      <c r="AV1235" s="97">
        <v>101</v>
      </c>
      <c r="AW1235" s="100">
        <f t="shared" si="495"/>
        <v>28101</v>
      </c>
      <c r="AY1235" s="7" t="s">
        <v>1461</v>
      </c>
    </row>
    <row r="1236" spans="1:51" ht="13" hidden="1" customHeight="1" outlineLevel="1">
      <c r="A1236" t="s">
        <v>2182</v>
      </c>
      <c r="B1236" t="s">
        <v>1457</v>
      </c>
      <c r="C1236" s="1">
        <f t="shared" si="485"/>
        <v>2842</v>
      </c>
      <c r="D1236" s="7">
        <f>IF(N1236&gt;0, RANK(N1236,(N1236:P1236,Q1236:AE1236)),0)</f>
        <v>1</v>
      </c>
      <c r="E1236" s="7">
        <f>IF(O1236&gt;0,RANK(O1236,(N1236:P1236,Q1236:AE1236)),0)</f>
        <v>2</v>
      </c>
      <c r="F1236" s="7">
        <f>IF(P1236&gt;0,RANK(P1236,(N1236:P1236,Q1236:AE1236)),0)</f>
        <v>0</v>
      </c>
      <c r="G1236" s="1">
        <f t="shared" si="486"/>
        <v>1095</v>
      </c>
      <c r="H1236" s="2">
        <f t="shared" si="484"/>
        <v>0.3852920478536242</v>
      </c>
      <c r="I1236" s="2"/>
      <c r="J1236" s="2">
        <f t="shared" si="487"/>
        <v>0.68895144264602393</v>
      </c>
      <c r="K1236" s="2">
        <f t="shared" si="488"/>
        <v>0.30365939479239973</v>
      </c>
      <c r="L1236" s="2">
        <f t="shared" si="489"/>
        <v>0</v>
      </c>
      <c r="M1236" s="2">
        <f t="shared" si="490"/>
        <v>7.3891625615763457E-3</v>
      </c>
      <c r="N1236" s="55">
        <v>1958</v>
      </c>
      <c r="O1236" s="55">
        <v>863</v>
      </c>
      <c r="T1236" s="55">
        <v>21</v>
      </c>
      <c r="AG1236" s="7">
        <f>IF(Q1236&gt;0,RANK(Q1236,(N1236:P1236,Q1236:AE1236)),0)</f>
        <v>0</v>
      </c>
      <c r="AH1236" s="7">
        <f>IF(R1236&gt;0,RANK(R1236,(N1236:P1236,Q1236:AE1236)),0)</f>
        <v>0</v>
      </c>
      <c r="AI1236" s="7">
        <f>IF(T1236&gt;0,RANK(T1236,(N1236:P1236,Q1236:AE1236)),0)</f>
        <v>3</v>
      </c>
      <c r="AJ1236" s="7">
        <f>IF(S1236&gt;0,RANK(S1236,(N1236:P1236,Q1236:AE1236)),0)</f>
        <v>0</v>
      </c>
      <c r="AK1236" s="2">
        <f t="shared" si="491"/>
        <v>0</v>
      </c>
      <c r="AL1236" s="2">
        <f t="shared" si="492"/>
        <v>0</v>
      </c>
      <c r="AM1236" s="2">
        <f t="shared" si="493"/>
        <v>7.3891625615763543E-3</v>
      </c>
      <c r="AN1236" s="2">
        <f t="shared" si="494"/>
        <v>0</v>
      </c>
      <c r="AP1236" t="s">
        <v>2182</v>
      </c>
      <c r="AQ1236" t="s">
        <v>1457</v>
      </c>
      <c r="AT1236">
        <v>2</v>
      </c>
      <c r="AU1236" s="95">
        <v>28</v>
      </c>
      <c r="AV1236" s="97">
        <v>103</v>
      </c>
      <c r="AW1236" s="100">
        <f t="shared" si="495"/>
        <v>28103</v>
      </c>
      <c r="AY1236" s="7" t="s">
        <v>1461</v>
      </c>
    </row>
    <row r="1237" spans="1:51" ht="13" hidden="1" customHeight="1" outlineLevel="1">
      <c r="A1237" t="s">
        <v>626</v>
      </c>
      <c r="B1237" t="s">
        <v>1457</v>
      </c>
      <c r="C1237" s="1">
        <f t="shared" si="485"/>
        <v>9087</v>
      </c>
      <c r="D1237" s="7">
        <f>IF(N1237&gt;0, RANK(N1237,(N1237:P1237,Q1237:AE1237)),0)</f>
        <v>2</v>
      </c>
      <c r="E1237" s="7">
        <f>IF(O1237&gt;0,RANK(O1237,(N1237:P1237,Q1237:AE1237)),0)</f>
        <v>1</v>
      </c>
      <c r="F1237" s="7">
        <f>IF(P1237&gt;0,RANK(P1237,(N1237:P1237,Q1237:AE1237)),0)</f>
        <v>0</v>
      </c>
      <c r="G1237" s="1">
        <f t="shared" si="486"/>
        <v>1657</v>
      </c>
      <c r="H1237" s="2">
        <f t="shared" si="484"/>
        <v>0.18234840981622097</v>
      </c>
      <c r="I1237" s="2"/>
      <c r="J1237" s="2">
        <f t="shared" si="487"/>
        <v>0.40530428084076153</v>
      </c>
      <c r="K1237" s="2">
        <f t="shared" si="488"/>
        <v>0.58765269065698256</v>
      </c>
      <c r="L1237" s="2">
        <f t="shared" si="489"/>
        <v>0</v>
      </c>
      <c r="M1237" s="2">
        <f t="shared" si="490"/>
        <v>7.0430285022559103E-3</v>
      </c>
      <c r="N1237" s="55">
        <v>3683</v>
      </c>
      <c r="O1237" s="55">
        <v>5340</v>
      </c>
      <c r="T1237" s="55">
        <v>64</v>
      </c>
      <c r="AG1237" s="7">
        <f>IF(Q1237&gt;0,RANK(Q1237,(N1237:P1237,Q1237:AE1237)),0)</f>
        <v>0</v>
      </c>
      <c r="AH1237" s="7">
        <f>IF(R1237&gt;0,RANK(R1237,(N1237:P1237,Q1237:AE1237)),0)</f>
        <v>0</v>
      </c>
      <c r="AI1237" s="7">
        <f>IF(T1237&gt;0,RANK(T1237,(N1237:P1237,Q1237:AE1237)),0)</f>
        <v>3</v>
      </c>
      <c r="AJ1237" s="7">
        <f>IF(S1237&gt;0,RANK(S1237,(N1237:P1237,Q1237:AE1237)),0)</f>
        <v>0</v>
      </c>
      <c r="AK1237" s="2">
        <f t="shared" si="491"/>
        <v>0</v>
      </c>
      <c r="AL1237" s="2">
        <f t="shared" si="492"/>
        <v>0</v>
      </c>
      <c r="AM1237" s="2">
        <f t="shared" si="493"/>
        <v>7.0430285022559701E-3</v>
      </c>
      <c r="AN1237" s="2">
        <f t="shared" si="494"/>
        <v>0</v>
      </c>
      <c r="AP1237" t="s">
        <v>626</v>
      </c>
      <c r="AQ1237" t="s">
        <v>1457</v>
      </c>
      <c r="AT1237">
        <v>2</v>
      </c>
      <c r="AU1237" s="95">
        <v>28</v>
      </c>
      <c r="AV1237" s="97">
        <v>105</v>
      </c>
      <c r="AW1237" s="100">
        <f t="shared" si="495"/>
        <v>28105</v>
      </c>
      <c r="AY1237" s="7" t="s">
        <v>1461</v>
      </c>
    </row>
    <row r="1238" spans="1:51" ht="13" hidden="1" customHeight="1" outlineLevel="1">
      <c r="A1238" t="s">
        <v>1789</v>
      </c>
      <c r="B1238" t="s">
        <v>1457</v>
      </c>
      <c r="C1238" s="1">
        <f t="shared" si="485"/>
        <v>6813</v>
      </c>
      <c r="D1238" s="7">
        <f>IF(N1238&gt;0, RANK(N1238,(N1238:P1238,Q1238:AE1238)),0)</f>
        <v>2</v>
      </c>
      <c r="E1238" s="7">
        <f>IF(O1238&gt;0,RANK(O1238,(N1238:P1238,Q1238:AE1238)),0)</f>
        <v>1</v>
      </c>
      <c r="F1238" s="7">
        <f>IF(P1238&gt;0,RANK(P1238,(N1238:P1238,Q1238:AE1238)),0)</f>
        <v>0</v>
      </c>
      <c r="G1238" s="1">
        <f t="shared" si="486"/>
        <v>370</v>
      </c>
      <c r="H1238" s="2">
        <f t="shared" si="484"/>
        <v>5.4307940701599881E-2</v>
      </c>
      <c r="I1238" s="2"/>
      <c r="J1238" s="2">
        <f t="shared" si="487"/>
        <v>0.46455306032584764</v>
      </c>
      <c r="K1238" s="2">
        <f t="shared" si="488"/>
        <v>0.51886100102744748</v>
      </c>
      <c r="L1238" s="2">
        <f t="shared" si="489"/>
        <v>0</v>
      </c>
      <c r="M1238" s="2">
        <f t="shared" si="490"/>
        <v>1.6585938646704879E-2</v>
      </c>
      <c r="N1238" s="55">
        <v>3165</v>
      </c>
      <c r="O1238" s="55">
        <v>3535</v>
      </c>
      <c r="T1238" s="55">
        <v>113</v>
      </c>
      <c r="AG1238" s="7">
        <f>IF(Q1238&gt;0,RANK(Q1238,(N1238:P1238,Q1238:AE1238)),0)</f>
        <v>0</v>
      </c>
      <c r="AH1238" s="7">
        <f>IF(R1238&gt;0,RANK(R1238,(N1238:P1238,Q1238:AE1238)),0)</f>
        <v>0</v>
      </c>
      <c r="AI1238" s="7">
        <f>IF(T1238&gt;0,RANK(T1238,(N1238:P1238,Q1238:AE1238)),0)</f>
        <v>3</v>
      </c>
      <c r="AJ1238" s="7">
        <f>IF(S1238&gt;0,RANK(S1238,(N1238:P1238,Q1238:AE1238)),0)</f>
        <v>0</v>
      </c>
      <c r="AK1238" s="2">
        <f t="shared" si="491"/>
        <v>0</v>
      </c>
      <c r="AL1238" s="2">
        <f t="shared" si="492"/>
        <v>0</v>
      </c>
      <c r="AM1238" s="2">
        <f t="shared" si="493"/>
        <v>1.658593864670483E-2</v>
      </c>
      <c r="AN1238" s="2">
        <f t="shared" si="494"/>
        <v>0</v>
      </c>
      <c r="AP1238" t="s">
        <v>1789</v>
      </c>
      <c r="AQ1238" t="s">
        <v>1457</v>
      </c>
      <c r="AT1238">
        <v>2</v>
      </c>
      <c r="AU1238" s="95">
        <v>28</v>
      </c>
      <c r="AV1238" s="97">
        <v>107</v>
      </c>
      <c r="AW1238" s="100">
        <f t="shared" si="495"/>
        <v>28107</v>
      </c>
      <c r="AY1238" s="7" t="s">
        <v>1461</v>
      </c>
    </row>
    <row r="1239" spans="1:51" ht="13" hidden="1" customHeight="1" outlineLevel="1">
      <c r="A1239" t="s">
        <v>1272</v>
      </c>
      <c r="B1239" t="s">
        <v>1457</v>
      </c>
      <c r="C1239" s="1">
        <f t="shared" si="485"/>
        <v>10755</v>
      </c>
      <c r="D1239" s="7">
        <f>IF(N1239&gt;0, RANK(N1239,(N1239:P1239,Q1239:AE1239)),0)</f>
        <v>2</v>
      </c>
      <c r="E1239" s="7">
        <f>IF(O1239&gt;0,RANK(O1239,(N1239:P1239,Q1239:AE1239)),0)</f>
        <v>1</v>
      </c>
      <c r="F1239" s="7">
        <f>IF(P1239&gt;0,RANK(P1239,(N1239:P1239,Q1239:AE1239)),0)</f>
        <v>0</v>
      </c>
      <c r="G1239" s="1">
        <f t="shared" si="486"/>
        <v>5847</v>
      </c>
      <c r="H1239" s="2">
        <f t="shared" si="484"/>
        <v>0.54365411436541144</v>
      </c>
      <c r="I1239" s="2"/>
      <c r="J1239" s="2">
        <f t="shared" si="487"/>
        <v>0.19488609948860994</v>
      </c>
      <c r="K1239" s="2">
        <f t="shared" si="488"/>
        <v>0.73854021385402135</v>
      </c>
      <c r="L1239" s="2">
        <f t="shared" si="489"/>
        <v>0</v>
      </c>
      <c r="M1239" s="2">
        <f t="shared" si="490"/>
        <v>6.6573686657368736E-2</v>
      </c>
      <c r="N1239" s="55">
        <v>2096</v>
      </c>
      <c r="O1239" s="55">
        <v>7943</v>
      </c>
      <c r="T1239" s="55">
        <v>716</v>
      </c>
      <c r="AG1239" s="7">
        <f>IF(Q1239&gt;0,RANK(Q1239,(N1239:P1239,Q1239:AE1239)),0)</f>
        <v>0</v>
      </c>
      <c r="AH1239" s="7">
        <f>IF(R1239&gt;0,RANK(R1239,(N1239:P1239,Q1239:AE1239)),0)</f>
        <v>0</v>
      </c>
      <c r="AI1239" s="7">
        <f>IF(T1239&gt;0,RANK(T1239,(N1239:P1239,Q1239:AE1239)),0)</f>
        <v>3</v>
      </c>
      <c r="AJ1239" s="7">
        <f>IF(S1239&gt;0,RANK(S1239,(N1239:P1239,Q1239:AE1239)),0)</f>
        <v>0</v>
      </c>
      <c r="AK1239" s="2">
        <f t="shared" si="491"/>
        <v>0</v>
      </c>
      <c r="AL1239" s="2">
        <f t="shared" si="492"/>
        <v>0</v>
      </c>
      <c r="AM1239" s="2">
        <f t="shared" si="493"/>
        <v>6.6573686657368666E-2</v>
      </c>
      <c r="AN1239" s="2">
        <f t="shared" si="494"/>
        <v>0</v>
      </c>
      <c r="AP1239" t="s">
        <v>1272</v>
      </c>
      <c r="AQ1239" t="s">
        <v>1457</v>
      </c>
      <c r="AT1239">
        <v>2</v>
      </c>
      <c r="AU1239" s="95">
        <v>28</v>
      </c>
      <c r="AV1239" s="97">
        <v>109</v>
      </c>
      <c r="AW1239" s="100">
        <f t="shared" si="495"/>
        <v>28109</v>
      </c>
      <c r="AY1239" s="7" t="s">
        <v>1461</v>
      </c>
    </row>
    <row r="1240" spans="1:51" ht="13" hidden="1" customHeight="1" outlineLevel="1">
      <c r="A1240" t="s">
        <v>952</v>
      </c>
      <c r="B1240" t="s">
        <v>1457</v>
      </c>
      <c r="C1240" s="1">
        <f t="shared" si="485"/>
        <v>2738</v>
      </c>
      <c r="D1240" s="7">
        <f>IF(N1240&gt;0, RANK(N1240,(N1240:P1240,Q1240:AE1240)),0)</f>
        <v>2</v>
      </c>
      <c r="E1240" s="7">
        <f>IF(O1240&gt;0,RANK(O1240,(N1240:P1240,Q1240:AE1240)),0)</f>
        <v>1</v>
      </c>
      <c r="F1240" s="7">
        <f>IF(P1240&gt;0,RANK(P1240,(N1240:P1240,Q1240:AE1240)),0)</f>
        <v>0</v>
      </c>
      <c r="G1240" s="1">
        <f t="shared" si="486"/>
        <v>1016</v>
      </c>
      <c r="H1240" s="2">
        <f t="shared" si="484"/>
        <v>0.37107377647918188</v>
      </c>
      <c r="I1240" s="2"/>
      <c r="J1240" s="2">
        <f t="shared" si="487"/>
        <v>0.2914536157779401</v>
      </c>
      <c r="K1240" s="2">
        <f t="shared" si="488"/>
        <v>0.66252739225712198</v>
      </c>
      <c r="L1240" s="2">
        <f t="shared" si="489"/>
        <v>0</v>
      </c>
      <c r="M1240" s="2">
        <f t="shared" si="490"/>
        <v>4.6018991964937861E-2</v>
      </c>
      <c r="N1240" s="55">
        <v>798</v>
      </c>
      <c r="O1240" s="55">
        <v>1814</v>
      </c>
      <c r="T1240" s="55">
        <v>126</v>
      </c>
      <c r="AG1240" s="7">
        <f>IF(Q1240&gt;0,RANK(Q1240,(N1240:P1240,Q1240:AE1240)),0)</f>
        <v>0</v>
      </c>
      <c r="AH1240" s="7">
        <f>IF(R1240&gt;0,RANK(R1240,(N1240:P1240,Q1240:AE1240)),0)</f>
        <v>0</v>
      </c>
      <c r="AI1240" s="7">
        <f>IF(T1240&gt;0,RANK(T1240,(N1240:P1240,Q1240:AE1240)),0)</f>
        <v>3</v>
      </c>
      <c r="AJ1240" s="7">
        <f>IF(S1240&gt;0,RANK(S1240,(N1240:P1240,Q1240:AE1240)),0)</f>
        <v>0</v>
      </c>
      <c r="AK1240" s="2">
        <f t="shared" si="491"/>
        <v>0</v>
      </c>
      <c r="AL1240" s="2">
        <f t="shared" si="492"/>
        <v>0</v>
      </c>
      <c r="AM1240" s="2">
        <f t="shared" si="493"/>
        <v>4.601899196493791E-2</v>
      </c>
      <c r="AN1240" s="2">
        <f t="shared" si="494"/>
        <v>0</v>
      </c>
      <c r="AP1240" t="s">
        <v>952</v>
      </c>
      <c r="AQ1240" t="s">
        <v>1457</v>
      </c>
      <c r="AT1240">
        <v>2</v>
      </c>
      <c r="AU1240" s="95">
        <v>28</v>
      </c>
      <c r="AV1240" s="97">
        <v>111</v>
      </c>
      <c r="AW1240" s="100">
        <f t="shared" si="495"/>
        <v>28111</v>
      </c>
      <c r="AY1240" s="7" t="s">
        <v>1461</v>
      </c>
    </row>
    <row r="1241" spans="1:51" ht="13" hidden="1" customHeight="1" outlineLevel="1">
      <c r="A1241" t="s">
        <v>350</v>
      </c>
      <c r="B1241" t="s">
        <v>1457</v>
      </c>
      <c r="C1241" s="1">
        <f t="shared" si="485"/>
        <v>7821</v>
      </c>
      <c r="D1241" s="7">
        <f>IF(N1241&gt;0, RANK(N1241,(N1241:P1241,Q1241:AE1241)),0)</f>
        <v>2</v>
      </c>
      <c r="E1241" s="7">
        <f>IF(O1241&gt;0,RANK(O1241,(N1241:P1241,Q1241:AE1241)),0)</f>
        <v>1</v>
      </c>
      <c r="F1241" s="7">
        <f>IF(P1241&gt;0,RANK(P1241,(N1241:P1241,Q1241:AE1241)),0)</f>
        <v>0</v>
      </c>
      <c r="G1241" s="1">
        <f t="shared" si="486"/>
        <v>722</v>
      </c>
      <c r="H1241" s="2">
        <f t="shared" si="484"/>
        <v>9.2315560669991054E-2</v>
      </c>
      <c r="I1241" s="2"/>
      <c r="J1241" s="2">
        <f t="shared" si="487"/>
        <v>0.44508374888121721</v>
      </c>
      <c r="K1241" s="2">
        <f t="shared" si="488"/>
        <v>0.53739930955120829</v>
      </c>
      <c r="L1241" s="2">
        <f t="shared" si="489"/>
        <v>0</v>
      </c>
      <c r="M1241" s="2">
        <f t="shared" si="490"/>
        <v>1.7516941567574551E-2</v>
      </c>
      <c r="N1241" s="55">
        <v>3481</v>
      </c>
      <c r="O1241" s="55">
        <v>4203</v>
      </c>
      <c r="T1241" s="55">
        <v>137</v>
      </c>
      <c r="AG1241" s="7">
        <f>IF(Q1241&gt;0,RANK(Q1241,(N1241:P1241,Q1241:AE1241)),0)</f>
        <v>0</v>
      </c>
      <c r="AH1241" s="7">
        <f>IF(R1241&gt;0,RANK(R1241,(N1241:P1241,Q1241:AE1241)),0)</f>
        <v>0</v>
      </c>
      <c r="AI1241" s="7">
        <f>IF(T1241&gt;0,RANK(T1241,(N1241:P1241,Q1241:AE1241)),0)</f>
        <v>3</v>
      </c>
      <c r="AJ1241" s="7">
        <f>IF(S1241&gt;0,RANK(S1241,(N1241:P1241,Q1241:AE1241)),0)</f>
        <v>0</v>
      </c>
      <c r="AK1241" s="2">
        <f t="shared" si="491"/>
        <v>0</v>
      </c>
      <c r="AL1241" s="2">
        <f t="shared" si="492"/>
        <v>0</v>
      </c>
      <c r="AM1241" s="2">
        <f t="shared" si="493"/>
        <v>1.7516941567574478E-2</v>
      </c>
      <c r="AN1241" s="2">
        <f t="shared" si="494"/>
        <v>0</v>
      </c>
      <c r="AP1241" t="s">
        <v>350</v>
      </c>
      <c r="AQ1241" t="s">
        <v>1457</v>
      </c>
      <c r="AT1241">
        <v>2</v>
      </c>
      <c r="AU1241" s="95">
        <v>28</v>
      </c>
      <c r="AV1241" s="97">
        <v>113</v>
      </c>
      <c r="AW1241" s="100">
        <f t="shared" si="495"/>
        <v>28113</v>
      </c>
      <c r="AY1241" s="7" t="s">
        <v>1461</v>
      </c>
    </row>
    <row r="1242" spans="1:51" ht="13" hidden="1" customHeight="1" outlineLevel="1">
      <c r="A1242" t="s">
        <v>1468</v>
      </c>
      <c r="B1242" t="s">
        <v>1457</v>
      </c>
      <c r="C1242" s="1">
        <f t="shared" si="485"/>
        <v>6511</v>
      </c>
      <c r="D1242" s="7">
        <f>IF(N1242&gt;0, RANK(N1242,(N1242:P1242,Q1242:AE1242)),0)</f>
        <v>2</v>
      </c>
      <c r="E1242" s="7">
        <f>IF(O1242&gt;0,RANK(O1242,(N1242:P1242,Q1242:AE1242)),0)</f>
        <v>1</v>
      </c>
      <c r="F1242" s="7">
        <f>IF(P1242&gt;0,RANK(P1242,(N1242:P1242,Q1242:AE1242)),0)</f>
        <v>0</v>
      </c>
      <c r="G1242" s="1">
        <f t="shared" si="486"/>
        <v>2709</v>
      </c>
      <c r="H1242" s="2">
        <f t="shared" si="484"/>
        <v>0.41606512056519734</v>
      </c>
      <c r="I1242" s="2"/>
      <c r="J1242" s="2">
        <f t="shared" si="487"/>
        <v>0.28106281677161726</v>
      </c>
      <c r="K1242" s="2">
        <f t="shared" si="488"/>
        <v>0.69712793733681466</v>
      </c>
      <c r="L1242" s="2">
        <f t="shared" si="489"/>
        <v>0</v>
      </c>
      <c r="M1242" s="2">
        <f t="shared" si="490"/>
        <v>2.1809245891568074E-2</v>
      </c>
      <c r="N1242" s="55">
        <v>1830</v>
      </c>
      <c r="O1242" s="55">
        <v>4539</v>
      </c>
      <c r="T1242" s="55">
        <v>142</v>
      </c>
      <c r="AG1242" s="7">
        <f>IF(Q1242&gt;0,RANK(Q1242,(N1242:P1242,Q1242:AE1242)),0)</f>
        <v>0</v>
      </c>
      <c r="AH1242" s="7">
        <f>IF(R1242&gt;0,RANK(R1242,(N1242:P1242,Q1242:AE1242)),0)</f>
        <v>0</v>
      </c>
      <c r="AI1242" s="7">
        <f>IF(T1242&gt;0,RANK(T1242,(N1242:P1242,Q1242:AE1242)),0)</f>
        <v>3</v>
      </c>
      <c r="AJ1242" s="7">
        <f>IF(S1242&gt;0,RANK(S1242,(N1242:P1242,Q1242:AE1242)),0)</f>
        <v>0</v>
      </c>
      <c r="AK1242" s="2">
        <f t="shared" si="491"/>
        <v>0</v>
      </c>
      <c r="AL1242" s="2">
        <f t="shared" si="492"/>
        <v>0</v>
      </c>
      <c r="AM1242" s="2">
        <f t="shared" si="493"/>
        <v>2.1809245891568116E-2</v>
      </c>
      <c r="AN1242" s="2">
        <f t="shared" si="494"/>
        <v>0</v>
      </c>
      <c r="AP1242" t="s">
        <v>1468</v>
      </c>
      <c r="AQ1242" t="s">
        <v>1457</v>
      </c>
      <c r="AT1242">
        <v>2</v>
      </c>
      <c r="AU1242" s="95">
        <v>28</v>
      </c>
      <c r="AV1242" s="97">
        <v>115</v>
      </c>
      <c r="AW1242" s="100">
        <f t="shared" si="495"/>
        <v>28115</v>
      </c>
      <c r="AY1242" s="7" t="s">
        <v>1461</v>
      </c>
    </row>
    <row r="1243" spans="1:51" ht="13" hidden="1" customHeight="1" outlineLevel="1">
      <c r="A1243" t="s">
        <v>1456</v>
      </c>
      <c r="B1243" t="s">
        <v>1457</v>
      </c>
      <c r="C1243" s="1">
        <f t="shared" si="485"/>
        <v>5282</v>
      </c>
      <c r="D1243" s="7">
        <f>IF(N1243&gt;0, RANK(N1243,(N1243:P1243,Q1243:AE1243)),0)</f>
        <v>1</v>
      </c>
      <c r="E1243" s="7">
        <f>IF(O1243&gt;0,RANK(O1243,(N1243:P1243,Q1243:AE1243)),0)</f>
        <v>2</v>
      </c>
      <c r="F1243" s="7">
        <f>IF(P1243&gt;0,RANK(P1243,(N1243:P1243,Q1243:AE1243)),0)</f>
        <v>0</v>
      </c>
      <c r="G1243" s="1">
        <f t="shared" si="486"/>
        <v>47</v>
      </c>
      <c r="H1243" s="2">
        <f t="shared" si="484"/>
        <v>8.8981446421809926E-3</v>
      </c>
      <c r="I1243" s="2"/>
      <c r="J1243" s="2">
        <f t="shared" si="487"/>
        <v>0.49886406664142369</v>
      </c>
      <c r="K1243" s="2">
        <f t="shared" si="488"/>
        <v>0.48996592199924272</v>
      </c>
      <c r="L1243" s="2">
        <f t="shared" si="489"/>
        <v>0</v>
      </c>
      <c r="M1243" s="2">
        <f t="shared" si="490"/>
        <v>1.1170011359333598E-2</v>
      </c>
      <c r="N1243" s="55">
        <v>2635</v>
      </c>
      <c r="O1243" s="55">
        <v>2588</v>
      </c>
      <c r="T1243" s="55">
        <v>59</v>
      </c>
      <c r="AG1243" s="7">
        <f>IF(Q1243&gt;0,RANK(Q1243,(N1243:P1243,Q1243:AE1243)),0)</f>
        <v>0</v>
      </c>
      <c r="AH1243" s="7">
        <f>IF(R1243&gt;0,RANK(R1243,(N1243:P1243,Q1243:AE1243)),0)</f>
        <v>0</v>
      </c>
      <c r="AI1243" s="7">
        <f>IF(T1243&gt;0,RANK(T1243,(N1243:P1243,Q1243:AE1243)),0)</f>
        <v>3</v>
      </c>
      <c r="AJ1243" s="7">
        <f>IF(S1243&gt;0,RANK(S1243,(N1243:P1243,Q1243:AE1243)),0)</f>
        <v>0</v>
      </c>
      <c r="AK1243" s="2">
        <f t="shared" si="491"/>
        <v>0</v>
      </c>
      <c r="AL1243" s="2">
        <f t="shared" si="492"/>
        <v>0</v>
      </c>
      <c r="AM1243" s="2">
        <f t="shared" si="493"/>
        <v>1.1170011359333586E-2</v>
      </c>
      <c r="AN1243" s="2">
        <f t="shared" si="494"/>
        <v>0</v>
      </c>
      <c r="AP1243" t="s">
        <v>1456</v>
      </c>
      <c r="AQ1243" t="s">
        <v>1457</v>
      </c>
      <c r="AT1243">
        <v>2</v>
      </c>
      <c r="AU1243" s="95">
        <v>28</v>
      </c>
      <c r="AV1243" s="97">
        <v>117</v>
      </c>
      <c r="AW1243" s="100">
        <f t="shared" si="495"/>
        <v>28117</v>
      </c>
      <c r="AY1243" s="7" t="s">
        <v>1461</v>
      </c>
    </row>
    <row r="1244" spans="1:51" ht="13" hidden="1" customHeight="1" outlineLevel="1">
      <c r="A1244" t="s">
        <v>1835</v>
      </c>
      <c r="B1244" t="s">
        <v>1457</v>
      </c>
      <c r="C1244" s="1">
        <f t="shared" si="485"/>
        <v>2512</v>
      </c>
      <c r="D1244" s="7">
        <f>IF(N1244&gt;0, RANK(N1244,(N1244:P1244,Q1244:AE1244)),0)</f>
        <v>1</v>
      </c>
      <c r="E1244" s="7">
        <f>IF(O1244&gt;0,RANK(O1244,(N1244:P1244,Q1244:AE1244)),0)</f>
        <v>2</v>
      </c>
      <c r="F1244" s="7">
        <f>IF(P1244&gt;0,RANK(P1244,(N1244:P1244,Q1244:AE1244)),0)</f>
        <v>0</v>
      </c>
      <c r="G1244" s="1">
        <f t="shared" si="486"/>
        <v>466</v>
      </c>
      <c r="H1244" s="2">
        <f t="shared" si="484"/>
        <v>0.18550955414012738</v>
      </c>
      <c r="I1244" s="2"/>
      <c r="J1244" s="2">
        <f t="shared" si="487"/>
        <v>0.58280254777070062</v>
      </c>
      <c r="K1244" s="2">
        <f t="shared" si="488"/>
        <v>0.39729299363057324</v>
      </c>
      <c r="L1244" s="2">
        <f t="shared" si="489"/>
        <v>0</v>
      </c>
      <c r="M1244" s="2">
        <f t="shared" si="490"/>
        <v>1.9904458598726138E-2</v>
      </c>
      <c r="N1244" s="55">
        <v>1464</v>
      </c>
      <c r="O1244" s="55">
        <v>998</v>
      </c>
      <c r="T1244" s="55">
        <v>50</v>
      </c>
      <c r="AG1244" s="7">
        <f>IF(Q1244&gt;0,RANK(Q1244,(N1244:P1244,Q1244:AE1244)),0)</f>
        <v>0</v>
      </c>
      <c r="AH1244" s="7">
        <f>IF(R1244&gt;0,RANK(R1244,(N1244:P1244,Q1244:AE1244)),0)</f>
        <v>0</v>
      </c>
      <c r="AI1244" s="7">
        <f>IF(T1244&gt;0,RANK(T1244,(N1244:P1244,Q1244:AE1244)),0)</f>
        <v>3</v>
      </c>
      <c r="AJ1244" s="7">
        <f>IF(S1244&gt;0,RANK(S1244,(N1244:P1244,Q1244:AE1244)),0)</f>
        <v>0</v>
      </c>
      <c r="AK1244" s="2">
        <f t="shared" si="491"/>
        <v>0</v>
      </c>
      <c r="AL1244" s="2">
        <f t="shared" si="492"/>
        <v>0</v>
      </c>
      <c r="AM1244" s="2">
        <f t="shared" si="493"/>
        <v>1.9904458598726114E-2</v>
      </c>
      <c r="AN1244" s="2">
        <f t="shared" si="494"/>
        <v>0</v>
      </c>
      <c r="AP1244" t="s">
        <v>1835</v>
      </c>
      <c r="AQ1244" t="s">
        <v>1457</v>
      </c>
      <c r="AT1244">
        <v>2</v>
      </c>
      <c r="AU1244" s="95">
        <v>28</v>
      </c>
      <c r="AV1244" s="97">
        <v>119</v>
      </c>
      <c r="AW1244" s="100">
        <f t="shared" si="495"/>
        <v>28119</v>
      </c>
      <c r="AY1244" s="7" t="s">
        <v>1461</v>
      </c>
    </row>
    <row r="1245" spans="1:51" ht="13" hidden="1" customHeight="1" outlineLevel="1">
      <c r="A1245" t="s">
        <v>1274</v>
      </c>
      <c r="B1245" t="s">
        <v>1457</v>
      </c>
      <c r="C1245" s="1">
        <f t="shared" si="485"/>
        <v>32120</v>
      </c>
      <c r="D1245" s="7">
        <f>IF(N1245&gt;0, RANK(N1245,(N1245:P1245,Q1245:AE1245)),0)</f>
        <v>2</v>
      </c>
      <c r="E1245" s="7">
        <f>IF(O1245&gt;0,RANK(O1245,(N1245:P1245,Q1245:AE1245)),0)</f>
        <v>1</v>
      </c>
      <c r="F1245" s="7">
        <f>IF(P1245&gt;0,RANK(P1245,(N1245:P1245,Q1245:AE1245)),0)</f>
        <v>0</v>
      </c>
      <c r="G1245" s="1">
        <f t="shared" si="486"/>
        <v>17712</v>
      </c>
      <c r="H1245" s="2">
        <f t="shared" si="484"/>
        <v>0.5514321295143213</v>
      </c>
      <c r="I1245" s="2"/>
      <c r="J1245" s="2">
        <f t="shared" si="487"/>
        <v>0.21295143212951431</v>
      </c>
      <c r="K1245" s="2">
        <f t="shared" si="488"/>
        <v>0.76438356164383559</v>
      </c>
      <c r="L1245" s="2">
        <f t="shared" si="489"/>
        <v>0</v>
      </c>
      <c r="M1245" s="2">
        <f t="shared" si="490"/>
        <v>2.2665006226650131E-2</v>
      </c>
      <c r="N1245" s="55">
        <v>6840</v>
      </c>
      <c r="O1245" s="55">
        <v>24552</v>
      </c>
      <c r="T1245" s="55">
        <v>728</v>
      </c>
      <c r="AG1245" s="7">
        <f>IF(Q1245&gt;0,RANK(Q1245,(N1245:P1245,Q1245:AE1245)),0)</f>
        <v>0</v>
      </c>
      <c r="AH1245" s="7">
        <f>IF(R1245&gt;0,RANK(R1245,(N1245:P1245,Q1245:AE1245)),0)</f>
        <v>0</v>
      </c>
      <c r="AI1245" s="7">
        <f>IF(T1245&gt;0,RANK(T1245,(N1245:P1245,Q1245:AE1245)),0)</f>
        <v>3</v>
      </c>
      <c r="AJ1245" s="7">
        <f>IF(S1245&gt;0,RANK(S1245,(N1245:P1245,Q1245:AE1245)),0)</f>
        <v>0</v>
      </c>
      <c r="AK1245" s="2">
        <f t="shared" si="491"/>
        <v>0</v>
      </c>
      <c r="AL1245" s="2">
        <f t="shared" si="492"/>
        <v>0</v>
      </c>
      <c r="AM1245" s="2">
        <f t="shared" si="493"/>
        <v>2.2665006226650061E-2</v>
      </c>
      <c r="AN1245" s="2">
        <f t="shared" si="494"/>
        <v>0</v>
      </c>
      <c r="AP1245" t="s">
        <v>1274</v>
      </c>
      <c r="AQ1245" t="s">
        <v>1457</v>
      </c>
      <c r="AT1245">
        <v>2</v>
      </c>
      <c r="AU1245" s="95">
        <v>28</v>
      </c>
      <c r="AV1245" s="97">
        <v>121</v>
      </c>
      <c r="AW1245" s="100">
        <f t="shared" si="495"/>
        <v>28121</v>
      </c>
      <c r="AY1245" s="7" t="s">
        <v>1461</v>
      </c>
    </row>
    <row r="1246" spans="1:51" ht="13" hidden="1" customHeight="1" outlineLevel="1">
      <c r="A1246" t="s">
        <v>1937</v>
      </c>
      <c r="B1246" t="s">
        <v>1457</v>
      </c>
      <c r="C1246" s="1">
        <f t="shared" si="485"/>
        <v>5012</v>
      </c>
      <c r="D1246" s="7">
        <f>IF(N1246&gt;0, RANK(N1246,(N1246:P1246,Q1246:AE1246)),0)</f>
        <v>2</v>
      </c>
      <c r="E1246" s="7">
        <f>IF(O1246&gt;0,RANK(O1246,(N1246:P1246,Q1246:AE1246)),0)</f>
        <v>1</v>
      </c>
      <c r="F1246" s="7">
        <f>IF(P1246&gt;0,RANK(P1246,(N1246:P1246,Q1246:AE1246)),0)</f>
        <v>0</v>
      </c>
      <c r="G1246" s="1">
        <f t="shared" si="486"/>
        <v>1314</v>
      </c>
      <c r="H1246" s="2">
        <f t="shared" si="484"/>
        <v>0.26217079010375099</v>
      </c>
      <c r="I1246" s="2"/>
      <c r="J1246" s="2">
        <f t="shared" si="487"/>
        <v>0.35973663208300077</v>
      </c>
      <c r="K1246" s="2">
        <f t="shared" si="488"/>
        <v>0.62190742218675177</v>
      </c>
      <c r="L1246" s="2">
        <f t="shared" si="489"/>
        <v>0</v>
      </c>
      <c r="M1246" s="2">
        <f t="shared" si="490"/>
        <v>1.8355945730247458E-2</v>
      </c>
      <c r="N1246" s="55">
        <v>1803</v>
      </c>
      <c r="O1246" s="55">
        <v>3117</v>
      </c>
      <c r="T1246" s="55">
        <v>92</v>
      </c>
      <c r="AG1246" s="7">
        <f>IF(Q1246&gt;0,RANK(Q1246,(N1246:P1246,Q1246:AE1246)),0)</f>
        <v>0</v>
      </c>
      <c r="AH1246" s="7">
        <f>IF(R1246&gt;0,RANK(R1246,(N1246:P1246,Q1246:AE1246)),0)</f>
        <v>0</v>
      </c>
      <c r="AI1246" s="7">
        <f>IF(T1246&gt;0,RANK(T1246,(N1246:P1246,Q1246:AE1246)),0)</f>
        <v>3</v>
      </c>
      <c r="AJ1246" s="7">
        <f>IF(S1246&gt;0,RANK(S1246,(N1246:P1246,Q1246:AE1246)),0)</f>
        <v>0</v>
      </c>
      <c r="AK1246" s="2">
        <f t="shared" si="491"/>
        <v>0</v>
      </c>
      <c r="AL1246" s="2">
        <f t="shared" si="492"/>
        <v>0</v>
      </c>
      <c r="AM1246" s="2">
        <f t="shared" si="493"/>
        <v>1.8355945730247406E-2</v>
      </c>
      <c r="AN1246" s="2">
        <f t="shared" si="494"/>
        <v>0</v>
      </c>
      <c r="AP1246" t="s">
        <v>1937</v>
      </c>
      <c r="AQ1246" t="s">
        <v>1457</v>
      </c>
      <c r="AT1246">
        <v>2</v>
      </c>
      <c r="AU1246" s="95">
        <v>28</v>
      </c>
      <c r="AV1246" s="97">
        <v>123</v>
      </c>
      <c r="AW1246" s="100">
        <f t="shared" si="495"/>
        <v>28123</v>
      </c>
      <c r="AY1246" s="7" t="s">
        <v>1461</v>
      </c>
    </row>
    <row r="1247" spans="1:51" ht="13" hidden="1" customHeight="1" outlineLevel="1">
      <c r="A1247" t="s">
        <v>1275</v>
      </c>
      <c r="B1247" t="s">
        <v>1457</v>
      </c>
      <c r="C1247" s="1">
        <f t="shared" si="485"/>
        <v>1111</v>
      </c>
      <c r="D1247" s="7">
        <f>IF(N1247&gt;0, RANK(N1247,(N1247:P1247,Q1247:AE1247)),0)</f>
        <v>1</v>
      </c>
      <c r="E1247" s="7">
        <f>IF(O1247&gt;0,RANK(O1247,(N1247:P1247,Q1247:AE1247)),0)</f>
        <v>2</v>
      </c>
      <c r="F1247" s="7">
        <f>IF(P1247&gt;0,RANK(P1247,(N1247:P1247,Q1247:AE1247)),0)</f>
        <v>0</v>
      </c>
      <c r="G1247" s="1">
        <f t="shared" si="486"/>
        <v>21</v>
      </c>
      <c r="H1247" s="2">
        <f t="shared" si="484"/>
        <v>1.8901890189018902E-2</v>
      </c>
      <c r="I1247" s="2"/>
      <c r="J1247" s="2">
        <f t="shared" si="487"/>
        <v>0.50405040504050402</v>
      </c>
      <c r="K1247" s="2">
        <f t="shared" si="488"/>
        <v>0.48514851485148514</v>
      </c>
      <c r="L1247" s="2">
        <f t="shared" si="489"/>
        <v>0</v>
      </c>
      <c r="M1247" s="2">
        <f t="shared" si="490"/>
        <v>1.0801080108010841E-2</v>
      </c>
      <c r="N1247" s="55">
        <v>560</v>
      </c>
      <c r="O1247" s="55">
        <v>539</v>
      </c>
      <c r="T1247" s="55">
        <v>12</v>
      </c>
      <c r="AG1247" s="7">
        <f>IF(Q1247&gt;0,RANK(Q1247,(N1247:P1247,Q1247:AE1247)),0)</f>
        <v>0</v>
      </c>
      <c r="AH1247" s="7">
        <f>IF(R1247&gt;0,RANK(R1247,(N1247:P1247,Q1247:AE1247)),0)</f>
        <v>0</v>
      </c>
      <c r="AI1247" s="7">
        <f>IF(T1247&gt;0,RANK(T1247,(N1247:P1247,Q1247:AE1247)),0)</f>
        <v>3</v>
      </c>
      <c r="AJ1247" s="7">
        <f>IF(S1247&gt;0,RANK(S1247,(N1247:P1247,Q1247:AE1247)),0)</f>
        <v>0</v>
      </c>
      <c r="AK1247" s="2">
        <f t="shared" si="491"/>
        <v>0</v>
      </c>
      <c r="AL1247" s="2">
        <f t="shared" si="492"/>
        <v>0</v>
      </c>
      <c r="AM1247" s="2">
        <f t="shared" si="493"/>
        <v>1.0801080108010801E-2</v>
      </c>
      <c r="AN1247" s="2">
        <f t="shared" si="494"/>
        <v>0</v>
      </c>
      <c r="AP1247" t="s">
        <v>1275</v>
      </c>
      <c r="AQ1247" t="s">
        <v>1457</v>
      </c>
      <c r="AT1247">
        <v>2</v>
      </c>
      <c r="AU1247" s="95">
        <v>28</v>
      </c>
      <c r="AV1247" s="97">
        <v>125</v>
      </c>
      <c r="AW1247" s="100">
        <f t="shared" si="495"/>
        <v>28125</v>
      </c>
      <c r="AY1247" s="7" t="s">
        <v>1461</v>
      </c>
    </row>
    <row r="1248" spans="1:51" ht="13" hidden="1" customHeight="1" outlineLevel="1">
      <c r="A1248" t="s">
        <v>1316</v>
      </c>
      <c r="B1248" t="s">
        <v>1457</v>
      </c>
      <c r="C1248" s="1">
        <f t="shared" si="485"/>
        <v>6965</v>
      </c>
      <c r="D1248" s="7">
        <f>IF(N1248&gt;0, RANK(N1248,(N1248:P1248,Q1248:AE1248)),0)</f>
        <v>2</v>
      </c>
      <c r="E1248" s="7">
        <f>IF(O1248&gt;0,RANK(O1248,(N1248:P1248,Q1248:AE1248)),0)</f>
        <v>1</v>
      </c>
      <c r="F1248" s="7">
        <f>IF(P1248&gt;0,RANK(P1248,(N1248:P1248,Q1248:AE1248)),0)</f>
        <v>0</v>
      </c>
      <c r="G1248" s="1">
        <f t="shared" si="486"/>
        <v>1845</v>
      </c>
      <c r="H1248" s="2">
        <f t="shared" si="484"/>
        <v>0.26489590811198849</v>
      </c>
      <c r="I1248" s="2"/>
      <c r="J1248" s="2">
        <f t="shared" si="487"/>
        <v>0.35922469490308684</v>
      </c>
      <c r="K1248" s="2">
        <f t="shared" si="488"/>
        <v>0.62412060301507533</v>
      </c>
      <c r="L1248" s="2">
        <f t="shared" si="489"/>
        <v>0</v>
      </c>
      <c r="M1248" s="2">
        <f t="shared" si="490"/>
        <v>1.6654702081837836E-2</v>
      </c>
      <c r="N1248" s="55">
        <v>2502</v>
      </c>
      <c r="O1248" s="55">
        <v>4347</v>
      </c>
      <c r="T1248" s="55">
        <v>116</v>
      </c>
      <c r="AG1248" s="7">
        <f>IF(Q1248&gt;0,RANK(Q1248,(N1248:P1248,Q1248:AE1248)),0)</f>
        <v>0</v>
      </c>
      <c r="AH1248" s="7">
        <f>IF(R1248&gt;0,RANK(R1248,(N1248:P1248,Q1248:AE1248)),0)</f>
        <v>0</v>
      </c>
      <c r="AI1248" s="7">
        <f>IF(T1248&gt;0,RANK(T1248,(N1248:P1248,Q1248:AE1248)),0)</f>
        <v>3</v>
      </c>
      <c r="AJ1248" s="7">
        <f>IF(S1248&gt;0,RANK(S1248,(N1248:P1248,Q1248:AE1248)),0)</f>
        <v>0</v>
      </c>
      <c r="AK1248" s="2">
        <f t="shared" si="491"/>
        <v>0</v>
      </c>
      <c r="AL1248" s="2">
        <f t="shared" si="492"/>
        <v>0</v>
      </c>
      <c r="AM1248" s="2">
        <f t="shared" si="493"/>
        <v>1.6654702081837759E-2</v>
      </c>
      <c r="AN1248" s="2">
        <f t="shared" si="494"/>
        <v>0</v>
      </c>
      <c r="AP1248" t="s">
        <v>1316</v>
      </c>
      <c r="AQ1248" t="s">
        <v>1457</v>
      </c>
      <c r="AT1248">
        <v>2</v>
      </c>
      <c r="AU1248" s="95">
        <v>28</v>
      </c>
      <c r="AV1248" s="97">
        <v>127</v>
      </c>
      <c r="AW1248" s="100">
        <f t="shared" si="495"/>
        <v>28127</v>
      </c>
      <c r="AY1248" s="7" t="s">
        <v>1461</v>
      </c>
    </row>
    <row r="1249" spans="1:51" ht="13" hidden="1" customHeight="1" outlineLevel="1">
      <c r="A1249" t="s">
        <v>808</v>
      </c>
      <c r="B1249" t="s">
        <v>1457</v>
      </c>
      <c r="C1249" s="1">
        <f t="shared" ref="C1249:C1267" si="496">SUM(N1249:AE1249)</f>
        <v>4292</v>
      </c>
      <c r="D1249" s="7">
        <f>IF(N1249&gt;0, RANK(N1249,(N1249:P1249,Q1249:AE1249)),0)</f>
        <v>2</v>
      </c>
      <c r="E1249" s="7">
        <f>IF(O1249&gt;0,RANK(O1249,(N1249:P1249,Q1249:AE1249)),0)</f>
        <v>1</v>
      </c>
      <c r="F1249" s="7">
        <f>IF(P1249&gt;0,RANK(P1249,(N1249:P1249,Q1249:AE1249)),0)</f>
        <v>0</v>
      </c>
      <c r="G1249" s="1">
        <f t="shared" ref="G1249:G1267" si="497">IF(C1249&gt;0,MAX(N1249:U1249)-LARGE(N1249:U1249,2),0)</f>
        <v>1614</v>
      </c>
      <c r="H1249" s="2">
        <f t="shared" si="484"/>
        <v>0.37604846225535882</v>
      </c>
      <c r="I1249" s="2"/>
      <c r="J1249" s="2">
        <f t="shared" ref="J1249:J1267" si="498">IF($C1249=0,"-",N1249/$C1249)</f>
        <v>0.29729729729729731</v>
      </c>
      <c r="K1249" s="2">
        <f t="shared" ref="K1249:K1267" si="499">IF($C1249=0,"-",O1249/$C1249)</f>
        <v>0.67334575955265608</v>
      </c>
      <c r="L1249" s="2">
        <f t="shared" ref="L1249:L1267" si="500">IF($C1249=0,"-",P1249/$C1249)</f>
        <v>0</v>
      </c>
      <c r="M1249" s="2">
        <f t="shared" ref="M1249:M1267" si="501">IF(C1249=0,"-",(1-J1249-K1249-L1249))</f>
        <v>2.9356943150046555E-2</v>
      </c>
      <c r="N1249" s="55">
        <v>1276</v>
      </c>
      <c r="O1249" s="55">
        <v>2890</v>
      </c>
      <c r="T1249" s="55">
        <v>126</v>
      </c>
      <c r="AG1249" s="7">
        <f>IF(Q1249&gt;0,RANK(Q1249,(N1249:P1249,Q1249:AE1249)),0)</f>
        <v>0</v>
      </c>
      <c r="AH1249" s="7">
        <f>IF(R1249&gt;0,RANK(R1249,(N1249:P1249,Q1249:AE1249)),0)</f>
        <v>0</v>
      </c>
      <c r="AI1249" s="7">
        <f>IF(T1249&gt;0,RANK(T1249,(N1249:P1249,Q1249:AE1249)),0)</f>
        <v>3</v>
      </c>
      <c r="AJ1249" s="7">
        <f>IF(S1249&gt;0,RANK(S1249,(N1249:P1249,Q1249:AE1249)),0)</f>
        <v>0</v>
      </c>
      <c r="AK1249" s="2">
        <f t="shared" ref="AK1249:AK1267" si="502">IF($C1249=0,"-",Q1249/$C1249)</f>
        <v>0</v>
      </c>
      <c r="AL1249" s="2">
        <f t="shared" ref="AL1249:AL1267" si="503">IF($C1249=0,"-",R1249/$C1249)</f>
        <v>0</v>
      </c>
      <c r="AM1249" s="2">
        <f t="shared" ref="AM1249:AM1267" si="504">IF($C1249=0,"-",T1249/$C1249)</f>
        <v>2.9356943150046597E-2</v>
      </c>
      <c r="AN1249" s="2">
        <f t="shared" ref="AN1249:AN1267" si="505">IF($C1249=0,"-",S1249/$C1249)</f>
        <v>0</v>
      </c>
      <c r="AP1249" t="s">
        <v>808</v>
      </c>
      <c r="AQ1249" t="s">
        <v>1457</v>
      </c>
      <c r="AT1249">
        <v>2</v>
      </c>
      <c r="AU1249" s="95">
        <v>28</v>
      </c>
      <c r="AV1249" s="97">
        <v>129</v>
      </c>
      <c r="AW1249" s="100">
        <f t="shared" si="495"/>
        <v>28129</v>
      </c>
      <c r="AY1249" s="7" t="s">
        <v>1461</v>
      </c>
    </row>
    <row r="1250" spans="1:51" ht="13" hidden="1" customHeight="1" outlineLevel="1">
      <c r="A1250" t="s">
        <v>2146</v>
      </c>
      <c r="B1250" t="s">
        <v>1457</v>
      </c>
      <c r="C1250" s="1">
        <f t="shared" si="496"/>
        <v>4026</v>
      </c>
      <c r="D1250" s="7">
        <f>IF(N1250&gt;0, RANK(N1250,(N1250:P1250,Q1250:AE1250)),0)</f>
        <v>2</v>
      </c>
      <c r="E1250" s="7">
        <f>IF(O1250&gt;0,RANK(O1250,(N1250:P1250,Q1250:AE1250)),0)</f>
        <v>1</v>
      </c>
      <c r="F1250" s="7">
        <f>IF(P1250&gt;0,RANK(P1250,(N1250:P1250,Q1250:AE1250)),0)</f>
        <v>0</v>
      </c>
      <c r="G1250" s="1">
        <f t="shared" si="497"/>
        <v>1906</v>
      </c>
      <c r="H1250" s="2">
        <f t="shared" si="484"/>
        <v>0.47342275211127671</v>
      </c>
      <c r="I1250" s="2"/>
      <c r="J1250" s="2">
        <f t="shared" si="498"/>
        <v>0.24341778440139095</v>
      </c>
      <c r="K1250" s="2">
        <f t="shared" si="499"/>
        <v>0.71684053651266766</v>
      </c>
      <c r="L1250" s="2">
        <f t="shared" si="500"/>
        <v>0</v>
      </c>
      <c r="M1250" s="2">
        <f t="shared" si="501"/>
        <v>3.9741679085941395E-2</v>
      </c>
      <c r="N1250" s="55">
        <v>980</v>
      </c>
      <c r="O1250" s="55">
        <v>2886</v>
      </c>
      <c r="T1250" s="55">
        <v>160</v>
      </c>
      <c r="AG1250" s="7">
        <f>IF(Q1250&gt;0,RANK(Q1250,(N1250:P1250,Q1250:AE1250)),0)</f>
        <v>0</v>
      </c>
      <c r="AH1250" s="7">
        <f>IF(R1250&gt;0,RANK(R1250,(N1250:P1250,Q1250:AE1250)),0)</f>
        <v>0</v>
      </c>
      <c r="AI1250" s="7">
        <f>IF(T1250&gt;0,RANK(T1250,(N1250:P1250,Q1250:AE1250)),0)</f>
        <v>3</v>
      </c>
      <c r="AJ1250" s="7">
        <f>IF(S1250&gt;0,RANK(S1250,(N1250:P1250,Q1250:AE1250)),0)</f>
        <v>0</v>
      </c>
      <c r="AK1250" s="2">
        <f t="shared" si="502"/>
        <v>0</v>
      </c>
      <c r="AL1250" s="2">
        <f t="shared" si="503"/>
        <v>0</v>
      </c>
      <c r="AM1250" s="2">
        <f t="shared" si="504"/>
        <v>3.9741679085941381E-2</v>
      </c>
      <c r="AN1250" s="2">
        <f t="shared" si="505"/>
        <v>0</v>
      </c>
      <c r="AP1250" t="s">
        <v>2146</v>
      </c>
      <c r="AQ1250" t="s">
        <v>1457</v>
      </c>
      <c r="AT1250">
        <v>2</v>
      </c>
      <c r="AU1250" s="95">
        <v>28</v>
      </c>
      <c r="AV1250" s="97">
        <v>131</v>
      </c>
      <c r="AW1250" s="100">
        <f t="shared" si="495"/>
        <v>28131</v>
      </c>
      <c r="AY1250" s="7" t="s">
        <v>1461</v>
      </c>
    </row>
    <row r="1251" spans="1:51" ht="13" hidden="1" customHeight="1" outlineLevel="1">
      <c r="A1251" t="s">
        <v>1670</v>
      </c>
      <c r="B1251" t="s">
        <v>1457</v>
      </c>
      <c r="C1251" s="1">
        <f t="shared" si="496"/>
        <v>5088</v>
      </c>
      <c r="D1251" s="7">
        <f>IF(N1251&gt;0, RANK(N1251,(N1251:P1251,Q1251:AE1251)),0)</f>
        <v>1</v>
      </c>
      <c r="E1251" s="7">
        <f>IF(O1251&gt;0,RANK(O1251,(N1251:P1251,Q1251:AE1251)),0)</f>
        <v>2</v>
      </c>
      <c r="F1251" s="7">
        <f>IF(P1251&gt;0,RANK(P1251,(N1251:P1251,Q1251:AE1251)),0)</f>
        <v>0</v>
      </c>
      <c r="G1251" s="1">
        <f t="shared" si="497"/>
        <v>1030</v>
      </c>
      <c r="H1251" s="2">
        <f t="shared" si="484"/>
        <v>0.20243710691823899</v>
      </c>
      <c r="I1251" s="2"/>
      <c r="J1251" s="2">
        <f t="shared" si="498"/>
        <v>0.59591194968553463</v>
      </c>
      <c r="K1251" s="2">
        <f t="shared" si="499"/>
        <v>0.39347484276729561</v>
      </c>
      <c r="L1251" s="2">
        <f t="shared" si="500"/>
        <v>0</v>
      </c>
      <c r="M1251" s="2">
        <f t="shared" si="501"/>
        <v>1.0613207547169767E-2</v>
      </c>
      <c r="N1251" s="55">
        <v>3032</v>
      </c>
      <c r="O1251" s="55">
        <v>2002</v>
      </c>
      <c r="T1251" s="55">
        <v>54</v>
      </c>
      <c r="AG1251" s="7">
        <f>IF(Q1251&gt;0,RANK(Q1251,(N1251:P1251,Q1251:AE1251)),0)</f>
        <v>0</v>
      </c>
      <c r="AH1251" s="7">
        <f>IF(R1251&gt;0,RANK(R1251,(N1251:P1251,Q1251:AE1251)),0)</f>
        <v>0</v>
      </c>
      <c r="AI1251" s="7">
        <f>IF(T1251&gt;0,RANK(T1251,(N1251:P1251,Q1251:AE1251)),0)</f>
        <v>3</v>
      </c>
      <c r="AJ1251" s="7">
        <f>IF(S1251&gt;0,RANK(S1251,(N1251:P1251,Q1251:AE1251)),0)</f>
        <v>0</v>
      </c>
      <c r="AK1251" s="2">
        <f t="shared" si="502"/>
        <v>0</v>
      </c>
      <c r="AL1251" s="2">
        <f t="shared" si="503"/>
        <v>0</v>
      </c>
      <c r="AM1251" s="2">
        <f t="shared" si="504"/>
        <v>1.0613207547169811E-2</v>
      </c>
      <c r="AN1251" s="2">
        <f t="shared" si="505"/>
        <v>0</v>
      </c>
      <c r="AP1251" t="s">
        <v>1670</v>
      </c>
      <c r="AQ1251" t="s">
        <v>1457</v>
      </c>
      <c r="AT1251">
        <v>2</v>
      </c>
      <c r="AU1251" s="95">
        <v>28</v>
      </c>
      <c r="AV1251" s="97">
        <v>133</v>
      </c>
      <c r="AW1251" s="100">
        <f t="shared" si="495"/>
        <v>28133</v>
      </c>
      <c r="AY1251" s="7" t="s">
        <v>1461</v>
      </c>
    </row>
    <row r="1252" spans="1:51" ht="13" hidden="1" customHeight="1" outlineLevel="1">
      <c r="A1252" t="s">
        <v>2397</v>
      </c>
      <c r="B1252" t="s">
        <v>1457</v>
      </c>
      <c r="C1252" s="1">
        <f t="shared" si="496"/>
        <v>2892</v>
      </c>
      <c r="D1252" s="7">
        <f>IF(N1252&gt;0, RANK(N1252,(N1252:P1252,Q1252:AE1252)),0)</f>
        <v>1</v>
      </c>
      <c r="E1252" s="7">
        <f>IF(O1252&gt;0,RANK(O1252,(N1252:P1252,Q1252:AE1252)),0)</f>
        <v>2</v>
      </c>
      <c r="F1252" s="7">
        <f>IF(P1252&gt;0,RANK(P1252,(N1252:P1252,Q1252:AE1252)),0)</f>
        <v>0</v>
      </c>
      <c r="G1252" s="1">
        <f t="shared" si="497"/>
        <v>169</v>
      </c>
      <c r="H1252" s="2">
        <f t="shared" si="484"/>
        <v>5.8437067773167359E-2</v>
      </c>
      <c r="I1252" s="2"/>
      <c r="J1252" s="2">
        <f t="shared" si="498"/>
        <v>0.52178423236514526</v>
      </c>
      <c r="K1252" s="2">
        <f t="shared" si="499"/>
        <v>0.46334716459197789</v>
      </c>
      <c r="L1252" s="2">
        <f t="shared" si="500"/>
        <v>0</v>
      </c>
      <c r="M1252" s="2">
        <f t="shared" si="501"/>
        <v>1.4868603042876849E-2</v>
      </c>
      <c r="N1252" s="55">
        <v>1509</v>
      </c>
      <c r="O1252" s="55">
        <v>1340</v>
      </c>
      <c r="T1252" s="55">
        <v>43</v>
      </c>
      <c r="AG1252" s="7">
        <f>IF(Q1252&gt;0,RANK(Q1252,(N1252:P1252,Q1252:AE1252)),0)</f>
        <v>0</v>
      </c>
      <c r="AH1252" s="7">
        <f>IF(R1252&gt;0,RANK(R1252,(N1252:P1252,Q1252:AE1252)),0)</f>
        <v>0</v>
      </c>
      <c r="AI1252" s="7">
        <f>IF(T1252&gt;0,RANK(T1252,(N1252:P1252,Q1252:AE1252)),0)</f>
        <v>3</v>
      </c>
      <c r="AJ1252" s="7">
        <f>IF(S1252&gt;0,RANK(S1252,(N1252:P1252,Q1252:AE1252)),0)</f>
        <v>0</v>
      </c>
      <c r="AK1252" s="2">
        <f t="shared" si="502"/>
        <v>0</v>
      </c>
      <c r="AL1252" s="2">
        <f t="shared" si="503"/>
        <v>0</v>
      </c>
      <c r="AM1252" s="2">
        <f t="shared" si="504"/>
        <v>1.4868603042876901E-2</v>
      </c>
      <c r="AN1252" s="2">
        <f t="shared" si="505"/>
        <v>0</v>
      </c>
      <c r="AP1252" t="s">
        <v>2397</v>
      </c>
      <c r="AQ1252" t="s">
        <v>1457</v>
      </c>
      <c r="AT1252">
        <v>2</v>
      </c>
      <c r="AU1252" s="95">
        <v>28</v>
      </c>
      <c r="AV1252" s="97">
        <v>135</v>
      </c>
      <c r="AW1252" s="100">
        <f t="shared" si="495"/>
        <v>28135</v>
      </c>
      <c r="AY1252" s="7" t="s">
        <v>1461</v>
      </c>
    </row>
    <row r="1253" spans="1:51" ht="13" hidden="1" customHeight="1" outlineLevel="1">
      <c r="A1253" t="s">
        <v>2525</v>
      </c>
      <c r="B1253" t="s">
        <v>1457</v>
      </c>
      <c r="C1253" s="1">
        <f t="shared" si="496"/>
        <v>4970</v>
      </c>
      <c r="D1253" s="7">
        <f>IF(N1253&gt;0, RANK(N1253,(N1253:P1253,Q1253:AE1253)),0)</f>
        <v>2</v>
      </c>
      <c r="E1253" s="7">
        <f>IF(O1253&gt;0,RANK(O1253,(N1253:P1253,Q1253:AE1253)),0)</f>
        <v>1</v>
      </c>
      <c r="F1253" s="7">
        <f>IF(P1253&gt;0,RANK(P1253,(N1253:P1253,Q1253:AE1253)),0)</f>
        <v>0</v>
      </c>
      <c r="G1253" s="1">
        <f t="shared" si="497"/>
        <v>1483</v>
      </c>
      <c r="H1253" s="2">
        <f t="shared" si="484"/>
        <v>0.29839034205231391</v>
      </c>
      <c r="I1253" s="2"/>
      <c r="J1253" s="2">
        <f t="shared" si="498"/>
        <v>0.33722334004024146</v>
      </c>
      <c r="K1253" s="2">
        <f t="shared" si="499"/>
        <v>0.63561368209255531</v>
      </c>
      <c r="L1253" s="2">
        <f t="shared" si="500"/>
        <v>0</v>
      </c>
      <c r="M1253" s="2">
        <f t="shared" si="501"/>
        <v>2.7162977867203231E-2</v>
      </c>
      <c r="N1253" s="55">
        <v>1676</v>
      </c>
      <c r="O1253" s="55">
        <v>3159</v>
      </c>
      <c r="T1253" s="55">
        <v>135</v>
      </c>
      <c r="AG1253" s="7">
        <f>IF(Q1253&gt;0,RANK(Q1253,(N1253:P1253,Q1253:AE1253)),0)</f>
        <v>0</v>
      </c>
      <c r="AH1253" s="7">
        <f>IF(R1253&gt;0,RANK(R1253,(N1253:P1253,Q1253:AE1253)),0)</f>
        <v>0</v>
      </c>
      <c r="AI1253" s="7">
        <f>IF(T1253&gt;0,RANK(T1253,(N1253:P1253,Q1253:AE1253)),0)</f>
        <v>3</v>
      </c>
      <c r="AJ1253" s="7">
        <f>IF(S1253&gt;0,RANK(S1253,(N1253:P1253,Q1253:AE1253)),0)</f>
        <v>0</v>
      </c>
      <c r="AK1253" s="2">
        <f t="shared" si="502"/>
        <v>0</v>
      </c>
      <c r="AL1253" s="2">
        <f t="shared" si="503"/>
        <v>0</v>
      </c>
      <c r="AM1253" s="2">
        <f t="shared" si="504"/>
        <v>2.716297786720322E-2</v>
      </c>
      <c r="AN1253" s="2">
        <f t="shared" si="505"/>
        <v>0</v>
      </c>
      <c r="AP1253" t="s">
        <v>2525</v>
      </c>
      <c r="AQ1253" t="s">
        <v>1457</v>
      </c>
      <c r="AT1253">
        <v>2</v>
      </c>
      <c r="AU1253" s="95">
        <v>28</v>
      </c>
      <c r="AV1253" s="97">
        <v>137</v>
      </c>
      <c r="AW1253" s="100">
        <f t="shared" si="495"/>
        <v>28137</v>
      </c>
      <c r="AY1253" s="7" t="s">
        <v>1461</v>
      </c>
    </row>
    <row r="1254" spans="1:51" ht="13" hidden="1" customHeight="1" outlineLevel="1">
      <c r="A1254" t="s">
        <v>1596</v>
      </c>
      <c r="B1254" t="s">
        <v>1457</v>
      </c>
      <c r="C1254" s="1">
        <f t="shared" si="496"/>
        <v>4841</v>
      </c>
      <c r="D1254" s="7">
        <f>IF(N1254&gt;0, RANK(N1254,(N1254:P1254,Q1254:AE1254)),0)</f>
        <v>2</v>
      </c>
      <c r="E1254" s="7">
        <f>IF(O1254&gt;0,RANK(O1254,(N1254:P1254,Q1254:AE1254)),0)</f>
        <v>1</v>
      </c>
      <c r="F1254" s="7">
        <f>IF(P1254&gt;0,RANK(P1254,(N1254:P1254,Q1254:AE1254)),0)</f>
        <v>0</v>
      </c>
      <c r="G1254" s="1">
        <f t="shared" si="497"/>
        <v>1730</v>
      </c>
      <c r="H1254" s="2">
        <f t="shared" si="484"/>
        <v>0.3573641809543483</v>
      </c>
      <c r="I1254" s="2"/>
      <c r="J1254" s="2">
        <f t="shared" si="498"/>
        <v>0.31253873166701096</v>
      </c>
      <c r="K1254" s="2">
        <f t="shared" si="499"/>
        <v>0.66990291262135926</v>
      </c>
      <c r="L1254" s="2">
        <f t="shared" si="500"/>
        <v>0</v>
      </c>
      <c r="M1254" s="2">
        <f t="shared" si="501"/>
        <v>1.7558355711629781E-2</v>
      </c>
      <c r="N1254" s="55">
        <v>1513</v>
      </c>
      <c r="O1254" s="55">
        <v>3243</v>
      </c>
      <c r="T1254" s="55">
        <v>85</v>
      </c>
      <c r="AG1254" s="7">
        <f>IF(Q1254&gt;0,RANK(Q1254,(N1254:P1254,Q1254:AE1254)),0)</f>
        <v>0</v>
      </c>
      <c r="AH1254" s="7">
        <f>IF(R1254&gt;0,RANK(R1254,(N1254:P1254,Q1254:AE1254)),0)</f>
        <v>0</v>
      </c>
      <c r="AI1254" s="7">
        <f>IF(T1254&gt;0,RANK(T1254,(N1254:P1254,Q1254:AE1254)),0)</f>
        <v>3</v>
      </c>
      <c r="AJ1254" s="7">
        <f>IF(S1254&gt;0,RANK(S1254,(N1254:P1254,Q1254:AE1254)),0)</f>
        <v>0</v>
      </c>
      <c r="AK1254" s="2">
        <f t="shared" si="502"/>
        <v>0</v>
      </c>
      <c r="AL1254" s="2">
        <f t="shared" si="503"/>
        <v>0</v>
      </c>
      <c r="AM1254" s="2">
        <f t="shared" si="504"/>
        <v>1.7558355711629829E-2</v>
      </c>
      <c r="AN1254" s="2">
        <f t="shared" si="505"/>
        <v>0</v>
      </c>
      <c r="AP1254" t="s">
        <v>1596</v>
      </c>
      <c r="AQ1254" t="s">
        <v>1457</v>
      </c>
      <c r="AT1254">
        <v>2</v>
      </c>
      <c r="AU1254" s="95">
        <v>28</v>
      </c>
      <c r="AV1254" s="97">
        <v>139</v>
      </c>
      <c r="AW1254" s="100">
        <f t="shared" si="495"/>
        <v>28139</v>
      </c>
      <c r="AY1254" s="7" t="s">
        <v>1461</v>
      </c>
    </row>
    <row r="1255" spans="1:51" ht="13" hidden="1" customHeight="1" outlineLevel="1">
      <c r="A1255" t="s">
        <v>505</v>
      </c>
      <c r="B1255" t="s">
        <v>1457</v>
      </c>
      <c r="C1255" s="1">
        <f t="shared" si="496"/>
        <v>4623</v>
      </c>
      <c r="D1255" s="7">
        <f>IF(N1255&gt;0, RANK(N1255,(N1255:P1255,Q1255:AE1255)),0)</f>
        <v>2</v>
      </c>
      <c r="E1255" s="7">
        <f>IF(O1255&gt;0,RANK(O1255,(N1255:P1255,Q1255:AE1255)),0)</f>
        <v>1</v>
      </c>
      <c r="F1255" s="7">
        <f>IF(P1255&gt;0,RANK(P1255,(N1255:P1255,Q1255:AE1255)),0)</f>
        <v>0</v>
      </c>
      <c r="G1255" s="1">
        <f t="shared" si="497"/>
        <v>1663</v>
      </c>
      <c r="H1255" s="2">
        <f t="shared" si="484"/>
        <v>0.35972312351287045</v>
      </c>
      <c r="I1255" s="2"/>
      <c r="J1255" s="2">
        <f t="shared" si="498"/>
        <v>0.30824140168721609</v>
      </c>
      <c r="K1255" s="2">
        <f t="shared" si="499"/>
        <v>0.66796452520008653</v>
      </c>
      <c r="L1255" s="2">
        <f t="shared" si="500"/>
        <v>0</v>
      </c>
      <c r="M1255" s="2">
        <f t="shared" si="501"/>
        <v>2.3794073112697323E-2</v>
      </c>
      <c r="N1255" s="55">
        <v>1425</v>
      </c>
      <c r="O1255" s="55">
        <v>3088</v>
      </c>
      <c r="T1255" s="55">
        <v>110</v>
      </c>
      <c r="AG1255" s="7">
        <f>IF(Q1255&gt;0,RANK(Q1255,(N1255:P1255,Q1255:AE1255)),0)</f>
        <v>0</v>
      </c>
      <c r="AH1255" s="7">
        <f>IF(R1255&gt;0,RANK(R1255,(N1255:P1255,Q1255:AE1255)),0)</f>
        <v>0</v>
      </c>
      <c r="AI1255" s="7">
        <f>IF(T1255&gt;0,RANK(T1255,(N1255:P1255,Q1255:AE1255)),0)</f>
        <v>3</v>
      </c>
      <c r="AJ1255" s="7">
        <f>IF(S1255&gt;0,RANK(S1255,(N1255:P1255,Q1255:AE1255)),0)</f>
        <v>0</v>
      </c>
      <c r="AK1255" s="2">
        <f t="shared" si="502"/>
        <v>0</v>
      </c>
      <c r="AL1255" s="2">
        <f t="shared" si="503"/>
        <v>0</v>
      </c>
      <c r="AM1255" s="2">
        <f t="shared" si="504"/>
        <v>2.3794073112697382E-2</v>
      </c>
      <c r="AN1255" s="2">
        <f t="shared" si="505"/>
        <v>0</v>
      </c>
      <c r="AP1255" t="s">
        <v>505</v>
      </c>
      <c r="AQ1255" t="s">
        <v>1457</v>
      </c>
      <c r="AT1255">
        <v>2</v>
      </c>
      <c r="AU1255" s="95">
        <v>28</v>
      </c>
      <c r="AV1255" s="97">
        <v>141</v>
      </c>
      <c r="AW1255" s="100">
        <f t="shared" si="495"/>
        <v>28141</v>
      </c>
      <c r="AY1255" s="7" t="s">
        <v>1461</v>
      </c>
    </row>
    <row r="1256" spans="1:51" ht="13" hidden="1" customHeight="1" outlineLevel="1">
      <c r="A1256" t="s">
        <v>1594</v>
      </c>
      <c r="B1256" t="s">
        <v>1457</v>
      </c>
      <c r="C1256" s="1">
        <f t="shared" si="496"/>
        <v>1663</v>
      </c>
      <c r="D1256" s="7">
        <f>IF(N1256&gt;0, RANK(N1256,(N1256:P1256,Q1256:AE1256)),0)</f>
        <v>1</v>
      </c>
      <c r="E1256" s="7">
        <f>IF(O1256&gt;0,RANK(O1256,(N1256:P1256,Q1256:AE1256)),0)</f>
        <v>2</v>
      </c>
      <c r="F1256" s="7">
        <f>IF(P1256&gt;0,RANK(P1256,(N1256:P1256,Q1256:AE1256)),0)</f>
        <v>0</v>
      </c>
      <c r="G1256" s="1">
        <f t="shared" si="497"/>
        <v>353</v>
      </c>
      <c r="H1256" s="2">
        <f t="shared" si="484"/>
        <v>0.21226698737221888</v>
      </c>
      <c r="I1256" s="2"/>
      <c r="J1256" s="2">
        <f t="shared" si="498"/>
        <v>0.59831629585087187</v>
      </c>
      <c r="K1256" s="2">
        <f t="shared" si="499"/>
        <v>0.38604930847865304</v>
      </c>
      <c r="L1256" s="2">
        <f t="shared" si="500"/>
        <v>0</v>
      </c>
      <c r="M1256" s="2">
        <f t="shared" si="501"/>
        <v>1.5634395670475087E-2</v>
      </c>
      <c r="N1256" s="55">
        <v>995</v>
      </c>
      <c r="O1256" s="55">
        <v>642</v>
      </c>
      <c r="T1256" s="55">
        <v>26</v>
      </c>
      <c r="AG1256" s="7">
        <f>IF(Q1256&gt;0,RANK(Q1256,(N1256:P1256,Q1256:AE1256)),0)</f>
        <v>0</v>
      </c>
      <c r="AH1256" s="7">
        <f>IF(R1256&gt;0,RANK(R1256,(N1256:P1256,Q1256:AE1256)),0)</f>
        <v>0</v>
      </c>
      <c r="AI1256" s="7">
        <f>IF(T1256&gt;0,RANK(T1256,(N1256:P1256,Q1256:AE1256)),0)</f>
        <v>3</v>
      </c>
      <c r="AJ1256" s="7">
        <f>IF(S1256&gt;0,RANK(S1256,(N1256:P1256,Q1256:AE1256)),0)</f>
        <v>0</v>
      </c>
      <c r="AK1256" s="2">
        <f t="shared" si="502"/>
        <v>0</v>
      </c>
      <c r="AL1256" s="2">
        <f t="shared" si="503"/>
        <v>0</v>
      </c>
      <c r="AM1256" s="2">
        <f t="shared" si="504"/>
        <v>1.5634395670475046E-2</v>
      </c>
      <c r="AN1256" s="2">
        <f t="shared" si="505"/>
        <v>0</v>
      </c>
      <c r="AP1256" t="s">
        <v>1594</v>
      </c>
      <c r="AQ1256" t="s">
        <v>1457</v>
      </c>
      <c r="AT1256">
        <v>2</v>
      </c>
      <c r="AU1256" s="95">
        <v>28</v>
      </c>
      <c r="AV1256" s="97">
        <v>143</v>
      </c>
      <c r="AW1256" s="100">
        <f t="shared" si="495"/>
        <v>28143</v>
      </c>
      <c r="AY1256" s="7" t="s">
        <v>1461</v>
      </c>
    </row>
    <row r="1257" spans="1:51" ht="13" hidden="1" customHeight="1" outlineLevel="1">
      <c r="A1257" t="s">
        <v>532</v>
      </c>
      <c r="B1257" t="s">
        <v>1457</v>
      </c>
      <c r="C1257" s="1">
        <f t="shared" si="496"/>
        <v>5720</v>
      </c>
      <c r="D1257" s="7">
        <f>IF(N1257&gt;0, RANK(N1257,(N1257:P1257,Q1257:AE1257)),0)</f>
        <v>2</v>
      </c>
      <c r="E1257" s="7">
        <f>IF(O1257&gt;0,RANK(O1257,(N1257:P1257,Q1257:AE1257)),0)</f>
        <v>1</v>
      </c>
      <c r="F1257" s="7">
        <f>IF(P1257&gt;0,RANK(P1257,(N1257:P1257,Q1257:AE1257)),0)</f>
        <v>0</v>
      </c>
      <c r="G1257" s="1">
        <f t="shared" si="497"/>
        <v>2341</v>
      </c>
      <c r="H1257" s="2">
        <f t="shared" si="484"/>
        <v>0.40926573426573426</v>
      </c>
      <c r="I1257" s="2"/>
      <c r="J1257" s="2">
        <f t="shared" si="498"/>
        <v>0.28933566433566432</v>
      </c>
      <c r="K1257" s="2">
        <f t="shared" si="499"/>
        <v>0.69860139860139858</v>
      </c>
      <c r="L1257" s="2">
        <f t="shared" si="500"/>
        <v>0</v>
      </c>
      <c r="M1257" s="2">
        <f t="shared" si="501"/>
        <v>1.206293706293704E-2</v>
      </c>
      <c r="N1257" s="55">
        <v>1655</v>
      </c>
      <c r="O1257" s="55">
        <v>3996</v>
      </c>
      <c r="T1257" s="55">
        <v>69</v>
      </c>
      <c r="AG1257" s="7">
        <f>IF(Q1257&gt;0,RANK(Q1257,(N1257:P1257,Q1257:AE1257)),0)</f>
        <v>0</v>
      </c>
      <c r="AH1257" s="7">
        <f>IF(R1257&gt;0,RANK(R1257,(N1257:P1257,Q1257:AE1257)),0)</f>
        <v>0</v>
      </c>
      <c r="AI1257" s="7">
        <f>IF(T1257&gt;0,RANK(T1257,(N1257:P1257,Q1257:AE1257)),0)</f>
        <v>3</v>
      </c>
      <c r="AJ1257" s="7">
        <f>IF(S1257&gt;0,RANK(S1257,(N1257:P1257,Q1257:AE1257)),0)</f>
        <v>0</v>
      </c>
      <c r="AK1257" s="2">
        <f t="shared" si="502"/>
        <v>0</v>
      </c>
      <c r="AL1257" s="2">
        <f t="shared" si="503"/>
        <v>0</v>
      </c>
      <c r="AM1257" s="2">
        <f t="shared" si="504"/>
        <v>1.2062937062937063E-2</v>
      </c>
      <c r="AN1257" s="2">
        <f t="shared" si="505"/>
        <v>0</v>
      </c>
      <c r="AP1257" t="s">
        <v>532</v>
      </c>
      <c r="AQ1257" t="s">
        <v>1457</v>
      </c>
      <c r="AT1257">
        <v>2</v>
      </c>
      <c r="AU1257" s="95">
        <v>28</v>
      </c>
      <c r="AV1257" s="97">
        <v>145</v>
      </c>
      <c r="AW1257" s="100">
        <f t="shared" si="495"/>
        <v>28145</v>
      </c>
      <c r="AY1257" s="7" t="s">
        <v>1461</v>
      </c>
    </row>
    <row r="1258" spans="1:51" ht="13" hidden="1" customHeight="1" outlineLevel="1">
      <c r="A1258" t="s">
        <v>1911</v>
      </c>
      <c r="B1258" t="s">
        <v>1457</v>
      </c>
      <c r="C1258" s="1">
        <f t="shared" si="496"/>
        <v>3981</v>
      </c>
      <c r="D1258" s="7">
        <f>IF(N1258&gt;0, RANK(N1258,(N1258:P1258,Q1258:AE1258)),0)</f>
        <v>2</v>
      </c>
      <c r="E1258" s="7">
        <f>IF(O1258&gt;0,RANK(O1258,(N1258:P1258,Q1258:AE1258)),0)</f>
        <v>1</v>
      </c>
      <c r="F1258" s="7">
        <f>IF(P1258&gt;0,RANK(P1258,(N1258:P1258,Q1258:AE1258)),0)</f>
        <v>0</v>
      </c>
      <c r="G1258" s="1">
        <f t="shared" si="497"/>
        <v>691</v>
      </c>
      <c r="H1258" s="2">
        <f t="shared" si="484"/>
        <v>0.17357447877417734</v>
      </c>
      <c r="I1258" s="2"/>
      <c r="J1258" s="2">
        <f t="shared" si="498"/>
        <v>0.40140668173825672</v>
      </c>
      <c r="K1258" s="2">
        <f t="shared" si="499"/>
        <v>0.57498116051243409</v>
      </c>
      <c r="L1258" s="2">
        <f t="shared" si="500"/>
        <v>0</v>
      </c>
      <c r="M1258" s="2">
        <f t="shared" si="501"/>
        <v>2.3612157749309248E-2</v>
      </c>
      <c r="N1258" s="55">
        <v>1598</v>
      </c>
      <c r="O1258" s="55">
        <v>2289</v>
      </c>
      <c r="T1258" s="55">
        <v>94</v>
      </c>
      <c r="AG1258" s="7">
        <f>IF(Q1258&gt;0,RANK(Q1258,(N1258:P1258,Q1258:AE1258)),0)</f>
        <v>0</v>
      </c>
      <c r="AH1258" s="7">
        <f>IF(R1258&gt;0,RANK(R1258,(N1258:P1258,Q1258:AE1258)),0)</f>
        <v>0</v>
      </c>
      <c r="AI1258" s="7">
        <f>IF(T1258&gt;0,RANK(T1258,(N1258:P1258,Q1258:AE1258)),0)</f>
        <v>3</v>
      </c>
      <c r="AJ1258" s="7">
        <f>IF(S1258&gt;0,RANK(S1258,(N1258:P1258,Q1258:AE1258)),0)</f>
        <v>0</v>
      </c>
      <c r="AK1258" s="2">
        <f t="shared" si="502"/>
        <v>0</v>
      </c>
      <c r="AL1258" s="2">
        <f t="shared" si="503"/>
        <v>0</v>
      </c>
      <c r="AM1258" s="2">
        <f t="shared" si="504"/>
        <v>2.3612157749309221E-2</v>
      </c>
      <c r="AN1258" s="2">
        <f t="shared" si="505"/>
        <v>0</v>
      </c>
      <c r="AP1258" t="s">
        <v>1911</v>
      </c>
      <c r="AQ1258" t="s">
        <v>1457</v>
      </c>
      <c r="AT1258">
        <v>2</v>
      </c>
      <c r="AU1258" s="95">
        <v>28</v>
      </c>
      <c r="AV1258" s="97">
        <v>147</v>
      </c>
      <c r="AW1258" s="100">
        <f t="shared" si="495"/>
        <v>28147</v>
      </c>
      <c r="AY1258" s="7" t="s">
        <v>1461</v>
      </c>
    </row>
    <row r="1259" spans="1:51" ht="13" hidden="1" customHeight="1" outlineLevel="1">
      <c r="A1259" t="s">
        <v>1682</v>
      </c>
      <c r="B1259" t="s">
        <v>1457</v>
      </c>
      <c r="C1259" s="1">
        <f t="shared" si="496"/>
        <v>11130</v>
      </c>
      <c r="D1259" s="7">
        <f>IF(N1259&gt;0, RANK(N1259,(N1259:P1259,Q1259:AE1259)),0)</f>
        <v>2</v>
      </c>
      <c r="E1259" s="7">
        <f>IF(O1259&gt;0,RANK(O1259,(N1259:P1259,Q1259:AE1259)),0)</f>
        <v>1</v>
      </c>
      <c r="F1259" s="7">
        <f>IF(P1259&gt;0,RANK(P1259,(N1259:P1259,Q1259:AE1259)),0)</f>
        <v>0</v>
      </c>
      <c r="G1259" s="1">
        <f t="shared" si="497"/>
        <v>2032</v>
      </c>
      <c r="H1259" s="2">
        <f t="shared" si="484"/>
        <v>0.18256963162623541</v>
      </c>
      <c r="I1259" s="2"/>
      <c r="J1259" s="2">
        <f t="shared" si="498"/>
        <v>0.39964061096136566</v>
      </c>
      <c r="K1259" s="2">
        <f t="shared" si="499"/>
        <v>0.58221024258760112</v>
      </c>
      <c r="L1259" s="2">
        <f t="shared" si="500"/>
        <v>0</v>
      </c>
      <c r="M1259" s="2">
        <f t="shared" si="501"/>
        <v>1.814914645103316E-2</v>
      </c>
      <c r="N1259" s="55">
        <v>4448</v>
      </c>
      <c r="O1259" s="55">
        <v>6480</v>
      </c>
      <c r="T1259" s="55">
        <v>202</v>
      </c>
      <c r="AG1259" s="7">
        <f>IF(Q1259&gt;0,RANK(Q1259,(N1259:P1259,Q1259:AE1259)),0)</f>
        <v>0</v>
      </c>
      <c r="AH1259" s="7">
        <f>IF(R1259&gt;0,RANK(R1259,(N1259:P1259,Q1259:AE1259)),0)</f>
        <v>0</v>
      </c>
      <c r="AI1259" s="7">
        <f>IF(T1259&gt;0,RANK(T1259,(N1259:P1259,Q1259:AE1259)),0)</f>
        <v>3</v>
      </c>
      <c r="AJ1259" s="7">
        <f>IF(S1259&gt;0,RANK(S1259,(N1259:P1259,Q1259:AE1259)),0)</f>
        <v>0</v>
      </c>
      <c r="AK1259" s="2">
        <f t="shared" si="502"/>
        <v>0</v>
      </c>
      <c r="AL1259" s="2">
        <f t="shared" si="503"/>
        <v>0</v>
      </c>
      <c r="AM1259" s="2">
        <f t="shared" si="504"/>
        <v>1.8149146451033243E-2</v>
      </c>
      <c r="AN1259" s="2">
        <f t="shared" si="505"/>
        <v>0</v>
      </c>
      <c r="AP1259" t="s">
        <v>1682</v>
      </c>
      <c r="AQ1259" t="s">
        <v>1457</v>
      </c>
      <c r="AT1259">
        <v>2</v>
      </c>
      <c r="AU1259" s="95">
        <v>28</v>
      </c>
      <c r="AV1259" s="97">
        <v>149</v>
      </c>
      <c r="AW1259" s="100">
        <f t="shared" si="495"/>
        <v>28149</v>
      </c>
      <c r="AY1259" s="7" t="s">
        <v>1461</v>
      </c>
    </row>
    <row r="1260" spans="1:51" ht="13" hidden="1" customHeight="1" outlineLevel="1">
      <c r="A1260" t="s">
        <v>1864</v>
      </c>
      <c r="B1260" t="s">
        <v>1457</v>
      </c>
      <c r="C1260" s="1">
        <f t="shared" si="496"/>
        <v>8680</v>
      </c>
      <c r="D1260" s="7">
        <f>IF(N1260&gt;0, RANK(N1260,(N1260:P1260,Q1260:AE1260)),0)</f>
        <v>1</v>
      </c>
      <c r="E1260" s="7">
        <f>IF(O1260&gt;0,RANK(O1260,(N1260:P1260,Q1260:AE1260)),0)</f>
        <v>2</v>
      </c>
      <c r="F1260" s="7">
        <f>IF(P1260&gt;0,RANK(P1260,(N1260:P1260,Q1260:AE1260)),0)</f>
        <v>0</v>
      </c>
      <c r="G1260" s="1">
        <f t="shared" si="497"/>
        <v>599</v>
      </c>
      <c r="H1260" s="2">
        <f t="shared" si="484"/>
        <v>6.9009216589861755E-2</v>
      </c>
      <c r="I1260" s="2"/>
      <c r="J1260" s="2">
        <f t="shared" si="498"/>
        <v>0.52834101382488474</v>
      </c>
      <c r="K1260" s="2">
        <f t="shared" si="499"/>
        <v>0.45933179723502304</v>
      </c>
      <c r="L1260" s="2">
        <f t="shared" si="500"/>
        <v>0</v>
      </c>
      <c r="M1260" s="2">
        <f t="shared" si="501"/>
        <v>1.2327188940092215E-2</v>
      </c>
      <c r="N1260" s="55">
        <v>4586</v>
      </c>
      <c r="O1260" s="55">
        <v>3987</v>
      </c>
      <c r="T1260" s="55">
        <v>107</v>
      </c>
      <c r="AG1260" s="7">
        <f>IF(Q1260&gt;0,RANK(Q1260,(N1260:P1260,Q1260:AE1260)),0)</f>
        <v>0</v>
      </c>
      <c r="AH1260" s="7">
        <f>IF(R1260&gt;0,RANK(R1260,(N1260:P1260,Q1260:AE1260)),0)</f>
        <v>0</v>
      </c>
      <c r="AI1260" s="7">
        <f>IF(T1260&gt;0,RANK(T1260,(N1260:P1260,Q1260:AE1260)),0)</f>
        <v>3</v>
      </c>
      <c r="AJ1260" s="7">
        <f>IF(S1260&gt;0,RANK(S1260,(N1260:P1260,Q1260:AE1260)),0)</f>
        <v>0</v>
      </c>
      <c r="AK1260" s="2">
        <f t="shared" si="502"/>
        <v>0</v>
      </c>
      <c r="AL1260" s="2">
        <f t="shared" si="503"/>
        <v>0</v>
      </c>
      <c r="AM1260" s="2">
        <f t="shared" si="504"/>
        <v>1.2327188940092167E-2</v>
      </c>
      <c r="AN1260" s="2">
        <f t="shared" si="505"/>
        <v>0</v>
      </c>
      <c r="AP1260" t="s">
        <v>1864</v>
      </c>
      <c r="AQ1260" t="s">
        <v>1457</v>
      </c>
      <c r="AT1260">
        <v>2</v>
      </c>
      <c r="AU1260" s="95">
        <v>28</v>
      </c>
      <c r="AV1260" s="97">
        <v>151</v>
      </c>
      <c r="AW1260" s="100">
        <f t="shared" si="495"/>
        <v>28151</v>
      </c>
      <c r="AY1260" s="7" t="s">
        <v>1461</v>
      </c>
    </row>
    <row r="1261" spans="1:51" ht="13" hidden="1" customHeight="1" outlineLevel="1">
      <c r="A1261" t="s">
        <v>1208</v>
      </c>
      <c r="B1261" t="s">
        <v>1457</v>
      </c>
      <c r="C1261" s="1">
        <f t="shared" si="496"/>
        <v>4322</v>
      </c>
      <c r="D1261" s="7">
        <f>IF(N1261&gt;0, RANK(N1261,(N1261:P1261,Q1261:AE1261)),0)</f>
        <v>2</v>
      </c>
      <c r="E1261" s="7">
        <f>IF(O1261&gt;0,RANK(O1261,(N1261:P1261,Q1261:AE1261)),0)</f>
        <v>1</v>
      </c>
      <c r="F1261" s="7">
        <f>IF(P1261&gt;0,RANK(P1261,(N1261:P1261,Q1261:AE1261)),0)</f>
        <v>0</v>
      </c>
      <c r="G1261" s="1">
        <f t="shared" si="497"/>
        <v>611</v>
      </c>
      <c r="H1261" s="2">
        <f t="shared" si="484"/>
        <v>0.14136973623322535</v>
      </c>
      <c r="I1261" s="2"/>
      <c r="J1261" s="2">
        <f t="shared" si="498"/>
        <v>0.41022674687644611</v>
      </c>
      <c r="K1261" s="2">
        <f t="shared" si="499"/>
        <v>0.55159648310967146</v>
      </c>
      <c r="L1261" s="2">
        <f t="shared" si="500"/>
        <v>0</v>
      </c>
      <c r="M1261" s="2">
        <f t="shared" si="501"/>
        <v>3.8176770013882422E-2</v>
      </c>
      <c r="N1261" s="55">
        <v>1773</v>
      </c>
      <c r="O1261" s="55">
        <v>2384</v>
      </c>
      <c r="T1261" s="55">
        <v>165</v>
      </c>
      <c r="AG1261" s="7">
        <f>IF(Q1261&gt;0,RANK(Q1261,(N1261:P1261,Q1261:AE1261)),0)</f>
        <v>0</v>
      </c>
      <c r="AH1261" s="7">
        <f>IF(R1261&gt;0,RANK(R1261,(N1261:P1261,Q1261:AE1261)),0)</f>
        <v>0</v>
      </c>
      <c r="AI1261" s="7">
        <f>IF(T1261&gt;0,RANK(T1261,(N1261:P1261,Q1261:AE1261)),0)</f>
        <v>3</v>
      </c>
      <c r="AJ1261" s="7">
        <f>IF(S1261&gt;0,RANK(S1261,(N1261:P1261,Q1261:AE1261)),0)</f>
        <v>0</v>
      </c>
      <c r="AK1261" s="2">
        <f t="shared" si="502"/>
        <v>0</v>
      </c>
      <c r="AL1261" s="2">
        <f t="shared" si="503"/>
        <v>0</v>
      </c>
      <c r="AM1261" s="2">
        <f t="shared" si="504"/>
        <v>3.8176770013882463E-2</v>
      </c>
      <c r="AN1261" s="2">
        <f t="shared" si="505"/>
        <v>0</v>
      </c>
      <c r="AP1261" t="s">
        <v>1208</v>
      </c>
      <c r="AQ1261" t="s">
        <v>1457</v>
      </c>
      <c r="AT1261">
        <v>2</v>
      </c>
      <c r="AU1261" s="95">
        <v>28</v>
      </c>
      <c r="AV1261" s="97">
        <v>153</v>
      </c>
      <c r="AW1261" s="100">
        <f t="shared" si="495"/>
        <v>28153</v>
      </c>
      <c r="AY1261" s="7" t="s">
        <v>1461</v>
      </c>
    </row>
    <row r="1262" spans="1:51" ht="13" hidden="1" customHeight="1" outlineLevel="1">
      <c r="A1262" t="s">
        <v>2446</v>
      </c>
      <c r="B1262" t="s">
        <v>1457</v>
      </c>
      <c r="C1262" s="1">
        <f t="shared" si="496"/>
        <v>2815</v>
      </c>
      <c r="D1262" s="7">
        <f>IF(N1262&gt;0, RANK(N1262,(N1262:P1262,Q1262:AE1262)),0)</f>
        <v>2</v>
      </c>
      <c r="E1262" s="7">
        <f>IF(O1262&gt;0,RANK(O1262,(N1262:P1262,Q1262:AE1262)),0)</f>
        <v>1</v>
      </c>
      <c r="F1262" s="7">
        <f>IF(P1262&gt;0,RANK(P1262,(N1262:P1262,Q1262:AE1262)),0)</f>
        <v>0</v>
      </c>
      <c r="G1262" s="1">
        <f t="shared" si="497"/>
        <v>1455</v>
      </c>
      <c r="H1262" s="2">
        <f t="shared" si="484"/>
        <v>0.51687388987566607</v>
      </c>
      <c r="I1262" s="2"/>
      <c r="J1262" s="2">
        <f t="shared" si="498"/>
        <v>0.23481349911190053</v>
      </c>
      <c r="K1262" s="2">
        <f t="shared" si="499"/>
        <v>0.7516873889875666</v>
      </c>
      <c r="L1262" s="2">
        <f t="shared" si="500"/>
        <v>0</v>
      </c>
      <c r="M1262" s="2">
        <f t="shared" si="501"/>
        <v>1.3499111900532879E-2</v>
      </c>
      <c r="N1262" s="55">
        <v>661</v>
      </c>
      <c r="O1262" s="55">
        <v>2116</v>
      </c>
      <c r="T1262" s="55">
        <v>38</v>
      </c>
      <c r="AG1262" s="7">
        <f>IF(Q1262&gt;0,RANK(Q1262,(N1262:P1262,Q1262:AE1262)),0)</f>
        <v>0</v>
      </c>
      <c r="AH1262" s="7">
        <f>IF(R1262&gt;0,RANK(R1262,(N1262:P1262,Q1262:AE1262)),0)</f>
        <v>0</v>
      </c>
      <c r="AI1262" s="7">
        <f>IF(T1262&gt;0,RANK(T1262,(N1262:P1262,Q1262:AE1262)),0)</f>
        <v>3</v>
      </c>
      <c r="AJ1262" s="7">
        <f>IF(S1262&gt;0,RANK(S1262,(N1262:P1262,Q1262:AE1262)),0)</f>
        <v>0</v>
      </c>
      <c r="AK1262" s="2">
        <f t="shared" si="502"/>
        <v>0</v>
      </c>
      <c r="AL1262" s="2">
        <f t="shared" si="503"/>
        <v>0</v>
      </c>
      <c r="AM1262" s="2">
        <f t="shared" si="504"/>
        <v>1.3499111900532859E-2</v>
      </c>
      <c r="AN1262" s="2">
        <f t="shared" si="505"/>
        <v>0</v>
      </c>
      <c r="AP1262" t="s">
        <v>2446</v>
      </c>
      <c r="AQ1262" t="s">
        <v>1457</v>
      </c>
      <c r="AT1262">
        <v>2</v>
      </c>
      <c r="AU1262" s="95">
        <v>28</v>
      </c>
      <c r="AV1262" s="97">
        <v>155</v>
      </c>
      <c r="AW1262" s="100">
        <f t="shared" si="495"/>
        <v>28155</v>
      </c>
      <c r="AY1262" s="7" t="s">
        <v>1461</v>
      </c>
    </row>
    <row r="1263" spans="1:51" ht="13" hidden="1" customHeight="1" outlineLevel="1">
      <c r="A1263" t="s">
        <v>863</v>
      </c>
      <c r="B1263" t="s">
        <v>1457</v>
      </c>
      <c r="C1263" s="1">
        <f t="shared" si="496"/>
        <v>2133</v>
      </c>
      <c r="D1263" s="7">
        <f>IF(N1263&gt;0, RANK(N1263,(N1263:P1263,Q1263:AE1263)),0)</f>
        <v>1</v>
      </c>
      <c r="E1263" s="7">
        <f>IF(O1263&gt;0,RANK(O1263,(N1263:P1263,Q1263:AE1263)),0)</f>
        <v>2</v>
      </c>
      <c r="F1263" s="7">
        <f>IF(P1263&gt;0,RANK(P1263,(N1263:P1263,Q1263:AE1263)),0)</f>
        <v>0</v>
      </c>
      <c r="G1263" s="1">
        <f t="shared" si="497"/>
        <v>426</v>
      </c>
      <c r="H1263" s="2">
        <f t="shared" si="484"/>
        <v>0.19971870604781997</v>
      </c>
      <c r="I1263" s="2"/>
      <c r="J1263" s="2">
        <f t="shared" si="498"/>
        <v>0.59399906235349276</v>
      </c>
      <c r="K1263" s="2">
        <f t="shared" si="499"/>
        <v>0.39428035630567276</v>
      </c>
      <c r="L1263" s="2">
        <f t="shared" si="500"/>
        <v>0</v>
      </c>
      <c r="M1263" s="2">
        <f t="shared" si="501"/>
        <v>1.1720581340834479E-2</v>
      </c>
      <c r="N1263" s="55">
        <v>1267</v>
      </c>
      <c r="O1263" s="55">
        <v>841</v>
      </c>
      <c r="T1263" s="55">
        <v>25</v>
      </c>
      <c r="AG1263" s="7">
        <f>IF(Q1263&gt;0,RANK(Q1263,(N1263:P1263,Q1263:AE1263)),0)</f>
        <v>0</v>
      </c>
      <c r="AH1263" s="7">
        <f>IF(R1263&gt;0,RANK(R1263,(N1263:P1263,Q1263:AE1263)),0)</f>
        <v>0</v>
      </c>
      <c r="AI1263" s="7">
        <f>IF(T1263&gt;0,RANK(T1263,(N1263:P1263,Q1263:AE1263)),0)</f>
        <v>3</v>
      </c>
      <c r="AJ1263" s="7">
        <f>IF(S1263&gt;0,RANK(S1263,(N1263:P1263,Q1263:AE1263)),0)</f>
        <v>0</v>
      </c>
      <c r="AK1263" s="2">
        <f t="shared" si="502"/>
        <v>0</v>
      </c>
      <c r="AL1263" s="2">
        <f t="shared" si="503"/>
        <v>0</v>
      </c>
      <c r="AM1263" s="2">
        <f t="shared" si="504"/>
        <v>1.1720581340834505E-2</v>
      </c>
      <c r="AN1263" s="2">
        <f t="shared" si="505"/>
        <v>0</v>
      </c>
      <c r="AP1263" t="s">
        <v>863</v>
      </c>
      <c r="AQ1263" t="s">
        <v>1457</v>
      </c>
      <c r="AT1263">
        <v>2</v>
      </c>
      <c r="AU1263" s="95">
        <v>28</v>
      </c>
      <c r="AV1263" s="97">
        <v>157</v>
      </c>
      <c r="AW1263" s="100">
        <f t="shared" si="495"/>
        <v>28157</v>
      </c>
      <c r="AY1263" s="7" t="s">
        <v>1461</v>
      </c>
    </row>
    <row r="1264" spans="1:51" ht="13" hidden="1" customHeight="1" outlineLevel="1">
      <c r="A1264" t="s">
        <v>2429</v>
      </c>
      <c r="B1264" t="s">
        <v>1457</v>
      </c>
      <c r="C1264" s="1">
        <f t="shared" si="496"/>
        <v>4995</v>
      </c>
      <c r="D1264" s="7">
        <f>IF(N1264&gt;0, RANK(N1264,(N1264:P1264,Q1264:AE1264)),0)</f>
        <v>2</v>
      </c>
      <c r="E1264" s="7">
        <f>IF(O1264&gt;0,RANK(O1264,(N1264:P1264,Q1264:AE1264)),0)</f>
        <v>1</v>
      </c>
      <c r="F1264" s="7">
        <f>IF(P1264&gt;0,RANK(P1264,(N1264:P1264,Q1264:AE1264)),0)</f>
        <v>0</v>
      </c>
      <c r="G1264" s="1">
        <f t="shared" si="497"/>
        <v>628</v>
      </c>
      <c r="H1264" s="2">
        <f t="shared" si="484"/>
        <v>0.12572572572572571</v>
      </c>
      <c r="I1264" s="2"/>
      <c r="J1264" s="2">
        <f t="shared" si="498"/>
        <v>0.43143143143143142</v>
      </c>
      <c r="K1264" s="2">
        <f t="shared" si="499"/>
        <v>0.55715715715715719</v>
      </c>
      <c r="L1264" s="2">
        <f t="shared" si="500"/>
        <v>0</v>
      </c>
      <c r="M1264" s="2">
        <f t="shared" si="501"/>
        <v>1.1411411411411443E-2</v>
      </c>
      <c r="N1264" s="55">
        <v>2155</v>
      </c>
      <c r="O1264" s="55">
        <v>2783</v>
      </c>
      <c r="T1264" s="55">
        <v>57</v>
      </c>
      <c r="AG1264" s="7">
        <f>IF(Q1264&gt;0,RANK(Q1264,(N1264:P1264,Q1264:AE1264)),0)</f>
        <v>0</v>
      </c>
      <c r="AH1264" s="7">
        <f>IF(R1264&gt;0,RANK(R1264,(N1264:P1264,Q1264:AE1264)),0)</f>
        <v>0</v>
      </c>
      <c r="AI1264" s="7">
        <f>IF(T1264&gt;0,RANK(T1264,(N1264:P1264,Q1264:AE1264)),0)</f>
        <v>3</v>
      </c>
      <c r="AJ1264" s="7">
        <f>IF(S1264&gt;0,RANK(S1264,(N1264:P1264,Q1264:AE1264)),0)</f>
        <v>0</v>
      </c>
      <c r="AK1264" s="2">
        <f t="shared" si="502"/>
        <v>0</v>
      </c>
      <c r="AL1264" s="2">
        <f t="shared" si="503"/>
        <v>0</v>
      </c>
      <c r="AM1264" s="2">
        <f t="shared" si="504"/>
        <v>1.1411411411411412E-2</v>
      </c>
      <c r="AN1264" s="2">
        <f t="shared" si="505"/>
        <v>0</v>
      </c>
      <c r="AP1264" t="s">
        <v>2429</v>
      </c>
      <c r="AQ1264" t="s">
        <v>1457</v>
      </c>
      <c r="AT1264">
        <v>2</v>
      </c>
      <c r="AU1264" s="95">
        <v>28</v>
      </c>
      <c r="AV1264" s="97">
        <v>159</v>
      </c>
      <c r="AW1264" s="100">
        <f t="shared" si="495"/>
        <v>28159</v>
      </c>
      <c r="AY1264" s="7" t="s">
        <v>1461</v>
      </c>
    </row>
    <row r="1265" spans="1:58" ht="13" hidden="1" customHeight="1" outlineLevel="1">
      <c r="A1265" t="s">
        <v>1345</v>
      </c>
      <c r="B1265" t="s">
        <v>1457</v>
      </c>
      <c r="C1265" s="1">
        <f t="shared" si="496"/>
        <v>3223</v>
      </c>
      <c r="D1265" s="7">
        <f>IF(N1265&gt;0, RANK(N1265,(N1265:P1265,Q1265:AE1265)),0)</f>
        <v>2</v>
      </c>
      <c r="E1265" s="7">
        <f>IF(O1265&gt;0,RANK(O1265,(N1265:P1265,Q1265:AE1265)),0)</f>
        <v>1</v>
      </c>
      <c r="F1265" s="7">
        <f>IF(P1265&gt;0,RANK(P1265,(N1265:P1265,Q1265:AE1265)),0)</f>
        <v>0</v>
      </c>
      <c r="G1265" s="1">
        <f t="shared" si="497"/>
        <v>245</v>
      </c>
      <c r="H1265" s="2">
        <f>IF(C1265&gt;0,G1265/C1265,0)</f>
        <v>7.6016134036611852E-2</v>
      </c>
      <c r="I1265" s="2"/>
      <c r="J1265" s="2">
        <f t="shared" si="498"/>
        <v>0.45454545454545453</v>
      </c>
      <c r="K1265" s="2">
        <f t="shared" si="499"/>
        <v>0.53056158858206637</v>
      </c>
      <c r="L1265" s="2">
        <f t="shared" si="500"/>
        <v>0</v>
      </c>
      <c r="M1265" s="2">
        <f t="shared" si="501"/>
        <v>1.4892956872479046E-2</v>
      </c>
      <c r="N1265" s="55">
        <v>1465</v>
      </c>
      <c r="O1265" s="55">
        <v>1710</v>
      </c>
      <c r="T1265" s="55">
        <v>48</v>
      </c>
      <c r="AG1265" s="7">
        <f>IF(Q1265&gt;0,RANK(Q1265,(N1265:P1265,Q1265:AE1265)),0)</f>
        <v>0</v>
      </c>
      <c r="AH1265" s="7">
        <f>IF(R1265&gt;0,RANK(R1265,(N1265:P1265,Q1265:AE1265)),0)</f>
        <v>0</v>
      </c>
      <c r="AI1265" s="7">
        <f>IF(T1265&gt;0,RANK(T1265,(N1265:P1265,Q1265:AE1265)),0)</f>
        <v>3</v>
      </c>
      <c r="AJ1265" s="7">
        <f>IF(S1265&gt;0,RANK(S1265,(N1265:P1265,Q1265:AE1265)),0)</f>
        <v>0</v>
      </c>
      <c r="AK1265" s="2">
        <f t="shared" si="502"/>
        <v>0</v>
      </c>
      <c r="AL1265" s="2">
        <f t="shared" si="503"/>
        <v>0</v>
      </c>
      <c r="AM1265" s="2">
        <f t="shared" si="504"/>
        <v>1.4892956872479057E-2</v>
      </c>
      <c r="AN1265" s="2">
        <f t="shared" si="505"/>
        <v>0</v>
      </c>
      <c r="AP1265" t="s">
        <v>1345</v>
      </c>
      <c r="AQ1265" t="s">
        <v>1457</v>
      </c>
      <c r="AT1265">
        <v>2</v>
      </c>
      <c r="AU1265" s="95">
        <v>28</v>
      </c>
      <c r="AV1265" s="97">
        <v>161</v>
      </c>
      <c r="AW1265" s="100">
        <f t="shared" si="495"/>
        <v>28161</v>
      </c>
      <c r="AY1265" s="7" t="s">
        <v>1461</v>
      </c>
    </row>
    <row r="1266" spans="1:58" ht="13" hidden="1" customHeight="1" outlineLevel="1">
      <c r="A1266" t="s">
        <v>974</v>
      </c>
      <c r="B1266" t="s">
        <v>1457</v>
      </c>
      <c r="C1266" s="1">
        <f t="shared" si="496"/>
        <v>4889</v>
      </c>
      <c r="D1266" s="7">
        <f>IF(N1266&gt;0, RANK(N1266,(N1266:P1266,Q1266:AE1266)),0)</f>
        <v>2</v>
      </c>
      <c r="E1266" s="7">
        <f>IF(O1266&gt;0,RANK(O1266,(N1266:P1266,Q1266:AE1266)),0)</f>
        <v>1</v>
      </c>
      <c r="F1266" s="7">
        <f>IF(P1266&gt;0,RANK(P1266,(N1266:P1266,Q1266:AE1266)),0)</f>
        <v>0</v>
      </c>
      <c r="G1266" s="1">
        <f t="shared" si="497"/>
        <v>684</v>
      </c>
      <c r="H1266" s="2">
        <f>IF(C1266&gt;0,G1266/C1266,0)</f>
        <v>0.13990591122929025</v>
      </c>
      <c r="I1266" s="2"/>
      <c r="J1266" s="2">
        <f t="shared" si="498"/>
        <v>0.42421763141746777</v>
      </c>
      <c r="K1266" s="2">
        <f t="shared" si="499"/>
        <v>0.56412354264675801</v>
      </c>
      <c r="L1266" s="2">
        <f t="shared" si="500"/>
        <v>0</v>
      </c>
      <c r="M1266" s="2">
        <f t="shared" si="501"/>
        <v>1.1658825935774275E-2</v>
      </c>
      <c r="N1266" s="55">
        <v>2074</v>
      </c>
      <c r="O1266" s="55">
        <v>2758</v>
      </c>
      <c r="T1266" s="55">
        <v>57</v>
      </c>
      <c r="AG1266" s="7">
        <f>IF(Q1266&gt;0,RANK(Q1266,(N1266:P1266,Q1266:AE1266)),0)</f>
        <v>0</v>
      </c>
      <c r="AH1266" s="7">
        <f>IF(R1266&gt;0,RANK(R1266,(N1266:P1266,Q1266:AE1266)),0)</f>
        <v>0</v>
      </c>
      <c r="AI1266" s="7">
        <f>IF(T1266&gt;0,RANK(T1266,(N1266:P1266,Q1266:AE1266)),0)</f>
        <v>3</v>
      </c>
      <c r="AJ1266" s="7">
        <f>IF(S1266&gt;0,RANK(S1266,(N1266:P1266,Q1266:AE1266)),0)</f>
        <v>0</v>
      </c>
      <c r="AK1266" s="2">
        <f t="shared" si="502"/>
        <v>0</v>
      </c>
      <c r="AL1266" s="2">
        <f t="shared" si="503"/>
        <v>0</v>
      </c>
      <c r="AM1266" s="2">
        <f t="shared" si="504"/>
        <v>1.1658825935774187E-2</v>
      </c>
      <c r="AN1266" s="2">
        <f t="shared" si="505"/>
        <v>0</v>
      </c>
      <c r="AP1266" t="s">
        <v>974</v>
      </c>
      <c r="AQ1266" t="s">
        <v>1457</v>
      </c>
      <c r="AT1266">
        <v>2</v>
      </c>
      <c r="AU1266" s="95">
        <v>28</v>
      </c>
      <c r="AV1266" s="97">
        <v>163</v>
      </c>
      <c r="AW1266" s="100">
        <f t="shared" si="495"/>
        <v>28163</v>
      </c>
      <c r="AY1266" s="7" t="s">
        <v>1461</v>
      </c>
    </row>
    <row r="1267" spans="1:58" ht="13" customHeight="1" collapsed="1">
      <c r="A1267" t="s">
        <v>907</v>
      </c>
      <c r="B1267" t="s">
        <v>2430</v>
      </c>
      <c r="C1267" s="1">
        <f t="shared" si="496"/>
        <v>631858</v>
      </c>
      <c r="D1267" s="7">
        <f>IF(N1267&gt;0, RANK(N1267,(N1267:P1267,Q1267:AE1267)),0)</f>
        <v>2</v>
      </c>
      <c r="E1267" s="7">
        <f>IF(O1267&gt;0,RANK(O1267,(N1267:P1267,Q1267:AE1267)),0)</f>
        <v>1</v>
      </c>
      <c r="F1267" s="7">
        <f>IF(P1267&gt;0,RANK(P1267,(N1267:P1267,Q1267:AE1267)),0)</f>
        <v>0</v>
      </c>
      <c r="G1267" s="1">
        <f t="shared" si="497"/>
        <v>139042</v>
      </c>
      <c r="H1267" s="2">
        <f>IF(C1267&gt;0,G1267/C1267,0)</f>
        <v>0.22005260675658139</v>
      </c>
      <c r="I1267" s="2"/>
      <c r="J1267" s="2">
        <f t="shared" si="498"/>
        <v>0.37894431976804915</v>
      </c>
      <c r="K1267" s="2">
        <f t="shared" si="499"/>
        <v>0.59899692652463055</v>
      </c>
      <c r="L1267" s="2">
        <f t="shared" si="500"/>
        <v>0</v>
      </c>
      <c r="M1267" s="2">
        <f t="shared" si="501"/>
        <v>2.2058753707320355E-2</v>
      </c>
      <c r="N1267" s="106">
        <f>SUM(N1185:N1266)</f>
        <v>239439</v>
      </c>
      <c r="O1267" s="106">
        <f>SUM(O1185:O1266)</f>
        <v>378481</v>
      </c>
      <c r="P1267" s="106"/>
      <c r="Q1267" s="106"/>
      <c r="R1267" s="106"/>
      <c r="T1267" s="106">
        <f>SUM(T1185:T1266)</f>
        <v>13938</v>
      </c>
      <c r="AG1267" s="7">
        <f>IF(Q1267&gt;0,RANK(Q1267,(N1267:P1267,Q1267:AE1267)),0)</f>
        <v>0</v>
      </c>
      <c r="AH1267" s="7">
        <f>IF(R1267&gt;0,RANK(R1267,(N1267:P1267,Q1267:AE1267)),0)</f>
        <v>0</v>
      </c>
      <c r="AI1267" s="7">
        <f>IF(T1267&gt;0,RANK(T1267,(N1267:P1267,Q1267:AE1267)),0)</f>
        <v>3</v>
      </c>
      <c r="AJ1267" s="7">
        <f>IF(S1267&gt;0,RANK(S1267,(N1267:P1267,Q1267:AE1267)),0)</f>
        <v>0</v>
      </c>
      <c r="AK1267" s="2">
        <f t="shared" si="502"/>
        <v>0</v>
      </c>
      <c r="AL1267" s="2">
        <f t="shared" si="503"/>
        <v>0</v>
      </c>
      <c r="AM1267" s="2">
        <f t="shared" si="504"/>
        <v>2.2058753707320317E-2</v>
      </c>
      <c r="AN1267" s="2">
        <f t="shared" si="505"/>
        <v>0</v>
      </c>
      <c r="AP1267" t="s">
        <v>907</v>
      </c>
      <c r="AQ1267" t="s">
        <v>2430</v>
      </c>
      <c r="AT1267">
        <v>2</v>
      </c>
      <c r="AU1267" s="95">
        <v>28</v>
      </c>
      <c r="AV1267" s="97"/>
      <c r="AW1267" s="95">
        <v>28</v>
      </c>
      <c r="AY1267" s="7" t="s">
        <v>2180</v>
      </c>
    </row>
    <row r="1268" spans="1:58" ht="13" customHeight="1">
      <c r="C1268" s="1"/>
      <c r="E1268" s="7"/>
      <c r="F1268" s="7"/>
      <c r="I1268" s="2"/>
      <c r="AG1268" s="7"/>
      <c r="AH1268" s="7"/>
      <c r="AI1268" s="7"/>
      <c r="AJ1268" s="7"/>
      <c r="AU1268" s="95"/>
      <c r="AV1268" s="97"/>
      <c r="AW1268" s="100"/>
    </row>
    <row r="1269" spans="1:58" ht="13" hidden="1" customHeight="1" outlineLevel="1">
      <c r="A1269" t="s">
        <v>1792</v>
      </c>
      <c r="B1269" t="s">
        <v>355</v>
      </c>
      <c r="C1269" s="1">
        <f t="shared" ref="C1269:C1300" si="506">SUM(N1269:AE1269)</f>
        <v>4025</v>
      </c>
      <c r="D1269" s="7">
        <f>IF(N1269&gt;0, RANK(N1269,(N1269:P1269,Q1269:AE1269)),0)</f>
        <v>2</v>
      </c>
      <c r="E1269" s="7">
        <f>IF(O1269&gt;0,RANK(O1269,(N1269:P1269,Q1269:AE1269)),0)</f>
        <v>1</v>
      </c>
      <c r="F1269" s="7">
        <f>IF(P1269&gt;0,RANK(P1269,(N1269:P1269,Q1269:AE1269)),0)</f>
        <v>0</v>
      </c>
      <c r="G1269" s="1">
        <f t="shared" ref="G1269:G1275" si="507">IF(C1269&gt;0,MAX(N1269:P1269)-LARGE(N1269:P1269,2),0)</f>
        <v>1649</v>
      </c>
      <c r="H1269" s="2">
        <f t="shared" ref="H1269:H1275" si="508">IF(C1269&gt;0,G1269/C1269,0)</f>
        <v>0.40968944099378884</v>
      </c>
      <c r="I1269" s="2"/>
      <c r="J1269" s="2">
        <f t="shared" ref="J1269:J1300" si="509">IF($C1269=0,"-",N1269/$C1269)</f>
        <v>0.28347826086956524</v>
      </c>
      <c r="K1269" s="2">
        <f t="shared" ref="K1269:K1300" si="510">IF($C1269=0,"-",O1269/$C1269)</f>
        <v>0.69316770186335408</v>
      </c>
      <c r="L1269" s="2">
        <f t="shared" ref="L1269:L1300" si="511">IF($C1269=0,"-",P1269/$C1269)</f>
        <v>0</v>
      </c>
      <c r="M1269" s="2">
        <f t="shared" ref="M1269:M1300" si="512">IF(C1269=0,"-",(1-J1269-K1269-L1269))</f>
        <v>2.3354037267080741E-2</v>
      </c>
      <c r="N1269" s="55">
        <v>1141</v>
      </c>
      <c r="O1269" s="55">
        <v>2790</v>
      </c>
      <c r="Q1269" s="55">
        <v>94</v>
      </c>
      <c r="AG1269" s="7">
        <f>IF(Q1269&gt;0,RANK(Q1269,(N1269:P1269,Q1269:AE1269)),0)</f>
        <v>3</v>
      </c>
      <c r="AH1269" s="7">
        <f>IF(R1269&gt;0,RANK(R1269,(N1269:P1269,Q1269:AE1269)),0)</f>
        <v>0</v>
      </c>
      <c r="AI1269" s="7">
        <f>IF(T1269&gt;0,RANK(T1269,(N1269:P1269,Q1269:AE1269)),0)</f>
        <v>0</v>
      </c>
      <c r="AJ1269" s="7">
        <f>IF(S1269&gt;0,RANK(S1269,(N1269:P1269,Q1269:AE1269)),0)</f>
        <v>0</v>
      </c>
      <c r="AK1269" s="2">
        <f t="shared" ref="AK1269:AK1300" si="513">IF($C1269=0,"-",Q1269/$C1269)</f>
        <v>2.3354037267080744E-2</v>
      </c>
      <c r="AL1269" s="2">
        <f t="shared" ref="AL1269:AL1300" si="514">IF($C1269=0,"-",R1269/$C1269)</f>
        <v>0</v>
      </c>
      <c r="AM1269" s="2">
        <f t="shared" ref="AM1269:AM1300" si="515">IF($C1269=0,"-",T1269/$C1269)</f>
        <v>0</v>
      </c>
      <c r="AN1269" s="2">
        <f t="shared" ref="AN1269:AN1300" si="516">IF($C1269=0,"-",S1269/$C1269)</f>
        <v>0</v>
      </c>
      <c r="AP1269" t="s">
        <v>1792</v>
      </c>
      <c r="AQ1269" t="s">
        <v>355</v>
      </c>
      <c r="AT1269">
        <v>2</v>
      </c>
      <c r="AU1269" s="95">
        <v>30</v>
      </c>
      <c r="AV1269" s="97">
        <v>1</v>
      </c>
      <c r="AW1269" s="100">
        <f t="shared" ref="AW1269:AW1308" si="517">1000*AU1269+AV1269</f>
        <v>30001</v>
      </c>
      <c r="AY1269" s="7" t="s">
        <v>1461</v>
      </c>
    </row>
    <row r="1270" spans="1:58" ht="13" hidden="1" customHeight="1" outlineLevel="1">
      <c r="A1270" t="s">
        <v>1163</v>
      </c>
      <c r="B1270" t="s">
        <v>355</v>
      </c>
      <c r="C1270" s="1">
        <f t="shared" si="506"/>
        <v>3754</v>
      </c>
      <c r="D1270" s="7">
        <f>IF(N1270&gt;0, RANK(N1270,(N1270:P1270,Q1270:AE1270)),0)</f>
        <v>1</v>
      </c>
      <c r="E1270" s="7">
        <f>IF(O1270&gt;0,RANK(O1270,(N1270:P1270,Q1270:AE1270)),0)</f>
        <v>2</v>
      </c>
      <c r="F1270" s="7">
        <f>IF(P1270&gt;0,RANK(P1270,(N1270:P1270,Q1270:AE1270)),0)</f>
        <v>0</v>
      </c>
      <c r="G1270" s="1">
        <f t="shared" si="507"/>
        <v>82</v>
      </c>
      <c r="H1270" s="2">
        <f t="shared" si="508"/>
        <v>2.1843367075119871E-2</v>
      </c>
      <c r="I1270" s="2"/>
      <c r="J1270" s="2">
        <f t="shared" si="509"/>
        <v>0.50293020777836972</v>
      </c>
      <c r="K1270" s="2">
        <f t="shared" si="510"/>
        <v>0.48108684070324986</v>
      </c>
      <c r="L1270" s="2">
        <f t="shared" si="511"/>
        <v>0</v>
      </c>
      <c r="M1270" s="2">
        <f t="shared" si="512"/>
        <v>1.5982951518380417E-2</v>
      </c>
      <c r="N1270" s="55">
        <v>1888</v>
      </c>
      <c r="O1270" s="55">
        <v>1806</v>
      </c>
      <c r="Q1270" s="55">
        <v>60</v>
      </c>
      <c r="AG1270" s="7">
        <f>IF(Q1270&gt;0,RANK(Q1270,(N1270:P1270,Q1270:AE1270)),0)</f>
        <v>3</v>
      </c>
      <c r="AH1270" s="7">
        <f>IF(R1270&gt;0,RANK(R1270,(N1270:P1270,Q1270:AE1270)),0)</f>
        <v>0</v>
      </c>
      <c r="AI1270" s="7">
        <f>IF(T1270&gt;0,RANK(T1270,(N1270:P1270,Q1270:AE1270)),0)</f>
        <v>0</v>
      </c>
      <c r="AJ1270" s="7">
        <f>IF(S1270&gt;0,RANK(S1270,(N1270:P1270,Q1270:AE1270)),0)</f>
        <v>0</v>
      </c>
      <c r="AK1270" s="2">
        <f t="shared" si="513"/>
        <v>1.5982951518380393E-2</v>
      </c>
      <c r="AL1270" s="2">
        <f t="shared" si="514"/>
        <v>0</v>
      </c>
      <c r="AM1270" s="2">
        <f t="shared" si="515"/>
        <v>0</v>
      </c>
      <c r="AN1270" s="2">
        <f t="shared" si="516"/>
        <v>0</v>
      </c>
      <c r="AP1270" t="s">
        <v>1163</v>
      </c>
      <c r="AQ1270" t="s">
        <v>355</v>
      </c>
      <c r="AT1270">
        <v>2</v>
      </c>
      <c r="AU1270" s="95">
        <v>30</v>
      </c>
      <c r="AV1270" s="97">
        <v>3</v>
      </c>
      <c r="AW1270" s="100">
        <f t="shared" si="517"/>
        <v>30003</v>
      </c>
      <c r="AY1270" s="7" t="s">
        <v>1461</v>
      </c>
      <c r="BF1270" t="s">
        <v>1410</v>
      </c>
    </row>
    <row r="1271" spans="1:58" ht="13" hidden="1" customHeight="1" outlineLevel="1">
      <c r="A1271" t="s">
        <v>1565</v>
      </c>
      <c r="B1271" t="s">
        <v>355</v>
      </c>
      <c r="C1271" s="1">
        <f t="shared" si="506"/>
        <v>1870</v>
      </c>
      <c r="D1271" s="7">
        <f>IF(N1271&gt;0, RANK(N1271,(N1271:P1271,Q1271:AE1271)),0)</f>
        <v>1</v>
      </c>
      <c r="E1271" s="7">
        <f>IF(O1271&gt;0,RANK(O1271,(N1271:P1271,Q1271:AE1271)),0)</f>
        <v>2</v>
      </c>
      <c r="F1271" s="7">
        <f>IF(P1271&gt;0,RANK(P1271,(N1271:P1271,Q1271:AE1271)),0)</f>
        <v>0</v>
      </c>
      <c r="G1271" s="1">
        <f t="shared" si="507"/>
        <v>15</v>
      </c>
      <c r="H1271" s="2">
        <f t="shared" si="508"/>
        <v>8.0213903743315516E-3</v>
      </c>
      <c r="I1271" s="2"/>
      <c r="J1271" s="2">
        <f t="shared" si="509"/>
        <v>0.5</v>
      </c>
      <c r="K1271" s="2">
        <f t="shared" si="510"/>
        <v>0.49197860962566847</v>
      </c>
      <c r="L1271" s="2">
        <f t="shared" si="511"/>
        <v>0</v>
      </c>
      <c r="M1271" s="2">
        <f t="shared" si="512"/>
        <v>8.0213903743315274E-3</v>
      </c>
      <c r="N1271" s="55">
        <v>935</v>
      </c>
      <c r="O1271" s="55">
        <v>920</v>
      </c>
      <c r="Q1271" s="55">
        <v>15</v>
      </c>
      <c r="AG1271" s="7">
        <f>IF(Q1271&gt;0,RANK(Q1271,(N1271:P1271,Q1271:AE1271)),0)</f>
        <v>3</v>
      </c>
      <c r="AH1271" s="7">
        <f>IF(R1271&gt;0,RANK(R1271,(N1271:P1271,Q1271:AE1271)),0)</f>
        <v>0</v>
      </c>
      <c r="AI1271" s="7">
        <f>IF(T1271&gt;0,RANK(T1271,(N1271:P1271,Q1271:AE1271)),0)</f>
        <v>0</v>
      </c>
      <c r="AJ1271" s="7">
        <f>IF(S1271&gt;0,RANK(S1271,(N1271:P1271,Q1271:AE1271)),0)</f>
        <v>0</v>
      </c>
      <c r="AK1271" s="2">
        <f t="shared" si="513"/>
        <v>8.0213903743315516E-3</v>
      </c>
      <c r="AL1271" s="2">
        <f t="shared" si="514"/>
        <v>0</v>
      </c>
      <c r="AM1271" s="2">
        <f t="shared" si="515"/>
        <v>0</v>
      </c>
      <c r="AN1271" s="2">
        <f t="shared" si="516"/>
        <v>0</v>
      </c>
      <c r="AP1271" t="s">
        <v>1565</v>
      </c>
      <c r="AQ1271" t="s">
        <v>355</v>
      </c>
      <c r="AT1271">
        <v>2</v>
      </c>
      <c r="AU1271" s="95">
        <v>30</v>
      </c>
      <c r="AV1271" s="97">
        <v>5</v>
      </c>
      <c r="AW1271" s="100">
        <f t="shared" si="517"/>
        <v>30005</v>
      </c>
      <c r="AY1271" s="7" t="s">
        <v>1461</v>
      </c>
    </row>
    <row r="1272" spans="1:58" ht="13" hidden="1" customHeight="1" outlineLevel="1">
      <c r="A1272" t="s">
        <v>914</v>
      </c>
      <c r="B1272" t="s">
        <v>355</v>
      </c>
      <c r="C1272" s="1">
        <f t="shared" si="506"/>
        <v>2561</v>
      </c>
      <c r="D1272" s="7">
        <f>IF(N1272&gt;0, RANK(N1272,(N1272:P1272,Q1272:AE1272)),0)</f>
        <v>2</v>
      </c>
      <c r="E1272" s="7">
        <f>IF(O1272&gt;0,RANK(O1272,(N1272:P1272,Q1272:AE1272)),0)</f>
        <v>1</v>
      </c>
      <c r="F1272" s="7">
        <f>IF(P1272&gt;0,RANK(P1272,(N1272:P1272,Q1272:AE1272)),0)</f>
        <v>0</v>
      </c>
      <c r="G1272" s="1">
        <f t="shared" si="507"/>
        <v>1299</v>
      </c>
      <c r="H1272" s="2">
        <f t="shared" si="508"/>
        <v>0.50722374072627885</v>
      </c>
      <c r="I1272" s="2"/>
      <c r="J1272" s="2">
        <f t="shared" si="509"/>
        <v>0.23545490042951972</v>
      </c>
      <c r="K1272" s="2">
        <f t="shared" si="510"/>
        <v>0.74267864115579851</v>
      </c>
      <c r="L1272" s="2">
        <f t="shared" si="511"/>
        <v>0</v>
      </c>
      <c r="M1272" s="2">
        <f t="shared" si="512"/>
        <v>2.1866458414681822E-2</v>
      </c>
      <c r="N1272" s="55">
        <v>603</v>
      </c>
      <c r="O1272" s="55">
        <v>1902</v>
      </c>
      <c r="Q1272" s="55">
        <v>56</v>
      </c>
      <c r="AG1272" s="7">
        <f>IF(Q1272&gt;0,RANK(Q1272,(N1272:P1272,Q1272:AE1272)),0)</f>
        <v>3</v>
      </c>
      <c r="AH1272" s="7">
        <f>IF(R1272&gt;0,RANK(R1272,(N1272:P1272,Q1272:AE1272)),0)</f>
        <v>0</v>
      </c>
      <c r="AI1272" s="7">
        <f>IF(T1272&gt;0,RANK(T1272,(N1272:P1272,Q1272:AE1272)),0)</f>
        <v>0</v>
      </c>
      <c r="AJ1272" s="7">
        <f>IF(S1272&gt;0,RANK(S1272,(N1272:P1272,Q1272:AE1272)),0)</f>
        <v>0</v>
      </c>
      <c r="AK1272" s="2">
        <f t="shared" si="513"/>
        <v>2.1866458414681766E-2</v>
      </c>
      <c r="AL1272" s="2">
        <f t="shared" si="514"/>
        <v>0</v>
      </c>
      <c r="AM1272" s="2">
        <f t="shared" si="515"/>
        <v>0</v>
      </c>
      <c r="AN1272" s="2">
        <f t="shared" si="516"/>
        <v>0</v>
      </c>
      <c r="AP1272" t="s">
        <v>914</v>
      </c>
      <c r="AQ1272" t="s">
        <v>355</v>
      </c>
      <c r="AT1272">
        <v>2</v>
      </c>
      <c r="AU1272" s="95">
        <v>30</v>
      </c>
      <c r="AV1272" s="97">
        <v>7</v>
      </c>
      <c r="AW1272" s="100">
        <f t="shared" si="517"/>
        <v>30007</v>
      </c>
      <c r="AY1272" s="7" t="s">
        <v>1461</v>
      </c>
      <c r="BF1272" t="s">
        <v>456</v>
      </c>
    </row>
    <row r="1273" spans="1:58" ht="13" hidden="1" customHeight="1" outlineLevel="1">
      <c r="A1273" t="s">
        <v>1764</v>
      </c>
      <c r="B1273" t="s">
        <v>355</v>
      </c>
      <c r="C1273" s="1">
        <f t="shared" si="506"/>
        <v>4696</v>
      </c>
      <c r="D1273" s="7">
        <f>IF(N1273&gt;0, RANK(N1273,(N1273:P1273,Q1273:AE1273)),0)</f>
        <v>2</v>
      </c>
      <c r="E1273" s="7">
        <f>IF(O1273&gt;0,RANK(O1273,(N1273:P1273,Q1273:AE1273)),0)</f>
        <v>1</v>
      </c>
      <c r="F1273" s="7">
        <f>IF(P1273&gt;0,RANK(P1273,(N1273:P1273,Q1273:AE1273)),0)</f>
        <v>0</v>
      </c>
      <c r="G1273" s="1">
        <f t="shared" si="507"/>
        <v>1246</v>
      </c>
      <c r="H1273" s="2">
        <f t="shared" si="508"/>
        <v>0.26533219761499149</v>
      </c>
      <c r="I1273" s="2"/>
      <c r="J1273" s="2">
        <f t="shared" si="509"/>
        <v>0.35775127768313458</v>
      </c>
      <c r="K1273" s="2">
        <f t="shared" si="510"/>
        <v>0.62308347529812602</v>
      </c>
      <c r="L1273" s="2">
        <f t="shared" si="511"/>
        <v>0</v>
      </c>
      <c r="M1273" s="2">
        <f t="shared" si="512"/>
        <v>1.916524701873934E-2</v>
      </c>
      <c r="N1273" s="55">
        <v>1680</v>
      </c>
      <c r="O1273" s="55">
        <v>2926</v>
      </c>
      <c r="Q1273" s="55">
        <v>90</v>
      </c>
      <c r="AG1273" s="7">
        <f>IF(Q1273&gt;0,RANK(Q1273,(N1273:P1273,Q1273:AE1273)),0)</f>
        <v>3</v>
      </c>
      <c r="AH1273" s="7">
        <f>IF(R1273&gt;0,RANK(R1273,(N1273:P1273,Q1273:AE1273)),0)</f>
        <v>0</v>
      </c>
      <c r="AI1273" s="7">
        <f>IF(T1273&gt;0,RANK(T1273,(N1273:P1273,Q1273:AE1273)),0)</f>
        <v>0</v>
      </c>
      <c r="AJ1273" s="7">
        <f>IF(S1273&gt;0,RANK(S1273,(N1273:P1273,Q1273:AE1273)),0)</f>
        <v>0</v>
      </c>
      <c r="AK1273" s="2">
        <f t="shared" si="513"/>
        <v>1.9165247018739354E-2</v>
      </c>
      <c r="AL1273" s="2">
        <f t="shared" si="514"/>
        <v>0</v>
      </c>
      <c r="AM1273" s="2">
        <f t="shared" si="515"/>
        <v>0</v>
      </c>
      <c r="AN1273" s="2">
        <f t="shared" si="516"/>
        <v>0</v>
      </c>
      <c r="AP1273" t="s">
        <v>1764</v>
      </c>
      <c r="AQ1273" t="s">
        <v>355</v>
      </c>
      <c r="AT1273">
        <v>2</v>
      </c>
      <c r="AU1273" s="95">
        <v>30</v>
      </c>
      <c r="AV1273" s="97">
        <v>9</v>
      </c>
      <c r="AW1273" s="100">
        <f t="shared" si="517"/>
        <v>30009</v>
      </c>
      <c r="AY1273" s="7" t="s">
        <v>1461</v>
      </c>
      <c r="BF1273" t="s">
        <v>1410</v>
      </c>
    </row>
    <row r="1274" spans="1:58" ht="13" hidden="1" customHeight="1" outlineLevel="1">
      <c r="A1274" t="s">
        <v>2297</v>
      </c>
      <c r="B1274" t="s">
        <v>355</v>
      </c>
      <c r="C1274" s="1">
        <f t="shared" si="506"/>
        <v>622</v>
      </c>
      <c r="D1274" s="7">
        <f>IF(N1274&gt;0, RANK(N1274,(N1274:P1274,Q1274:AE1274)),0)</f>
        <v>2</v>
      </c>
      <c r="E1274" s="7">
        <f>IF(O1274&gt;0,RANK(O1274,(N1274:P1274,Q1274:AE1274)),0)</f>
        <v>1</v>
      </c>
      <c r="F1274" s="7">
        <f>IF(P1274&gt;0,RANK(P1274,(N1274:P1274,Q1274:AE1274)),0)</f>
        <v>0</v>
      </c>
      <c r="G1274" s="1">
        <f t="shared" si="507"/>
        <v>492</v>
      </c>
      <c r="H1274" s="2">
        <f t="shared" si="508"/>
        <v>0.79099678456591638</v>
      </c>
      <c r="I1274" s="2"/>
      <c r="J1274" s="2">
        <f t="shared" si="509"/>
        <v>9.4855305466237938E-2</v>
      </c>
      <c r="K1274" s="2">
        <f t="shared" si="510"/>
        <v>0.88585209003215437</v>
      </c>
      <c r="L1274" s="2">
        <f t="shared" si="511"/>
        <v>0</v>
      </c>
      <c r="M1274" s="2">
        <f t="shared" si="512"/>
        <v>1.9292604501607635E-2</v>
      </c>
      <c r="N1274" s="55">
        <v>59</v>
      </c>
      <c r="O1274" s="55">
        <v>551</v>
      </c>
      <c r="Q1274" s="55">
        <v>12</v>
      </c>
      <c r="AG1274" s="7">
        <f>IF(Q1274&gt;0,RANK(Q1274,(N1274:P1274,Q1274:AE1274)),0)</f>
        <v>3</v>
      </c>
      <c r="AH1274" s="7">
        <f>IF(R1274&gt;0,RANK(R1274,(N1274:P1274,Q1274:AE1274)),0)</f>
        <v>0</v>
      </c>
      <c r="AI1274" s="7">
        <f>IF(T1274&gt;0,RANK(T1274,(N1274:P1274,Q1274:AE1274)),0)</f>
        <v>0</v>
      </c>
      <c r="AJ1274" s="7">
        <f>IF(S1274&gt;0,RANK(S1274,(N1274:P1274,Q1274:AE1274)),0)</f>
        <v>0</v>
      </c>
      <c r="AK1274" s="2">
        <f t="shared" si="513"/>
        <v>1.9292604501607719E-2</v>
      </c>
      <c r="AL1274" s="2">
        <f t="shared" si="514"/>
        <v>0</v>
      </c>
      <c r="AM1274" s="2">
        <f t="shared" si="515"/>
        <v>0</v>
      </c>
      <c r="AN1274" s="2">
        <f t="shared" si="516"/>
        <v>0</v>
      </c>
      <c r="AP1274" t="s">
        <v>2297</v>
      </c>
      <c r="AQ1274" t="s">
        <v>355</v>
      </c>
      <c r="AT1274">
        <v>2</v>
      </c>
      <c r="AU1274" s="95">
        <v>30</v>
      </c>
      <c r="AV1274" s="97">
        <v>11</v>
      </c>
      <c r="AW1274" s="100">
        <f t="shared" si="517"/>
        <v>30011</v>
      </c>
      <c r="AY1274" s="7" t="s">
        <v>1461</v>
      </c>
    </row>
    <row r="1275" spans="1:58" ht="13" hidden="1" customHeight="1" outlineLevel="1">
      <c r="A1275" t="s">
        <v>1157</v>
      </c>
      <c r="B1275" t="s">
        <v>355</v>
      </c>
      <c r="C1275" s="1">
        <f t="shared" si="506"/>
        <v>26231</v>
      </c>
      <c r="D1275" s="7">
        <f>IF(N1275&gt;0, RANK(N1275,(N1275:P1275,Q1275:AE1275)),0)</f>
        <v>2</v>
      </c>
      <c r="E1275" s="7">
        <f>IF(O1275&gt;0,RANK(O1275,(N1275:P1275,Q1275:AE1275)),0)</f>
        <v>1</v>
      </c>
      <c r="F1275" s="7">
        <f>IF(P1275&gt;0,RANK(P1275,(N1275:P1275,Q1275:AE1275)),0)</f>
        <v>0</v>
      </c>
      <c r="G1275" s="1">
        <f t="shared" si="507"/>
        <v>3659</v>
      </c>
      <c r="H1275" s="2">
        <f t="shared" si="508"/>
        <v>0.139491441424269</v>
      </c>
      <c r="I1275" s="2"/>
      <c r="J1275" s="2">
        <f t="shared" si="509"/>
        <v>0.42106667683275512</v>
      </c>
      <c r="K1275" s="2">
        <f t="shared" si="510"/>
        <v>0.56055811825702417</v>
      </c>
      <c r="L1275" s="2">
        <f t="shared" si="511"/>
        <v>0</v>
      </c>
      <c r="M1275" s="2">
        <f t="shared" si="512"/>
        <v>1.837520491022071E-2</v>
      </c>
      <c r="N1275" s="55">
        <v>11045</v>
      </c>
      <c r="O1275" s="55">
        <v>14704</v>
      </c>
      <c r="Q1275" s="55">
        <v>482</v>
      </c>
      <c r="AG1275" s="7">
        <f>IF(Q1275&gt;0,RANK(Q1275,(N1275:P1275,Q1275:AE1275)),0)</f>
        <v>3</v>
      </c>
      <c r="AH1275" s="7">
        <f>IF(R1275&gt;0,RANK(R1275,(N1275:P1275,Q1275:AE1275)),0)</f>
        <v>0</v>
      </c>
      <c r="AI1275" s="7">
        <f>IF(T1275&gt;0,RANK(T1275,(N1275:P1275,Q1275:AE1275)),0)</f>
        <v>0</v>
      </c>
      <c r="AJ1275" s="7">
        <f>IF(S1275&gt;0,RANK(S1275,(N1275:P1275,Q1275:AE1275)),0)</f>
        <v>0</v>
      </c>
      <c r="AK1275" s="2">
        <f t="shared" si="513"/>
        <v>1.8375204910220731E-2</v>
      </c>
      <c r="AL1275" s="2">
        <f t="shared" si="514"/>
        <v>0</v>
      </c>
      <c r="AM1275" s="2">
        <f t="shared" si="515"/>
        <v>0</v>
      </c>
      <c r="AN1275" s="2">
        <f t="shared" si="516"/>
        <v>0</v>
      </c>
      <c r="AP1275" t="s">
        <v>1157</v>
      </c>
      <c r="AQ1275" t="s">
        <v>355</v>
      </c>
      <c r="AT1275">
        <v>2</v>
      </c>
      <c r="AU1275" s="95">
        <v>30</v>
      </c>
      <c r="AV1275" s="97">
        <v>13</v>
      </c>
      <c r="AW1275" s="100">
        <f t="shared" si="517"/>
        <v>30013</v>
      </c>
      <c r="AY1275" s="7" t="s">
        <v>1461</v>
      </c>
      <c r="BF1275" t="s">
        <v>872</v>
      </c>
    </row>
    <row r="1276" spans="1:58" ht="13" hidden="1" customHeight="1" outlineLevel="1">
      <c r="A1276" t="s">
        <v>2005</v>
      </c>
      <c r="B1276" t="s">
        <v>355</v>
      </c>
      <c r="C1276" s="1">
        <f t="shared" si="506"/>
        <v>2147</v>
      </c>
      <c r="D1276" s="7">
        <f>IF(N1276&gt;0, RANK(N1276,(N1276:P1276,Q1276:AE1276)),0)</f>
        <v>2</v>
      </c>
      <c r="E1276" s="7">
        <f>IF(O1276&gt;0,RANK(O1276,(N1276:P1276,Q1276:AE1276)),0)</f>
        <v>1</v>
      </c>
      <c r="F1276" s="7">
        <f>IF(P1276&gt;0,RANK(P1276,(N1276:P1276,Q1276:AE1276)),0)</f>
        <v>0</v>
      </c>
      <c r="G1276" s="1">
        <f t="shared" ref="G1276:G1339" si="518">IF(C1276&gt;0,MAX(N1276:P1276)-LARGE(N1276:P1276,2),0)</f>
        <v>776</v>
      </c>
      <c r="H1276" s="2">
        <f t="shared" ref="H1276:H1339" si="519">IF(C1276&gt;0,G1276/C1276,0)</f>
        <v>0.3614345598509548</v>
      </c>
      <c r="I1276" s="2"/>
      <c r="J1276" s="2">
        <f t="shared" si="509"/>
        <v>0.31159757801583604</v>
      </c>
      <c r="K1276" s="2">
        <f t="shared" si="510"/>
        <v>0.67303213786679084</v>
      </c>
      <c r="L1276" s="2">
        <f t="shared" si="511"/>
        <v>0</v>
      </c>
      <c r="M1276" s="2">
        <f t="shared" si="512"/>
        <v>1.5370284117373179E-2</v>
      </c>
      <c r="N1276" s="55">
        <v>669</v>
      </c>
      <c r="O1276" s="55">
        <v>1445</v>
      </c>
      <c r="Q1276" s="55">
        <v>33</v>
      </c>
      <c r="AG1276" s="7">
        <f>IF(Q1276&gt;0,RANK(Q1276,(N1276:P1276,Q1276:AE1276)),0)</f>
        <v>3</v>
      </c>
      <c r="AH1276" s="7">
        <f>IF(R1276&gt;0,RANK(R1276,(N1276:P1276,Q1276:AE1276)),0)</f>
        <v>0</v>
      </c>
      <c r="AI1276" s="7">
        <f>IF(T1276&gt;0,RANK(T1276,(N1276:P1276,Q1276:AE1276)),0)</f>
        <v>0</v>
      </c>
      <c r="AJ1276" s="7">
        <f>IF(S1276&gt;0,RANK(S1276,(N1276:P1276,Q1276:AE1276)),0)</f>
        <v>0</v>
      </c>
      <c r="AK1276" s="2">
        <f t="shared" si="513"/>
        <v>1.5370284117373078E-2</v>
      </c>
      <c r="AL1276" s="2">
        <f t="shared" si="514"/>
        <v>0</v>
      </c>
      <c r="AM1276" s="2">
        <f t="shared" si="515"/>
        <v>0</v>
      </c>
      <c r="AN1276" s="2">
        <f t="shared" si="516"/>
        <v>0</v>
      </c>
      <c r="AP1276" t="s">
        <v>2005</v>
      </c>
      <c r="AQ1276" t="s">
        <v>355</v>
      </c>
      <c r="AT1276">
        <v>2</v>
      </c>
      <c r="AU1276" s="95">
        <v>30</v>
      </c>
      <c r="AV1276" s="97">
        <v>15</v>
      </c>
      <c r="AW1276" s="100">
        <f t="shared" si="517"/>
        <v>30015</v>
      </c>
      <c r="AY1276" s="7" t="s">
        <v>1461</v>
      </c>
    </row>
    <row r="1277" spans="1:58" ht="13" hidden="1" customHeight="1" outlineLevel="1">
      <c r="A1277" t="s">
        <v>679</v>
      </c>
      <c r="B1277" t="s">
        <v>355</v>
      </c>
      <c r="C1277" s="1">
        <f t="shared" si="506"/>
        <v>4080</v>
      </c>
      <c r="D1277" s="7">
        <f>IF(N1277&gt;0, RANK(N1277,(N1277:P1277,Q1277:AE1277)),0)</f>
        <v>2</v>
      </c>
      <c r="E1277" s="7">
        <f>IF(O1277&gt;0,RANK(O1277,(N1277:P1277,Q1277:AE1277)),0)</f>
        <v>1</v>
      </c>
      <c r="F1277" s="7">
        <f>IF(P1277&gt;0,RANK(P1277,(N1277:P1277,Q1277:AE1277)),0)</f>
        <v>0</v>
      </c>
      <c r="G1277" s="1">
        <f t="shared" si="518"/>
        <v>1179</v>
      </c>
      <c r="H1277" s="2">
        <f t="shared" si="519"/>
        <v>0.28897058823529409</v>
      </c>
      <c r="I1277" s="2"/>
      <c r="J1277" s="2">
        <f t="shared" si="509"/>
        <v>0.3446078431372549</v>
      </c>
      <c r="K1277" s="2">
        <f t="shared" si="510"/>
        <v>0.63357843137254899</v>
      </c>
      <c r="L1277" s="2">
        <f t="shared" si="511"/>
        <v>0</v>
      </c>
      <c r="M1277" s="2">
        <f t="shared" si="512"/>
        <v>2.1813725490196112E-2</v>
      </c>
      <c r="N1277" s="55">
        <v>1406</v>
      </c>
      <c r="O1277" s="55">
        <v>2585</v>
      </c>
      <c r="Q1277" s="55">
        <v>89</v>
      </c>
      <c r="AG1277" s="7">
        <f>IF(Q1277&gt;0,RANK(Q1277,(N1277:P1277,Q1277:AE1277)),0)</f>
        <v>3</v>
      </c>
      <c r="AH1277" s="7">
        <f>IF(R1277&gt;0,RANK(R1277,(N1277:P1277,Q1277:AE1277)),0)</f>
        <v>0</v>
      </c>
      <c r="AI1277" s="7">
        <f>IF(T1277&gt;0,RANK(T1277,(N1277:P1277,Q1277:AE1277)),0)</f>
        <v>0</v>
      </c>
      <c r="AJ1277" s="7">
        <f>IF(S1277&gt;0,RANK(S1277,(N1277:P1277,Q1277:AE1277)),0)</f>
        <v>0</v>
      </c>
      <c r="AK1277" s="2">
        <f t="shared" si="513"/>
        <v>2.1813725490196077E-2</v>
      </c>
      <c r="AL1277" s="2">
        <f t="shared" si="514"/>
        <v>0</v>
      </c>
      <c r="AM1277" s="2">
        <f t="shared" si="515"/>
        <v>0</v>
      </c>
      <c r="AN1277" s="2">
        <f t="shared" si="516"/>
        <v>0</v>
      </c>
      <c r="AP1277" t="s">
        <v>679</v>
      </c>
      <c r="AQ1277" t="s">
        <v>355</v>
      </c>
      <c r="AT1277">
        <v>2</v>
      </c>
      <c r="AU1277" s="95">
        <v>30</v>
      </c>
      <c r="AV1277" s="97">
        <v>17</v>
      </c>
      <c r="AW1277" s="100">
        <f t="shared" si="517"/>
        <v>30017</v>
      </c>
      <c r="AY1277" s="7" t="s">
        <v>1461</v>
      </c>
      <c r="BF1277" t="s">
        <v>1410</v>
      </c>
    </row>
    <row r="1278" spans="1:58" ht="13" hidden="1" customHeight="1" outlineLevel="1">
      <c r="A1278" t="s">
        <v>1116</v>
      </c>
      <c r="B1278" t="s">
        <v>355</v>
      </c>
      <c r="C1278" s="1">
        <f t="shared" si="506"/>
        <v>817</v>
      </c>
      <c r="D1278" s="7">
        <f>IF(N1278&gt;0, RANK(N1278,(N1278:P1278,Q1278:AE1278)),0)</f>
        <v>2</v>
      </c>
      <c r="E1278" s="7">
        <f>IF(O1278&gt;0,RANK(O1278,(N1278:P1278,Q1278:AE1278)),0)</f>
        <v>1</v>
      </c>
      <c r="F1278" s="7">
        <f>IF(P1278&gt;0,RANK(P1278,(N1278:P1278,Q1278:AE1278)),0)</f>
        <v>0</v>
      </c>
      <c r="G1278" s="1">
        <f t="shared" si="518"/>
        <v>423</v>
      </c>
      <c r="H1278" s="2">
        <f t="shared" si="519"/>
        <v>0.51774785801713585</v>
      </c>
      <c r="I1278" s="2"/>
      <c r="J1278" s="2">
        <f t="shared" si="509"/>
        <v>0.21909424724602203</v>
      </c>
      <c r="K1278" s="2">
        <f t="shared" si="510"/>
        <v>0.73684210526315785</v>
      </c>
      <c r="L1278" s="2">
        <f t="shared" si="511"/>
        <v>0</v>
      </c>
      <c r="M1278" s="2">
        <f t="shared" si="512"/>
        <v>4.4063647490820146E-2</v>
      </c>
      <c r="N1278" s="55">
        <v>179</v>
      </c>
      <c r="O1278" s="55">
        <v>602</v>
      </c>
      <c r="Q1278" s="55">
        <v>36</v>
      </c>
      <c r="AG1278" s="7">
        <f>IF(Q1278&gt;0,RANK(Q1278,(N1278:P1278,Q1278:AE1278)),0)</f>
        <v>3</v>
      </c>
      <c r="AH1278" s="7">
        <f>IF(R1278&gt;0,RANK(R1278,(N1278:P1278,Q1278:AE1278)),0)</f>
        <v>0</v>
      </c>
      <c r="AI1278" s="7">
        <f>IF(T1278&gt;0,RANK(T1278,(N1278:P1278,Q1278:AE1278)),0)</f>
        <v>0</v>
      </c>
      <c r="AJ1278" s="7">
        <f>IF(S1278&gt;0,RANK(S1278,(N1278:P1278,Q1278:AE1278)),0)</f>
        <v>0</v>
      </c>
      <c r="AK1278" s="2">
        <f t="shared" si="513"/>
        <v>4.4063647490820076E-2</v>
      </c>
      <c r="AL1278" s="2">
        <f t="shared" si="514"/>
        <v>0</v>
      </c>
      <c r="AM1278" s="2">
        <f t="shared" si="515"/>
        <v>0</v>
      </c>
      <c r="AN1278" s="2">
        <f t="shared" si="516"/>
        <v>0</v>
      </c>
      <c r="AP1278" t="s">
        <v>1116</v>
      </c>
      <c r="AQ1278" t="s">
        <v>355</v>
      </c>
      <c r="AT1278">
        <v>2</v>
      </c>
      <c r="AU1278" s="95">
        <v>30</v>
      </c>
      <c r="AV1278" s="97">
        <v>19</v>
      </c>
      <c r="AW1278" s="100">
        <f t="shared" si="517"/>
        <v>30019</v>
      </c>
      <c r="AY1278" s="7" t="s">
        <v>1461</v>
      </c>
    </row>
    <row r="1279" spans="1:58" ht="13" hidden="1" customHeight="1" outlineLevel="1">
      <c r="A1279" t="s">
        <v>887</v>
      </c>
      <c r="B1279" t="s">
        <v>355</v>
      </c>
      <c r="C1279" s="1">
        <f t="shared" si="506"/>
        <v>3254</v>
      </c>
      <c r="D1279" s="7">
        <f>IF(N1279&gt;0, RANK(N1279,(N1279:P1279,Q1279:AE1279)),0)</f>
        <v>2</v>
      </c>
      <c r="E1279" s="7">
        <f>IF(O1279&gt;0,RANK(O1279,(N1279:P1279,Q1279:AE1279)),0)</f>
        <v>1</v>
      </c>
      <c r="F1279" s="7">
        <f>IF(P1279&gt;0,RANK(P1279,(N1279:P1279,Q1279:AE1279)),0)</f>
        <v>0</v>
      </c>
      <c r="G1279" s="1">
        <f t="shared" si="518"/>
        <v>1420</v>
      </c>
      <c r="H1279" s="2">
        <f t="shared" si="519"/>
        <v>0.43638598647818072</v>
      </c>
      <c r="I1279" s="2"/>
      <c r="J1279" s="2">
        <f t="shared" si="509"/>
        <v>0.26951444376152428</v>
      </c>
      <c r="K1279" s="2">
        <f t="shared" si="510"/>
        <v>0.70590043023970495</v>
      </c>
      <c r="L1279" s="2">
        <f t="shared" si="511"/>
        <v>0</v>
      </c>
      <c r="M1279" s="2">
        <f t="shared" si="512"/>
        <v>2.4585125998770829E-2</v>
      </c>
      <c r="N1279" s="55">
        <v>877</v>
      </c>
      <c r="O1279" s="55">
        <v>2297</v>
      </c>
      <c r="Q1279" s="55">
        <v>80</v>
      </c>
      <c r="AG1279" s="7">
        <f>IF(Q1279&gt;0,RANK(Q1279,(N1279:P1279,Q1279:AE1279)),0)</f>
        <v>3</v>
      </c>
      <c r="AH1279" s="7">
        <f>IF(R1279&gt;0,RANK(R1279,(N1279:P1279,Q1279:AE1279)),0)</f>
        <v>0</v>
      </c>
      <c r="AI1279" s="7">
        <f>IF(T1279&gt;0,RANK(T1279,(N1279:P1279,Q1279:AE1279)),0)</f>
        <v>0</v>
      </c>
      <c r="AJ1279" s="7">
        <f>IF(S1279&gt;0,RANK(S1279,(N1279:P1279,Q1279:AE1279)),0)</f>
        <v>0</v>
      </c>
      <c r="AK1279" s="2">
        <f t="shared" si="513"/>
        <v>2.4585125998770743E-2</v>
      </c>
      <c r="AL1279" s="2">
        <f t="shared" si="514"/>
        <v>0</v>
      </c>
      <c r="AM1279" s="2">
        <f t="shared" si="515"/>
        <v>0</v>
      </c>
      <c r="AN1279" s="2">
        <f t="shared" si="516"/>
        <v>0</v>
      </c>
      <c r="AP1279" t="s">
        <v>887</v>
      </c>
      <c r="AQ1279" t="s">
        <v>355</v>
      </c>
      <c r="AT1279">
        <v>2</v>
      </c>
      <c r="AU1279" s="95">
        <v>30</v>
      </c>
      <c r="AV1279" s="97">
        <v>21</v>
      </c>
      <c r="AW1279" s="100">
        <f t="shared" si="517"/>
        <v>30021</v>
      </c>
      <c r="AY1279" s="7" t="s">
        <v>1461</v>
      </c>
      <c r="BF1279" t="s">
        <v>1084</v>
      </c>
    </row>
    <row r="1280" spans="1:58" ht="13" hidden="1" customHeight="1" outlineLevel="1">
      <c r="A1280" t="s">
        <v>1117</v>
      </c>
      <c r="B1280" t="s">
        <v>355</v>
      </c>
      <c r="C1280" s="1">
        <f t="shared" si="506"/>
        <v>3345</v>
      </c>
      <c r="D1280" s="7">
        <f>IF(N1280&gt;0, RANK(N1280,(N1280:P1280,Q1280:AE1280)),0)</f>
        <v>1</v>
      </c>
      <c r="E1280" s="7">
        <f>IF(O1280&gt;0,RANK(O1280,(N1280:P1280,Q1280:AE1280)),0)</f>
        <v>2</v>
      </c>
      <c r="F1280" s="7">
        <f>IF(P1280&gt;0,RANK(P1280,(N1280:P1280,Q1280:AE1280)),0)</f>
        <v>0</v>
      </c>
      <c r="G1280" s="1">
        <f t="shared" si="518"/>
        <v>1001</v>
      </c>
      <c r="H1280" s="2">
        <f t="shared" si="519"/>
        <v>0.2992526158445441</v>
      </c>
      <c r="I1280" s="2"/>
      <c r="J1280" s="2">
        <f t="shared" si="509"/>
        <v>0.63796711509715998</v>
      </c>
      <c r="K1280" s="2">
        <f t="shared" si="510"/>
        <v>0.33871449925261582</v>
      </c>
      <c r="L1280" s="2">
        <f t="shared" si="511"/>
        <v>0</v>
      </c>
      <c r="M1280" s="2">
        <f t="shared" si="512"/>
        <v>2.3318385650224205E-2</v>
      </c>
      <c r="N1280" s="55">
        <v>2134</v>
      </c>
      <c r="O1280" s="55">
        <v>1133</v>
      </c>
      <c r="Q1280" s="55">
        <v>78</v>
      </c>
      <c r="AG1280" s="7">
        <f>IF(Q1280&gt;0,RANK(Q1280,(N1280:P1280,Q1280:AE1280)),0)</f>
        <v>3</v>
      </c>
      <c r="AH1280" s="7">
        <f>IF(R1280&gt;0,RANK(R1280,(N1280:P1280,Q1280:AE1280)),0)</f>
        <v>0</v>
      </c>
      <c r="AI1280" s="7">
        <f>IF(T1280&gt;0,RANK(T1280,(N1280:P1280,Q1280:AE1280)),0)</f>
        <v>0</v>
      </c>
      <c r="AJ1280" s="7">
        <f>IF(S1280&gt;0,RANK(S1280,(N1280:P1280,Q1280:AE1280)),0)</f>
        <v>0</v>
      </c>
      <c r="AK1280" s="2">
        <f t="shared" si="513"/>
        <v>2.3318385650224215E-2</v>
      </c>
      <c r="AL1280" s="2">
        <f t="shared" si="514"/>
        <v>0</v>
      </c>
      <c r="AM1280" s="2">
        <f t="shared" si="515"/>
        <v>0</v>
      </c>
      <c r="AN1280" s="2">
        <f t="shared" si="516"/>
        <v>0</v>
      </c>
      <c r="AP1280" t="s">
        <v>1117</v>
      </c>
      <c r="AQ1280" t="s">
        <v>355</v>
      </c>
      <c r="AT1280">
        <v>2</v>
      </c>
      <c r="AU1280" s="95">
        <v>30</v>
      </c>
      <c r="AV1280" s="97">
        <v>23</v>
      </c>
      <c r="AW1280" s="100">
        <f t="shared" si="517"/>
        <v>30023</v>
      </c>
      <c r="AY1280" s="7" t="s">
        <v>1461</v>
      </c>
      <c r="BF1280" t="s">
        <v>872</v>
      </c>
    </row>
    <row r="1281" spans="1:58" ht="13" hidden="1" customHeight="1" outlineLevel="1">
      <c r="A1281" t="s">
        <v>1118</v>
      </c>
      <c r="B1281" t="s">
        <v>355</v>
      </c>
      <c r="C1281" s="1">
        <f t="shared" si="506"/>
        <v>1139</v>
      </c>
      <c r="D1281" s="7">
        <f>IF(N1281&gt;0, RANK(N1281,(N1281:P1281,Q1281:AE1281)),0)</f>
        <v>2</v>
      </c>
      <c r="E1281" s="7">
        <f>IF(O1281&gt;0,RANK(O1281,(N1281:P1281,Q1281:AE1281)),0)</f>
        <v>1</v>
      </c>
      <c r="F1281" s="7">
        <f>IF(P1281&gt;0,RANK(P1281,(N1281:P1281,Q1281:AE1281)),0)</f>
        <v>0</v>
      </c>
      <c r="G1281" s="1">
        <f t="shared" si="518"/>
        <v>751</v>
      </c>
      <c r="H1281" s="2">
        <f t="shared" si="519"/>
        <v>0.65935030728709398</v>
      </c>
      <c r="I1281" s="2"/>
      <c r="J1281" s="2">
        <f t="shared" si="509"/>
        <v>0.14223002633889376</v>
      </c>
      <c r="K1281" s="2">
        <f t="shared" si="510"/>
        <v>0.80158033362598768</v>
      </c>
      <c r="L1281" s="2">
        <f t="shared" si="511"/>
        <v>0</v>
      </c>
      <c r="M1281" s="2">
        <f t="shared" si="512"/>
        <v>5.6189640035118504E-2</v>
      </c>
      <c r="N1281" s="55">
        <v>162</v>
      </c>
      <c r="O1281" s="55">
        <v>913</v>
      </c>
      <c r="Q1281" s="55">
        <v>64</v>
      </c>
      <c r="AG1281" s="7">
        <f>IF(Q1281&gt;0,RANK(Q1281,(N1281:P1281,Q1281:AE1281)),0)</f>
        <v>3</v>
      </c>
      <c r="AH1281" s="7">
        <f>IF(R1281&gt;0,RANK(R1281,(N1281:P1281,Q1281:AE1281)),0)</f>
        <v>0</v>
      </c>
      <c r="AI1281" s="7">
        <f>IF(T1281&gt;0,RANK(T1281,(N1281:P1281,Q1281:AE1281)),0)</f>
        <v>0</v>
      </c>
      <c r="AJ1281" s="7">
        <f>IF(S1281&gt;0,RANK(S1281,(N1281:P1281,Q1281:AE1281)),0)</f>
        <v>0</v>
      </c>
      <c r="AK1281" s="2">
        <f t="shared" si="513"/>
        <v>5.6189640035118525E-2</v>
      </c>
      <c r="AL1281" s="2">
        <f t="shared" si="514"/>
        <v>0</v>
      </c>
      <c r="AM1281" s="2">
        <f t="shared" si="515"/>
        <v>0</v>
      </c>
      <c r="AN1281" s="2">
        <f t="shared" si="516"/>
        <v>0</v>
      </c>
      <c r="AP1281" t="s">
        <v>1118</v>
      </c>
      <c r="AQ1281" t="s">
        <v>355</v>
      </c>
      <c r="AT1281">
        <v>2</v>
      </c>
      <c r="AU1281" s="95">
        <v>30</v>
      </c>
      <c r="AV1281" s="97">
        <v>25</v>
      </c>
      <c r="AW1281" s="100">
        <f t="shared" si="517"/>
        <v>30025</v>
      </c>
      <c r="AY1281" s="7" t="s">
        <v>1461</v>
      </c>
      <c r="BF1281" t="s">
        <v>1085</v>
      </c>
    </row>
    <row r="1282" spans="1:58" ht="13" hidden="1" customHeight="1" outlineLevel="1">
      <c r="A1282" t="s">
        <v>1496</v>
      </c>
      <c r="B1282" t="s">
        <v>355</v>
      </c>
      <c r="C1282" s="1">
        <f t="shared" si="506"/>
        <v>4961</v>
      </c>
      <c r="D1282" s="7">
        <f>IF(N1282&gt;0, RANK(N1282,(N1282:P1282,Q1282:AE1282)),0)</f>
        <v>2</v>
      </c>
      <c r="E1282" s="7">
        <f>IF(O1282&gt;0,RANK(O1282,(N1282:P1282,Q1282:AE1282)),0)</f>
        <v>1</v>
      </c>
      <c r="F1282" s="7">
        <f>IF(P1282&gt;0,RANK(P1282,(N1282:P1282,Q1282:AE1282)),0)</f>
        <v>0</v>
      </c>
      <c r="G1282" s="1">
        <f t="shared" si="518"/>
        <v>2032</v>
      </c>
      <c r="H1282" s="2">
        <f t="shared" si="519"/>
        <v>0.4095948397500504</v>
      </c>
      <c r="I1282" s="2"/>
      <c r="J1282" s="2">
        <f t="shared" si="509"/>
        <v>0.28562789760129004</v>
      </c>
      <c r="K1282" s="2">
        <f t="shared" si="510"/>
        <v>0.69522273735134044</v>
      </c>
      <c r="L1282" s="2">
        <f t="shared" si="511"/>
        <v>0</v>
      </c>
      <c r="M1282" s="2">
        <f t="shared" si="512"/>
        <v>1.9149365047369526E-2</v>
      </c>
      <c r="N1282" s="55">
        <v>1417</v>
      </c>
      <c r="O1282" s="55">
        <v>3449</v>
      </c>
      <c r="Q1282" s="55">
        <v>95</v>
      </c>
      <c r="AG1282" s="7">
        <f>IF(Q1282&gt;0,RANK(Q1282,(N1282:P1282,Q1282:AE1282)),0)</f>
        <v>3</v>
      </c>
      <c r="AH1282" s="7">
        <f>IF(R1282&gt;0,RANK(R1282,(N1282:P1282,Q1282:AE1282)),0)</f>
        <v>0</v>
      </c>
      <c r="AI1282" s="7">
        <f>IF(T1282&gt;0,RANK(T1282,(N1282:P1282,Q1282:AE1282)),0)</f>
        <v>0</v>
      </c>
      <c r="AJ1282" s="7">
        <f>IF(S1282&gt;0,RANK(S1282,(N1282:P1282,Q1282:AE1282)),0)</f>
        <v>0</v>
      </c>
      <c r="AK1282" s="2">
        <f t="shared" si="513"/>
        <v>1.9149365047369481E-2</v>
      </c>
      <c r="AL1282" s="2">
        <f t="shared" si="514"/>
        <v>0</v>
      </c>
      <c r="AM1282" s="2">
        <f t="shared" si="515"/>
        <v>0</v>
      </c>
      <c r="AN1282" s="2">
        <f t="shared" si="516"/>
        <v>0</v>
      </c>
      <c r="AP1282" t="s">
        <v>1496</v>
      </c>
      <c r="AQ1282" t="s">
        <v>355</v>
      </c>
      <c r="AT1282">
        <v>2</v>
      </c>
      <c r="AU1282" s="95">
        <v>30</v>
      </c>
      <c r="AV1282" s="97">
        <v>27</v>
      </c>
      <c r="AW1282" s="100">
        <f t="shared" si="517"/>
        <v>30027</v>
      </c>
      <c r="AY1282" s="7" t="s">
        <v>1461</v>
      </c>
      <c r="BF1282" t="s">
        <v>1085</v>
      </c>
    </row>
    <row r="1283" spans="1:58" ht="13" hidden="1" customHeight="1" outlineLevel="1">
      <c r="A1283" t="s">
        <v>455</v>
      </c>
      <c r="B1283" t="s">
        <v>355</v>
      </c>
      <c r="C1283" s="1">
        <f t="shared" si="506"/>
        <v>32039</v>
      </c>
      <c r="D1283" s="7">
        <f>IF(N1283&gt;0, RANK(N1283,(N1283:P1283,Q1283:AE1283)),0)</f>
        <v>2</v>
      </c>
      <c r="E1283" s="7">
        <f>IF(O1283&gt;0,RANK(O1283,(N1283:P1283,Q1283:AE1283)),0)</f>
        <v>1</v>
      </c>
      <c r="F1283" s="7">
        <f>IF(P1283&gt;0,RANK(P1283,(N1283:P1283,Q1283:AE1283)),0)</f>
        <v>0</v>
      </c>
      <c r="G1283" s="1">
        <f t="shared" si="518"/>
        <v>11424</v>
      </c>
      <c r="H1283" s="2">
        <f t="shared" si="519"/>
        <v>0.35656543587502731</v>
      </c>
      <c r="I1283" s="2"/>
      <c r="J1283" s="2">
        <f t="shared" si="509"/>
        <v>0.3125253597178439</v>
      </c>
      <c r="K1283" s="2">
        <f t="shared" si="510"/>
        <v>0.66909079559287121</v>
      </c>
      <c r="L1283" s="2">
        <f t="shared" si="511"/>
        <v>0</v>
      </c>
      <c r="M1283" s="2">
        <f t="shared" si="512"/>
        <v>1.8383844689284889E-2</v>
      </c>
      <c r="N1283" s="55">
        <v>10013</v>
      </c>
      <c r="O1283" s="55">
        <v>21437</v>
      </c>
      <c r="Q1283" s="55">
        <v>589</v>
      </c>
      <c r="AG1283" s="7">
        <f>IF(Q1283&gt;0,RANK(Q1283,(N1283:P1283,Q1283:AE1283)),0)</f>
        <v>3</v>
      </c>
      <c r="AH1283" s="7">
        <f>IF(R1283&gt;0,RANK(R1283,(N1283:P1283,Q1283:AE1283)),0)</f>
        <v>0</v>
      </c>
      <c r="AI1283" s="7">
        <f>IF(T1283&gt;0,RANK(T1283,(N1283:P1283,Q1283:AE1283)),0)</f>
        <v>0</v>
      </c>
      <c r="AJ1283" s="7">
        <f>IF(S1283&gt;0,RANK(S1283,(N1283:P1283,Q1283:AE1283)),0)</f>
        <v>0</v>
      </c>
      <c r="AK1283" s="2">
        <f t="shared" si="513"/>
        <v>1.8383844689284935E-2</v>
      </c>
      <c r="AL1283" s="2">
        <f t="shared" si="514"/>
        <v>0</v>
      </c>
      <c r="AM1283" s="2">
        <f t="shared" si="515"/>
        <v>0</v>
      </c>
      <c r="AN1283" s="2">
        <f t="shared" si="516"/>
        <v>0</v>
      </c>
      <c r="AP1283" t="s">
        <v>455</v>
      </c>
      <c r="AQ1283" t="s">
        <v>355</v>
      </c>
      <c r="AT1283">
        <v>2</v>
      </c>
      <c r="AU1283" s="95">
        <v>30</v>
      </c>
      <c r="AV1283" s="97">
        <v>29</v>
      </c>
      <c r="AW1283" s="100">
        <f t="shared" si="517"/>
        <v>30029</v>
      </c>
      <c r="AY1283" s="7" t="s">
        <v>1461</v>
      </c>
      <c r="BF1283" t="s">
        <v>1085</v>
      </c>
    </row>
    <row r="1284" spans="1:58" ht="13" hidden="1" customHeight="1" outlineLevel="1">
      <c r="A1284" t="s">
        <v>1546</v>
      </c>
      <c r="B1284" t="s">
        <v>355</v>
      </c>
      <c r="C1284" s="1">
        <f t="shared" si="506"/>
        <v>35570</v>
      </c>
      <c r="D1284" s="7">
        <f>IF(N1284&gt;0, RANK(N1284,(N1284:P1284,Q1284:AE1284)),0)</f>
        <v>2</v>
      </c>
      <c r="E1284" s="7">
        <f>IF(O1284&gt;0,RANK(O1284,(N1284:P1284,Q1284:AE1284)),0)</f>
        <v>1</v>
      </c>
      <c r="F1284" s="7">
        <f>IF(P1284&gt;0,RANK(P1284,(N1284:P1284,Q1284:AE1284)),0)</f>
        <v>0</v>
      </c>
      <c r="G1284" s="1">
        <f t="shared" si="518"/>
        <v>2772</v>
      </c>
      <c r="H1284" s="2">
        <f t="shared" si="519"/>
        <v>7.7930840596007869E-2</v>
      </c>
      <c r="I1284" s="2"/>
      <c r="J1284" s="2">
        <f t="shared" si="509"/>
        <v>0.44936744447568178</v>
      </c>
      <c r="K1284" s="2">
        <f t="shared" si="510"/>
        <v>0.52729828507168963</v>
      </c>
      <c r="L1284" s="2">
        <f t="shared" si="511"/>
        <v>0</v>
      </c>
      <c r="M1284" s="2">
        <f t="shared" si="512"/>
        <v>2.3334270452628592E-2</v>
      </c>
      <c r="N1284" s="55">
        <v>15984</v>
      </c>
      <c r="O1284" s="55">
        <v>18756</v>
      </c>
      <c r="Q1284" s="55">
        <v>830</v>
      </c>
      <c r="AG1284" s="7">
        <f>IF(Q1284&gt;0,RANK(Q1284,(N1284:P1284,Q1284:AE1284)),0)</f>
        <v>3</v>
      </c>
      <c r="AH1284" s="7">
        <f>IF(R1284&gt;0,RANK(R1284,(N1284:P1284,Q1284:AE1284)),0)</f>
        <v>0</v>
      </c>
      <c r="AI1284" s="7">
        <f>IF(T1284&gt;0,RANK(T1284,(N1284:P1284,Q1284:AE1284)),0)</f>
        <v>0</v>
      </c>
      <c r="AJ1284" s="7">
        <f>IF(S1284&gt;0,RANK(S1284,(N1284:P1284,Q1284:AE1284)),0)</f>
        <v>0</v>
      </c>
      <c r="AK1284" s="2">
        <f t="shared" si="513"/>
        <v>2.3334270452628619E-2</v>
      </c>
      <c r="AL1284" s="2">
        <f t="shared" si="514"/>
        <v>0</v>
      </c>
      <c r="AM1284" s="2">
        <f t="shared" si="515"/>
        <v>0</v>
      </c>
      <c r="AN1284" s="2">
        <f t="shared" si="516"/>
        <v>0</v>
      </c>
      <c r="AP1284" t="s">
        <v>1546</v>
      </c>
      <c r="AQ1284" t="s">
        <v>355</v>
      </c>
      <c r="AT1284">
        <v>2</v>
      </c>
      <c r="AU1284" s="95">
        <v>30</v>
      </c>
      <c r="AV1284" s="97">
        <v>31</v>
      </c>
      <c r="AW1284" s="100">
        <f t="shared" si="517"/>
        <v>30031</v>
      </c>
      <c r="AY1284" s="7" t="s">
        <v>1461</v>
      </c>
      <c r="BF1284" t="s">
        <v>872</v>
      </c>
    </row>
    <row r="1285" spans="1:58" ht="13" hidden="1" customHeight="1" outlineLevel="1">
      <c r="A1285" t="s">
        <v>558</v>
      </c>
      <c r="B1285" t="s">
        <v>355</v>
      </c>
      <c r="C1285" s="1">
        <f t="shared" si="506"/>
        <v>588</v>
      </c>
      <c r="D1285" s="7">
        <f>IF(N1285&gt;0, RANK(N1285,(N1285:P1285,Q1285:AE1285)),0)</f>
        <v>2</v>
      </c>
      <c r="E1285" s="7">
        <f>IF(O1285&gt;0,RANK(O1285,(N1285:P1285,Q1285:AE1285)),0)</f>
        <v>1</v>
      </c>
      <c r="F1285" s="7">
        <f>IF(P1285&gt;0,RANK(P1285,(N1285:P1285,Q1285:AE1285)),0)</f>
        <v>0</v>
      </c>
      <c r="G1285" s="1">
        <f t="shared" si="518"/>
        <v>449</v>
      </c>
      <c r="H1285" s="2">
        <f t="shared" si="519"/>
        <v>0.76360544217687076</v>
      </c>
      <c r="I1285" s="2"/>
      <c r="J1285" s="2">
        <f t="shared" si="509"/>
        <v>0.10884353741496598</v>
      </c>
      <c r="K1285" s="2">
        <f t="shared" si="510"/>
        <v>0.87244897959183676</v>
      </c>
      <c r="L1285" s="2">
        <f t="shared" si="511"/>
        <v>0</v>
      </c>
      <c r="M1285" s="2">
        <f t="shared" si="512"/>
        <v>1.8707482993197244E-2</v>
      </c>
      <c r="N1285" s="55">
        <v>64</v>
      </c>
      <c r="O1285" s="55">
        <v>513</v>
      </c>
      <c r="Q1285" s="55">
        <v>11</v>
      </c>
      <c r="AG1285" s="7">
        <f>IF(Q1285&gt;0,RANK(Q1285,(N1285:P1285,Q1285:AE1285)),0)</f>
        <v>3</v>
      </c>
      <c r="AH1285" s="7">
        <f>IF(R1285&gt;0,RANK(R1285,(N1285:P1285,Q1285:AE1285)),0)</f>
        <v>0</v>
      </c>
      <c r="AI1285" s="7">
        <f>IF(T1285&gt;0,RANK(T1285,(N1285:P1285,Q1285:AE1285)),0)</f>
        <v>0</v>
      </c>
      <c r="AJ1285" s="7">
        <f>IF(S1285&gt;0,RANK(S1285,(N1285:P1285,Q1285:AE1285)),0)</f>
        <v>0</v>
      </c>
      <c r="AK1285" s="2">
        <f t="shared" si="513"/>
        <v>1.8707482993197279E-2</v>
      </c>
      <c r="AL1285" s="2">
        <f t="shared" si="514"/>
        <v>0</v>
      </c>
      <c r="AM1285" s="2">
        <f t="shared" si="515"/>
        <v>0</v>
      </c>
      <c r="AN1285" s="2">
        <f t="shared" si="516"/>
        <v>0</v>
      </c>
      <c r="AP1285" t="s">
        <v>558</v>
      </c>
      <c r="AQ1285" t="s">
        <v>355</v>
      </c>
      <c r="AT1285">
        <v>2</v>
      </c>
      <c r="AU1285" s="95">
        <v>30</v>
      </c>
      <c r="AV1285" s="97">
        <v>33</v>
      </c>
      <c r="AW1285" s="100">
        <f t="shared" si="517"/>
        <v>30033</v>
      </c>
      <c r="AY1285" s="7" t="s">
        <v>1461</v>
      </c>
    </row>
    <row r="1286" spans="1:58" ht="13" hidden="1" customHeight="1" outlineLevel="1">
      <c r="A1286" t="s">
        <v>747</v>
      </c>
      <c r="B1286" t="s">
        <v>355</v>
      </c>
      <c r="C1286" s="1">
        <f t="shared" si="506"/>
        <v>3211</v>
      </c>
      <c r="D1286" s="7">
        <f>IF(N1286&gt;0, RANK(N1286,(N1286:P1286,Q1286:AE1286)),0)</f>
        <v>1</v>
      </c>
      <c r="E1286" s="7">
        <f>IF(O1286&gt;0,RANK(O1286,(N1286:P1286,Q1286:AE1286)),0)</f>
        <v>2</v>
      </c>
      <c r="F1286" s="7">
        <f>IF(P1286&gt;0,RANK(P1286,(N1286:P1286,Q1286:AE1286)),0)</f>
        <v>0</v>
      </c>
      <c r="G1286" s="1">
        <f t="shared" si="518"/>
        <v>506</v>
      </c>
      <c r="H1286" s="2">
        <f t="shared" si="519"/>
        <v>0.15758330738087822</v>
      </c>
      <c r="I1286" s="2"/>
      <c r="J1286" s="2">
        <f t="shared" si="509"/>
        <v>0.5683587667393335</v>
      </c>
      <c r="K1286" s="2">
        <f t="shared" si="510"/>
        <v>0.41077545935845533</v>
      </c>
      <c r="L1286" s="2">
        <f t="shared" si="511"/>
        <v>0</v>
      </c>
      <c r="M1286" s="2">
        <f t="shared" si="512"/>
        <v>2.0865773902211171E-2</v>
      </c>
      <c r="N1286" s="55">
        <v>1825</v>
      </c>
      <c r="O1286" s="55">
        <v>1319</v>
      </c>
      <c r="Q1286" s="55">
        <v>67</v>
      </c>
      <c r="AG1286" s="7">
        <f>IF(Q1286&gt;0,RANK(Q1286,(N1286:P1286,Q1286:AE1286)),0)</f>
        <v>3</v>
      </c>
      <c r="AH1286" s="7">
        <f>IF(R1286&gt;0,RANK(R1286,(N1286:P1286,Q1286:AE1286)),0)</f>
        <v>0</v>
      </c>
      <c r="AI1286" s="7">
        <f>IF(T1286&gt;0,RANK(T1286,(N1286:P1286,Q1286:AE1286)),0)</f>
        <v>0</v>
      </c>
      <c r="AJ1286" s="7">
        <f>IF(S1286&gt;0,RANK(S1286,(N1286:P1286,Q1286:AE1286)),0)</f>
        <v>0</v>
      </c>
      <c r="AK1286" s="2">
        <f t="shared" si="513"/>
        <v>2.086577390221115E-2</v>
      </c>
      <c r="AL1286" s="2">
        <f t="shared" si="514"/>
        <v>0</v>
      </c>
      <c r="AM1286" s="2">
        <f t="shared" si="515"/>
        <v>0</v>
      </c>
      <c r="AN1286" s="2">
        <f t="shared" si="516"/>
        <v>0</v>
      </c>
      <c r="AP1286" t="s">
        <v>747</v>
      </c>
      <c r="AQ1286" t="s">
        <v>355</v>
      </c>
      <c r="AT1286">
        <v>2</v>
      </c>
      <c r="AU1286" s="95">
        <v>30</v>
      </c>
      <c r="AV1286" s="97">
        <v>35</v>
      </c>
      <c r="AW1286" s="100">
        <f t="shared" si="517"/>
        <v>30035</v>
      </c>
      <c r="AY1286" s="7" t="s">
        <v>1461</v>
      </c>
      <c r="BF1286" t="s">
        <v>1085</v>
      </c>
    </row>
    <row r="1287" spans="1:58" ht="13" hidden="1" customHeight="1" outlineLevel="1">
      <c r="A1287" t="s">
        <v>2161</v>
      </c>
      <c r="B1287" t="s">
        <v>355</v>
      </c>
      <c r="C1287" s="1">
        <f t="shared" si="506"/>
        <v>444</v>
      </c>
      <c r="D1287" s="7">
        <f>IF(N1287&gt;0, RANK(N1287,(N1287:P1287,Q1287:AE1287)),0)</f>
        <v>2</v>
      </c>
      <c r="E1287" s="7">
        <f>IF(O1287&gt;0,RANK(O1287,(N1287:P1287,Q1287:AE1287)),0)</f>
        <v>1</v>
      </c>
      <c r="F1287" s="7">
        <f>IF(P1287&gt;0,RANK(P1287,(N1287:P1287,Q1287:AE1287)),0)</f>
        <v>0</v>
      </c>
      <c r="G1287" s="1">
        <f t="shared" si="518"/>
        <v>244</v>
      </c>
      <c r="H1287" s="2">
        <f t="shared" si="519"/>
        <v>0.5495495495495496</v>
      </c>
      <c r="I1287" s="2"/>
      <c r="J1287" s="2">
        <f t="shared" si="509"/>
        <v>0.20270270270270271</v>
      </c>
      <c r="K1287" s="2">
        <f t="shared" si="510"/>
        <v>0.75225225225225223</v>
      </c>
      <c r="L1287" s="2">
        <f t="shared" si="511"/>
        <v>0</v>
      </c>
      <c r="M1287" s="2">
        <f t="shared" si="512"/>
        <v>4.5045045045045029E-2</v>
      </c>
      <c r="N1287" s="55">
        <v>90</v>
      </c>
      <c r="O1287" s="55">
        <v>334</v>
      </c>
      <c r="Q1287" s="55">
        <v>20</v>
      </c>
      <c r="AG1287" s="7">
        <f>IF(Q1287&gt;0,RANK(Q1287,(N1287:P1287,Q1287:AE1287)),0)</f>
        <v>3</v>
      </c>
      <c r="AH1287" s="7">
        <f>IF(R1287&gt;0,RANK(R1287,(N1287:P1287,Q1287:AE1287)),0)</f>
        <v>0</v>
      </c>
      <c r="AI1287" s="7">
        <f>IF(T1287&gt;0,RANK(T1287,(N1287:P1287,Q1287:AE1287)),0)</f>
        <v>0</v>
      </c>
      <c r="AJ1287" s="7">
        <f>IF(S1287&gt;0,RANK(S1287,(N1287:P1287,Q1287:AE1287)),0)</f>
        <v>0</v>
      </c>
      <c r="AK1287" s="2">
        <f t="shared" si="513"/>
        <v>4.5045045045045043E-2</v>
      </c>
      <c r="AL1287" s="2">
        <f t="shared" si="514"/>
        <v>0</v>
      </c>
      <c r="AM1287" s="2">
        <f t="shared" si="515"/>
        <v>0</v>
      </c>
      <c r="AN1287" s="2">
        <f t="shared" si="516"/>
        <v>0</v>
      </c>
      <c r="AP1287" t="s">
        <v>2161</v>
      </c>
      <c r="AQ1287" t="s">
        <v>355</v>
      </c>
      <c r="AT1287">
        <v>2</v>
      </c>
      <c r="AU1287" s="95">
        <v>30</v>
      </c>
      <c r="AV1287" s="97">
        <v>37</v>
      </c>
      <c r="AW1287" s="100">
        <f t="shared" si="517"/>
        <v>30037</v>
      </c>
      <c r="AY1287" s="7" t="s">
        <v>1461</v>
      </c>
    </row>
    <row r="1288" spans="1:58" ht="13" hidden="1" customHeight="1" outlineLevel="1">
      <c r="A1288" t="s">
        <v>749</v>
      </c>
      <c r="B1288" t="s">
        <v>355</v>
      </c>
      <c r="C1288" s="1">
        <f t="shared" si="506"/>
        <v>1516</v>
      </c>
      <c r="D1288" s="7">
        <f>IF(N1288&gt;0, RANK(N1288,(N1288:P1288,Q1288:AE1288)),0)</f>
        <v>2</v>
      </c>
      <c r="E1288" s="7">
        <f>IF(O1288&gt;0,RANK(O1288,(N1288:P1288,Q1288:AE1288)),0)</f>
        <v>1</v>
      </c>
      <c r="F1288" s="7">
        <f>IF(P1288&gt;0,RANK(P1288,(N1288:P1288,Q1288:AE1288)),0)</f>
        <v>0</v>
      </c>
      <c r="G1288" s="1">
        <f t="shared" si="518"/>
        <v>527</v>
      </c>
      <c r="H1288" s="2">
        <f t="shared" si="519"/>
        <v>0.34762532981530342</v>
      </c>
      <c r="I1288" s="2"/>
      <c r="J1288" s="2">
        <f t="shared" si="509"/>
        <v>0.31002638522427439</v>
      </c>
      <c r="K1288" s="2">
        <f t="shared" si="510"/>
        <v>0.65765171503957787</v>
      </c>
      <c r="L1288" s="2">
        <f t="shared" si="511"/>
        <v>0</v>
      </c>
      <c r="M1288" s="2">
        <f t="shared" si="512"/>
        <v>3.2321899736147741E-2</v>
      </c>
      <c r="N1288" s="55">
        <v>470</v>
      </c>
      <c r="O1288" s="55">
        <v>997</v>
      </c>
      <c r="Q1288" s="55">
        <v>49</v>
      </c>
      <c r="AG1288" s="7">
        <f>IF(Q1288&gt;0,RANK(Q1288,(N1288:P1288,Q1288:AE1288)),0)</f>
        <v>3</v>
      </c>
      <c r="AH1288" s="7">
        <f>IF(R1288&gt;0,RANK(R1288,(N1288:P1288,Q1288:AE1288)),0)</f>
        <v>0</v>
      </c>
      <c r="AI1288" s="7">
        <f>IF(T1288&gt;0,RANK(T1288,(N1288:P1288,Q1288:AE1288)),0)</f>
        <v>0</v>
      </c>
      <c r="AJ1288" s="7">
        <f>IF(S1288&gt;0,RANK(S1288,(N1288:P1288,Q1288:AE1288)),0)</f>
        <v>0</v>
      </c>
      <c r="AK1288" s="2">
        <f t="shared" si="513"/>
        <v>3.2321899736147755E-2</v>
      </c>
      <c r="AL1288" s="2">
        <f t="shared" si="514"/>
        <v>0</v>
      </c>
      <c r="AM1288" s="2">
        <f t="shared" si="515"/>
        <v>0</v>
      </c>
      <c r="AN1288" s="2">
        <f t="shared" si="516"/>
        <v>0</v>
      </c>
      <c r="AP1288" t="s">
        <v>749</v>
      </c>
      <c r="AQ1288" t="s">
        <v>355</v>
      </c>
      <c r="AT1288">
        <v>2</v>
      </c>
      <c r="AU1288" s="95">
        <v>30</v>
      </c>
      <c r="AV1288" s="97">
        <v>39</v>
      </c>
      <c r="AW1288" s="100">
        <f t="shared" si="517"/>
        <v>30039</v>
      </c>
      <c r="AY1288" s="7" t="s">
        <v>1461</v>
      </c>
    </row>
    <row r="1289" spans="1:58" ht="13" hidden="1" customHeight="1" outlineLevel="1">
      <c r="A1289" t="s">
        <v>650</v>
      </c>
      <c r="B1289" t="s">
        <v>355</v>
      </c>
      <c r="C1289" s="1">
        <f t="shared" si="506"/>
        <v>5035</v>
      </c>
      <c r="D1289" s="7">
        <f>IF(N1289&gt;0, RANK(N1289,(N1289:P1289,Q1289:AE1289)),0)</f>
        <v>2</v>
      </c>
      <c r="E1289" s="7">
        <f>IF(O1289&gt;0,RANK(O1289,(N1289:P1289,Q1289:AE1289)),0)</f>
        <v>1</v>
      </c>
      <c r="F1289" s="7">
        <f>IF(P1289&gt;0,RANK(P1289,(N1289:P1289,Q1289:AE1289)),0)</f>
        <v>0</v>
      </c>
      <c r="G1289" s="1">
        <f t="shared" si="518"/>
        <v>428</v>
      </c>
      <c r="H1289" s="2">
        <f t="shared" si="519"/>
        <v>8.5004965243296926E-2</v>
      </c>
      <c r="I1289" s="2"/>
      <c r="J1289" s="2">
        <f t="shared" si="509"/>
        <v>0.44786494538232374</v>
      </c>
      <c r="K1289" s="2">
        <f t="shared" si="510"/>
        <v>0.53286991062562061</v>
      </c>
      <c r="L1289" s="2">
        <f t="shared" si="511"/>
        <v>0</v>
      </c>
      <c r="M1289" s="2">
        <f t="shared" si="512"/>
        <v>1.9265143992055589E-2</v>
      </c>
      <c r="N1289" s="55">
        <v>2255</v>
      </c>
      <c r="O1289" s="55">
        <v>2683</v>
      </c>
      <c r="Q1289" s="55">
        <v>97</v>
      </c>
      <c r="AG1289" s="7">
        <f>IF(Q1289&gt;0,RANK(Q1289,(N1289:P1289,Q1289:AE1289)),0)</f>
        <v>3</v>
      </c>
      <c r="AH1289" s="7">
        <f>IF(R1289&gt;0,RANK(R1289,(N1289:P1289,Q1289:AE1289)),0)</f>
        <v>0</v>
      </c>
      <c r="AI1289" s="7">
        <f>IF(T1289&gt;0,RANK(T1289,(N1289:P1289,Q1289:AE1289)),0)</f>
        <v>0</v>
      </c>
      <c r="AJ1289" s="7">
        <f>IF(S1289&gt;0,RANK(S1289,(N1289:P1289,Q1289:AE1289)),0)</f>
        <v>0</v>
      </c>
      <c r="AK1289" s="2">
        <f t="shared" si="513"/>
        <v>1.926514399205561E-2</v>
      </c>
      <c r="AL1289" s="2">
        <f t="shared" si="514"/>
        <v>0</v>
      </c>
      <c r="AM1289" s="2">
        <f t="shared" si="515"/>
        <v>0</v>
      </c>
      <c r="AN1289" s="2">
        <f t="shared" si="516"/>
        <v>0</v>
      </c>
      <c r="AP1289" t="s">
        <v>650</v>
      </c>
      <c r="AQ1289" t="s">
        <v>355</v>
      </c>
      <c r="AT1289">
        <v>2</v>
      </c>
      <c r="AU1289" s="95">
        <v>30</v>
      </c>
      <c r="AV1289" s="97">
        <v>41</v>
      </c>
      <c r="AW1289" s="100">
        <f t="shared" si="517"/>
        <v>30041</v>
      </c>
      <c r="AY1289" s="7" t="s">
        <v>1461</v>
      </c>
      <c r="BF1289" t="s">
        <v>2141</v>
      </c>
    </row>
    <row r="1290" spans="1:58" ht="13" hidden="1" customHeight="1" outlineLevel="1">
      <c r="A1290" t="s">
        <v>1268</v>
      </c>
      <c r="B1290" t="s">
        <v>355</v>
      </c>
      <c r="C1290" s="1">
        <f t="shared" si="506"/>
        <v>5247</v>
      </c>
      <c r="D1290" s="7">
        <f>IF(N1290&gt;0, RANK(N1290,(N1290:P1290,Q1290:AE1290)),0)</f>
        <v>2</v>
      </c>
      <c r="E1290" s="7">
        <f>IF(O1290&gt;0,RANK(O1290,(N1290:P1290,Q1290:AE1290)),0)</f>
        <v>1</v>
      </c>
      <c r="F1290" s="7">
        <f>IF(P1290&gt;0,RANK(P1290,(N1290:P1290,Q1290:AE1290)),0)</f>
        <v>0</v>
      </c>
      <c r="G1290" s="1">
        <f t="shared" si="518"/>
        <v>1532</v>
      </c>
      <c r="H1290" s="2">
        <f t="shared" si="519"/>
        <v>0.29197636744806554</v>
      </c>
      <c r="I1290" s="2"/>
      <c r="J1290" s="2">
        <f t="shared" si="509"/>
        <v>0.34267200304936152</v>
      </c>
      <c r="K1290" s="2">
        <f t="shared" si="510"/>
        <v>0.63464837049742706</v>
      </c>
      <c r="L1290" s="2">
        <f t="shared" si="511"/>
        <v>0</v>
      </c>
      <c r="M1290" s="2">
        <f t="shared" si="512"/>
        <v>2.2679626453211421E-2</v>
      </c>
      <c r="N1290" s="55">
        <v>1798</v>
      </c>
      <c r="O1290" s="55">
        <v>3330</v>
      </c>
      <c r="Q1290" s="55">
        <v>119</v>
      </c>
      <c r="AG1290" s="7">
        <f>IF(Q1290&gt;0,RANK(Q1290,(N1290:P1290,Q1290:AE1290)),0)</f>
        <v>3</v>
      </c>
      <c r="AH1290" s="7">
        <f>IF(R1290&gt;0,RANK(R1290,(N1290:P1290,Q1290:AE1290)),0)</f>
        <v>0</v>
      </c>
      <c r="AI1290" s="7">
        <f>IF(T1290&gt;0,RANK(T1290,(N1290:P1290,Q1290:AE1290)),0)</f>
        <v>0</v>
      </c>
      <c r="AJ1290" s="7">
        <f>IF(S1290&gt;0,RANK(S1290,(N1290:P1290,Q1290:AE1290)),0)</f>
        <v>0</v>
      </c>
      <c r="AK1290" s="2">
        <f t="shared" si="513"/>
        <v>2.2679626453211359E-2</v>
      </c>
      <c r="AL1290" s="2">
        <f t="shared" si="514"/>
        <v>0</v>
      </c>
      <c r="AM1290" s="2">
        <f t="shared" si="515"/>
        <v>0</v>
      </c>
      <c r="AN1290" s="2">
        <f t="shared" si="516"/>
        <v>0</v>
      </c>
      <c r="AP1290" t="s">
        <v>1268</v>
      </c>
      <c r="AQ1290" t="s">
        <v>355</v>
      </c>
      <c r="AT1290">
        <v>2</v>
      </c>
      <c r="AU1290" s="95">
        <v>30</v>
      </c>
      <c r="AV1290" s="97">
        <v>43</v>
      </c>
      <c r="AW1290" s="100">
        <f t="shared" si="517"/>
        <v>30043</v>
      </c>
      <c r="AY1290" s="7" t="s">
        <v>1461</v>
      </c>
      <c r="BF1290" t="s">
        <v>1084</v>
      </c>
    </row>
    <row r="1291" spans="1:58" ht="13" hidden="1" customHeight="1" outlineLevel="1">
      <c r="A1291" t="s">
        <v>2280</v>
      </c>
      <c r="B1291" t="s">
        <v>355</v>
      </c>
      <c r="C1291" s="1">
        <f t="shared" si="506"/>
        <v>1010</v>
      </c>
      <c r="D1291" s="7">
        <f>IF(N1291&gt;0, RANK(N1291,(N1291:P1291,Q1291:AE1291)),0)</f>
        <v>2</v>
      </c>
      <c r="E1291" s="7">
        <f>IF(O1291&gt;0,RANK(O1291,(N1291:P1291,Q1291:AE1291)),0)</f>
        <v>1</v>
      </c>
      <c r="F1291" s="7">
        <f>IF(P1291&gt;0,RANK(P1291,(N1291:P1291,Q1291:AE1291)),0)</f>
        <v>0</v>
      </c>
      <c r="G1291" s="1">
        <f t="shared" si="518"/>
        <v>445</v>
      </c>
      <c r="H1291" s="2">
        <f t="shared" si="519"/>
        <v>0.4405940594059406</v>
      </c>
      <c r="I1291" s="2"/>
      <c r="J1291" s="2">
        <f t="shared" si="509"/>
        <v>0.2722772277227723</v>
      </c>
      <c r="K1291" s="2">
        <f t="shared" si="510"/>
        <v>0.71287128712871284</v>
      </c>
      <c r="L1291" s="2">
        <f t="shared" si="511"/>
        <v>0</v>
      </c>
      <c r="M1291" s="2">
        <f t="shared" si="512"/>
        <v>1.4851485148514865E-2</v>
      </c>
      <c r="N1291" s="55">
        <v>275</v>
      </c>
      <c r="O1291" s="55">
        <v>720</v>
      </c>
      <c r="Q1291" s="55">
        <v>15</v>
      </c>
      <c r="AG1291" s="7">
        <f>IF(Q1291&gt;0,RANK(Q1291,(N1291:P1291,Q1291:AE1291)),0)</f>
        <v>3</v>
      </c>
      <c r="AH1291" s="7">
        <f>IF(R1291&gt;0,RANK(R1291,(N1291:P1291,Q1291:AE1291)),0)</f>
        <v>0</v>
      </c>
      <c r="AI1291" s="7">
        <f>IF(T1291&gt;0,RANK(T1291,(N1291:P1291,Q1291:AE1291)),0)</f>
        <v>0</v>
      </c>
      <c r="AJ1291" s="7">
        <f>IF(S1291&gt;0,RANK(S1291,(N1291:P1291,Q1291:AE1291)),0)</f>
        <v>0</v>
      </c>
      <c r="AK1291" s="2">
        <f t="shared" si="513"/>
        <v>1.4851485148514851E-2</v>
      </c>
      <c r="AL1291" s="2">
        <f t="shared" si="514"/>
        <v>0</v>
      </c>
      <c r="AM1291" s="2">
        <f t="shared" si="515"/>
        <v>0</v>
      </c>
      <c r="AN1291" s="2">
        <f t="shared" si="516"/>
        <v>0</v>
      </c>
      <c r="AP1291" t="s">
        <v>2280</v>
      </c>
      <c r="AQ1291" t="s">
        <v>355</v>
      </c>
      <c r="AT1291">
        <v>2</v>
      </c>
      <c r="AU1291" s="95">
        <v>30</v>
      </c>
      <c r="AV1291" s="97">
        <v>45</v>
      </c>
      <c r="AW1291" s="100">
        <f t="shared" si="517"/>
        <v>30045</v>
      </c>
      <c r="AY1291" s="7" t="s">
        <v>1461</v>
      </c>
    </row>
    <row r="1292" spans="1:58" ht="13" hidden="1" customHeight="1" outlineLevel="1">
      <c r="A1292" t="s">
        <v>30</v>
      </c>
      <c r="B1292" t="s">
        <v>355</v>
      </c>
      <c r="C1292" s="1">
        <f t="shared" si="506"/>
        <v>9992</v>
      </c>
      <c r="D1292" s="7">
        <f>IF(N1292&gt;0, RANK(N1292,(N1292:P1292,Q1292:AE1292)),0)</f>
        <v>2</v>
      </c>
      <c r="E1292" s="7">
        <f>IF(O1292&gt;0,RANK(O1292,(N1292:P1292,Q1292:AE1292)),0)</f>
        <v>1</v>
      </c>
      <c r="F1292" s="7">
        <f>IF(P1292&gt;0,RANK(P1292,(N1292:P1292,Q1292:AE1292)),0)</f>
        <v>0</v>
      </c>
      <c r="G1292" s="1">
        <f t="shared" si="518"/>
        <v>1702</v>
      </c>
      <c r="H1292" s="2">
        <f t="shared" si="519"/>
        <v>0.17033626901521218</v>
      </c>
      <c r="I1292" s="2"/>
      <c r="J1292" s="2">
        <f t="shared" si="509"/>
        <v>0.40412329863891111</v>
      </c>
      <c r="K1292" s="2">
        <f t="shared" si="510"/>
        <v>0.57445956765412332</v>
      </c>
      <c r="L1292" s="2">
        <f t="shared" si="511"/>
        <v>0</v>
      </c>
      <c r="M1292" s="2">
        <f t="shared" si="512"/>
        <v>2.1417133706965519E-2</v>
      </c>
      <c r="N1292" s="55">
        <v>4038</v>
      </c>
      <c r="O1292" s="55">
        <v>5740</v>
      </c>
      <c r="Q1292" s="55">
        <v>214</v>
      </c>
      <c r="AG1292" s="7">
        <f>IF(Q1292&gt;0,RANK(Q1292,(N1292:P1292,Q1292:AE1292)),0)</f>
        <v>3</v>
      </c>
      <c r="AH1292" s="7">
        <f>IF(R1292&gt;0,RANK(R1292,(N1292:P1292,Q1292:AE1292)),0)</f>
        <v>0</v>
      </c>
      <c r="AI1292" s="7">
        <f>IF(T1292&gt;0,RANK(T1292,(N1292:P1292,Q1292:AE1292)),0)</f>
        <v>0</v>
      </c>
      <c r="AJ1292" s="7">
        <f>IF(S1292&gt;0,RANK(S1292,(N1292:P1292,Q1292:AE1292)),0)</f>
        <v>0</v>
      </c>
      <c r="AK1292" s="2">
        <f t="shared" si="513"/>
        <v>2.1417133706965571E-2</v>
      </c>
      <c r="AL1292" s="2">
        <f t="shared" si="514"/>
        <v>0</v>
      </c>
      <c r="AM1292" s="2">
        <f t="shared" si="515"/>
        <v>0</v>
      </c>
      <c r="AN1292" s="2">
        <f t="shared" si="516"/>
        <v>0</v>
      </c>
      <c r="AP1292" t="s">
        <v>30</v>
      </c>
      <c r="AQ1292" t="s">
        <v>355</v>
      </c>
      <c r="AT1292">
        <v>2</v>
      </c>
      <c r="AU1292" s="95">
        <v>30</v>
      </c>
      <c r="AV1292" s="97">
        <v>47</v>
      </c>
      <c r="AW1292" s="100">
        <f t="shared" si="517"/>
        <v>30047</v>
      </c>
      <c r="AY1292" s="7" t="s">
        <v>1461</v>
      </c>
      <c r="BF1292" t="s">
        <v>872</v>
      </c>
    </row>
    <row r="1293" spans="1:58" ht="13" hidden="1" customHeight="1" outlineLevel="1">
      <c r="A1293" t="s">
        <v>370</v>
      </c>
      <c r="B1293" t="s">
        <v>355</v>
      </c>
      <c r="C1293" s="1">
        <f t="shared" si="506"/>
        <v>26087</v>
      </c>
      <c r="D1293" s="7">
        <f>IF(N1293&gt;0, RANK(N1293,(N1293:P1293,Q1293:AE1293)),0)</f>
        <v>2</v>
      </c>
      <c r="E1293" s="7">
        <f>IF(O1293&gt;0,RANK(O1293,(N1293:P1293,Q1293:AE1293)),0)</f>
        <v>1</v>
      </c>
      <c r="F1293" s="7">
        <f>IF(P1293&gt;0,RANK(P1293,(N1293:P1293,Q1293:AE1293)),0)</f>
        <v>0</v>
      </c>
      <c r="G1293" s="1">
        <f t="shared" si="518"/>
        <v>1353</v>
      </c>
      <c r="H1293" s="2">
        <f t="shared" si="519"/>
        <v>5.1864913558477402E-2</v>
      </c>
      <c r="I1293" s="2"/>
      <c r="J1293" s="2">
        <f t="shared" si="509"/>
        <v>0.46390922681795532</v>
      </c>
      <c r="K1293" s="2">
        <f t="shared" si="510"/>
        <v>0.51577414037643265</v>
      </c>
      <c r="L1293" s="2">
        <f t="shared" si="511"/>
        <v>0</v>
      </c>
      <c r="M1293" s="2">
        <f t="shared" si="512"/>
        <v>2.0316632805612023E-2</v>
      </c>
      <c r="N1293" s="55">
        <v>12102</v>
      </c>
      <c r="O1293" s="55">
        <v>13455</v>
      </c>
      <c r="Q1293" s="55">
        <v>530</v>
      </c>
      <c r="AG1293" s="7">
        <f>IF(Q1293&gt;0,RANK(Q1293,(N1293:P1293,Q1293:AE1293)),0)</f>
        <v>3</v>
      </c>
      <c r="AH1293" s="7">
        <f>IF(R1293&gt;0,RANK(R1293,(N1293:P1293,Q1293:AE1293)),0)</f>
        <v>0</v>
      </c>
      <c r="AI1293" s="7">
        <f>IF(T1293&gt;0,RANK(T1293,(N1293:P1293,Q1293:AE1293)),0)</f>
        <v>0</v>
      </c>
      <c r="AJ1293" s="7">
        <f>IF(S1293&gt;0,RANK(S1293,(N1293:P1293,Q1293:AE1293)),0)</f>
        <v>0</v>
      </c>
      <c r="AK1293" s="2">
        <f t="shared" si="513"/>
        <v>2.0316632805611991E-2</v>
      </c>
      <c r="AL1293" s="2">
        <f t="shared" si="514"/>
        <v>0</v>
      </c>
      <c r="AM1293" s="2">
        <f t="shared" si="515"/>
        <v>0</v>
      </c>
      <c r="AN1293" s="2">
        <f t="shared" si="516"/>
        <v>0</v>
      </c>
      <c r="AP1293" t="s">
        <v>370</v>
      </c>
      <c r="AQ1293" t="s">
        <v>355</v>
      </c>
      <c r="AT1293">
        <v>2</v>
      </c>
      <c r="AU1293" s="95">
        <v>30</v>
      </c>
      <c r="AV1293" s="97">
        <v>49</v>
      </c>
      <c r="AW1293" s="100">
        <f t="shared" si="517"/>
        <v>30049</v>
      </c>
      <c r="AY1293" s="7" t="s">
        <v>1461</v>
      </c>
      <c r="BF1293" t="s">
        <v>2142</v>
      </c>
    </row>
    <row r="1294" spans="1:58" ht="13" hidden="1" customHeight="1" outlineLevel="1">
      <c r="A1294" t="s">
        <v>2445</v>
      </c>
      <c r="B1294" t="s">
        <v>355</v>
      </c>
      <c r="C1294" s="1">
        <f t="shared" si="506"/>
        <v>872</v>
      </c>
      <c r="D1294" s="7">
        <f>IF(N1294&gt;0, RANK(N1294,(N1294:P1294,Q1294:AE1294)),0)</f>
        <v>2</v>
      </c>
      <c r="E1294" s="7">
        <f>IF(O1294&gt;0,RANK(O1294,(N1294:P1294,Q1294:AE1294)),0)</f>
        <v>1</v>
      </c>
      <c r="F1294" s="7">
        <f>IF(P1294&gt;0,RANK(P1294,(N1294:P1294,Q1294:AE1294)),0)</f>
        <v>0</v>
      </c>
      <c r="G1294" s="1">
        <f t="shared" si="518"/>
        <v>382</v>
      </c>
      <c r="H1294" s="2">
        <f t="shared" si="519"/>
        <v>0.43807339449541283</v>
      </c>
      <c r="I1294" s="2"/>
      <c r="J1294" s="2">
        <f t="shared" si="509"/>
        <v>0.27064220183486237</v>
      </c>
      <c r="K1294" s="2">
        <f t="shared" si="510"/>
        <v>0.70871559633027525</v>
      </c>
      <c r="L1294" s="2">
        <f t="shared" si="511"/>
        <v>0</v>
      </c>
      <c r="M1294" s="2">
        <f t="shared" si="512"/>
        <v>2.0642201834862317E-2</v>
      </c>
      <c r="N1294" s="55">
        <v>236</v>
      </c>
      <c r="O1294" s="55">
        <v>618</v>
      </c>
      <c r="Q1294" s="55">
        <v>18</v>
      </c>
      <c r="AG1294" s="7">
        <f>IF(Q1294&gt;0,RANK(Q1294,(N1294:P1294,Q1294:AE1294)),0)</f>
        <v>3</v>
      </c>
      <c r="AH1294" s="7">
        <f>IF(R1294&gt;0,RANK(R1294,(N1294:P1294,Q1294:AE1294)),0)</f>
        <v>0</v>
      </c>
      <c r="AI1294" s="7">
        <f>IF(T1294&gt;0,RANK(T1294,(N1294:P1294,Q1294:AE1294)),0)</f>
        <v>0</v>
      </c>
      <c r="AJ1294" s="7">
        <f>IF(S1294&gt;0,RANK(S1294,(N1294:P1294,Q1294:AE1294)),0)</f>
        <v>0</v>
      </c>
      <c r="AK1294" s="2">
        <f t="shared" si="513"/>
        <v>2.0642201834862386E-2</v>
      </c>
      <c r="AL1294" s="2">
        <f t="shared" si="514"/>
        <v>0</v>
      </c>
      <c r="AM1294" s="2">
        <f t="shared" si="515"/>
        <v>0</v>
      </c>
      <c r="AN1294" s="2">
        <f t="shared" si="516"/>
        <v>0</v>
      </c>
      <c r="AP1294" t="s">
        <v>2445</v>
      </c>
      <c r="AQ1294" t="s">
        <v>355</v>
      </c>
      <c r="AT1294">
        <v>2</v>
      </c>
      <c r="AU1294" s="95">
        <v>30</v>
      </c>
      <c r="AV1294" s="97">
        <v>51</v>
      </c>
      <c r="AW1294" s="100">
        <f t="shared" si="517"/>
        <v>30051</v>
      </c>
      <c r="AY1294" s="7" t="s">
        <v>1461</v>
      </c>
      <c r="BF1294" t="s">
        <v>1760</v>
      </c>
    </row>
    <row r="1295" spans="1:58" ht="13" hidden="1" customHeight="1" outlineLevel="1">
      <c r="A1295" t="s">
        <v>181</v>
      </c>
      <c r="B1295" t="s">
        <v>355</v>
      </c>
      <c r="C1295" s="1">
        <f t="shared" si="506"/>
        <v>7342</v>
      </c>
      <c r="D1295" s="7">
        <f>IF(N1295&gt;0, RANK(N1295,(N1295:P1295,Q1295:AE1295)),0)</f>
        <v>2</v>
      </c>
      <c r="E1295" s="7">
        <f>IF(O1295&gt;0,RANK(O1295,(N1295:P1295,Q1295:AE1295)),0)</f>
        <v>1</v>
      </c>
      <c r="F1295" s="7">
        <f>IF(P1295&gt;0,RANK(P1295,(N1295:P1295,Q1295:AE1295)),0)</f>
        <v>0</v>
      </c>
      <c r="G1295" s="1">
        <f t="shared" si="518"/>
        <v>3300</v>
      </c>
      <c r="H1295" s="2">
        <f t="shared" si="519"/>
        <v>0.44946880958866792</v>
      </c>
      <c r="I1295" s="2"/>
      <c r="J1295" s="2">
        <f t="shared" si="509"/>
        <v>0.25932988286570419</v>
      </c>
      <c r="K1295" s="2">
        <f t="shared" si="510"/>
        <v>0.7087986924543721</v>
      </c>
      <c r="L1295" s="2">
        <f t="shared" si="511"/>
        <v>0</v>
      </c>
      <c r="M1295" s="2">
        <f t="shared" si="512"/>
        <v>3.1871424679923654E-2</v>
      </c>
      <c r="N1295" s="55">
        <v>1904</v>
      </c>
      <c r="O1295" s="55">
        <v>5204</v>
      </c>
      <c r="Q1295" s="55">
        <v>234</v>
      </c>
      <c r="AG1295" s="7">
        <f>IF(Q1295&gt;0,RANK(Q1295,(N1295:P1295,Q1295:AE1295)),0)</f>
        <v>3</v>
      </c>
      <c r="AH1295" s="7">
        <f>IF(R1295&gt;0,RANK(R1295,(N1295:P1295,Q1295:AE1295)),0)</f>
        <v>0</v>
      </c>
      <c r="AI1295" s="7">
        <f>IF(T1295&gt;0,RANK(T1295,(N1295:P1295,Q1295:AE1295)),0)</f>
        <v>0</v>
      </c>
      <c r="AJ1295" s="7">
        <f>IF(S1295&gt;0,RANK(S1295,(N1295:P1295,Q1295:AE1295)),0)</f>
        <v>0</v>
      </c>
      <c r="AK1295" s="2">
        <f t="shared" si="513"/>
        <v>3.1871424679923724E-2</v>
      </c>
      <c r="AL1295" s="2">
        <f t="shared" si="514"/>
        <v>0</v>
      </c>
      <c r="AM1295" s="2">
        <f t="shared" si="515"/>
        <v>0</v>
      </c>
      <c r="AN1295" s="2">
        <f t="shared" si="516"/>
        <v>0</v>
      </c>
      <c r="AP1295" t="s">
        <v>181</v>
      </c>
      <c r="AQ1295" t="s">
        <v>355</v>
      </c>
      <c r="AT1295">
        <v>2</v>
      </c>
      <c r="AU1295" s="95">
        <v>30</v>
      </c>
      <c r="AV1295" s="97">
        <v>53</v>
      </c>
      <c r="AW1295" s="100">
        <f t="shared" si="517"/>
        <v>30053</v>
      </c>
      <c r="AY1295" s="7" t="s">
        <v>1461</v>
      </c>
      <c r="BF1295" t="s">
        <v>1410</v>
      </c>
    </row>
    <row r="1296" spans="1:58" ht="13" hidden="1" customHeight="1" outlineLevel="1">
      <c r="A1296" t="s">
        <v>2237</v>
      </c>
      <c r="B1296" t="s">
        <v>355</v>
      </c>
      <c r="C1296" s="1">
        <f t="shared" si="506"/>
        <v>862</v>
      </c>
      <c r="D1296" s="7">
        <f>IF(N1296&gt;0, RANK(N1296,(N1296:P1296,Q1296:AE1296)),0)</f>
        <v>2</v>
      </c>
      <c r="E1296" s="7">
        <f>IF(O1296&gt;0,RANK(O1296,(N1296:P1296,Q1296:AE1296)),0)</f>
        <v>1</v>
      </c>
      <c r="F1296" s="7">
        <f>IF(P1296&gt;0,RANK(P1296,(N1296:P1296,Q1296:AE1296)),0)</f>
        <v>0</v>
      </c>
      <c r="G1296" s="1">
        <f t="shared" si="518"/>
        <v>464</v>
      </c>
      <c r="H1296" s="2">
        <f t="shared" si="519"/>
        <v>0.53828306264501158</v>
      </c>
      <c r="I1296" s="2"/>
      <c r="J1296" s="2">
        <f t="shared" si="509"/>
        <v>0.21925754060324826</v>
      </c>
      <c r="K1296" s="2">
        <f t="shared" si="510"/>
        <v>0.75754060324825989</v>
      </c>
      <c r="L1296" s="2">
        <f t="shared" si="511"/>
        <v>0</v>
      </c>
      <c r="M1296" s="2">
        <f t="shared" si="512"/>
        <v>2.3201856148491906E-2</v>
      </c>
      <c r="N1296" s="55">
        <v>189</v>
      </c>
      <c r="O1296" s="55">
        <v>653</v>
      </c>
      <c r="Q1296" s="55">
        <v>20</v>
      </c>
      <c r="AG1296" s="7">
        <f>IF(Q1296&gt;0,RANK(Q1296,(N1296:P1296,Q1296:AE1296)),0)</f>
        <v>3</v>
      </c>
      <c r="AH1296" s="7">
        <f>IF(R1296&gt;0,RANK(R1296,(N1296:P1296,Q1296:AE1296)),0)</f>
        <v>0</v>
      </c>
      <c r="AI1296" s="7">
        <f>IF(T1296&gt;0,RANK(T1296,(N1296:P1296,Q1296:AE1296)),0)</f>
        <v>0</v>
      </c>
      <c r="AJ1296" s="7">
        <f>IF(S1296&gt;0,RANK(S1296,(N1296:P1296,Q1296:AE1296)),0)</f>
        <v>0</v>
      </c>
      <c r="AK1296" s="2">
        <f t="shared" si="513"/>
        <v>2.3201856148491878E-2</v>
      </c>
      <c r="AL1296" s="2">
        <f t="shared" si="514"/>
        <v>0</v>
      </c>
      <c r="AM1296" s="2">
        <f t="shared" si="515"/>
        <v>0</v>
      </c>
      <c r="AN1296" s="2">
        <f t="shared" si="516"/>
        <v>0</v>
      </c>
      <c r="AP1296" t="s">
        <v>2237</v>
      </c>
      <c r="AQ1296" t="s">
        <v>355</v>
      </c>
      <c r="AT1296">
        <v>2</v>
      </c>
      <c r="AU1296" s="95">
        <v>30</v>
      </c>
      <c r="AV1296" s="97">
        <v>55</v>
      </c>
      <c r="AW1296" s="100">
        <f t="shared" si="517"/>
        <v>30055</v>
      </c>
      <c r="AY1296" s="7" t="s">
        <v>1461</v>
      </c>
    </row>
    <row r="1297" spans="1:58" ht="13" hidden="1" customHeight="1" outlineLevel="1">
      <c r="A1297" t="s">
        <v>584</v>
      </c>
      <c r="B1297" t="s">
        <v>355</v>
      </c>
      <c r="C1297" s="1">
        <f t="shared" si="506"/>
        <v>3635</v>
      </c>
      <c r="D1297" s="7">
        <f>IF(N1297&gt;0, RANK(N1297,(N1297:P1297,Q1297:AE1297)),0)</f>
        <v>2</v>
      </c>
      <c r="E1297" s="7">
        <f>IF(O1297&gt;0,RANK(O1297,(N1297:P1297,Q1297:AE1297)),0)</f>
        <v>1</v>
      </c>
      <c r="F1297" s="7">
        <f>IF(P1297&gt;0,RANK(P1297,(N1297:P1297,Q1297:AE1297)),0)</f>
        <v>0</v>
      </c>
      <c r="G1297" s="1">
        <f t="shared" si="518"/>
        <v>1535</v>
      </c>
      <c r="H1297" s="2">
        <f t="shared" si="519"/>
        <v>0.42228335625859698</v>
      </c>
      <c r="I1297" s="2"/>
      <c r="J1297" s="2">
        <f t="shared" si="509"/>
        <v>0.27895460797799176</v>
      </c>
      <c r="K1297" s="2">
        <f t="shared" si="510"/>
        <v>0.70123796423658868</v>
      </c>
      <c r="L1297" s="2">
        <f t="shared" si="511"/>
        <v>0</v>
      </c>
      <c r="M1297" s="2">
        <f t="shared" si="512"/>
        <v>1.9807427785419551E-2</v>
      </c>
      <c r="N1297" s="55">
        <v>1014</v>
      </c>
      <c r="O1297" s="55">
        <v>2549</v>
      </c>
      <c r="Q1297" s="55">
        <v>72</v>
      </c>
      <c r="AG1297" s="7">
        <f>IF(Q1297&gt;0,RANK(Q1297,(N1297:P1297,Q1297:AE1297)),0)</f>
        <v>3</v>
      </c>
      <c r="AH1297" s="7">
        <f>IF(R1297&gt;0,RANK(R1297,(N1297:P1297,Q1297:AE1297)),0)</f>
        <v>0</v>
      </c>
      <c r="AI1297" s="7">
        <f>IF(T1297&gt;0,RANK(T1297,(N1297:P1297,Q1297:AE1297)),0)</f>
        <v>0</v>
      </c>
      <c r="AJ1297" s="7">
        <f>IF(S1297&gt;0,RANK(S1297,(N1297:P1297,Q1297:AE1297)),0)</f>
        <v>0</v>
      </c>
      <c r="AK1297" s="2">
        <f t="shared" si="513"/>
        <v>1.9807427785419534E-2</v>
      </c>
      <c r="AL1297" s="2">
        <f t="shared" si="514"/>
        <v>0</v>
      </c>
      <c r="AM1297" s="2">
        <f t="shared" si="515"/>
        <v>0</v>
      </c>
      <c r="AN1297" s="2">
        <f t="shared" si="516"/>
        <v>0</v>
      </c>
      <c r="AP1297" t="s">
        <v>584</v>
      </c>
      <c r="AQ1297" t="s">
        <v>355</v>
      </c>
      <c r="AT1297">
        <v>2</v>
      </c>
      <c r="AU1297" s="95">
        <v>30</v>
      </c>
      <c r="AV1297" s="97">
        <v>57</v>
      </c>
      <c r="AW1297" s="100">
        <f t="shared" si="517"/>
        <v>30057</v>
      </c>
      <c r="AY1297" s="7" t="s">
        <v>1461</v>
      </c>
      <c r="BF1297" t="s">
        <v>1410</v>
      </c>
    </row>
    <row r="1298" spans="1:58" ht="13" hidden="1" customHeight="1" outlineLevel="1">
      <c r="A1298" t="s">
        <v>2178</v>
      </c>
      <c r="B1298" t="s">
        <v>355</v>
      </c>
      <c r="C1298" s="1">
        <f t="shared" si="506"/>
        <v>785</v>
      </c>
      <c r="D1298" s="7">
        <f>IF(N1298&gt;0, RANK(N1298,(N1298:P1298,Q1298:AE1298)),0)</f>
        <v>2</v>
      </c>
      <c r="E1298" s="7">
        <f>IF(O1298&gt;0,RANK(O1298,(N1298:P1298,Q1298:AE1298)),0)</f>
        <v>1</v>
      </c>
      <c r="F1298" s="7">
        <f>IF(P1298&gt;0,RANK(P1298,(N1298:P1298,Q1298:AE1298)),0)</f>
        <v>0</v>
      </c>
      <c r="G1298" s="1">
        <f t="shared" si="518"/>
        <v>408</v>
      </c>
      <c r="H1298" s="2">
        <f t="shared" si="519"/>
        <v>0.5197452229299363</v>
      </c>
      <c r="I1298" s="2"/>
      <c r="J1298" s="2">
        <f t="shared" si="509"/>
        <v>0.23184713375796179</v>
      </c>
      <c r="K1298" s="2">
        <f t="shared" si="510"/>
        <v>0.75159235668789814</v>
      </c>
      <c r="L1298" s="2">
        <f t="shared" si="511"/>
        <v>0</v>
      </c>
      <c r="M1298" s="2">
        <f t="shared" si="512"/>
        <v>1.6560509554140124E-2</v>
      </c>
      <c r="N1298" s="55">
        <v>182</v>
      </c>
      <c r="O1298" s="55">
        <v>590</v>
      </c>
      <c r="Q1298" s="55">
        <v>13</v>
      </c>
      <c r="AG1298" s="7">
        <f>IF(Q1298&gt;0,RANK(Q1298,(N1298:P1298,Q1298:AE1298)),0)</f>
        <v>3</v>
      </c>
      <c r="AH1298" s="7">
        <f>IF(R1298&gt;0,RANK(R1298,(N1298:P1298,Q1298:AE1298)),0)</f>
        <v>0</v>
      </c>
      <c r="AI1298" s="7">
        <f>IF(T1298&gt;0,RANK(T1298,(N1298:P1298,Q1298:AE1298)),0)</f>
        <v>0</v>
      </c>
      <c r="AJ1298" s="7">
        <f>IF(S1298&gt;0,RANK(S1298,(N1298:P1298,Q1298:AE1298)),0)</f>
        <v>0</v>
      </c>
      <c r="AK1298" s="2">
        <f t="shared" si="513"/>
        <v>1.6560509554140127E-2</v>
      </c>
      <c r="AL1298" s="2">
        <f t="shared" si="514"/>
        <v>0</v>
      </c>
      <c r="AM1298" s="2">
        <f t="shared" si="515"/>
        <v>0</v>
      </c>
      <c r="AN1298" s="2">
        <f t="shared" si="516"/>
        <v>0</v>
      </c>
      <c r="AP1298" t="s">
        <v>2178</v>
      </c>
      <c r="AQ1298" t="s">
        <v>355</v>
      </c>
      <c r="AT1298">
        <v>2</v>
      </c>
      <c r="AU1298" s="95">
        <v>30</v>
      </c>
      <c r="AV1298" s="97">
        <v>59</v>
      </c>
      <c r="AW1298" s="100">
        <f t="shared" si="517"/>
        <v>30059</v>
      </c>
      <c r="AY1298" s="7" t="s">
        <v>1461</v>
      </c>
    </row>
    <row r="1299" spans="1:58" ht="13" hidden="1" customHeight="1" outlineLevel="1">
      <c r="A1299" t="s">
        <v>707</v>
      </c>
      <c r="B1299" t="s">
        <v>355</v>
      </c>
      <c r="C1299" s="1">
        <f t="shared" si="506"/>
        <v>1537</v>
      </c>
      <c r="D1299" s="7">
        <f>IF(N1299&gt;0, RANK(N1299,(N1299:P1299,Q1299:AE1299)),0)</f>
        <v>2</v>
      </c>
      <c r="E1299" s="7">
        <f>IF(O1299&gt;0,RANK(O1299,(N1299:P1299,Q1299:AE1299)),0)</f>
        <v>1</v>
      </c>
      <c r="F1299" s="7">
        <f>IF(P1299&gt;0,RANK(P1299,(N1299:P1299,Q1299:AE1299)),0)</f>
        <v>0</v>
      </c>
      <c r="G1299" s="1">
        <f t="shared" si="518"/>
        <v>477</v>
      </c>
      <c r="H1299" s="2">
        <f t="shared" si="519"/>
        <v>0.31034482758620691</v>
      </c>
      <c r="I1299" s="2"/>
      <c r="J1299" s="2">
        <f t="shared" si="509"/>
        <v>0.32791151594014312</v>
      </c>
      <c r="K1299" s="2">
        <f t="shared" si="510"/>
        <v>0.63825634352635008</v>
      </c>
      <c r="L1299" s="2">
        <f t="shared" si="511"/>
        <v>0</v>
      </c>
      <c r="M1299" s="2">
        <f t="shared" si="512"/>
        <v>3.3832140533506805E-2</v>
      </c>
      <c r="N1299" s="55">
        <v>504</v>
      </c>
      <c r="O1299" s="55">
        <v>981</v>
      </c>
      <c r="Q1299" s="55">
        <v>52</v>
      </c>
      <c r="AG1299" s="7">
        <f>IF(Q1299&gt;0,RANK(Q1299,(N1299:P1299,Q1299:AE1299)),0)</f>
        <v>3</v>
      </c>
      <c r="AH1299" s="7">
        <f>IF(R1299&gt;0,RANK(R1299,(N1299:P1299,Q1299:AE1299)),0)</f>
        <v>0</v>
      </c>
      <c r="AI1299" s="7">
        <f>IF(T1299&gt;0,RANK(T1299,(N1299:P1299,Q1299:AE1299)),0)</f>
        <v>0</v>
      </c>
      <c r="AJ1299" s="7">
        <f>IF(S1299&gt;0,RANK(S1299,(N1299:P1299,Q1299:AE1299)),0)</f>
        <v>0</v>
      </c>
      <c r="AK1299" s="2">
        <f t="shared" si="513"/>
        <v>3.3832140533506833E-2</v>
      </c>
      <c r="AL1299" s="2">
        <f t="shared" si="514"/>
        <v>0</v>
      </c>
      <c r="AM1299" s="2">
        <f t="shared" si="515"/>
        <v>0</v>
      </c>
      <c r="AN1299" s="2">
        <f t="shared" si="516"/>
        <v>0</v>
      </c>
      <c r="AP1299" t="s">
        <v>707</v>
      </c>
      <c r="AQ1299" t="s">
        <v>355</v>
      </c>
      <c r="AT1299">
        <v>2</v>
      </c>
      <c r="AU1299" s="95">
        <v>30</v>
      </c>
      <c r="AV1299" s="97">
        <v>61</v>
      </c>
      <c r="AW1299" s="100">
        <f t="shared" si="517"/>
        <v>30061</v>
      </c>
      <c r="AY1299" s="7" t="s">
        <v>1461</v>
      </c>
      <c r="BF1299" t="s">
        <v>1085</v>
      </c>
    </row>
    <row r="1300" spans="1:58" ht="13" hidden="1" customHeight="1" outlineLevel="1">
      <c r="A1300" t="s">
        <v>1558</v>
      </c>
      <c r="B1300" t="s">
        <v>355</v>
      </c>
      <c r="C1300" s="1">
        <f t="shared" si="506"/>
        <v>42250</v>
      </c>
      <c r="D1300" s="7">
        <f>IF(N1300&gt;0, RANK(N1300,(N1300:P1300,Q1300:AE1300)),0)</f>
        <v>1</v>
      </c>
      <c r="E1300" s="7">
        <f>IF(O1300&gt;0,RANK(O1300,(N1300:P1300,Q1300:AE1300)),0)</f>
        <v>2</v>
      </c>
      <c r="F1300" s="7">
        <f>IF(P1300&gt;0,RANK(P1300,(N1300:P1300,Q1300:AE1300)),0)</f>
        <v>0</v>
      </c>
      <c r="G1300" s="1">
        <f t="shared" si="518"/>
        <v>6393</v>
      </c>
      <c r="H1300" s="2">
        <f t="shared" si="519"/>
        <v>0.15131360946745562</v>
      </c>
      <c r="I1300" s="2"/>
      <c r="J1300" s="2">
        <f t="shared" si="509"/>
        <v>0.56454437869822482</v>
      </c>
      <c r="K1300" s="2">
        <f t="shared" si="510"/>
        <v>0.41323076923076923</v>
      </c>
      <c r="L1300" s="2">
        <f t="shared" si="511"/>
        <v>0</v>
      </c>
      <c r="M1300" s="2">
        <f t="shared" si="512"/>
        <v>2.2224852071005941E-2</v>
      </c>
      <c r="N1300" s="55">
        <v>23852</v>
      </c>
      <c r="O1300" s="55">
        <v>17459</v>
      </c>
      <c r="Q1300" s="55">
        <v>939</v>
      </c>
      <c r="AG1300" s="7">
        <f>IF(Q1300&gt;0,RANK(Q1300,(N1300:P1300,Q1300:AE1300)),0)</f>
        <v>3</v>
      </c>
      <c r="AH1300" s="7">
        <f>IF(R1300&gt;0,RANK(R1300,(N1300:P1300,Q1300:AE1300)),0)</f>
        <v>0</v>
      </c>
      <c r="AI1300" s="7">
        <f>IF(T1300&gt;0,RANK(T1300,(N1300:P1300,Q1300:AE1300)),0)</f>
        <v>0</v>
      </c>
      <c r="AJ1300" s="7">
        <f>IF(S1300&gt;0,RANK(S1300,(N1300:P1300,Q1300:AE1300)),0)</f>
        <v>0</v>
      </c>
      <c r="AK1300" s="2">
        <f t="shared" si="513"/>
        <v>2.2224852071005916E-2</v>
      </c>
      <c r="AL1300" s="2">
        <f t="shared" si="514"/>
        <v>0</v>
      </c>
      <c r="AM1300" s="2">
        <f t="shared" si="515"/>
        <v>0</v>
      </c>
      <c r="AN1300" s="2">
        <f t="shared" si="516"/>
        <v>0</v>
      </c>
      <c r="AP1300" t="s">
        <v>1558</v>
      </c>
      <c r="AQ1300" t="s">
        <v>355</v>
      </c>
      <c r="AT1300">
        <v>2</v>
      </c>
      <c r="AU1300" s="95">
        <v>30</v>
      </c>
      <c r="AV1300" s="97">
        <v>63</v>
      </c>
      <c r="AW1300" s="100">
        <f t="shared" si="517"/>
        <v>30063</v>
      </c>
      <c r="AY1300" s="7" t="s">
        <v>1461</v>
      </c>
      <c r="BF1300" t="s">
        <v>872</v>
      </c>
    </row>
    <row r="1301" spans="1:58" ht="13" hidden="1" customHeight="1" outlineLevel="1">
      <c r="A1301" t="s">
        <v>1352</v>
      </c>
      <c r="B1301" t="s">
        <v>355</v>
      </c>
      <c r="C1301" s="1">
        <f t="shared" ref="C1301:C1325" si="520">SUM(N1301:AE1301)</f>
        <v>2059</v>
      </c>
      <c r="D1301" s="7">
        <f>IF(N1301&gt;0, RANK(N1301,(N1301:P1301,Q1301:AE1301)),0)</f>
        <v>2</v>
      </c>
      <c r="E1301" s="7">
        <f>IF(O1301&gt;0,RANK(O1301,(N1301:P1301,Q1301:AE1301)),0)</f>
        <v>1</v>
      </c>
      <c r="F1301" s="7">
        <f>IF(P1301&gt;0,RANK(P1301,(N1301:P1301,Q1301:AE1301)),0)</f>
        <v>0</v>
      </c>
      <c r="G1301" s="1">
        <f t="shared" si="518"/>
        <v>1130</v>
      </c>
      <c r="H1301" s="2">
        <f t="shared" si="519"/>
        <v>0.5488101019912579</v>
      </c>
      <c r="I1301" s="2"/>
      <c r="J1301" s="2">
        <f t="shared" ref="J1301:J1325" si="521">IF($C1301=0,"-",N1301/$C1301)</f>
        <v>0.21466731423020885</v>
      </c>
      <c r="K1301" s="2">
        <f t="shared" ref="K1301:K1325" si="522">IF($C1301=0,"-",O1301/$C1301)</f>
        <v>0.7634774162214667</v>
      </c>
      <c r="L1301" s="2">
        <f t="shared" ref="L1301:L1325" si="523">IF($C1301=0,"-",P1301/$C1301)</f>
        <v>0</v>
      </c>
      <c r="M1301" s="2">
        <f t="shared" ref="M1301:M1325" si="524">IF(C1301=0,"-",(1-J1301-K1301-L1301))</f>
        <v>2.1855269548324396E-2</v>
      </c>
      <c r="N1301" s="55">
        <v>442</v>
      </c>
      <c r="O1301" s="55">
        <v>1572</v>
      </c>
      <c r="Q1301" s="55">
        <v>45</v>
      </c>
      <c r="AG1301" s="7">
        <f>IF(Q1301&gt;0,RANK(Q1301,(N1301:P1301,Q1301:AE1301)),0)</f>
        <v>3</v>
      </c>
      <c r="AH1301" s="7">
        <f>IF(R1301&gt;0,RANK(R1301,(N1301:P1301,Q1301:AE1301)),0)</f>
        <v>0</v>
      </c>
      <c r="AI1301" s="7">
        <f>IF(T1301&gt;0,RANK(T1301,(N1301:P1301,Q1301:AE1301)),0)</f>
        <v>0</v>
      </c>
      <c r="AJ1301" s="7">
        <f>IF(S1301&gt;0,RANK(S1301,(N1301:P1301,Q1301:AE1301)),0)</f>
        <v>0</v>
      </c>
      <c r="AK1301" s="2">
        <f t="shared" ref="AK1301:AK1325" si="525">IF($C1301=0,"-",Q1301/$C1301)</f>
        <v>2.1855269548324428E-2</v>
      </c>
      <c r="AL1301" s="2">
        <f t="shared" ref="AL1301:AL1325" si="526">IF($C1301=0,"-",R1301/$C1301)</f>
        <v>0</v>
      </c>
      <c r="AM1301" s="2">
        <f t="shared" ref="AM1301:AM1325" si="527">IF($C1301=0,"-",T1301/$C1301)</f>
        <v>0</v>
      </c>
      <c r="AN1301" s="2">
        <f t="shared" ref="AN1301:AN1325" si="528">IF($C1301=0,"-",S1301/$C1301)</f>
        <v>0</v>
      </c>
      <c r="AP1301" t="s">
        <v>1352</v>
      </c>
      <c r="AQ1301" t="s">
        <v>355</v>
      </c>
      <c r="AT1301">
        <v>2</v>
      </c>
      <c r="AU1301" s="95">
        <v>30</v>
      </c>
      <c r="AV1301" s="97">
        <v>65</v>
      </c>
      <c r="AW1301" s="100">
        <f t="shared" si="517"/>
        <v>30065</v>
      </c>
      <c r="AY1301" s="7" t="s">
        <v>1461</v>
      </c>
      <c r="BF1301" t="s">
        <v>1760</v>
      </c>
    </row>
    <row r="1302" spans="1:58" ht="13" hidden="1" customHeight="1" outlineLevel="1">
      <c r="A1302" t="s">
        <v>473</v>
      </c>
      <c r="B1302" t="s">
        <v>355</v>
      </c>
      <c r="C1302" s="1">
        <f t="shared" si="520"/>
        <v>6991</v>
      </c>
      <c r="D1302" s="7">
        <f>IF(N1302&gt;0, RANK(N1302,(N1302:P1302,Q1302:AE1302)),0)</f>
        <v>2</v>
      </c>
      <c r="E1302" s="7">
        <f>IF(O1302&gt;0,RANK(O1302,(N1302:P1302,Q1302:AE1302)),0)</f>
        <v>1</v>
      </c>
      <c r="F1302" s="7">
        <f>IF(P1302&gt;0,RANK(P1302,(N1302:P1302,Q1302:AE1302)),0)</f>
        <v>0</v>
      </c>
      <c r="G1302" s="1">
        <f t="shared" si="518"/>
        <v>1097</v>
      </c>
      <c r="H1302" s="2">
        <f t="shared" si="519"/>
        <v>0.15691603490201689</v>
      </c>
      <c r="I1302" s="2"/>
      <c r="J1302" s="2">
        <f t="shared" si="521"/>
        <v>0.40709483621799458</v>
      </c>
      <c r="K1302" s="2">
        <f t="shared" si="522"/>
        <v>0.56401087112001147</v>
      </c>
      <c r="L1302" s="2">
        <f t="shared" si="523"/>
        <v>0</v>
      </c>
      <c r="M1302" s="2">
        <f t="shared" si="524"/>
        <v>2.8894292661993948E-2</v>
      </c>
      <c r="N1302" s="55">
        <v>2846</v>
      </c>
      <c r="O1302" s="55">
        <v>3943</v>
      </c>
      <c r="Q1302" s="55">
        <v>202</v>
      </c>
      <c r="AG1302" s="7">
        <f>IF(Q1302&gt;0,RANK(Q1302,(N1302:P1302,Q1302:AE1302)),0)</f>
        <v>3</v>
      </c>
      <c r="AH1302" s="7">
        <f>IF(R1302&gt;0,RANK(R1302,(N1302:P1302,Q1302:AE1302)),0)</f>
        <v>0</v>
      </c>
      <c r="AI1302" s="7">
        <f>IF(T1302&gt;0,RANK(T1302,(N1302:P1302,Q1302:AE1302)),0)</f>
        <v>0</v>
      </c>
      <c r="AJ1302" s="7">
        <f>IF(S1302&gt;0,RANK(S1302,(N1302:P1302,Q1302:AE1302)),0)</f>
        <v>0</v>
      </c>
      <c r="AK1302" s="2">
        <f t="shared" si="525"/>
        <v>2.8894292661993993E-2</v>
      </c>
      <c r="AL1302" s="2">
        <f t="shared" si="526"/>
        <v>0</v>
      </c>
      <c r="AM1302" s="2">
        <f t="shared" si="527"/>
        <v>0</v>
      </c>
      <c r="AN1302" s="2">
        <f t="shared" si="528"/>
        <v>0</v>
      </c>
      <c r="AP1302" t="s">
        <v>473</v>
      </c>
      <c r="AQ1302" t="s">
        <v>355</v>
      </c>
      <c r="AT1302">
        <v>2</v>
      </c>
      <c r="AU1302" s="95">
        <v>30</v>
      </c>
      <c r="AV1302" s="97">
        <v>67</v>
      </c>
      <c r="AW1302" s="100">
        <f t="shared" si="517"/>
        <v>30067</v>
      </c>
      <c r="AY1302" s="7" t="s">
        <v>1461</v>
      </c>
      <c r="BF1302" t="s">
        <v>1084</v>
      </c>
    </row>
    <row r="1303" spans="1:58" ht="13" hidden="1" customHeight="1" outlineLevel="1">
      <c r="A1303" t="s">
        <v>1508</v>
      </c>
      <c r="B1303" t="s">
        <v>355</v>
      </c>
      <c r="C1303" s="1">
        <f t="shared" si="520"/>
        <v>239</v>
      </c>
      <c r="D1303" s="7">
        <f>IF(N1303&gt;0, RANK(N1303,(N1303:P1303,Q1303:AE1303)),0)</f>
        <v>2</v>
      </c>
      <c r="E1303" s="7">
        <f>IF(O1303&gt;0,RANK(O1303,(N1303:P1303,Q1303:AE1303)),0)</f>
        <v>1</v>
      </c>
      <c r="F1303" s="7">
        <f>IF(P1303&gt;0,RANK(P1303,(N1303:P1303,Q1303:AE1303)),0)</f>
        <v>0</v>
      </c>
      <c r="G1303" s="1">
        <f t="shared" si="518"/>
        <v>164</v>
      </c>
      <c r="H1303" s="2">
        <f t="shared" si="519"/>
        <v>0.68619246861924688</v>
      </c>
      <c r="I1303" s="2"/>
      <c r="J1303" s="2">
        <f t="shared" si="521"/>
        <v>0.15062761506276151</v>
      </c>
      <c r="K1303" s="2">
        <f t="shared" si="522"/>
        <v>0.83682008368200833</v>
      </c>
      <c r="L1303" s="2">
        <f t="shared" si="523"/>
        <v>0</v>
      </c>
      <c r="M1303" s="2">
        <f t="shared" si="524"/>
        <v>1.2552301255230214E-2</v>
      </c>
      <c r="N1303" s="55">
        <v>36</v>
      </c>
      <c r="O1303" s="55">
        <v>200</v>
      </c>
      <c r="Q1303" s="55">
        <v>3</v>
      </c>
      <c r="AG1303" s="7">
        <f>IF(Q1303&gt;0,RANK(Q1303,(N1303:P1303,Q1303:AE1303)),0)</f>
        <v>3</v>
      </c>
      <c r="AH1303" s="7">
        <f>IF(R1303&gt;0,RANK(R1303,(N1303:P1303,Q1303:AE1303)),0)</f>
        <v>0</v>
      </c>
      <c r="AI1303" s="7">
        <f>IF(T1303&gt;0,RANK(T1303,(N1303:P1303,Q1303:AE1303)),0)</f>
        <v>0</v>
      </c>
      <c r="AJ1303" s="7">
        <f>IF(S1303&gt;0,RANK(S1303,(N1303:P1303,Q1303:AE1303)),0)</f>
        <v>0</v>
      </c>
      <c r="AK1303" s="2">
        <f t="shared" si="525"/>
        <v>1.2552301255230125E-2</v>
      </c>
      <c r="AL1303" s="2">
        <f t="shared" si="526"/>
        <v>0</v>
      </c>
      <c r="AM1303" s="2">
        <f t="shared" si="527"/>
        <v>0</v>
      </c>
      <c r="AN1303" s="2">
        <f t="shared" si="528"/>
        <v>0</v>
      </c>
      <c r="AP1303" t="s">
        <v>1508</v>
      </c>
      <c r="AQ1303" t="s">
        <v>355</v>
      </c>
      <c r="AT1303">
        <v>2</v>
      </c>
      <c r="AU1303" s="95">
        <v>30</v>
      </c>
      <c r="AV1303" s="97">
        <v>69</v>
      </c>
      <c r="AW1303" s="100">
        <f t="shared" si="517"/>
        <v>30069</v>
      </c>
      <c r="AY1303" s="7" t="s">
        <v>1461</v>
      </c>
    </row>
    <row r="1304" spans="1:58" ht="13" hidden="1" customHeight="1" outlineLevel="1">
      <c r="A1304" t="s">
        <v>1001</v>
      </c>
      <c r="B1304" t="s">
        <v>355</v>
      </c>
      <c r="C1304" s="1">
        <f t="shared" si="520"/>
        <v>1750</v>
      </c>
      <c r="D1304" s="7">
        <f>IF(N1304&gt;0, RANK(N1304,(N1304:P1304,Q1304:AE1304)),0)</f>
        <v>2</v>
      </c>
      <c r="E1304" s="7">
        <f>IF(O1304&gt;0,RANK(O1304,(N1304:P1304,Q1304:AE1304)),0)</f>
        <v>1</v>
      </c>
      <c r="F1304" s="7">
        <f>IF(P1304&gt;0,RANK(P1304,(N1304:P1304,Q1304:AE1304)),0)</f>
        <v>0</v>
      </c>
      <c r="G1304" s="1">
        <f t="shared" si="518"/>
        <v>1042</v>
      </c>
      <c r="H1304" s="2">
        <f t="shared" si="519"/>
        <v>0.59542857142857142</v>
      </c>
      <c r="I1304" s="2"/>
      <c r="J1304" s="2">
        <f t="shared" si="521"/>
        <v>0.19257142857142856</v>
      </c>
      <c r="K1304" s="2">
        <f t="shared" si="522"/>
        <v>0.78800000000000003</v>
      </c>
      <c r="L1304" s="2">
        <f t="shared" si="523"/>
        <v>0</v>
      </c>
      <c r="M1304" s="2">
        <f t="shared" si="524"/>
        <v>1.9428571428571351E-2</v>
      </c>
      <c r="N1304" s="55">
        <v>337</v>
      </c>
      <c r="O1304" s="55">
        <v>1379</v>
      </c>
      <c r="Q1304" s="55">
        <v>34</v>
      </c>
      <c r="AG1304" s="7">
        <f>IF(Q1304&gt;0,RANK(Q1304,(N1304:P1304,Q1304:AE1304)),0)</f>
        <v>3</v>
      </c>
      <c r="AH1304" s="7">
        <f>IF(R1304&gt;0,RANK(R1304,(N1304:P1304,Q1304:AE1304)),0)</f>
        <v>0</v>
      </c>
      <c r="AI1304" s="7">
        <f>IF(T1304&gt;0,RANK(T1304,(N1304:P1304,Q1304:AE1304)),0)</f>
        <v>0</v>
      </c>
      <c r="AJ1304" s="7">
        <f>IF(S1304&gt;0,RANK(S1304,(N1304:P1304,Q1304:AE1304)),0)</f>
        <v>0</v>
      </c>
      <c r="AK1304" s="2">
        <f t="shared" si="525"/>
        <v>1.9428571428571427E-2</v>
      </c>
      <c r="AL1304" s="2">
        <f t="shared" si="526"/>
        <v>0</v>
      </c>
      <c r="AM1304" s="2">
        <f t="shared" si="527"/>
        <v>0</v>
      </c>
      <c r="AN1304" s="2">
        <f t="shared" si="528"/>
        <v>0</v>
      </c>
      <c r="AP1304" t="s">
        <v>1001</v>
      </c>
      <c r="AQ1304" t="s">
        <v>355</v>
      </c>
      <c r="AT1304">
        <v>2</v>
      </c>
      <c r="AU1304" s="95">
        <v>30</v>
      </c>
      <c r="AV1304" s="97">
        <v>71</v>
      </c>
      <c r="AW1304" s="100">
        <f t="shared" si="517"/>
        <v>30071</v>
      </c>
      <c r="AY1304" s="7" t="s">
        <v>1461</v>
      </c>
    </row>
    <row r="1305" spans="1:58" ht="13" hidden="1" customHeight="1" outlineLevel="1">
      <c r="A1305" t="s">
        <v>2437</v>
      </c>
      <c r="B1305" t="s">
        <v>355</v>
      </c>
      <c r="C1305" s="1">
        <f t="shared" si="520"/>
        <v>2174</v>
      </c>
      <c r="D1305" s="7">
        <f>IF(N1305&gt;0, RANK(N1305,(N1305:P1305,Q1305:AE1305)),0)</f>
        <v>2</v>
      </c>
      <c r="E1305" s="7">
        <f>IF(O1305&gt;0,RANK(O1305,(N1305:P1305,Q1305:AE1305)),0)</f>
        <v>1</v>
      </c>
      <c r="F1305" s="7">
        <f>IF(P1305&gt;0,RANK(P1305,(N1305:P1305,Q1305:AE1305)),0)</f>
        <v>0</v>
      </c>
      <c r="G1305" s="1">
        <f t="shared" si="518"/>
        <v>808</v>
      </c>
      <c r="H1305" s="2">
        <f t="shared" si="519"/>
        <v>0.37166513339466423</v>
      </c>
      <c r="I1305" s="2"/>
      <c r="J1305" s="2">
        <f t="shared" si="521"/>
        <v>0.30634774609015641</v>
      </c>
      <c r="K1305" s="2">
        <f t="shared" si="522"/>
        <v>0.67801287948482059</v>
      </c>
      <c r="L1305" s="2">
        <f t="shared" si="523"/>
        <v>0</v>
      </c>
      <c r="M1305" s="2">
        <f t="shared" si="524"/>
        <v>1.5639374425022945E-2</v>
      </c>
      <c r="N1305" s="55">
        <v>666</v>
      </c>
      <c r="O1305" s="55">
        <v>1474</v>
      </c>
      <c r="Q1305" s="55">
        <v>34</v>
      </c>
      <c r="AG1305" s="7">
        <f>IF(Q1305&gt;0,RANK(Q1305,(N1305:P1305,Q1305:AE1305)),0)</f>
        <v>3</v>
      </c>
      <c r="AH1305" s="7">
        <f>IF(R1305&gt;0,RANK(R1305,(N1305:P1305,Q1305:AE1305)),0)</f>
        <v>0</v>
      </c>
      <c r="AI1305" s="7">
        <f>IF(T1305&gt;0,RANK(T1305,(N1305:P1305,Q1305:AE1305)),0)</f>
        <v>0</v>
      </c>
      <c r="AJ1305" s="7">
        <f>IF(S1305&gt;0,RANK(S1305,(N1305:P1305,Q1305:AE1305)),0)</f>
        <v>0</v>
      </c>
      <c r="AK1305" s="2">
        <f t="shared" si="525"/>
        <v>1.5639374425023E-2</v>
      </c>
      <c r="AL1305" s="2">
        <f t="shared" si="526"/>
        <v>0</v>
      </c>
      <c r="AM1305" s="2">
        <f t="shared" si="527"/>
        <v>0</v>
      </c>
      <c r="AN1305" s="2">
        <f t="shared" si="528"/>
        <v>0</v>
      </c>
      <c r="AP1305" t="s">
        <v>2437</v>
      </c>
      <c r="AQ1305" t="s">
        <v>355</v>
      </c>
      <c r="AT1305">
        <v>2</v>
      </c>
      <c r="AU1305" s="95">
        <v>30</v>
      </c>
      <c r="AV1305" s="97">
        <v>73</v>
      </c>
      <c r="AW1305" s="100">
        <f t="shared" si="517"/>
        <v>30073</v>
      </c>
      <c r="AY1305" s="7" t="s">
        <v>1461</v>
      </c>
      <c r="BF1305" t="s">
        <v>1410</v>
      </c>
    </row>
    <row r="1306" spans="1:58" ht="13" hidden="1" customHeight="1" outlineLevel="1">
      <c r="A1306" t="s">
        <v>1967</v>
      </c>
      <c r="B1306" t="s">
        <v>355</v>
      </c>
      <c r="C1306" s="1">
        <f t="shared" si="520"/>
        <v>873</v>
      </c>
      <c r="D1306" s="7">
        <f>IF(N1306&gt;0, RANK(N1306,(N1306:P1306,Q1306:AE1306)),0)</f>
        <v>2</v>
      </c>
      <c r="E1306" s="7">
        <f>IF(O1306&gt;0,RANK(O1306,(N1306:P1306,Q1306:AE1306)),0)</f>
        <v>1</v>
      </c>
      <c r="F1306" s="7">
        <f>IF(P1306&gt;0,RANK(P1306,(N1306:P1306,Q1306:AE1306)),0)</f>
        <v>0</v>
      </c>
      <c r="G1306" s="1">
        <f t="shared" si="518"/>
        <v>548</v>
      </c>
      <c r="H1306" s="2">
        <f t="shared" si="519"/>
        <v>0.62772050400916379</v>
      </c>
      <c r="I1306" s="2"/>
      <c r="J1306" s="2">
        <f t="shared" si="521"/>
        <v>0.17983963344788087</v>
      </c>
      <c r="K1306" s="2">
        <f t="shared" si="522"/>
        <v>0.80756013745704469</v>
      </c>
      <c r="L1306" s="2">
        <f t="shared" si="523"/>
        <v>0</v>
      </c>
      <c r="M1306" s="2">
        <f t="shared" si="524"/>
        <v>1.2600229095074411E-2</v>
      </c>
      <c r="N1306" s="55">
        <v>157</v>
      </c>
      <c r="O1306" s="55">
        <v>705</v>
      </c>
      <c r="Q1306" s="55">
        <v>11</v>
      </c>
      <c r="AG1306" s="7">
        <f>IF(Q1306&gt;0,RANK(Q1306,(N1306:P1306,Q1306:AE1306)),0)</f>
        <v>3</v>
      </c>
      <c r="AH1306" s="7">
        <f>IF(R1306&gt;0,RANK(R1306,(N1306:P1306,Q1306:AE1306)),0)</f>
        <v>0</v>
      </c>
      <c r="AI1306" s="7">
        <f>IF(T1306&gt;0,RANK(T1306,(N1306:P1306,Q1306:AE1306)),0)</f>
        <v>0</v>
      </c>
      <c r="AJ1306" s="7">
        <f>IF(S1306&gt;0,RANK(S1306,(N1306:P1306,Q1306:AE1306)),0)</f>
        <v>0</v>
      </c>
      <c r="AK1306" s="2">
        <f t="shared" si="525"/>
        <v>1.2600229095074456E-2</v>
      </c>
      <c r="AL1306" s="2">
        <f t="shared" si="526"/>
        <v>0</v>
      </c>
      <c r="AM1306" s="2">
        <f t="shared" si="527"/>
        <v>0</v>
      </c>
      <c r="AN1306" s="2">
        <f t="shared" si="528"/>
        <v>0</v>
      </c>
      <c r="AP1306" t="s">
        <v>1967</v>
      </c>
      <c r="AQ1306" t="s">
        <v>355</v>
      </c>
      <c r="AT1306">
        <v>2</v>
      </c>
      <c r="AU1306" s="95">
        <v>30</v>
      </c>
      <c r="AV1306" s="97">
        <v>75</v>
      </c>
      <c r="AW1306" s="100">
        <f t="shared" si="517"/>
        <v>30075</v>
      </c>
      <c r="AY1306" s="7" t="s">
        <v>1461</v>
      </c>
    </row>
    <row r="1307" spans="1:58" ht="13" hidden="1" customHeight="1" outlineLevel="1">
      <c r="A1307" t="s">
        <v>951</v>
      </c>
      <c r="B1307" t="s">
        <v>355</v>
      </c>
      <c r="C1307" s="1">
        <f t="shared" si="520"/>
        <v>2327</v>
      </c>
      <c r="D1307" s="7">
        <f>IF(N1307&gt;0, RANK(N1307,(N1307:P1307,Q1307:AE1307)),0)</f>
        <v>2</v>
      </c>
      <c r="E1307" s="7">
        <f>IF(O1307&gt;0,RANK(O1307,(N1307:P1307,Q1307:AE1307)),0)</f>
        <v>1</v>
      </c>
      <c r="F1307" s="7">
        <f>IF(P1307&gt;0,RANK(P1307,(N1307:P1307,Q1307:AE1307)),0)</f>
        <v>0</v>
      </c>
      <c r="G1307" s="1">
        <f t="shared" si="518"/>
        <v>845</v>
      </c>
      <c r="H1307" s="2">
        <f t="shared" si="519"/>
        <v>0.36312849162011174</v>
      </c>
      <c r="I1307" s="2"/>
      <c r="J1307" s="2">
        <f t="shared" si="521"/>
        <v>0.30296519123334764</v>
      </c>
      <c r="K1307" s="2">
        <f t="shared" si="522"/>
        <v>0.66609368285345938</v>
      </c>
      <c r="L1307" s="2">
        <f t="shared" si="523"/>
        <v>0</v>
      </c>
      <c r="M1307" s="2">
        <f t="shared" si="524"/>
        <v>3.0941125913192979E-2</v>
      </c>
      <c r="N1307" s="55">
        <v>705</v>
      </c>
      <c r="O1307" s="55">
        <v>1550</v>
      </c>
      <c r="Q1307" s="55">
        <v>72</v>
      </c>
      <c r="AG1307" s="7">
        <f>IF(Q1307&gt;0,RANK(Q1307,(N1307:P1307,Q1307:AE1307)),0)</f>
        <v>3</v>
      </c>
      <c r="AH1307" s="7">
        <f>IF(R1307&gt;0,RANK(R1307,(N1307:P1307,Q1307:AE1307)),0)</f>
        <v>0</v>
      </c>
      <c r="AI1307" s="7">
        <f>IF(T1307&gt;0,RANK(T1307,(N1307:P1307,Q1307:AE1307)),0)</f>
        <v>0</v>
      </c>
      <c r="AJ1307" s="7">
        <f>IF(S1307&gt;0,RANK(S1307,(N1307:P1307,Q1307:AE1307)),0)</f>
        <v>0</v>
      </c>
      <c r="AK1307" s="2">
        <f t="shared" si="525"/>
        <v>3.0941125913192952E-2</v>
      </c>
      <c r="AL1307" s="2">
        <f t="shared" si="526"/>
        <v>0</v>
      </c>
      <c r="AM1307" s="2">
        <f t="shared" si="527"/>
        <v>0</v>
      </c>
      <c r="AN1307" s="2">
        <f t="shared" si="528"/>
        <v>0</v>
      </c>
      <c r="AP1307" t="s">
        <v>951</v>
      </c>
      <c r="AQ1307" t="s">
        <v>355</v>
      </c>
      <c r="AT1307">
        <v>2</v>
      </c>
      <c r="AU1307" s="95">
        <v>30</v>
      </c>
      <c r="AV1307" s="97">
        <v>77</v>
      </c>
      <c r="AW1307" s="100">
        <f t="shared" si="517"/>
        <v>30077</v>
      </c>
      <c r="AY1307" s="7" t="s">
        <v>1461</v>
      </c>
      <c r="BF1307" t="s">
        <v>1084</v>
      </c>
    </row>
    <row r="1308" spans="1:58" ht="13" hidden="1" customHeight="1" outlineLevel="1">
      <c r="A1308" t="s">
        <v>1262</v>
      </c>
      <c r="B1308" t="s">
        <v>355</v>
      </c>
      <c r="C1308" s="1">
        <f t="shared" si="520"/>
        <v>604</v>
      </c>
      <c r="D1308" s="7">
        <f>IF(N1308&gt;0, RANK(N1308,(N1308:P1308,Q1308:AE1308)),0)</f>
        <v>2</v>
      </c>
      <c r="E1308" s="7">
        <f>IF(O1308&gt;0,RANK(O1308,(N1308:P1308,Q1308:AE1308)),0)</f>
        <v>1</v>
      </c>
      <c r="F1308" s="7">
        <f>IF(P1308&gt;0,RANK(P1308,(N1308:P1308,Q1308:AE1308)),0)</f>
        <v>0</v>
      </c>
      <c r="G1308" s="1">
        <f t="shared" si="518"/>
        <v>324</v>
      </c>
      <c r="H1308" s="2">
        <f t="shared" si="519"/>
        <v>0.53642384105960261</v>
      </c>
      <c r="I1308" s="2"/>
      <c r="J1308" s="2">
        <f t="shared" si="521"/>
        <v>0.22185430463576158</v>
      </c>
      <c r="K1308" s="2">
        <f t="shared" si="522"/>
        <v>0.75827814569536423</v>
      </c>
      <c r="L1308" s="2">
        <f t="shared" si="523"/>
        <v>0</v>
      </c>
      <c r="M1308" s="2">
        <f t="shared" si="524"/>
        <v>1.9867549668874163E-2</v>
      </c>
      <c r="N1308" s="55">
        <v>134</v>
      </c>
      <c r="O1308" s="55">
        <v>458</v>
      </c>
      <c r="Q1308" s="55">
        <v>12</v>
      </c>
      <c r="AG1308" s="7">
        <f>IF(Q1308&gt;0,RANK(Q1308,(N1308:P1308,Q1308:AE1308)),0)</f>
        <v>3</v>
      </c>
      <c r="AH1308" s="7">
        <f>IF(R1308&gt;0,RANK(R1308,(N1308:P1308,Q1308:AE1308)),0)</f>
        <v>0</v>
      </c>
      <c r="AI1308" s="7">
        <f>IF(T1308&gt;0,RANK(T1308,(N1308:P1308,Q1308:AE1308)),0)</f>
        <v>0</v>
      </c>
      <c r="AJ1308" s="7">
        <f>IF(S1308&gt;0,RANK(S1308,(N1308:P1308,Q1308:AE1308)),0)</f>
        <v>0</v>
      </c>
      <c r="AK1308" s="2">
        <f t="shared" si="525"/>
        <v>1.9867549668874173E-2</v>
      </c>
      <c r="AL1308" s="2">
        <f t="shared" si="526"/>
        <v>0</v>
      </c>
      <c r="AM1308" s="2">
        <f t="shared" si="527"/>
        <v>0</v>
      </c>
      <c r="AN1308" s="2">
        <f t="shared" si="528"/>
        <v>0</v>
      </c>
      <c r="AP1308" t="s">
        <v>1262</v>
      </c>
      <c r="AQ1308" t="s">
        <v>355</v>
      </c>
      <c r="AT1308">
        <v>2</v>
      </c>
      <c r="AU1308" s="95">
        <v>30</v>
      </c>
      <c r="AV1308" s="97">
        <v>79</v>
      </c>
      <c r="AW1308" s="100">
        <f t="shared" si="517"/>
        <v>30079</v>
      </c>
      <c r="AY1308" s="7" t="s">
        <v>1461</v>
      </c>
    </row>
    <row r="1309" spans="1:58" ht="13" hidden="1" customHeight="1" outlineLevel="1">
      <c r="A1309" t="s">
        <v>1128</v>
      </c>
      <c r="B1309" t="s">
        <v>355</v>
      </c>
      <c r="C1309" s="1">
        <f t="shared" si="520"/>
        <v>16900</v>
      </c>
      <c r="D1309" s="7">
        <f>IF(N1309&gt;0, RANK(N1309,(N1309:P1309,Q1309:AE1309)),0)</f>
        <v>2</v>
      </c>
      <c r="E1309" s="7">
        <f>IF(O1309&gt;0,RANK(O1309,(N1309:P1309,Q1309:AE1309)),0)</f>
        <v>1</v>
      </c>
      <c r="F1309" s="7">
        <f>IF(P1309&gt;0,RANK(P1309,(N1309:P1309,Q1309:AE1309)),0)</f>
        <v>0</v>
      </c>
      <c r="G1309" s="1">
        <f t="shared" si="518"/>
        <v>5528</v>
      </c>
      <c r="H1309" s="2">
        <f t="shared" si="519"/>
        <v>0.32710059171597633</v>
      </c>
      <c r="I1309" s="2"/>
      <c r="J1309" s="2">
        <f t="shared" si="521"/>
        <v>0.32615384615384613</v>
      </c>
      <c r="K1309" s="2">
        <f t="shared" si="522"/>
        <v>0.65325443786982251</v>
      </c>
      <c r="L1309" s="2">
        <f t="shared" si="523"/>
        <v>0</v>
      </c>
      <c r="M1309" s="2">
        <f t="shared" si="524"/>
        <v>2.059171597633136E-2</v>
      </c>
      <c r="N1309" s="55">
        <v>5512</v>
      </c>
      <c r="O1309" s="55">
        <v>11040</v>
      </c>
      <c r="Q1309" s="55">
        <v>348</v>
      </c>
      <c r="AG1309" s="7">
        <f>IF(Q1309&gt;0,RANK(Q1309,(N1309:P1309,Q1309:AE1309)),0)</f>
        <v>3</v>
      </c>
      <c r="AH1309" s="7">
        <f>IF(R1309&gt;0,RANK(R1309,(N1309:P1309,Q1309:AE1309)),0)</f>
        <v>0</v>
      </c>
      <c r="AI1309" s="7">
        <f>IF(T1309&gt;0,RANK(T1309,(N1309:P1309,Q1309:AE1309)),0)</f>
        <v>0</v>
      </c>
      <c r="AJ1309" s="7">
        <f>IF(S1309&gt;0,RANK(S1309,(N1309:P1309,Q1309:AE1309)),0)</f>
        <v>0</v>
      </c>
      <c r="AK1309" s="2">
        <f t="shared" si="525"/>
        <v>2.059171597633136E-2</v>
      </c>
      <c r="AL1309" s="2">
        <f t="shared" si="526"/>
        <v>0</v>
      </c>
      <c r="AM1309" s="2">
        <f t="shared" si="527"/>
        <v>0</v>
      </c>
      <c r="AN1309" s="2">
        <f t="shared" si="528"/>
        <v>0</v>
      </c>
      <c r="AP1309" t="s">
        <v>1128</v>
      </c>
      <c r="AQ1309" t="s">
        <v>355</v>
      </c>
      <c r="AT1309">
        <v>2</v>
      </c>
      <c r="AU1309" s="95">
        <v>30</v>
      </c>
      <c r="AV1309" s="97">
        <v>81</v>
      </c>
      <c r="AW1309" s="100">
        <f t="shared" ref="AW1309:AW1372" si="529">1000*AU1309+AV1309</f>
        <v>30081</v>
      </c>
      <c r="AY1309" s="7" t="s">
        <v>1461</v>
      </c>
      <c r="BF1309" t="s">
        <v>872</v>
      </c>
    </row>
    <row r="1310" spans="1:58" ht="13" hidden="1" customHeight="1" outlineLevel="1">
      <c r="A1310" t="s">
        <v>2480</v>
      </c>
      <c r="B1310" t="s">
        <v>355</v>
      </c>
      <c r="C1310" s="1">
        <f t="shared" si="520"/>
        <v>3337</v>
      </c>
      <c r="D1310" s="7">
        <f>IF(N1310&gt;0, RANK(N1310,(N1310:P1310,Q1310:AE1310)),0)</f>
        <v>2</v>
      </c>
      <c r="E1310" s="7">
        <f>IF(O1310&gt;0,RANK(O1310,(N1310:P1310,Q1310:AE1310)),0)</f>
        <v>1</v>
      </c>
      <c r="F1310" s="7">
        <f>IF(P1310&gt;0,RANK(P1310,(N1310:P1310,Q1310:AE1310)),0)</f>
        <v>0</v>
      </c>
      <c r="G1310" s="1">
        <f t="shared" si="518"/>
        <v>1864</v>
      </c>
      <c r="H1310" s="2">
        <f t="shared" si="519"/>
        <v>0.55858555588852266</v>
      </c>
      <c r="I1310" s="2"/>
      <c r="J1310" s="2">
        <f t="shared" si="521"/>
        <v>0.20767156128258915</v>
      </c>
      <c r="K1310" s="2">
        <f t="shared" si="522"/>
        <v>0.76625711717111178</v>
      </c>
      <c r="L1310" s="2">
        <f t="shared" si="523"/>
        <v>0</v>
      </c>
      <c r="M1310" s="2">
        <f t="shared" si="524"/>
        <v>2.6071321546299098E-2</v>
      </c>
      <c r="N1310" s="55">
        <v>693</v>
      </c>
      <c r="O1310" s="55">
        <v>2557</v>
      </c>
      <c r="Q1310" s="55">
        <v>87</v>
      </c>
      <c r="AG1310" s="7">
        <f>IF(Q1310&gt;0,RANK(Q1310,(N1310:P1310,Q1310:AE1310)),0)</f>
        <v>3</v>
      </c>
      <c r="AH1310" s="7">
        <f>IF(R1310&gt;0,RANK(R1310,(N1310:P1310,Q1310:AE1310)),0)</f>
        <v>0</v>
      </c>
      <c r="AI1310" s="7">
        <f>IF(T1310&gt;0,RANK(T1310,(N1310:P1310,Q1310:AE1310)),0)</f>
        <v>0</v>
      </c>
      <c r="AJ1310" s="7">
        <f>IF(S1310&gt;0,RANK(S1310,(N1310:P1310,Q1310:AE1310)),0)</f>
        <v>0</v>
      </c>
      <c r="AK1310" s="2">
        <f t="shared" si="525"/>
        <v>2.607132154629907E-2</v>
      </c>
      <c r="AL1310" s="2">
        <f t="shared" si="526"/>
        <v>0</v>
      </c>
      <c r="AM1310" s="2">
        <f t="shared" si="527"/>
        <v>0</v>
      </c>
      <c r="AN1310" s="2">
        <f t="shared" si="528"/>
        <v>0</v>
      </c>
      <c r="AP1310" t="s">
        <v>2480</v>
      </c>
      <c r="AQ1310" t="s">
        <v>355</v>
      </c>
      <c r="AT1310">
        <v>2</v>
      </c>
      <c r="AU1310" s="95">
        <v>30</v>
      </c>
      <c r="AV1310" s="97">
        <v>83</v>
      </c>
      <c r="AW1310" s="100">
        <f t="shared" si="529"/>
        <v>30083</v>
      </c>
      <c r="AY1310" s="7" t="s">
        <v>1461</v>
      </c>
      <c r="BF1310" t="s">
        <v>1410</v>
      </c>
    </row>
    <row r="1311" spans="1:58" ht="13" hidden="1" customHeight="1" outlineLevel="1">
      <c r="A1311" t="s">
        <v>822</v>
      </c>
      <c r="B1311" t="s">
        <v>355</v>
      </c>
      <c r="C1311" s="1">
        <f t="shared" si="520"/>
        <v>2666</v>
      </c>
      <c r="D1311" s="7">
        <f>IF(N1311&gt;0, RANK(N1311,(N1311:P1311,Q1311:AE1311)),0)</f>
        <v>2</v>
      </c>
      <c r="E1311" s="7">
        <f>IF(O1311&gt;0,RANK(O1311,(N1311:P1311,Q1311:AE1311)),0)</f>
        <v>1</v>
      </c>
      <c r="F1311" s="7">
        <f>IF(P1311&gt;0,RANK(P1311,(N1311:P1311,Q1311:AE1311)),0)</f>
        <v>0</v>
      </c>
      <c r="G1311" s="1">
        <f t="shared" si="518"/>
        <v>71</v>
      </c>
      <c r="H1311" s="2">
        <f t="shared" si="519"/>
        <v>2.6631657914478621E-2</v>
      </c>
      <c r="I1311" s="2"/>
      <c r="J1311" s="2">
        <f t="shared" si="521"/>
        <v>0.47561890472618157</v>
      </c>
      <c r="K1311" s="2">
        <f t="shared" si="522"/>
        <v>0.50225056264066015</v>
      </c>
      <c r="L1311" s="2">
        <f t="shared" si="523"/>
        <v>0</v>
      </c>
      <c r="M1311" s="2">
        <f t="shared" si="524"/>
        <v>2.2130532633158229E-2</v>
      </c>
      <c r="N1311" s="55">
        <v>1268</v>
      </c>
      <c r="O1311" s="55">
        <v>1339</v>
      </c>
      <c r="Q1311" s="55">
        <v>59</v>
      </c>
      <c r="AG1311" s="7">
        <f>IF(Q1311&gt;0,RANK(Q1311,(N1311:P1311,Q1311:AE1311)),0)</f>
        <v>3</v>
      </c>
      <c r="AH1311" s="7">
        <f>IF(R1311&gt;0,RANK(R1311,(N1311:P1311,Q1311:AE1311)),0)</f>
        <v>0</v>
      </c>
      <c r="AI1311" s="7">
        <f>IF(T1311&gt;0,RANK(T1311,(N1311:P1311,Q1311:AE1311)),0)</f>
        <v>0</v>
      </c>
      <c r="AJ1311" s="7">
        <f>IF(S1311&gt;0,RANK(S1311,(N1311:P1311,Q1311:AE1311)),0)</f>
        <v>0</v>
      </c>
      <c r="AK1311" s="2">
        <f t="shared" si="525"/>
        <v>2.2130532633158291E-2</v>
      </c>
      <c r="AL1311" s="2">
        <f t="shared" si="526"/>
        <v>0</v>
      </c>
      <c r="AM1311" s="2">
        <f t="shared" si="527"/>
        <v>0</v>
      </c>
      <c r="AN1311" s="2">
        <f t="shared" si="528"/>
        <v>0</v>
      </c>
      <c r="AP1311" t="s">
        <v>822</v>
      </c>
      <c r="AQ1311" t="s">
        <v>355</v>
      </c>
      <c r="AT1311">
        <v>2</v>
      </c>
      <c r="AU1311" s="95">
        <v>30</v>
      </c>
      <c r="AV1311" s="97">
        <v>85</v>
      </c>
      <c r="AW1311" s="100">
        <f t="shared" si="529"/>
        <v>30085</v>
      </c>
      <c r="AY1311" s="7" t="s">
        <v>1461</v>
      </c>
      <c r="BF1311" t="s">
        <v>1410</v>
      </c>
    </row>
    <row r="1312" spans="1:58" ht="13" hidden="1" customHeight="1" outlineLevel="1">
      <c r="A1312" t="s">
        <v>2137</v>
      </c>
      <c r="B1312" t="s">
        <v>355</v>
      </c>
      <c r="C1312" s="1">
        <f t="shared" si="520"/>
        <v>2624</v>
      </c>
      <c r="D1312" s="7">
        <f>IF(N1312&gt;0, RANK(N1312,(N1312:P1312,Q1312:AE1312)),0)</f>
        <v>2</v>
      </c>
      <c r="E1312" s="7">
        <f>IF(O1312&gt;0,RANK(O1312,(N1312:P1312,Q1312:AE1312)),0)</f>
        <v>1</v>
      </c>
      <c r="F1312" s="7">
        <f>IF(P1312&gt;0,RANK(P1312,(N1312:P1312,Q1312:AE1312)),0)</f>
        <v>0</v>
      </c>
      <c r="G1312" s="1">
        <f t="shared" si="518"/>
        <v>769</v>
      </c>
      <c r="H1312" s="2">
        <f t="shared" si="519"/>
        <v>0.29306402439024393</v>
      </c>
      <c r="I1312" s="2"/>
      <c r="J1312" s="2">
        <f t="shared" si="521"/>
        <v>0.34298780487804881</v>
      </c>
      <c r="K1312" s="2">
        <f t="shared" si="522"/>
        <v>0.63605182926829273</v>
      </c>
      <c r="L1312" s="2">
        <f t="shared" si="523"/>
        <v>0</v>
      </c>
      <c r="M1312" s="2">
        <f t="shared" si="524"/>
        <v>2.0960365853658458E-2</v>
      </c>
      <c r="N1312" s="55">
        <v>900</v>
      </c>
      <c r="O1312" s="55">
        <v>1669</v>
      </c>
      <c r="Q1312" s="55">
        <v>55</v>
      </c>
      <c r="AG1312" s="7">
        <f>IF(Q1312&gt;0,RANK(Q1312,(N1312:P1312,Q1312:AE1312)),0)</f>
        <v>3</v>
      </c>
      <c r="AH1312" s="7">
        <f>IF(R1312&gt;0,RANK(R1312,(N1312:P1312,Q1312:AE1312)),0)</f>
        <v>0</v>
      </c>
      <c r="AI1312" s="7">
        <f>IF(T1312&gt;0,RANK(T1312,(N1312:P1312,Q1312:AE1312)),0)</f>
        <v>0</v>
      </c>
      <c r="AJ1312" s="7">
        <f>IF(S1312&gt;0,RANK(S1312,(N1312:P1312,Q1312:AE1312)),0)</f>
        <v>0</v>
      </c>
      <c r="AK1312" s="2">
        <f t="shared" si="525"/>
        <v>2.0960365853658538E-2</v>
      </c>
      <c r="AL1312" s="2">
        <f t="shared" si="526"/>
        <v>0</v>
      </c>
      <c r="AM1312" s="2">
        <f t="shared" si="527"/>
        <v>0</v>
      </c>
      <c r="AN1312" s="2">
        <f t="shared" si="528"/>
        <v>0</v>
      </c>
      <c r="AP1312" t="s">
        <v>2137</v>
      </c>
      <c r="AQ1312" t="s">
        <v>355</v>
      </c>
      <c r="AT1312">
        <v>2</v>
      </c>
      <c r="AU1312" s="95">
        <v>30</v>
      </c>
      <c r="AV1312" s="97">
        <v>87</v>
      </c>
      <c r="AW1312" s="100">
        <f t="shared" si="529"/>
        <v>30087</v>
      </c>
      <c r="AY1312" s="7" t="s">
        <v>1461</v>
      </c>
      <c r="BF1312" t="s">
        <v>1084</v>
      </c>
    </row>
    <row r="1313" spans="1:58" ht="13" hidden="1" customHeight="1" outlineLevel="1">
      <c r="A1313" t="s">
        <v>985</v>
      </c>
      <c r="B1313" t="s">
        <v>355</v>
      </c>
      <c r="C1313" s="1">
        <f t="shared" si="520"/>
        <v>4586</v>
      </c>
      <c r="D1313" s="7">
        <f>IF(N1313&gt;0, RANK(N1313,(N1313:P1313,Q1313:AE1313)),0)</f>
        <v>2</v>
      </c>
      <c r="E1313" s="7">
        <f>IF(O1313&gt;0,RANK(O1313,(N1313:P1313,Q1313:AE1313)),0)</f>
        <v>1</v>
      </c>
      <c r="F1313" s="7">
        <f>IF(P1313&gt;0,RANK(P1313,(N1313:P1313,Q1313:AE1313)),0)</f>
        <v>0</v>
      </c>
      <c r="G1313" s="1">
        <f t="shared" si="518"/>
        <v>1950</v>
      </c>
      <c r="H1313" s="2">
        <f t="shared" si="519"/>
        <v>0.425207152202355</v>
      </c>
      <c r="I1313" s="2"/>
      <c r="J1313" s="2">
        <f t="shared" si="521"/>
        <v>0.27191452245965986</v>
      </c>
      <c r="K1313" s="2">
        <f t="shared" si="522"/>
        <v>0.6971216746620148</v>
      </c>
      <c r="L1313" s="2">
        <f t="shared" si="523"/>
        <v>0</v>
      </c>
      <c r="M1313" s="2">
        <f t="shared" si="524"/>
        <v>3.0963802878325342E-2</v>
      </c>
      <c r="N1313" s="55">
        <v>1247</v>
      </c>
      <c r="O1313" s="55">
        <v>3197</v>
      </c>
      <c r="Q1313" s="55">
        <v>142</v>
      </c>
      <c r="AG1313" s="7">
        <f>IF(Q1313&gt;0,RANK(Q1313,(N1313:P1313,Q1313:AE1313)),0)</f>
        <v>3</v>
      </c>
      <c r="AH1313" s="7">
        <f>IF(R1313&gt;0,RANK(R1313,(N1313:P1313,Q1313:AE1313)),0)</f>
        <v>0</v>
      </c>
      <c r="AI1313" s="7">
        <f>IF(T1313&gt;0,RANK(T1313,(N1313:P1313,Q1313:AE1313)),0)</f>
        <v>0</v>
      </c>
      <c r="AJ1313" s="7">
        <f>IF(S1313&gt;0,RANK(S1313,(N1313:P1313,Q1313:AE1313)),0)</f>
        <v>0</v>
      </c>
      <c r="AK1313" s="2">
        <f t="shared" si="525"/>
        <v>3.0963802878325338E-2</v>
      </c>
      <c r="AL1313" s="2">
        <f t="shared" si="526"/>
        <v>0</v>
      </c>
      <c r="AM1313" s="2">
        <f t="shared" si="527"/>
        <v>0</v>
      </c>
      <c r="AN1313" s="2">
        <f t="shared" si="528"/>
        <v>0</v>
      </c>
      <c r="AP1313" t="s">
        <v>985</v>
      </c>
      <c r="AQ1313" t="s">
        <v>355</v>
      </c>
      <c r="AT1313">
        <v>2</v>
      </c>
      <c r="AU1313" s="95">
        <v>30</v>
      </c>
      <c r="AV1313" s="97">
        <v>89</v>
      </c>
      <c r="AW1313" s="100">
        <f t="shared" si="529"/>
        <v>30089</v>
      </c>
      <c r="AY1313" s="7" t="s">
        <v>1461</v>
      </c>
      <c r="BF1313" t="s">
        <v>1084</v>
      </c>
    </row>
    <row r="1314" spans="1:58" ht="13" hidden="1" customHeight="1" outlineLevel="1">
      <c r="A1314" t="s">
        <v>1701</v>
      </c>
      <c r="B1314" t="s">
        <v>355</v>
      </c>
      <c r="C1314" s="1">
        <f t="shared" si="520"/>
        <v>1390</v>
      </c>
      <c r="D1314" s="7">
        <f>IF(N1314&gt;0, RANK(N1314,(N1314:P1314,Q1314:AE1314)),0)</f>
        <v>2</v>
      </c>
      <c r="E1314" s="7">
        <f>IF(O1314&gt;0,RANK(O1314,(N1314:P1314,Q1314:AE1314)),0)</f>
        <v>1</v>
      </c>
      <c r="F1314" s="7">
        <f>IF(P1314&gt;0,RANK(P1314,(N1314:P1314,Q1314:AE1314)),0)</f>
        <v>0</v>
      </c>
      <c r="G1314" s="1">
        <f t="shared" si="518"/>
        <v>462</v>
      </c>
      <c r="H1314" s="2">
        <f t="shared" si="519"/>
        <v>0.33237410071942447</v>
      </c>
      <c r="I1314" s="2"/>
      <c r="J1314" s="2">
        <f t="shared" si="521"/>
        <v>0.32158273381294966</v>
      </c>
      <c r="K1314" s="2">
        <f t="shared" si="522"/>
        <v>0.65395683453237408</v>
      </c>
      <c r="L1314" s="2">
        <f t="shared" si="523"/>
        <v>0</v>
      </c>
      <c r="M1314" s="2">
        <f t="shared" si="524"/>
        <v>2.4460431654676262E-2</v>
      </c>
      <c r="N1314" s="55">
        <v>447</v>
      </c>
      <c r="O1314" s="55">
        <v>909</v>
      </c>
      <c r="Q1314" s="55">
        <v>34</v>
      </c>
      <c r="AG1314" s="7">
        <f>IF(Q1314&gt;0,RANK(Q1314,(N1314:P1314,Q1314:AE1314)),0)</f>
        <v>3</v>
      </c>
      <c r="AH1314" s="7">
        <f>IF(R1314&gt;0,RANK(R1314,(N1314:P1314,Q1314:AE1314)),0)</f>
        <v>0</v>
      </c>
      <c r="AI1314" s="7">
        <f>IF(T1314&gt;0,RANK(T1314,(N1314:P1314,Q1314:AE1314)),0)</f>
        <v>0</v>
      </c>
      <c r="AJ1314" s="7">
        <f>IF(S1314&gt;0,RANK(S1314,(N1314:P1314,Q1314:AE1314)),0)</f>
        <v>0</v>
      </c>
      <c r="AK1314" s="2">
        <f t="shared" si="525"/>
        <v>2.4460431654676259E-2</v>
      </c>
      <c r="AL1314" s="2">
        <f t="shared" si="526"/>
        <v>0</v>
      </c>
      <c r="AM1314" s="2">
        <f t="shared" si="527"/>
        <v>0</v>
      </c>
      <c r="AN1314" s="2">
        <f t="shared" si="528"/>
        <v>0</v>
      </c>
      <c r="AP1314" t="s">
        <v>1701</v>
      </c>
      <c r="AQ1314" t="s">
        <v>355</v>
      </c>
      <c r="AT1314">
        <v>2</v>
      </c>
      <c r="AU1314" s="95">
        <v>30</v>
      </c>
      <c r="AV1314" s="97">
        <v>91</v>
      </c>
      <c r="AW1314" s="100">
        <f t="shared" si="529"/>
        <v>30091</v>
      </c>
      <c r="AY1314" s="7" t="s">
        <v>1461</v>
      </c>
      <c r="BF1314" t="s">
        <v>1410</v>
      </c>
    </row>
    <row r="1315" spans="1:58" ht="13" hidden="1" customHeight="1" outlineLevel="1">
      <c r="A1315" t="s">
        <v>33</v>
      </c>
      <c r="B1315" t="s">
        <v>355</v>
      </c>
      <c r="C1315" s="1">
        <f t="shared" si="520"/>
        <v>12781</v>
      </c>
      <c r="D1315" s="7">
        <f>IF(N1315&gt;0, RANK(N1315,(N1315:P1315,Q1315:AE1315)),0)</f>
        <v>1</v>
      </c>
      <c r="E1315" s="7">
        <f>IF(O1315&gt;0,RANK(O1315,(N1315:P1315,Q1315:AE1315)),0)</f>
        <v>2</v>
      </c>
      <c r="F1315" s="7">
        <f>IF(P1315&gt;0,RANK(P1315,(N1315:P1315,Q1315:AE1315)),0)</f>
        <v>0</v>
      </c>
      <c r="G1315" s="1">
        <f t="shared" si="518"/>
        <v>4356</v>
      </c>
      <c r="H1315" s="2">
        <f t="shared" si="519"/>
        <v>0.34081840231593774</v>
      </c>
      <c r="I1315" s="2"/>
      <c r="J1315" s="2">
        <f t="shared" si="521"/>
        <v>0.66121586730302795</v>
      </c>
      <c r="K1315" s="2">
        <f t="shared" si="522"/>
        <v>0.32039746498709021</v>
      </c>
      <c r="L1315" s="2">
        <f t="shared" si="523"/>
        <v>0</v>
      </c>
      <c r="M1315" s="2">
        <f t="shared" si="524"/>
        <v>1.8386667709881843E-2</v>
      </c>
      <c r="N1315" s="55">
        <v>8451</v>
      </c>
      <c r="O1315" s="55">
        <v>4095</v>
      </c>
      <c r="Q1315" s="55">
        <v>235</v>
      </c>
      <c r="AG1315" s="7">
        <f>IF(Q1315&gt;0,RANK(Q1315,(N1315:P1315,Q1315:AE1315)),0)</f>
        <v>3</v>
      </c>
      <c r="AH1315" s="7">
        <f>IF(R1315&gt;0,RANK(R1315,(N1315:P1315,Q1315:AE1315)),0)</f>
        <v>0</v>
      </c>
      <c r="AI1315" s="7">
        <f>IF(T1315&gt;0,RANK(T1315,(N1315:P1315,Q1315:AE1315)),0)</f>
        <v>0</v>
      </c>
      <c r="AJ1315" s="7">
        <f>IF(S1315&gt;0,RANK(S1315,(N1315:P1315,Q1315:AE1315)),0)</f>
        <v>0</v>
      </c>
      <c r="AK1315" s="2">
        <f t="shared" si="525"/>
        <v>1.8386667709881857E-2</v>
      </c>
      <c r="AL1315" s="2">
        <f t="shared" si="526"/>
        <v>0</v>
      </c>
      <c r="AM1315" s="2">
        <f t="shared" si="527"/>
        <v>0</v>
      </c>
      <c r="AN1315" s="2">
        <f t="shared" si="528"/>
        <v>0</v>
      </c>
      <c r="AP1315" t="s">
        <v>33</v>
      </c>
      <c r="AQ1315" t="s">
        <v>355</v>
      </c>
      <c r="AT1315">
        <v>2</v>
      </c>
      <c r="AU1315" s="95">
        <v>30</v>
      </c>
      <c r="AV1315" s="97">
        <v>93</v>
      </c>
      <c r="AW1315" s="100">
        <f t="shared" si="529"/>
        <v>30093</v>
      </c>
      <c r="AY1315" s="7" t="s">
        <v>1461</v>
      </c>
      <c r="BF1315" t="s">
        <v>2141</v>
      </c>
    </row>
    <row r="1316" spans="1:58" ht="13" hidden="1" customHeight="1" outlineLevel="1">
      <c r="A1316" t="s">
        <v>1646</v>
      </c>
      <c r="B1316" t="s">
        <v>355</v>
      </c>
      <c r="C1316" s="1">
        <f t="shared" si="520"/>
        <v>3750</v>
      </c>
      <c r="D1316" s="7">
        <f>IF(N1316&gt;0, RANK(N1316,(N1316:P1316,Q1316:AE1316)),0)</f>
        <v>2</v>
      </c>
      <c r="E1316" s="7">
        <f>IF(O1316&gt;0,RANK(O1316,(N1316:P1316,Q1316:AE1316)),0)</f>
        <v>1</v>
      </c>
      <c r="F1316" s="7">
        <f>IF(P1316&gt;0,RANK(P1316,(N1316:P1316,Q1316:AE1316)),0)</f>
        <v>0</v>
      </c>
      <c r="G1316" s="1">
        <f t="shared" si="518"/>
        <v>1701</v>
      </c>
      <c r="H1316" s="2">
        <f t="shared" si="519"/>
        <v>0.4536</v>
      </c>
      <c r="I1316" s="2"/>
      <c r="J1316" s="2">
        <f t="shared" si="521"/>
        <v>0.26426666666666665</v>
      </c>
      <c r="K1316" s="2">
        <f t="shared" si="522"/>
        <v>0.71786666666666665</v>
      </c>
      <c r="L1316" s="2">
        <f t="shared" si="523"/>
        <v>0</v>
      </c>
      <c r="M1316" s="2">
        <f t="shared" si="524"/>
        <v>1.7866666666666697E-2</v>
      </c>
      <c r="N1316" s="55">
        <v>991</v>
      </c>
      <c r="O1316" s="55">
        <v>2692</v>
      </c>
      <c r="Q1316" s="55">
        <v>67</v>
      </c>
      <c r="AG1316" s="7">
        <f>IF(Q1316&gt;0,RANK(Q1316,(N1316:P1316,Q1316:AE1316)),0)</f>
        <v>3</v>
      </c>
      <c r="AH1316" s="7">
        <f>IF(R1316&gt;0,RANK(R1316,(N1316:P1316,Q1316:AE1316)),0)</f>
        <v>0</v>
      </c>
      <c r="AI1316" s="7">
        <f>IF(T1316&gt;0,RANK(T1316,(N1316:P1316,Q1316:AE1316)),0)</f>
        <v>0</v>
      </c>
      <c r="AJ1316" s="7">
        <f>IF(S1316&gt;0,RANK(S1316,(N1316:P1316,Q1316:AE1316)),0)</f>
        <v>0</v>
      </c>
      <c r="AK1316" s="2">
        <f t="shared" si="525"/>
        <v>1.7866666666666666E-2</v>
      </c>
      <c r="AL1316" s="2">
        <f t="shared" si="526"/>
        <v>0</v>
      </c>
      <c r="AM1316" s="2">
        <f t="shared" si="527"/>
        <v>0</v>
      </c>
      <c r="AN1316" s="2">
        <f t="shared" si="528"/>
        <v>0</v>
      </c>
      <c r="AP1316" t="s">
        <v>1646</v>
      </c>
      <c r="AQ1316" t="s">
        <v>355</v>
      </c>
      <c r="AT1316">
        <v>2</v>
      </c>
      <c r="AU1316" s="95">
        <v>30</v>
      </c>
      <c r="AV1316" s="97">
        <v>95</v>
      </c>
      <c r="AW1316" s="100">
        <f t="shared" si="529"/>
        <v>30095</v>
      </c>
      <c r="AY1316" s="7" t="s">
        <v>1461</v>
      </c>
      <c r="BF1316" t="s">
        <v>1084</v>
      </c>
    </row>
    <row r="1317" spans="1:58" ht="13" hidden="1" customHeight="1" outlineLevel="1">
      <c r="A1317" t="s">
        <v>1043</v>
      </c>
      <c r="B1317" t="s">
        <v>355</v>
      </c>
      <c r="C1317" s="1">
        <f t="shared" si="520"/>
        <v>1642</v>
      </c>
      <c r="D1317" s="7">
        <f>IF(N1317&gt;0, RANK(N1317,(N1317:P1317,Q1317:AE1317)),0)</f>
        <v>2</v>
      </c>
      <c r="E1317" s="7">
        <f>IF(O1317&gt;0,RANK(O1317,(N1317:P1317,Q1317:AE1317)),0)</f>
        <v>1</v>
      </c>
      <c r="F1317" s="7">
        <f>IF(P1317&gt;0,RANK(P1317,(N1317:P1317,Q1317:AE1317)),0)</f>
        <v>0</v>
      </c>
      <c r="G1317" s="1">
        <f t="shared" si="518"/>
        <v>904</v>
      </c>
      <c r="H1317" s="2">
        <f t="shared" si="519"/>
        <v>0.55054811205846532</v>
      </c>
      <c r="I1317" s="2"/>
      <c r="J1317" s="2">
        <f t="shared" si="521"/>
        <v>0.21498172959805115</v>
      </c>
      <c r="K1317" s="2">
        <f t="shared" si="522"/>
        <v>0.7655298416565165</v>
      </c>
      <c r="L1317" s="2">
        <f t="shared" si="523"/>
        <v>0</v>
      </c>
      <c r="M1317" s="2">
        <f t="shared" si="524"/>
        <v>1.9488428745432329E-2</v>
      </c>
      <c r="N1317" s="55">
        <v>353</v>
      </c>
      <c r="O1317" s="55">
        <v>1257</v>
      </c>
      <c r="Q1317" s="55">
        <v>32</v>
      </c>
      <c r="AG1317" s="7">
        <f>IF(Q1317&gt;0,RANK(Q1317,(N1317:P1317,Q1317:AE1317)),0)</f>
        <v>3</v>
      </c>
      <c r="AH1317" s="7">
        <f>IF(R1317&gt;0,RANK(R1317,(N1317:P1317,Q1317:AE1317)),0)</f>
        <v>0</v>
      </c>
      <c r="AI1317" s="7">
        <f>IF(T1317&gt;0,RANK(T1317,(N1317:P1317,Q1317:AE1317)),0)</f>
        <v>0</v>
      </c>
      <c r="AJ1317" s="7">
        <f>IF(S1317&gt;0,RANK(S1317,(N1317:P1317,Q1317:AE1317)),0)</f>
        <v>0</v>
      </c>
      <c r="AK1317" s="2">
        <f t="shared" si="525"/>
        <v>1.9488428745432398E-2</v>
      </c>
      <c r="AL1317" s="2">
        <f t="shared" si="526"/>
        <v>0</v>
      </c>
      <c r="AM1317" s="2">
        <f t="shared" si="527"/>
        <v>0</v>
      </c>
      <c r="AN1317" s="2">
        <f t="shared" si="528"/>
        <v>0</v>
      </c>
      <c r="AP1317" t="s">
        <v>1043</v>
      </c>
      <c r="AQ1317" t="s">
        <v>355</v>
      </c>
      <c r="AT1317">
        <v>2</v>
      </c>
      <c r="AU1317" s="95">
        <v>30</v>
      </c>
      <c r="AV1317" s="97">
        <v>97</v>
      </c>
      <c r="AW1317" s="100">
        <f t="shared" si="529"/>
        <v>30097</v>
      </c>
      <c r="AY1317" s="7" t="s">
        <v>1461</v>
      </c>
    </row>
    <row r="1318" spans="1:58" ht="13" hidden="1" customHeight="1" outlineLevel="1">
      <c r="A1318" t="s">
        <v>1525</v>
      </c>
      <c r="B1318" t="s">
        <v>355</v>
      </c>
      <c r="C1318" s="1">
        <f t="shared" si="520"/>
        <v>2729</v>
      </c>
      <c r="D1318" s="7">
        <f>IF(N1318&gt;0, RANK(N1318,(N1318:P1318,Q1318:AE1318)),0)</f>
        <v>2</v>
      </c>
      <c r="E1318" s="7">
        <f>IF(O1318&gt;0,RANK(O1318,(N1318:P1318,Q1318:AE1318)),0)</f>
        <v>1</v>
      </c>
      <c r="F1318" s="7">
        <f>IF(P1318&gt;0,RANK(P1318,(N1318:P1318,Q1318:AE1318)),0)</f>
        <v>0</v>
      </c>
      <c r="G1318" s="1">
        <f t="shared" si="518"/>
        <v>962</v>
      </c>
      <c r="H1318" s="2">
        <f t="shared" si="519"/>
        <v>0.35251007695126418</v>
      </c>
      <c r="I1318" s="2"/>
      <c r="J1318" s="2">
        <f t="shared" si="521"/>
        <v>0.31403444485159399</v>
      </c>
      <c r="K1318" s="2">
        <f t="shared" si="522"/>
        <v>0.66654452180285817</v>
      </c>
      <c r="L1318" s="2">
        <f t="shared" si="523"/>
        <v>0</v>
      </c>
      <c r="M1318" s="2">
        <f t="shared" si="524"/>
        <v>1.94210333455479E-2</v>
      </c>
      <c r="N1318" s="55">
        <v>857</v>
      </c>
      <c r="O1318" s="55">
        <v>1819</v>
      </c>
      <c r="Q1318" s="55">
        <v>53</v>
      </c>
      <c r="AG1318" s="7">
        <f>IF(Q1318&gt;0,RANK(Q1318,(N1318:P1318,Q1318:AE1318)),0)</f>
        <v>3</v>
      </c>
      <c r="AH1318" s="7">
        <f>IF(R1318&gt;0,RANK(R1318,(N1318:P1318,Q1318:AE1318)),0)</f>
        <v>0</v>
      </c>
      <c r="AI1318" s="7">
        <f>IF(T1318&gt;0,RANK(T1318,(N1318:P1318,Q1318:AE1318)),0)</f>
        <v>0</v>
      </c>
      <c r="AJ1318" s="7">
        <f>IF(S1318&gt;0,RANK(S1318,(N1318:P1318,Q1318:AE1318)),0)</f>
        <v>0</v>
      </c>
      <c r="AK1318" s="2">
        <f t="shared" si="525"/>
        <v>1.942103334554782E-2</v>
      </c>
      <c r="AL1318" s="2">
        <f t="shared" si="526"/>
        <v>0</v>
      </c>
      <c r="AM1318" s="2">
        <f t="shared" si="527"/>
        <v>0</v>
      </c>
      <c r="AN1318" s="2">
        <f t="shared" si="528"/>
        <v>0</v>
      </c>
      <c r="AP1318" t="s">
        <v>1525</v>
      </c>
      <c r="AQ1318" t="s">
        <v>355</v>
      </c>
      <c r="AT1318">
        <v>2</v>
      </c>
      <c r="AU1318" s="95">
        <v>30</v>
      </c>
      <c r="AV1318" s="97">
        <v>99</v>
      </c>
      <c r="AW1318" s="100">
        <f t="shared" si="529"/>
        <v>30099</v>
      </c>
      <c r="AY1318" s="7" t="s">
        <v>1461</v>
      </c>
    </row>
    <row r="1319" spans="1:58" ht="13" hidden="1" customHeight="1" outlineLevel="1">
      <c r="A1319" t="s">
        <v>1133</v>
      </c>
      <c r="B1319" t="s">
        <v>355</v>
      </c>
      <c r="C1319" s="1">
        <f t="shared" si="520"/>
        <v>1663</v>
      </c>
      <c r="D1319" s="7">
        <f>IF(N1319&gt;0, RANK(N1319,(N1319:P1319,Q1319:AE1319)),0)</f>
        <v>2</v>
      </c>
      <c r="E1319" s="7">
        <f>IF(O1319&gt;0,RANK(O1319,(N1319:P1319,Q1319:AE1319)),0)</f>
        <v>1</v>
      </c>
      <c r="F1319" s="7">
        <f>IF(P1319&gt;0,RANK(P1319,(N1319:P1319,Q1319:AE1319)),0)</f>
        <v>0</v>
      </c>
      <c r="G1319" s="1">
        <f t="shared" si="518"/>
        <v>760</v>
      </c>
      <c r="H1319" s="2">
        <f t="shared" si="519"/>
        <v>0.45700541190619365</v>
      </c>
      <c r="I1319" s="2"/>
      <c r="J1319" s="2">
        <f t="shared" si="521"/>
        <v>0.2603728202044498</v>
      </c>
      <c r="K1319" s="2">
        <f t="shared" si="522"/>
        <v>0.71737823211064344</v>
      </c>
      <c r="L1319" s="2">
        <f t="shared" si="523"/>
        <v>0</v>
      </c>
      <c r="M1319" s="2">
        <f t="shared" si="524"/>
        <v>2.2248947684906817E-2</v>
      </c>
      <c r="N1319" s="55">
        <v>433</v>
      </c>
      <c r="O1319" s="55">
        <v>1193</v>
      </c>
      <c r="Q1319" s="55">
        <v>37</v>
      </c>
      <c r="AG1319" s="7">
        <f>IF(Q1319&gt;0,RANK(Q1319,(N1319:P1319,Q1319:AE1319)),0)</f>
        <v>3</v>
      </c>
      <c r="AH1319" s="7">
        <f>IF(R1319&gt;0,RANK(R1319,(N1319:P1319,Q1319:AE1319)),0)</f>
        <v>0</v>
      </c>
      <c r="AI1319" s="7">
        <f>IF(T1319&gt;0,RANK(T1319,(N1319:P1319,Q1319:AE1319)),0)</f>
        <v>0</v>
      </c>
      <c r="AJ1319" s="7">
        <f>IF(S1319&gt;0,RANK(S1319,(N1319:P1319,Q1319:AE1319)),0)</f>
        <v>0</v>
      </c>
      <c r="AK1319" s="2">
        <f t="shared" si="525"/>
        <v>2.2248947684906796E-2</v>
      </c>
      <c r="AL1319" s="2">
        <f t="shared" si="526"/>
        <v>0</v>
      </c>
      <c r="AM1319" s="2">
        <f t="shared" si="527"/>
        <v>0</v>
      </c>
      <c r="AN1319" s="2">
        <f t="shared" si="528"/>
        <v>0</v>
      </c>
      <c r="AP1319" t="s">
        <v>1133</v>
      </c>
      <c r="AQ1319" t="s">
        <v>355</v>
      </c>
      <c r="AT1319">
        <v>2</v>
      </c>
      <c r="AU1319" s="95">
        <v>30</v>
      </c>
      <c r="AV1319" s="97">
        <v>101</v>
      </c>
      <c r="AW1319" s="100">
        <f t="shared" si="529"/>
        <v>30101</v>
      </c>
      <c r="AY1319" s="7" t="s">
        <v>1461</v>
      </c>
      <c r="BF1319" t="s">
        <v>1410</v>
      </c>
    </row>
    <row r="1320" spans="1:58" ht="13" hidden="1" customHeight="1" outlineLevel="1">
      <c r="A1320" t="s">
        <v>1207</v>
      </c>
      <c r="B1320" t="s">
        <v>355</v>
      </c>
      <c r="C1320" s="1">
        <f t="shared" si="520"/>
        <v>385</v>
      </c>
      <c r="D1320" s="7">
        <f>IF(N1320&gt;0, RANK(N1320,(N1320:P1320,Q1320:AE1320)),0)</f>
        <v>2</v>
      </c>
      <c r="E1320" s="7">
        <f>IF(O1320&gt;0,RANK(O1320,(N1320:P1320,Q1320:AE1320)),0)</f>
        <v>1</v>
      </c>
      <c r="F1320" s="7">
        <f>IF(P1320&gt;0,RANK(P1320,(N1320:P1320,Q1320:AE1320)),0)</f>
        <v>0</v>
      </c>
      <c r="G1320" s="1">
        <f t="shared" si="518"/>
        <v>167</v>
      </c>
      <c r="H1320" s="2">
        <f t="shared" si="519"/>
        <v>0.43376623376623374</v>
      </c>
      <c r="I1320" s="2"/>
      <c r="J1320" s="2">
        <f t="shared" si="521"/>
        <v>0.27012987012987011</v>
      </c>
      <c r="K1320" s="2">
        <f t="shared" si="522"/>
        <v>0.70389610389610391</v>
      </c>
      <c r="L1320" s="2">
        <f t="shared" si="523"/>
        <v>0</v>
      </c>
      <c r="M1320" s="2">
        <f t="shared" si="524"/>
        <v>2.5974025974025983E-2</v>
      </c>
      <c r="N1320" s="55">
        <v>104</v>
      </c>
      <c r="O1320" s="55">
        <v>271</v>
      </c>
      <c r="Q1320" s="55">
        <v>10</v>
      </c>
      <c r="AG1320" s="7">
        <f>IF(Q1320&gt;0,RANK(Q1320,(N1320:P1320,Q1320:AE1320)),0)</f>
        <v>3</v>
      </c>
      <c r="AH1320" s="7">
        <f>IF(R1320&gt;0,RANK(R1320,(N1320:P1320,Q1320:AE1320)),0)</f>
        <v>0</v>
      </c>
      <c r="AI1320" s="7">
        <f>IF(T1320&gt;0,RANK(T1320,(N1320:P1320,Q1320:AE1320)),0)</f>
        <v>0</v>
      </c>
      <c r="AJ1320" s="7">
        <f>IF(S1320&gt;0,RANK(S1320,(N1320:P1320,Q1320:AE1320)),0)</f>
        <v>0</v>
      </c>
      <c r="AK1320" s="2">
        <f t="shared" si="525"/>
        <v>2.5974025974025976E-2</v>
      </c>
      <c r="AL1320" s="2">
        <f t="shared" si="526"/>
        <v>0</v>
      </c>
      <c r="AM1320" s="2">
        <f t="shared" si="527"/>
        <v>0</v>
      </c>
      <c r="AN1320" s="2">
        <f t="shared" si="528"/>
        <v>0</v>
      </c>
      <c r="AP1320" t="s">
        <v>1207</v>
      </c>
      <c r="AQ1320" t="s">
        <v>355</v>
      </c>
      <c r="AT1320">
        <v>2</v>
      </c>
      <c r="AU1320" s="95">
        <v>30</v>
      </c>
      <c r="AV1320" s="97">
        <v>103</v>
      </c>
      <c r="AW1320" s="100">
        <f t="shared" si="529"/>
        <v>30103</v>
      </c>
      <c r="AY1320" s="7" t="s">
        <v>1461</v>
      </c>
    </row>
    <row r="1321" spans="1:58" ht="13" hidden="1" customHeight="1" outlineLevel="1">
      <c r="A1321" t="s">
        <v>87</v>
      </c>
      <c r="B1321" t="s">
        <v>355</v>
      </c>
      <c r="C1321" s="1">
        <f t="shared" si="520"/>
        <v>3333</v>
      </c>
      <c r="D1321" s="7">
        <f>IF(N1321&gt;0, RANK(N1321,(N1321:P1321,Q1321:AE1321)),0)</f>
        <v>2</v>
      </c>
      <c r="E1321" s="7">
        <f>IF(O1321&gt;0,RANK(O1321,(N1321:P1321,Q1321:AE1321)),0)</f>
        <v>1</v>
      </c>
      <c r="F1321" s="7">
        <f>IF(P1321&gt;0,RANK(P1321,(N1321:P1321,Q1321:AE1321)),0)</f>
        <v>0</v>
      </c>
      <c r="G1321" s="1">
        <f t="shared" si="518"/>
        <v>1138</v>
      </c>
      <c r="H1321" s="2">
        <f t="shared" si="519"/>
        <v>0.34143414341434142</v>
      </c>
      <c r="I1321" s="2"/>
      <c r="J1321" s="2">
        <f t="shared" si="521"/>
        <v>0.31653165316531651</v>
      </c>
      <c r="K1321" s="2">
        <f t="shared" si="522"/>
        <v>0.65796579657965792</v>
      </c>
      <c r="L1321" s="2">
        <f t="shared" si="523"/>
        <v>0</v>
      </c>
      <c r="M1321" s="2">
        <f t="shared" si="524"/>
        <v>2.5502550255025569E-2</v>
      </c>
      <c r="N1321" s="55">
        <v>1055</v>
      </c>
      <c r="O1321" s="55">
        <v>2193</v>
      </c>
      <c r="Q1321" s="55">
        <v>85</v>
      </c>
      <c r="AG1321" s="7">
        <f>IF(Q1321&gt;0,RANK(Q1321,(N1321:P1321,Q1321:AE1321)),0)</f>
        <v>3</v>
      </c>
      <c r="AH1321" s="7">
        <f>IF(R1321&gt;0,RANK(R1321,(N1321:P1321,Q1321:AE1321)),0)</f>
        <v>0</v>
      </c>
      <c r="AI1321" s="7">
        <f>IF(T1321&gt;0,RANK(T1321,(N1321:P1321,Q1321:AE1321)),0)</f>
        <v>0</v>
      </c>
      <c r="AJ1321" s="7">
        <f>IF(S1321&gt;0,RANK(S1321,(N1321:P1321,Q1321:AE1321)),0)</f>
        <v>0</v>
      </c>
      <c r="AK1321" s="2">
        <f t="shared" si="525"/>
        <v>2.5502550255025503E-2</v>
      </c>
      <c r="AL1321" s="2">
        <f t="shared" si="526"/>
        <v>0</v>
      </c>
      <c r="AM1321" s="2">
        <f t="shared" si="527"/>
        <v>0</v>
      </c>
      <c r="AN1321" s="2">
        <f t="shared" si="528"/>
        <v>0</v>
      </c>
      <c r="AP1321" t="s">
        <v>87</v>
      </c>
      <c r="AQ1321" t="s">
        <v>355</v>
      </c>
      <c r="AT1321">
        <v>2</v>
      </c>
      <c r="AU1321" s="95">
        <v>30</v>
      </c>
      <c r="AV1321" s="97">
        <v>105</v>
      </c>
      <c r="AW1321" s="100">
        <f t="shared" si="529"/>
        <v>30105</v>
      </c>
      <c r="AY1321" s="7" t="s">
        <v>1461</v>
      </c>
      <c r="BF1321" t="s">
        <v>1410</v>
      </c>
    </row>
    <row r="1322" spans="1:58" ht="13" hidden="1" customHeight="1" outlineLevel="1">
      <c r="A1322" t="s">
        <v>174</v>
      </c>
      <c r="B1322" t="s">
        <v>355</v>
      </c>
      <c r="C1322" s="1">
        <f t="shared" si="520"/>
        <v>741</v>
      </c>
      <c r="D1322" s="7">
        <f>IF(N1322&gt;0, RANK(N1322,(N1322:P1322,Q1322:AE1322)),0)</f>
        <v>2</v>
      </c>
      <c r="E1322" s="7">
        <f>IF(O1322&gt;0,RANK(O1322,(N1322:P1322,Q1322:AE1322)),0)</f>
        <v>1</v>
      </c>
      <c r="F1322" s="7">
        <f>IF(P1322&gt;0,RANK(P1322,(N1322:P1322,Q1322:AE1322)),0)</f>
        <v>0</v>
      </c>
      <c r="G1322" s="1">
        <f t="shared" si="518"/>
        <v>351</v>
      </c>
      <c r="H1322" s="2">
        <f t="shared" si="519"/>
        <v>0.47368421052631576</v>
      </c>
      <c r="I1322" s="2"/>
      <c r="J1322" s="2">
        <f t="shared" si="521"/>
        <v>0.25236167341430499</v>
      </c>
      <c r="K1322" s="2">
        <f t="shared" si="522"/>
        <v>0.72604588394062075</v>
      </c>
      <c r="L1322" s="2">
        <f t="shared" si="523"/>
        <v>0</v>
      </c>
      <c r="M1322" s="2">
        <f t="shared" si="524"/>
        <v>2.1592442645074206E-2</v>
      </c>
      <c r="N1322" s="55">
        <v>187</v>
      </c>
      <c r="O1322" s="55">
        <v>538</v>
      </c>
      <c r="Q1322" s="55">
        <v>16</v>
      </c>
      <c r="AG1322" s="7">
        <f>IF(Q1322&gt;0,RANK(Q1322,(N1322:P1322,Q1322:AE1322)),0)</f>
        <v>3</v>
      </c>
      <c r="AH1322" s="7">
        <f>IF(R1322&gt;0,RANK(R1322,(N1322:P1322,Q1322:AE1322)),0)</f>
        <v>0</v>
      </c>
      <c r="AI1322" s="7">
        <f>IF(T1322&gt;0,RANK(T1322,(N1322:P1322,Q1322:AE1322)),0)</f>
        <v>0</v>
      </c>
      <c r="AJ1322" s="7">
        <f>IF(S1322&gt;0,RANK(S1322,(N1322:P1322,Q1322:AE1322)),0)</f>
        <v>0</v>
      </c>
      <c r="AK1322" s="2">
        <f t="shared" si="525"/>
        <v>2.1592442645074223E-2</v>
      </c>
      <c r="AL1322" s="2">
        <f t="shared" si="526"/>
        <v>0</v>
      </c>
      <c r="AM1322" s="2">
        <f t="shared" si="527"/>
        <v>0</v>
      </c>
      <c r="AN1322" s="2">
        <f t="shared" si="528"/>
        <v>0</v>
      </c>
      <c r="AP1322" t="s">
        <v>174</v>
      </c>
      <c r="AQ1322" t="s">
        <v>355</v>
      </c>
      <c r="AT1322">
        <v>2</v>
      </c>
      <c r="AU1322" s="95">
        <v>30</v>
      </c>
      <c r="AV1322" s="97">
        <v>107</v>
      </c>
      <c r="AW1322" s="100">
        <f t="shared" si="529"/>
        <v>30107</v>
      </c>
      <c r="AY1322" s="7" t="s">
        <v>1461</v>
      </c>
    </row>
    <row r="1323" spans="1:58" ht="13" hidden="1" customHeight="1" outlineLevel="1">
      <c r="A1323" t="s">
        <v>194</v>
      </c>
      <c r="B1323" t="s">
        <v>355</v>
      </c>
      <c r="C1323" s="1">
        <f t="shared" si="520"/>
        <v>467</v>
      </c>
      <c r="D1323" s="7">
        <f>IF(N1323&gt;0, RANK(N1323,(N1323:P1323,Q1323:AE1323)),0)</f>
        <v>2</v>
      </c>
      <c r="E1323" s="7">
        <f>IF(O1323&gt;0,RANK(O1323,(N1323:P1323,Q1323:AE1323)),0)</f>
        <v>1</v>
      </c>
      <c r="F1323" s="7">
        <f>IF(P1323&gt;0,RANK(P1323,(N1323:P1323,Q1323:AE1323)),0)</f>
        <v>0</v>
      </c>
      <c r="G1323" s="1">
        <f t="shared" si="518"/>
        <v>271</v>
      </c>
      <c r="H1323" s="2">
        <f t="shared" si="519"/>
        <v>0.58029978586723774</v>
      </c>
      <c r="I1323" s="2"/>
      <c r="J1323" s="2">
        <f t="shared" si="521"/>
        <v>0.2012847965738758</v>
      </c>
      <c r="K1323" s="2">
        <f t="shared" si="522"/>
        <v>0.78158458244111351</v>
      </c>
      <c r="L1323" s="2">
        <f t="shared" si="523"/>
        <v>0</v>
      </c>
      <c r="M1323" s="2">
        <f t="shared" si="524"/>
        <v>1.7130620985010725E-2</v>
      </c>
      <c r="N1323" s="55">
        <v>94</v>
      </c>
      <c r="O1323" s="55">
        <v>365</v>
      </c>
      <c r="Q1323" s="55">
        <v>8</v>
      </c>
      <c r="AG1323" s="7">
        <f>IF(Q1323&gt;0,RANK(Q1323,(N1323:P1323,Q1323:AE1323)),0)</f>
        <v>3</v>
      </c>
      <c r="AH1323" s="7">
        <f>IF(R1323&gt;0,RANK(R1323,(N1323:P1323,Q1323:AE1323)),0)</f>
        <v>0</v>
      </c>
      <c r="AI1323" s="7">
        <f>IF(T1323&gt;0,RANK(T1323,(N1323:P1323,Q1323:AE1323)),0)</f>
        <v>0</v>
      </c>
      <c r="AJ1323" s="7">
        <f>IF(S1323&gt;0,RANK(S1323,(N1323:P1323,Q1323:AE1323)),0)</f>
        <v>0</v>
      </c>
      <c r="AK1323" s="2">
        <f t="shared" si="525"/>
        <v>1.7130620985010708E-2</v>
      </c>
      <c r="AL1323" s="2">
        <f t="shared" si="526"/>
        <v>0</v>
      </c>
      <c r="AM1323" s="2">
        <f t="shared" si="527"/>
        <v>0</v>
      </c>
      <c r="AN1323" s="2">
        <f t="shared" si="528"/>
        <v>0</v>
      </c>
      <c r="AP1323" t="s">
        <v>194</v>
      </c>
      <c r="AQ1323" t="s">
        <v>355</v>
      </c>
      <c r="AT1323">
        <v>2</v>
      </c>
      <c r="AU1323" s="95">
        <v>30</v>
      </c>
      <c r="AV1323" s="97">
        <v>109</v>
      </c>
      <c r="AW1323" s="100">
        <f t="shared" si="529"/>
        <v>30109</v>
      </c>
      <c r="AY1323" s="7" t="s">
        <v>1461</v>
      </c>
    </row>
    <row r="1324" spans="1:58" ht="13" hidden="1" customHeight="1" outlineLevel="1">
      <c r="A1324" t="s">
        <v>1736</v>
      </c>
      <c r="B1324" t="s">
        <v>355</v>
      </c>
      <c r="C1324" s="1">
        <f t="shared" si="520"/>
        <v>52291</v>
      </c>
      <c r="D1324" s="7">
        <f>IF(N1324&gt;0, RANK(N1324,(N1324:P1324,Q1324:AE1324)),0)</f>
        <v>2</v>
      </c>
      <c r="E1324" s="7">
        <f>IF(O1324&gt;0,RANK(O1324,(N1324:P1324,Q1324:AE1324)),0)</f>
        <v>1</v>
      </c>
      <c r="F1324" s="7">
        <f>IF(P1324&gt;0,RANK(P1324,(N1324:P1324,Q1324:AE1324)),0)</f>
        <v>0</v>
      </c>
      <c r="G1324" s="1">
        <f t="shared" si="518"/>
        <v>12654</v>
      </c>
      <c r="H1324" s="2">
        <f t="shared" si="519"/>
        <v>0.24199192977759079</v>
      </c>
      <c r="I1324" s="2"/>
      <c r="J1324" s="2">
        <f t="shared" si="521"/>
        <v>0.3686867721022738</v>
      </c>
      <c r="K1324" s="2">
        <f t="shared" si="522"/>
        <v>0.61067870187986462</v>
      </c>
      <c r="L1324" s="2">
        <f t="shared" si="523"/>
        <v>0</v>
      </c>
      <c r="M1324" s="2">
        <f t="shared" si="524"/>
        <v>2.0634526017861643E-2</v>
      </c>
      <c r="N1324" s="55">
        <v>19279</v>
      </c>
      <c r="O1324" s="55">
        <v>31933</v>
      </c>
      <c r="Q1324" s="55">
        <v>1079</v>
      </c>
      <c r="AG1324" s="7">
        <f>IF(Q1324&gt;0,RANK(Q1324,(N1324:P1324,Q1324:AE1324)),0)</f>
        <v>3</v>
      </c>
      <c r="AH1324" s="7">
        <f>IF(R1324&gt;0,RANK(R1324,(N1324:P1324,Q1324:AE1324)),0)</f>
        <v>0</v>
      </c>
      <c r="AI1324" s="7">
        <f>IF(T1324&gt;0,RANK(T1324,(N1324:P1324,Q1324:AE1324)),0)</f>
        <v>0</v>
      </c>
      <c r="AJ1324" s="7">
        <f>IF(S1324&gt;0,RANK(S1324,(N1324:P1324,Q1324:AE1324)),0)</f>
        <v>0</v>
      </c>
      <c r="AK1324" s="2">
        <f t="shared" si="525"/>
        <v>2.0634526017861584E-2</v>
      </c>
      <c r="AL1324" s="2">
        <f t="shared" si="526"/>
        <v>0</v>
      </c>
      <c r="AM1324" s="2">
        <f t="shared" si="527"/>
        <v>0</v>
      </c>
      <c r="AN1324" s="2">
        <f t="shared" si="528"/>
        <v>0</v>
      </c>
      <c r="AP1324" t="s">
        <v>1736</v>
      </c>
      <c r="AQ1324" t="s">
        <v>355</v>
      </c>
      <c r="AT1324">
        <v>2</v>
      </c>
      <c r="AU1324" s="95">
        <v>30</v>
      </c>
      <c r="AV1324" s="97">
        <v>111</v>
      </c>
      <c r="AW1324" s="100">
        <f t="shared" si="529"/>
        <v>30111</v>
      </c>
      <c r="AY1324" s="7" t="s">
        <v>1461</v>
      </c>
      <c r="BF1324" t="s">
        <v>1410</v>
      </c>
    </row>
    <row r="1325" spans="1:58" ht="13" customHeight="1" collapsed="1">
      <c r="A1325" t="s">
        <v>1103</v>
      </c>
      <c r="B1325" t="s">
        <v>2430</v>
      </c>
      <c r="C1325" s="1">
        <f t="shared" si="520"/>
        <v>369826</v>
      </c>
      <c r="D1325" s="7">
        <f>IF(N1325&gt;0, RANK(N1325,(N1325:P1325,Q1325:AE1325)),0)</f>
        <v>2</v>
      </c>
      <c r="E1325" s="7">
        <f>IF(O1325&gt;0,RANK(O1325,(N1325:P1325,Q1325:AE1325)),0)</f>
        <v>1</v>
      </c>
      <c r="F1325" s="7">
        <f>IF(P1325&gt;0,RANK(P1325,(N1325:P1325,Q1325:AE1325)),0)</f>
        <v>0</v>
      </c>
      <c r="G1325" s="1">
        <f t="shared" si="518"/>
        <v>65525</v>
      </c>
      <c r="H1325" s="2">
        <f t="shared" si="519"/>
        <v>0.17717791610108538</v>
      </c>
      <c r="I1325" s="2"/>
      <c r="J1325" s="2">
        <f t="shared" si="521"/>
        <v>0.40068572788284218</v>
      </c>
      <c r="K1325" s="2">
        <f t="shared" si="522"/>
        <v>0.57786364398392753</v>
      </c>
      <c r="L1325" s="2">
        <f t="shared" si="523"/>
        <v>0</v>
      </c>
      <c r="M1325" s="2">
        <f t="shared" si="524"/>
        <v>2.1450628133230287E-2</v>
      </c>
      <c r="N1325" s="106">
        <f>SUM(N1269:N1324)</f>
        <v>148184</v>
      </c>
      <c r="O1325" s="106">
        <f>SUM(O1269:O1324)</f>
        <v>213709</v>
      </c>
      <c r="P1325" s="106"/>
      <c r="Q1325" s="106">
        <f>SUM(Q1269:Q1324)</f>
        <v>7933</v>
      </c>
      <c r="R1325" s="106"/>
      <c r="AG1325" s="7">
        <f>IF(Q1325&gt;0,RANK(Q1325,(N1325:P1325,Q1325:AE1325)),0)</f>
        <v>3</v>
      </c>
      <c r="AH1325" s="7">
        <f>IF(R1325&gt;0,RANK(R1325,(N1325:P1325,Q1325:AE1325)),0)</f>
        <v>0</v>
      </c>
      <c r="AI1325" s="7">
        <f>IF(T1325&gt;0,RANK(T1325,(N1325:P1325,Q1325:AE1325)),0)</f>
        <v>0</v>
      </c>
      <c r="AJ1325" s="7">
        <f>IF(S1325&gt;0,RANK(S1325,(N1325:P1325,Q1325:AE1325)),0)</f>
        <v>0</v>
      </c>
      <c r="AK1325" s="2">
        <f t="shared" si="525"/>
        <v>2.1450628133230221E-2</v>
      </c>
      <c r="AL1325" s="2">
        <f t="shared" si="526"/>
        <v>0</v>
      </c>
      <c r="AM1325" s="2">
        <f t="shared" si="527"/>
        <v>0</v>
      </c>
      <c r="AN1325" s="2">
        <f t="shared" si="528"/>
        <v>0</v>
      </c>
      <c r="AP1325" t="s">
        <v>1103</v>
      </c>
      <c r="AQ1325" t="s">
        <v>2430</v>
      </c>
      <c r="AT1325">
        <v>2</v>
      </c>
      <c r="AU1325" s="95">
        <v>30</v>
      </c>
      <c r="AV1325" s="97"/>
      <c r="AW1325" s="95">
        <v>30</v>
      </c>
      <c r="AY1325" s="7" t="s">
        <v>2180</v>
      </c>
    </row>
    <row r="1326" spans="1:58" ht="13" customHeight="1">
      <c r="C1326" s="1"/>
      <c r="E1326" s="7"/>
      <c r="F1326" s="7"/>
      <c r="I1326" s="2"/>
      <c r="AG1326" s="7"/>
      <c r="AH1326" s="7"/>
      <c r="AI1326" s="7"/>
      <c r="AJ1326" s="7"/>
      <c r="AU1326" s="95"/>
      <c r="AV1326" s="97"/>
      <c r="AW1326" s="100"/>
    </row>
    <row r="1327" spans="1:58" ht="13" hidden="1" customHeight="1" outlineLevel="1">
      <c r="A1327" t="s">
        <v>1149</v>
      </c>
      <c r="B1327" t="s">
        <v>877</v>
      </c>
      <c r="C1327" s="1">
        <f t="shared" ref="C1327:C1358" si="530">SUM(N1327:AE1327)</f>
        <v>8602</v>
      </c>
      <c r="D1327" s="7">
        <f>IF(N1327&gt;0, RANK(N1327,(N1327:P1327,Q1327:AE1327)),0)</f>
        <v>2</v>
      </c>
      <c r="E1327" s="7">
        <f>IF(O1327&gt;0,RANK(O1327,(N1327:P1327,Q1327:AE1327)),0)</f>
        <v>1</v>
      </c>
      <c r="F1327" s="7">
        <f>IF(P1327&gt;0,RANK(P1327,(N1327:P1327,Q1327:AE1327)),0)</f>
        <v>3</v>
      </c>
      <c r="G1327" s="1">
        <f t="shared" si="518"/>
        <v>3584</v>
      </c>
      <c r="H1327" s="2">
        <f t="shared" si="519"/>
        <v>0.41664729132759826</v>
      </c>
      <c r="I1327" s="2"/>
      <c r="J1327" s="2">
        <f t="shared" ref="J1327:J1358" si="531">IF($C1327=0,"-",N1327/$C1327)</f>
        <v>0.26993722390141828</v>
      </c>
      <c r="K1327" s="2">
        <f t="shared" ref="K1327:K1358" si="532">IF($C1327=0,"-",O1327/$C1327)</f>
        <v>0.68658451522901653</v>
      </c>
      <c r="L1327" s="2">
        <f t="shared" ref="L1327:L1358" si="533">IF($C1327=0,"-",P1327/$C1327)</f>
        <v>2.545919553592188E-2</v>
      </c>
      <c r="M1327" s="2">
        <f t="shared" ref="M1327:M1358" si="534">IF(C1327=0,"-",(1-J1327-K1327-L1327))</f>
        <v>1.8019065333643308E-2</v>
      </c>
      <c r="N1327" s="55">
        <v>2322</v>
      </c>
      <c r="O1327" s="55">
        <v>5906</v>
      </c>
      <c r="P1327" s="55">
        <v>219</v>
      </c>
      <c r="X1327" s="55">
        <v>3</v>
      </c>
      <c r="Y1327" s="55">
        <v>152</v>
      </c>
      <c r="AG1327" s="7">
        <f>IF(Q1327&gt;0,RANK(Q1327,(N1327:P1327,Q1327:AE1327)),0)</f>
        <v>0</v>
      </c>
      <c r="AH1327" s="7">
        <f>IF(R1327&gt;0,RANK(R1327,(N1327:P1327,Q1327:AE1327)),0)</f>
        <v>0</v>
      </c>
      <c r="AI1327" s="7">
        <f>IF(T1327&gt;0,RANK(T1327,(N1327:P1327,Q1327:AE1327)),0)</f>
        <v>0</v>
      </c>
      <c r="AJ1327" s="7">
        <f>IF(S1327&gt;0,RANK(S1327,(N1327:P1327,Q1327:AE1327)),0)</f>
        <v>0</v>
      </c>
      <c r="AK1327" s="2">
        <f t="shared" ref="AK1327:AK1358" si="535">IF($C1327=0,"-",Q1327/$C1327)</f>
        <v>0</v>
      </c>
      <c r="AL1327" s="2">
        <f t="shared" ref="AL1327:AL1358" si="536">IF($C1327=0,"-",R1327/$C1327)</f>
        <v>0</v>
      </c>
      <c r="AM1327" s="2">
        <f t="shared" ref="AM1327:AM1358" si="537">IF($C1327=0,"-",T1327/$C1327)</f>
        <v>0</v>
      </c>
      <c r="AN1327" s="2">
        <f t="shared" ref="AN1327:AN1358" si="538">IF($C1327=0,"-",S1327/$C1327)</f>
        <v>0</v>
      </c>
      <c r="AP1327" t="s">
        <v>1149</v>
      </c>
      <c r="AQ1327" t="s">
        <v>877</v>
      </c>
      <c r="AT1327">
        <v>2</v>
      </c>
      <c r="AU1327" s="95">
        <v>31</v>
      </c>
      <c r="AV1327" s="97">
        <v>1</v>
      </c>
      <c r="AW1327" s="100">
        <f t="shared" si="529"/>
        <v>31001</v>
      </c>
      <c r="AY1327" s="7" t="s">
        <v>1461</v>
      </c>
    </row>
    <row r="1328" spans="1:58" ht="13" hidden="1" customHeight="1" outlineLevel="1">
      <c r="A1328" t="s">
        <v>1946</v>
      </c>
      <c r="B1328" t="s">
        <v>877</v>
      </c>
      <c r="C1328" s="1">
        <f t="shared" si="530"/>
        <v>2542</v>
      </c>
      <c r="D1328" s="7">
        <f>IF(N1328&gt;0, RANK(N1328,(N1328:P1328,Q1328:AE1328)),0)</f>
        <v>2</v>
      </c>
      <c r="E1328" s="7">
        <f>IF(O1328&gt;0,RANK(O1328,(N1328:P1328,Q1328:AE1328)),0)</f>
        <v>1</v>
      </c>
      <c r="F1328" s="7">
        <f>IF(P1328&gt;0,RANK(P1328,(N1328:P1328,Q1328:AE1328)),0)</f>
        <v>3</v>
      </c>
      <c r="G1328" s="1">
        <f t="shared" si="518"/>
        <v>1213</v>
      </c>
      <c r="H1328" s="2">
        <f t="shared" si="519"/>
        <v>0.47718332022029897</v>
      </c>
      <c r="I1328" s="2"/>
      <c r="J1328" s="2">
        <f t="shared" si="531"/>
        <v>0.24862313139260425</v>
      </c>
      <c r="K1328" s="2">
        <f t="shared" si="532"/>
        <v>0.72580645161290325</v>
      </c>
      <c r="L1328" s="2">
        <f t="shared" si="533"/>
        <v>1.8489378442171519E-2</v>
      </c>
      <c r="M1328" s="2">
        <f t="shared" si="534"/>
        <v>7.0810385523209542E-3</v>
      </c>
      <c r="N1328" s="55">
        <v>632</v>
      </c>
      <c r="O1328" s="55">
        <v>1845</v>
      </c>
      <c r="P1328" s="55">
        <v>47</v>
      </c>
      <c r="X1328" s="55">
        <v>0</v>
      </c>
      <c r="Y1328" s="55">
        <v>18</v>
      </c>
      <c r="AG1328" s="7">
        <f>IF(Q1328&gt;0,RANK(Q1328,(N1328:P1328,Q1328:AE1328)),0)</f>
        <v>0</v>
      </c>
      <c r="AH1328" s="7">
        <f>IF(R1328&gt;0,RANK(R1328,(N1328:P1328,Q1328:AE1328)),0)</f>
        <v>0</v>
      </c>
      <c r="AI1328" s="7">
        <f>IF(T1328&gt;0,RANK(T1328,(N1328:P1328,Q1328:AE1328)),0)</f>
        <v>0</v>
      </c>
      <c r="AJ1328" s="7">
        <f>IF(S1328&gt;0,RANK(S1328,(N1328:P1328,Q1328:AE1328)),0)</f>
        <v>0</v>
      </c>
      <c r="AK1328" s="2">
        <f t="shared" si="535"/>
        <v>0</v>
      </c>
      <c r="AL1328" s="2">
        <f t="shared" si="536"/>
        <v>0</v>
      </c>
      <c r="AM1328" s="2">
        <f t="shared" si="537"/>
        <v>0</v>
      </c>
      <c r="AN1328" s="2">
        <f t="shared" si="538"/>
        <v>0</v>
      </c>
      <c r="AP1328" t="s">
        <v>1946</v>
      </c>
      <c r="AQ1328" t="s">
        <v>877</v>
      </c>
      <c r="AT1328">
        <v>2</v>
      </c>
      <c r="AU1328" s="95">
        <v>31</v>
      </c>
      <c r="AV1328" s="97">
        <v>3</v>
      </c>
      <c r="AW1328" s="100">
        <f t="shared" si="529"/>
        <v>31003</v>
      </c>
      <c r="AY1328" s="7" t="s">
        <v>1461</v>
      </c>
    </row>
    <row r="1329" spans="1:51" ht="13" hidden="1" customHeight="1" outlineLevel="1">
      <c r="A1329" t="s">
        <v>1765</v>
      </c>
      <c r="B1329" t="s">
        <v>877</v>
      </c>
      <c r="C1329" s="1">
        <f t="shared" si="530"/>
        <v>180</v>
      </c>
      <c r="D1329" s="7">
        <f>IF(N1329&gt;0, RANK(N1329,(N1329:P1329,Q1329:AE1329)),0)</f>
        <v>2</v>
      </c>
      <c r="E1329" s="7">
        <f>IF(O1329&gt;0,RANK(O1329,(N1329:P1329,Q1329:AE1329)),0)</f>
        <v>1</v>
      </c>
      <c r="F1329" s="7">
        <f>IF(P1329&gt;0,RANK(P1329,(N1329:P1329,Q1329:AE1329)),0)</f>
        <v>3</v>
      </c>
      <c r="G1329" s="1">
        <f t="shared" si="518"/>
        <v>115</v>
      </c>
      <c r="H1329" s="2">
        <f t="shared" si="519"/>
        <v>0.63888888888888884</v>
      </c>
      <c r="I1329" s="2"/>
      <c r="J1329" s="2">
        <f t="shared" si="531"/>
        <v>0.16111111111111112</v>
      </c>
      <c r="K1329" s="2">
        <f t="shared" si="532"/>
        <v>0.8</v>
      </c>
      <c r="L1329" s="2">
        <f t="shared" si="533"/>
        <v>2.7777777777777776E-2</v>
      </c>
      <c r="M1329" s="2">
        <f t="shared" si="534"/>
        <v>1.1111111111111086E-2</v>
      </c>
      <c r="N1329" s="55">
        <v>29</v>
      </c>
      <c r="O1329" s="55">
        <v>144</v>
      </c>
      <c r="P1329" s="55">
        <v>5</v>
      </c>
      <c r="X1329" s="55">
        <v>0</v>
      </c>
      <c r="Y1329" s="55">
        <v>2</v>
      </c>
      <c r="AG1329" s="7">
        <f>IF(Q1329&gt;0,RANK(Q1329,(N1329:P1329,Q1329:AE1329)),0)</f>
        <v>0</v>
      </c>
      <c r="AH1329" s="7">
        <f>IF(R1329&gt;0,RANK(R1329,(N1329:P1329,Q1329:AE1329)),0)</f>
        <v>0</v>
      </c>
      <c r="AI1329" s="7">
        <f>IF(T1329&gt;0,RANK(T1329,(N1329:P1329,Q1329:AE1329)),0)</f>
        <v>0</v>
      </c>
      <c r="AJ1329" s="7">
        <f>IF(S1329&gt;0,RANK(S1329,(N1329:P1329,Q1329:AE1329)),0)</f>
        <v>0</v>
      </c>
      <c r="AK1329" s="2">
        <f t="shared" si="535"/>
        <v>0</v>
      </c>
      <c r="AL1329" s="2">
        <f t="shared" si="536"/>
        <v>0</v>
      </c>
      <c r="AM1329" s="2">
        <f t="shared" si="537"/>
        <v>0</v>
      </c>
      <c r="AN1329" s="2">
        <f t="shared" si="538"/>
        <v>0</v>
      </c>
      <c r="AP1329" t="s">
        <v>1765</v>
      </c>
      <c r="AQ1329" t="s">
        <v>877</v>
      </c>
      <c r="AT1329">
        <v>2</v>
      </c>
      <c r="AU1329" s="95">
        <v>31</v>
      </c>
      <c r="AV1329" s="97">
        <v>5</v>
      </c>
      <c r="AW1329" s="100">
        <f t="shared" si="529"/>
        <v>31005</v>
      </c>
      <c r="AY1329" s="7" t="s">
        <v>1461</v>
      </c>
    </row>
    <row r="1330" spans="1:51" ht="13" hidden="1" customHeight="1" outlineLevel="1">
      <c r="A1330" t="s">
        <v>1766</v>
      </c>
      <c r="B1330" t="s">
        <v>877</v>
      </c>
      <c r="C1330" s="1">
        <f t="shared" si="530"/>
        <v>288</v>
      </c>
      <c r="D1330" s="7">
        <f>IF(N1330&gt;0, RANK(N1330,(N1330:P1330,Q1330:AE1330)),0)</f>
        <v>2</v>
      </c>
      <c r="E1330" s="7">
        <f>IF(O1330&gt;0,RANK(O1330,(N1330:P1330,Q1330:AE1330)),0)</f>
        <v>1</v>
      </c>
      <c r="F1330" s="7">
        <f>IF(P1330&gt;0,RANK(P1330,(N1330:P1330,Q1330:AE1330)),0)</f>
        <v>3</v>
      </c>
      <c r="G1330" s="1">
        <f t="shared" si="518"/>
        <v>218</v>
      </c>
      <c r="H1330" s="2">
        <f t="shared" si="519"/>
        <v>0.75694444444444442</v>
      </c>
      <c r="I1330" s="2"/>
      <c r="J1330" s="2">
        <f t="shared" si="531"/>
        <v>0.1076388888888889</v>
      </c>
      <c r="K1330" s="2">
        <f t="shared" si="532"/>
        <v>0.86458333333333337</v>
      </c>
      <c r="L1330" s="2">
        <f t="shared" si="533"/>
        <v>1.3888888888888888E-2</v>
      </c>
      <c r="M1330" s="2">
        <f t="shared" si="534"/>
        <v>1.3888888888888902E-2</v>
      </c>
      <c r="N1330" s="55">
        <v>31</v>
      </c>
      <c r="O1330" s="55">
        <v>249</v>
      </c>
      <c r="P1330" s="55">
        <v>4</v>
      </c>
      <c r="X1330" s="55">
        <v>0</v>
      </c>
      <c r="Y1330" s="55">
        <v>4</v>
      </c>
      <c r="AG1330" s="7">
        <f>IF(Q1330&gt;0,RANK(Q1330,(N1330:P1330,Q1330:AE1330)),0)</f>
        <v>0</v>
      </c>
      <c r="AH1330" s="7">
        <f>IF(R1330&gt;0,RANK(R1330,(N1330:P1330,Q1330:AE1330)),0)</f>
        <v>0</v>
      </c>
      <c r="AI1330" s="7">
        <f>IF(T1330&gt;0,RANK(T1330,(N1330:P1330,Q1330:AE1330)),0)</f>
        <v>0</v>
      </c>
      <c r="AJ1330" s="7">
        <f>IF(S1330&gt;0,RANK(S1330,(N1330:P1330,Q1330:AE1330)),0)</f>
        <v>0</v>
      </c>
      <c r="AK1330" s="2">
        <f t="shared" si="535"/>
        <v>0</v>
      </c>
      <c r="AL1330" s="2">
        <f t="shared" si="536"/>
        <v>0</v>
      </c>
      <c r="AM1330" s="2">
        <f t="shared" si="537"/>
        <v>0</v>
      </c>
      <c r="AN1330" s="2">
        <f t="shared" si="538"/>
        <v>0</v>
      </c>
      <c r="AP1330" t="s">
        <v>1766</v>
      </c>
      <c r="AQ1330" t="s">
        <v>877</v>
      </c>
      <c r="AT1330">
        <v>2</v>
      </c>
      <c r="AU1330" s="95">
        <v>31</v>
      </c>
      <c r="AV1330" s="97">
        <v>7</v>
      </c>
      <c r="AW1330" s="100">
        <f t="shared" si="529"/>
        <v>31007</v>
      </c>
      <c r="AY1330" s="7" t="s">
        <v>1461</v>
      </c>
    </row>
    <row r="1331" spans="1:51" ht="13" hidden="1" customHeight="1" outlineLevel="1">
      <c r="A1331" t="s">
        <v>1565</v>
      </c>
      <c r="B1331" t="s">
        <v>877</v>
      </c>
      <c r="C1331" s="1">
        <f t="shared" si="530"/>
        <v>203</v>
      </c>
      <c r="D1331" s="7">
        <f>IF(N1331&gt;0, RANK(N1331,(N1331:P1331,Q1331:AE1331)),0)</f>
        <v>3</v>
      </c>
      <c r="E1331" s="7">
        <f>IF(O1331&gt;0,RANK(O1331,(N1331:P1331,Q1331:AE1331)),0)</f>
        <v>1</v>
      </c>
      <c r="F1331" s="7">
        <f>IF(P1331&gt;0,RANK(P1331,(N1331:P1331,Q1331:AE1331)),0)</f>
        <v>2</v>
      </c>
      <c r="G1331" s="1">
        <f t="shared" si="518"/>
        <v>116</v>
      </c>
      <c r="H1331" s="2">
        <f t="shared" si="519"/>
        <v>0.5714285714285714</v>
      </c>
      <c r="I1331" s="2"/>
      <c r="J1331" s="2">
        <f t="shared" si="531"/>
        <v>0.11822660098522167</v>
      </c>
      <c r="K1331" s="2">
        <f t="shared" si="532"/>
        <v>0.72413793103448276</v>
      </c>
      <c r="L1331" s="2">
        <f t="shared" si="533"/>
        <v>0.15270935960591134</v>
      </c>
      <c r="M1331" s="2">
        <f t="shared" si="534"/>
        <v>4.9261083743842582E-3</v>
      </c>
      <c r="N1331" s="55">
        <v>24</v>
      </c>
      <c r="O1331" s="55">
        <v>147</v>
      </c>
      <c r="P1331" s="55">
        <v>31</v>
      </c>
      <c r="X1331" s="55">
        <v>0</v>
      </c>
      <c r="Y1331" s="55">
        <v>1</v>
      </c>
      <c r="AG1331" s="7">
        <f>IF(Q1331&gt;0,RANK(Q1331,(N1331:P1331,Q1331:AE1331)),0)</f>
        <v>0</v>
      </c>
      <c r="AH1331" s="7">
        <f>IF(R1331&gt;0,RANK(R1331,(N1331:P1331,Q1331:AE1331)),0)</f>
        <v>0</v>
      </c>
      <c r="AI1331" s="7">
        <f>IF(T1331&gt;0,RANK(T1331,(N1331:P1331,Q1331:AE1331)),0)</f>
        <v>0</v>
      </c>
      <c r="AJ1331" s="7">
        <f>IF(S1331&gt;0,RANK(S1331,(N1331:P1331,Q1331:AE1331)),0)</f>
        <v>0</v>
      </c>
      <c r="AK1331" s="2">
        <f t="shared" si="535"/>
        <v>0</v>
      </c>
      <c r="AL1331" s="2">
        <f t="shared" si="536"/>
        <v>0</v>
      </c>
      <c r="AM1331" s="2">
        <f t="shared" si="537"/>
        <v>0</v>
      </c>
      <c r="AN1331" s="2">
        <f t="shared" si="538"/>
        <v>0</v>
      </c>
      <c r="AP1331" t="s">
        <v>1565</v>
      </c>
      <c r="AQ1331" t="s">
        <v>877</v>
      </c>
      <c r="AT1331">
        <v>2</v>
      </c>
      <c r="AU1331" s="95">
        <v>31</v>
      </c>
      <c r="AV1331" s="97">
        <v>9</v>
      </c>
      <c r="AW1331" s="100">
        <f t="shared" si="529"/>
        <v>31009</v>
      </c>
      <c r="AY1331" s="7" t="s">
        <v>1461</v>
      </c>
    </row>
    <row r="1332" spans="1:51" ht="13" hidden="1" customHeight="1" outlineLevel="1">
      <c r="A1332" t="s">
        <v>1318</v>
      </c>
      <c r="B1332" t="s">
        <v>877</v>
      </c>
      <c r="C1332" s="1">
        <f t="shared" si="530"/>
        <v>2205</v>
      </c>
      <c r="D1332" s="7">
        <f>IF(N1332&gt;0, RANK(N1332,(N1332:P1332,Q1332:AE1332)),0)</f>
        <v>2</v>
      </c>
      <c r="E1332" s="7">
        <f>IF(O1332&gt;0,RANK(O1332,(N1332:P1332,Q1332:AE1332)),0)</f>
        <v>1</v>
      </c>
      <c r="F1332" s="7">
        <f>IF(P1332&gt;0,RANK(P1332,(N1332:P1332,Q1332:AE1332)),0)</f>
        <v>3</v>
      </c>
      <c r="G1332" s="1">
        <f t="shared" si="518"/>
        <v>1177</v>
      </c>
      <c r="H1332" s="2">
        <f t="shared" si="519"/>
        <v>0.53378684807256238</v>
      </c>
      <c r="I1332" s="2"/>
      <c r="J1332" s="2">
        <f t="shared" si="531"/>
        <v>0.21133786848072561</v>
      </c>
      <c r="K1332" s="2">
        <f t="shared" si="532"/>
        <v>0.74512471655328794</v>
      </c>
      <c r="L1332" s="2">
        <f t="shared" si="533"/>
        <v>3.6281179138321996E-2</v>
      </c>
      <c r="M1332" s="2">
        <f t="shared" si="534"/>
        <v>7.2562358276644021E-3</v>
      </c>
      <c r="N1332" s="55">
        <v>466</v>
      </c>
      <c r="O1332" s="55">
        <v>1643</v>
      </c>
      <c r="P1332" s="55">
        <v>80</v>
      </c>
      <c r="X1332" s="55">
        <v>1</v>
      </c>
      <c r="Y1332" s="55">
        <v>15</v>
      </c>
      <c r="AG1332" s="7">
        <f>IF(Q1332&gt;0,RANK(Q1332,(N1332:P1332,Q1332:AE1332)),0)</f>
        <v>0</v>
      </c>
      <c r="AH1332" s="7">
        <f>IF(R1332&gt;0,RANK(R1332,(N1332:P1332,Q1332:AE1332)),0)</f>
        <v>0</v>
      </c>
      <c r="AI1332" s="7">
        <f>IF(T1332&gt;0,RANK(T1332,(N1332:P1332,Q1332:AE1332)),0)</f>
        <v>0</v>
      </c>
      <c r="AJ1332" s="7">
        <f>IF(S1332&gt;0,RANK(S1332,(N1332:P1332,Q1332:AE1332)),0)</f>
        <v>0</v>
      </c>
      <c r="AK1332" s="2">
        <f t="shared" si="535"/>
        <v>0</v>
      </c>
      <c r="AL1332" s="2">
        <f t="shared" si="536"/>
        <v>0</v>
      </c>
      <c r="AM1332" s="2">
        <f t="shared" si="537"/>
        <v>0</v>
      </c>
      <c r="AN1332" s="2">
        <f t="shared" si="538"/>
        <v>0</v>
      </c>
      <c r="AP1332" t="s">
        <v>1318</v>
      </c>
      <c r="AQ1332" t="s">
        <v>877</v>
      </c>
      <c r="AT1332">
        <v>2</v>
      </c>
      <c r="AU1332" s="95">
        <v>31</v>
      </c>
      <c r="AV1332" s="97">
        <v>11</v>
      </c>
      <c r="AW1332" s="100">
        <f t="shared" si="529"/>
        <v>31011</v>
      </c>
      <c r="AY1332" s="7" t="s">
        <v>1461</v>
      </c>
    </row>
    <row r="1333" spans="1:51" ht="13" hidden="1" customHeight="1" outlineLevel="1">
      <c r="A1333" t="s">
        <v>512</v>
      </c>
      <c r="B1333" t="s">
        <v>877</v>
      </c>
      <c r="C1333" s="1">
        <f t="shared" si="530"/>
        <v>3028</v>
      </c>
      <c r="D1333" s="7">
        <f>IF(N1333&gt;0, RANK(N1333,(N1333:P1333,Q1333:AE1333)),0)</f>
        <v>2</v>
      </c>
      <c r="E1333" s="7">
        <f>IF(O1333&gt;0,RANK(O1333,(N1333:P1333,Q1333:AE1333)),0)</f>
        <v>1</v>
      </c>
      <c r="F1333" s="7">
        <f>IF(P1333&gt;0,RANK(P1333,(N1333:P1333,Q1333:AE1333)),0)</f>
        <v>3</v>
      </c>
      <c r="G1333" s="1">
        <f t="shared" si="518"/>
        <v>1224</v>
      </c>
      <c r="H1333" s="2">
        <f t="shared" si="519"/>
        <v>0.40422721268163803</v>
      </c>
      <c r="I1333" s="2"/>
      <c r="J1333" s="2">
        <f t="shared" si="531"/>
        <v>0.2760898282694848</v>
      </c>
      <c r="K1333" s="2">
        <f t="shared" si="532"/>
        <v>0.68031704095112289</v>
      </c>
      <c r="L1333" s="2">
        <f t="shared" si="533"/>
        <v>2.8401585204755615E-2</v>
      </c>
      <c r="M1333" s="2">
        <f t="shared" si="534"/>
        <v>1.5191545574636693E-2</v>
      </c>
      <c r="N1333" s="55">
        <v>836</v>
      </c>
      <c r="O1333" s="55">
        <v>2060</v>
      </c>
      <c r="P1333" s="55">
        <v>86</v>
      </c>
      <c r="X1333" s="55">
        <v>0</v>
      </c>
      <c r="Y1333" s="55">
        <v>46</v>
      </c>
      <c r="AG1333" s="7">
        <f>IF(Q1333&gt;0,RANK(Q1333,(N1333:P1333,Q1333:AE1333)),0)</f>
        <v>0</v>
      </c>
      <c r="AH1333" s="7">
        <f>IF(R1333&gt;0,RANK(R1333,(N1333:P1333,Q1333:AE1333)),0)</f>
        <v>0</v>
      </c>
      <c r="AI1333" s="7">
        <f>IF(T1333&gt;0,RANK(T1333,(N1333:P1333,Q1333:AE1333)),0)</f>
        <v>0</v>
      </c>
      <c r="AJ1333" s="7">
        <f>IF(S1333&gt;0,RANK(S1333,(N1333:P1333,Q1333:AE1333)),0)</f>
        <v>0</v>
      </c>
      <c r="AK1333" s="2">
        <f t="shared" si="535"/>
        <v>0</v>
      </c>
      <c r="AL1333" s="2">
        <f t="shared" si="536"/>
        <v>0</v>
      </c>
      <c r="AM1333" s="2">
        <f t="shared" si="537"/>
        <v>0</v>
      </c>
      <c r="AN1333" s="2">
        <f t="shared" si="538"/>
        <v>0</v>
      </c>
      <c r="AP1333" t="s">
        <v>512</v>
      </c>
      <c r="AQ1333" t="s">
        <v>877</v>
      </c>
      <c r="AT1333">
        <v>2</v>
      </c>
      <c r="AU1333" s="95">
        <v>31</v>
      </c>
      <c r="AV1333" s="97">
        <v>13</v>
      </c>
      <c r="AW1333" s="100">
        <f t="shared" si="529"/>
        <v>31013</v>
      </c>
      <c r="AY1333" s="7" t="s">
        <v>1461</v>
      </c>
    </row>
    <row r="1334" spans="1:51" ht="13" hidden="1" customHeight="1" outlineLevel="1">
      <c r="A1334" t="s">
        <v>1244</v>
      </c>
      <c r="B1334" t="s">
        <v>877</v>
      </c>
      <c r="C1334" s="1">
        <f t="shared" si="530"/>
        <v>948</v>
      </c>
      <c r="D1334" s="7">
        <f>IF(N1334&gt;0, RANK(N1334,(N1334:P1334,Q1334:AE1334)),0)</f>
        <v>2</v>
      </c>
      <c r="E1334" s="7">
        <f>IF(O1334&gt;0,RANK(O1334,(N1334:P1334,Q1334:AE1334)),0)</f>
        <v>1</v>
      </c>
      <c r="F1334" s="7">
        <f>IF(P1334&gt;0,RANK(P1334,(N1334:P1334,Q1334:AE1334)),0)</f>
        <v>3</v>
      </c>
      <c r="G1334" s="1">
        <f t="shared" si="518"/>
        <v>506</v>
      </c>
      <c r="H1334" s="2">
        <f t="shared" si="519"/>
        <v>0.53375527426160341</v>
      </c>
      <c r="I1334" s="2"/>
      <c r="J1334" s="2">
        <f t="shared" si="531"/>
        <v>0.21729957805907174</v>
      </c>
      <c r="K1334" s="2">
        <f t="shared" si="532"/>
        <v>0.75105485232067515</v>
      </c>
      <c r="L1334" s="2">
        <f t="shared" si="533"/>
        <v>1.7932489451476793E-2</v>
      </c>
      <c r="M1334" s="2">
        <f t="shared" si="534"/>
        <v>1.3713080168776318E-2</v>
      </c>
      <c r="N1334" s="55">
        <v>206</v>
      </c>
      <c r="O1334" s="55">
        <v>712</v>
      </c>
      <c r="P1334" s="55">
        <v>17</v>
      </c>
      <c r="X1334" s="55">
        <v>0</v>
      </c>
      <c r="Y1334" s="55">
        <v>13</v>
      </c>
      <c r="AG1334" s="7">
        <f>IF(Q1334&gt;0,RANK(Q1334,(N1334:P1334,Q1334:AE1334)),0)</f>
        <v>0</v>
      </c>
      <c r="AH1334" s="7">
        <f>IF(R1334&gt;0,RANK(R1334,(N1334:P1334,Q1334:AE1334)),0)</f>
        <v>0</v>
      </c>
      <c r="AI1334" s="7">
        <f>IF(T1334&gt;0,RANK(T1334,(N1334:P1334,Q1334:AE1334)),0)</f>
        <v>0</v>
      </c>
      <c r="AJ1334" s="7">
        <f>IF(S1334&gt;0,RANK(S1334,(N1334:P1334,Q1334:AE1334)),0)</f>
        <v>0</v>
      </c>
      <c r="AK1334" s="2">
        <f t="shared" si="535"/>
        <v>0</v>
      </c>
      <c r="AL1334" s="2">
        <f t="shared" si="536"/>
        <v>0</v>
      </c>
      <c r="AM1334" s="2">
        <f t="shared" si="537"/>
        <v>0</v>
      </c>
      <c r="AN1334" s="2">
        <f t="shared" si="538"/>
        <v>0</v>
      </c>
      <c r="AP1334" t="s">
        <v>1244</v>
      </c>
      <c r="AQ1334" t="s">
        <v>877</v>
      </c>
      <c r="AT1334">
        <v>2</v>
      </c>
      <c r="AU1334" s="95">
        <v>31</v>
      </c>
      <c r="AV1334" s="97">
        <v>15</v>
      </c>
      <c r="AW1334" s="100">
        <f t="shared" si="529"/>
        <v>31015</v>
      </c>
      <c r="AY1334" s="7" t="s">
        <v>1461</v>
      </c>
    </row>
    <row r="1335" spans="1:51" ht="13" hidden="1" customHeight="1" outlineLevel="1">
      <c r="A1335" t="s">
        <v>1813</v>
      </c>
      <c r="B1335" t="s">
        <v>877</v>
      </c>
      <c r="C1335" s="1">
        <f t="shared" si="530"/>
        <v>1126</v>
      </c>
      <c r="D1335" s="7">
        <f>IF(N1335&gt;0, RANK(N1335,(N1335:P1335,Q1335:AE1335)),0)</f>
        <v>2</v>
      </c>
      <c r="E1335" s="7">
        <f>IF(O1335&gt;0,RANK(O1335,(N1335:P1335,Q1335:AE1335)),0)</f>
        <v>1</v>
      </c>
      <c r="F1335" s="7">
        <f>IF(P1335&gt;0,RANK(P1335,(N1335:P1335,Q1335:AE1335)),0)</f>
        <v>3</v>
      </c>
      <c r="G1335" s="1">
        <f t="shared" si="518"/>
        <v>707</v>
      </c>
      <c r="H1335" s="2">
        <f t="shared" si="519"/>
        <v>0.62788632326820604</v>
      </c>
      <c r="I1335" s="2"/>
      <c r="J1335" s="2">
        <f t="shared" si="531"/>
        <v>0.15630550621669628</v>
      </c>
      <c r="K1335" s="2">
        <f t="shared" si="532"/>
        <v>0.78419182948490229</v>
      </c>
      <c r="L1335" s="2">
        <f t="shared" si="533"/>
        <v>4.3516873889875664E-2</v>
      </c>
      <c r="M1335" s="2">
        <f t="shared" si="534"/>
        <v>1.5985790408525789E-2</v>
      </c>
      <c r="N1335" s="55">
        <v>176</v>
      </c>
      <c r="O1335" s="55">
        <v>883</v>
      </c>
      <c r="P1335" s="55">
        <v>49</v>
      </c>
      <c r="X1335" s="55">
        <v>0</v>
      </c>
      <c r="Y1335" s="55">
        <v>18</v>
      </c>
      <c r="AG1335" s="7">
        <f>IF(Q1335&gt;0,RANK(Q1335,(N1335:P1335,Q1335:AE1335)),0)</f>
        <v>0</v>
      </c>
      <c r="AH1335" s="7">
        <f>IF(R1335&gt;0,RANK(R1335,(N1335:P1335,Q1335:AE1335)),0)</f>
        <v>0</v>
      </c>
      <c r="AI1335" s="7">
        <f>IF(T1335&gt;0,RANK(T1335,(N1335:P1335,Q1335:AE1335)),0)</f>
        <v>0</v>
      </c>
      <c r="AJ1335" s="7">
        <f>IF(S1335&gt;0,RANK(S1335,(N1335:P1335,Q1335:AE1335)),0)</f>
        <v>0</v>
      </c>
      <c r="AK1335" s="2">
        <f t="shared" si="535"/>
        <v>0</v>
      </c>
      <c r="AL1335" s="2">
        <f t="shared" si="536"/>
        <v>0</v>
      </c>
      <c r="AM1335" s="2">
        <f t="shared" si="537"/>
        <v>0</v>
      </c>
      <c r="AN1335" s="2">
        <f t="shared" si="538"/>
        <v>0</v>
      </c>
      <c r="AP1335" t="s">
        <v>1813</v>
      </c>
      <c r="AQ1335" t="s">
        <v>877</v>
      </c>
      <c r="AT1335">
        <v>2</v>
      </c>
      <c r="AU1335" s="95">
        <v>31</v>
      </c>
      <c r="AV1335" s="97">
        <v>17</v>
      </c>
      <c r="AW1335" s="100">
        <f t="shared" si="529"/>
        <v>31017</v>
      </c>
      <c r="AY1335" s="7" t="s">
        <v>1461</v>
      </c>
    </row>
    <row r="1336" spans="1:51" ht="13" hidden="1" customHeight="1" outlineLevel="1">
      <c r="A1336" t="s">
        <v>315</v>
      </c>
      <c r="B1336" t="s">
        <v>877</v>
      </c>
      <c r="C1336" s="1">
        <f t="shared" si="530"/>
        <v>13350</v>
      </c>
      <c r="D1336" s="7">
        <f>IF(N1336&gt;0, RANK(N1336,(N1336:P1336,Q1336:AE1336)),0)</f>
        <v>2</v>
      </c>
      <c r="E1336" s="7">
        <f>IF(O1336&gt;0,RANK(O1336,(N1336:P1336,Q1336:AE1336)),0)</f>
        <v>1</v>
      </c>
      <c r="F1336" s="7">
        <f>IF(P1336&gt;0,RANK(P1336,(N1336:P1336,Q1336:AE1336)),0)</f>
        <v>3</v>
      </c>
      <c r="G1336" s="1">
        <f t="shared" si="518"/>
        <v>7785</v>
      </c>
      <c r="H1336" s="2">
        <f t="shared" si="519"/>
        <v>0.58314606741573038</v>
      </c>
      <c r="I1336" s="2"/>
      <c r="J1336" s="2">
        <f t="shared" si="531"/>
        <v>0.16239700374531835</v>
      </c>
      <c r="K1336" s="2">
        <f t="shared" si="532"/>
        <v>0.74554307116104868</v>
      </c>
      <c r="L1336" s="2">
        <f t="shared" si="533"/>
        <v>7.9700374531835205E-2</v>
      </c>
      <c r="M1336" s="2">
        <f t="shared" si="534"/>
        <v>1.2359550561797716E-2</v>
      </c>
      <c r="N1336" s="55">
        <v>2168</v>
      </c>
      <c r="O1336" s="55">
        <v>9953</v>
      </c>
      <c r="P1336" s="55">
        <v>1064</v>
      </c>
      <c r="X1336" s="55">
        <v>5</v>
      </c>
      <c r="Y1336" s="55">
        <v>160</v>
      </c>
      <c r="AG1336" s="7">
        <f>IF(Q1336&gt;0,RANK(Q1336,(N1336:P1336,Q1336:AE1336)),0)</f>
        <v>0</v>
      </c>
      <c r="AH1336" s="7">
        <f>IF(R1336&gt;0,RANK(R1336,(N1336:P1336,Q1336:AE1336)),0)</f>
        <v>0</v>
      </c>
      <c r="AI1336" s="7">
        <f>IF(T1336&gt;0,RANK(T1336,(N1336:P1336,Q1336:AE1336)),0)</f>
        <v>0</v>
      </c>
      <c r="AJ1336" s="7">
        <f>IF(S1336&gt;0,RANK(S1336,(N1336:P1336,Q1336:AE1336)),0)</f>
        <v>0</v>
      </c>
      <c r="AK1336" s="2">
        <f t="shared" si="535"/>
        <v>0</v>
      </c>
      <c r="AL1336" s="2">
        <f t="shared" si="536"/>
        <v>0</v>
      </c>
      <c r="AM1336" s="2">
        <f t="shared" si="537"/>
        <v>0</v>
      </c>
      <c r="AN1336" s="2">
        <f t="shared" si="538"/>
        <v>0</v>
      </c>
      <c r="AP1336" t="s">
        <v>315</v>
      </c>
      <c r="AQ1336" t="s">
        <v>877</v>
      </c>
      <c r="AT1336">
        <v>2</v>
      </c>
      <c r="AU1336" s="95">
        <v>31</v>
      </c>
      <c r="AV1336" s="97">
        <v>19</v>
      </c>
      <c r="AW1336" s="100">
        <f t="shared" si="529"/>
        <v>31019</v>
      </c>
      <c r="AY1336" s="7" t="s">
        <v>1461</v>
      </c>
    </row>
    <row r="1337" spans="1:51" ht="13" hidden="1" customHeight="1" outlineLevel="1">
      <c r="A1337" t="s">
        <v>2518</v>
      </c>
      <c r="B1337" t="s">
        <v>877</v>
      </c>
      <c r="C1337" s="1">
        <f t="shared" si="530"/>
        <v>2836</v>
      </c>
      <c r="D1337" s="7">
        <f>IF(N1337&gt;0, RANK(N1337,(N1337:P1337,Q1337:AE1337)),0)</f>
        <v>2</v>
      </c>
      <c r="E1337" s="7">
        <f>IF(O1337&gt;0,RANK(O1337,(N1337:P1337,Q1337:AE1337)),0)</f>
        <v>1</v>
      </c>
      <c r="F1337" s="7">
        <f>IF(P1337&gt;0,RANK(P1337,(N1337:P1337,Q1337:AE1337)),0)</f>
        <v>3</v>
      </c>
      <c r="G1337" s="1">
        <f t="shared" si="518"/>
        <v>882</v>
      </c>
      <c r="H1337" s="2">
        <f t="shared" si="519"/>
        <v>0.31100141043723556</v>
      </c>
      <c r="I1337" s="2"/>
      <c r="J1337" s="2">
        <f t="shared" si="531"/>
        <v>0.32933709449929477</v>
      </c>
      <c r="K1337" s="2">
        <f t="shared" si="532"/>
        <v>0.64033850493653033</v>
      </c>
      <c r="L1337" s="2">
        <f t="shared" si="533"/>
        <v>2.0451339915373765E-2</v>
      </c>
      <c r="M1337" s="2">
        <f t="shared" si="534"/>
        <v>9.8730606488010818E-3</v>
      </c>
      <c r="N1337" s="55">
        <v>934</v>
      </c>
      <c r="O1337" s="55">
        <v>1816</v>
      </c>
      <c r="P1337" s="55">
        <v>58</v>
      </c>
      <c r="X1337" s="55">
        <v>1</v>
      </c>
      <c r="Y1337" s="55">
        <v>27</v>
      </c>
      <c r="AG1337" s="7">
        <f>IF(Q1337&gt;0,RANK(Q1337,(N1337:P1337,Q1337:AE1337)),0)</f>
        <v>0</v>
      </c>
      <c r="AH1337" s="7">
        <f>IF(R1337&gt;0,RANK(R1337,(N1337:P1337,Q1337:AE1337)),0)</f>
        <v>0</v>
      </c>
      <c r="AI1337" s="7">
        <f>IF(T1337&gt;0,RANK(T1337,(N1337:P1337,Q1337:AE1337)),0)</f>
        <v>0</v>
      </c>
      <c r="AJ1337" s="7">
        <f>IF(S1337&gt;0,RANK(S1337,(N1337:P1337,Q1337:AE1337)),0)</f>
        <v>0</v>
      </c>
      <c r="AK1337" s="2">
        <f t="shared" si="535"/>
        <v>0</v>
      </c>
      <c r="AL1337" s="2">
        <f t="shared" si="536"/>
        <v>0</v>
      </c>
      <c r="AM1337" s="2">
        <f t="shared" si="537"/>
        <v>0</v>
      </c>
      <c r="AN1337" s="2">
        <f t="shared" si="538"/>
        <v>0</v>
      </c>
      <c r="AP1337" t="s">
        <v>2518</v>
      </c>
      <c r="AQ1337" t="s">
        <v>877</v>
      </c>
      <c r="AT1337">
        <v>2</v>
      </c>
      <c r="AU1337" s="95">
        <v>31</v>
      </c>
      <c r="AV1337" s="97">
        <v>21</v>
      </c>
      <c r="AW1337" s="100">
        <f t="shared" si="529"/>
        <v>31021</v>
      </c>
      <c r="AY1337" s="7" t="s">
        <v>1461</v>
      </c>
    </row>
    <row r="1338" spans="1:51" ht="13" hidden="1" customHeight="1" outlineLevel="1">
      <c r="A1338" t="s">
        <v>1603</v>
      </c>
      <c r="B1338" t="s">
        <v>877</v>
      </c>
      <c r="C1338" s="1">
        <f t="shared" si="530"/>
        <v>3107</v>
      </c>
      <c r="D1338" s="7">
        <f>IF(N1338&gt;0, RANK(N1338,(N1338:P1338,Q1338:AE1338)),0)</f>
        <v>2</v>
      </c>
      <c r="E1338" s="7">
        <f>IF(O1338&gt;0,RANK(O1338,(N1338:P1338,Q1338:AE1338)),0)</f>
        <v>1</v>
      </c>
      <c r="F1338" s="7">
        <f>IF(P1338&gt;0,RANK(P1338,(N1338:P1338,Q1338:AE1338)),0)</f>
        <v>3</v>
      </c>
      <c r="G1338" s="1">
        <f t="shared" si="518"/>
        <v>1776</v>
      </c>
      <c r="H1338" s="2">
        <f t="shared" si="519"/>
        <v>0.57161248793047958</v>
      </c>
      <c r="I1338" s="2"/>
      <c r="J1338" s="2">
        <f t="shared" si="531"/>
        <v>0.19343418088187964</v>
      </c>
      <c r="K1338" s="2">
        <f t="shared" si="532"/>
        <v>0.76504666881235917</v>
      </c>
      <c r="L1338" s="2">
        <f t="shared" si="533"/>
        <v>2.4782748632121016E-2</v>
      </c>
      <c r="M1338" s="2">
        <f t="shared" si="534"/>
        <v>1.6736401673640239E-2</v>
      </c>
      <c r="N1338" s="55">
        <v>601</v>
      </c>
      <c r="O1338" s="55">
        <v>2377</v>
      </c>
      <c r="P1338" s="55">
        <v>77</v>
      </c>
      <c r="X1338" s="55">
        <v>1</v>
      </c>
      <c r="Y1338" s="55">
        <v>51</v>
      </c>
      <c r="AG1338" s="7">
        <f>IF(Q1338&gt;0,RANK(Q1338,(N1338:P1338,Q1338:AE1338)),0)</f>
        <v>0</v>
      </c>
      <c r="AH1338" s="7">
        <f>IF(R1338&gt;0,RANK(R1338,(N1338:P1338,Q1338:AE1338)),0)</f>
        <v>0</v>
      </c>
      <c r="AI1338" s="7">
        <f>IF(T1338&gt;0,RANK(T1338,(N1338:P1338,Q1338:AE1338)),0)</f>
        <v>0</v>
      </c>
      <c r="AJ1338" s="7">
        <f>IF(S1338&gt;0,RANK(S1338,(N1338:P1338,Q1338:AE1338)),0)</f>
        <v>0</v>
      </c>
      <c r="AK1338" s="2">
        <f t="shared" si="535"/>
        <v>0</v>
      </c>
      <c r="AL1338" s="2">
        <f t="shared" si="536"/>
        <v>0</v>
      </c>
      <c r="AM1338" s="2">
        <f t="shared" si="537"/>
        <v>0</v>
      </c>
      <c r="AN1338" s="2">
        <f t="shared" si="538"/>
        <v>0</v>
      </c>
      <c r="AP1338" t="s">
        <v>1603</v>
      </c>
      <c r="AQ1338" t="s">
        <v>877</v>
      </c>
      <c r="AT1338">
        <v>2</v>
      </c>
      <c r="AU1338" s="95">
        <v>31</v>
      </c>
      <c r="AV1338" s="97">
        <v>23</v>
      </c>
      <c r="AW1338" s="100">
        <f t="shared" si="529"/>
        <v>31023</v>
      </c>
      <c r="AY1338" s="7" t="s">
        <v>1461</v>
      </c>
    </row>
    <row r="1339" spans="1:51" ht="13" hidden="1" customHeight="1" outlineLevel="1">
      <c r="A1339" t="s">
        <v>1209</v>
      </c>
      <c r="B1339" t="s">
        <v>877</v>
      </c>
      <c r="C1339" s="1">
        <f t="shared" si="530"/>
        <v>8590</v>
      </c>
      <c r="D1339" s="7">
        <f>IF(N1339&gt;0, RANK(N1339,(N1339:P1339,Q1339:AE1339)),0)</f>
        <v>2</v>
      </c>
      <c r="E1339" s="7">
        <f>IF(O1339&gt;0,RANK(O1339,(N1339:P1339,Q1339:AE1339)),0)</f>
        <v>1</v>
      </c>
      <c r="F1339" s="7">
        <f>IF(P1339&gt;0,RANK(P1339,(N1339:P1339,Q1339:AE1339)),0)</f>
        <v>3</v>
      </c>
      <c r="G1339" s="1">
        <f t="shared" si="518"/>
        <v>3853</v>
      </c>
      <c r="H1339" s="2">
        <f t="shared" si="519"/>
        <v>0.44854481955762515</v>
      </c>
      <c r="I1339" s="2"/>
      <c r="J1339" s="2">
        <f t="shared" si="531"/>
        <v>0.25715948777648429</v>
      </c>
      <c r="K1339" s="2">
        <f t="shared" si="532"/>
        <v>0.70570430733410938</v>
      </c>
      <c r="L1339" s="2">
        <f t="shared" si="533"/>
        <v>2.3748544819557627E-2</v>
      </c>
      <c r="M1339" s="2">
        <f t="shared" si="534"/>
        <v>1.3387660069848761E-2</v>
      </c>
      <c r="N1339" s="55">
        <v>2209</v>
      </c>
      <c r="O1339" s="55">
        <v>6062</v>
      </c>
      <c r="P1339" s="55">
        <v>204</v>
      </c>
      <c r="X1339" s="55">
        <v>6</v>
      </c>
      <c r="Y1339" s="55">
        <v>109</v>
      </c>
      <c r="AG1339" s="7">
        <f>IF(Q1339&gt;0,RANK(Q1339,(N1339:P1339,Q1339:AE1339)),0)</f>
        <v>0</v>
      </c>
      <c r="AH1339" s="7">
        <f>IF(R1339&gt;0,RANK(R1339,(N1339:P1339,Q1339:AE1339)),0)</f>
        <v>0</v>
      </c>
      <c r="AI1339" s="7">
        <f>IF(T1339&gt;0,RANK(T1339,(N1339:P1339,Q1339:AE1339)),0)</f>
        <v>0</v>
      </c>
      <c r="AJ1339" s="7">
        <f>IF(S1339&gt;0,RANK(S1339,(N1339:P1339,Q1339:AE1339)),0)</f>
        <v>0</v>
      </c>
      <c r="AK1339" s="2">
        <f t="shared" si="535"/>
        <v>0</v>
      </c>
      <c r="AL1339" s="2">
        <f t="shared" si="536"/>
        <v>0</v>
      </c>
      <c r="AM1339" s="2">
        <f t="shared" si="537"/>
        <v>0</v>
      </c>
      <c r="AN1339" s="2">
        <f t="shared" si="538"/>
        <v>0</v>
      </c>
      <c r="AP1339" t="s">
        <v>1209</v>
      </c>
      <c r="AQ1339" t="s">
        <v>877</v>
      </c>
      <c r="AT1339">
        <v>2</v>
      </c>
      <c r="AU1339" s="95">
        <v>31</v>
      </c>
      <c r="AV1339" s="97">
        <v>25</v>
      </c>
      <c r="AW1339" s="100">
        <f t="shared" si="529"/>
        <v>31025</v>
      </c>
      <c r="AY1339" s="7" t="s">
        <v>1461</v>
      </c>
    </row>
    <row r="1340" spans="1:51" ht="13" hidden="1" customHeight="1" outlineLevel="1">
      <c r="A1340" t="s">
        <v>2201</v>
      </c>
      <c r="B1340" t="s">
        <v>877</v>
      </c>
      <c r="C1340" s="1">
        <f t="shared" si="530"/>
        <v>3053</v>
      </c>
      <c r="D1340" s="7">
        <f>IF(N1340&gt;0, RANK(N1340,(N1340:P1340,Q1340:AE1340)),0)</f>
        <v>2</v>
      </c>
      <c r="E1340" s="7">
        <f>IF(O1340&gt;0,RANK(O1340,(N1340:P1340,Q1340:AE1340)),0)</f>
        <v>1</v>
      </c>
      <c r="F1340" s="7">
        <f>IF(P1340&gt;0,RANK(P1340,(N1340:P1340,Q1340:AE1340)),0)</f>
        <v>4</v>
      </c>
      <c r="G1340" s="1">
        <f t="shared" ref="G1340:G1403" si="539">IF(C1340&gt;0,MAX(N1340:P1340)-LARGE(N1340:P1340,2),0)</f>
        <v>856</v>
      </c>
      <c r="H1340" s="2">
        <f t="shared" ref="H1340:H1403" si="540">IF(C1340&gt;0,G1340/C1340,0)</f>
        <v>0.28037995414346545</v>
      </c>
      <c r="I1340" s="2"/>
      <c r="J1340" s="2">
        <f t="shared" si="531"/>
        <v>0.34719947592531936</v>
      </c>
      <c r="K1340" s="2">
        <f t="shared" si="532"/>
        <v>0.6275794300687848</v>
      </c>
      <c r="L1340" s="2">
        <f t="shared" si="533"/>
        <v>1.2119226989846053E-2</v>
      </c>
      <c r="M1340" s="2">
        <f t="shared" si="534"/>
        <v>1.3101867016049731E-2</v>
      </c>
      <c r="N1340" s="55">
        <v>1060</v>
      </c>
      <c r="O1340" s="55">
        <v>1916</v>
      </c>
      <c r="P1340" s="55">
        <v>37</v>
      </c>
      <c r="X1340" s="55">
        <v>0</v>
      </c>
      <c r="Y1340" s="55">
        <v>40</v>
      </c>
      <c r="AG1340" s="7">
        <f>IF(Q1340&gt;0,RANK(Q1340,(N1340:P1340,Q1340:AE1340)),0)</f>
        <v>0</v>
      </c>
      <c r="AH1340" s="7">
        <f>IF(R1340&gt;0,RANK(R1340,(N1340:P1340,Q1340:AE1340)),0)</f>
        <v>0</v>
      </c>
      <c r="AI1340" s="7">
        <f>IF(T1340&gt;0,RANK(T1340,(N1340:P1340,Q1340:AE1340)),0)</f>
        <v>0</v>
      </c>
      <c r="AJ1340" s="7">
        <f>IF(S1340&gt;0,RANK(S1340,(N1340:P1340,Q1340:AE1340)),0)</f>
        <v>0</v>
      </c>
      <c r="AK1340" s="2">
        <f t="shared" si="535"/>
        <v>0</v>
      </c>
      <c r="AL1340" s="2">
        <f t="shared" si="536"/>
        <v>0</v>
      </c>
      <c r="AM1340" s="2">
        <f t="shared" si="537"/>
        <v>0</v>
      </c>
      <c r="AN1340" s="2">
        <f t="shared" si="538"/>
        <v>0</v>
      </c>
      <c r="AP1340" t="s">
        <v>2201</v>
      </c>
      <c r="AQ1340" t="s">
        <v>877</v>
      </c>
      <c r="AT1340">
        <v>2</v>
      </c>
      <c r="AU1340" s="95">
        <v>31</v>
      </c>
      <c r="AV1340" s="97">
        <v>27</v>
      </c>
      <c r="AW1340" s="100">
        <f t="shared" si="529"/>
        <v>31027</v>
      </c>
      <c r="AY1340" s="7" t="s">
        <v>1461</v>
      </c>
    </row>
    <row r="1341" spans="1:51" ht="13" hidden="1" customHeight="1" outlineLevel="1">
      <c r="A1341" t="s">
        <v>689</v>
      </c>
      <c r="B1341" t="s">
        <v>877</v>
      </c>
      <c r="C1341" s="1">
        <f t="shared" si="530"/>
        <v>1402</v>
      </c>
      <c r="D1341" s="7">
        <f>IF(N1341&gt;0, RANK(N1341,(N1341:P1341,Q1341:AE1341)),0)</f>
        <v>2</v>
      </c>
      <c r="E1341" s="7">
        <f>IF(O1341&gt;0,RANK(O1341,(N1341:P1341,Q1341:AE1341)),0)</f>
        <v>1</v>
      </c>
      <c r="F1341" s="7">
        <f>IF(P1341&gt;0,RANK(P1341,(N1341:P1341,Q1341:AE1341)),0)</f>
        <v>3</v>
      </c>
      <c r="G1341" s="1">
        <f t="shared" si="539"/>
        <v>1078</v>
      </c>
      <c r="H1341" s="2">
        <f t="shared" si="540"/>
        <v>0.76890156918687591</v>
      </c>
      <c r="I1341" s="2"/>
      <c r="J1341" s="2">
        <f t="shared" si="531"/>
        <v>9.0584878744650502E-2</v>
      </c>
      <c r="K1341" s="2">
        <f t="shared" si="532"/>
        <v>0.8594864479315264</v>
      </c>
      <c r="L1341" s="2">
        <f t="shared" si="533"/>
        <v>3.2810271041369472E-2</v>
      </c>
      <c r="M1341" s="2">
        <f t="shared" si="534"/>
        <v>1.7118402282453642E-2</v>
      </c>
      <c r="N1341" s="55">
        <v>127</v>
      </c>
      <c r="O1341" s="55">
        <v>1205</v>
      </c>
      <c r="P1341" s="55">
        <v>46</v>
      </c>
      <c r="X1341" s="55">
        <v>0</v>
      </c>
      <c r="Y1341" s="55">
        <v>24</v>
      </c>
      <c r="AG1341" s="7">
        <f>IF(Q1341&gt;0,RANK(Q1341,(N1341:P1341,Q1341:AE1341)),0)</f>
        <v>0</v>
      </c>
      <c r="AH1341" s="7">
        <f>IF(R1341&gt;0,RANK(R1341,(N1341:P1341,Q1341:AE1341)),0)</f>
        <v>0</v>
      </c>
      <c r="AI1341" s="7">
        <f>IF(T1341&gt;0,RANK(T1341,(N1341:P1341,Q1341:AE1341)),0)</f>
        <v>0</v>
      </c>
      <c r="AJ1341" s="7">
        <f>IF(S1341&gt;0,RANK(S1341,(N1341:P1341,Q1341:AE1341)),0)</f>
        <v>0</v>
      </c>
      <c r="AK1341" s="2">
        <f t="shared" si="535"/>
        <v>0</v>
      </c>
      <c r="AL1341" s="2">
        <f t="shared" si="536"/>
        <v>0</v>
      </c>
      <c r="AM1341" s="2">
        <f t="shared" si="537"/>
        <v>0</v>
      </c>
      <c r="AN1341" s="2">
        <f t="shared" si="538"/>
        <v>0</v>
      </c>
      <c r="AP1341" t="s">
        <v>689</v>
      </c>
      <c r="AQ1341" t="s">
        <v>877</v>
      </c>
      <c r="AT1341">
        <v>2</v>
      </c>
      <c r="AU1341" s="95">
        <v>31</v>
      </c>
      <c r="AV1341" s="97">
        <v>29</v>
      </c>
      <c r="AW1341" s="100">
        <f t="shared" si="529"/>
        <v>31029</v>
      </c>
      <c r="AY1341" s="7" t="s">
        <v>1461</v>
      </c>
    </row>
    <row r="1342" spans="1:51" ht="13" hidden="1" customHeight="1" outlineLevel="1">
      <c r="A1342" t="s">
        <v>1593</v>
      </c>
      <c r="B1342" t="s">
        <v>877</v>
      </c>
      <c r="C1342" s="1">
        <f t="shared" si="530"/>
        <v>2229</v>
      </c>
      <c r="D1342" s="7">
        <f>IF(N1342&gt;0, RANK(N1342,(N1342:P1342,Q1342:AE1342)),0)</f>
        <v>2</v>
      </c>
      <c r="E1342" s="7">
        <f>IF(O1342&gt;0,RANK(O1342,(N1342:P1342,Q1342:AE1342)),0)</f>
        <v>1</v>
      </c>
      <c r="F1342" s="7">
        <f>IF(P1342&gt;0,RANK(P1342,(N1342:P1342,Q1342:AE1342)),0)</f>
        <v>3</v>
      </c>
      <c r="G1342" s="1">
        <f t="shared" si="539"/>
        <v>1443</v>
      </c>
      <c r="H1342" s="2">
        <f t="shared" si="540"/>
        <v>0.64737550471063254</v>
      </c>
      <c r="I1342" s="2"/>
      <c r="J1342" s="2">
        <f t="shared" si="531"/>
        <v>0.14625392552714223</v>
      </c>
      <c r="K1342" s="2">
        <f t="shared" si="532"/>
        <v>0.79362943023777477</v>
      </c>
      <c r="L1342" s="2">
        <f t="shared" si="533"/>
        <v>4.4414535666218037E-2</v>
      </c>
      <c r="M1342" s="2">
        <f t="shared" si="534"/>
        <v>1.5702108568864968E-2</v>
      </c>
      <c r="N1342" s="55">
        <v>326</v>
      </c>
      <c r="O1342" s="55">
        <v>1769</v>
      </c>
      <c r="P1342" s="55">
        <v>99</v>
      </c>
      <c r="X1342" s="55">
        <v>5</v>
      </c>
      <c r="Y1342" s="55">
        <v>30</v>
      </c>
      <c r="AG1342" s="7">
        <f>IF(Q1342&gt;0,RANK(Q1342,(N1342:P1342,Q1342:AE1342)),0)</f>
        <v>0</v>
      </c>
      <c r="AH1342" s="7">
        <f>IF(R1342&gt;0,RANK(R1342,(N1342:P1342,Q1342:AE1342)),0)</f>
        <v>0</v>
      </c>
      <c r="AI1342" s="7">
        <f>IF(T1342&gt;0,RANK(T1342,(N1342:P1342,Q1342:AE1342)),0)</f>
        <v>0</v>
      </c>
      <c r="AJ1342" s="7">
        <f>IF(S1342&gt;0,RANK(S1342,(N1342:P1342,Q1342:AE1342)),0)</f>
        <v>0</v>
      </c>
      <c r="AK1342" s="2">
        <f t="shared" si="535"/>
        <v>0</v>
      </c>
      <c r="AL1342" s="2">
        <f t="shared" si="536"/>
        <v>0</v>
      </c>
      <c r="AM1342" s="2">
        <f t="shared" si="537"/>
        <v>0</v>
      </c>
      <c r="AN1342" s="2">
        <f t="shared" si="538"/>
        <v>0</v>
      </c>
      <c r="AP1342" t="s">
        <v>1593</v>
      </c>
      <c r="AQ1342" t="s">
        <v>877</v>
      </c>
      <c r="AT1342">
        <v>2</v>
      </c>
      <c r="AU1342" s="95">
        <v>31</v>
      </c>
      <c r="AV1342" s="97">
        <v>31</v>
      </c>
      <c r="AW1342" s="100">
        <f t="shared" si="529"/>
        <v>31031</v>
      </c>
      <c r="AY1342" s="7" t="s">
        <v>1461</v>
      </c>
    </row>
    <row r="1343" spans="1:51" ht="13" hidden="1" customHeight="1" outlineLevel="1">
      <c r="A1343" t="s">
        <v>1101</v>
      </c>
      <c r="B1343" t="s">
        <v>877</v>
      </c>
      <c r="C1343" s="1">
        <f t="shared" si="530"/>
        <v>2847</v>
      </c>
      <c r="D1343" s="7">
        <f>IF(N1343&gt;0, RANK(N1343,(N1343:P1343,Q1343:AE1343)),0)</f>
        <v>2</v>
      </c>
      <c r="E1343" s="7">
        <f>IF(O1343&gt;0,RANK(O1343,(N1343:P1343,Q1343:AE1343)),0)</f>
        <v>1</v>
      </c>
      <c r="F1343" s="7">
        <f>IF(P1343&gt;0,RANK(P1343,(N1343:P1343,Q1343:AE1343)),0)</f>
        <v>3</v>
      </c>
      <c r="G1343" s="1">
        <f t="shared" si="539"/>
        <v>1745</v>
      </c>
      <c r="H1343" s="2">
        <f t="shared" si="540"/>
        <v>0.61292588689848959</v>
      </c>
      <c r="I1343" s="2"/>
      <c r="J1343" s="2">
        <f t="shared" si="531"/>
        <v>0.17421847558833861</v>
      </c>
      <c r="K1343" s="2">
        <f t="shared" si="532"/>
        <v>0.78714436248682829</v>
      </c>
      <c r="L1343" s="2">
        <f t="shared" si="533"/>
        <v>2.4587284861257466E-2</v>
      </c>
      <c r="M1343" s="2">
        <f t="shared" si="534"/>
        <v>1.4049877063575664E-2</v>
      </c>
      <c r="N1343" s="55">
        <v>496</v>
      </c>
      <c r="O1343" s="55">
        <v>2241</v>
      </c>
      <c r="P1343" s="55">
        <v>70</v>
      </c>
      <c r="X1343" s="55">
        <v>0</v>
      </c>
      <c r="Y1343" s="55">
        <v>40</v>
      </c>
      <c r="AG1343" s="7">
        <f>IF(Q1343&gt;0,RANK(Q1343,(N1343:P1343,Q1343:AE1343)),0)</f>
        <v>0</v>
      </c>
      <c r="AH1343" s="7">
        <f>IF(R1343&gt;0,RANK(R1343,(N1343:P1343,Q1343:AE1343)),0)</f>
        <v>0</v>
      </c>
      <c r="AI1343" s="7">
        <f>IF(T1343&gt;0,RANK(T1343,(N1343:P1343,Q1343:AE1343)),0)</f>
        <v>0</v>
      </c>
      <c r="AJ1343" s="7">
        <f>IF(S1343&gt;0,RANK(S1343,(N1343:P1343,Q1343:AE1343)),0)</f>
        <v>0</v>
      </c>
      <c r="AK1343" s="2">
        <f t="shared" si="535"/>
        <v>0</v>
      </c>
      <c r="AL1343" s="2">
        <f t="shared" si="536"/>
        <v>0</v>
      </c>
      <c r="AM1343" s="2">
        <f t="shared" si="537"/>
        <v>0</v>
      </c>
      <c r="AN1343" s="2">
        <f t="shared" si="538"/>
        <v>0</v>
      </c>
      <c r="AP1343" t="s">
        <v>1101</v>
      </c>
      <c r="AQ1343" t="s">
        <v>877</v>
      </c>
      <c r="AT1343">
        <v>2</v>
      </c>
      <c r="AU1343" s="95">
        <v>31</v>
      </c>
      <c r="AV1343" s="97">
        <v>33</v>
      </c>
      <c r="AW1343" s="100">
        <f t="shared" si="529"/>
        <v>31033</v>
      </c>
      <c r="AY1343" s="7" t="s">
        <v>1461</v>
      </c>
    </row>
    <row r="1344" spans="1:51" ht="13" hidden="1" customHeight="1" outlineLevel="1">
      <c r="A1344" t="s">
        <v>1282</v>
      </c>
      <c r="B1344" t="s">
        <v>877</v>
      </c>
      <c r="C1344" s="1">
        <f t="shared" si="530"/>
        <v>2166</v>
      </c>
      <c r="D1344" s="7">
        <f>IF(N1344&gt;0, RANK(N1344,(N1344:P1344,Q1344:AE1344)),0)</f>
        <v>2</v>
      </c>
      <c r="E1344" s="7">
        <f>IF(O1344&gt;0,RANK(O1344,(N1344:P1344,Q1344:AE1344)),0)</f>
        <v>1</v>
      </c>
      <c r="F1344" s="7">
        <f>IF(P1344&gt;0,RANK(P1344,(N1344:P1344,Q1344:AE1344)),0)</f>
        <v>3</v>
      </c>
      <c r="G1344" s="1">
        <f t="shared" si="539"/>
        <v>1307</v>
      </c>
      <c r="H1344" s="2">
        <f t="shared" si="540"/>
        <v>0.60341643582640814</v>
      </c>
      <c r="I1344" s="2"/>
      <c r="J1344" s="2">
        <f t="shared" si="531"/>
        <v>0.17543859649122806</v>
      </c>
      <c r="K1344" s="2">
        <f t="shared" si="532"/>
        <v>0.7788550323176362</v>
      </c>
      <c r="L1344" s="2">
        <f t="shared" si="533"/>
        <v>2.6777469990766391E-2</v>
      </c>
      <c r="M1344" s="2">
        <f t="shared" si="534"/>
        <v>1.8928901200369351E-2</v>
      </c>
      <c r="N1344" s="55">
        <v>380</v>
      </c>
      <c r="O1344" s="55">
        <v>1687</v>
      </c>
      <c r="P1344" s="55">
        <v>58</v>
      </c>
      <c r="X1344" s="55">
        <v>1</v>
      </c>
      <c r="Y1344" s="55">
        <v>40</v>
      </c>
      <c r="AG1344" s="7">
        <f>IF(Q1344&gt;0,RANK(Q1344,(N1344:P1344,Q1344:AE1344)),0)</f>
        <v>0</v>
      </c>
      <c r="AH1344" s="7">
        <f>IF(R1344&gt;0,RANK(R1344,(N1344:P1344,Q1344:AE1344)),0)</f>
        <v>0</v>
      </c>
      <c r="AI1344" s="7">
        <f>IF(T1344&gt;0,RANK(T1344,(N1344:P1344,Q1344:AE1344)),0)</f>
        <v>0</v>
      </c>
      <c r="AJ1344" s="7">
        <f>IF(S1344&gt;0,RANK(S1344,(N1344:P1344,Q1344:AE1344)),0)</f>
        <v>0</v>
      </c>
      <c r="AK1344" s="2">
        <f t="shared" si="535"/>
        <v>0</v>
      </c>
      <c r="AL1344" s="2">
        <f t="shared" si="536"/>
        <v>0</v>
      </c>
      <c r="AM1344" s="2">
        <f t="shared" si="537"/>
        <v>0</v>
      </c>
      <c r="AN1344" s="2">
        <f t="shared" si="538"/>
        <v>0</v>
      </c>
      <c r="AP1344" t="s">
        <v>1282</v>
      </c>
      <c r="AQ1344" t="s">
        <v>877</v>
      </c>
      <c r="AT1344">
        <v>2</v>
      </c>
      <c r="AU1344" s="95">
        <v>31</v>
      </c>
      <c r="AV1344" s="97">
        <v>35</v>
      </c>
      <c r="AW1344" s="100">
        <f t="shared" si="529"/>
        <v>31035</v>
      </c>
      <c r="AY1344" s="7" t="s">
        <v>1461</v>
      </c>
    </row>
    <row r="1345" spans="1:51" ht="13" hidden="1" customHeight="1" outlineLevel="1">
      <c r="A1345" t="s">
        <v>1531</v>
      </c>
      <c r="B1345" t="s">
        <v>877</v>
      </c>
      <c r="C1345" s="1">
        <f t="shared" si="530"/>
        <v>1972</v>
      </c>
      <c r="D1345" s="7">
        <f>IF(N1345&gt;0, RANK(N1345,(N1345:P1345,Q1345:AE1345)),0)</f>
        <v>2</v>
      </c>
      <c r="E1345" s="7">
        <f>IF(O1345&gt;0,RANK(O1345,(N1345:P1345,Q1345:AE1345)),0)</f>
        <v>1</v>
      </c>
      <c r="F1345" s="7">
        <f>IF(P1345&gt;0,RANK(P1345,(N1345:P1345,Q1345:AE1345)),0)</f>
        <v>3</v>
      </c>
      <c r="G1345" s="1">
        <f t="shared" si="539"/>
        <v>899</v>
      </c>
      <c r="H1345" s="2">
        <f t="shared" si="540"/>
        <v>0.45588235294117646</v>
      </c>
      <c r="I1345" s="2"/>
      <c r="J1345" s="2">
        <f t="shared" si="531"/>
        <v>0.2565922920892495</v>
      </c>
      <c r="K1345" s="2">
        <f t="shared" si="532"/>
        <v>0.71247464503042601</v>
      </c>
      <c r="L1345" s="2">
        <f t="shared" si="533"/>
        <v>1.9269776876267748E-2</v>
      </c>
      <c r="M1345" s="2">
        <f t="shared" si="534"/>
        <v>1.1663286004056743E-2</v>
      </c>
      <c r="N1345" s="55">
        <v>506</v>
      </c>
      <c r="O1345" s="55">
        <v>1405</v>
      </c>
      <c r="P1345" s="55">
        <v>38</v>
      </c>
      <c r="X1345" s="55">
        <v>1</v>
      </c>
      <c r="Y1345" s="55">
        <v>22</v>
      </c>
      <c r="AG1345" s="7">
        <f>IF(Q1345&gt;0,RANK(Q1345,(N1345:P1345,Q1345:AE1345)),0)</f>
        <v>0</v>
      </c>
      <c r="AH1345" s="7">
        <f>IF(R1345&gt;0,RANK(R1345,(N1345:P1345,Q1345:AE1345)),0)</f>
        <v>0</v>
      </c>
      <c r="AI1345" s="7">
        <f>IF(T1345&gt;0,RANK(T1345,(N1345:P1345,Q1345:AE1345)),0)</f>
        <v>0</v>
      </c>
      <c r="AJ1345" s="7">
        <f>IF(S1345&gt;0,RANK(S1345,(N1345:P1345,Q1345:AE1345)),0)</f>
        <v>0</v>
      </c>
      <c r="AK1345" s="2">
        <f t="shared" si="535"/>
        <v>0</v>
      </c>
      <c r="AL1345" s="2">
        <f t="shared" si="536"/>
        <v>0</v>
      </c>
      <c r="AM1345" s="2">
        <f t="shared" si="537"/>
        <v>0</v>
      </c>
      <c r="AN1345" s="2">
        <f t="shared" si="538"/>
        <v>0</v>
      </c>
      <c r="AP1345" t="s">
        <v>1531</v>
      </c>
      <c r="AQ1345" t="s">
        <v>877</v>
      </c>
      <c r="AT1345">
        <v>2</v>
      </c>
      <c r="AU1345" s="95">
        <v>31</v>
      </c>
      <c r="AV1345" s="97">
        <v>37</v>
      </c>
      <c r="AW1345" s="100">
        <f t="shared" si="529"/>
        <v>31037</v>
      </c>
      <c r="AY1345" s="7" t="s">
        <v>1461</v>
      </c>
    </row>
    <row r="1346" spans="1:51" ht="13" hidden="1" customHeight="1" outlineLevel="1">
      <c r="A1346" t="s">
        <v>1047</v>
      </c>
      <c r="B1346" t="s">
        <v>877</v>
      </c>
      <c r="C1346" s="1">
        <f t="shared" si="530"/>
        <v>2885</v>
      </c>
      <c r="D1346" s="7">
        <f>IF(N1346&gt;0, RANK(N1346,(N1346:P1346,Q1346:AE1346)),0)</f>
        <v>2</v>
      </c>
      <c r="E1346" s="7">
        <f>IF(O1346&gt;0,RANK(O1346,(N1346:P1346,Q1346:AE1346)),0)</f>
        <v>1</v>
      </c>
      <c r="F1346" s="7">
        <f>IF(P1346&gt;0,RANK(P1346,(N1346:P1346,Q1346:AE1346)),0)</f>
        <v>3</v>
      </c>
      <c r="G1346" s="1">
        <f t="shared" si="539"/>
        <v>1477</v>
      </c>
      <c r="H1346" s="2">
        <f t="shared" si="540"/>
        <v>0.5119584055459272</v>
      </c>
      <c r="I1346" s="2"/>
      <c r="J1346" s="2">
        <f t="shared" si="531"/>
        <v>0.23119584055459272</v>
      </c>
      <c r="K1346" s="2">
        <f t="shared" si="532"/>
        <v>0.74315424610051994</v>
      </c>
      <c r="L1346" s="2">
        <f t="shared" si="533"/>
        <v>1.6637781629116118E-2</v>
      </c>
      <c r="M1346" s="2">
        <f t="shared" si="534"/>
        <v>9.0121317157711919E-3</v>
      </c>
      <c r="N1346" s="55">
        <v>667</v>
      </c>
      <c r="O1346" s="55">
        <v>2144</v>
      </c>
      <c r="P1346" s="55">
        <v>48</v>
      </c>
      <c r="X1346" s="55">
        <v>0</v>
      </c>
      <c r="Y1346" s="55">
        <v>26</v>
      </c>
      <c r="AG1346" s="7">
        <f>IF(Q1346&gt;0,RANK(Q1346,(N1346:P1346,Q1346:AE1346)),0)</f>
        <v>0</v>
      </c>
      <c r="AH1346" s="7">
        <f>IF(R1346&gt;0,RANK(R1346,(N1346:P1346,Q1346:AE1346)),0)</f>
        <v>0</v>
      </c>
      <c r="AI1346" s="7">
        <f>IF(T1346&gt;0,RANK(T1346,(N1346:P1346,Q1346:AE1346)),0)</f>
        <v>0</v>
      </c>
      <c r="AJ1346" s="7">
        <f>IF(S1346&gt;0,RANK(S1346,(N1346:P1346,Q1346:AE1346)),0)</f>
        <v>0</v>
      </c>
      <c r="AK1346" s="2">
        <f t="shared" si="535"/>
        <v>0</v>
      </c>
      <c r="AL1346" s="2">
        <f t="shared" si="536"/>
        <v>0</v>
      </c>
      <c r="AM1346" s="2">
        <f t="shared" si="537"/>
        <v>0</v>
      </c>
      <c r="AN1346" s="2">
        <f t="shared" si="538"/>
        <v>0</v>
      </c>
      <c r="AP1346" t="s">
        <v>1047</v>
      </c>
      <c r="AQ1346" t="s">
        <v>877</v>
      </c>
      <c r="AT1346">
        <v>2</v>
      </c>
      <c r="AU1346" s="95">
        <v>31</v>
      </c>
      <c r="AV1346" s="97">
        <v>39</v>
      </c>
      <c r="AW1346" s="100">
        <f t="shared" si="529"/>
        <v>31039</v>
      </c>
      <c r="AY1346" s="7" t="s">
        <v>1461</v>
      </c>
    </row>
    <row r="1347" spans="1:51" ht="13" hidden="1" customHeight="1" outlineLevel="1">
      <c r="A1347" t="s">
        <v>679</v>
      </c>
      <c r="B1347" t="s">
        <v>877</v>
      </c>
      <c r="C1347" s="1">
        <f t="shared" si="530"/>
        <v>4272</v>
      </c>
      <c r="D1347" s="7">
        <f>IF(N1347&gt;0, RANK(N1347,(N1347:P1347,Q1347:AE1347)),0)</f>
        <v>3</v>
      </c>
      <c r="E1347" s="7">
        <f>IF(O1347&gt;0,RANK(O1347,(N1347:P1347,Q1347:AE1347)),0)</f>
        <v>1</v>
      </c>
      <c r="F1347" s="7">
        <f>IF(P1347&gt;0,RANK(P1347,(N1347:P1347,Q1347:AE1347)),0)</f>
        <v>2</v>
      </c>
      <c r="G1347" s="1">
        <f t="shared" si="539"/>
        <v>1281</v>
      </c>
      <c r="H1347" s="2">
        <f t="shared" si="540"/>
        <v>0.29985955056179775</v>
      </c>
      <c r="I1347" s="2"/>
      <c r="J1347" s="2">
        <f t="shared" si="531"/>
        <v>9.8314606741573038E-2</v>
      </c>
      <c r="K1347" s="2">
        <f t="shared" si="532"/>
        <v>0.59363295880149813</v>
      </c>
      <c r="L1347" s="2">
        <f t="shared" si="533"/>
        <v>0.29377340823970038</v>
      </c>
      <c r="M1347" s="2">
        <f t="shared" si="534"/>
        <v>1.4279026217228485E-2</v>
      </c>
      <c r="N1347" s="55">
        <v>420</v>
      </c>
      <c r="O1347" s="55">
        <v>2536</v>
      </c>
      <c r="P1347" s="55">
        <v>1255</v>
      </c>
      <c r="X1347" s="55">
        <v>0</v>
      </c>
      <c r="Y1347" s="55">
        <v>61</v>
      </c>
      <c r="AG1347" s="7">
        <f>IF(Q1347&gt;0,RANK(Q1347,(N1347:P1347,Q1347:AE1347)),0)</f>
        <v>0</v>
      </c>
      <c r="AH1347" s="7">
        <f>IF(R1347&gt;0,RANK(R1347,(N1347:P1347,Q1347:AE1347)),0)</f>
        <v>0</v>
      </c>
      <c r="AI1347" s="7">
        <f>IF(T1347&gt;0,RANK(T1347,(N1347:P1347,Q1347:AE1347)),0)</f>
        <v>0</v>
      </c>
      <c r="AJ1347" s="7">
        <f>IF(S1347&gt;0,RANK(S1347,(N1347:P1347,Q1347:AE1347)),0)</f>
        <v>0</v>
      </c>
      <c r="AK1347" s="2">
        <f t="shared" si="535"/>
        <v>0</v>
      </c>
      <c r="AL1347" s="2">
        <f t="shared" si="536"/>
        <v>0</v>
      </c>
      <c r="AM1347" s="2">
        <f t="shared" si="537"/>
        <v>0</v>
      </c>
      <c r="AN1347" s="2">
        <f t="shared" si="538"/>
        <v>0</v>
      </c>
      <c r="AP1347" t="s">
        <v>679</v>
      </c>
      <c r="AQ1347" t="s">
        <v>877</v>
      </c>
      <c r="AT1347">
        <v>2</v>
      </c>
      <c r="AU1347" s="95">
        <v>31</v>
      </c>
      <c r="AV1347" s="97">
        <v>41</v>
      </c>
      <c r="AW1347" s="100">
        <f t="shared" si="529"/>
        <v>31041</v>
      </c>
      <c r="AY1347" s="7" t="s">
        <v>1461</v>
      </c>
    </row>
    <row r="1348" spans="1:51" ht="13" hidden="1" customHeight="1" outlineLevel="1">
      <c r="A1348" t="s">
        <v>812</v>
      </c>
      <c r="B1348" t="s">
        <v>877</v>
      </c>
      <c r="C1348" s="1">
        <f t="shared" si="530"/>
        <v>3730</v>
      </c>
      <c r="D1348" s="7">
        <f>IF(N1348&gt;0, RANK(N1348,(N1348:P1348,Q1348:AE1348)),0)</f>
        <v>2</v>
      </c>
      <c r="E1348" s="7">
        <f>IF(O1348&gt;0,RANK(O1348,(N1348:P1348,Q1348:AE1348)),0)</f>
        <v>1</v>
      </c>
      <c r="F1348" s="7">
        <f>IF(P1348&gt;0,RANK(P1348,(N1348:P1348,Q1348:AE1348)),0)</f>
        <v>3</v>
      </c>
      <c r="G1348" s="1">
        <f t="shared" si="539"/>
        <v>851</v>
      </c>
      <c r="H1348" s="2">
        <f t="shared" si="540"/>
        <v>0.22815013404825737</v>
      </c>
      <c r="I1348" s="2"/>
      <c r="J1348" s="2">
        <f t="shared" si="531"/>
        <v>0.36380697050938338</v>
      </c>
      <c r="K1348" s="2">
        <f t="shared" si="532"/>
        <v>0.59195710455764072</v>
      </c>
      <c r="L1348" s="2">
        <f t="shared" si="533"/>
        <v>2.7077747989276139E-2</v>
      </c>
      <c r="M1348" s="2">
        <f t="shared" si="534"/>
        <v>1.7158176943699761E-2</v>
      </c>
      <c r="N1348" s="55">
        <v>1357</v>
      </c>
      <c r="O1348" s="55">
        <v>2208</v>
      </c>
      <c r="P1348" s="55">
        <v>101</v>
      </c>
      <c r="X1348" s="55">
        <v>0</v>
      </c>
      <c r="Y1348" s="55">
        <v>64</v>
      </c>
      <c r="AG1348" s="7">
        <f>IF(Q1348&gt;0,RANK(Q1348,(N1348:P1348,Q1348:AE1348)),0)</f>
        <v>0</v>
      </c>
      <c r="AH1348" s="7">
        <f>IF(R1348&gt;0,RANK(R1348,(N1348:P1348,Q1348:AE1348)),0)</f>
        <v>0</v>
      </c>
      <c r="AI1348" s="7">
        <f>IF(T1348&gt;0,RANK(T1348,(N1348:P1348,Q1348:AE1348)),0)</f>
        <v>0</v>
      </c>
      <c r="AJ1348" s="7">
        <f>IF(S1348&gt;0,RANK(S1348,(N1348:P1348,Q1348:AE1348)),0)</f>
        <v>0</v>
      </c>
      <c r="AK1348" s="2">
        <f t="shared" si="535"/>
        <v>0</v>
      </c>
      <c r="AL1348" s="2">
        <f t="shared" si="536"/>
        <v>0</v>
      </c>
      <c r="AM1348" s="2">
        <f t="shared" si="537"/>
        <v>0</v>
      </c>
      <c r="AN1348" s="2">
        <f t="shared" si="538"/>
        <v>0</v>
      </c>
      <c r="AP1348" t="s">
        <v>812</v>
      </c>
      <c r="AQ1348" t="s">
        <v>877</v>
      </c>
      <c r="AT1348">
        <v>2</v>
      </c>
      <c r="AU1348" s="95">
        <v>31</v>
      </c>
      <c r="AV1348" s="97">
        <v>43</v>
      </c>
      <c r="AW1348" s="100">
        <f t="shared" si="529"/>
        <v>31043</v>
      </c>
      <c r="AY1348" s="7" t="s">
        <v>1461</v>
      </c>
    </row>
    <row r="1349" spans="1:51" ht="13" hidden="1" customHeight="1" outlineLevel="1">
      <c r="A1349" t="s">
        <v>2371</v>
      </c>
      <c r="B1349" t="s">
        <v>877</v>
      </c>
      <c r="C1349" s="1">
        <f t="shared" si="530"/>
        <v>2706</v>
      </c>
      <c r="D1349" s="7">
        <f>IF(N1349&gt;0, RANK(N1349,(N1349:P1349,Q1349:AE1349)),0)</f>
        <v>2</v>
      </c>
      <c r="E1349" s="7">
        <f>IF(O1349&gt;0,RANK(O1349,(N1349:P1349,Q1349:AE1349)),0)</f>
        <v>1</v>
      </c>
      <c r="F1349" s="7">
        <f>IF(P1349&gt;0,RANK(P1349,(N1349:P1349,Q1349:AE1349)),0)</f>
        <v>3</v>
      </c>
      <c r="G1349" s="1">
        <f t="shared" si="539"/>
        <v>1250</v>
      </c>
      <c r="H1349" s="2">
        <f t="shared" si="540"/>
        <v>0.46193643754619362</v>
      </c>
      <c r="I1349" s="2"/>
      <c r="J1349" s="2">
        <f t="shared" si="531"/>
        <v>0.24464153732446414</v>
      </c>
      <c r="K1349" s="2">
        <f t="shared" si="532"/>
        <v>0.70657797487065777</v>
      </c>
      <c r="L1349" s="2">
        <f t="shared" si="533"/>
        <v>2.8455284552845527E-2</v>
      </c>
      <c r="M1349" s="2">
        <f t="shared" si="534"/>
        <v>2.0325203252032565E-2</v>
      </c>
      <c r="N1349" s="55">
        <v>662</v>
      </c>
      <c r="O1349" s="55">
        <v>1912</v>
      </c>
      <c r="P1349" s="55">
        <v>77</v>
      </c>
      <c r="X1349" s="55">
        <v>0</v>
      </c>
      <c r="Y1349" s="55">
        <v>55</v>
      </c>
      <c r="AG1349" s="7">
        <f>IF(Q1349&gt;0,RANK(Q1349,(N1349:P1349,Q1349:AE1349)),0)</f>
        <v>0</v>
      </c>
      <c r="AH1349" s="7">
        <f>IF(R1349&gt;0,RANK(R1349,(N1349:P1349,Q1349:AE1349)),0)</f>
        <v>0</v>
      </c>
      <c r="AI1349" s="7">
        <f>IF(T1349&gt;0,RANK(T1349,(N1349:P1349,Q1349:AE1349)),0)</f>
        <v>0</v>
      </c>
      <c r="AJ1349" s="7">
        <f>IF(S1349&gt;0,RANK(S1349,(N1349:P1349,Q1349:AE1349)),0)</f>
        <v>0</v>
      </c>
      <c r="AK1349" s="2">
        <f t="shared" si="535"/>
        <v>0</v>
      </c>
      <c r="AL1349" s="2">
        <f t="shared" si="536"/>
        <v>0</v>
      </c>
      <c r="AM1349" s="2">
        <f t="shared" si="537"/>
        <v>0</v>
      </c>
      <c r="AN1349" s="2">
        <f t="shared" si="538"/>
        <v>0</v>
      </c>
      <c r="AP1349" t="s">
        <v>2371</v>
      </c>
      <c r="AQ1349" t="s">
        <v>877</v>
      </c>
      <c r="AT1349">
        <v>2</v>
      </c>
      <c r="AU1349" s="95">
        <v>31</v>
      </c>
      <c r="AV1349" s="97">
        <v>45</v>
      </c>
      <c r="AW1349" s="100">
        <f t="shared" si="529"/>
        <v>31045</v>
      </c>
      <c r="AY1349" s="7" t="s">
        <v>1461</v>
      </c>
    </row>
    <row r="1350" spans="1:51" ht="13" hidden="1" customHeight="1" outlineLevel="1">
      <c r="A1350" t="s">
        <v>887</v>
      </c>
      <c r="B1350" t="s">
        <v>877</v>
      </c>
      <c r="C1350" s="1">
        <f t="shared" si="530"/>
        <v>5554</v>
      </c>
      <c r="D1350" s="7">
        <f>IF(N1350&gt;0, RANK(N1350,(N1350:P1350,Q1350:AE1350)),0)</f>
        <v>2</v>
      </c>
      <c r="E1350" s="7">
        <f>IF(O1350&gt;0,RANK(O1350,(N1350:P1350,Q1350:AE1350)),0)</f>
        <v>1</v>
      </c>
      <c r="F1350" s="7">
        <f>IF(P1350&gt;0,RANK(P1350,(N1350:P1350,Q1350:AE1350)),0)</f>
        <v>3</v>
      </c>
      <c r="G1350" s="1">
        <f t="shared" si="539"/>
        <v>3278</v>
      </c>
      <c r="H1350" s="2">
        <f t="shared" si="540"/>
        <v>0.59020525747209218</v>
      </c>
      <c r="I1350" s="2"/>
      <c r="J1350" s="2">
        <f t="shared" si="531"/>
        <v>0.16960749009722723</v>
      </c>
      <c r="K1350" s="2">
        <f t="shared" si="532"/>
        <v>0.75981274756931938</v>
      </c>
      <c r="L1350" s="2">
        <f t="shared" si="533"/>
        <v>5.6895930860640979E-2</v>
      </c>
      <c r="M1350" s="2">
        <f t="shared" si="534"/>
        <v>1.3683831472812442E-2</v>
      </c>
      <c r="N1350" s="55">
        <v>942</v>
      </c>
      <c r="O1350" s="55">
        <v>4220</v>
      </c>
      <c r="P1350" s="55">
        <v>316</v>
      </c>
      <c r="X1350" s="55">
        <v>2</v>
      </c>
      <c r="Y1350" s="55">
        <v>74</v>
      </c>
      <c r="AG1350" s="7">
        <f>IF(Q1350&gt;0,RANK(Q1350,(N1350:P1350,Q1350:AE1350)),0)</f>
        <v>0</v>
      </c>
      <c r="AH1350" s="7">
        <f>IF(R1350&gt;0,RANK(R1350,(N1350:P1350,Q1350:AE1350)),0)</f>
        <v>0</v>
      </c>
      <c r="AI1350" s="7">
        <f>IF(T1350&gt;0,RANK(T1350,(N1350:P1350,Q1350:AE1350)),0)</f>
        <v>0</v>
      </c>
      <c r="AJ1350" s="7">
        <f>IF(S1350&gt;0,RANK(S1350,(N1350:P1350,Q1350:AE1350)),0)</f>
        <v>0</v>
      </c>
      <c r="AK1350" s="2">
        <f t="shared" si="535"/>
        <v>0</v>
      </c>
      <c r="AL1350" s="2">
        <f t="shared" si="536"/>
        <v>0</v>
      </c>
      <c r="AM1350" s="2">
        <f t="shared" si="537"/>
        <v>0</v>
      </c>
      <c r="AN1350" s="2">
        <f t="shared" si="538"/>
        <v>0</v>
      </c>
      <c r="AP1350" t="s">
        <v>887</v>
      </c>
      <c r="AQ1350" t="s">
        <v>877</v>
      </c>
      <c r="AT1350">
        <v>2</v>
      </c>
      <c r="AU1350" s="95">
        <v>31</v>
      </c>
      <c r="AV1350" s="97">
        <v>47</v>
      </c>
      <c r="AW1350" s="100">
        <f t="shared" si="529"/>
        <v>31047</v>
      </c>
      <c r="AY1350" s="7" t="s">
        <v>1461</v>
      </c>
    </row>
    <row r="1351" spans="1:51" ht="13" hidden="1" customHeight="1" outlineLevel="1">
      <c r="A1351" t="s">
        <v>1870</v>
      </c>
      <c r="B1351" t="s">
        <v>877</v>
      </c>
      <c r="C1351" s="1">
        <f t="shared" si="530"/>
        <v>690</v>
      </c>
      <c r="D1351" s="7">
        <f>IF(N1351&gt;0, RANK(N1351,(N1351:P1351,Q1351:AE1351)),0)</f>
        <v>2</v>
      </c>
      <c r="E1351" s="7">
        <f>IF(O1351&gt;0,RANK(O1351,(N1351:P1351,Q1351:AE1351)),0)</f>
        <v>1</v>
      </c>
      <c r="F1351" s="7">
        <f>IF(P1351&gt;0,RANK(P1351,(N1351:P1351,Q1351:AE1351)),0)</f>
        <v>3</v>
      </c>
      <c r="G1351" s="1">
        <f t="shared" si="539"/>
        <v>465</v>
      </c>
      <c r="H1351" s="2">
        <f t="shared" si="540"/>
        <v>0.67391304347826086</v>
      </c>
      <c r="I1351" s="2"/>
      <c r="J1351" s="2">
        <f t="shared" si="531"/>
        <v>0.13043478260869565</v>
      </c>
      <c r="K1351" s="2">
        <f t="shared" si="532"/>
        <v>0.80434782608695654</v>
      </c>
      <c r="L1351" s="2">
        <f t="shared" si="533"/>
        <v>4.3478260869565216E-2</v>
      </c>
      <c r="M1351" s="2">
        <f t="shared" si="534"/>
        <v>2.1739130434782566E-2</v>
      </c>
      <c r="N1351" s="55">
        <v>90</v>
      </c>
      <c r="O1351" s="55">
        <v>555</v>
      </c>
      <c r="P1351" s="55">
        <v>30</v>
      </c>
      <c r="X1351" s="55">
        <v>0</v>
      </c>
      <c r="Y1351" s="55">
        <v>15</v>
      </c>
      <c r="AG1351" s="7">
        <f>IF(Q1351&gt;0,RANK(Q1351,(N1351:P1351,Q1351:AE1351)),0)</f>
        <v>0</v>
      </c>
      <c r="AH1351" s="7">
        <f>IF(R1351&gt;0,RANK(R1351,(N1351:P1351,Q1351:AE1351)),0)</f>
        <v>0</v>
      </c>
      <c r="AI1351" s="7">
        <f>IF(T1351&gt;0,RANK(T1351,(N1351:P1351,Q1351:AE1351)),0)</f>
        <v>0</v>
      </c>
      <c r="AJ1351" s="7">
        <f>IF(S1351&gt;0,RANK(S1351,(N1351:P1351,Q1351:AE1351)),0)</f>
        <v>0</v>
      </c>
      <c r="AK1351" s="2">
        <f t="shared" si="535"/>
        <v>0</v>
      </c>
      <c r="AL1351" s="2">
        <f t="shared" si="536"/>
        <v>0</v>
      </c>
      <c r="AM1351" s="2">
        <f t="shared" si="537"/>
        <v>0</v>
      </c>
      <c r="AN1351" s="2">
        <f t="shared" si="538"/>
        <v>0</v>
      </c>
      <c r="AP1351" t="s">
        <v>1870</v>
      </c>
      <c r="AQ1351" t="s">
        <v>877</v>
      </c>
      <c r="AT1351">
        <v>2</v>
      </c>
      <c r="AU1351" s="95">
        <v>31</v>
      </c>
      <c r="AV1351" s="97">
        <v>49</v>
      </c>
      <c r="AW1351" s="100">
        <f t="shared" si="529"/>
        <v>31049</v>
      </c>
      <c r="AY1351" s="7" t="s">
        <v>1461</v>
      </c>
    </row>
    <row r="1352" spans="1:51" ht="13" hidden="1" customHeight="1" outlineLevel="1">
      <c r="A1352" t="s">
        <v>1871</v>
      </c>
      <c r="B1352" t="s">
        <v>877</v>
      </c>
      <c r="C1352" s="1">
        <f t="shared" si="530"/>
        <v>1931</v>
      </c>
      <c r="D1352" s="7">
        <f>IF(N1352&gt;0, RANK(N1352,(N1352:P1352,Q1352:AE1352)),0)</f>
        <v>2</v>
      </c>
      <c r="E1352" s="7">
        <f>IF(O1352&gt;0,RANK(O1352,(N1352:P1352,Q1352:AE1352)),0)</f>
        <v>1</v>
      </c>
      <c r="F1352" s="7">
        <f>IF(P1352&gt;0,RANK(P1352,(N1352:P1352,Q1352:AE1352)),0)</f>
        <v>3</v>
      </c>
      <c r="G1352" s="1">
        <f t="shared" si="539"/>
        <v>683</v>
      </c>
      <c r="H1352" s="2">
        <f t="shared" si="540"/>
        <v>0.35370274469186952</v>
      </c>
      <c r="I1352" s="2"/>
      <c r="J1352" s="2">
        <f t="shared" si="531"/>
        <v>0.30916623511134128</v>
      </c>
      <c r="K1352" s="2">
        <f t="shared" si="532"/>
        <v>0.6628689798032108</v>
      </c>
      <c r="L1352" s="2">
        <f t="shared" si="533"/>
        <v>1.5535991714137753E-2</v>
      </c>
      <c r="M1352" s="2">
        <f t="shared" si="534"/>
        <v>1.242879337131011E-2</v>
      </c>
      <c r="N1352" s="55">
        <v>597</v>
      </c>
      <c r="O1352" s="55">
        <v>1280</v>
      </c>
      <c r="P1352" s="55">
        <v>30</v>
      </c>
      <c r="X1352" s="55">
        <v>1</v>
      </c>
      <c r="Y1352" s="55">
        <v>23</v>
      </c>
      <c r="AG1352" s="7">
        <f>IF(Q1352&gt;0,RANK(Q1352,(N1352:P1352,Q1352:AE1352)),0)</f>
        <v>0</v>
      </c>
      <c r="AH1352" s="7">
        <f>IF(R1352&gt;0,RANK(R1352,(N1352:P1352,Q1352:AE1352)),0)</f>
        <v>0</v>
      </c>
      <c r="AI1352" s="7">
        <f>IF(T1352&gt;0,RANK(T1352,(N1352:P1352,Q1352:AE1352)),0)</f>
        <v>0</v>
      </c>
      <c r="AJ1352" s="7">
        <f>IF(S1352&gt;0,RANK(S1352,(N1352:P1352,Q1352:AE1352)),0)</f>
        <v>0</v>
      </c>
      <c r="AK1352" s="2">
        <f t="shared" si="535"/>
        <v>0</v>
      </c>
      <c r="AL1352" s="2">
        <f t="shared" si="536"/>
        <v>0</v>
      </c>
      <c r="AM1352" s="2">
        <f t="shared" si="537"/>
        <v>0</v>
      </c>
      <c r="AN1352" s="2">
        <f t="shared" si="538"/>
        <v>0</v>
      </c>
      <c r="AP1352" t="s">
        <v>1871</v>
      </c>
      <c r="AQ1352" t="s">
        <v>877</v>
      </c>
      <c r="AT1352">
        <v>2</v>
      </c>
      <c r="AU1352" s="95">
        <v>31</v>
      </c>
      <c r="AV1352" s="97">
        <v>51</v>
      </c>
      <c r="AW1352" s="100">
        <f t="shared" si="529"/>
        <v>31051</v>
      </c>
      <c r="AY1352" s="7" t="s">
        <v>1461</v>
      </c>
    </row>
    <row r="1353" spans="1:51" ht="13" hidden="1" customHeight="1" outlineLevel="1">
      <c r="A1353" t="s">
        <v>1586</v>
      </c>
      <c r="B1353" t="s">
        <v>877</v>
      </c>
      <c r="C1353" s="1">
        <f t="shared" si="530"/>
        <v>10492</v>
      </c>
      <c r="D1353" s="7">
        <f>IF(N1353&gt;0, RANK(N1353,(N1353:P1353,Q1353:AE1353)),0)</f>
        <v>2</v>
      </c>
      <c r="E1353" s="7">
        <f>IF(O1353&gt;0,RANK(O1353,(N1353:P1353,Q1353:AE1353)),0)</f>
        <v>1</v>
      </c>
      <c r="F1353" s="7">
        <f>IF(P1353&gt;0,RANK(P1353,(N1353:P1353,Q1353:AE1353)),0)</f>
        <v>3</v>
      </c>
      <c r="G1353" s="1">
        <f t="shared" si="539"/>
        <v>4484</v>
      </c>
      <c r="H1353" s="2">
        <f t="shared" si="540"/>
        <v>0.42737323675181088</v>
      </c>
      <c r="I1353" s="2"/>
      <c r="J1353" s="2">
        <f t="shared" si="531"/>
        <v>0.27068242470453679</v>
      </c>
      <c r="K1353" s="2">
        <f t="shared" si="532"/>
        <v>0.69805566145634768</v>
      </c>
      <c r="L1353" s="2">
        <f t="shared" si="533"/>
        <v>2.0587113991612657E-2</v>
      </c>
      <c r="M1353" s="2">
        <f t="shared" si="534"/>
        <v>1.0674799847502928E-2</v>
      </c>
      <c r="N1353" s="55">
        <v>2840</v>
      </c>
      <c r="O1353" s="55">
        <v>7324</v>
      </c>
      <c r="P1353" s="55">
        <v>216</v>
      </c>
      <c r="X1353" s="55">
        <v>9</v>
      </c>
      <c r="Y1353" s="55">
        <v>103</v>
      </c>
      <c r="AG1353" s="7">
        <f>IF(Q1353&gt;0,RANK(Q1353,(N1353:P1353,Q1353:AE1353)),0)</f>
        <v>0</v>
      </c>
      <c r="AH1353" s="7">
        <f>IF(R1353&gt;0,RANK(R1353,(N1353:P1353,Q1353:AE1353)),0)</f>
        <v>0</v>
      </c>
      <c r="AI1353" s="7">
        <f>IF(T1353&gt;0,RANK(T1353,(N1353:P1353,Q1353:AE1353)),0)</f>
        <v>0</v>
      </c>
      <c r="AJ1353" s="7">
        <f>IF(S1353&gt;0,RANK(S1353,(N1353:P1353,Q1353:AE1353)),0)</f>
        <v>0</v>
      </c>
      <c r="AK1353" s="2">
        <f t="shared" si="535"/>
        <v>0</v>
      </c>
      <c r="AL1353" s="2">
        <f t="shared" si="536"/>
        <v>0</v>
      </c>
      <c r="AM1353" s="2">
        <f t="shared" si="537"/>
        <v>0</v>
      </c>
      <c r="AN1353" s="2">
        <f t="shared" si="538"/>
        <v>0</v>
      </c>
      <c r="AP1353" t="s">
        <v>1586</v>
      </c>
      <c r="AQ1353" t="s">
        <v>877</v>
      </c>
      <c r="AT1353">
        <v>2</v>
      </c>
      <c r="AU1353" s="95">
        <v>31</v>
      </c>
      <c r="AV1353" s="97">
        <v>53</v>
      </c>
      <c r="AW1353" s="100">
        <f t="shared" si="529"/>
        <v>31053</v>
      </c>
      <c r="AY1353" s="7" t="s">
        <v>1461</v>
      </c>
    </row>
    <row r="1354" spans="1:51" ht="13" hidden="1" customHeight="1" outlineLevel="1">
      <c r="A1354" t="s">
        <v>1840</v>
      </c>
      <c r="B1354" t="s">
        <v>877</v>
      </c>
      <c r="C1354" s="1">
        <f t="shared" si="530"/>
        <v>143974</v>
      </c>
      <c r="D1354" s="7">
        <f>IF(N1354&gt;0, RANK(N1354,(N1354:P1354,Q1354:AE1354)),0)</f>
        <v>2</v>
      </c>
      <c r="E1354" s="7">
        <f>IF(O1354&gt;0,RANK(O1354,(N1354:P1354,Q1354:AE1354)),0)</f>
        <v>1</v>
      </c>
      <c r="F1354" s="7">
        <f>IF(P1354&gt;0,RANK(P1354,(N1354:P1354,Q1354:AE1354)),0)</f>
        <v>3</v>
      </c>
      <c r="G1354" s="1">
        <f t="shared" si="539"/>
        <v>22309</v>
      </c>
      <c r="H1354" s="2">
        <f t="shared" si="540"/>
        <v>0.15495158848125357</v>
      </c>
      <c r="I1354" s="2"/>
      <c r="J1354" s="2">
        <f t="shared" si="531"/>
        <v>0.40921972022726327</v>
      </c>
      <c r="K1354" s="2">
        <f t="shared" si="532"/>
        <v>0.56417130870851684</v>
      </c>
      <c r="L1354" s="2">
        <f t="shared" si="533"/>
        <v>1.8253295733951964E-2</v>
      </c>
      <c r="M1354" s="2">
        <f t="shared" si="534"/>
        <v>8.355675330267924E-3</v>
      </c>
      <c r="N1354" s="55">
        <v>58917</v>
      </c>
      <c r="O1354" s="55">
        <v>81226</v>
      </c>
      <c r="P1354" s="55">
        <v>2628</v>
      </c>
      <c r="X1354" s="55">
        <v>195</v>
      </c>
      <c r="Y1354" s="55">
        <v>1008</v>
      </c>
      <c r="AG1354" s="7">
        <f>IF(Q1354&gt;0,RANK(Q1354,(N1354:P1354,Q1354:AE1354)),0)</f>
        <v>0</v>
      </c>
      <c r="AH1354" s="7">
        <f>IF(R1354&gt;0,RANK(R1354,(N1354:P1354,Q1354:AE1354)),0)</f>
        <v>0</v>
      </c>
      <c r="AI1354" s="7">
        <f>IF(T1354&gt;0,RANK(T1354,(N1354:P1354,Q1354:AE1354)),0)</f>
        <v>0</v>
      </c>
      <c r="AJ1354" s="7">
        <f>IF(S1354&gt;0,RANK(S1354,(N1354:P1354,Q1354:AE1354)),0)</f>
        <v>0</v>
      </c>
      <c r="AK1354" s="2">
        <f t="shared" si="535"/>
        <v>0</v>
      </c>
      <c r="AL1354" s="2">
        <f t="shared" si="536"/>
        <v>0</v>
      </c>
      <c r="AM1354" s="2">
        <f t="shared" si="537"/>
        <v>0</v>
      </c>
      <c r="AN1354" s="2">
        <f t="shared" si="538"/>
        <v>0</v>
      </c>
      <c r="AP1354" t="s">
        <v>1840</v>
      </c>
      <c r="AQ1354" t="s">
        <v>877</v>
      </c>
      <c r="AT1354">
        <v>2</v>
      </c>
      <c r="AU1354" s="95">
        <v>31</v>
      </c>
      <c r="AV1354" s="97">
        <v>55</v>
      </c>
      <c r="AW1354" s="100">
        <f t="shared" si="529"/>
        <v>31055</v>
      </c>
      <c r="AY1354" s="7" t="s">
        <v>1461</v>
      </c>
    </row>
    <row r="1355" spans="1:51" ht="13" hidden="1" customHeight="1" outlineLevel="1">
      <c r="A1355" t="s">
        <v>2016</v>
      </c>
      <c r="B1355" t="s">
        <v>877</v>
      </c>
      <c r="C1355" s="1">
        <f t="shared" si="530"/>
        <v>692</v>
      </c>
      <c r="D1355" s="7">
        <f>IF(N1355&gt;0, RANK(N1355,(N1355:P1355,Q1355:AE1355)),0)</f>
        <v>2</v>
      </c>
      <c r="E1355" s="7">
        <f>IF(O1355&gt;0,RANK(O1355,(N1355:P1355,Q1355:AE1355)),0)</f>
        <v>1</v>
      </c>
      <c r="F1355" s="7">
        <f>IF(P1355&gt;0,RANK(P1355,(N1355:P1355,Q1355:AE1355)),0)</f>
        <v>3</v>
      </c>
      <c r="G1355" s="1">
        <f t="shared" si="539"/>
        <v>522</v>
      </c>
      <c r="H1355" s="2">
        <f t="shared" si="540"/>
        <v>0.75433526011560692</v>
      </c>
      <c r="I1355" s="2"/>
      <c r="J1355" s="2">
        <f t="shared" si="531"/>
        <v>9.9710982658959543E-2</v>
      </c>
      <c r="K1355" s="2">
        <f t="shared" si="532"/>
        <v>0.85404624277456642</v>
      </c>
      <c r="L1355" s="2">
        <f t="shared" si="533"/>
        <v>2.6011560693641619E-2</v>
      </c>
      <c r="M1355" s="2">
        <f t="shared" si="534"/>
        <v>2.0231213872832457E-2</v>
      </c>
      <c r="N1355" s="55">
        <v>69</v>
      </c>
      <c r="O1355" s="55">
        <v>591</v>
      </c>
      <c r="P1355" s="55">
        <v>18</v>
      </c>
      <c r="X1355" s="55">
        <v>0</v>
      </c>
      <c r="Y1355" s="55">
        <v>14</v>
      </c>
      <c r="AG1355" s="7">
        <f>IF(Q1355&gt;0,RANK(Q1355,(N1355:P1355,Q1355:AE1355)),0)</f>
        <v>0</v>
      </c>
      <c r="AH1355" s="7">
        <f>IF(R1355&gt;0,RANK(R1355,(N1355:P1355,Q1355:AE1355)),0)</f>
        <v>0</v>
      </c>
      <c r="AI1355" s="7">
        <f>IF(T1355&gt;0,RANK(T1355,(N1355:P1355,Q1355:AE1355)),0)</f>
        <v>0</v>
      </c>
      <c r="AJ1355" s="7">
        <f>IF(S1355&gt;0,RANK(S1355,(N1355:P1355,Q1355:AE1355)),0)</f>
        <v>0</v>
      </c>
      <c r="AK1355" s="2">
        <f t="shared" si="535"/>
        <v>0</v>
      </c>
      <c r="AL1355" s="2">
        <f t="shared" si="536"/>
        <v>0</v>
      </c>
      <c r="AM1355" s="2">
        <f t="shared" si="537"/>
        <v>0</v>
      </c>
      <c r="AN1355" s="2">
        <f t="shared" si="538"/>
        <v>0</v>
      </c>
      <c r="AP1355" t="s">
        <v>2016</v>
      </c>
      <c r="AQ1355" t="s">
        <v>877</v>
      </c>
      <c r="AT1355">
        <v>2</v>
      </c>
      <c r="AU1355" s="95">
        <v>31</v>
      </c>
      <c r="AV1355" s="97">
        <v>57</v>
      </c>
      <c r="AW1355" s="100">
        <f t="shared" si="529"/>
        <v>31057</v>
      </c>
      <c r="AY1355" s="7" t="s">
        <v>1461</v>
      </c>
    </row>
    <row r="1356" spans="1:51" ht="13" hidden="1" customHeight="1" outlineLevel="1">
      <c r="A1356" t="s">
        <v>2349</v>
      </c>
      <c r="B1356" t="s">
        <v>877</v>
      </c>
      <c r="C1356" s="1">
        <f t="shared" si="530"/>
        <v>2308</v>
      </c>
      <c r="D1356" s="7">
        <f>IF(N1356&gt;0, RANK(N1356,(N1356:P1356,Q1356:AE1356)),0)</f>
        <v>2</v>
      </c>
      <c r="E1356" s="7">
        <f>IF(O1356&gt;0,RANK(O1356,(N1356:P1356,Q1356:AE1356)),0)</f>
        <v>1</v>
      </c>
      <c r="F1356" s="7">
        <f>IF(P1356&gt;0,RANK(P1356,(N1356:P1356,Q1356:AE1356)),0)</f>
        <v>3</v>
      </c>
      <c r="G1356" s="1">
        <f t="shared" si="539"/>
        <v>1047</v>
      </c>
      <c r="H1356" s="2">
        <f t="shared" si="540"/>
        <v>0.45363951473136915</v>
      </c>
      <c r="I1356" s="2"/>
      <c r="J1356" s="2">
        <f t="shared" si="531"/>
        <v>0.25476603119584057</v>
      </c>
      <c r="K1356" s="2">
        <f t="shared" si="532"/>
        <v>0.70840554592720972</v>
      </c>
      <c r="L1356" s="2">
        <f t="shared" si="533"/>
        <v>2.2963604852686309E-2</v>
      </c>
      <c r="M1356" s="2">
        <f t="shared" si="534"/>
        <v>1.3864818024263342E-2</v>
      </c>
      <c r="N1356" s="55">
        <v>588</v>
      </c>
      <c r="O1356" s="55">
        <v>1635</v>
      </c>
      <c r="P1356" s="55">
        <v>53</v>
      </c>
      <c r="X1356" s="55">
        <v>0</v>
      </c>
      <c r="Y1356" s="55">
        <v>32</v>
      </c>
      <c r="AG1356" s="7">
        <f>IF(Q1356&gt;0,RANK(Q1356,(N1356:P1356,Q1356:AE1356)),0)</f>
        <v>0</v>
      </c>
      <c r="AH1356" s="7">
        <f>IF(R1356&gt;0,RANK(R1356,(N1356:P1356,Q1356:AE1356)),0)</f>
        <v>0</v>
      </c>
      <c r="AI1356" s="7">
        <f>IF(T1356&gt;0,RANK(T1356,(N1356:P1356,Q1356:AE1356)),0)</f>
        <v>0</v>
      </c>
      <c r="AJ1356" s="7">
        <f>IF(S1356&gt;0,RANK(S1356,(N1356:P1356,Q1356:AE1356)),0)</f>
        <v>0</v>
      </c>
      <c r="AK1356" s="2">
        <f t="shared" si="535"/>
        <v>0</v>
      </c>
      <c r="AL1356" s="2">
        <f t="shared" si="536"/>
        <v>0</v>
      </c>
      <c r="AM1356" s="2">
        <f t="shared" si="537"/>
        <v>0</v>
      </c>
      <c r="AN1356" s="2">
        <f t="shared" si="538"/>
        <v>0</v>
      </c>
      <c r="AP1356" t="s">
        <v>2349</v>
      </c>
      <c r="AQ1356" t="s">
        <v>877</v>
      </c>
      <c r="AT1356">
        <v>2</v>
      </c>
      <c r="AU1356" s="95">
        <v>31</v>
      </c>
      <c r="AV1356" s="97">
        <v>59</v>
      </c>
      <c r="AW1356" s="100">
        <f t="shared" si="529"/>
        <v>31059</v>
      </c>
      <c r="AY1356" s="7" t="s">
        <v>1461</v>
      </c>
    </row>
    <row r="1357" spans="1:51" ht="13" hidden="1" customHeight="1" outlineLevel="1">
      <c r="A1357" t="s">
        <v>2389</v>
      </c>
      <c r="B1357" t="s">
        <v>877</v>
      </c>
      <c r="C1357" s="1">
        <f t="shared" si="530"/>
        <v>1358</v>
      </c>
      <c r="D1357" s="7">
        <f>IF(N1357&gt;0, RANK(N1357,(N1357:P1357,Q1357:AE1357)),0)</f>
        <v>2</v>
      </c>
      <c r="E1357" s="7">
        <f>IF(O1357&gt;0,RANK(O1357,(N1357:P1357,Q1357:AE1357)),0)</f>
        <v>1</v>
      </c>
      <c r="F1357" s="7">
        <f>IF(P1357&gt;0,RANK(P1357,(N1357:P1357,Q1357:AE1357)),0)</f>
        <v>3</v>
      </c>
      <c r="G1357" s="1">
        <f t="shared" si="539"/>
        <v>897</v>
      </c>
      <c r="H1357" s="2">
        <f t="shared" si="540"/>
        <v>0.66053019145802649</v>
      </c>
      <c r="I1357" s="2"/>
      <c r="J1357" s="2">
        <f t="shared" si="531"/>
        <v>0.13770250368188514</v>
      </c>
      <c r="K1357" s="2">
        <f t="shared" si="532"/>
        <v>0.79823269513991169</v>
      </c>
      <c r="L1357" s="2">
        <f t="shared" si="533"/>
        <v>5.0810014727540501E-2</v>
      </c>
      <c r="M1357" s="2">
        <f t="shared" si="534"/>
        <v>1.3254786450662734E-2</v>
      </c>
      <c r="N1357" s="55">
        <v>187</v>
      </c>
      <c r="O1357" s="55">
        <v>1084</v>
      </c>
      <c r="P1357" s="55">
        <v>69</v>
      </c>
      <c r="X1357" s="55">
        <v>0</v>
      </c>
      <c r="Y1357" s="55">
        <v>18</v>
      </c>
      <c r="AG1357" s="7">
        <f>IF(Q1357&gt;0,RANK(Q1357,(N1357:P1357,Q1357:AE1357)),0)</f>
        <v>0</v>
      </c>
      <c r="AH1357" s="7">
        <f>IF(R1357&gt;0,RANK(R1357,(N1357:P1357,Q1357:AE1357)),0)</f>
        <v>0</v>
      </c>
      <c r="AI1357" s="7">
        <f>IF(T1357&gt;0,RANK(T1357,(N1357:P1357,Q1357:AE1357)),0)</f>
        <v>0</v>
      </c>
      <c r="AJ1357" s="7">
        <f>IF(S1357&gt;0,RANK(S1357,(N1357:P1357,Q1357:AE1357)),0)</f>
        <v>0</v>
      </c>
      <c r="AK1357" s="2">
        <f t="shared" si="535"/>
        <v>0</v>
      </c>
      <c r="AL1357" s="2">
        <f t="shared" si="536"/>
        <v>0</v>
      </c>
      <c r="AM1357" s="2">
        <f t="shared" si="537"/>
        <v>0</v>
      </c>
      <c r="AN1357" s="2">
        <f t="shared" si="538"/>
        <v>0</v>
      </c>
      <c r="AP1357" t="s">
        <v>2389</v>
      </c>
      <c r="AQ1357" t="s">
        <v>877</v>
      </c>
      <c r="AT1357">
        <v>2</v>
      </c>
      <c r="AU1357" s="95">
        <v>31</v>
      </c>
      <c r="AV1357" s="97">
        <v>61</v>
      </c>
      <c r="AW1357" s="100">
        <f t="shared" si="529"/>
        <v>31061</v>
      </c>
      <c r="AY1357" s="7" t="s">
        <v>1461</v>
      </c>
    </row>
    <row r="1358" spans="1:51" ht="13" hidden="1" customHeight="1" outlineLevel="1">
      <c r="A1358" t="s">
        <v>2210</v>
      </c>
      <c r="B1358" t="s">
        <v>877</v>
      </c>
      <c r="C1358" s="1">
        <f t="shared" si="530"/>
        <v>967</v>
      </c>
      <c r="D1358" s="7">
        <f>IF(N1358&gt;0, RANK(N1358,(N1358:P1358,Q1358:AE1358)),0)</f>
        <v>2</v>
      </c>
      <c r="E1358" s="7">
        <f>IF(O1358&gt;0,RANK(O1358,(N1358:P1358,Q1358:AE1358)),0)</f>
        <v>1</v>
      </c>
      <c r="F1358" s="7">
        <f>IF(P1358&gt;0,RANK(P1358,(N1358:P1358,Q1358:AE1358)),0)</f>
        <v>3</v>
      </c>
      <c r="G1358" s="1">
        <f t="shared" si="539"/>
        <v>689</v>
      </c>
      <c r="H1358" s="2">
        <f t="shared" si="540"/>
        <v>0.71251292657704235</v>
      </c>
      <c r="I1358" s="2"/>
      <c r="J1358" s="2">
        <f t="shared" si="531"/>
        <v>0.11995863495346432</v>
      </c>
      <c r="K1358" s="2">
        <f t="shared" si="532"/>
        <v>0.83247156153050672</v>
      </c>
      <c r="L1358" s="2">
        <f t="shared" si="533"/>
        <v>3.2057911065149949E-2</v>
      </c>
      <c r="M1358" s="2">
        <f t="shared" si="534"/>
        <v>1.551189245087907E-2</v>
      </c>
      <c r="N1358" s="55">
        <v>116</v>
      </c>
      <c r="O1358" s="55">
        <v>805</v>
      </c>
      <c r="P1358" s="55">
        <v>31</v>
      </c>
      <c r="X1358" s="55">
        <v>0</v>
      </c>
      <c r="Y1358" s="55">
        <v>15</v>
      </c>
      <c r="AG1358" s="7">
        <f>IF(Q1358&gt;0,RANK(Q1358,(N1358:P1358,Q1358:AE1358)),0)</f>
        <v>0</v>
      </c>
      <c r="AH1358" s="7">
        <f>IF(R1358&gt;0,RANK(R1358,(N1358:P1358,Q1358:AE1358)),0)</f>
        <v>0</v>
      </c>
      <c r="AI1358" s="7">
        <f>IF(T1358&gt;0,RANK(T1358,(N1358:P1358,Q1358:AE1358)),0)</f>
        <v>0</v>
      </c>
      <c r="AJ1358" s="7">
        <f>IF(S1358&gt;0,RANK(S1358,(N1358:P1358,Q1358:AE1358)),0)</f>
        <v>0</v>
      </c>
      <c r="AK1358" s="2">
        <f t="shared" si="535"/>
        <v>0</v>
      </c>
      <c r="AL1358" s="2">
        <f t="shared" si="536"/>
        <v>0</v>
      </c>
      <c r="AM1358" s="2">
        <f t="shared" si="537"/>
        <v>0</v>
      </c>
      <c r="AN1358" s="2">
        <f t="shared" si="538"/>
        <v>0</v>
      </c>
      <c r="AP1358" t="s">
        <v>2210</v>
      </c>
      <c r="AQ1358" t="s">
        <v>877</v>
      </c>
      <c r="AT1358">
        <v>2</v>
      </c>
      <c r="AU1358" s="95">
        <v>31</v>
      </c>
      <c r="AV1358" s="97">
        <v>63</v>
      </c>
      <c r="AW1358" s="100">
        <f t="shared" si="529"/>
        <v>31063</v>
      </c>
      <c r="AY1358" s="7" t="s">
        <v>1461</v>
      </c>
    </row>
    <row r="1359" spans="1:51" ht="13" hidden="1" customHeight="1" outlineLevel="1">
      <c r="A1359" t="s">
        <v>1825</v>
      </c>
      <c r="B1359" t="s">
        <v>877</v>
      </c>
      <c r="C1359" s="1">
        <f t="shared" ref="C1359:C1390" si="541">SUM(N1359:AE1359)</f>
        <v>1665</v>
      </c>
      <c r="D1359" s="7">
        <f>IF(N1359&gt;0, RANK(N1359,(N1359:P1359,Q1359:AE1359)),0)</f>
        <v>2</v>
      </c>
      <c r="E1359" s="7">
        <f>IF(O1359&gt;0,RANK(O1359,(N1359:P1359,Q1359:AE1359)),0)</f>
        <v>1</v>
      </c>
      <c r="F1359" s="7">
        <f>IF(P1359&gt;0,RANK(P1359,(N1359:P1359,Q1359:AE1359)),0)</f>
        <v>4</v>
      </c>
      <c r="G1359" s="1">
        <f t="shared" si="539"/>
        <v>1130</v>
      </c>
      <c r="H1359" s="2">
        <f t="shared" si="540"/>
        <v>0.6786786786786787</v>
      </c>
      <c r="I1359" s="2"/>
      <c r="J1359" s="2">
        <f t="shared" ref="J1359:J1390" si="542">IF($C1359=0,"-",N1359/$C1359)</f>
        <v>0.12852852852852853</v>
      </c>
      <c r="K1359" s="2">
        <f t="shared" ref="K1359:K1390" si="543">IF($C1359=0,"-",O1359/$C1359)</f>
        <v>0.80720720720720718</v>
      </c>
      <c r="L1359" s="2">
        <f t="shared" ref="L1359:L1390" si="544">IF($C1359=0,"-",P1359/$C1359)</f>
        <v>2.5825825825825825E-2</v>
      </c>
      <c r="M1359" s="2">
        <f t="shared" ref="M1359:M1390" si="545">IF(C1359=0,"-",(1-J1359-K1359-L1359))</f>
        <v>3.8438438438438527E-2</v>
      </c>
      <c r="N1359" s="55">
        <v>214</v>
      </c>
      <c r="O1359" s="55">
        <v>1344</v>
      </c>
      <c r="P1359" s="55">
        <v>43</v>
      </c>
      <c r="X1359" s="55">
        <v>1</v>
      </c>
      <c r="Y1359" s="55">
        <v>63</v>
      </c>
      <c r="AG1359" s="7">
        <f>IF(Q1359&gt;0,RANK(Q1359,(N1359:P1359,Q1359:AE1359)),0)</f>
        <v>0</v>
      </c>
      <c r="AH1359" s="7">
        <f>IF(R1359&gt;0,RANK(R1359,(N1359:P1359,Q1359:AE1359)),0)</f>
        <v>0</v>
      </c>
      <c r="AI1359" s="7">
        <f>IF(T1359&gt;0,RANK(T1359,(N1359:P1359,Q1359:AE1359)),0)</f>
        <v>0</v>
      </c>
      <c r="AJ1359" s="7">
        <f>IF(S1359&gt;0,RANK(S1359,(N1359:P1359,Q1359:AE1359)),0)</f>
        <v>0</v>
      </c>
      <c r="AK1359" s="2">
        <f t="shared" ref="AK1359:AK1390" si="546">IF($C1359=0,"-",Q1359/$C1359)</f>
        <v>0</v>
      </c>
      <c r="AL1359" s="2">
        <f t="shared" ref="AL1359:AL1390" si="547">IF($C1359=0,"-",R1359/$C1359)</f>
        <v>0</v>
      </c>
      <c r="AM1359" s="2">
        <f t="shared" ref="AM1359:AM1390" si="548">IF($C1359=0,"-",T1359/$C1359)</f>
        <v>0</v>
      </c>
      <c r="AN1359" s="2">
        <f t="shared" ref="AN1359:AN1390" si="549">IF($C1359=0,"-",S1359/$C1359)</f>
        <v>0</v>
      </c>
      <c r="AP1359" t="s">
        <v>1825</v>
      </c>
      <c r="AQ1359" t="s">
        <v>877</v>
      </c>
      <c r="AT1359">
        <v>2</v>
      </c>
      <c r="AU1359" s="95">
        <v>31</v>
      </c>
      <c r="AV1359" s="97">
        <v>65</v>
      </c>
      <c r="AW1359" s="100">
        <f t="shared" si="529"/>
        <v>31065</v>
      </c>
      <c r="AY1359" s="7" t="s">
        <v>1461</v>
      </c>
    </row>
    <row r="1360" spans="1:51" ht="13" hidden="1" customHeight="1" outlineLevel="1">
      <c r="A1360" t="s">
        <v>1826</v>
      </c>
      <c r="B1360" t="s">
        <v>877</v>
      </c>
      <c r="C1360" s="1">
        <f t="shared" si="541"/>
        <v>7340</v>
      </c>
      <c r="D1360" s="7">
        <f>IF(N1360&gt;0, RANK(N1360,(N1360:P1360,Q1360:AE1360)),0)</f>
        <v>2</v>
      </c>
      <c r="E1360" s="7">
        <f>IF(O1360&gt;0,RANK(O1360,(N1360:P1360,Q1360:AE1360)),0)</f>
        <v>1</v>
      </c>
      <c r="F1360" s="7">
        <f>IF(P1360&gt;0,RANK(P1360,(N1360:P1360,Q1360:AE1360)),0)</f>
        <v>3</v>
      </c>
      <c r="G1360" s="1">
        <f t="shared" si="539"/>
        <v>2375</v>
      </c>
      <c r="H1360" s="2">
        <f t="shared" si="540"/>
        <v>0.32356948228882831</v>
      </c>
      <c r="I1360" s="2"/>
      <c r="J1360" s="2">
        <f t="shared" si="542"/>
        <v>0.31743869209809267</v>
      </c>
      <c r="K1360" s="2">
        <f t="shared" si="543"/>
        <v>0.64100817438692093</v>
      </c>
      <c r="L1360" s="2">
        <f t="shared" si="544"/>
        <v>2.9564032697547683E-2</v>
      </c>
      <c r="M1360" s="2">
        <f t="shared" si="545"/>
        <v>1.1989100817438668E-2</v>
      </c>
      <c r="N1360" s="55">
        <v>2330</v>
      </c>
      <c r="O1360" s="55">
        <v>4705</v>
      </c>
      <c r="P1360" s="55">
        <v>217</v>
      </c>
      <c r="X1360" s="55">
        <v>2</v>
      </c>
      <c r="Y1360" s="55">
        <v>86</v>
      </c>
      <c r="AG1360" s="7">
        <f>IF(Q1360&gt;0,RANK(Q1360,(N1360:P1360,Q1360:AE1360)),0)</f>
        <v>0</v>
      </c>
      <c r="AH1360" s="7">
        <f>IF(R1360&gt;0,RANK(R1360,(N1360:P1360,Q1360:AE1360)),0)</f>
        <v>0</v>
      </c>
      <c r="AI1360" s="7">
        <f>IF(T1360&gt;0,RANK(T1360,(N1360:P1360,Q1360:AE1360)),0)</f>
        <v>0</v>
      </c>
      <c r="AJ1360" s="7">
        <f>IF(S1360&gt;0,RANK(S1360,(N1360:P1360,Q1360:AE1360)),0)</f>
        <v>0</v>
      </c>
      <c r="AK1360" s="2">
        <f t="shared" si="546"/>
        <v>0</v>
      </c>
      <c r="AL1360" s="2">
        <f t="shared" si="547"/>
        <v>0</v>
      </c>
      <c r="AM1360" s="2">
        <f t="shared" si="548"/>
        <v>0</v>
      </c>
      <c r="AN1360" s="2">
        <f t="shared" si="549"/>
        <v>0</v>
      </c>
      <c r="AP1360" t="s">
        <v>1826</v>
      </c>
      <c r="AQ1360" t="s">
        <v>877</v>
      </c>
      <c r="AT1360">
        <v>2</v>
      </c>
      <c r="AU1360" s="95">
        <v>31</v>
      </c>
      <c r="AV1360" s="97">
        <v>67</v>
      </c>
      <c r="AW1360" s="100">
        <f t="shared" si="529"/>
        <v>31067</v>
      </c>
      <c r="AY1360" s="7" t="s">
        <v>1461</v>
      </c>
    </row>
    <row r="1361" spans="1:51" ht="13" hidden="1" customHeight="1" outlineLevel="1">
      <c r="A1361" t="s">
        <v>2395</v>
      </c>
      <c r="B1361" t="s">
        <v>877</v>
      </c>
      <c r="C1361" s="1">
        <f t="shared" si="541"/>
        <v>633</v>
      </c>
      <c r="D1361" s="7">
        <f>IF(N1361&gt;0, RANK(N1361,(N1361:P1361,Q1361:AE1361)),0)</f>
        <v>2</v>
      </c>
      <c r="E1361" s="7">
        <f>IF(O1361&gt;0,RANK(O1361,(N1361:P1361,Q1361:AE1361)),0)</f>
        <v>1</v>
      </c>
      <c r="F1361" s="7">
        <f>IF(P1361&gt;0,RANK(P1361,(N1361:P1361,Q1361:AE1361)),0)</f>
        <v>3</v>
      </c>
      <c r="G1361" s="1">
        <f t="shared" si="539"/>
        <v>424</v>
      </c>
      <c r="H1361" s="2">
        <f t="shared" si="540"/>
        <v>0.66982622432859396</v>
      </c>
      <c r="I1361" s="2"/>
      <c r="J1361" s="2">
        <f t="shared" si="542"/>
        <v>0.13270142180094788</v>
      </c>
      <c r="K1361" s="2">
        <f t="shared" si="543"/>
        <v>0.80252764612954186</v>
      </c>
      <c r="L1361" s="2">
        <f t="shared" si="544"/>
        <v>5.2132701421800945E-2</v>
      </c>
      <c r="M1361" s="2">
        <f t="shared" si="545"/>
        <v>1.2638230647709289E-2</v>
      </c>
      <c r="N1361" s="55">
        <v>84</v>
      </c>
      <c r="O1361" s="55">
        <v>508</v>
      </c>
      <c r="P1361" s="55">
        <v>33</v>
      </c>
      <c r="X1361" s="55">
        <v>0</v>
      </c>
      <c r="Y1361" s="55">
        <v>8</v>
      </c>
      <c r="AG1361" s="7">
        <f>IF(Q1361&gt;0,RANK(Q1361,(N1361:P1361,Q1361:AE1361)),0)</f>
        <v>0</v>
      </c>
      <c r="AH1361" s="7">
        <f>IF(R1361&gt;0,RANK(R1361,(N1361:P1361,Q1361:AE1361)),0)</f>
        <v>0</v>
      </c>
      <c r="AI1361" s="7">
        <f>IF(T1361&gt;0,RANK(T1361,(N1361:P1361,Q1361:AE1361)),0)</f>
        <v>0</v>
      </c>
      <c r="AJ1361" s="7">
        <f>IF(S1361&gt;0,RANK(S1361,(N1361:P1361,Q1361:AE1361)),0)</f>
        <v>0</v>
      </c>
      <c r="AK1361" s="2">
        <f t="shared" si="546"/>
        <v>0</v>
      </c>
      <c r="AL1361" s="2">
        <f t="shared" si="547"/>
        <v>0</v>
      </c>
      <c r="AM1361" s="2">
        <f t="shared" si="548"/>
        <v>0</v>
      </c>
      <c r="AN1361" s="2">
        <f t="shared" si="549"/>
        <v>0</v>
      </c>
      <c r="AP1361" t="s">
        <v>2395</v>
      </c>
      <c r="AQ1361" t="s">
        <v>877</v>
      </c>
      <c r="AT1361">
        <v>2</v>
      </c>
      <c r="AU1361" s="95">
        <v>31</v>
      </c>
      <c r="AV1361" s="97">
        <v>69</v>
      </c>
      <c r="AW1361" s="100">
        <f t="shared" si="529"/>
        <v>31069</v>
      </c>
      <c r="AY1361" s="7" t="s">
        <v>1461</v>
      </c>
    </row>
    <row r="1362" spans="1:51" ht="13" hidden="1" customHeight="1" outlineLevel="1">
      <c r="A1362" t="s">
        <v>558</v>
      </c>
      <c r="B1362" t="s">
        <v>877</v>
      </c>
      <c r="C1362" s="1">
        <f t="shared" si="541"/>
        <v>730</v>
      </c>
      <c r="D1362" s="7">
        <f>IF(N1362&gt;0, RANK(N1362,(N1362:P1362,Q1362:AE1362)),0)</f>
        <v>2</v>
      </c>
      <c r="E1362" s="7">
        <f>IF(O1362&gt;0,RANK(O1362,(N1362:P1362,Q1362:AE1362)),0)</f>
        <v>1</v>
      </c>
      <c r="F1362" s="7">
        <f>IF(P1362&gt;0,RANK(P1362,(N1362:P1362,Q1362:AE1362)),0)</f>
        <v>3</v>
      </c>
      <c r="G1362" s="1">
        <f t="shared" si="539"/>
        <v>433</v>
      </c>
      <c r="H1362" s="2">
        <f t="shared" si="540"/>
        <v>0.5931506849315068</v>
      </c>
      <c r="I1362" s="2"/>
      <c r="J1362" s="2">
        <f t="shared" si="542"/>
        <v>0.17123287671232876</v>
      </c>
      <c r="K1362" s="2">
        <f t="shared" si="543"/>
        <v>0.76438356164383559</v>
      </c>
      <c r="L1362" s="2">
        <f t="shared" si="544"/>
        <v>4.5205479452054796E-2</v>
      </c>
      <c r="M1362" s="2">
        <f t="shared" si="545"/>
        <v>1.9178082191780833E-2</v>
      </c>
      <c r="N1362" s="55">
        <v>125</v>
      </c>
      <c r="O1362" s="55">
        <v>558</v>
      </c>
      <c r="P1362" s="55">
        <v>33</v>
      </c>
      <c r="X1362" s="55">
        <v>0</v>
      </c>
      <c r="Y1362" s="55">
        <v>14</v>
      </c>
      <c r="AG1362" s="7">
        <f>IF(Q1362&gt;0,RANK(Q1362,(N1362:P1362,Q1362:AE1362)),0)</f>
        <v>0</v>
      </c>
      <c r="AH1362" s="7">
        <f>IF(R1362&gt;0,RANK(R1362,(N1362:P1362,Q1362:AE1362)),0)</f>
        <v>0</v>
      </c>
      <c r="AI1362" s="7">
        <f>IF(T1362&gt;0,RANK(T1362,(N1362:P1362,Q1362:AE1362)),0)</f>
        <v>0</v>
      </c>
      <c r="AJ1362" s="7">
        <f>IF(S1362&gt;0,RANK(S1362,(N1362:P1362,Q1362:AE1362)),0)</f>
        <v>0</v>
      </c>
      <c r="AK1362" s="2">
        <f t="shared" si="546"/>
        <v>0</v>
      </c>
      <c r="AL1362" s="2">
        <f t="shared" si="547"/>
        <v>0</v>
      </c>
      <c r="AM1362" s="2">
        <f t="shared" si="548"/>
        <v>0</v>
      </c>
      <c r="AN1362" s="2">
        <f t="shared" si="549"/>
        <v>0</v>
      </c>
      <c r="AP1362" t="s">
        <v>558</v>
      </c>
      <c r="AQ1362" t="s">
        <v>877</v>
      </c>
      <c r="AT1362">
        <v>2</v>
      </c>
      <c r="AU1362" s="95">
        <v>31</v>
      </c>
      <c r="AV1362" s="97">
        <v>71</v>
      </c>
      <c r="AW1362" s="100">
        <f t="shared" si="529"/>
        <v>31071</v>
      </c>
      <c r="AY1362" s="7" t="s">
        <v>1461</v>
      </c>
    </row>
    <row r="1363" spans="1:51" ht="13" hidden="1" customHeight="1" outlineLevel="1">
      <c r="A1363" t="s">
        <v>371</v>
      </c>
      <c r="B1363" t="s">
        <v>877</v>
      </c>
      <c r="C1363" s="1">
        <f t="shared" si="541"/>
        <v>744</v>
      </c>
      <c r="D1363" s="7">
        <f>IF(N1363&gt;0, RANK(N1363,(N1363:P1363,Q1363:AE1363)),0)</f>
        <v>2</v>
      </c>
      <c r="E1363" s="7">
        <f>IF(O1363&gt;0,RANK(O1363,(N1363:P1363,Q1363:AE1363)),0)</f>
        <v>1</v>
      </c>
      <c r="F1363" s="7">
        <f>IF(P1363&gt;0,RANK(P1363,(N1363:P1363,Q1363:AE1363)),0)</f>
        <v>3</v>
      </c>
      <c r="G1363" s="1">
        <f t="shared" si="539"/>
        <v>432</v>
      </c>
      <c r="H1363" s="2">
        <f t="shared" si="540"/>
        <v>0.58064516129032262</v>
      </c>
      <c r="I1363" s="2"/>
      <c r="J1363" s="2">
        <f t="shared" si="542"/>
        <v>0.14919354838709678</v>
      </c>
      <c r="K1363" s="2">
        <f t="shared" si="543"/>
        <v>0.72983870967741937</v>
      </c>
      <c r="L1363" s="2">
        <f t="shared" si="544"/>
        <v>9.0053763440860218E-2</v>
      </c>
      <c r="M1363" s="2">
        <f t="shared" si="545"/>
        <v>3.0913978494623656E-2</v>
      </c>
      <c r="N1363" s="55">
        <v>111</v>
      </c>
      <c r="O1363" s="55">
        <v>543</v>
      </c>
      <c r="P1363" s="55">
        <v>67</v>
      </c>
      <c r="X1363" s="55">
        <v>0</v>
      </c>
      <c r="Y1363" s="55">
        <v>23</v>
      </c>
      <c r="AG1363" s="7">
        <f>IF(Q1363&gt;0,RANK(Q1363,(N1363:P1363,Q1363:AE1363)),0)</f>
        <v>0</v>
      </c>
      <c r="AH1363" s="7">
        <f>IF(R1363&gt;0,RANK(R1363,(N1363:P1363,Q1363:AE1363)),0)</f>
        <v>0</v>
      </c>
      <c r="AI1363" s="7">
        <f>IF(T1363&gt;0,RANK(T1363,(N1363:P1363,Q1363:AE1363)),0)</f>
        <v>0</v>
      </c>
      <c r="AJ1363" s="7">
        <f>IF(S1363&gt;0,RANK(S1363,(N1363:P1363,Q1363:AE1363)),0)</f>
        <v>0</v>
      </c>
      <c r="AK1363" s="2">
        <f t="shared" si="546"/>
        <v>0</v>
      </c>
      <c r="AL1363" s="2">
        <f t="shared" si="547"/>
        <v>0</v>
      </c>
      <c r="AM1363" s="2">
        <f t="shared" si="548"/>
        <v>0</v>
      </c>
      <c r="AN1363" s="2">
        <f t="shared" si="549"/>
        <v>0</v>
      </c>
      <c r="AP1363" t="s">
        <v>371</v>
      </c>
      <c r="AQ1363" t="s">
        <v>877</v>
      </c>
      <c r="AT1363">
        <v>2</v>
      </c>
      <c r="AU1363" s="95">
        <v>31</v>
      </c>
      <c r="AV1363" s="97">
        <v>73</v>
      </c>
      <c r="AW1363" s="100">
        <f t="shared" si="529"/>
        <v>31073</v>
      </c>
      <c r="AY1363" s="7" t="s">
        <v>1461</v>
      </c>
    </row>
    <row r="1364" spans="1:51" ht="13" hidden="1" customHeight="1" outlineLevel="1">
      <c r="A1364" t="s">
        <v>1377</v>
      </c>
      <c r="B1364" t="s">
        <v>877</v>
      </c>
      <c r="C1364" s="1">
        <f t="shared" si="541"/>
        <v>274</v>
      </c>
      <c r="D1364" s="7">
        <f>IF(N1364&gt;0, RANK(N1364,(N1364:P1364,Q1364:AE1364)),0)</f>
        <v>2</v>
      </c>
      <c r="E1364" s="7">
        <f>IF(O1364&gt;0,RANK(O1364,(N1364:P1364,Q1364:AE1364)),0)</f>
        <v>1</v>
      </c>
      <c r="F1364" s="7">
        <f>IF(P1364&gt;0,RANK(P1364,(N1364:P1364,Q1364:AE1364)),0)</f>
        <v>3</v>
      </c>
      <c r="G1364" s="1">
        <f t="shared" si="539"/>
        <v>146</v>
      </c>
      <c r="H1364" s="2">
        <f t="shared" si="540"/>
        <v>0.53284671532846717</v>
      </c>
      <c r="I1364" s="2"/>
      <c r="J1364" s="2">
        <f t="shared" si="542"/>
        <v>0.19343065693430658</v>
      </c>
      <c r="K1364" s="2">
        <f t="shared" si="543"/>
        <v>0.72627737226277367</v>
      </c>
      <c r="L1364" s="2">
        <f t="shared" si="544"/>
        <v>6.569343065693431E-2</v>
      </c>
      <c r="M1364" s="2">
        <f t="shared" si="545"/>
        <v>1.4598540145985411E-2</v>
      </c>
      <c r="N1364" s="55">
        <v>53</v>
      </c>
      <c r="O1364" s="55">
        <v>199</v>
      </c>
      <c r="P1364" s="55">
        <v>18</v>
      </c>
      <c r="X1364" s="55">
        <v>0</v>
      </c>
      <c r="Y1364" s="55">
        <v>4</v>
      </c>
      <c r="AG1364" s="7">
        <f>IF(Q1364&gt;0,RANK(Q1364,(N1364:P1364,Q1364:AE1364)),0)</f>
        <v>0</v>
      </c>
      <c r="AH1364" s="7">
        <f>IF(R1364&gt;0,RANK(R1364,(N1364:P1364,Q1364:AE1364)),0)</f>
        <v>0</v>
      </c>
      <c r="AI1364" s="7">
        <f>IF(T1364&gt;0,RANK(T1364,(N1364:P1364,Q1364:AE1364)),0)</f>
        <v>0</v>
      </c>
      <c r="AJ1364" s="7">
        <f>IF(S1364&gt;0,RANK(S1364,(N1364:P1364,Q1364:AE1364)),0)</f>
        <v>0</v>
      </c>
      <c r="AK1364" s="2">
        <f t="shared" si="546"/>
        <v>0</v>
      </c>
      <c r="AL1364" s="2">
        <f t="shared" si="547"/>
        <v>0</v>
      </c>
      <c r="AM1364" s="2">
        <f t="shared" si="548"/>
        <v>0</v>
      </c>
      <c r="AN1364" s="2">
        <f t="shared" si="549"/>
        <v>0</v>
      </c>
      <c r="AP1364" t="s">
        <v>1377</v>
      </c>
      <c r="AQ1364" t="s">
        <v>877</v>
      </c>
      <c r="AT1364">
        <v>2</v>
      </c>
      <c r="AU1364" s="95">
        <v>31</v>
      </c>
      <c r="AV1364" s="97">
        <v>75</v>
      </c>
      <c r="AW1364" s="100">
        <f t="shared" si="529"/>
        <v>31075</v>
      </c>
      <c r="AY1364" s="7" t="s">
        <v>1461</v>
      </c>
    </row>
    <row r="1365" spans="1:51" ht="13" hidden="1" customHeight="1" outlineLevel="1">
      <c r="A1365" t="s">
        <v>889</v>
      </c>
      <c r="B1365" t="s">
        <v>877</v>
      </c>
      <c r="C1365" s="1">
        <f t="shared" si="541"/>
        <v>820</v>
      </c>
      <c r="D1365" s="7">
        <f>IF(N1365&gt;0, RANK(N1365,(N1365:P1365,Q1365:AE1365)),0)</f>
        <v>2</v>
      </c>
      <c r="E1365" s="7">
        <f>IF(O1365&gt;0,RANK(O1365,(N1365:P1365,Q1365:AE1365)),0)</f>
        <v>1</v>
      </c>
      <c r="F1365" s="7">
        <f>IF(P1365&gt;0,RANK(P1365,(N1365:P1365,Q1365:AE1365)),0)</f>
        <v>3</v>
      </c>
      <c r="G1365" s="1">
        <f t="shared" si="539"/>
        <v>326</v>
      </c>
      <c r="H1365" s="2">
        <f t="shared" si="540"/>
        <v>0.39756097560975612</v>
      </c>
      <c r="I1365" s="2"/>
      <c r="J1365" s="2">
        <f t="shared" si="542"/>
        <v>0.28048780487804881</v>
      </c>
      <c r="K1365" s="2">
        <f t="shared" si="543"/>
        <v>0.67804878048780493</v>
      </c>
      <c r="L1365" s="2">
        <f t="shared" si="544"/>
        <v>3.4146341463414637E-2</v>
      </c>
      <c r="M1365" s="2">
        <f t="shared" si="545"/>
        <v>7.3170731707316305E-3</v>
      </c>
      <c r="N1365" s="55">
        <v>230</v>
      </c>
      <c r="O1365" s="55">
        <v>556</v>
      </c>
      <c r="P1365" s="55">
        <v>28</v>
      </c>
      <c r="X1365" s="55">
        <v>0</v>
      </c>
      <c r="Y1365" s="55">
        <v>6</v>
      </c>
      <c r="AG1365" s="7">
        <f>IF(Q1365&gt;0,RANK(Q1365,(N1365:P1365,Q1365:AE1365)),0)</f>
        <v>0</v>
      </c>
      <c r="AH1365" s="7">
        <f>IF(R1365&gt;0,RANK(R1365,(N1365:P1365,Q1365:AE1365)),0)</f>
        <v>0</v>
      </c>
      <c r="AI1365" s="7">
        <f>IF(T1365&gt;0,RANK(T1365,(N1365:P1365,Q1365:AE1365)),0)</f>
        <v>0</v>
      </c>
      <c r="AJ1365" s="7">
        <f>IF(S1365&gt;0,RANK(S1365,(N1365:P1365,Q1365:AE1365)),0)</f>
        <v>0</v>
      </c>
      <c r="AK1365" s="2">
        <f t="shared" si="546"/>
        <v>0</v>
      </c>
      <c r="AL1365" s="2">
        <f t="shared" si="547"/>
        <v>0</v>
      </c>
      <c r="AM1365" s="2">
        <f t="shared" si="548"/>
        <v>0</v>
      </c>
      <c r="AN1365" s="2">
        <f t="shared" si="549"/>
        <v>0</v>
      </c>
      <c r="AP1365" t="s">
        <v>889</v>
      </c>
      <c r="AQ1365" t="s">
        <v>877</v>
      </c>
      <c r="AT1365">
        <v>2</v>
      </c>
      <c r="AU1365" s="95">
        <v>31</v>
      </c>
      <c r="AV1365" s="97">
        <v>77</v>
      </c>
      <c r="AW1365" s="100">
        <f t="shared" si="529"/>
        <v>31077</v>
      </c>
      <c r="AY1365" s="7" t="s">
        <v>1461</v>
      </c>
    </row>
    <row r="1366" spans="1:51" ht="13" hidden="1" customHeight="1" outlineLevel="1">
      <c r="A1366" t="s">
        <v>2115</v>
      </c>
      <c r="B1366" t="s">
        <v>877</v>
      </c>
      <c r="C1366" s="1">
        <f t="shared" si="541"/>
        <v>13922</v>
      </c>
      <c r="D1366" s="7">
        <f>IF(N1366&gt;0, RANK(N1366,(N1366:P1366,Q1366:AE1366)),0)</f>
        <v>2</v>
      </c>
      <c r="E1366" s="7">
        <f>IF(O1366&gt;0,RANK(O1366,(N1366:P1366,Q1366:AE1366)),0)</f>
        <v>1</v>
      </c>
      <c r="F1366" s="7">
        <f>IF(P1366&gt;0,RANK(P1366,(N1366:P1366,Q1366:AE1366)),0)</f>
        <v>3</v>
      </c>
      <c r="G1366" s="1">
        <f t="shared" si="539"/>
        <v>5157</v>
      </c>
      <c r="H1366" s="2">
        <f t="shared" si="540"/>
        <v>0.3704209165349806</v>
      </c>
      <c r="I1366" s="2"/>
      <c r="J1366" s="2">
        <f t="shared" si="542"/>
        <v>0.29140928027582241</v>
      </c>
      <c r="K1366" s="2">
        <f t="shared" si="543"/>
        <v>0.66183019681080302</v>
      </c>
      <c r="L1366" s="2">
        <f t="shared" si="544"/>
        <v>3.110185318201408E-2</v>
      </c>
      <c r="M1366" s="2">
        <f t="shared" si="545"/>
        <v>1.5658669731360545E-2</v>
      </c>
      <c r="N1366" s="55">
        <v>4057</v>
      </c>
      <c r="O1366" s="55">
        <v>9214</v>
      </c>
      <c r="P1366" s="55">
        <v>433</v>
      </c>
      <c r="X1366" s="55">
        <v>15</v>
      </c>
      <c r="Y1366" s="55">
        <v>203</v>
      </c>
      <c r="AG1366" s="7">
        <f>IF(Q1366&gt;0,RANK(Q1366,(N1366:P1366,Q1366:AE1366)),0)</f>
        <v>0</v>
      </c>
      <c r="AH1366" s="7">
        <f>IF(R1366&gt;0,RANK(R1366,(N1366:P1366,Q1366:AE1366)),0)</f>
        <v>0</v>
      </c>
      <c r="AI1366" s="7">
        <f>IF(T1366&gt;0,RANK(T1366,(N1366:P1366,Q1366:AE1366)),0)</f>
        <v>0</v>
      </c>
      <c r="AJ1366" s="7">
        <f>IF(S1366&gt;0,RANK(S1366,(N1366:P1366,Q1366:AE1366)),0)</f>
        <v>0</v>
      </c>
      <c r="AK1366" s="2">
        <f t="shared" si="546"/>
        <v>0</v>
      </c>
      <c r="AL1366" s="2">
        <f t="shared" si="547"/>
        <v>0</v>
      </c>
      <c r="AM1366" s="2">
        <f t="shared" si="548"/>
        <v>0</v>
      </c>
      <c r="AN1366" s="2">
        <f t="shared" si="549"/>
        <v>0</v>
      </c>
      <c r="AP1366" t="s">
        <v>2115</v>
      </c>
      <c r="AQ1366" t="s">
        <v>877</v>
      </c>
      <c r="AT1366">
        <v>2</v>
      </c>
      <c r="AU1366" s="95">
        <v>31</v>
      </c>
      <c r="AV1366" s="97">
        <v>79</v>
      </c>
      <c r="AW1366" s="100">
        <f t="shared" si="529"/>
        <v>31079</v>
      </c>
      <c r="AY1366" s="7" t="s">
        <v>1461</v>
      </c>
    </row>
    <row r="1367" spans="1:51" ht="13" hidden="1" customHeight="1" outlineLevel="1">
      <c r="A1367" t="s">
        <v>2286</v>
      </c>
      <c r="B1367" t="s">
        <v>877</v>
      </c>
      <c r="C1367" s="1">
        <f t="shared" si="541"/>
        <v>3640</v>
      </c>
      <c r="D1367" s="7">
        <f>IF(N1367&gt;0, RANK(N1367,(N1367:P1367,Q1367:AE1367)),0)</f>
        <v>2</v>
      </c>
      <c r="E1367" s="7">
        <f>IF(O1367&gt;0,RANK(O1367,(N1367:P1367,Q1367:AE1367)),0)</f>
        <v>1</v>
      </c>
      <c r="F1367" s="7">
        <f>IF(P1367&gt;0,RANK(P1367,(N1367:P1367,Q1367:AE1367)),0)</f>
        <v>3</v>
      </c>
      <c r="G1367" s="1">
        <f t="shared" si="539"/>
        <v>2225</v>
      </c>
      <c r="H1367" s="2">
        <f t="shared" si="540"/>
        <v>0.61126373626373631</v>
      </c>
      <c r="I1367" s="2"/>
      <c r="J1367" s="2">
        <f t="shared" si="542"/>
        <v>0.17087912087912088</v>
      </c>
      <c r="K1367" s="2">
        <f t="shared" si="543"/>
        <v>0.78214285714285714</v>
      </c>
      <c r="L1367" s="2">
        <f t="shared" si="544"/>
        <v>3.0494505494505494E-2</v>
      </c>
      <c r="M1367" s="2">
        <f t="shared" si="545"/>
        <v>1.6483516483516428E-2</v>
      </c>
      <c r="N1367" s="55">
        <v>622</v>
      </c>
      <c r="O1367" s="55">
        <v>2847</v>
      </c>
      <c r="P1367" s="55">
        <v>111</v>
      </c>
      <c r="X1367" s="55">
        <v>0</v>
      </c>
      <c r="Y1367" s="55">
        <v>60</v>
      </c>
      <c r="AG1367" s="7">
        <f>IF(Q1367&gt;0,RANK(Q1367,(N1367:P1367,Q1367:AE1367)),0)</f>
        <v>0</v>
      </c>
      <c r="AH1367" s="7">
        <f>IF(R1367&gt;0,RANK(R1367,(N1367:P1367,Q1367:AE1367)),0)</f>
        <v>0</v>
      </c>
      <c r="AI1367" s="7">
        <f>IF(T1367&gt;0,RANK(T1367,(N1367:P1367,Q1367:AE1367)),0)</f>
        <v>0</v>
      </c>
      <c r="AJ1367" s="7">
        <f>IF(S1367&gt;0,RANK(S1367,(N1367:P1367,Q1367:AE1367)),0)</f>
        <v>0</v>
      </c>
      <c r="AK1367" s="2">
        <f t="shared" si="546"/>
        <v>0</v>
      </c>
      <c r="AL1367" s="2">
        <f t="shared" si="547"/>
        <v>0</v>
      </c>
      <c r="AM1367" s="2">
        <f t="shared" si="548"/>
        <v>0</v>
      </c>
      <c r="AN1367" s="2">
        <f t="shared" si="549"/>
        <v>0</v>
      </c>
      <c r="AP1367" t="s">
        <v>2286</v>
      </c>
      <c r="AQ1367" t="s">
        <v>877</v>
      </c>
      <c r="AT1367">
        <v>2</v>
      </c>
      <c r="AU1367" s="95">
        <v>31</v>
      </c>
      <c r="AV1367" s="97">
        <v>81</v>
      </c>
      <c r="AW1367" s="100">
        <f t="shared" si="529"/>
        <v>31081</v>
      </c>
      <c r="AY1367" s="7" t="s">
        <v>1461</v>
      </c>
    </row>
    <row r="1368" spans="1:51" ht="13" hidden="1" customHeight="1" outlineLevel="1">
      <c r="A1368" t="s">
        <v>1112</v>
      </c>
      <c r="B1368" t="s">
        <v>877</v>
      </c>
      <c r="C1368" s="1">
        <f t="shared" si="541"/>
        <v>1344</v>
      </c>
      <c r="D1368" s="7">
        <f>IF(N1368&gt;0, RANK(N1368,(N1368:P1368,Q1368:AE1368)),0)</f>
        <v>2</v>
      </c>
      <c r="E1368" s="7">
        <f>IF(O1368&gt;0,RANK(O1368,(N1368:P1368,Q1368:AE1368)),0)</f>
        <v>1</v>
      </c>
      <c r="F1368" s="7">
        <f>IF(P1368&gt;0,RANK(P1368,(N1368:P1368,Q1368:AE1368)),0)</f>
        <v>3</v>
      </c>
      <c r="G1368" s="1">
        <f t="shared" si="539"/>
        <v>875</v>
      </c>
      <c r="H1368" s="2">
        <f t="shared" si="540"/>
        <v>0.65104166666666663</v>
      </c>
      <c r="I1368" s="2"/>
      <c r="J1368" s="2">
        <f t="shared" si="542"/>
        <v>0.14806547619047619</v>
      </c>
      <c r="K1368" s="2">
        <f t="shared" si="543"/>
        <v>0.7991071428571429</v>
      </c>
      <c r="L1368" s="2">
        <f t="shared" si="544"/>
        <v>3.050595238095238E-2</v>
      </c>
      <c r="M1368" s="2">
        <f t="shared" si="545"/>
        <v>2.2321428571428551E-2</v>
      </c>
      <c r="N1368" s="55">
        <v>199</v>
      </c>
      <c r="O1368" s="55">
        <v>1074</v>
      </c>
      <c r="P1368" s="55">
        <v>41</v>
      </c>
      <c r="X1368" s="55">
        <v>0</v>
      </c>
      <c r="Y1368" s="55">
        <v>30</v>
      </c>
      <c r="AG1368" s="7">
        <f>IF(Q1368&gt;0,RANK(Q1368,(N1368:P1368,Q1368:AE1368)),0)</f>
        <v>0</v>
      </c>
      <c r="AH1368" s="7">
        <f>IF(R1368&gt;0,RANK(R1368,(N1368:P1368,Q1368:AE1368)),0)</f>
        <v>0</v>
      </c>
      <c r="AI1368" s="7">
        <f>IF(T1368&gt;0,RANK(T1368,(N1368:P1368,Q1368:AE1368)),0)</f>
        <v>0</v>
      </c>
      <c r="AJ1368" s="7">
        <f>IF(S1368&gt;0,RANK(S1368,(N1368:P1368,Q1368:AE1368)),0)</f>
        <v>0</v>
      </c>
      <c r="AK1368" s="2">
        <f t="shared" si="546"/>
        <v>0</v>
      </c>
      <c r="AL1368" s="2">
        <f t="shared" si="547"/>
        <v>0</v>
      </c>
      <c r="AM1368" s="2">
        <f t="shared" si="548"/>
        <v>0</v>
      </c>
      <c r="AN1368" s="2">
        <f t="shared" si="549"/>
        <v>0</v>
      </c>
      <c r="AP1368" t="s">
        <v>1112</v>
      </c>
      <c r="AQ1368" t="s">
        <v>877</v>
      </c>
      <c r="AT1368">
        <v>2</v>
      </c>
      <c r="AU1368" s="95">
        <v>31</v>
      </c>
      <c r="AV1368" s="97">
        <v>83</v>
      </c>
      <c r="AW1368" s="100">
        <f t="shared" si="529"/>
        <v>31083</v>
      </c>
      <c r="AY1368" s="7" t="s">
        <v>1461</v>
      </c>
    </row>
    <row r="1369" spans="1:51" ht="13" hidden="1" customHeight="1" outlineLevel="1">
      <c r="A1369" t="s">
        <v>789</v>
      </c>
      <c r="B1369" t="s">
        <v>877</v>
      </c>
      <c r="C1369" s="1">
        <f t="shared" si="541"/>
        <v>458</v>
      </c>
      <c r="D1369" s="7">
        <f>IF(N1369&gt;0, RANK(N1369,(N1369:P1369,Q1369:AE1369)),0)</f>
        <v>2</v>
      </c>
      <c r="E1369" s="7">
        <f>IF(O1369&gt;0,RANK(O1369,(N1369:P1369,Q1369:AE1369)),0)</f>
        <v>1</v>
      </c>
      <c r="F1369" s="7">
        <f>IF(P1369&gt;0,RANK(P1369,(N1369:P1369,Q1369:AE1369)),0)</f>
        <v>3</v>
      </c>
      <c r="G1369" s="1">
        <f t="shared" si="539"/>
        <v>366</v>
      </c>
      <c r="H1369" s="2">
        <f t="shared" si="540"/>
        <v>0.79912663755458513</v>
      </c>
      <c r="I1369" s="2"/>
      <c r="J1369" s="2">
        <f t="shared" si="542"/>
        <v>7.2052401746724892E-2</v>
      </c>
      <c r="K1369" s="2">
        <f t="shared" si="543"/>
        <v>0.87117903930131002</v>
      </c>
      <c r="L1369" s="2">
        <f t="shared" si="544"/>
        <v>4.5851528384279479E-2</v>
      </c>
      <c r="M1369" s="2">
        <f t="shared" si="545"/>
        <v>1.0917030567685608E-2</v>
      </c>
      <c r="N1369" s="55">
        <v>33</v>
      </c>
      <c r="O1369" s="55">
        <v>399</v>
      </c>
      <c r="P1369" s="55">
        <v>21</v>
      </c>
      <c r="X1369" s="55">
        <v>1</v>
      </c>
      <c r="Y1369" s="55">
        <v>4</v>
      </c>
      <c r="AG1369" s="7">
        <f>IF(Q1369&gt;0,RANK(Q1369,(N1369:P1369,Q1369:AE1369)),0)</f>
        <v>0</v>
      </c>
      <c r="AH1369" s="7">
        <f>IF(R1369&gt;0,RANK(R1369,(N1369:P1369,Q1369:AE1369)),0)</f>
        <v>0</v>
      </c>
      <c r="AI1369" s="7">
        <f>IF(T1369&gt;0,RANK(T1369,(N1369:P1369,Q1369:AE1369)),0)</f>
        <v>0</v>
      </c>
      <c r="AJ1369" s="7">
        <f>IF(S1369&gt;0,RANK(S1369,(N1369:P1369,Q1369:AE1369)),0)</f>
        <v>0</v>
      </c>
      <c r="AK1369" s="2">
        <f t="shared" si="546"/>
        <v>0</v>
      </c>
      <c r="AL1369" s="2">
        <f t="shared" si="547"/>
        <v>0</v>
      </c>
      <c r="AM1369" s="2">
        <f t="shared" si="548"/>
        <v>0</v>
      </c>
      <c r="AN1369" s="2">
        <f t="shared" si="549"/>
        <v>0</v>
      </c>
      <c r="AP1369" t="s">
        <v>789</v>
      </c>
      <c r="AQ1369" t="s">
        <v>877</v>
      </c>
      <c r="AT1369">
        <v>2</v>
      </c>
      <c r="AU1369" s="95">
        <v>31</v>
      </c>
      <c r="AV1369" s="97">
        <v>85</v>
      </c>
      <c r="AW1369" s="100">
        <f t="shared" si="529"/>
        <v>31085</v>
      </c>
      <c r="AY1369" s="7" t="s">
        <v>1461</v>
      </c>
    </row>
    <row r="1370" spans="1:51" ht="13" hidden="1" customHeight="1" outlineLevel="1">
      <c r="A1370" t="s">
        <v>1965</v>
      </c>
      <c r="B1370" t="s">
        <v>877</v>
      </c>
      <c r="C1370" s="1">
        <f t="shared" si="541"/>
        <v>1171</v>
      </c>
      <c r="D1370" s="7">
        <f>IF(N1370&gt;0, RANK(N1370,(N1370:P1370,Q1370:AE1370)),0)</f>
        <v>2</v>
      </c>
      <c r="E1370" s="7">
        <f>IF(O1370&gt;0,RANK(O1370,(N1370:P1370,Q1370:AE1370)),0)</f>
        <v>1</v>
      </c>
      <c r="F1370" s="7">
        <f>IF(P1370&gt;0,RANK(P1370,(N1370:P1370,Q1370:AE1370)),0)</f>
        <v>3</v>
      </c>
      <c r="G1370" s="1">
        <f t="shared" si="539"/>
        <v>835</v>
      </c>
      <c r="H1370" s="2">
        <f t="shared" si="540"/>
        <v>0.71306575576430398</v>
      </c>
      <c r="I1370" s="2"/>
      <c r="J1370" s="2">
        <f t="shared" si="542"/>
        <v>0.12126387702818105</v>
      </c>
      <c r="K1370" s="2">
        <f t="shared" si="543"/>
        <v>0.83432963279248507</v>
      </c>
      <c r="L1370" s="2">
        <f t="shared" si="544"/>
        <v>2.9888983774551667E-2</v>
      </c>
      <c r="M1370" s="2">
        <f t="shared" si="545"/>
        <v>1.4517506404782179E-2</v>
      </c>
      <c r="N1370" s="55">
        <v>142</v>
      </c>
      <c r="O1370" s="55">
        <v>977</v>
      </c>
      <c r="P1370" s="55">
        <v>35</v>
      </c>
      <c r="X1370" s="55">
        <v>0</v>
      </c>
      <c r="Y1370" s="55">
        <v>17</v>
      </c>
      <c r="AG1370" s="7">
        <f>IF(Q1370&gt;0,RANK(Q1370,(N1370:P1370,Q1370:AE1370)),0)</f>
        <v>0</v>
      </c>
      <c r="AH1370" s="7">
        <f>IF(R1370&gt;0,RANK(R1370,(N1370:P1370,Q1370:AE1370)),0)</f>
        <v>0</v>
      </c>
      <c r="AI1370" s="7">
        <f>IF(T1370&gt;0,RANK(T1370,(N1370:P1370,Q1370:AE1370)),0)</f>
        <v>0</v>
      </c>
      <c r="AJ1370" s="7">
        <f>IF(S1370&gt;0,RANK(S1370,(N1370:P1370,Q1370:AE1370)),0)</f>
        <v>0</v>
      </c>
      <c r="AK1370" s="2">
        <f t="shared" si="546"/>
        <v>0</v>
      </c>
      <c r="AL1370" s="2">
        <f t="shared" si="547"/>
        <v>0</v>
      </c>
      <c r="AM1370" s="2">
        <f t="shared" si="548"/>
        <v>0</v>
      </c>
      <c r="AN1370" s="2">
        <f t="shared" si="549"/>
        <v>0</v>
      </c>
      <c r="AP1370" t="s">
        <v>1965</v>
      </c>
      <c r="AQ1370" t="s">
        <v>877</v>
      </c>
      <c r="AT1370">
        <v>2</v>
      </c>
      <c r="AU1370" s="95">
        <v>31</v>
      </c>
      <c r="AV1370" s="97">
        <v>87</v>
      </c>
      <c r="AW1370" s="100">
        <f t="shared" si="529"/>
        <v>31087</v>
      </c>
      <c r="AY1370" s="7" t="s">
        <v>1461</v>
      </c>
    </row>
    <row r="1371" spans="1:51" ht="13" hidden="1" customHeight="1" outlineLevel="1">
      <c r="A1371" t="s">
        <v>2529</v>
      </c>
      <c r="B1371" t="s">
        <v>877</v>
      </c>
      <c r="C1371" s="1">
        <f t="shared" si="541"/>
        <v>3719</v>
      </c>
      <c r="D1371" s="7">
        <f>IF(N1371&gt;0, RANK(N1371,(N1371:P1371,Q1371:AE1371)),0)</f>
        <v>2</v>
      </c>
      <c r="E1371" s="7">
        <f>IF(O1371&gt;0,RANK(O1371,(N1371:P1371,Q1371:AE1371)),0)</f>
        <v>1</v>
      </c>
      <c r="F1371" s="7">
        <f>IF(P1371&gt;0,RANK(P1371,(N1371:P1371,Q1371:AE1371)),0)</f>
        <v>3</v>
      </c>
      <c r="G1371" s="1">
        <f t="shared" si="539"/>
        <v>1753</v>
      </c>
      <c r="H1371" s="2">
        <f t="shared" si="540"/>
        <v>0.47136326969615489</v>
      </c>
      <c r="I1371" s="2"/>
      <c r="J1371" s="2">
        <f t="shared" si="542"/>
        <v>0.24791610648023663</v>
      </c>
      <c r="K1371" s="2">
        <f t="shared" si="543"/>
        <v>0.71927937617639148</v>
      </c>
      <c r="L1371" s="2">
        <f t="shared" si="544"/>
        <v>1.7746706103791341E-2</v>
      </c>
      <c r="M1371" s="2">
        <f t="shared" si="545"/>
        <v>1.5057811239580523E-2</v>
      </c>
      <c r="N1371" s="55">
        <v>922</v>
      </c>
      <c r="O1371" s="55">
        <v>2675</v>
      </c>
      <c r="P1371" s="55">
        <v>66</v>
      </c>
      <c r="X1371" s="55">
        <v>3</v>
      </c>
      <c r="Y1371" s="55">
        <v>53</v>
      </c>
      <c r="AG1371" s="7">
        <f>IF(Q1371&gt;0,RANK(Q1371,(N1371:P1371,Q1371:AE1371)),0)</f>
        <v>0</v>
      </c>
      <c r="AH1371" s="7">
        <f>IF(R1371&gt;0,RANK(R1371,(N1371:P1371,Q1371:AE1371)),0)</f>
        <v>0</v>
      </c>
      <c r="AI1371" s="7">
        <f>IF(T1371&gt;0,RANK(T1371,(N1371:P1371,Q1371:AE1371)),0)</f>
        <v>0</v>
      </c>
      <c r="AJ1371" s="7">
        <f>IF(S1371&gt;0,RANK(S1371,(N1371:P1371,Q1371:AE1371)),0)</f>
        <v>0</v>
      </c>
      <c r="AK1371" s="2">
        <f t="shared" si="546"/>
        <v>0</v>
      </c>
      <c r="AL1371" s="2">
        <f t="shared" si="547"/>
        <v>0</v>
      </c>
      <c r="AM1371" s="2">
        <f t="shared" si="548"/>
        <v>0</v>
      </c>
      <c r="AN1371" s="2">
        <f t="shared" si="549"/>
        <v>0</v>
      </c>
      <c r="AP1371" t="s">
        <v>2529</v>
      </c>
      <c r="AQ1371" t="s">
        <v>877</v>
      </c>
      <c r="AT1371">
        <v>2</v>
      </c>
      <c r="AU1371" s="95">
        <v>31</v>
      </c>
      <c r="AV1371" s="97">
        <v>89</v>
      </c>
      <c r="AW1371" s="100">
        <f t="shared" si="529"/>
        <v>31089</v>
      </c>
      <c r="AY1371" s="7" t="s">
        <v>1461</v>
      </c>
    </row>
    <row r="1372" spans="1:51" ht="13" hidden="1" customHeight="1" outlineLevel="1">
      <c r="A1372" t="s">
        <v>2049</v>
      </c>
      <c r="B1372" t="s">
        <v>877</v>
      </c>
      <c r="C1372" s="1">
        <f t="shared" si="541"/>
        <v>294</v>
      </c>
      <c r="D1372" s="7">
        <f>IF(N1372&gt;0, RANK(N1372,(N1372:P1372,Q1372:AE1372)),0)</f>
        <v>2</v>
      </c>
      <c r="E1372" s="7">
        <f>IF(O1372&gt;0,RANK(O1372,(N1372:P1372,Q1372:AE1372)),0)</f>
        <v>1</v>
      </c>
      <c r="F1372" s="7">
        <f>IF(P1372&gt;0,RANK(P1372,(N1372:P1372,Q1372:AE1372)),0)</f>
        <v>3</v>
      </c>
      <c r="G1372" s="1">
        <f t="shared" si="539"/>
        <v>168</v>
      </c>
      <c r="H1372" s="2">
        <f t="shared" si="540"/>
        <v>0.5714285714285714</v>
      </c>
      <c r="I1372" s="2"/>
      <c r="J1372" s="2">
        <f t="shared" si="542"/>
        <v>0.14965986394557823</v>
      </c>
      <c r="K1372" s="2">
        <f t="shared" si="543"/>
        <v>0.72108843537414968</v>
      </c>
      <c r="L1372" s="2">
        <f t="shared" si="544"/>
        <v>0.11224489795918367</v>
      </c>
      <c r="M1372" s="2">
        <f t="shared" si="545"/>
        <v>1.7006802721088468E-2</v>
      </c>
      <c r="N1372" s="55">
        <v>44</v>
      </c>
      <c r="O1372" s="55">
        <v>212</v>
      </c>
      <c r="P1372" s="55">
        <v>33</v>
      </c>
      <c r="X1372" s="55">
        <v>0</v>
      </c>
      <c r="Y1372" s="55">
        <v>5</v>
      </c>
      <c r="AG1372" s="7">
        <f>IF(Q1372&gt;0,RANK(Q1372,(N1372:P1372,Q1372:AE1372)),0)</f>
        <v>0</v>
      </c>
      <c r="AH1372" s="7">
        <f>IF(R1372&gt;0,RANK(R1372,(N1372:P1372,Q1372:AE1372)),0)</f>
        <v>0</v>
      </c>
      <c r="AI1372" s="7">
        <f>IF(T1372&gt;0,RANK(T1372,(N1372:P1372,Q1372:AE1372)),0)</f>
        <v>0</v>
      </c>
      <c r="AJ1372" s="7">
        <f>IF(S1372&gt;0,RANK(S1372,(N1372:P1372,Q1372:AE1372)),0)</f>
        <v>0</v>
      </c>
      <c r="AK1372" s="2">
        <f t="shared" si="546"/>
        <v>0</v>
      </c>
      <c r="AL1372" s="2">
        <f t="shared" si="547"/>
        <v>0</v>
      </c>
      <c r="AM1372" s="2">
        <f t="shared" si="548"/>
        <v>0</v>
      </c>
      <c r="AN1372" s="2">
        <f t="shared" si="549"/>
        <v>0</v>
      </c>
      <c r="AP1372" t="s">
        <v>2049</v>
      </c>
      <c r="AQ1372" t="s">
        <v>877</v>
      </c>
      <c r="AT1372">
        <v>2</v>
      </c>
      <c r="AU1372" s="95">
        <v>31</v>
      </c>
      <c r="AV1372" s="97">
        <v>91</v>
      </c>
      <c r="AW1372" s="100">
        <f t="shared" si="529"/>
        <v>31091</v>
      </c>
      <c r="AY1372" s="7" t="s">
        <v>1461</v>
      </c>
    </row>
    <row r="1373" spans="1:51" ht="13" hidden="1" customHeight="1" outlineLevel="1">
      <c r="A1373" t="s">
        <v>1259</v>
      </c>
      <c r="B1373" t="s">
        <v>877</v>
      </c>
      <c r="C1373" s="1">
        <f t="shared" si="541"/>
        <v>2089</v>
      </c>
      <c r="D1373" s="7">
        <f>IF(N1373&gt;0, RANK(N1373,(N1373:P1373,Q1373:AE1373)),0)</f>
        <v>2</v>
      </c>
      <c r="E1373" s="7">
        <f>IF(O1373&gt;0,RANK(O1373,(N1373:P1373,Q1373:AE1373)),0)</f>
        <v>1</v>
      </c>
      <c r="F1373" s="7">
        <f>IF(P1373&gt;0,RANK(P1373,(N1373:P1373,Q1373:AE1373)),0)</f>
        <v>3</v>
      </c>
      <c r="G1373" s="1">
        <f t="shared" si="539"/>
        <v>906</v>
      </c>
      <c r="H1373" s="2">
        <f t="shared" si="540"/>
        <v>0.4337003350885591</v>
      </c>
      <c r="I1373" s="2"/>
      <c r="J1373" s="2">
        <f t="shared" si="542"/>
        <v>0.26136907611297272</v>
      </c>
      <c r="K1373" s="2">
        <f t="shared" si="543"/>
        <v>0.69506941120153187</v>
      </c>
      <c r="L1373" s="2">
        <f t="shared" si="544"/>
        <v>2.4413595021541407E-2</v>
      </c>
      <c r="M1373" s="2">
        <f t="shared" si="545"/>
        <v>1.9147917663953944E-2</v>
      </c>
      <c r="N1373" s="55">
        <v>546</v>
      </c>
      <c r="O1373" s="55">
        <v>1452</v>
      </c>
      <c r="P1373" s="55">
        <v>51</v>
      </c>
      <c r="X1373" s="55">
        <v>0</v>
      </c>
      <c r="Y1373" s="55">
        <v>40</v>
      </c>
      <c r="AG1373" s="7">
        <f>IF(Q1373&gt;0,RANK(Q1373,(N1373:P1373,Q1373:AE1373)),0)</f>
        <v>0</v>
      </c>
      <c r="AH1373" s="7">
        <f>IF(R1373&gt;0,RANK(R1373,(N1373:P1373,Q1373:AE1373)),0)</f>
        <v>0</v>
      </c>
      <c r="AI1373" s="7">
        <f>IF(T1373&gt;0,RANK(T1373,(N1373:P1373,Q1373:AE1373)),0)</f>
        <v>0</v>
      </c>
      <c r="AJ1373" s="7">
        <f>IF(S1373&gt;0,RANK(S1373,(N1373:P1373,Q1373:AE1373)),0)</f>
        <v>0</v>
      </c>
      <c r="AK1373" s="2">
        <f t="shared" si="546"/>
        <v>0</v>
      </c>
      <c r="AL1373" s="2">
        <f t="shared" si="547"/>
        <v>0</v>
      </c>
      <c r="AM1373" s="2">
        <f t="shared" si="548"/>
        <v>0</v>
      </c>
      <c r="AN1373" s="2">
        <f t="shared" si="549"/>
        <v>0</v>
      </c>
      <c r="AP1373" t="s">
        <v>1259</v>
      </c>
      <c r="AQ1373" t="s">
        <v>877</v>
      </c>
      <c r="AT1373">
        <v>2</v>
      </c>
      <c r="AU1373" s="95">
        <v>31</v>
      </c>
      <c r="AV1373" s="97">
        <v>93</v>
      </c>
      <c r="AW1373" s="100">
        <f t="shared" ref="AW1373:AW1419" si="550">1000*AU1373+AV1373</f>
        <v>31093</v>
      </c>
      <c r="AY1373" s="7" t="s">
        <v>1461</v>
      </c>
    </row>
    <row r="1374" spans="1:51" ht="13" hidden="1" customHeight="1" outlineLevel="1">
      <c r="A1374" t="s">
        <v>1268</v>
      </c>
      <c r="B1374" t="s">
        <v>877</v>
      </c>
      <c r="C1374" s="1">
        <f t="shared" si="541"/>
        <v>2586</v>
      </c>
      <c r="D1374" s="7">
        <f>IF(N1374&gt;0, RANK(N1374,(N1374:P1374,Q1374:AE1374)),0)</f>
        <v>2</v>
      </c>
      <c r="E1374" s="7">
        <f>IF(O1374&gt;0,RANK(O1374,(N1374:P1374,Q1374:AE1374)),0)</f>
        <v>1</v>
      </c>
      <c r="F1374" s="7">
        <f>IF(P1374&gt;0,RANK(P1374,(N1374:P1374,Q1374:AE1374)),0)</f>
        <v>3</v>
      </c>
      <c r="G1374" s="1">
        <f t="shared" si="539"/>
        <v>1158</v>
      </c>
      <c r="H1374" s="2">
        <f t="shared" si="540"/>
        <v>0.44779582366589327</v>
      </c>
      <c r="I1374" s="2"/>
      <c r="J1374" s="2">
        <f t="shared" si="542"/>
        <v>0.25870069605568446</v>
      </c>
      <c r="K1374" s="2">
        <f t="shared" si="543"/>
        <v>0.70649651972157768</v>
      </c>
      <c r="L1374" s="2">
        <f t="shared" si="544"/>
        <v>2.4361948955916472E-2</v>
      </c>
      <c r="M1374" s="2">
        <f t="shared" si="545"/>
        <v>1.0440835266821387E-2</v>
      </c>
      <c r="N1374" s="55">
        <v>669</v>
      </c>
      <c r="O1374" s="55">
        <v>1827</v>
      </c>
      <c r="P1374" s="55">
        <v>63</v>
      </c>
      <c r="X1374" s="55">
        <v>0</v>
      </c>
      <c r="Y1374" s="55">
        <v>27</v>
      </c>
      <c r="AG1374" s="7">
        <f>IF(Q1374&gt;0,RANK(Q1374,(N1374:P1374,Q1374:AE1374)),0)</f>
        <v>0</v>
      </c>
      <c r="AH1374" s="7">
        <f>IF(R1374&gt;0,RANK(R1374,(N1374:P1374,Q1374:AE1374)),0)</f>
        <v>0</v>
      </c>
      <c r="AI1374" s="7">
        <f>IF(T1374&gt;0,RANK(T1374,(N1374:P1374,Q1374:AE1374)),0)</f>
        <v>0</v>
      </c>
      <c r="AJ1374" s="7">
        <f>IF(S1374&gt;0,RANK(S1374,(N1374:P1374,Q1374:AE1374)),0)</f>
        <v>0</v>
      </c>
      <c r="AK1374" s="2">
        <f t="shared" si="546"/>
        <v>0</v>
      </c>
      <c r="AL1374" s="2">
        <f t="shared" si="547"/>
        <v>0</v>
      </c>
      <c r="AM1374" s="2">
        <f t="shared" si="548"/>
        <v>0</v>
      </c>
      <c r="AN1374" s="2">
        <f t="shared" si="549"/>
        <v>0</v>
      </c>
      <c r="AP1374" t="s">
        <v>1268</v>
      </c>
      <c r="AQ1374" t="s">
        <v>877</v>
      </c>
      <c r="AT1374">
        <v>2</v>
      </c>
      <c r="AU1374" s="95">
        <v>31</v>
      </c>
      <c r="AV1374" s="97">
        <v>95</v>
      </c>
      <c r="AW1374" s="100">
        <f t="shared" si="550"/>
        <v>31095</v>
      </c>
      <c r="AY1374" s="7" t="s">
        <v>1461</v>
      </c>
    </row>
    <row r="1375" spans="1:51" ht="13" hidden="1" customHeight="1" outlineLevel="1">
      <c r="A1375" t="s">
        <v>2426</v>
      </c>
      <c r="B1375" t="s">
        <v>877</v>
      </c>
      <c r="C1375" s="1">
        <f t="shared" si="541"/>
        <v>1672</v>
      </c>
      <c r="D1375" s="7">
        <f>IF(N1375&gt;0, RANK(N1375,(N1375:P1375,Q1375:AE1375)),0)</f>
        <v>2</v>
      </c>
      <c r="E1375" s="7">
        <f>IF(O1375&gt;0,RANK(O1375,(N1375:P1375,Q1375:AE1375)),0)</f>
        <v>1</v>
      </c>
      <c r="F1375" s="7">
        <f>IF(P1375&gt;0,RANK(P1375,(N1375:P1375,Q1375:AE1375)),0)</f>
        <v>3</v>
      </c>
      <c r="G1375" s="1">
        <f t="shared" si="539"/>
        <v>551</v>
      </c>
      <c r="H1375" s="2">
        <f t="shared" si="540"/>
        <v>0.32954545454545453</v>
      </c>
      <c r="I1375" s="2"/>
      <c r="J1375" s="2">
        <f t="shared" si="542"/>
        <v>0.31758373205741625</v>
      </c>
      <c r="K1375" s="2">
        <f t="shared" si="543"/>
        <v>0.64712918660287078</v>
      </c>
      <c r="L1375" s="2">
        <f t="shared" si="544"/>
        <v>1.854066985645933E-2</v>
      </c>
      <c r="M1375" s="2">
        <f t="shared" si="545"/>
        <v>1.6746411483253704E-2</v>
      </c>
      <c r="N1375" s="55">
        <v>531</v>
      </c>
      <c r="O1375" s="55">
        <v>1082</v>
      </c>
      <c r="P1375" s="55">
        <v>31</v>
      </c>
      <c r="X1375" s="55">
        <v>3</v>
      </c>
      <c r="Y1375" s="55">
        <v>25</v>
      </c>
      <c r="AG1375" s="7">
        <f>IF(Q1375&gt;0,RANK(Q1375,(N1375:P1375,Q1375:AE1375)),0)</f>
        <v>0</v>
      </c>
      <c r="AH1375" s="7">
        <f>IF(R1375&gt;0,RANK(R1375,(N1375:P1375,Q1375:AE1375)),0)</f>
        <v>0</v>
      </c>
      <c r="AI1375" s="7">
        <f>IF(T1375&gt;0,RANK(T1375,(N1375:P1375,Q1375:AE1375)),0)</f>
        <v>0</v>
      </c>
      <c r="AJ1375" s="7">
        <f>IF(S1375&gt;0,RANK(S1375,(N1375:P1375,Q1375:AE1375)),0)</f>
        <v>0</v>
      </c>
      <c r="AK1375" s="2">
        <f t="shared" si="546"/>
        <v>0</v>
      </c>
      <c r="AL1375" s="2">
        <f t="shared" si="547"/>
        <v>0</v>
      </c>
      <c r="AM1375" s="2">
        <f t="shared" si="548"/>
        <v>0</v>
      </c>
      <c r="AN1375" s="2">
        <f t="shared" si="549"/>
        <v>0</v>
      </c>
      <c r="AP1375" t="s">
        <v>2426</v>
      </c>
      <c r="AQ1375" t="s">
        <v>877</v>
      </c>
      <c r="AT1375">
        <v>2</v>
      </c>
      <c r="AU1375" s="95">
        <v>31</v>
      </c>
      <c r="AV1375" s="97">
        <v>97</v>
      </c>
      <c r="AW1375" s="100">
        <f t="shared" si="550"/>
        <v>31097</v>
      </c>
      <c r="AY1375" s="7" t="s">
        <v>1461</v>
      </c>
    </row>
    <row r="1376" spans="1:51" ht="13" hidden="1" customHeight="1" outlineLevel="1">
      <c r="A1376" t="s">
        <v>347</v>
      </c>
      <c r="B1376" t="s">
        <v>877</v>
      </c>
      <c r="C1376" s="1">
        <f t="shared" si="541"/>
        <v>2597</v>
      </c>
      <c r="D1376" s="7">
        <f>IF(N1376&gt;0, RANK(N1376,(N1376:P1376,Q1376:AE1376)),0)</f>
        <v>2</v>
      </c>
      <c r="E1376" s="7">
        <f>IF(O1376&gt;0,RANK(O1376,(N1376:P1376,Q1376:AE1376)),0)</f>
        <v>1</v>
      </c>
      <c r="F1376" s="7">
        <f>IF(P1376&gt;0,RANK(P1376,(N1376:P1376,Q1376:AE1376)),0)</f>
        <v>3</v>
      </c>
      <c r="G1376" s="1">
        <f t="shared" si="539"/>
        <v>1683</v>
      </c>
      <c r="H1376" s="2">
        <f t="shared" si="540"/>
        <v>0.64805544859453212</v>
      </c>
      <c r="I1376" s="2"/>
      <c r="J1376" s="2">
        <f t="shared" si="542"/>
        <v>0.13900654601463228</v>
      </c>
      <c r="K1376" s="2">
        <f t="shared" si="543"/>
        <v>0.78706199460916437</v>
      </c>
      <c r="L1376" s="2">
        <f t="shared" si="544"/>
        <v>6.2764728532922601E-2</v>
      </c>
      <c r="M1376" s="2">
        <f t="shared" si="545"/>
        <v>1.1166730843280778E-2</v>
      </c>
      <c r="N1376" s="55">
        <v>361</v>
      </c>
      <c r="O1376" s="55">
        <v>2044</v>
      </c>
      <c r="P1376" s="55">
        <v>163</v>
      </c>
      <c r="X1376" s="55">
        <v>3</v>
      </c>
      <c r="Y1376" s="55">
        <v>26</v>
      </c>
      <c r="AG1376" s="7">
        <f>IF(Q1376&gt;0,RANK(Q1376,(N1376:P1376,Q1376:AE1376)),0)</f>
        <v>0</v>
      </c>
      <c r="AH1376" s="7">
        <f>IF(R1376&gt;0,RANK(R1376,(N1376:P1376,Q1376:AE1376)),0)</f>
        <v>0</v>
      </c>
      <c r="AI1376" s="7">
        <f>IF(T1376&gt;0,RANK(T1376,(N1376:P1376,Q1376:AE1376)),0)</f>
        <v>0</v>
      </c>
      <c r="AJ1376" s="7">
        <f>IF(S1376&gt;0,RANK(S1376,(N1376:P1376,Q1376:AE1376)),0)</f>
        <v>0</v>
      </c>
      <c r="AK1376" s="2">
        <f t="shared" si="546"/>
        <v>0</v>
      </c>
      <c r="AL1376" s="2">
        <f t="shared" si="547"/>
        <v>0</v>
      </c>
      <c r="AM1376" s="2">
        <f t="shared" si="548"/>
        <v>0</v>
      </c>
      <c r="AN1376" s="2">
        <f t="shared" si="549"/>
        <v>0</v>
      </c>
      <c r="AP1376" t="s">
        <v>347</v>
      </c>
      <c r="AQ1376" t="s">
        <v>877</v>
      </c>
      <c r="AT1376">
        <v>2</v>
      </c>
      <c r="AU1376" s="95">
        <v>31</v>
      </c>
      <c r="AV1376" s="97">
        <v>99</v>
      </c>
      <c r="AW1376" s="100">
        <f t="shared" si="550"/>
        <v>31099</v>
      </c>
      <c r="AY1376" s="7" t="s">
        <v>1461</v>
      </c>
    </row>
    <row r="1377" spans="1:51" ht="13" hidden="1" customHeight="1" outlineLevel="1">
      <c r="A1377" t="s">
        <v>1984</v>
      </c>
      <c r="B1377" t="s">
        <v>877</v>
      </c>
      <c r="C1377" s="1">
        <f t="shared" si="541"/>
        <v>2616</v>
      </c>
      <c r="D1377" s="7">
        <f>IF(N1377&gt;0, RANK(N1377,(N1377:P1377,Q1377:AE1377)),0)</f>
        <v>2</v>
      </c>
      <c r="E1377" s="7">
        <f>IF(O1377&gt;0,RANK(O1377,(N1377:P1377,Q1377:AE1377)),0)</f>
        <v>1</v>
      </c>
      <c r="F1377" s="7">
        <f>IF(P1377&gt;0,RANK(P1377,(N1377:P1377,Q1377:AE1377)),0)</f>
        <v>3</v>
      </c>
      <c r="G1377" s="1">
        <f t="shared" si="539"/>
        <v>1722</v>
      </c>
      <c r="H1377" s="2">
        <f t="shared" si="540"/>
        <v>0.65825688073394495</v>
      </c>
      <c r="I1377" s="2"/>
      <c r="J1377" s="2">
        <f t="shared" si="542"/>
        <v>0.13799694189602446</v>
      </c>
      <c r="K1377" s="2">
        <f t="shared" si="543"/>
        <v>0.79625382262996947</v>
      </c>
      <c r="L1377" s="2">
        <f t="shared" si="544"/>
        <v>5.0840978593272169E-2</v>
      </c>
      <c r="M1377" s="2">
        <f t="shared" si="545"/>
        <v>1.4908256880733849E-2</v>
      </c>
      <c r="N1377" s="55">
        <v>361</v>
      </c>
      <c r="O1377" s="55">
        <v>2083</v>
      </c>
      <c r="P1377" s="55">
        <v>133</v>
      </c>
      <c r="X1377" s="55">
        <v>1</v>
      </c>
      <c r="Y1377" s="55">
        <v>38</v>
      </c>
      <c r="AG1377" s="7">
        <f>IF(Q1377&gt;0,RANK(Q1377,(N1377:P1377,Q1377:AE1377)),0)</f>
        <v>0</v>
      </c>
      <c r="AH1377" s="7">
        <f>IF(R1377&gt;0,RANK(R1377,(N1377:P1377,Q1377:AE1377)),0)</f>
        <v>0</v>
      </c>
      <c r="AI1377" s="7">
        <f>IF(T1377&gt;0,RANK(T1377,(N1377:P1377,Q1377:AE1377)),0)</f>
        <v>0</v>
      </c>
      <c r="AJ1377" s="7">
        <f>IF(S1377&gt;0,RANK(S1377,(N1377:P1377,Q1377:AE1377)),0)</f>
        <v>0</v>
      </c>
      <c r="AK1377" s="2">
        <f t="shared" si="546"/>
        <v>0</v>
      </c>
      <c r="AL1377" s="2">
        <f t="shared" si="547"/>
        <v>0</v>
      </c>
      <c r="AM1377" s="2">
        <f t="shared" si="548"/>
        <v>0</v>
      </c>
      <c r="AN1377" s="2">
        <f t="shared" si="549"/>
        <v>0</v>
      </c>
      <c r="AP1377" t="s">
        <v>1984</v>
      </c>
      <c r="AQ1377" t="s">
        <v>877</v>
      </c>
      <c r="AT1377">
        <v>2</v>
      </c>
      <c r="AU1377" s="95">
        <v>31</v>
      </c>
      <c r="AV1377" s="97">
        <v>101</v>
      </c>
      <c r="AW1377" s="100">
        <f t="shared" si="550"/>
        <v>31101</v>
      </c>
      <c r="AY1377" s="7" t="s">
        <v>1461</v>
      </c>
    </row>
    <row r="1378" spans="1:51" ht="13" hidden="1" customHeight="1" outlineLevel="1">
      <c r="A1378" t="s">
        <v>1446</v>
      </c>
      <c r="B1378" t="s">
        <v>877</v>
      </c>
      <c r="C1378" s="1">
        <f t="shared" si="541"/>
        <v>380</v>
      </c>
      <c r="D1378" s="7">
        <f>IF(N1378&gt;0, RANK(N1378,(N1378:P1378,Q1378:AE1378)),0)</f>
        <v>2</v>
      </c>
      <c r="E1378" s="7">
        <f>IF(O1378&gt;0,RANK(O1378,(N1378:P1378,Q1378:AE1378)),0)</f>
        <v>1</v>
      </c>
      <c r="F1378" s="7">
        <f>IF(P1378&gt;0,RANK(P1378,(N1378:P1378,Q1378:AE1378)),0)</f>
        <v>4</v>
      </c>
      <c r="G1378" s="1">
        <f t="shared" si="539"/>
        <v>262</v>
      </c>
      <c r="H1378" s="2">
        <f t="shared" si="540"/>
        <v>0.68947368421052635</v>
      </c>
      <c r="I1378" s="2"/>
      <c r="J1378" s="2">
        <f t="shared" si="542"/>
        <v>0.13947368421052631</v>
      </c>
      <c r="K1378" s="2">
        <f t="shared" si="543"/>
        <v>0.82894736842105265</v>
      </c>
      <c r="L1378" s="2">
        <f t="shared" si="544"/>
        <v>1.3157894736842105E-2</v>
      </c>
      <c r="M1378" s="2">
        <f t="shared" si="545"/>
        <v>1.8421052631578935E-2</v>
      </c>
      <c r="N1378" s="55">
        <v>53</v>
      </c>
      <c r="O1378" s="55">
        <v>315</v>
      </c>
      <c r="P1378" s="55">
        <v>5</v>
      </c>
      <c r="X1378" s="55">
        <v>0</v>
      </c>
      <c r="Y1378" s="55">
        <v>7</v>
      </c>
      <c r="AG1378" s="7">
        <f>IF(Q1378&gt;0,RANK(Q1378,(N1378:P1378,Q1378:AE1378)),0)</f>
        <v>0</v>
      </c>
      <c r="AH1378" s="7">
        <f>IF(R1378&gt;0,RANK(R1378,(N1378:P1378,Q1378:AE1378)),0)</f>
        <v>0</v>
      </c>
      <c r="AI1378" s="7">
        <f>IF(T1378&gt;0,RANK(T1378,(N1378:P1378,Q1378:AE1378)),0)</f>
        <v>0</v>
      </c>
      <c r="AJ1378" s="7">
        <f>IF(S1378&gt;0,RANK(S1378,(N1378:P1378,Q1378:AE1378)),0)</f>
        <v>0</v>
      </c>
      <c r="AK1378" s="2">
        <f t="shared" si="546"/>
        <v>0</v>
      </c>
      <c r="AL1378" s="2">
        <f t="shared" si="547"/>
        <v>0</v>
      </c>
      <c r="AM1378" s="2">
        <f t="shared" si="548"/>
        <v>0</v>
      </c>
      <c r="AN1378" s="2">
        <f t="shared" si="549"/>
        <v>0</v>
      </c>
      <c r="AP1378" t="s">
        <v>1446</v>
      </c>
      <c r="AQ1378" t="s">
        <v>877</v>
      </c>
      <c r="AT1378">
        <v>2</v>
      </c>
      <c r="AU1378" s="95">
        <v>31</v>
      </c>
      <c r="AV1378" s="97">
        <v>103</v>
      </c>
      <c r="AW1378" s="100">
        <f t="shared" si="550"/>
        <v>31103</v>
      </c>
      <c r="AY1378" s="7" t="s">
        <v>1461</v>
      </c>
    </row>
    <row r="1379" spans="1:51" ht="13" hidden="1" customHeight="1" outlineLevel="1">
      <c r="A1379" t="s">
        <v>581</v>
      </c>
      <c r="B1379" t="s">
        <v>877</v>
      </c>
      <c r="C1379" s="1">
        <f t="shared" si="541"/>
        <v>1207</v>
      </c>
      <c r="D1379" s="7">
        <f>IF(N1379&gt;0, RANK(N1379,(N1379:P1379,Q1379:AE1379)),0)</f>
        <v>2</v>
      </c>
      <c r="E1379" s="7">
        <f>IF(O1379&gt;0,RANK(O1379,(N1379:P1379,Q1379:AE1379)),0)</f>
        <v>1</v>
      </c>
      <c r="F1379" s="7">
        <f>IF(P1379&gt;0,RANK(P1379,(N1379:P1379,Q1379:AE1379)),0)</f>
        <v>3</v>
      </c>
      <c r="G1379" s="1">
        <f t="shared" si="539"/>
        <v>802</v>
      </c>
      <c r="H1379" s="2">
        <f t="shared" si="540"/>
        <v>0.6644573322286661</v>
      </c>
      <c r="I1379" s="2"/>
      <c r="J1379" s="2">
        <f t="shared" si="542"/>
        <v>0.14084507042253522</v>
      </c>
      <c r="K1379" s="2">
        <f t="shared" si="543"/>
        <v>0.80530240265120134</v>
      </c>
      <c r="L1379" s="2">
        <f t="shared" si="544"/>
        <v>3.0654515327257662E-2</v>
      </c>
      <c r="M1379" s="2">
        <f t="shared" si="545"/>
        <v>2.3198011599005749E-2</v>
      </c>
      <c r="N1379" s="55">
        <v>170</v>
      </c>
      <c r="O1379" s="55">
        <v>972</v>
      </c>
      <c r="P1379" s="55">
        <v>37</v>
      </c>
      <c r="X1379" s="55">
        <v>0</v>
      </c>
      <c r="Y1379" s="55">
        <v>28</v>
      </c>
      <c r="AG1379" s="7">
        <f>IF(Q1379&gt;0,RANK(Q1379,(N1379:P1379,Q1379:AE1379)),0)</f>
        <v>0</v>
      </c>
      <c r="AH1379" s="7">
        <f>IF(R1379&gt;0,RANK(R1379,(N1379:P1379,Q1379:AE1379)),0)</f>
        <v>0</v>
      </c>
      <c r="AI1379" s="7">
        <f>IF(T1379&gt;0,RANK(T1379,(N1379:P1379,Q1379:AE1379)),0)</f>
        <v>0</v>
      </c>
      <c r="AJ1379" s="7">
        <f>IF(S1379&gt;0,RANK(S1379,(N1379:P1379,Q1379:AE1379)),0)</f>
        <v>0</v>
      </c>
      <c r="AK1379" s="2">
        <f t="shared" si="546"/>
        <v>0</v>
      </c>
      <c r="AL1379" s="2">
        <f t="shared" si="547"/>
        <v>0</v>
      </c>
      <c r="AM1379" s="2">
        <f t="shared" si="548"/>
        <v>0</v>
      </c>
      <c r="AN1379" s="2">
        <f t="shared" si="549"/>
        <v>0</v>
      </c>
      <c r="AP1379" t="s">
        <v>581</v>
      </c>
      <c r="AQ1379" t="s">
        <v>877</v>
      </c>
      <c r="AT1379">
        <v>2</v>
      </c>
      <c r="AU1379" s="95">
        <v>31</v>
      </c>
      <c r="AV1379" s="97">
        <v>105</v>
      </c>
      <c r="AW1379" s="100">
        <f t="shared" si="550"/>
        <v>31105</v>
      </c>
      <c r="AY1379" s="7" t="s">
        <v>1461</v>
      </c>
    </row>
    <row r="1380" spans="1:51" ht="13" hidden="1" customHeight="1" outlineLevel="1">
      <c r="A1380" t="s">
        <v>2526</v>
      </c>
      <c r="B1380" t="s">
        <v>877</v>
      </c>
      <c r="C1380" s="1">
        <f t="shared" si="541"/>
        <v>3175</v>
      </c>
      <c r="D1380" s="7">
        <f>IF(N1380&gt;0, RANK(N1380,(N1380:P1380,Q1380:AE1380)),0)</f>
        <v>2</v>
      </c>
      <c r="E1380" s="7">
        <f>IF(O1380&gt;0,RANK(O1380,(N1380:P1380,Q1380:AE1380)),0)</f>
        <v>1</v>
      </c>
      <c r="F1380" s="7">
        <f>IF(P1380&gt;0,RANK(P1380,(N1380:P1380,Q1380:AE1380)),0)</f>
        <v>3</v>
      </c>
      <c r="G1380" s="1">
        <f t="shared" si="539"/>
        <v>1177</v>
      </c>
      <c r="H1380" s="2">
        <f t="shared" si="540"/>
        <v>0.37070866141732284</v>
      </c>
      <c r="I1380" s="2"/>
      <c r="J1380" s="2">
        <f t="shared" si="542"/>
        <v>0.29070866141732282</v>
      </c>
      <c r="K1380" s="2">
        <f t="shared" si="543"/>
        <v>0.66141732283464572</v>
      </c>
      <c r="L1380" s="2">
        <f t="shared" si="544"/>
        <v>3.1496062992125984E-2</v>
      </c>
      <c r="M1380" s="2">
        <f t="shared" si="545"/>
        <v>1.6377952755905423E-2</v>
      </c>
      <c r="N1380" s="55">
        <v>923</v>
      </c>
      <c r="O1380" s="55">
        <v>2100</v>
      </c>
      <c r="P1380" s="55">
        <v>100</v>
      </c>
      <c r="X1380" s="55">
        <v>2</v>
      </c>
      <c r="Y1380" s="55">
        <v>50</v>
      </c>
      <c r="AG1380" s="7">
        <f>IF(Q1380&gt;0,RANK(Q1380,(N1380:P1380,Q1380:AE1380)),0)</f>
        <v>0</v>
      </c>
      <c r="AH1380" s="7">
        <f>IF(R1380&gt;0,RANK(R1380,(N1380:P1380,Q1380:AE1380)),0)</f>
        <v>0</v>
      </c>
      <c r="AI1380" s="7">
        <f>IF(T1380&gt;0,RANK(T1380,(N1380:P1380,Q1380:AE1380)),0)</f>
        <v>0</v>
      </c>
      <c r="AJ1380" s="7">
        <f>IF(S1380&gt;0,RANK(S1380,(N1380:P1380,Q1380:AE1380)),0)</f>
        <v>0</v>
      </c>
      <c r="AK1380" s="2">
        <f t="shared" si="546"/>
        <v>0</v>
      </c>
      <c r="AL1380" s="2">
        <f t="shared" si="547"/>
        <v>0</v>
      </c>
      <c r="AM1380" s="2">
        <f t="shared" si="548"/>
        <v>0</v>
      </c>
      <c r="AN1380" s="2">
        <f t="shared" si="549"/>
        <v>0</v>
      </c>
      <c r="AP1380" t="s">
        <v>2526</v>
      </c>
      <c r="AQ1380" t="s">
        <v>877</v>
      </c>
      <c r="AT1380">
        <v>2</v>
      </c>
      <c r="AU1380" s="95">
        <v>31</v>
      </c>
      <c r="AV1380" s="97">
        <v>107</v>
      </c>
      <c r="AW1380" s="100">
        <f t="shared" si="550"/>
        <v>31107</v>
      </c>
      <c r="AY1380" s="7" t="s">
        <v>1461</v>
      </c>
    </row>
    <row r="1381" spans="1:51" ht="13" hidden="1" customHeight="1" outlineLevel="1">
      <c r="A1381" t="s">
        <v>2121</v>
      </c>
      <c r="B1381" t="s">
        <v>877</v>
      </c>
      <c r="C1381" s="1">
        <f t="shared" si="541"/>
        <v>86033</v>
      </c>
      <c r="D1381" s="7">
        <f>IF(N1381&gt;0, RANK(N1381,(N1381:P1381,Q1381:AE1381)),0)</f>
        <v>2</v>
      </c>
      <c r="E1381" s="7">
        <f>IF(O1381&gt;0,RANK(O1381,(N1381:P1381,Q1381:AE1381)),0)</f>
        <v>1</v>
      </c>
      <c r="F1381" s="7">
        <f>IF(P1381&gt;0,RANK(P1381,(N1381:P1381,Q1381:AE1381)),0)</f>
        <v>3</v>
      </c>
      <c r="G1381" s="1">
        <f t="shared" si="539"/>
        <v>7197</v>
      </c>
      <c r="H1381" s="2">
        <f t="shared" si="540"/>
        <v>8.3653946741366683E-2</v>
      </c>
      <c r="I1381" s="2"/>
      <c r="J1381" s="2">
        <f t="shared" si="542"/>
        <v>0.43314774563248987</v>
      </c>
      <c r="K1381" s="2">
        <f t="shared" si="543"/>
        <v>0.51680169237385654</v>
      </c>
      <c r="L1381" s="2">
        <f t="shared" si="544"/>
        <v>3.3359292364557785E-2</v>
      </c>
      <c r="M1381" s="2">
        <f t="shared" si="545"/>
        <v>1.6691269629095756E-2</v>
      </c>
      <c r="N1381" s="55">
        <v>37265</v>
      </c>
      <c r="O1381" s="55">
        <v>44462</v>
      </c>
      <c r="P1381" s="55">
        <v>2870</v>
      </c>
      <c r="X1381" s="55">
        <v>86</v>
      </c>
      <c r="Y1381" s="55">
        <v>1350</v>
      </c>
      <c r="AG1381" s="7">
        <f>IF(Q1381&gt;0,RANK(Q1381,(N1381:P1381,Q1381:AE1381)),0)</f>
        <v>0</v>
      </c>
      <c r="AH1381" s="7">
        <f>IF(R1381&gt;0,RANK(R1381,(N1381:P1381,Q1381:AE1381)),0)</f>
        <v>0</v>
      </c>
      <c r="AI1381" s="7">
        <f>IF(T1381&gt;0,RANK(T1381,(N1381:P1381,Q1381:AE1381)),0)</f>
        <v>0</v>
      </c>
      <c r="AJ1381" s="7">
        <f>IF(S1381&gt;0,RANK(S1381,(N1381:P1381,Q1381:AE1381)),0)</f>
        <v>0</v>
      </c>
      <c r="AK1381" s="2">
        <f t="shared" si="546"/>
        <v>0</v>
      </c>
      <c r="AL1381" s="2">
        <f t="shared" si="547"/>
        <v>0</v>
      </c>
      <c r="AM1381" s="2">
        <f t="shared" si="548"/>
        <v>0</v>
      </c>
      <c r="AN1381" s="2">
        <f t="shared" si="549"/>
        <v>0</v>
      </c>
      <c r="AP1381" t="s">
        <v>2121</v>
      </c>
      <c r="AQ1381" t="s">
        <v>877</v>
      </c>
      <c r="AT1381">
        <v>2</v>
      </c>
      <c r="AU1381" s="95">
        <v>31</v>
      </c>
      <c r="AV1381" s="97">
        <v>109</v>
      </c>
      <c r="AW1381" s="100">
        <f t="shared" si="550"/>
        <v>31109</v>
      </c>
      <c r="AY1381" s="7" t="s">
        <v>1461</v>
      </c>
    </row>
    <row r="1382" spans="1:51" ht="13" hidden="1" customHeight="1" outlineLevel="1">
      <c r="A1382" t="s">
        <v>181</v>
      </c>
      <c r="B1382" t="s">
        <v>877</v>
      </c>
      <c r="C1382" s="1">
        <f t="shared" si="541"/>
        <v>10695</v>
      </c>
      <c r="D1382" s="7">
        <f>IF(N1382&gt;0, RANK(N1382,(N1382:P1382,Q1382:AE1382)),0)</f>
        <v>2</v>
      </c>
      <c r="E1382" s="7">
        <f>IF(O1382&gt;0,RANK(O1382,(N1382:P1382,Q1382:AE1382)),0)</f>
        <v>1</v>
      </c>
      <c r="F1382" s="7">
        <f>IF(P1382&gt;0,RANK(P1382,(N1382:P1382,Q1382:AE1382)),0)</f>
        <v>3</v>
      </c>
      <c r="G1382" s="1">
        <f t="shared" si="539"/>
        <v>5294</v>
      </c>
      <c r="H1382" s="2">
        <f t="shared" si="540"/>
        <v>0.49499766245909305</v>
      </c>
      <c r="I1382" s="2"/>
      <c r="J1382" s="2">
        <f t="shared" si="542"/>
        <v>0.22964001870032724</v>
      </c>
      <c r="K1382" s="2">
        <f t="shared" si="543"/>
        <v>0.72463768115942029</v>
      </c>
      <c r="L1382" s="2">
        <f t="shared" si="544"/>
        <v>3.4315100514258998E-2</v>
      </c>
      <c r="M1382" s="2">
        <f t="shared" si="545"/>
        <v>1.1407199625993472E-2</v>
      </c>
      <c r="N1382" s="55">
        <v>2456</v>
      </c>
      <c r="O1382" s="55">
        <v>7750</v>
      </c>
      <c r="P1382" s="55">
        <v>367</v>
      </c>
      <c r="X1382" s="55">
        <v>6</v>
      </c>
      <c r="Y1382" s="55">
        <v>116</v>
      </c>
      <c r="AG1382" s="7">
        <f>IF(Q1382&gt;0,RANK(Q1382,(N1382:P1382,Q1382:AE1382)),0)</f>
        <v>0</v>
      </c>
      <c r="AH1382" s="7">
        <f>IF(R1382&gt;0,RANK(R1382,(N1382:P1382,Q1382:AE1382)),0)</f>
        <v>0</v>
      </c>
      <c r="AI1382" s="7">
        <f>IF(T1382&gt;0,RANK(T1382,(N1382:P1382,Q1382:AE1382)),0)</f>
        <v>0</v>
      </c>
      <c r="AJ1382" s="7">
        <f>IF(S1382&gt;0,RANK(S1382,(N1382:P1382,Q1382:AE1382)),0)</f>
        <v>0</v>
      </c>
      <c r="AK1382" s="2">
        <f t="shared" si="546"/>
        <v>0</v>
      </c>
      <c r="AL1382" s="2">
        <f t="shared" si="547"/>
        <v>0</v>
      </c>
      <c r="AM1382" s="2">
        <f t="shared" si="548"/>
        <v>0</v>
      </c>
      <c r="AN1382" s="2">
        <f t="shared" si="549"/>
        <v>0</v>
      </c>
      <c r="AP1382" t="s">
        <v>181</v>
      </c>
      <c r="AQ1382" t="s">
        <v>877</v>
      </c>
      <c r="AT1382">
        <v>2</v>
      </c>
      <c r="AU1382" s="95">
        <v>31</v>
      </c>
      <c r="AV1382" s="97">
        <v>111</v>
      </c>
      <c r="AW1382" s="100">
        <f t="shared" si="550"/>
        <v>31111</v>
      </c>
      <c r="AY1382" s="7" t="s">
        <v>1461</v>
      </c>
    </row>
    <row r="1383" spans="1:51" ht="13" hidden="1" customHeight="1" outlineLevel="1">
      <c r="A1383" t="s">
        <v>1936</v>
      </c>
      <c r="B1383" t="s">
        <v>877</v>
      </c>
      <c r="C1383" s="1">
        <f t="shared" si="541"/>
        <v>354</v>
      </c>
      <c r="D1383" s="7">
        <f>IF(N1383&gt;0, RANK(N1383,(N1383:P1383,Q1383:AE1383)),0)</f>
        <v>2</v>
      </c>
      <c r="E1383" s="7">
        <f>IF(O1383&gt;0,RANK(O1383,(N1383:P1383,Q1383:AE1383)),0)</f>
        <v>1</v>
      </c>
      <c r="F1383" s="7">
        <f>IF(P1383&gt;0,RANK(P1383,(N1383:P1383,Q1383:AE1383)),0)</f>
        <v>3</v>
      </c>
      <c r="G1383" s="1">
        <f t="shared" si="539"/>
        <v>250</v>
      </c>
      <c r="H1383" s="2">
        <f t="shared" si="540"/>
        <v>0.70621468926553677</v>
      </c>
      <c r="I1383" s="2"/>
      <c r="J1383" s="2">
        <f t="shared" si="542"/>
        <v>0.11299435028248588</v>
      </c>
      <c r="K1383" s="2">
        <f t="shared" si="543"/>
        <v>0.8192090395480226</v>
      </c>
      <c r="L1383" s="2">
        <f t="shared" si="544"/>
        <v>5.9322033898305086E-2</v>
      </c>
      <c r="M1383" s="2">
        <f t="shared" si="545"/>
        <v>8.4745762711864805E-3</v>
      </c>
      <c r="N1383" s="55">
        <v>40</v>
      </c>
      <c r="O1383" s="55">
        <v>290</v>
      </c>
      <c r="P1383" s="55">
        <v>21</v>
      </c>
      <c r="X1383" s="55">
        <v>0</v>
      </c>
      <c r="Y1383" s="55">
        <v>3</v>
      </c>
      <c r="AG1383" s="7">
        <f>IF(Q1383&gt;0,RANK(Q1383,(N1383:P1383,Q1383:AE1383)),0)</f>
        <v>0</v>
      </c>
      <c r="AH1383" s="7">
        <f>IF(R1383&gt;0,RANK(R1383,(N1383:P1383,Q1383:AE1383)),0)</f>
        <v>0</v>
      </c>
      <c r="AI1383" s="7">
        <f>IF(T1383&gt;0,RANK(T1383,(N1383:P1383,Q1383:AE1383)),0)</f>
        <v>0</v>
      </c>
      <c r="AJ1383" s="7">
        <f>IF(S1383&gt;0,RANK(S1383,(N1383:P1383,Q1383:AE1383)),0)</f>
        <v>0</v>
      </c>
      <c r="AK1383" s="2">
        <f t="shared" si="546"/>
        <v>0</v>
      </c>
      <c r="AL1383" s="2">
        <f t="shared" si="547"/>
        <v>0</v>
      </c>
      <c r="AM1383" s="2">
        <f t="shared" si="548"/>
        <v>0</v>
      </c>
      <c r="AN1383" s="2">
        <f t="shared" si="549"/>
        <v>0</v>
      </c>
      <c r="AP1383" t="s">
        <v>1936</v>
      </c>
      <c r="AQ1383" t="s">
        <v>877</v>
      </c>
      <c r="AT1383">
        <v>2</v>
      </c>
      <c r="AU1383" s="95">
        <v>31</v>
      </c>
      <c r="AV1383" s="97">
        <v>113</v>
      </c>
      <c r="AW1383" s="100">
        <f t="shared" si="550"/>
        <v>31113</v>
      </c>
      <c r="AY1383" s="7" t="s">
        <v>1461</v>
      </c>
    </row>
    <row r="1384" spans="1:51" ht="13" hidden="1" customHeight="1" outlineLevel="1">
      <c r="A1384" t="s">
        <v>1772</v>
      </c>
      <c r="B1384" t="s">
        <v>877</v>
      </c>
      <c r="C1384" s="1">
        <f t="shared" si="541"/>
        <v>317</v>
      </c>
      <c r="D1384" s="7">
        <f>IF(N1384&gt;0, RANK(N1384,(N1384:P1384,Q1384:AE1384)),0)</f>
        <v>2</v>
      </c>
      <c r="E1384" s="7">
        <f>IF(O1384&gt;0,RANK(O1384,(N1384:P1384,Q1384:AE1384)),0)</f>
        <v>1</v>
      </c>
      <c r="F1384" s="7">
        <f>IF(P1384&gt;0,RANK(P1384,(N1384:P1384,Q1384:AE1384)),0)</f>
        <v>3</v>
      </c>
      <c r="G1384" s="1">
        <f t="shared" si="539"/>
        <v>178</v>
      </c>
      <c r="H1384" s="2">
        <f t="shared" si="540"/>
        <v>0.56151419558359617</v>
      </c>
      <c r="I1384" s="2"/>
      <c r="J1384" s="2">
        <f t="shared" si="542"/>
        <v>0.16403785488958991</v>
      </c>
      <c r="K1384" s="2">
        <f t="shared" si="543"/>
        <v>0.72555205047318616</v>
      </c>
      <c r="L1384" s="2">
        <f t="shared" si="544"/>
        <v>0.10410094637223975</v>
      </c>
      <c r="M1384" s="2">
        <f t="shared" si="545"/>
        <v>6.3091482649842018E-3</v>
      </c>
      <c r="N1384" s="55">
        <v>52</v>
      </c>
      <c r="O1384" s="55">
        <v>230</v>
      </c>
      <c r="P1384" s="55">
        <v>33</v>
      </c>
      <c r="X1384" s="55">
        <v>0</v>
      </c>
      <c r="Y1384" s="55">
        <v>2</v>
      </c>
      <c r="AG1384" s="7">
        <f>IF(Q1384&gt;0,RANK(Q1384,(N1384:P1384,Q1384:AE1384)),0)</f>
        <v>0</v>
      </c>
      <c r="AH1384" s="7">
        <f>IF(R1384&gt;0,RANK(R1384,(N1384:P1384,Q1384:AE1384)),0)</f>
        <v>0</v>
      </c>
      <c r="AI1384" s="7">
        <f>IF(T1384&gt;0,RANK(T1384,(N1384:P1384,Q1384:AE1384)),0)</f>
        <v>0</v>
      </c>
      <c r="AJ1384" s="7">
        <f>IF(S1384&gt;0,RANK(S1384,(N1384:P1384,Q1384:AE1384)),0)</f>
        <v>0</v>
      </c>
      <c r="AK1384" s="2">
        <f t="shared" si="546"/>
        <v>0</v>
      </c>
      <c r="AL1384" s="2">
        <f t="shared" si="547"/>
        <v>0</v>
      </c>
      <c r="AM1384" s="2">
        <f t="shared" si="548"/>
        <v>0</v>
      </c>
      <c r="AN1384" s="2">
        <f t="shared" si="549"/>
        <v>0</v>
      </c>
      <c r="AP1384" t="s">
        <v>1772</v>
      </c>
      <c r="AQ1384" t="s">
        <v>877</v>
      </c>
      <c r="AT1384">
        <v>2</v>
      </c>
      <c r="AU1384" s="95">
        <v>31</v>
      </c>
      <c r="AV1384" s="97">
        <v>115</v>
      </c>
      <c r="AW1384" s="100">
        <f t="shared" si="550"/>
        <v>31115</v>
      </c>
      <c r="AY1384" s="7" t="s">
        <v>1461</v>
      </c>
    </row>
    <row r="1385" spans="1:51" ht="13" hidden="1" customHeight="1" outlineLevel="1">
      <c r="A1385" t="s">
        <v>1130</v>
      </c>
      <c r="B1385" t="s">
        <v>877</v>
      </c>
      <c r="C1385" s="1">
        <f t="shared" si="541"/>
        <v>248</v>
      </c>
      <c r="D1385" s="7">
        <f>IF(N1385&gt;0, RANK(N1385,(N1385:P1385,Q1385:AE1385)),0)</f>
        <v>2</v>
      </c>
      <c r="E1385" s="7">
        <f>IF(O1385&gt;0,RANK(O1385,(N1385:P1385,Q1385:AE1385)),0)</f>
        <v>1</v>
      </c>
      <c r="F1385" s="7">
        <f>IF(P1385&gt;0,RANK(P1385,(N1385:P1385,Q1385:AE1385)),0)</f>
        <v>3</v>
      </c>
      <c r="G1385" s="1">
        <f t="shared" si="539"/>
        <v>150</v>
      </c>
      <c r="H1385" s="2">
        <f t="shared" si="540"/>
        <v>0.60483870967741937</v>
      </c>
      <c r="I1385" s="2"/>
      <c r="J1385" s="2">
        <f t="shared" si="542"/>
        <v>0.16129032258064516</v>
      </c>
      <c r="K1385" s="2">
        <f t="shared" si="543"/>
        <v>0.7661290322580645</v>
      </c>
      <c r="L1385" s="2">
        <f t="shared" si="544"/>
        <v>4.4354838709677422E-2</v>
      </c>
      <c r="M1385" s="2">
        <f t="shared" si="545"/>
        <v>2.8225806451612948E-2</v>
      </c>
      <c r="N1385" s="55">
        <v>40</v>
      </c>
      <c r="O1385" s="55">
        <v>190</v>
      </c>
      <c r="P1385" s="55">
        <v>11</v>
      </c>
      <c r="X1385" s="55">
        <v>0</v>
      </c>
      <c r="Y1385" s="55">
        <v>7</v>
      </c>
      <c r="AG1385" s="7">
        <f>IF(Q1385&gt;0,RANK(Q1385,(N1385:P1385,Q1385:AE1385)),0)</f>
        <v>0</v>
      </c>
      <c r="AH1385" s="7">
        <f>IF(R1385&gt;0,RANK(R1385,(N1385:P1385,Q1385:AE1385)),0)</f>
        <v>0</v>
      </c>
      <c r="AI1385" s="7">
        <f>IF(T1385&gt;0,RANK(T1385,(N1385:P1385,Q1385:AE1385)),0)</f>
        <v>0</v>
      </c>
      <c r="AJ1385" s="7">
        <f>IF(S1385&gt;0,RANK(S1385,(N1385:P1385,Q1385:AE1385)),0)</f>
        <v>0</v>
      </c>
      <c r="AK1385" s="2">
        <f t="shared" si="546"/>
        <v>0</v>
      </c>
      <c r="AL1385" s="2">
        <f t="shared" si="547"/>
        <v>0</v>
      </c>
      <c r="AM1385" s="2">
        <f t="shared" si="548"/>
        <v>0</v>
      </c>
      <c r="AN1385" s="2">
        <f t="shared" si="549"/>
        <v>0</v>
      </c>
      <c r="AP1385" t="s">
        <v>1130</v>
      </c>
      <c r="AQ1385" t="s">
        <v>877</v>
      </c>
      <c r="AT1385">
        <v>2</v>
      </c>
      <c r="AU1385" s="95">
        <v>31</v>
      </c>
      <c r="AV1385" s="97">
        <v>117</v>
      </c>
      <c r="AW1385" s="100">
        <f t="shared" si="550"/>
        <v>31117</v>
      </c>
      <c r="AY1385" s="7" t="s">
        <v>1461</v>
      </c>
    </row>
    <row r="1386" spans="1:51" ht="13" hidden="1" customHeight="1" outlineLevel="1">
      <c r="A1386" t="s">
        <v>584</v>
      </c>
      <c r="B1386" t="s">
        <v>877</v>
      </c>
      <c r="C1386" s="1">
        <f t="shared" si="541"/>
        <v>9384</v>
      </c>
      <c r="D1386" s="7">
        <f>IF(N1386&gt;0, RANK(N1386,(N1386:P1386,Q1386:AE1386)),0)</f>
        <v>2</v>
      </c>
      <c r="E1386" s="7">
        <f>IF(O1386&gt;0,RANK(O1386,(N1386:P1386,Q1386:AE1386)),0)</f>
        <v>1</v>
      </c>
      <c r="F1386" s="7">
        <f>IF(P1386&gt;0,RANK(P1386,(N1386:P1386,Q1386:AE1386)),0)</f>
        <v>3</v>
      </c>
      <c r="G1386" s="1">
        <f t="shared" si="539"/>
        <v>3840</v>
      </c>
      <c r="H1386" s="2">
        <f t="shared" si="540"/>
        <v>0.40920716112531969</v>
      </c>
      <c r="I1386" s="2"/>
      <c r="J1386" s="2">
        <f t="shared" si="542"/>
        <v>0.28090366581415177</v>
      </c>
      <c r="K1386" s="2">
        <f t="shared" si="543"/>
        <v>0.69011082693947146</v>
      </c>
      <c r="L1386" s="2">
        <f t="shared" si="544"/>
        <v>1.9075021312872975E-2</v>
      </c>
      <c r="M1386" s="2">
        <f t="shared" si="545"/>
        <v>9.9104859335038542E-3</v>
      </c>
      <c r="N1386" s="55">
        <v>2636</v>
      </c>
      <c r="O1386" s="55">
        <v>6476</v>
      </c>
      <c r="P1386" s="55">
        <v>179</v>
      </c>
      <c r="X1386" s="55">
        <v>4</v>
      </c>
      <c r="Y1386" s="55">
        <v>89</v>
      </c>
      <c r="AG1386" s="7">
        <f>IF(Q1386&gt;0,RANK(Q1386,(N1386:P1386,Q1386:AE1386)),0)</f>
        <v>0</v>
      </c>
      <c r="AH1386" s="7">
        <f>IF(R1386&gt;0,RANK(R1386,(N1386:P1386,Q1386:AE1386)),0)</f>
        <v>0</v>
      </c>
      <c r="AI1386" s="7">
        <f>IF(T1386&gt;0,RANK(T1386,(N1386:P1386,Q1386:AE1386)),0)</f>
        <v>0</v>
      </c>
      <c r="AJ1386" s="7">
        <f>IF(S1386&gt;0,RANK(S1386,(N1386:P1386,Q1386:AE1386)),0)</f>
        <v>0</v>
      </c>
      <c r="AK1386" s="2">
        <f t="shared" si="546"/>
        <v>0</v>
      </c>
      <c r="AL1386" s="2">
        <f t="shared" si="547"/>
        <v>0</v>
      </c>
      <c r="AM1386" s="2">
        <f t="shared" si="548"/>
        <v>0</v>
      </c>
      <c r="AN1386" s="2">
        <f t="shared" si="549"/>
        <v>0</v>
      </c>
      <c r="AP1386" t="s">
        <v>584</v>
      </c>
      <c r="AQ1386" t="s">
        <v>877</v>
      </c>
      <c r="AT1386">
        <v>2</v>
      </c>
      <c r="AU1386" s="95">
        <v>31</v>
      </c>
      <c r="AV1386" s="97">
        <v>119</v>
      </c>
      <c r="AW1386" s="100">
        <f t="shared" si="550"/>
        <v>31119</v>
      </c>
      <c r="AY1386" s="7" t="s">
        <v>1461</v>
      </c>
    </row>
    <row r="1387" spans="1:51" ht="13" hidden="1" customHeight="1" outlineLevel="1">
      <c r="A1387" t="s">
        <v>2508</v>
      </c>
      <c r="B1387" t="s">
        <v>877</v>
      </c>
      <c r="C1387" s="1">
        <f t="shared" si="541"/>
        <v>2899</v>
      </c>
      <c r="D1387" s="7">
        <f>IF(N1387&gt;0, RANK(N1387,(N1387:P1387,Q1387:AE1387)),0)</f>
        <v>2</v>
      </c>
      <c r="E1387" s="7">
        <f>IF(O1387&gt;0,RANK(O1387,(N1387:P1387,Q1387:AE1387)),0)</f>
        <v>1</v>
      </c>
      <c r="F1387" s="7">
        <f>IF(P1387&gt;0,RANK(P1387,(N1387:P1387,Q1387:AE1387)),0)</f>
        <v>3</v>
      </c>
      <c r="G1387" s="1">
        <f t="shared" si="539"/>
        <v>1658</v>
      </c>
      <c r="H1387" s="2">
        <f t="shared" si="540"/>
        <v>0.57192135219041051</v>
      </c>
      <c r="I1387" s="2"/>
      <c r="J1387" s="2">
        <f t="shared" si="542"/>
        <v>0.19075543290789929</v>
      </c>
      <c r="K1387" s="2">
        <f t="shared" si="543"/>
        <v>0.76267678509830972</v>
      </c>
      <c r="L1387" s="2">
        <f t="shared" si="544"/>
        <v>3.2080027595722663E-2</v>
      </c>
      <c r="M1387" s="2">
        <f t="shared" si="545"/>
        <v>1.4487754398068306E-2</v>
      </c>
      <c r="N1387" s="55">
        <v>553</v>
      </c>
      <c r="O1387" s="55">
        <v>2211</v>
      </c>
      <c r="P1387" s="55">
        <v>93</v>
      </c>
      <c r="X1387" s="55">
        <v>0</v>
      </c>
      <c r="Y1387" s="55">
        <v>42</v>
      </c>
      <c r="AG1387" s="7">
        <f>IF(Q1387&gt;0,RANK(Q1387,(N1387:P1387,Q1387:AE1387)),0)</f>
        <v>0</v>
      </c>
      <c r="AH1387" s="7">
        <f>IF(R1387&gt;0,RANK(R1387,(N1387:P1387,Q1387:AE1387)),0)</f>
        <v>0</v>
      </c>
      <c r="AI1387" s="7">
        <f>IF(T1387&gt;0,RANK(T1387,(N1387:P1387,Q1387:AE1387)),0)</f>
        <v>0</v>
      </c>
      <c r="AJ1387" s="7">
        <f>IF(S1387&gt;0,RANK(S1387,(N1387:P1387,Q1387:AE1387)),0)</f>
        <v>0</v>
      </c>
      <c r="AK1387" s="2">
        <f t="shared" si="546"/>
        <v>0</v>
      </c>
      <c r="AL1387" s="2">
        <f t="shared" si="547"/>
        <v>0</v>
      </c>
      <c r="AM1387" s="2">
        <f t="shared" si="548"/>
        <v>0</v>
      </c>
      <c r="AN1387" s="2">
        <f t="shared" si="549"/>
        <v>0</v>
      </c>
      <c r="AP1387" t="s">
        <v>2508</v>
      </c>
      <c r="AQ1387" t="s">
        <v>877</v>
      </c>
      <c r="AT1387">
        <v>2</v>
      </c>
      <c r="AU1387" s="95">
        <v>31</v>
      </c>
      <c r="AV1387" s="97">
        <v>121</v>
      </c>
      <c r="AW1387" s="100">
        <f t="shared" si="550"/>
        <v>31121</v>
      </c>
      <c r="AY1387" s="7" t="s">
        <v>1461</v>
      </c>
    </row>
    <row r="1388" spans="1:51" ht="13" hidden="1" customHeight="1" outlineLevel="1">
      <c r="A1388" t="s">
        <v>2285</v>
      </c>
      <c r="B1388" t="s">
        <v>877</v>
      </c>
      <c r="C1388" s="1">
        <f t="shared" si="541"/>
        <v>1546</v>
      </c>
      <c r="D1388" s="7">
        <f>IF(N1388&gt;0, RANK(N1388,(N1388:P1388,Q1388:AE1388)),0)</f>
        <v>2</v>
      </c>
      <c r="E1388" s="7">
        <f>IF(O1388&gt;0,RANK(O1388,(N1388:P1388,Q1388:AE1388)),0)</f>
        <v>1</v>
      </c>
      <c r="F1388" s="7">
        <f>IF(P1388&gt;0,RANK(P1388,(N1388:P1388,Q1388:AE1388)),0)</f>
        <v>3</v>
      </c>
      <c r="G1388" s="1">
        <f t="shared" si="539"/>
        <v>1019</v>
      </c>
      <c r="H1388" s="2">
        <f t="shared" si="540"/>
        <v>0.6591203104786546</v>
      </c>
      <c r="I1388" s="2"/>
      <c r="J1388" s="2">
        <f t="shared" si="542"/>
        <v>0.15265200517464425</v>
      </c>
      <c r="K1388" s="2">
        <f t="shared" si="543"/>
        <v>0.81177231565329888</v>
      </c>
      <c r="L1388" s="2">
        <f t="shared" si="544"/>
        <v>2.3285899094437259E-2</v>
      </c>
      <c r="M1388" s="2">
        <f t="shared" si="545"/>
        <v>1.2289780077619581E-2</v>
      </c>
      <c r="N1388" s="55">
        <v>236</v>
      </c>
      <c r="O1388" s="55">
        <v>1255</v>
      </c>
      <c r="P1388" s="55">
        <v>36</v>
      </c>
      <c r="X1388" s="55">
        <v>3</v>
      </c>
      <c r="Y1388" s="55">
        <v>16</v>
      </c>
      <c r="AG1388" s="7">
        <f>IF(Q1388&gt;0,RANK(Q1388,(N1388:P1388,Q1388:AE1388)),0)</f>
        <v>0</v>
      </c>
      <c r="AH1388" s="7">
        <f>IF(R1388&gt;0,RANK(R1388,(N1388:P1388,Q1388:AE1388)),0)</f>
        <v>0</v>
      </c>
      <c r="AI1388" s="7">
        <f>IF(T1388&gt;0,RANK(T1388,(N1388:P1388,Q1388:AE1388)),0)</f>
        <v>0</v>
      </c>
      <c r="AJ1388" s="7">
        <f>IF(S1388&gt;0,RANK(S1388,(N1388:P1388,Q1388:AE1388)),0)</f>
        <v>0</v>
      </c>
      <c r="AK1388" s="2">
        <f t="shared" si="546"/>
        <v>0</v>
      </c>
      <c r="AL1388" s="2">
        <f t="shared" si="547"/>
        <v>0</v>
      </c>
      <c r="AM1388" s="2">
        <f t="shared" si="548"/>
        <v>0</v>
      </c>
      <c r="AN1388" s="2">
        <f t="shared" si="549"/>
        <v>0</v>
      </c>
      <c r="AP1388" t="s">
        <v>2285</v>
      </c>
      <c r="AQ1388" t="s">
        <v>877</v>
      </c>
      <c r="AT1388">
        <v>2</v>
      </c>
      <c r="AU1388" s="95">
        <v>31</v>
      </c>
      <c r="AV1388" s="97">
        <v>123</v>
      </c>
      <c r="AW1388" s="100">
        <f t="shared" si="550"/>
        <v>31123</v>
      </c>
      <c r="AY1388" s="7" t="s">
        <v>1461</v>
      </c>
    </row>
    <row r="1389" spans="1:51" ht="13" hidden="1" customHeight="1" outlineLevel="1">
      <c r="A1389" t="s">
        <v>327</v>
      </c>
      <c r="B1389" t="s">
        <v>877</v>
      </c>
      <c r="C1389" s="1">
        <f t="shared" si="541"/>
        <v>1178</v>
      </c>
      <c r="D1389" s="7">
        <f>IF(N1389&gt;0, RANK(N1389,(N1389:P1389,Q1389:AE1389)),0)</f>
        <v>2</v>
      </c>
      <c r="E1389" s="7">
        <f>IF(O1389&gt;0,RANK(O1389,(N1389:P1389,Q1389:AE1389)),0)</f>
        <v>1</v>
      </c>
      <c r="F1389" s="7">
        <f>IF(P1389&gt;0,RANK(P1389,(N1389:P1389,Q1389:AE1389)),0)</f>
        <v>3</v>
      </c>
      <c r="G1389" s="1">
        <f t="shared" si="539"/>
        <v>500</v>
      </c>
      <c r="H1389" s="2">
        <f t="shared" si="540"/>
        <v>0.42444821731748728</v>
      </c>
      <c r="I1389" s="2"/>
      <c r="J1389" s="2">
        <f t="shared" si="542"/>
        <v>0.2699490662139219</v>
      </c>
      <c r="K1389" s="2">
        <f t="shared" si="543"/>
        <v>0.69439728353140917</v>
      </c>
      <c r="L1389" s="2">
        <f t="shared" si="544"/>
        <v>2.3769100169779286E-2</v>
      </c>
      <c r="M1389" s="2">
        <f t="shared" si="545"/>
        <v>1.1884550084889648E-2</v>
      </c>
      <c r="N1389" s="55">
        <v>318</v>
      </c>
      <c r="O1389" s="55">
        <v>818</v>
      </c>
      <c r="P1389" s="55">
        <v>28</v>
      </c>
      <c r="X1389" s="55">
        <v>2</v>
      </c>
      <c r="Y1389" s="55">
        <v>12</v>
      </c>
      <c r="AG1389" s="7">
        <f>IF(Q1389&gt;0,RANK(Q1389,(N1389:P1389,Q1389:AE1389)),0)</f>
        <v>0</v>
      </c>
      <c r="AH1389" s="7">
        <f>IF(R1389&gt;0,RANK(R1389,(N1389:P1389,Q1389:AE1389)),0)</f>
        <v>0</v>
      </c>
      <c r="AI1389" s="7">
        <f>IF(T1389&gt;0,RANK(T1389,(N1389:P1389,Q1389:AE1389)),0)</f>
        <v>0</v>
      </c>
      <c r="AJ1389" s="7">
        <f>IF(S1389&gt;0,RANK(S1389,(N1389:P1389,Q1389:AE1389)),0)</f>
        <v>0</v>
      </c>
      <c r="AK1389" s="2">
        <f t="shared" si="546"/>
        <v>0</v>
      </c>
      <c r="AL1389" s="2">
        <f t="shared" si="547"/>
        <v>0</v>
      </c>
      <c r="AM1389" s="2">
        <f t="shared" si="548"/>
        <v>0</v>
      </c>
      <c r="AN1389" s="2">
        <f t="shared" si="549"/>
        <v>0</v>
      </c>
      <c r="AP1389" t="s">
        <v>327</v>
      </c>
      <c r="AQ1389" t="s">
        <v>877</v>
      </c>
      <c r="AT1389">
        <v>2</v>
      </c>
      <c r="AU1389" s="95">
        <v>31</v>
      </c>
      <c r="AV1389" s="97">
        <v>125</v>
      </c>
      <c r="AW1389" s="100">
        <f t="shared" si="550"/>
        <v>31125</v>
      </c>
      <c r="AY1389" s="7" t="s">
        <v>1461</v>
      </c>
    </row>
    <row r="1390" spans="1:51" ht="13" hidden="1" customHeight="1" outlineLevel="1">
      <c r="A1390" t="s">
        <v>2205</v>
      </c>
      <c r="B1390" t="s">
        <v>877</v>
      </c>
      <c r="C1390" s="1">
        <f t="shared" si="541"/>
        <v>2399</v>
      </c>
      <c r="D1390" s="7">
        <f>IF(N1390&gt;0, RANK(N1390,(N1390:P1390,Q1390:AE1390)),0)</f>
        <v>2</v>
      </c>
      <c r="E1390" s="7">
        <f>IF(O1390&gt;0,RANK(O1390,(N1390:P1390,Q1390:AE1390)),0)</f>
        <v>1</v>
      </c>
      <c r="F1390" s="7">
        <f>IF(P1390&gt;0,RANK(P1390,(N1390:P1390,Q1390:AE1390)),0)</f>
        <v>3</v>
      </c>
      <c r="G1390" s="1">
        <f t="shared" si="539"/>
        <v>1176</v>
      </c>
      <c r="H1390" s="2">
        <f t="shared" si="540"/>
        <v>0.49020425177157151</v>
      </c>
      <c r="I1390" s="2"/>
      <c r="J1390" s="2">
        <f t="shared" si="542"/>
        <v>0.23092955398082535</v>
      </c>
      <c r="K1390" s="2">
        <f t="shared" si="543"/>
        <v>0.72113380575239683</v>
      </c>
      <c r="L1390" s="2">
        <f t="shared" si="544"/>
        <v>3.0846185910796166E-2</v>
      </c>
      <c r="M1390" s="2">
        <f t="shared" si="545"/>
        <v>1.7090454355981631E-2</v>
      </c>
      <c r="N1390" s="55">
        <v>554</v>
      </c>
      <c r="O1390" s="55">
        <v>1730</v>
      </c>
      <c r="P1390" s="55">
        <v>74</v>
      </c>
      <c r="X1390" s="55">
        <v>0</v>
      </c>
      <c r="Y1390" s="55">
        <v>41</v>
      </c>
      <c r="AG1390" s="7">
        <f>IF(Q1390&gt;0,RANK(Q1390,(N1390:P1390,Q1390:AE1390)),0)</f>
        <v>0</v>
      </c>
      <c r="AH1390" s="7">
        <f>IF(R1390&gt;0,RANK(R1390,(N1390:P1390,Q1390:AE1390)),0)</f>
        <v>0</v>
      </c>
      <c r="AI1390" s="7">
        <f>IF(T1390&gt;0,RANK(T1390,(N1390:P1390,Q1390:AE1390)),0)</f>
        <v>0</v>
      </c>
      <c r="AJ1390" s="7">
        <f>IF(S1390&gt;0,RANK(S1390,(N1390:P1390,Q1390:AE1390)),0)</f>
        <v>0</v>
      </c>
      <c r="AK1390" s="2">
        <f t="shared" si="546"/>
        <v>0</v>
      </c>
      <c r="AL1390" s="2">
        <f t="shared" si="547"/>
        <v>0</v>
      </c>
      <c r="AM1390" s="2">
        <f t="shared" si="548"/>
        <v>0</v>
      </c>
      <c r="AN1390" s="2">
        <f t="shared" si="549"/>
        <v>0</v>
      </c>
      <c r="AP1390" t="s">
        <v>2205</v>
      </c>
      <c r="AQ1390" t="s">
        <v>877</v>
      </c>
      <c r="AT1390">
        <v>2</v>
      </c>
      <c r="AU1390" s="95">
        <v>31</v>
      </c>
      <c r="AV1390" s="97">
        <v>127</v>
      </c>
      <c r="AW1390" s="100">
        <f t="shared" si="550"/>
        <v>31127</v>
      </c>
      <c r="AY1390" s="7" t="s">
        <v>1461</v>
      </c>
    </row>
    <row r="1391" spans="1:51" ht="13" hidden="1" customHeight="1" outlineLevel="1">
      <c r="A1391" t="s">
        <v>1056</v>
      </c>
      <c r="B1391" t="s">
        <v>877</v>
      </c>
      <c r="C1391" s="1">
        <f t="shared" ref="C1391:C1420" si="551">SUM(N1391:AE1391)</f>
        <v>1527</v>
      </c>
      <c r="D1391" s="7">
        <f>IF(N1391&gt;0, RANK(N1391,(N1391:P1391,Q1391:AE1391)),0)</f>
        <v>2</v>
      </c>
      <c r="E1391" s="7">
        <f>IF(O1391&gt;0,RANK(O1391,(N1391:P1391,Q1391:AE1391)),0)</f>
        <v>1</v>
      </c>
      <c r="F1391" s="7">
        <f>IF(P1391&gt;0,RANK(P1391,(N1391:P1391,Q1391:AE1391)),0)</f>
        <v>3</v>
      </c>
      <c r="G1391" s="1">
        <f t="shared" si="539"/>
        <v>897</v>
      </c>
      <c r="H1391" s="2">
        <f t="shared" si="540"/>
        <v>0.58742632612966605</v>
      </c>
      <c r="I1391" s="2"/>
      <c r="J1391" s="2">
        <f t="shared" ref="J1391:J1420" si="552">IF($C1391=0,"-",N1391/$C1391)</f>
        <v>0.18205631958087753</v>
      </c>
      <c r="K1391" s="2">
        <f t="shared" ref="K1391:K1420" si="553">IF($C1391=0,"-",O1391/$C1391)</f>
        <v>0.76948264571054359</v>
      </c>
      <c r="L1391" s="2">
        <f t="shared" ref="L1391:L1420" si="554">IF($C1391=0,"-",P1391/$C1391)</f>
        <v>3.1434184675834968E-2</v>
      </c>
      <c r="M1391" s="2">
        <f t="shared" ref="M1391:M1420" si="555">IF(C1391=0,"-",(1-J1391-K1391-L1391))</f>
        <v>1.7026850032743908E-2</v>
      </c>
      <c r="N1391" s="55">
        <v>278</v>
      </c>
      <c r="O1391" s="55">
        <v>1175</v>
      </c>
      <c r="P1391" s="55">
        <v>48</v>
      </c>
      <c r="X1391" s="55">
        <v>0</v>
      </c>
      <c r="Y1391" s="55">
        <v>26</v>
      </c>
      <c r="AG1391" s="7">
        <f>IF(Q1391&gt;0,RANK(Q1391,(N1391:P1391,Q1391:AE1391)),0)</f>
        <v>0</v>
      </c>
      <c r="AH1391" s="7">
        <f>IF(R1391&gt;0,RANK(R1391,(N1391:P1391,Q1391:AE1391)),0)</f>
        <v>0</v>
      </c>
      <c r="AI1391" s="7">
        <f>IF(T1391&gt;0,RANK(T1391,(N1391:P1391,Q1391:AE1391)),0)</f>
        <v>0</v>
      </c>
      <c r="AJ1391" s="7">
        <f>IF(S1391&gt;0,RANK(S1391,(N1391:P1391,Q1391:AE1391)),0)</f>
        <v>0</v>
      </c>
      <c r="AK1391" s="2">
        <f t="shared" ref="AK1391:AK1420" si="556">IF($C1391=0,"-",Q1391/$C1391)</f>
        <v>0</v>
      </c>
      <c r="AL1391" s="2">
        <f t="shared" ref="AL1391:AL1420" si="557">IF($C1391=0,"-",R1391/$C1391)</f>
        <v>0</v>
      </c>
      <c r="AM1391" s="2">
        <f t="shared" ref="AM1391:AM1420" si="558">IF($C1391=0,"-",T1391/$C1391)</f>
        <v>0</v>
      </c>
      <c r="AN1391" s="2">
        <f t="shared" ref="AN1391:AN1420" si="559">IF($C1391=0,"-",S1391/$C1391)</f>
        <v>0</v>
      </c>
      <c r="AP1391" t="s">
        <v>1056</v>
      </c>
      <c r="AQ1391" t="s">
        <v>877</v>
      </c>
      <c r="AT1391">
        <v>2</v>
      </c>
      <c r="AU1391" s="95">
        <v>31</v>
      </c>
      <c r="AV1391" s="97">
        <v>129</v>
      </c>
      <c r="AW1391" s="100">
        <f t="shared" si="550"/>
        <v>31129</v>
      </c>
      <c r="AY1391" s="7" t="s">
        <v>1461</v>
      </c>
    </row>
    <row r="1392" spans="1:51" ht="13" hidden="1" customHeight="1" outlineLevel="1">
      <c r="A1392" t="s">
        <v>1490</v>
      </c>
      <c r="B1392" t="s">
        <v>877</v>
      </c>
      <c r="C1392" s="1">
        <f t="shared" si="551"/>
        <v>5408</v>
      </c>
      <c r="D1392" s="7">
        <f>IF(N1392&gt;0, RANK(N1392,(N1392:P1392,Q1392:AE1392)),0)</f>
        <v>2</v>
      </c>
      <c r="E1392" s="7">
        <f>IF(O1392&gt;0,RANK(O1392,(N1392:P1392,Q1392:AE1392)),0)</f>
        <v>1</v>
      </c>
      <c r="F1392" s="7">
        <f>IF(P1392&gt;0,RANK(P1392,(N1392:P1392,Q1392:AE1392)),0)</f>
        <v>3</v>
      </c>
      <c r="G1392" s="1">
        <f t="shared" si="539"/>
        <v>2456</v>
      </c>
      <c r="H1392" s="2">
        <f t="shared" si="540"/>
        <v>0.45414201183431951</v>
      </c>
      <c r="I1392" s="2"/>
      <c r="J1392" s="2">
        <f t="shared" si="552"/>
        <v>0.253698224852071</v>
      </c>
      <c r="K1392" s="2">
        <f t="shared" si="553"/>
        <v>0.70784023668639051</v>
      </c>
      <c r="L1392" s="2">
        <f t="shared" si="554"/>
        <v>2.514792899408284E-2</v>
      </c>
      <c r="M1392" s="2">
        <f t="shared" si="555"/>
        <v>1.3313609467455707E-2</v>
      </c>
      <c r="N1392" s="55">
        <v>1372</v>
      </c>
      <c r="O1392" s="55">
        <v>3828</v>
      </c>
      <c r="P1392" s="55">
        <v>136</v>
      </c>
      <c r="X1392" s="55">
        <v>4</v>
      </c>
      <c r="Y1392" s="55">
        <v>68</v>
      </c>
      <c r="AG1392" s="7">
        <f>IF(Q1392&gt;0,RANK(Q1392,(N1392:P1392,Q1392:AE1392)),0)</f>
        <v>0</v>
      </c>
      <c r="AH1392" s="7">
        <f>IF(R1392&gt;0,RANK(R1392,(N1392:P1392,Q1392:AE1392)),0)</f>
        <v>0</v>
      </c>
      <c r="AI1392" s="7">
        <f>IF(T1392&gt;0,RANK(T1392,(N1392:P1392,Q1392:AE1392)),0)</f>
        <v>0</v>
      </c>
      <c r="AJ1392" s="7">
        <f>IF(S1392&gt;0,RANK(S1392,(N1392:P1392,Q1392:AE1392)),0)</f>
        <v>0</v>
      </c>
      <c r="AK1392" s="2">
        <f t="shared" si="556"/>
        <v>0</v>
      </c>
      <c r="AL1392" s="2">
        <f t="shared" si="557"/>
        <v>0</v>
      </c>
      <c r="AM1392" s="2">
        <f t="shared" si="558"/>
        <v>0</v>
      </c>
      <c r="AN1392" s="2">
        <f t="shared" si="559"/>
        <v>0</v>
      </c>
      <c r="AP1392" t="s">
        <v>1490</v>
      </c>
      <c r="AQ1392" t="s">
        <v>877</v>
      </c>
      <c r="AT1392">
        <v>2</v>
      </c>
      <c r="AU1392" s="95">
        <v>31</v>
      </c>
      <c r="AV1392" s="97">
        <v>131</v>
      </c>
      <c r="AW1392" s="100">
        <f t="shared" si="550"/>
        <v>31131</v>
      </c>
      <c r="AY1392" s="7" t="s">
        <v>1461</v>
      </c>
    </row>
    <row r="1393" spans="1:51" ht="13" hidden="1" customHeight="1" outlineLevel="1">
      <c r="A1393" t="s">
        <v>1771</v>
      </c>
      <c r="B1393" t="s">
        <v>877</v>
      </c>
      <c r="C1393" s="1">
        <f t="shared" si="551"/>
        <v>1093</v>
      </c>
      <c r="D1393" s="7">
        <f>IF(N1393&gt;0, RANK(N1393,(N1393:P1393,Q1393:AE1393)),0)</f>
        <v>2</v>
      </c>
      <c r="E1393" s="7">
        <f>IF(O1393&gt;0,RANK(O1393,(N1393:P1393,Q1393:AE1393)),0)</f>
        <v>1</v>
      </c>
      <c r="F1393" s="7">
        <f>IF(P1393&gt;0,RANK(P1393,(N1393:P1393,Q1393:AE1393)),0)</f>
        <v>4</v>
      </c>
      <c r="G1393" s="1">
        <f t="shared" si="539"/>
        <v>512</v>
      </c>
      <c r="H1393" s="2">
        <f t="shared" si="540"/>
        <v>0.4684354986276304</v>
      </c>
      <c r="I1393" s="2"/>
      <c r="J1393" s="2">
        <f t="shared" si="552"/>
        <v>0.25251601097895698</v>
      </c>
      <c r="K1393" s="2">
        <f t="shared" si="553"/>
        <v>0.72095150960658738</v>
      </c>
      <c r="L1393" s="2">
        <f t="shared" si="554"/>
        <v>1.1893870082342177E-2</v>
      </c>
      <c r="M1393" s="2">
        <f t="shared" si="555"/>
        <v>1.4638609332113401E-2</v>
      </c>
      <c r="N1393" s="55">
        <v>276</v>
      </c>
      <c r="O1393" s="55">
        <v>788</v>
      </c>
      <c r="P1393" s="55">
        <v>13</v>
      </c>
      <c r="X1393" s="55">
        <v>0</v>
      </c>
      <c r="Y1393" s="55">
        <v>16</v>
      </c>
      <c r="AG1393" s="7">
        <f>IF(Q1393&gt;0,RANK(Q1393,(N1393:P1393,Q1393:AE1393)),0)</f>
        <v>0</v>
      </c>
      <c r="AH1393" s="7">
        <f>IF(R1393&gt;0,RANK(R1393,(N1393:P1393,Q1393:AE1393)),0)</f>
        <v>0</v>
      </c>
      <c r="AI1393" s="7">
        <f>IF(T1393&gt;0,RANK(T1393,(N1393:P1393,Q1393:AE1393)),0)</f>
        <v>0</v>
      </c>
      <c r="AJ1393" s="7">
        <f>IF(S1393&gt;0,RANK(S1393,(N1393:P1393,Q1393:AE1393)),0)</f>
        <v>0</v>
      </c>
      <c r="AK1393" s="2">
        <f t="shared" si="556"/>
        <v>0</v>
      </c>
      <c r="AL1393" s="2">
        <f t="shared" si="557"/>
        <v>0</v>
      </c>
      <c r="AM1393" s="2">
        <f t="shared" si="558"/>
        <v>0</v>
      </c>
      <c r="AN1393" s="2">
        <f t="shared" si="559"/>
        <v>0</v>
      </c>
      <c r="AP1393" t="s">
        <v>1771</v>
      </c>
      <c r="AQ1393" t="s">
        <v>877</v>
      </c>
      <c r="AT1393">
        <v>2</v>
      </c>
      <c r="AU1393" s="95">
        <v>31</v>
      </c>
      <c r="AV1393" s="97">
        <v>133</v>
      </c>
      <c r="AW1393" s="100">
        <f t="shared" si="550"/>
        <v>31133</v>
      </c>
      <c r="AY1393" s="7" t="s">
        <v>1461</v>
      </c>
    </row>
    <row r="1394" spans="1:51" ht="13" hidden="1" customHeight="1" outlineLevel="1">
      <c r="A1394" t="s">
        <v>751</v>
      </c>
      <c r="B1394" t="s">
        <v>877</v>
      </c>
      <c r="C1394" s="1">
        <f t="shared" si="551"/>
        <v>1042</v>
      </c>
      <c r="D1394" s="7">
        <f>IF(N1394&gt;0, RANK(N1394,(N1394:P1394,Q1394:AE1394)),0)</f>
        <v>2</v>
      </c>
      <c r="E1394" s="7">
        <f>IF(O1394&gt;0,RANK(O1394,(N1394:P1394,Q1394:AE1394)),0)</f>
        <v>1</v>
      </c>
      <c r="F1394" s="7">
        <f>IF(P1394&gt;0,RANK(P1394,(N1394:P1394,Q1394:AE1394)),0)</f>
        <v>3</v>
      </c>
      <c r="G1394" s="1">
        <f t="shared" si="539"/>
        <v>734</v>
      </c>
      <c r="H1394" s="2">
        <f t="shared" si="540"/>
        <v>0.70441458733205375</v>
      </c>
      <c r="I1394" s="2"/>
      <c r="J1394" s="2">
        <f t="shared" si="552"/>
        <v>0.12284069097888675</v>
      </c>
      <c r="K1394" s="2">
        <f t="shared" si="553"/>
        <v>0.82725527831094048</v>
      </c>
      <c r="L1394" s="2">
        <f t="shared" si="554"/>
        <v>4.3186180422264873E-2</v>
      </c>
      <c r="M1394" s="2">
        <f t="shared" si="555"/>
        <v>6.7178502879079241E-3</v>
      </c>
      <c r="N1394" s="55">
        <v>128</v>
      </c>
      <c r="O1394" s="55">
        <v>862</v>
      </c>
      <c r="P1394" s="55">
        <v>45</v>
      </c>
      <c r="X1394" s="55">
        <v>1</v>
      </c>
      <c r="Y1394" s="55">
        <v>6</v>
      </c>
      <c r="AG1394" s="7">
        <f>IF(Q1394&gt;0,RANK(Q1394,(N1394:P1394,Q1394:AE1394)),0)</f>
        <v>0</v>
      </c>
      <c r="AH1394" s="7">
        <f>IF(R1394&gt;0,RANK(R1394,(N1394:P1394,Q1394:AE1394)),0)</f>
        <v>0</v>
      </c>
      <c r="AI1394" s="7">
        <f>IF(T1394&gt;0,RANK(T1394,(N1394:P1394,Q1394:AE1394)),0)</f>
        <v>0</v>
      </c>
      <c r="AJ1394" s="7">
        <f>IF(S1394&gt;0,RANK(S1394,(N1394:P1394,Q1394:AE1394)),0)</f>
        <v>0</v>
      </c>
      <c r="AK1394" s="2">
        <f t="shared" si="556"/>
        <v>0</v>
      </c>
      <c r="AL1394" s="2">
        <f t="shared" si="557"/>
        <v>0</v>
      </c>
      <c r="AM1394" s="2">
        <f t="shared" si="558"/>
        <v>0</v>
      </c>
      <c r="AN1394" s="2">
        <f t="shared" si="559"/>
        <v>0</v>
      </c>
      <c r="AP1394" t="s">
        <v>751</v>
      </c>
      <c r="AQ1394" t="s">
        <v>877</v>
      </c>
      <c r="AT1394">
        <v>2</v>
      </c>
      <c r="AU1394" s="95">
        <v>31</v>
      </c>
      <c r="AV1394" s="97">
        <v>135</v>
      </c>
      <c r="AW1394" s="100">
        <f t="shared" si="550"/>
        <v>31135</v>
      </c>
      <c r="AY1394" s="7" t="s">
        <v>1461</v>
      </c>
    </row>
    <row r="1395" spans="1:51" ht="13" hidden="1" customHeight="1" outlineLevel="1">
      <c r="A1395" t="s">
        <v>1695</v>
      </c>
      <c r="B1395" t="s">
        <v>877</v>
      </c>
      <c r="C1395" s="1">
        <f t="shared" si="551"/>
        <v>3388</v>
      </c>
      <c r="D1395" s="7">
        <f>IF(N1395&gt;0, RANK(N1395,(N1395:P1395,Q1395:AE1395)),0)</f>
        <v>2</v>
      </c>
      <c r="E1395" s="7">
        <f>IF(O1395&gt;0,RANK(O1395,(N1395:P1395,Q1395:AE1395)),0)</f>
        <v>1</v>
      </c>
      <c r="F1395" s="7">
        <f>IF(P1395&gt;0,RANK(P1395,(N1395:P1395,Q1395:AE1395)),0)</f>
        <v>3</v>
      </c>
      <c r="G1395" s="1">
        <f t="shared" si="539"/>
        <v>2252</v>
      </c>
      <c r="H1395" s="2">
        <f t="shared" si="540"/>
        <v>0.66469893742621011</v>
      </c>
      <c r="I1395" s="2"/>
      <c r="J1395" s="2">
        <f t="shared" si="552"/>
        <v>0.1396103896103896</v>
      </c>
      <c r="K1395" s="2">
        <f t="shared" si="553"/>
        <v>0.80430932703659974</v>
      </c>
      <c r="L1395" s="2">
        <f t="shared" si="554"/>
        <v>4.3388429752066117E-2</v>
      </c>
      <c r="M1395" s="2">
        <f t="shared" si="555"/>
        <v>1.2691853600944512E-2</v>
      </c>
      <c r="N1395" s="55">
        <v>473</v>
      </c>
      <c r="O1395" s="55">
        <v>2725</v>
      </c>
      <c r="P1395" s="55">
        <v>147</v>
      </c>
      <c r="X1395" s="55">
        <v>1</v>
      </c>
      <c r="Y1395" s="55">
        <v>42</v>
      </c>
      <c r="AG1395" s="7">
        <f>IF(Q1395&gt;0,RANK(Q1395,(N1395:P1395,Q1395:AE1395)),0)</f>
        <v>0</v>
      </c>
      <c r="AH1395" s="7">
        <f>IF(R1395&gt;0,RANK(R1395,(N1395:P1395,Q1395:AE1395)),0)</f>
        <v>0</v>
      </c>
      <c r="AI1395" s="7">
        <f>IF(T1395&gt;0,RANK(T1395,(N1395:P1395,Q1395:AE1395)),0)</f>
        <v>0</v>
      </c>
      <c r="AJ1395" s="7">
        <f>IF(S1395&gt;0,RANK(S1395,(N1395:P1395,Q1395:AE1395)),0)</f>
        <v>0</v>
      </c>
      <c r="AK1395" s="2">
        <f t="shared" si="556"/>
        <v>0</v>
      </c>
      <c r="AL1395" s="2">
        <f t="shared" si="557"/>
        <v>0</v>
      </c>
      <c r="AM1395" s="2">
        <f t="shared" si="558"/>
        <v>0</v>
      </c>
      <c r="AN1395" s="2">
        <f t="shared" si="559"/>
        <v>0</v>
      </c>
      <c r="AP1395" t="s">
        <v>1695</v>
      </c>
      <c r="AQ1395" t="s">
        <v>877</v>
      </c>
      <c r="AT1395">
        <v>2</v>
      </c>
      <c r="AU1395" s="95">
        <v>31</v>
      </c>
      <c r="AV1395" s="97">
        <v>137</v>
      </c>
      <c r="AW1395" s="100">
        <f t="shared" si="550"/>
        <v>31137</v>
      </c>
      <c r="AY1395" s="7" t="s">
        <v>1461</v>
      </c>
    </row>
    <row r="1396" spans="1:51" ht="13" hidden="1" customHeight="1" outlineLevel="1">
      <c r="A1396" t="s">
        <v>2547</v>
      </c>
      <c r="B1396" t="s">
        <v>877</v>
      </c>
      <c r="C1396" s="1">
        <f t="shared" si="551"/>
        <v>2357</v>
      </c>
      <c r="D1396" s="7">
        <f>IF(N1396&gt;0, RANK(N1396,(N1396:P1396,Q1396:AE1396)),0)</f>
        <v>2</v>
      </c>
      <c r="E1396" s="7">
        <f>IF(O1396&gt;0,RANK(O1396,(N1396:P1396,Q1396:AE1396)),0)</f>
        <v>1</v>
      </c>
      <c r="F1396" s="7">
        <f>IF(P1396&gt;0,RANK(P1396,(N1396:P1396,Q1396:AE1396)),0)</f>
        <v>3</v>
      </c>
      <c r="G1396" s="1">
        <f t="shared" si="539"/>
        <v>1398</v>
      </c>
      <c r="H1396" s="2">
        <f t="shared" si="540"/>
        <v>0.59312685617310135</v>
      </c>
      <c r="I1396" s="2"/>
      <c r="J1396" s="2">
        <f t="shared" si="552"/>
        <v>0.18879932117098006</v>
      </c>
      <c r="K1396" s="2">
        <f t="shared" si="553"/>
        <v>0.78192617734408143</v>
      </c>
      <c r="L1396" s="2">
        <f t="shared" si="554"/>
        <v>1.9092066185829443E-2</v>
      </c>
      <c r="M1396" s="2">
        <f t="shared" si="555"/>
        <v>1.0182435299109043E-2</v>
      </c>
      <c r="N1396" s="55">
        <v>445</v>
      </c>
      <c r="O1396" s="55">
        <v>1843</v>
      </c>
      <c r="P1396" s="55">
        <v>45</v>
      </c>
      <c r="X1396" s="55">
        <v>0</v>
      </c>
      <c r="Y1396" s="55">
        <v>24</v>
      </c>
      <c r="AG1396" s="7">
        <f>IF(Q1396&gt;0,RANK(Q1396,(N1396:P1396,Q1396:AE1396)),0)</f>
        <v>0</v>
      </c>
      <c r="AH1396" s="7">
        <f>IF(R1396&gt;0,RANK(R1396,(N1396:P1396,Q1396:AE1396)),0)</f>
        <v>0</v>
      </c>
      <c r="AI1396" s="7">
        <f>IF(T1396&gt;0,RANK(T1396,(N1396:P1396,Q1396:AE1396)),0)</f>
        <v>0</v>
      </c>
      <c r="AJ1396" s="7">
        <f>IF(S1396&gt;0,RANK(S1396,(N1396:P1396,Q1396:AE1396)),0)</f>
        <v>0</v>
      </c>
      <c r="AK1396" s="2">
        <f t="shared" si="556"/>
        <v>0</v>
      </c>
      <c r="AL1396" s="2">
        <f t="shared" si="557"/>
        <v>0</v>
      </c>
      <c r="AM1396" s="2">
        <f t="shared" si="558"/>
        <v>0</v>
      </c>
      <c r="AN1396" s="2">
        <f t="shared" si="559"/>
        <v>0</v>
      </c>
      <c r="AP1396" t="s">
        <v>2547</v>
      </c>
      <c r="AQ1396" t="s">
        <v>877</v>
      </c>
      <c r="AT1396">
        <v>2</v>
      </c>
      <c r="AU1396" s="95">
        <v>31</v>
      </c>
      <c r="AV1396" s="97">
        <v>139</v>
      </c>
      <c r="AW1396" s="100">
        <f t="shared" si="550"/>
        <v>31139</v>
      </c>
      <c r="AY1396" s="7" t="s">
        <v>1461</v>
      </c>
    </row>
    <row r="1397" spans="1:51" ht="13" hidden="1" customHeight="1" outlineLevel="1">
      <c r="A1397" t="s">
        <v>1305</v>
      </c>
      <c r="B1397" t="s">
        <v>877</v>
      </c>
      <c r="C1397" s="1">
        <f t="shared" si="551"/>
        <v>9291</v>
      </c>
      <c r="D1397" s="7">
        <f>IF(N1397&gt;0, RANK(N1397,(N1397:P1397,Q1397:AE1397)),0)</f>
        <v>2</v>
      </c>
      <c r="E1397" s="7">
        <f>IF(O1397&gt;0,RANK(O1397,(N1397:P1397,Q1397:AE1397)),0)</f>
        <v>1</v>
      </c>
      <c r="F1397" s="7">
        <f>IF(P1397&gt;0,RANK(P1397,(N1397:P1397,Q1397:AE1397)),0)</f>
        <v>3</v>
      </c>
      <c r="G1397" s="1">
        <f t="shared" si="539"/>
        <v>5557</v>
      </c>
      <c r="H1397" s="2">
        <f t="shared" si="540"/>
        <v>0.5981056936820579</v>
      </c>
      <c r="I1397" s="2"/>
      <c r="J1397" s="2">
        <f t="shared" si="552"/>
        <v>0.18566354536648369</v>
      </c>
      <c r="K1397" s="2">
        <f t="shared" si="553"/>
        <v>0.78376923904854157</v>
      </c>
      <c r="L1397" s="2">
        <f t="shared" si="554"/>
        <v>2.1310946076848563E-2</v>
      </c>
      <c r="M1397" s="2">
        <f t="shared" si="555"/>
        <v>9.2562695081262088E-3</v>
      </c>
      <c r="N1397" s="55">
        <v>1725</v>
      </c>
      <c r="O1397" s="55">
        <v>7282</v>
      </c>
      <c r="P1397" s="55">
        <v>198</v>
      </c>
      <c r="X1397" s="55">
        <v>2</v>
      </c>
      <c r="Y1397" s="55">
        <v>84</v>
      </c>
      <c r="AG1397" s="7">
        <f>IF(Q1397&gt;0,RANK(Q1397,(N1397:P1397,Q1397:AE1397)),0)</f>
        <v>0</v>
      </c>
      <c r="AH1397" s="7">
        <f>IF(R1397&gt;0,RANK(R1397,(N1397:P1397,Q1397:AE1397)),0)</f>
        <v>0</v>
      </c>
      <c r="AI1397" s="7">
        <f>IF(T1397&gt;0,RANK(T1397,(N1397:P1397,Q1397:AE1397)),0)</f>
        <v>0</v>
      </c>
      <c r="AJ1397" s="7">
        <f>IF(S1397&gt;0,RANK(S1397,(N1397:P1397,Q1397:AE1397)),0)</f>
        <v>0</v>
      </c>
      <c r="AK1397" s="2">
        <f t="shared" si="556"/>
        <v>0</v>
      </c>
      <c r="AL1397" s="2">
        <f t="shared" si="557"/>
        <v>0</v>
      </c>
      <c r="AM1397" s="2">
        <f t="shared" si="558"/>
        <v>0</v>
      </c>
      <c r="AN1397" s="2">
        <f t="shared" si="559"/>
        <v>0</v>
      </c>
      <c r="AP1397" t="s">
        <v>1305</v>
      </c>
      <c r="AQ1397" t="s">
        <v>877</v>
      </c>
      <c r="AT1397">
        <v>2</v>
      </c>
      <c r="AU1397" s="95">
        <v>31</v>
      </c>
      <c r="AV1397" s="97">
        <v>141</v>
      </c>
      <c r="AW1397" s="100">
        <f t="shared" si="550"/>
        <v>31141</v>
      </c>
      <c r="AY1397" s="7" t="s">
        <v>1461</v>
      </c>
    </row>
    <row r="1398" spans="1:51" ht="13" hidden="1" customHeight="1" outlineLevel="1">
      <c r="A1398" t="s">
        <v>1394</v>
      </c>
      <c r="B1398" t="s">
        <v>877</v>
      </c>
      <c r="C1398" s="1">
        <f t="shared" si="551"/>
        <v>1769</v>
      </c>
      <c r="D1398" s="7">
        <f>IF(N1398&gt;0, RANK(N1398,(N1398:P1398,Q1398:AE1398)),0)</f>
        <v>2</v>
      </c>
      <c r="E1398" s="7">
        <f>IF(O1398&gt;0,RANK(O1398,(N1398:P1398,Q1398:AE1398)),0)</f>
        <v>1</v>
      </c>
      <c r="F1398" s="7">
        <f>IF(P1398&gt;0,RANK(P1398,(N1398:P1398,Q1398:AE1398)),0)</f>
        <v>3</v>
      </c>
      <c r="G1398" s="1">
        <f t="shared" si="539"/>
        <v>1066</v>
      </c>
      <c r="H1398" s="2">
        <f t="shared" si="540"/>
        <v>0.60260033917467493</v>
      </c>
      <c r="I1398" s="2"/>
      <c r="J1398" s="2">
        <f t="shared" si="552"/>
        <v>0.17976257772752968</v>
      </c>
      <c r="K1398" s="2">
        <f t="shared" si="553"/>
        <v>0.78236291690220461</v>
      </c>
      <c r="L1398" s="2">
        <f t="shared" si="554"/>
        <v>2.9395138496325607E-2</v>
      </c>
      <c r="M1398" s="2">
        <f t="shared" si="555"/>
        <v>8.4793668739401029E-3</v>
      </c>
      <c r="N1398" s="55">
        <v>318</v>
      </c>
      <c r="O1398" s="55">
        <v>1384</v>
      </c>
      <c r="P1398" s="55">
        <v>52</v>
      </c>
      <c r="X1398" s="55">
        <v>1</v>
      </c>
      <c r="Y1398" s="55">
        <v>14</v>
      </c>
      <c r="AG1398" s="7">
        <f>IF(Q1398&gt;0,RANK(Q1398,(N1398:P1398,Q1398:AE1398)),0)</f>
        <v>0</v>
      </c>
      <c r="AH1398" s="7">
        <f>IF(R1398&gt;0,RANK(R1398,(N1398:P1398,Q1398:AE1398)),0)</f>
        <v>0</v>
      </c>
      <c r="AI1398" s="7">
        <f>IF(T1398&gt;0,RANK(T1398,(N1398:P1398,Q1398:AE1398)),0)</f>
        <v>0</v>
      </c>
      <c r="AJ1398" s="7">
        <f>IF(S1398&gt;0,RANK(S1398,(N1398:P1398,Q1398:AE1398)),0)</f>
        <v>0</v>
      </c>
      <c r="AK1398" s="2">
        <f t="shared" si="556"/>
        <v>0</v>
      </c>
      <c r="AL1398" s="2">
        <f t="shared" si="557"/>
        <v>0</v>
      </c>
      <c r="AM1398" s="2">
        <f t="shared" si="558"/>
        <v>0</v>
      </c>
      <c r="AN1398" s="2">
        <f t="shared" si="559"/>
        <v>0</v>
      </c>
      <c r="AP1398" t="s">
        <v>1394</v>
      </c>
      <c r="AQ1398" t="s">
        <v>877</v>
      </c>
      <c r="AT1398">
        <v>2</v>
      </c>
      <c r="AU1398" s="95">
        <v>31</v>
      </c>
      <c r="AV1398" s="97">
        <v>143</v>
      </c>
      <c r="AW1398" s="100">
        <f t="shared" si="550"/>
        <v>31143</v>
      </c>
      <c r="AY1398" s="7" t="s">
        <v>1461</v>
      </c>
    </row>
    <row r="1399" spans="1:51" ht="13" hidden="1" customHeight="1" outlineLevel="1">
      <c r="A1399" t="s">
        <v>2401</v>
      </c>
      <c r="B1399" t="s">
        <v>877</v>
      </c>
      <c r="C1399" s="1">
        <f t="shared" si="551"/>
        <v>3528</v>
      </c>
      <c r="D1399" s="7">
        <f>IF(N1399&gt;0, RANK(N1399,(N1399:P1399,Q1399:AE1399)),0)</f>
        <v>2</v>
      </c>
      <c r="E1399" s="7">
        <f>IF(O1399&gt;0,RANK(O1399,(N1399:P1399,Q1399:AE1399)),0)</f>
        <v>1</v>
      </c>
      <c r="F1399" s="7">
        <f>IF(P1399&gt;0,RANK(P1399,(N1399:P1399,Q1399:AE1399)),0)</f>
        <v>3</v>
      </c>
      <c r="G1399" s="1">
        <f t="shared" si="539"/>
        <v>2499</v>
      </c>
      <c r="H1399" s="2">
        <f t="shared" si="540"/>
        <v>0.70833333333333337</v>
      </c>
      <c r="I1399" s="2"/>
      <c r="J1399" s="2">
        <f t="shared" si="552"/>
        <v>0.12528344671201813</v>
      </c>
      <c r="K1399" s="2">
        <f t="shared" si="553"/>
        <v>0.83361678004535145</v>
      </c>
      <c r="L1399" s="2">
        <f t="shared" si="554"/>
        <v>2.7777777777777776E-2</v>
      </c>
      <c r="M1399" s="2">
        <f t="shared" si="555"/>
        <v>1.3321995464852701E-2</v>
      </c>
      <c r="N1399" s="55">
        <v>442</v>
      </c>
      <c r="O1399" s="55">
        <v>2941</v>
      </c>
      <c r="P1399" s="55">
        <v>98</v>
      </c>
      <c r="X1399" s="55">
        <v>1</v>
      </c>
      <c r="Y1399" s="55">
        <v>46</v>
      </c>
      <c r="AG1399" s="7">
        <f>IF(Q1399&gt;0,RANK(Q1399,(N1399:P1399,Q1399:AE1399)),0)</f>
        <v>0</v>
      </c>
      <c r="AH1399" s="7">
        <f>IF(R1399&gt;0,RANK(R1399,(N1399:P1399,Q1399:AE1399)),0)</f>
        <v>0</v>
      </c>
      <c r="AI1399" s="7">
        <f>IF(T1399&gt;0,RANK(T1399,(N1399:P1399,Q1399:AE1399)),0)</f>
        <v>0</v>
      </c>
      <c r="AJ1399" s="7">
        <f>IF(S1399&gt;0,RANK(S1399,(N1399:P1399,Q1399:AE1399)),0)</f>
        <v>0</v>
      </c>
      <c r="AK1399" s="2">
        <f t="shared" si="556"/>
        <v>0</v>
      </c>
      <c r="AL1399" s="2">
        <f t="shared" si="557"/>
        <v>0</v>
      </c>
      <c r="AM1399" s="2">
        <f t="shared" si="558"/>
        <v>0</v>
      </c>
      <c r="AN1399" s="2">
        <f t="shared" si="559"/>
        <v>0</v>
      </c>
      <c r="AP1399" t="s">
        <v>2401</v>
      </c>
      <c r="AQ1399" t="s">
        <v>877</v>
      </c>
      <c r="AT1399">
        <v>2</v>
      </c>
      <c r="AU1399" s="95">
        <v>31</v>
      </c>
      <c r="AV1399" s="97">
        <v>145</v>
      </c>
      <c r="AW1399" s="100">
        <f t="shared" si="550"/>
        <v>31145</v>
      </c>
      <c r="AY1399" s="7" t="s">
        <v>1461</v>
      </c>
    </row>
    <row r="1400" spans="1:51" ht="13" hidden="1" customHeight="1" outlineLevel="1">
      <c r="A1400" t="s">
        <v>555</v>
      </c>
      <c r="B1400" t="s">
        <v>877</v>
      </c>
      <c r="C1400" s="1">
        <f t="shared" si="551"/>
        <v>2579</v>
      </c>
      <c r="D1400" s="7">
        <f>IF(N1400&gt;0, RANK(N1400,(N1400:P1400,Q1400:AE1400)),0)</f>
        <v>2</v>
      </c>
      <c r="E1400" s="7">
        <f>IF(O1400&gt;0,RANK(O1400,(N1400:P1400,Q1400:AE1400)),0)</f>
        <v>1</v>
      </c>
      <c r="F1400" s="7">
        <f>IF(P1400&gt;0,RANK(P1400,(N1400:P1400,Q1400:AE1400)),0)</f>
        <v>3</v>
      </c>
      <c r="G1400" s="1">
        <f t="shared" si="539"/>
        <v>1310</v>
      </c>
      <c r="H1400" s="2">
        <f t="shared" si="540"/>
        <v>0.50794881737107411</v>
      </c>
      <c r="I1400" s="2"/>
      <c r="J1400" s="2">
        <f t="shared" si="552"/>
        <v>0.22915858860023264</v>
      </c>
      <c r="K1400" s="2">
        <f t="shared" si="553"/>
        <v>0.73710740597130675</v>
      </c>
      <c r="L1400" s="2">
        <f t="shared" si="554"/>
        <v>1.7836370686312525E-2</v>
      </c>
      <c r="M1400" s="2">
        <f t="shared" si="555"/>
        <v>1.5897634742148087E-2</v>
      </c>
      <c r="N1400" s="55">
        <v>591</v>
      </c>
      <c r="O1400" s="55">
        <v>1901</v>
      </c>
      <c r="P1400" s="55">
        <v>46</v>
      </c>
      <c r="X1400" s="55">
        <v>3</v>
      </c>
      <c r="Y1400" s="55">
        <v>38</v>
      </c>
      <c r="AG1400" s="7">
        <f>IF(Q1400&gt;0,RANK(Q1400,(N1400:P1400,Q1400:AE1400)),0)</f>
        <v>0</v>
      </c>
      <c r="AH1400" s="7">
        <f>IF(R1400&gt;0,RANK(R1400,(N1400:P1400,Q1400:AE1400)),0)</f>
        <v>0</v>
      </c>
      <c r="AI1400" s="7">
        <f>IF(T1400&gt;0,RANK(T1400,(N1400:P1400,Q1400:AE1400)),0)</f>
        <v>0</v>
      </c>
      <c r="AJ1400" s="7">
        <f>IF(S1400&gt;0,RANK(S1400,(N1400:P1400,Q1400:AE1400)),0)</f>
        <v>0</v>
      </c>
      <c r="AK1400" s="2">
        <f t="shared" si="556"/>
        <v>0</v>
      </c>
      <c r="AL1400" s="2">
        <f t="shared" si="557"/>
        <v>0</v>
      </c>
      <c r="AM1400" s="2">
        <f t="shared" si="558"/>
        <v>0</v>
      </c>
      <c r="AN1400" s="2">
        <f t="shared" si="559"/>
        <v>0</v>
      </c>
      <c r="AP1400" t="s">
        <v>555</v>
      </c>
      <c r="AQ1400" t="s">
        <v>877</v>
      </c>
      <c r="AT1400">
        <v>2</v>
      </c>
      <c r="AU1400" s="95">
        <v>31</v>
      </c>
      <c r="AV1400" s="97">
        <v>147</v>
      </c>
      <c r="AW1400" s="100">
        <f t="shared" si="550"/>
        <v>31147</v>
      </c>
      <c r="AY1400" s="7" t="s">
        <v>1461</v>
      </c>
    </row>
    <row r="1401" spans="1:51" ht="13" hidden="1" customHeight="1" outlineLevel="1">
      <c r="A1401" t="s">
        <v>2320</v>
      </c>
      <c r="B1401" t="s">
        <v>877</v>
      </c>
      <c r="C1401" s="1">
        <f t="shared" si="551"/>
        <v>632</v>
      </c>
      <c r="D1401" s="7">
        <f>IF(N1401&gt;0, RANK(N1401,(N1401:P1401,Q1401:AE1401)),0)</f>
        <v>2</v>
      </c>
      <c r="E1401" s="7">
        <f>IF(O1401&gt;0,RANK(O1401,(N1401:P1401,Q1401:AE1401)),0)</f>
        <v>1</v>
      </c>
      <c r="F1401" s="7">
        <f>IF(P1401&gt;0,RANK(P1401,(N1401:P1401,Q1401:AE1401)),0)</f>
        <v>3</v>
      </c>
      <c r="G1401" s="1">
        <f t="shared" si="539"/>
        <v>392</v>
      </c>
      <c r="H1401" s="2">
        <f t="shared" si="540"/>
        <v>0.620253164556962</v>
      </c>
      <c r="I1401" s="2"/>
      <c r="J1401" s="2">
        <f t="shared" si="552"/>
        <v>0.16455696202531644</v>
      </c>
      <c r="K1401" s="2">
        <f t="shared" si="553"/>
        <v>0.78481012658227844</v>
      </c>
      <c r="L1401" s="2">
        <f t="shared" si="554"/>
        <v>3.6392405063291139E-2</v>
      </c>
      <c r="M1401" s="2">
        <f t="shared" si="555"/>
        <v>1.4240506329113972E-2</v>
      </c>
      <c r="N1401" s="55">
        <v>104</v>
      </c>
      <c r="O1401" s="55">
        <v>496</v>
      </c>
      <c r="P1401" s="55">
        <v>23</v>
      </c>
      <c r="X1401" s="55">
        <v>0</v>
      </c>
      <c r="Y1401" s="55">
        <v>9</v>
      </c>
      <c r="AG1401" s="7">
        <f>IF(Q1401&gt;0,RANK(Q1401,(N1401:P1401,Q1401:AE1401)),0)</f>
        <v>0</v>
      </c>
      <c r="AH1401" s="7">
        <f>IF(R1401&gt;0,RANK(R1401,(N1401:P1401,Q1401:AE1401)),0)</f>
        <v>0</v>
      </c>
      <c r="AI1401" s="7">
        <f>IF(T1401&gt;0,RANK(T1401,(N1401:P1401,Q1401:AE1401)),0)</f>
        <v>0</v>
      </c>
      <c r="AJ1401" s="7">
        <f>IF(S1401&gt;0,RANK(S1401,(N1401:P1401,Q1401:AE1401)),0)</f>
        <v>0</v>
      </c>
      <c r="AK1401" s="2">
        <f t="shared" si="556"/>
        <v>0</v>
      </c>
      <c r="AL1401" s="2">
        <f t="shared" si="557"/>
        <v>0</v>
      </c>
      <c r="AM1401" s="2">
        <f t="shared" si="558"/>
        <v>0</v>
      </c>
      <c r="AN1401" s="2">
        <f t="shared" si="559"/>
        <v>0</v>
      </c>
      <c r="AP1401" t="s">
        <v>2320</v>
      </c>
      <c r="AQ1401" t="s">
        <v>877</v>
      </c>
      <c r="AT1401">
        <v>2</v>
      </c>
      <c r="AU1401" s="95">
        <v>31</v>
      </c>
      <c r="AV1401" s="97">
        <v>149</v>
      </c>
      <c r="AW1401" s="100">
        <f t="shared" si="550"/>
        <v>31149</v>
      </c>
      <c r="AY1401" s="7" t="s">
        <v>1461</v>
      </c>
    </row>
    <row r="1402" spans="1:51" ht="13" hidden="1" customHeight="1" outlineLevel="1">
      <c r="A1402" t="s">
        <v>1064</v>
      </c>
      <c r="B1402" t="s">
        <v>877</v>
      </c>
      <c r="C1402" s="1">
        <f t="shared" si="551"/>
        <v>3680</v>
      </c>
      <c r="D1402" s="7">
        <f>IF(N1402&gt;0, RANK(N1402,(N1402:P1402,Q1402:AE1402)),0)</f>
        <v>2</v>
      </c>
      <c r="E1402" s="7">
        <f>IF(O1402&gt;0,RANK(O1402,(N1402:P1402,Q1402:AE1402)),0)</f>
        <v>1</v>
      </c>
      <c r="F1402" s="7">
        <f>IF(P1402&gt;0,RANK(P1402,(N1402:P1402,Q1402:AE1402)),0)</f>
        <v>3</v>
      </c>
      <c r="G1402" s="1">
        <f t="shared" si="539"/>
        <v>827</v>
      </c>
      <c r="H1402" s="2">
        <f t="shared" si="540"/>
        <v>0.22472826086956521</v>
      </c>
      <c r="I1402" s="2"/>
      <c r="J1402" s="2">
        <f t="shared" si="552"/>
        <v>0.36875000000000002</v>
      </c>
      <c r="K1402" s="2">
        <f t="shared" si="553"/>
        <v>0.59347826086956523</v>
      </c>
      <c r="L1402" s="2">
        <f t="shared" si="554"/>
        <v>2.717391304347826E-2</v>
      </c>
      <c r="M1402" s="2">
        <f t="shared" si="555"/>
        <v>1.0597826086956485E-2</v>
      </c>
      <c r="N1402" s="55">
        <v>1357</v>
      </c>
      <c r="O1402" s="55">
        <v>2184</v>
      </c>
      <c r="P1402" s="55">
        <v>100</v>
      </c>
      <c r="X1402" s="55">
        <v>1</v>
      </c>
      <c r="Y1402" s="55">
        <v>38</v>
      </c>
      <c r="AG1402" s="7">
        <f>IF(Q1402&gt;0,RANK(Q1402,(N1402:P1402,Q1402:AE1402)),0)</f>
        <v>0</v>
      </c>
      <c r="AH1402" s="7">
        <f>IF(R1402&gt;0,RANK(R1402,(N1402:P1402,Q1402:AE1402)),0)</f>
        <v>0</v>
      </c>
      <c r="AI1402" s="7">
        <f>IF(T1402&gt;0,RANK(T1402,(N1402:P1402,Q1402:AE1402)),0)</f>
        <v>0</v>
      </c>
      <c r="AJ1402" s="7">
        <f>IF(S1402&gt;0,RANK(S1402,(N1402:P1402,Q1402:AE1402)),0)</f>
        <v>0</v>
      </c>
      <c r="AK1402" s="2">
        <f t="shared" si="556"/>
        <v>0</v>
      </c>
      <c r="AL1402" s="2">
        <f t="shared" si="557"/>
        <v>0</v>
      </c>
      <c r="AM1402" s="2">
        <f t="shared" si="558"/>
        <v>0</v>
      </c>
      <c r="AN1402" s="2">
        <f t="shared" si="559"/>
        <v>0</v>
      </c>
      <c r="AP1402" t="s">
        <v>1064</v>
      </c>
      <c r="AQ1402" t="s">
        <v>877</v>
      </c>
      <c r="AT1402">
        <v>2</v>
      </c>
      <c r="AU1402" s="95">
        <v>31</v>
      </c>
      <c r="AV1402" s="97">
        <v>151</v>
      </c>
      <c r="AW1402" s="100">
        <f t="shared" si="550"/>
        <v>31151</v>
      </c>
      <c r="AY1402" s="7" t="s">
        <v>1461</v>
      </c>
    </row>
    <row r="1403" spans="1:51" ht="13" hidden="1" customHeight="1" outlineLevel="1">
      <c r="A1403" t="s">
        <v>1624</v>
      </c>
      <c r="B1403" t="s">
        <v>877</v>
      </c>
      <c r="C1403" s="1">
        <f t="shared" si="551"/>
        <v>44708</v>
      </c>
      <c r="D1403" s="7">
        <f>IF(N1403&gt;0, RANK(N1403,(N1403:P1403,Q1403:AE1403)),0)</f>
        <v>2</v>
      </c>
      <c r="E1403" s="7">
        <f>IF(O1403&gt;0,RANK(O1403,(N1403:P1403,Q1403:AE1403)),0)</f>
        <v>1</v>
      </c>
      <c r="F1403" s="7">
        <f>IF(P1403&gt;0,RANK(P1403,(N1403:P1403,Q1403:AE1403)),0)</f>
        <v>3</v>
      </c>
      <c r="G1403" s="1">
        <f t="shared" si="539"/>
        <v>17118</v>
      </c>
      <c r="H1403" s="2">
        <f t="shared" si="540"/>
        <v>0.38288449494497628</v>
      </c>
      <c r="I1403" s="2"/>
      <c r="J1403" s="2">
        <f t="shared" si="552"/>
        <v>0.29442158003041963</v>
      </c>
      <c r="K1403" s="2">
        <f t="shared" si="553"/>
        <v>0.67730607497539586</v>
      </c>
      <c r="L1403" s="2">
        <f t="shared" si="554"/>
        <v>1.8587277444752616E-2</v>
      </c>
      <c r="M1403" s="2">
        <f t="shared" si="555"/>
        <v>9.6850675494319013E-3</v>
      </c>
      <c r="N1403" s="55">
        <v>13163</v>
      </c>
      <c r="O1403" s="55">
        <v>30281</v>
      </c>
      <c r="P1403" s="55">
        <v>831</v>
      </c>
      <c r="X1403" s="55">
        <v>49</v>
      </c>
      <c r="Y1403" s="55">
        <v>384</v>
      </c>
      <c r="AG1403" s="7">
        <f>IF(Q1403&gt;0,RANK(Q1403,(N1403:P1403,Q1403:AE1403)),0)</f>
        <v>0</v>
      </c>
      <c r="AH1403" s="7">
        <f>IF(R1403&gt;0,RANK(R1403,(N1403:P1403,Q1403:AE1403)),0)</f>
        <v>0</v>
      </c>
      <c r="AI1403" s="7">
        <f>IF(T1403&gt;0,RANK(T1403,(N1403:P1403,Q1403:AE1403)),0)</f>
        <v>0</v>
      </c>
      <c r="AJ1403" s="7">
        <f>IF(S1403&gt;0,RANK(S1403,(N1403:P1403,Q1403:AE1403)),0)</f>
        <v>0</v>
      </c>
      <c r="AK1403" s="2">
        <f t="shared" si="556"/>
        <v>0</v>
      </c>
      <c r="AL1403" s="2">
        <f t="shared" si="557"/>
        <v>0</v>
      </c>
      <c r="AM1403" s="2">
        <f t="shared" si="558"/>
        <v>0</v>
      </c>
      <c r="AN1403" s="2">
        <f t="shared" si="559"/>
        <v>0</v>
      </c>
      <c r="AP1403" t="s">
        <v>1624</v>
      </c>
      <c r="AQ1403" t="s">
        <v>877</v>
      </c>
      <c r="AT1403">
        <v>2</v>
      </c>
      <c r="AU1403" s="95">
        <v>31</v>
      </c>
      <c r="AV1403" s="97">
        <v>153</v>
      </c>
      <c r="AW1403" s="100">
        <f t="shared" si="550"/>
        <v>31153</v>
      </c>
      <c r="AY1403" s="7" t="s">
        <v>1461</v>
      </c>
    </row>
    <row r="1404" spans="1:51" ht="13" hidden="1" customHeight="1" outlineLevel="1">
      <c r="A1404" t="s">
        <v>2411</v>
      </c>
      <c r="B1404" t="s">
        <v>877</v>
      </c>
      <c r="C1404" s="1">
        <f t="shared" si="551"/>
        <v>7303</v>
      </c>
      <c r="D1404" s="7">
        <f>IF(N1404&gt;0, RANK(N1404,(N1404:P1404,Q1404:AE1404)),0)</f>
        <v>2</v>
      </c>
      <c r="E1404" s="7">
        <f>IF(O1404&gt;0,RANK(O1404,(N1404:P1404,Q1404:AE1404)),0)</f>
        <v>1</v>
      </c>
      <c r="F1404" s="7">
        <f>IF(P1404&gt;0,RANK(P1404,(N1404:P1404,Q1404:AE1404)),0)</f>
        <v>3</v>
      </c>
      <c r="G1404" s="1">
        <f t="shared" ref="G1404:G1448" si="560">IF(C1404&gt;0,MAX(N1404:P1404)-LARGE(N1404:P1404,2),0)</f>
        <v>3303</v>
      </c>
      <c r="H1404" s="2">
        <f t="shared" ref="H1404:H1448" si="561">IF(C1404&gt;0,G1404/C1404,0)</f>
        <v>0.45227988497877586</v>
      </c>
      <c r="I1404" s="2"/>
      <c r="J1404" s="2">
        <f t="shared" si="552"/>
        <v>0.25619608380117759</v>
      </c>
      <c r="K1404" s="2">
        <f t="shared" si="553"/>
        <v>0.70847596877995345</v>
      </c>
      <c r="L1404" s="2">
        <f t="shared" si="554"/>
        <v>2.2730384773380803E-2</v>
      </c>
      <c r="M1404" s="2">
        <f t="shared" si="555"/>
        <v>1.2597562645488107E-2</v>
      </c>
      <c r="N1404" s="55">
        <v>1871</v>
      </c>
      <c r="O1404" s="55">
        <v>5174</v>
      </c>
      <c r="P1404" s="55">
        <v>166</v>
      </c>
      <c r="X1404" s="55">
        <v>5</v>
      </c>
      <c r="Y1404" s="55">
        <v>87</v>
      </c>
      <c r="AG1404" s="7">
        <f>IF(Q1404&gt;0,RANK(Q1404,(N1404:P1404,Q1404:AE1404)),0)</f>
        <v>0</v>
      </c>
      <c r="AH1404" s="7">
        <f>IF(R1404&gt;0,RANK(R1404,(N1404:P1404,Q1404:AE1404)),0)</f>
        <v>0</v>
      </c>
      <c r="AI1404" s="7">
        <f>IF(T1404&gt;0,RANK(T1404,(N1404:P1404,Q1404:AE1404)),0)</f>
        <v>0</v>
      </c>
      <c r="AJ1404" s="7">
        <f>IF(S1404&gt;0,RANK(S1404,(N1404:P1404,Q1404:AE1404)),0)</f>
        <v>0</v>
      </c>
      <c r="AK1404" s="2">
        <f t="shared" si="556"/>
        <v>0</v>
      </c>
      <c r="AL1404" s="2">
        <f t="shared" si="557"/>
        <v>0</v>
      </c>
      <c r="AM1404" s="2">
        <f t="shared" si="558"/>
        <v>0</v>
      </c>
      <c r="AN1404" s="2">
        <f t="shared" si="559"/>
        <v>0</v>
      </c>
      <c r="AP1404" t="s">
        <v>2411</v>
      </c>
      <c r="AQ1404" t="s">
        <v>877</v>
      </c>
      <c r="AT1404">
        <v>2</v>
      </c>
      <c r="AU1404" s="95">
        <v>31</v>
      </c>
      <c r="AV1404" s="97">
        <v>155</v>
      </c>
      <c r="AW1404" s="100">
        <f t="shared" si="550"/>
        <v>31155</v>
      </c>
      <c r="AY1404" s="7" t="s">
        <v>1461</v>
      </c>
    </row>
    <row r="1405" spans="1:51" ht="13" hidden="1" customHeight="1" outlineLevel="1">
      <c r="A1405" t="s">
        <v>2346</v>
      </c>
      <c r="B1405" t="s">
        <v>877</v>
      </c>
      <c r="C1405" s="1">
        <f t="shared" si="551"/>
        <v>9709</v>
      </c>
      <c r="D1405" s="7">
        <f>IF(N1405&gt;0, RANK(N1405,(N1405:P1405,Q1405:AE1405)),0)</f>
        <v>2</v>
      </c>
      <c r="E1405" s="7">
        <f>IF(O1405&gt;0,RANK(O1405,(N1405:P1405,Q1405:AE1405)),0)</f>
        <v>1</v>
      </c>
      <c r="F1405" s="7">
        <f>IF(P1405&gt;0,RANK(P1405,(N1405:P1405,Q1405:AE1405)),0)</f>
        <v>3</v>
      </c>
      <c r="G1405" s="1">
        <f t="shared" si="560"/>
        <v>4901</v>
      </c>
      <c r="H1405" s="2">
        <f t="shared" si="561"/>
        <v>0.50478937068699148</v>
      </c>
      <c r="I1405" s="2"/>
      <c r="J1405" s="2">
        <f t="shared" si="552"/>
        <v>0.22710886806056235</v>
      </c>
      <c r="K1405" s="2">
        <f t="shared" si="553"/>
        <v>0.73189823874755378</v>
      </c>
      <c r="L1405" s="2">
        <f t="shared" si="554"/>
        <v>2.9045215779173961E-2</v>
      </c>
      <c r="M1405" s="2">
        <f t="shared" si="555"/>
        <v>1.1947677412709856E-2</v>
      </c>
      <c r="N1405" s="55">
        <v>2205</v>
      </c>
      <c r="O1405" s="55">
        <v>7106</v>
      </c>
      <c r="P1405" s="55">
        <v>282</v>
      </c>
      <c r="X1405" s="55">
        <v>4</v>
      </c>
      <c r="Y1405" s="55">
        <v>112</v>
      </c>
      <c r="AG1405" s="7">
        <f>IF(Q1405&gt;0,RANK(Q1405,(N1405:P1405,Q1405:AE1405)),0)</f>
        <v>0</v>
      </c>
      <c r="AH1405" s="7">
        <f>IF(R1405&gt;0,RANK(R1405,(N1405:P1405,Q1405:AE1405)),0)</f>
        <v>0</v>
      </c>
      <c r="AI1405" s="7">
        <f>IF(T1405&gt;0,RANK(T1405,(N1405:P1405,Q1405:AE1405)),0)</f>
        <v>0</v>
      </c>
      <c r="AJ1405" s="7">
        <f>IF(S1405&gt;0,RANK(S1405,(N1405:P1405,Q1405:AE1405)),0)</f>
        <v>0</v>
      </c>
      <c r="AK1405" s="2">
        <f t="shared" si="556"/>
        <v>0</v>
      </c>
      <c r="AL1405" s="2">
        <f t="shared" si="557"/>
        <v>0</v>
      </c>
      <c r="AM1405" s="2">
        <f t="shared" si="558"/>
        <v>0</v>
      </c>
      <c r="AN1405" s="2">
        <f t="shared" si="559"/>
        <v>0</v>
      </c>
      <c r="AP1405" t="s">
        <v>2346</v>
      </c>
      <c r="AQ1405" t="s">
        <v>877</v>
      </c>
      <c r="AT1405">
        <v>2</v>
      </c>
      <c r="AU1405" s="95">
        <v>31</v>
      </c>
      <c r="AV1405" s="97">
        <v>157</v>
      </c>
      <c r="AW1405" s="100">
        <f t="shared" si="550"/>
        <v>31157</v>
      </c>
      <c r="AY1405" s="7" t="s">
        <v>1461</v>
      </c>
    </row>
    <row r="1406" spans="1:51" ht="13" hidden="1" customHeight="1" outlineLevel="1">
      <c r="A1406" t="s">
        <v>1065</v>
      </c>
      <c r="B1406" t="s">
        <v>877</v>
      </c>
      <c r="C1406" s="1">
        <f t="shared" si="551"/>
        <v>5489</v>
      </c>
      <c r="D1406" s="7">
        <f>IF(N1406&gt;0, RANK(N1406,(N1406:P1406,Q1406:AE1406)),0)</f>
        <v>2</v>
      </c>
      <c r="E1406" s="7">
        <f>IF(O1406&gt;0,RANK(O1406,(N1406:P1406,Q1406:AE1406)),0)</f>
        <v>1</v>
      </c>
      <c r="F1406" s="7">
        <f>IF(P1406&gt;0,RANK(P1406,(N1406:P1406,Q1406:AE1406)),0)</f>
        <v>3</v>
      </c>
      <c r="G1406" s="1">
        <f t="shared" si="560"/>
        <v>2495</v>
      </c>
      <c r="H1406" s="2">
        <f t="shared" si="561"/>
        <v>0.45454545454545453</v>
      </c>
      <c r="I1406" s="2"/>
      <c r="J1406" s="2">
        <f t="shared" si="552"/>
        <v>0.24867917653488797</v>
      </c>
      <c r="K1406" s="2">
        <f t="shared" si="553"/>
        <v>0.7032246310803425</v>
      </c>
      <c r="L1406" s="2">
        <f t="shared" si="554"/>
        <v>3.5161231554017125E-2</v>
      </c>
      <c r="M1406" s="2">
        <f t="shared" si="555"/>
        <v>1.2934960830752462E-2</v>
      </c>
      <c r="N1406" s="55">
        <v>1365</v>
      </c>
      <c r="O1406" s="55">
        <v>3860</v>
      </c>
      <c r="P1406" s="55">
        <v>193</v>
      </c>
      <c r="X1406" s="55">
        <v>3</v>
      </c>
      <c r="Y1406" s="55">
        <v>68</v>
      </c>
      <c r="AG1406" s="7">
        <f>IF(Q1406&gt;0,RANK(Q1406,(N1406:P1406,Q1406:AE1406)),0)</f>
        <v>0</v>
      </c>
      <c r="AH1406" s="7">
        <f>IF(R1406&gt;0,RANK(R1406,(N1406:P1406,Q1406:AE1406)),0)</f>
        <v>0</v>
      </c>
      <c r="AI1406" s="7">
        <f>IF(T1406&gt;0,RANK(T1406,(N1406:P1406,Q1406:AE1406)),0)</f>
        <v>0</v>
      </c>
      <c r="AJ1406" s="7">
        <f>IF(S1406&gt;0,RANK(S1406,(N1406:P1406,Q1406:AE1406)),0)</f>
        <v>0</v>
      </c>
      <c r="AK1406" s="2">
        <f t="shared" si="556"/>
        <v>0</v>
      </c>
      <c r="AL1406" s="2">
        <f t="shared" si="557"/>
        <v>0</v>
      </c>
      <c r="AM1406" s="2">
        <f t="shared" si="558"/>
        <v>0</v>
      </c>
      <c r="AN1406" s="2">
        <f t="shared" si="559"/>
        <v>0</v>
      </c>
      <c r="AP1406" t="s">
        <v>1065</v>
      </c>
      <c r="AQ1406" t="s">
        <v>877</v>
      </c>
      <c r="AT1406">
        <v>2</v>
      </c>
      <c r="AU1406" s="95">
        <v>31</v>
      </c>
      <c r="AV1406" s="97">
        <v>159</v>
      </c>
      <c r="AW1406" s="100">
        <f t="shared" si="550"/>
        <v>31159</v>
      </c>
      <c r="AY1406" s="7" t="s">
        <v>1461</v>
      </c>
    </row>
    <row r="1407" spans="1:51" ht="13" hidden="1" customHeight="1" outlineLevel="1">
      <c r="A1407" t="s">
        <v>1701</v>
      </c>
      <c r="B1407" t="s">
        <v>877</v>
      </c>
      <c r="C1407" s="1">
        <f t="shared" si="551"/>
        <v>1730</v>
      </c>
      <c r="D1407" s="7">
        <f>IF(N1407&gt;0, RANK(N1407,(N1407:P1407,Q1407:AE1407)),0)</f>
        <v>2</v>
      </c>
      <c r="E1407" s="7">
        <f>IF(O1407&gt;0,RANK(O1407,(N1407:P1407,Q1407:AE1407)),0)</f>
        <v>1</v>
      </c>
      <c r="F1407" s="7">
        <f>IF(P1407&gt;0,RANK(P1407,(N1407:P1407,Q1407:AE1407)),0)</f>
        <v>3</v>
      </c>
      <c r="G1407" s="1">
        <f t="shared" si="560"/>
        <v>1246</v>
      </c>
      <c r="H1407" s="2">
        <f t="shared" si="561"/>
        <v>0.7202312138728324</v>
      </c>
      <c r="I1407" s="2"/>
      <c r="J1407" s="2">
        <f t="shared" si="552"/>
        <v>0.11965317919075144</v>
      </c>
      <c r="K1407" s="2">
        <f t="shared" si="553"/>
        <v>0.83988439306358387</v>
      </c>
      <c r="L1407" s="2">
        <f t="shared" si="554"/>
        <v>2.7167630057803469E-2</v>
      </c>
      <c r="M1407" s="2">
        <f t="shared" si="555"/>
        <v>1.3294797687861196E-2</v>
      </c>
      <c r="N1407" s="55">
        <v>207</v>
      </c>
      <c r="O1407" s="55">
        <v>1453</v>
      </c>
      <c r="P1407" s="55">
        <v>47</v>
      </c>
      <c r="X1407" s="55">
        <v>0</v>
      </c>
      <c r="Y1407" s="55">
        <v>23</v>
      </c>
      <c r="AG1407" s="7">
        <f>IF(Q1407&gt;0,RANK(Q1407,(N1407:P1407,Q1407:AE1407)),0)</f>
        <v>0</v>
      </c>
      <c r="AH1407" s="7">
        <f>IF(R1407&gt;0,RANK(R1407,(N1407:P1407,Q1407:AE1407)),0)</f>
        <v>0</v>
      </c>
      <c r="AI1407" s="7">
        <f>IF(T1407&gt;0,RANK(T1407,(N1407:P1407,Q1407:AE1407)),0)</f>
        <v>0</v>
      </c>
      <c r="AJ1407" s="7">
        <f>IF(S1407&gt;0,RANK(S1407,(N1407:P1407,Q1407:AE1407)),0)</f>
        <v>0</v>
      </c>
      <c r="AK1407" s="2">
        <f t="shared" si="556"/>
        <v>0</v>
      </c>
      <c r="AL1407" s="2">
        <f t="shared" si="557"/>
        <v>0</v>
      </c>
      <c r="AM1407" s="2">
        <f t="shared" si="558"/>
        <v>0</v>
      </c>
      <c r="AN1407" s="2">
        <f t="shared" si="559"/>
        <v>0</v>
      </c>
      <c r="AP1407" t="s">
        <v>1701</v>
      </c>
      <c r="AQ1407" t="s">
        <v>877</v>
      </c>
      <c r="AT1407">
        <v>2</v>
      </c>
      <c r="AU1407" s="95">
        <v>31</v>
      </c>
      <c r="AV1407" s="97">
        <v>161</v>
      </c>
      <c r="AW1407" s="100">
        <f t="shared" si="550"/>
        <v>31161</v>
      </c>
      <c r="AY1407" s="7" t="s">
        <v>1461</v>
      </c>
    </row>
    <row r="1408" spans="1:51" ht="13" hidden="1" customHeight="1" outlineLevel="1">
      <c r="A1408" t="s">
        <v>1100</v>
      </c>
      <c r="B1408" t="s">
        <v>877</v>
      </c>
      <c r="C1408" s="1">
        <f t="shared" si="551"/>
        <v>1305</v>
      </c>
      <c r="D1408" s="7">
        <f>IF(N1408&gt;0, RANK(N1408,(N1408:P1408,Q1408:AE1408)),0)</f>
        <v>2</v>
      </c>
      <c r="E1408" s="7">
        <f>IF(O1408&gt;0,RANK(O1408,(N1408:P1408,Q1408:AE1408)),0)</f>
        <v>1</v>
      </c>
      <c r="F1408" s="7">
        <f>IF(P1408&gt;0,RANK(P1408,(N1408:P1408,Q1408:AE1408)),0)</f>
        <v>3</v>
      </c>
      <c r="G1408" s="1">
        <f t="shared" si="560"/>
        <v>601</v>
      </c>
      <c r="H1408" s="2">
        <f t="shared" si="561"/>
        <v>0.46053639846743294</v>
      </c>
      <c r="I1408" s="2"/>
      <c r="J1408" s="2">
        <f t="shared" si="552"/>
        <v>0.22605363984674329</v>
      </c>
      <c r="K1408" s="2">
        <f t="shared" si="553"/>
        <v>0.6865900383141762</v>
      </c>
      <c r="L1408" s="2">
        <f t="shared" si="554"/>
        <v>7.509578544061303E-2</v>
      </c>
      <c r="M1408" s="2">
        <f t="shared" si="555"/>
        <v>1.2260536398467456E-2</v>
      </c>
      <c r="N1408" s="55">
        <v>295</v>
      </c>
      <c r="O1408" s="55">
        <v>896</v>
      </c>
      <c r="P1408" s="55">
        <v>98</v>
      </c>
      <c r="X1408" s="55">
        <v>0</v>
      </c>
      <c r="Y1408" s="55">
        <v>16</v>
      </c>
      <c r="AG1408" s="7">
        <f>IF(Q1408&gt;0,RANK(Q1408,(N1408:P1408,Q1408:AE1408)),0)</f>
        <v>0</v>
      </c>
      <c r="AH1408" s="7">
        <f>IF(R1408&gt;0,RANK(R1408,(N1408:P1408,Q1408:AE1408)),0)</f>
        <v>0</v>
      </c>
      <c r="AI1408" s="7">
        <f>IF(T1408&gt;0,RANK(T1408,(N1408:P1408,Q1408:AE1408)),0)</f>
        <v>0</v>
      </c>
      <c r="AJ1408" s="7">
        <f>IF(S1408&gt;0,RANK(S1408,(N1408:P1408,Q1408:AE1408)),0)</f>
        <v>0</v>
      </c>
      <c r="AK1408" s="2">
        <f t="shared" si="556"/>
        <v>0</v>
      </c>
      <c r="AL1408" s="2">
        <f t="shared" si="557"/>
        <v>0</v>
      </c>
      <c r="AM1408" s="2">
        <f t="shared" si="558"/>
        <v>0</v>
      </c>
      <c r="AN1408" s="2">
        <f t="shared" si="559"/>
        <v>0</v>
      </c>
      <c r="AP1408" t="s">
        <v>1100</v>
      </c>
      <c r="AQ1408" t="s">
        <v>877</v>
      </c>
      <c r="AT1408">
        <v>2</v>
      </c>
      <c r="AU1408" s="95">
        <v>31</v>
      </c>
      <c r="AV1408" s="97">
        <v>163</v>
      </c>
      <c r="AW1408" s="100">
        <f t="shared" si="550"/>
        <v>31163</v>
      </c>
      <c r="AY1408" s="7" t="s">
        <v>1461</v>
      </c>
    </row>
    <row r="1409" spans="1:51" ht="13" hidden="1" customHeight="1" outlineLevel="1">
      <c r="A1409" t="s">
        <v>2462</v>
      </c>
      <c r="B1409" t="s">
        <v>877</v>
      </c>
      <c r="C1409" s="1">
        <f t="shared" si="551"/>
        <v>532</v>
      </c>
      <c r="D1409" s="7">
        <f>IF(N1409&gt;0, RANK(N1409,(N1409:P1409,Q1409:AE1409)),0)</f>
        <v>2</v>
      </c>
      <c r="E1409" s="7">
        <f>IF(O1409&gt;0,RANK(O1409,(N1409:P1409,Q1409:AE1409)),0)</f>
        <v>1</v>
      </c>
      <c r="F1409" s="7">
        <f>IF(P1409&gt;0,RANK(P1409,(N1409:P1409,Q1409:AE1409)),0)</f>
        <v>3</v>
      </c>
      <c r="G1409" s="1">
        <f t="shared" si="560"/>
        <v>371</v>
      </c>
      <c r="H1409" s="2">
        <f t="shared" si="561"/>
        <v>0.69736842105263153</v>
      </c>
      <c r="I1409" s="2"/>
      <c r="J1409" s="2">
        <f t="shared" si="552"/>
        <v>0.13721804511278196</v>
      </c>
      <c r="K1409" s="2">
        <f t="shared" si="553"/>
        <v>0.83458646616541354</v>
      </c>
      <c r="L1409" s="2">
        <f t="shared" si="554"/>
        <v>1.5037593984962405E-2</v>
      </c>
      <c r="M1409" s="2">
        <f t="shared" si="555"/>
        <v>1.3157894736842035E-2</v>
      </c>
      <c r="N1409" s="55">
        <v>73</v>
      </c>
      <c r="O1409" s="55">
        <v>444</v>
      </c>
      <c r="P1409" s="55">
        <v>8</v>
      </c>
      <c r="X1409" s="55">
        <v>0</v>
      </c>
      <c r="Y1409" s="55">
        <v>7</v>
      </c>
      <c r="AG1409" s="7">
        <f>IF(Q1409&gt;0,RANK(Q1409,(N1409:P1409,Q1409:AE1409)),0)</f>
        <v>0</v>
      </c>
      <c r="AH1409" s="7">
        <f>IF(R1409&gt;0,RANK(R1409,(N1409:P1409,Q1409:AE1409)),0)</f>
        <v>0</v>
      </c>
      <c r="AI1409" s="7">
        <f>IF(T1409&gt;0,RANK(T1409,(N1409:P1409,Q1409:AE1409)),0)</f>
        <v>0</v>
      </c>
      <c r="AJ1409" s="7">
        <f>IF(S1409&gt;0,RANK(S1409,(N1409:P1409,Q1409:AE1409)),0)</f>
        <v>0</v>
      </c>
      <c r="AK1409" s="2">
        <f t="shared" si="556"/>
        <v>0</v>
      </c>
      <c r="AL1409" s="2">
        <f t="shared" si="557"/>
        <v>0</v>
      </c>
      <c r="AM1409" s="2">
        <f t="shared" si="558"/>
        <v>0</v>
      </c>
      <c r="AN1409" s="2">
        <f t="shared" si="559"/>
        <v>0</v>
      </c>
      <c r="AP1409" t="s">
        <v>2462</v>
      </c>
      <c r="AQ1409" t="s">
        <v>877</v>
      </c>
      <c r="AT1409">
        <v>2</v>
      </c>
      <c r="AU1409" s="95">
        <v>31</v>
      </c>
      <c r="AV1409" s="97">
        <v>165</v>
      </c>
      <c r="AW1409" s="100">
        <f t="shared" si="550"/>
        <v>31165</v>
      </c>
      <c r="AY1409" s="7" t="s">
        <v>1461</v>
      </c>
    </row>
    <row r="1410" spans="1:51" ht="13" hidden="1" customHeight="1" outlineLevel="1">
      <c r="A1410" t="s">
        <v>2354</v>
      </c>
      <c r="B1410" t="s">
        <v>877</v>
      </c>
      <c r="C1410" s="1">
        <f t="shared" si="551"/>
        <v>1739</v>
      </c>
      <c r="D1410" s="7">
        <f>IF(N1410&gt;0, RANK(N1410,(N1410:P1410,Q1410:AE1410)),0)</f>
        <v>2</v>
      </c>
      <c r="E1410" s="7">
        <f>IF(O1410&gt;0,RANK(O1410,(N1410:P1410,Q1410:AE1410)),0)</f>
        <v>1</v>
      </c>
      <c r="F1410" s="7">
        <f>IF(P1410&gt;0,RANK(P1410,(N1410:P1410,Q1410:AE1410)),0)</f>
        <v>3</v>
      </c>
      <c r="G1410" s="1">
        <f t="shared" si="560"/>
        <v>829</v>
      </c>
      <c r="H1410" s="2">
        <f t="shared" si="561"/>
        <v>0.47671075330649798</v>
      </c>
      <c r="I1410" s="2"/>
      <c r="J1410" s="2">
        <f t="shared" si="552"/>
        <v>0.24554341575618172</v>
      </c>
      <c r="K1410" s="2">
        <f t="shared" si="553"/>
        <v>0.7222541690626797</v>
      </c>
      <c r="L1410" s="2">
        <f t="shared" si="554"/>
        <v>1.8976423231742381E-2</v>
      </c>
      <c r="M1410" s="2">
        <f t="shared" si="555"/>
        <v>1.3225991949396151E-2</v>
      </c>
      <c r="N1410" s="55">
        <v>427</v>
      </c>
      <c r="O1410" s="55">
        <v>1256</v>
      </c>
      <c r="P1410" s="55">
        <v>33</v>
      </c>
      <c r="X1410" s="55">
        <v>1</v>
      </c>
      <c r="Y1410" s="55">
        <v>22</v>
      </c>
      <c r="AG1410" s="7">
        <f>IF(Q1410&gt;0,RANK(Q1410,(N1410:P1410,Q1410:AE1410)),0)</f>
        <v>0</v>
      </c>
      <c r="AH1410" s="7">
        <f>IF(R1410&gt;0,RANK(R1410,(N1410:P1410,Q1410:AE1410)),0)</f>
        <v>0</v>
      </c>
      <c r="AI1410" s="7">
        <f>IF(T1410&gt;0,RANK(T1410,(N1410:P1410,Q1410:AE1410)),0)</f>
        <v>0</v>
      </c>
      <c r="AJ1410" s="7">
        <f>IF(S1410&gt;0,RANK(S1410,(N1410:P1410,Q1410:AE1410)),0)</f>
        <v>0</v>
      </c>
      <c r="AK1410" s="2">
        <f t="shared" si="556"/>
        <v>0</v>
      </c>
      <c r="AL1410" s="2">
        <f t="shared" si="557"/>
        <v>0</v>
      </c>
      <c r="AM1410" s="2">
        <f t="shared" si="558"/>
        <v>0</v>
      </c>
      <c r="AN1410" s="2">
        <f t="shared" si="559"/>
        <v>0</v>
      </c>
      <c r="AP1410" t="s">
        <v>2354</v>
      </c>
      <c r="AQ1410" t="s">
        <v>877</v>
      </c>
      <c r="AT1410">
        <v>2</v>
      </c>
      <c r="AU1410" s="95">
        <v>31</v>
      </c>
      <c r="AV1410" s="97">
        <v>167</v>
      </c>
      <c r="AW1410" s="100">
        <f t="shared" si="550"/>
        <v>31167</v>
      </c>
      <c r="AY1410" s="7" t="s">
        <v>1461</v>
      </c>
    </row>
    <row r="1411" spans="1:51" ht="13" hidden="1" customHeight="1" outlineLevel="1">
      <c r="A1411" t="s">
        <v>2144</v>
      </c>
      <c r="B1411" t="s">
        <v>877</v>
      </c>
      <c r="C1411" s="1">
        <f t="shared" si="551"/>
        <v>1974</v>
      </c>
      <c r="D1411" s="7">
        <f>IF(N1411&gt;0, RANK(N1411,(N1411:P1411,Q1411:AE1411)),0)</f>
        <v>2</v>
      </c>
      <c r="E1411" s="7">
        <f>IF(O1411&gt;0,RANK(O1411,(N1411:P1411,Q1411:AE1411)),0)</f>
        <v>1</v>
      </c>
      <c r="F1411" s="7">
        <f>IF(P1411&gt;0,RANK(P1411,(N1411:P1411,Q1411:AE1411)),0)</f>
        <v>3</v>
      </c>
      <c r="G1411" s="1">
        <f t="shared" si="560"/>
        <v>1055</v>
      </c>
      <c r="H1411" s="2">
        <f t="shared" si="561"/>
        <v>0.53444782168186422</v>
      </c>
      <c r="I1411" s="2"/>
      <c r="J1411" s="2">
        <f t="shared" si="552"/>
        <v>0.21327254305977711</v>
      </c>
      <c r="K1411" s="2">
        <f t="shared" si="553"/>
        <v>0.74772036474164139</v>
      </c>
      <c r="L1411" s="2">
        <f t="shared" si="554"/>
        <v>2.6849037487335359E-2</v>
      </c>
      <c r="M1411" s="2">
        <f t="shared" si="555"/>
        <v>1.2158054711246202E-2</v>
      </c>
      <c r="N1411" s="55">
        <v>421</v>
      </c>
      <c r="O1411" s="55">
        <v>1476</v>
      </c>
      <c r="P1411" s="55">
        <v>53</v>
      </c>
      <c r="X1411" s="55">
        <v>0</v>
      </c>
      <c r="Y1411" s="55">
        <v>24</v>
      </c>
      <c r="AG1411" s="7">
        <f>IF(Q1411&gt;0,RANK(Q1411,(N1411:P1411,Q1411:AE1411)),0)</f>
        <v>0</v>
      </c>
      <c r="AH1411" s="7">
        <f>IF(R1411&gt;0,RANK(R1411,(N1411:P1411,Q1411:AE1411)),0)</f>
        <v>0</v>
      </c>
      <c r="AI1411" s="7">
        <f>IF(T1411&gt;0,RANK(T1411,(N1411:P1411,Q1411:AE1411)),0)</f>
        <v>0</v>
      </c>
      <c r="AJ1411" s="7">
        <f>IF(S1411&gt;0,RANK(S1411,(N1411:P1411,Q1411:AE1411)),0)</f>
        <v>0</v>
      </c>
      <c r="AK1411" s="2">
        <f t="shared" si="556"/>
        <v>0</v>
      </c>
      <c r="AL1411" s="2">
        <f t="shared" si="557"/>
        <v>0</v>
      </c>
      <c r="AM1411" s="2">
        <f t="shared" si="558"/>
        <v>0</v>
      </c>
      <c r="AN1411" s="2">
        <f t="shared" si="559"/>
        <v>0</v>
      </c>
      <c r="AP1411" t="s">
        <v>2144</v>
      </c>
      <c r="AQ1411" t="s">
        <v>877</v>
      </c>
      <c r="AT1411">
        <v>2</v>
      </c>
      <c r="AU1411" s="95">
        <v>31</v>
      </c>
      <c r="AV1411" s="97">
        <v>169</v>
      </c>
      <c r="AW1411" s="100">
        <f t="shared" si="550"/>
        <v>31169</v>
      </c>
      <c r="AY1411" s="7" t="s">
        <v>1461</v>
      </c>
    </row>
    <row r="1412" spans="1:51" ht="13" hidden="1" customHeight="1" outlineLevel="1">
      <c r="A1412" t="s">
        <v>2572</v>
      </c>
      <c r="B1412" t="s">
        <v>877</v>
      </c>
      <c r="C1412" s="1">
        <f t="shared" si="551"/>
        <v>313</v>
      </c>
      <c r="D1412" s="7">
        <f>IF(N1412&gt;0, RANK(N1412,(N1412:P1412,Q1412:AE1412)),0)</f>
        <v>2</v>
      </c>
      <c r="E1412" s="7">
        <f>IF(O1412&gt;0,RANK(O1412,(N1412:P1412,Q1412:AE1412)),0)</f>
        <v>1</v>
      </c>
      <c r="F1412" s="7">
        <f>IF(P1412&gt;0,RANK(P1412,(N1412:P1412,Q1412:AE1412)),0)</f>
        <v>3</v>
      </c>
      <c r="G1412" s="1">
        <f t="shared" si="560"/>
        <v>200</v>
      </c>
      <c r="H1412" s="2">
        <f t="shared" si="561"/>
        <v>0.63897763578274758</v>
      </c>
      <c r="I1412" s="2"/>
      <c r="J1412" s="2">
        <f t="shared" si="552"/>
        <v>0.14696485623003194</v>
      </c>
      <c r="K1412" s="2">
        <f t="shared" si="553"/>
        <v>0.78594249201277955</v>
      </c>
      <c r="L1412" s="2">
        <f t="shared" si="554"/>
        <v>5.1118210862619806E-2</v>
      </c>
      <c r="M1412" s="2">
        <f t="shared" si="555"/>
        <v>1.5974440894568676E-2</v>
      </c>
      <c r="N1412" s="55">
        <v>46</v>
      </c>
      <c r="O1412" s="55">
        <v>246</v>
      </c>
      <c r="P1412" s="55">
        <v>16</v>
      </c>
      <c r="X1412" s="55">
        <v>0</v>
      </c>
      <c r="Y1412" s="55">
        <v>5</v>
      </c>
      <c r="AG1412" s="7">
        <f>IF(Q1412&gt;0,RANK(Q1412,(N1412:P1412,Q1412:AE1412)),0)</f>
        <v>0</v>
      </c>
      <c r="AH1412" s="7">
        <f>IF(R1412&gt;0,RANK(R1412,(N1412:P1412,Q1412:AE1412)),0)</f>
        <v>0</v>
      </c>
      <c r="AI1412" s="7">
        <f>IF(T1412&gt;0,RANK(T1412,(N1412:P1412,Q1412:AE1412)),0)</f>
        <v>0</v>
      </c>
      <c r="AJ1412" s="7">
        <f>IF(S1412&gt;0,RANK(S1412,(N1412:P1412,Q1412:AE1412)),0)</f>
        <v>0</v>
      </c>
      <c r="AK1412" s="2">
        <f t="shared" si="556"/>
        <v>0</v>
      </c>
      <c r="AL1412" s="2">
        <f t="shared" si="557"/>
        <v>0</v>
      </c>
      <c r="AM1412" s="2">
        <f t="shared" si="558"/>
        <v>0</v>
      </c>
      <c r="AN1412" s="2">
        <f t="shared" si="559"/>
        <v>0</v>
      </c>
      <c r="AP1412" t="s">
        <v>2572</v>
      </c>
      <c r="AQ1412" t="s">
        <v>877</v>
      </c>
      <c r="AT1412">
        <v>2</v>
      </c>
      <c r="AU1412" s="95">
        <v>31</v>
      </c>
      <c r="AV1412" s="97">
        <v>171</v>
      </c>
      <c r="AW1412" s="100">
        <f t="shared" si="550"/>
        <v>31171</v>
      </c>
      <c r="AY1412" s="7" t="s">
        <v>1461</v>
      </c>
    </row>
    <row r="1413" spans="1:51" ht="13" hidden="1" customHeight="1" outlineLevel="1">
      <c r="A1413" t="s">
        <v>2217</v>
      </c>
      <c r="B1413" t="s">
        <v>877</v>
      </c>
      <c r="C1413" s="1">
        <f t="shared" si="551"/>
        <v>1420</v>
      </c>
      <c r="D1413" s="7">
        <f>IF(N1413&gt;0, RANK(N1413,(N1413:P1413,Q1413:AE1413)),0)</f>
        <v>2</v>
      </c>
      <c r="E1413" s="7">
        <f>IF(O1413&gt;0,RANK(O1413,(N1413:P1413,Q1413:AE1413)),0)</f>
        <v>1</v>
      </c>
      <c r="F1413" s="7">
        <f>IF(P1413&gt;0,RANK(P1413,(N1413:P1413,Q1413:AE1413)),0)</f>
        <v>3</v>
      </c>
      <c r="G1413" s="1">
        <f t="shared" si="560"/>
        <v>50</v>
      </c>
      <c r="H1413" s="2">
        <f t="shared" si="561"/>
        <v>3.5211267605633804E-2</v>
      </c>
      <c r="I1413" s="2"/>
      <c r="J1413" s="2">
        <f t="shared" si="552"/>
        <v>0.46690140845070421</v>
      </c>
      <c r="K1413" s="2">
        <f t="shared" si="553"/>
        <v>0.50211267605633803</v>
      </c>
      <c r="L1413" s="2">
        <f t="shared" si="554"/>
        <v>1.8309859154929577E-2</v>
      </c>
      <c r="M1413" s="2">
        <f t="shared" si="555"/>
        <v>1.2676056338028239E-2</v>
      </c>
      <c r="N1413" s="55">
        <v>663</v>
      </c>
      <c r="O1413" s="55">
        <v>713</v>
      </c>
      <c r="P1413" s="55">
        <v>26</v>
      </c>
      <c r="X1413" s="55">
        <v>0</v>
      </c>
      <c r="Y1413" s="55">
        <v>18</v>
      </c>
      <c r="AG1413" s="7">
        <f>IF(Q1413&gt;0,RANK(Q1413,(N1413:P1413,Q1413:AE1413)),0)</f>
        <v>0</v>
      </c>
      <c r="AH1413" s="7">
        <f>IF(R1413&gt;0,RANK(R1413,(N1413:P1413,Q1413:AE1413)),0)</f>
        <v>0</v>
      </c>
      <c r="AI1413" s="7">
        <f>IF(T1413&gt;0,RANK(T1413,(N1413:P1413,Q1413:AE1413)),0)</f>
        <v>0</v>
      </c>
      <c r="AJ1413" s="7">
        <f>IF(S1413&gt;0,RANK(S1413,(N1413:P1413,Q1413:AE1413)),0)</f>
        <v>0</v>
      </c>
      <c r="AK1413" s="2">
        <f t="shared" si="556"/>
        <v>0</v>
      </c>
      <c r="AL1413" s="2">
        <f t="shared" si="557"/>
        <v>0</v>
      </c>
      <c r="AM1413" s="2">
        <f t="shared" si="558"/>
        <v>0</v>
      </c>
      <c r="AN1413" s="2">
        <f t="shared" si="559"/>
        <v>0</v>
      </c>
      <c r="AP1413" t="s">
        <v>2217</v>
      </c>
      <c r="AQ1413" t="s">
        <v>877</v>
      </c>
      <c r="AT1413">
        <v>2</v>
      </c>
      <c r="AU1413" s="95">
        <v>31</v>
      </c>
      <c r="AV1413" s="97">
        <v>173</v>
      </c>
      <c r="AW1413" s="100">
        <f t="shared" si="550"/>
        <v>31173</v>
      </c>
      <c r="AY1413" s="7" t="s">
        <v>1461</v>
      </c>
    </row>
    <row r="1414" spans="1:51" ht="13" hidden="1" customHeight="1" outlineLevel="1">
      <c r="A1414" t="s">
        <v>87</v>
      </c>
      <c r="B1414" t="s">
        <v>877</v>
      </c>
      <c r="C1414" s="1">
        <f t="shared" si="551"/>
        <v>1638</v>
      </c>
      <c r="D1414" s="7">
        <f>IF(N1414&gt;0, RANK(N1414,(N1414:P1414,Q1414:AE1414)),0)</f>
        <v>2</v>
      </c>
      <c r="E1414" s="7">
        <f>IF(O1414&gt;0,RANK(O1414,(N1414:P1414,Q1414:AE1414)),0)</f>
        <v>1</v>
      </c>
      <c r="F1414" s="7">
        <f>IF(P1414&gt;0,RANK(P1414,(N1414:P1414,Q1414:AE1414)),0)</f>
        <v>3</v>
      </c>
      <c r="G1414" s="1">
        <f t="shared" si="560"/>
        <v>870</v>
      </c>
      <c r="H1414" s="2">
        <f t="shared" si="561"/>
        <v>0.53113553113553114</v>
      </c>
      <c r="I1414" s="2"/>
      <c r="J1414" s="2">
        <f t="shared" si="552"/>
        <v>0.21123321123321123</v>
      </c>
      <c r="K1414" s="2">
        <f t="shared" si="553"/>
        <v>0.7423687423687424</v>
      </c>
      <c r="L1414" s="2">
        <f t="shared" si="554"/>
        <v>3.6630036630036632E-2</v>
      </c>
      <c r="M1414" s="2">
        <f t="shared" si="555"/>
        <v>9.7680097680097125E-3</v>
      </c>
      <c r="N1414" s="55">
        <v>346</v>
      </c>
      <c r="O1414" s="55">
        <v>1216</v>
      </c>
      <c r="P1414" s="55">
        <v>60</v>
      </c>
      <c r="X1414" s="55">
        <v>0</v>
      </c>
      <c r="Y1414" s="55">
        <v>16</v>
      </c>
      <c r="AG1414" s="7">
        <f>IF(Q1414&gt;0,RANK(Q1414,(N1414:P1414,Q1414:AE1414)),0)</f>
        <v>0</v>
      </c>
      <c r="AH1414" s="7">
        <f>IF(R1414&gt;0,RANK(R1414,(N1414:P1414,Q1414:AE1414)),0)</f>
        <v>0</v>
      </c>
      <c r="AI1414" s="7">
        <f>IF(T1414&gt;0,RANK(T1414,(N1414:P1414,Q1414:AE1414)),0)</f>
        <v>0</v>
      </c>
      <c r="AJ1414" s="7">
        <f>IF(S1414&gt;0,RANK(S1414,(N1414:P1414,Q1414:AE1414)),0)</f>
        <v>0</v>
      </c>
      <c r="AK1414" s="2">
        <f t="shared" si="556"/>
        <v>0</v>
      </c>
      <c r="AL1414" s="2">
        <f t="shared" si="557"/>
        <v>0</v>
      </c>
      <c r="AM1414" s="2">
        <f t="shared" si="558"/>
        <v>0</v>
      </c>
      <c r="AN1414" s="2">
        <f t="shared" si="559"/>
        <v>0</v>
      </c>
      <c r="AP1414" t="s">
        <v>87</v>
      </c>
      <c r="AQ1414" t="s">
        <v>877</v>
      </c>
      <c r="AT1414">
        <v>2</v>
      </c>
      <c r="AU1414" s="95">
        <v>31</v>
      </c>
      <c r="AV1414" s="97">
        <v>175</v>
      </c>
      <c r="AW1414" s="100">
        <f t="shared" si="550"/>
        <v>31175</v>
      </c>
      <c r="AY1414" s="7" t="s">
        <v>1461</v>
      </c>
    </row>
    <row r="1415" spans="1:51" ht="13" hidden="1" customHeight="1" outlineLevel="1">
      <c r="A1415" t="s">
        <v>1864</v>
      </c>
      <c r="B1415" t="s">
        <v>877</v>
      </c>
      <c r="C1415" s="1">
        <f t="shared" si="551"/>
        <v>6907</v>
      </c>
      <c r="D1415" s="7">
        <f>IF(N1415&gt;0, RANK(N1415,(N1415:P1415,Q1415:AE1415)),0)</f>
        <v>2</v>
      </c>
      <c r="E1415" s="7">
        <f>IF(O1415&gt;0,RANK(O1415,(N1415:P1415,Q1415:AE1415)),0)</f>
        <v>1</v>
      </c>
      <c r="F1415" s="7">
        <f>IF(P1415&gt;0,RANK(P1415,(N1415:P1415,Q1415:AE1415)),0)</f>
        <v>3</v>
      </c>
      <c r="G1415" s="1">
        <f t="shared" si="560"/>
        <v>3492</v>
      </c>
      <c r="H1415" s="2">
        <f t="shared" si="561"/>
        <v>0.50557405530621113</v>
      </c>
      <c r="I1415" s="2"/>
      <c r="J1415" s="2">
        <f t="shared" si="552"/>
        <v>0.23353120023164906</v>
      </c>
      <c r="K1415" s="2">
        <f t="shared" si="553"/>
        <v>0.73910525553786011</v>
      </c>
      <c r="L1415" s="2">
        <f t="shared" si="554"/>
        <v>1.8531924134935571E-2</v>
      </c>
      <c r="M1415" s="2">
        <f t="shared" si="555"/>
        <v>8.8316200955552392E-3</v>
      </c>
      <c r="N1415" s="55">
        <v>1613</v>
      </c>
      <c r="O1415" s="55">
        <v>5105</v>
      </c>
      <c r="P1415" s="55">
        <v>128</v>
      </c>
      <c r="X1415" s="55">
        <v>4</v>
      </c>
      <c r="Y1415" s="55">
        <v>57</v>
      </c>
      <c r="AG1415" s="7">
        <f>IF(Q1415&gt;0,RANK(Q1415,(N1415:P1415,Q1415:AE1415)),0)</f>
        <v>0</v>
      </c>
      <c r="AH1415" s="7">
        <f>IF(R1415&gt;0,RANK(R1415,(N1415:P1415,Q1415:AE1415)),0)</f>
        <v>0</v>
      </c>
      <c r="AI1415" s="7">
        <f>IF(T1415&gt;0,RANK(T1415,(N1415:P1415,Q1415:AE1415)),0)</f>
        <v>0</v>
      </c>
      <c r="AJ1415" s="7">
        <f>IF(S1415&gt;0,RANK(S1415,(N1415:P1415,Q1415:AE1415)),0)</f>
        <v>0</v>
      </c>
      <c r="AK1415" s="2">
        <f t="shared" si="556"/>
        <v>0</v>
      </c>
      <c r="AL1415" s="2">
        <f t="shared" si="557"/>
        <v>0</v>
      </c>
      <c r="AM1415" s="2">
        <f t="shared" si="558"/>
        <v>0</v>
      </c>
      <c r="AN1415" s="2">
        <f t="shared" si="559"/>
        <v>0</v>
      </c>
      <c r="AP1415" t="s">
        <v>1864</v>
      </c>
      <c r="AQ1415" t="s">
        <v>877</v>
      </c>
      <c r="AT1415">
        <v>2</v>
      </c>
      <c r="AU1415" s="95">
        <v>31</v>
      </c>
      <c r="AV1415" s="97">
        <v>177</v>
      </c>
      <c r="AW1415" s="100">
        <f t="shared" si="550"/>
        <v>31177</v>
      </c>
      <c r="AY1415" s="7" t="s">
        <v>1461</v>
      </c>
    </row>
    <row r="1416" spans="1:51" ht="13" hidden="1" customHeight="1" outlineLevel="1">
      <c r="A1416" t="s">
        <v>1208</v>
      </c>
      <c r="B1416" t="s">
        <v>877</v>
      </c>
      <c r="C1416" s="1">
        <f t="shared" si="551"/>
        <v>2682</v>
      </c>
      <c r="D1416" s="7">
        <f>IF(N1416&gt;0, RANK(N1416,(N1416:P1416,Q1416:AE1416)),0)</f>
        <v>2</v>
      </c>
      <c r="E1416" s="7">
        <f>IF(O1416&gt;0,RANK(O1416,(N1416:P1416,Q1416:AE1416)),0)</f>
        <v>1</v>
      </c>
      <c r="F1416" s="7">
        <f>IF(P1416&gt;0,RANK(P1416,(N1416:P1416,Q1416:AE1416)),0)</f>
        <v>3</v>
      </c>
      <c r="G1416" s="1">
        <f t="shared" si="560"/>
        <v>866</v>
      </c>
      <c r="H1416" s="2">
        <f t="shared" si="561"/>
        <v>0.32289336316181955</v>
      </c>
      <c r="I1416" s="2"/>
      <c r="J1416" s="2">
        <f t="shared" si="552"/>
        <v>0.32177479492915734</v>
      </c>
      <c r="K1416" s="2">
        <f t="shared" si="553"/>
        <v>0.64466815809097688</v>
      </c>
      <c r="L1416" s="2">
        <f t="shared" si="554"/>
        <v>1.7897091722595078E-2</v>
      </c>
      <c r="M1416" s="2">
        <f t="shared" si="555"/>
        <v>1.5659955257270645E-2</v>
      </c>
      <c r="N1416" s="55">
        <v>863</v>
      </c>
      <c r="O1416" s="55">
        <v>1729</v>
      </c>
      <c r="P1416" s="55">
        <v>48</v>
      </c>
      <c r="X1416" s="55">
        <v>2</v>
      </c>
      <c r="Y1416" s="55">
        <v>40</v>
      </c>
      <c r="AG1416" s="7">
        <f>IF(Q1416&gt;0,RANK(Q1416,(N1416:P1416,Q1416:AE1416)),0)</f>
        <v>0</v>
      </c>
      <c r="AH1416" s="7">
        <f>IF(R1416&gt;0,RANK(R1416,(N1416:P1416,Q1416:AE1416)),0)</f>
        <v>0</v>
      </c>
      <c r="AI1416" s="7">
        <f>IF(T1416&gt;0,RANK(T1416,(N1416:P1416,Q1416:AE1416)),0)</f>
        <v>0</v>
      </c>
      <c r="AJ1416" s="7">
        <f>IF(S1416&gt;0,RANK(S1416,(N1416:P1416,Q1416:AE1416)),0)</f>
        <v>0</v>
      </c>
      <c r="AK1416" s="2">
        <f t="shared" si="556"/>
        <v>0</v>
      </c>
      <c r="AL1416" s="2">
        <f t="shared" si="557"/>
        <v>0</v>
      </c>
      <c r="AM1416" s="2">
        <f t="shared" si="558"/>
        <v>0</v>
      </c>
      <c r="AN1416" s="2">
        <f t="shared" si="559"/>
        <v>0</v>
      </c>
      <c r="AP1416" t="s">
        <v>1208</v>
      </c>
      <c r="AQ1416" t="s">
        <v>877</v>
      </c>
      <c r="AT1416">
        <v>2</v>
      </c>
      <c r="AU1416" s="95">
        <v>31</v>
      </c>
      <c r="AV1416" s="97">
        <v>179</v>
      </c>
      <c r="AW1416" s="100">
        <f t="shared" si="550"/>
        <v>31179</v>
      </c>
      <c r="AY1416" s="7" t="s">
        <v>1461</v>
      </c>
    </row>
    <row r="1417" spans="1:51" ht="13" hidden="1" customHeight="1" outlineLevel="1">
      <c r="A1417" t="s">
        <v>2446</v>
      </c>
      <c r="B1417" t="s">
        <v>877</v>
      </c>
      <c r="C1417" s="1">
        <f t="shared" si="551"/>
        <v>1287</v>
      </c>
      <c r="D1417" s="7">
        <f>IF(N1417&gt;0, RANK(N1417,(N1417:P1417,Q1417:AE1417)),0)</f>
        <v>2</v>
      </c>
      <c r="E1417" s="7">
        <f>IF(O1417&gt;0,RANK(O1417,(N1417:P1417,Q1417:AE1417)),0)</f>
        <v>1</v>
      </c>
      <c r="F1417" s="7">
        <f>IF(P1417&gt;0,RANK(P1417,(N1417:P1417,Q1417:AE1417)),0)</f>
        <v>4</v>
      </c>
      <c r="G1417" s="1">
        <f t="shared" si="560"/>
        <v>649</v>
      </c>
      <c r="H1417" s="2">
        <f t="shared" si="561"/>
        <v>0.50427350427350426</v>
      </c>
      <c r="I1417" s="2"/>
      <c r="J1417" s="2">
        <f t="shared" si="552"/>
        <v>0.23232323232323232</v>
      </c>
      <c r="K1417" s="2">
        <f t="shared" si="553"/>
        <v>0.73659673659673663</v>
      </c>
      <c r="L1417" s="2">
        <f t="shared" si="554"/>
        <v>1.3986013986013986E-2</v>
      </c>
      <c r="M1417" s="2">
        <f t="shared" si="555"/>
        <v>1.7094017094017117E-2</v>
      </c>
      <c r="N1417" s="55">
        <v>299</v>
      </c>
      <c r="O1417" s="55">
        <v>948</v>
      </c>
      <c r="P1417" s="55">
        <v>18</v>
      </c>
      <c r="X1417" s="55">
        <v>0</v>
      </c>
      <c r="Y1417" s="55">
        <v>22</v>
      </c>
      <c r="AG1417" s="7">
        <f>IF(Q1417&gt;0,RANK(Q1417,(N1417:P1417,Q1417:AE1417)),0)</f>
        <v>0</v>
      </c>
      <c r="AH1417" s="7">
        <f>IF(R1417&gt;0,RANK(R1417,(N1417:P1417,Q1417:AE1417)),0)</f>
        <v>0</v>
      </c>
      <c r="AI1417" s="7">
        <f>IF(T1417&gt;0,RANK(T1417,(N1417:P1417,Q1417:AE1417)),0)</f>
        <v>0</v>
      </c>
      <c r="AJ1417" s="7">
        <f>IF(S1417&gt;0,RANK(S1417,(N1417:P1417,Q1417:AE1417)),0)</f>
        <v>0</v>
      </c>
      <c r="AK1417" s="2">
        <f t="shared" si="556"/>
        <v>0</v>
      </c>
      <c r="AL1417" s="2">
        <f t="shared" si="557"/>
        <v>0</v>
      </c>
      <c r="AM1417" s="2">
        <f t="shared" si="558"/>
        <v>0</v>
      </c>
      <c r="AN1417" s="2">
        <f t="shared" si="559"/>
        <v>0</v>
      </c>
      <c r="AP1417" t="s">
        <v>2446</v>
      </c>
      <c r="AQ1417" t="s">
        <v>877</v>
      </c>
      <c r="AT1417">
        <v>2</v>
      </c>
      <c r="AU1417" s="95">
        <v>31</v>
      </c>
      <c r="AV1417" s="97">
        <v>181</v>
      </c>
      <c r="AW1417" s="100">
        <f t="shared" si="550"/>
        <v>31181</v>
      </c>
      <c r="AY1417" s="7" t="s">
        <v>1461</v>
      </c>
    </row>
    <row r="1418" spans="1:51" ht="13" hidden="1" customHeight="1" outlineLevel="1">
      <c r="A1418" t="s">
        <v>2370</v>
      </c>
      <c r="B1418" t="s">
        <v>877</v>
      </c>
      <c r="C1418" s="1">
        <f t="shared" si="551"/>
        <v>408</v>
      </c>
      <c r="D1418" s="7">
        <f>IF(N1418&gt;0, RANK(N1418,(N1418:P1418,Q1418:AE1418)),0)</f>
        <v>2</v>
      </c>
      <c r="E1418" s="7">
        <f>IF(O1418&gt;0,RANK(O1418,(N1418:P1418,Q1418:AE1418)),0)</f>
        <v>1</v>
      </c>
      <c r="F1418" s="7">
        <f>IF(P1418&gt;0,RANK(P1418,(N1418:P1418,Q1418:AE1418)),0)</f>
        <v>3</v>
      </c>
      <c r="G1418" s="1">
        <f t="shared" si="560"/>
        <v>233</v>
      </c>
      <c r="H1418" s="2">
        <f t="shared" si="561"/>
        <v>0.57107843137254899</v>
      </c>
      <c r="I1418" s="2"/>
      <c r="J1418" s="2">
        <f t="shared" si="552"/>
        <v>0.18627450980392157</v>
      </c>
      <c r="K1418" s="2">
        <f t="shared" si="553"/>
        <v>0.75735294117647056</v>
      </c>
      <c r="L1418" s="2">
        <f t="shared" si="554"/>
        <v>3.9215686274509803E-2</v>
      </c>
      <c r="M1418" s="2">
        <f t="shared" si="555"/>
        <v>1.7156862745098062E-2</v>
      </c>
      <c r="N1418" s="55">
        <v>76</v>
      </c>
      <c r="O1418" s="55">
        <v>309</v>
      </c>
      <c r="P1418" s="55">
        <v>16</v>
      </c>
      <c r="X1418" s="55">
        <v>1</v>
      </c>
      <c r="Y1418" s="55">
        <v>6</v>
      </c>
      <c r="AG1418" s="7">
        <f>IF(Q1418&gt;0,RANK(Q1418,(N1418:P1418,Q1418:AE1418)),0)</f>
        <v>0</v>
      </c>
      <c r="AH1418" s="7">
        <f>IF(R1418&gt;0,RANK(R1418,(N1418:P1418,Q1418:AE1418)),0)</f>
        <v>0</v>
      </c>
      <c r="AI1418" s="7">
        <f>IF(T1418&gt;0,RANK(T1418,(N1418:P1418,Q1418:AE1418)),0)</f>
        <v>0</v>
      </c>
      <c r="AJ1418" s="7">
        <f>IF(S1418&gt;0,RANK(S1418,(N1418:P1418,Q1418:AE1418)),0)</f>
        <v>0</v>
      </c>
      <c r="AK1418" s="2">
        <f t="shared" si="556"/>
        <v>0</v>
      </c>
      <c r="AL1418" s="2">
        <f t="shared" si="557"/>
        <v>0</v>
      </c>
      <c r="AM1418" s="2">
        <f t="shared" si="558"/>
        <v>0</v>
      </c>
      <c r="AN1418" s="2">
        <f t="shared" si="559"/>
        <v>0</v>
      </c>
      <c r="AP1418" t="s">
        <v>2370</v>
      </c>
      <c r="AQ1418" t="s">
        <v>877</v>
      </c>
      <c r="AT1418">
        <v>2</v>
      </c>
      <c r="AU1418" s="95">
        <v>31</v>
      </c>
      <c r="AV1418" s="97">
        <v>183</v>
      </c>
      <c r="AW1418" s="100">
        <f t="shared" si="550"/>
        <v>31183</v>
      </c>
      <c r="AY1418" s="7" t="s">
        <v>1461</v>
      </c>
    </row>
    <row r="1419" spans="1:51" ht="13" hidden="1" customHeight="1" outlineLevel="1">
      <c r="A1419" t="s">
        <v>740</v>
      </c>
      <c r="B1419" t="s">
        <v>877</v>
      </c>
      <c r="C1419" s="1">
        <f t="shared" si="551"/>
        <v>4537</v>
      </c>
      <c r="D1419" s="7">
        <f>IF(N1419&gt;0, RANK(N1419,(N1419:P1419,Q1419:AE1419)),0)</f>
        <v>2</v>
      </c>
      <c r="E1419" s="7">
        <f>IF(O1419&gt;0,RANK(O1419,(N1419:P1419,Q1419:AE1419)),0)</f>
        <v>1</v>
      </c>
      <c r="F1419" s="7">
        <f>IF(P1419&gt;0,RANK(P1419,(N1419:P1419,Q1419:AE1419)),0)</f>
        <v>3</v>
      </c>
      <c r="G1419" s="1">
        <f t="shared" si="560"/>
        <v>2603</v>
      </c>
      <c r="H1419" s="2">
        <f t="shared" si="561"/>
        <v>0.57372713246638751</v>
      </c>
      <c r="I1419" s="2"/>
      <c r="J1419" s="2">
        <f t="shared" si="552"/>
        <v>0.17059731099845712</v>
      </c>
      <c r="K1419" s="2">
        <f t="shared" si="553"/>
        <v>0.74432444346484461</v>
      </c>
      <c r="L1419" s="2">
        <f t="shared" si="554"/>
        <v>5.7086180295349349E-2</v>
      </c>
      <c r="M1419" s="2">
        <f t="shared" si="555"/>
        <v>2.7992065241348944E-2</v>
      </c>
      <c r="N1419" s="55">
        <v>774</v>
      </c>
      <c r="O1419" s="55">
        <v>3377</v>
      </c>
      <c r="P1419" s="55">
        <v>259</v>
      </c>
      <c r="X1419" s="55">
        <v>0</v>
      </c>
      <c r="Y1419" s="55">
        <v>127</v>
      </c>
      <c r="AG1419" s="7">
        <f>IF(Q1419&gt;0,RANK(Q1419,(N1419:P1419,Q1419:AE1419)),0)</f>
        <v>0</v>
      </c>
      <c r="AH1419" s="7">
        <f>IF(R1419&gt;0,RANK(R1419,(N1419:P1419,Q1419:AE1419)),0)</f>
        <v>0</v>
      </c>
      <c r="AI1419" s="7">
        <f>IF(T1419&gt;0,RANK(T1419,(N1419:P1419,Q1419:AE1419)),0)</f>
        <v>0</v>
      </c>
      <c r="AJ1419" s="7">
        <f>IF(S1419&gt;0,RANK(S1419,(N1419:P1419,Q1419:AE1419)),0)</f>
        <v>0</v>
      </c>
      <c r="AK1419" s="2">
        <f t="shared" si="556"/>
        <v>0</v>
      </c>
      <c r="AL1419" s="2">
        <f t="shared" si="557"/>
        <v>0</v>
      </c>
      <c r="AM1419" s="2">
        <f t="shared" si="558"/>
        <v>0</v>
      </c>
      <c r="AN1419" s="2">
        <f t="shared" si="559"/>
        <v>0</v>
      </c>
      <c r="AP1419" t="s">
        <v>740</v>
      </c>
      <c r="AQ1419" t="s">
        <v>877</v>
      </c>
      <c r="AT1419">
        <v>2</v>
      </c>
      <c r="AU1419" s="95">
        <v>31</v>
      </c>
      <c r="AV1419" s="97">
        <v>185</v>
      </c>
      <c r="AW1419" s="100">
        <f t="shared" si="550"/>
        <v>31185</v>
      </c>
      <c r="AY1419" s="7" t="s">
        <v>1461</v>
      </c>
    </row>
    <row r="1420" spans="1:51" ht="13" customHeight="1" collapsed="1">
      <c r="A1420" t="s">
        <v>1948</v>
      </c>
      <c r="B1420" t="s">
        <v>2430</v>
      </c>
      <c r="C1420" s="1">
        <f t="shared" si="551"/>
        <v>540337</v>
      </c>
      <c r="D1420" s="7">
        <f>IF(N1420&gt;0, RANK(N1420,(N1420:P1420,Q1420:AE1420)),0)</f>
        <v>2</v>
      </c>
      <c r="E1420" s="7">
        <f>IF(O1420&gt;0,RANK(O1420,(N1420:P1420,Q1420:AE1420)),0)</f>
        <v>1</v>
      </c>
      <c r="F1420" s="7">
        <f>IF(P1420&gt;0,RANK(P1420,(N1420:P1420,Q1420:AE1420)),0)</f>
        <v>3</v>
      </c>
      <c r="G1420" s="1">
        <f t="shared" si="560"/>
        <v>177509</v>
      </c>
      <c r="H1420" s="2">
        <f t="shared" si="561"/>
        <v>0.3285153524559673</v>
      </c>
      <c r="I1420" s="2"/>
      <c r="J1420" s="2">
        <f t="shared" si="552"/>
        <v>0.31485350808847073</v>
      </c>
      <c r="K1420" s="2">
        <f t="shared" si="553"/>
        <v>0.64336886054443798</v>
      </c>
      <c r="L1420" s="2">
        <f t="shared" si="554"/>
        <v>2.9366858090413946E-2</v>
      </c>
      <c r="M1420" s="2">
        <f t="shared" si="555"/>
        <v>1.2410773276677393E-2</v>
      </c>
      <c r="N1420" s="106">
        <f>SUM(N1327:N1419)</f>
        <v>170127</v>
      </c>
      <c r="O1420" s="106">
        <f>SUM(O1327:O1419)</f>
        <v>347636</v>
      </c>
      <c r="P1420" s="106">
        <f>SUM(P1327:P1419)</f>
        <v>15868</v>
      </c>
      <c r="Q1420" s="106"/>
      <c r="R1420" s="106"/>
      <c r="S1420" s="106"/>
      <c r="X1420" s="106">
        <f>SUM(X1327:X1419)</f>
        <v>446</v>
      </c>
      <c r="Y1420" s="106">
        <f>SUM(Y1327:Y1419)</f>
        <v>6260</v>
      </c>
      <c r="AG1420" s="7">
        <f>IF(Q1420&gt;0,RANK(Q1420,(N1420:P1420,Q1420:AE1420)),0)</f>
        <v>0</v>
      </c>
      <c r="AH1420" s="7">
        <f>IF(R1420&gt;0,RANK(R1420,(N1420:P1420,Q1420:AE1420)),0)</f>
        <v>0</v>
      </c>
      <c r="AI1420" s="7">
        <f>IF(T1420&gt;0,RANK(T1420,(N1420:P1420,Q1420:AE1420)),0)</f>
        <v>0</v>
      </c>
      <c r="AJ1420" s="7">
        <f>IF(S1420&gt;0,RANK(S1420,(N1420:P1420,Q1420:AE1420)),0)</f>
        <v>0</v>
      </c>
      <c r="AK1420" s="2">
        <f t="shared" si="556"/>
        <v>0</v>
      </c>
      <c r="AL1420" s="2">
        <f t="shared" si="557"/>
        <v>0</v>
      </c>
      <c r="AM1420" s="2">
        <f t="shared" si="558"/>
        <v>0</v>
      </c>
      <c r="AN1420" s="2">
        <f t="shared" si="559"/>
        <v>0</v>
      </c>
      <c r="AP1420" t="s">
        <v>1948</v>
      </c>
      <c r="AQ1420" t="s">
        <v>2430</v>
      </c>
      <c r="AT1420">
        <v>2</v>
      </c>
      <c r="AU1420" s="95">
        <v>31</v>
      </c>
      <c r="AV1420" s="97"/>
      <c r="AW1420" s="95">
        <v>31</v>
      </c>
      <c r="AY1420" s="7" t="s">
        <v>2180</v>
      </c>
    </row>
    <row r="1421" spans="1:51" ht="13" customHeight="1">
      <c r="C1421" s="1"/>
      <c r="E1421" s="7"/>
      <c r="F1421" s="7"/>
      <c r="I1421" s="2"/>
      <c r="AG1421" s="7"/>
      <c r="AH1421" s="7"/>
      <c r="AI1421" s="7"/>
      <c r="AJ1421" s="7"/>
      <c r="AU1421" s="95"/>
      <c r="AV1421" s="97"/>
      <c r="AW1421" s="100"/>
    </row>
    <row r="1422" spans="1:51" ht="13" hidden="1" customHeight="1" outlineLevel="1">
      <c r="A1422" t="s">
        <v>44</v>
      </c>
      <c r="B1422" t="s">
        <v>184</v>
      </c>
      <c r="C1422" s="1">
        <f t="shared" ref="C1422:C1432" si="562">SUM(N1422:AE1422)</f>
        <v>23738</v>
      </c>
      <c r="D1422" s="7">
        <f>IF(N1422&gt;0, RANK(N1422,(N1422:P1422,Q1422:AE1422)),0)</f>
        <v>2</v>
      </c>
      <c r="E1422" s="7">
        <f>IF(O1422&gt;0,RANK(O1422,(N1422:P1422,Q1422:AE1422)),0)</f>
        <v>1</v>
      </c>
      <c r="F1422" s="7">
        <f>IF(P1422&gt;0,RANK(P1422,(N1422:P1422,Q1422:AE1422)),0)</f>
        <v>0</v>
      </c>
      <c r="G1422" s="1">
        <f t="shared" si="560"/>
        <v>1469</v>
      </c>
      <c r="H1422" s="2">
        <f t="shared" si="561"/>
        <v>6.1883899233296825E-2</v>
      </c>
      <c r="I1422" s="2"/>
      <c r="J1422" s="2">
        <f t="shared" ref="J1422:J1432" si="563">IF($C1422=0,"-",N1422/$C1422)</f>
        <v>0.46747830482770242</v>
      </c>
      <c r="K1422" s="2">
        <f t="shared" ref="K1422:K1432" si="564">IF($C1422=0,"-",O1422/$C1422)</f>
        <v>0.52936220406099921</v>
      </c>
      <c r="L1422" s="2">
        <f t="shared" ref="L1422:L1432" si="565">IF($C1422=0,"-",P1422/$C1422)</f>
        <v>0</v>
      </c>
      <c r="M1422" s="2">
        <f t="shared" ref="M1422:M1432" si="566">IF(C1422=0,"-",(1-J1422-K1422-L1422))</f>
        <v>3.1594911112983182E-3</v>
      </c>
      <c r="N1422" s="58">
        <f>SUMIF(Town!$AP$889:$AP$1129,$AW1422,Town!N$889:N$1129)</f>
        <v>11097</v>
      </c>
      <c r="O1422" s="58">
        <f>SUMIF(Town!$AP$889:$AP$1129,$AW1422,Town!O$889:O$1129)</f>
        <v>12566</v>
      </c>
      <c r="P1422" s="58"/>
      <c r="Q1422" s="58"/>
      <c r="X1422" s="58">
        <f>SUMIF(Town!$AP$889:$AP$1129,$AW1422,Town!X$889:X$1129)</f>
        <v>75</v>
      </c>
      <c r="AG1422" s="7">
        <f>IF(Q1422&gt;0,RANK(Q1422,(N1422:P1422,Q1422:AE1422)),0)</f>
        <v>0</v>
      </c>
      <c r="AH1422" s="7">
        <f>IF(R1422&gt;0,RANK(R1422,(N1422:P1422,Q1422:AE1422)),0)</f>
        <v>0</v>
      </c>
      <c r="AI1422" s="7">
        <f>IF(T1422&gt;0,RANK(T1422,(N1422:P1422,Q1422:AE1422)),0)</f>
        <v>0</v>
      </c>
      <c r="AJ1422" s="7">
        <f>IF(S1422&gt;0,RANK(S1422,(N1422:P1422,Q1422:AE1422)),0)</f>
        <v>0</v>
      </c>
      <c r="AK1422" s="2">
        <f t="shared" ref="AK1422:AK1432" si="567">IF($C1422=0,"-",Q1422/$C1422)</f>
        <v>0</v>
      </c>
      <c r="AL1422" s="2">
        <f t="shared" ref="AL1422:AL1432" si="568">IF($C1422=0,"-",R1422/$C1422)</f>
        <v>0</v>
      </c>
      <c r="AM1422" s="2">
        <f t="shared" ref="AM1422:AM1432" si="569">IF($C1422=0,"-",T1422/$C1422)</f>
        <v>0</v>
      </c>
      <c r="AN1422" s="2">
        <f t="shared" ref="AN1422:AN1432" si="570">IF($C1422=0,"-",S1422/$C1422)</f>
        <v>0</v>
      </c>
      <c r="AP1422" t="s">
        <v>44</v>
      </c>
      <c r="AQ1422" t="s">
        <v>184</v>
      </c>
      <c r="AT1422">
        <v>2</v>
      </c>
      <c r="AU1422" s="95">
        <v>33</v>
      </c>
      <c r="AV1422" s="97">
        <v>1</v>
      </c>
      <c r="AW1422" s="100">
        <f t="shared" ref="AW1422:AW1481" si="571">1000*AU1422+AV1422</f>
        <v>33001</v>
      </c>
      <c r="AY1422" s="7" t="s">
        <v>1461</v>
      </c>
    </row>
    <row r="1423" spans="1:51" ht="13" hidden="1" customHeight="1" outlineLevel="1">
      <c r="A1423" t="s">
        <v>203</v>
      </c>
      <c r="B1423" t="s">
        <v>184</v>
      </c>
      <c r="C1423" s="1">
        <f t="shared" si="562"/>
        <v>20696</v>
      </c>
      <c r="D1423" s="7">
        <f>IF(N1423&gt;0, RANK(N1423,(N1423:P1423,Q1423:AE1423)),0)</f>
        <v>1</v>
      </c>
      <c r="E1423" s="7">
        <f>IF(O1423&gt;0,RANK(O1423,(N1423:P1423,Q1423:AE1423)),0)</f>
        <v>2</v>
      </c>
      <c r="F1423" s="7">
        <f>IF(P1423&gt;0,RANK(P1423,(N1423:P1423,Q1423:AE1423)),0)</f>
        <v>0</v>
      </c>
      <c r="G1423" s="1">
        <f t="shared" si="560"/>
        <v>352</v>
      </c>
      <c r="H1423" s="2">
        <f t="shared" si="561"/>
        <v>1.7008117510630073E-2</v>
      </c>
      <c r="I1423" s="2"/>
      <c r="J1423" s="2">
        <f t="shared" si="563"/>
        <v>0.50744105141090068</v>
      </c>
      <c r="K1423" s="2">
        <f t="shared" si="564"/>
        <v>0.4904329339002706</v>
      </c>
      <c r="L1423" s="2">
        <f t="shared" si="565"/>
        <v>0</v>
      </c>
      <c r="M1423" s="2">
        <f t="shared" si="566"/>
        <v>2.1260146888287257E-3</v>
      </c>
      <c r="N1423" s="58">
        <f>SUMIF(Town!$AP$889:$AP$1129,$AW1423,Town!N$889:N$1129)</f>
        <v>10502</v>
      </c>
      <c r="O1423" s="58">
        <f>SUMIF(Town!$AP$889:$AP$1129,$AW1423,Town!O$889:O$1129)</f>
        <v>10150</v>
      </c>
      <c r="P1423" s="58"/>
      <c r="Q1423" s="58"/>
      <c r="X1423" s="58">
        <f>SUMIF(Town!$AP$889:$AP$1129,$AW1423,Town!X$889:X$1129)</f>
        <v>44</v>
      </c>
      <c r="AG1423" s="7">
        <f>IF(Q1423&gt;0,RANK(Q1423,(N1423:P1423,Q1423:AE1423)),0)</f>
        <v>0</v>
      </c>
      <c r="AH1423" s="7">
        <f>IF(R1423&gt;0,RANK(R1423,(N1423:P1423,Q1423:AE1423)),0)</f>
        <v>0</v>
      </c>
      <c r="AI1423" s="7">
        <f>IF(T1423&gt;0,RANK(T1423,(N1423:P1423,Q1423:AE1423)),0)</f>
        <v>0</v>
      </c>
      <c r="AJ1423" s="7">
        <f>IF(S1423&gt;0,RANK(S1423,(N1423:P1423,Q1423:AE1423)),0)</f>
        <v>0</v>
      </c>
      <c r="AK1423" s="2">
        <f t="shared" si="567"/>
        <v>0</v>
      </c>
      <c r="AL1423" s="2">
        <f t="shared" si="568"/>
        <v>0</v>
      </c>
      <c r="AM1423" s="2">
        <f t="shared" si="569"/>
        <v>0</v>
      </c>
      <c r="AN1423" s="2">
        <f t="shared" si="570"/>
        <v>0</v>
      </c>
      <c r="AP1423" t="s">
        <v>203</v>
      </c>
      <c r="AQ1423" t="s">
        <v>184</v>
      </c>
      <c r="AT1423">
        <v>2</v>
      </c>
      <c r="AU1423" s="95">
        <v>33</v>
      </c>
      <c r="AV1423" s="97">
        <v>3</v>
      </c>
      <c r="AW1423" s="100">
        <f t="shared" si="571"/>
        <v>33003</v>
      </c>
      <c r="AY1423" s="7" t="s">
        <v>1461</v>
      </c>
    </row>
    <row r="1424" spans="1:51" ht="13" hidden="1" customHeight="1" outlineLevel="1">
      <c r="A1424" t="s">
        <v>1720</v>
      </c>
      <c r="B1424" t="s">
        <v>184</v>
      </c>
      <c r="C1424" s="1">
        <f t="shared" si="562"/>
        <v>27212</v>
      </c>
      <c r="D1424" s="7">
        <f>IF(N1424&gt;0, RANK(N1424,(N1424:P1424,Q1424:AE1424)),0)</f>
        <v>1</v>
      </c>
      <c r="E1424" s="7">
        <f>IF(O1424&gt;0,RANK(O1424,(N1424:P1424,Q1424:AE1424)),0)</f>
        <v>2</v>
      </c>
      <c r="F1424" s="7">
        <f>IF(P1424&gt;0,RANK(P1424,(N1424:P1424,Q1424:AE1424)),0)</f>
        <v>0</v>
      </c>
      <c r="G1424" s="1">
        <f t="shared" si="560"/>
        <v>5870</v>
      </c>
      <c r="H1424" s="2">
        <f t="shared" si="561"/>
        <v>0.21571365574011467</v>
      </c>
      <c r="I1424" s="2"/>
      <c r="J1424" s="2">
        <f t="shared" si="563"/>
        <v>0.6051741878582978</v>
      </c>
      <c r="K1424" s="2">
        <f t="shared" si="564"/>
        <v>0.38946053211818316</v>
      </c>
      <c r="L1424" s="2">
        <f t="shared" si="565"/>
        <v>0</v>
      </c>
      <c r="M1424" s="2">
        <f t="shared" si="566"/>
        <v>5.3652800235190479E-3</v>
      </c>
      <c r="N1424" s="58">
        <f>SUMIF(Town!$AP$889:$AP$1129,$AW1424,Town!N$889:N$1129)</f>
        <v>16468</v>
      </c>
      <c r="O1424" s="58">
        <f>SUMIF(Town!$AP$889:$AP$1129,$AW1424,Town!O$889:O$1129)</f>
        <v>10598</v>
      </c>
      <c r="P1424" s="58"/>
      <c r="Q1424" s="58"/>
      <c r="X1424" s="58">
        <f>SUMIF(Town!$AP$889:$AP$1129,$AW1424,Town!X$889:X$1129)</f>
        <v>146</v>
      </c>
      <c r="AG1424" s="7">
        <f>IF(Q1424&gt;0,RANK(Q1424,(N1424:P1424,Q1424:AE1424)),0)</f>
        <v>0</v>
      </c>
      <c r="AH1424" s="7">
        <f>IF(R1424&gt;0,RANK(R1424,(N1424:P1424,Q1424:AE1424)),0)</f>
        <v>0</v>
      </c>
      <c r="AI1424" s="7">
        <f>IF(T1424&gt;0,RANK(T1424,(N1424:P1424,Q1424:AE1424)),0)</f>
        <v>0</v>
      </c>
      <c r="AJ1424" s="7">
        <f>IF(S1424&gt;0,RANK(S1424,(N1424:P1424,Q1424:AE1424)),0)</f>
        <v>0</v>
      </c>
      <c r="AK1424" s="2">
        <f t="shared" si="567"/>
        <v>0</v>
      </c>
      <c r="AL1424" s="2">
        <f t="shared" si="568"/>
        <v>0</v>
      </c>
      <c r="AM1424" s="2">
        <f t="shared" si="569"/>
        <v>0</v>
      </c>
      <c r="AN1424" s="2">
        <f t="shared" si="570"/>
        <v>0</v>
      </c>
      <c r="AP1424" t="s">
        <v>1720</v>
      </c>
      <c r="AQ1424" t="s">
        <v>184</v>
      </c>
      <c r="AT1424">
        <v>2</v>
      </c>
      <c r="AU1424" s="95">
        <v>33</v>
      </c>
      <c r="AV1424" s="97">
        <v>5</v>
      </c>
      <c r="AW1424" s="100">
        <f t="shared" si="571"/>
        <v>33005</v>
      </c>
      <c r="AY1424" s="7" t="s">
        <v>1461</v>
      </c>
    </row>
    <row r="1425" spans="1:54" ht="13" hidden="1" customHeight="1" outlineLevel="1">
      <c r="A1425" t="s">
        <v>880</v>
      </c>
      <c r="B1425" t="s">
        <v>184</v>
      </c>
      <c r="C1425" s="1">
        <f t="shared" si="562"/>
        <v>10640</v>
      </c>
      <c r="D1425" s="7">
        <f>IF(N1425&gt;0, RANK(N1425,(N1425:P1425,Q1425:AE1425)),0)</f>
        <v>1</v>
      </c>
      <c r="E1425" s="7">
        <f>IF(O1425&gt;0,RANK(O1425,(N1425:P1425,Q1425:AE1425)),0)</f>
        <v>2</v>
      </c>
      <c r="F1425" s="7">
        <f>IF(P1425&gt;0,RANK(P1425,(N1425:P1425,Q1425:AE1425)),0)</f>
        <v>0</v>
      </c>
      <c r="G1425" s="1">
        <f t="shared" si="560"/>
        <v>2613</v>
      </c>
      <c r="H1425" s="2">
        <f t="shared" si="561"/>
        <v>0.24558270676691729</v>
      </c>
      <c r="I1425" s="2"/>
      <c r="J1425" s="2">
        <f t="shared" si="563"/>
        <v>0.62133458646616546</v>
      </c>
      <c r="K1425" s="2">
        <f t="shared" si="564"/>
        <v>0.37575187969924811</v>
      </c>
      <c r="L1425" s="2">
        <f t="shared" si="565"/>
        <v>0</v>
      </c>
      <c r="M1425" s="2">
        <f t="shared" si="566"/>
        <v>2.9135338345864237E-3</v>
      </c>
      <c r="N1425" s="58">
        <f>SUMIF(Town!$AP$889:$AP$1129,$AW1425,Town!N$889:N$1129)</f>
        <v>6611</v>
      </c>
      <c r="O1425" s="58">
        <f>SUMIF(Town!$AP$889:$AP$1129,$AW1425,Town!O$889:O$1129)</f>
        <v>3998</v>
      </c>
      <c r="P1425" s="58"/>
      <c r="Q1425" s="58"/>
      <c r="X1425" s="58">
        <f>SUMIF(Town!$AP$889:$AP$1129,$AW1425,Town!X$889:X$1129)</f>
        <v>31</v>
      </c>
      <c r="AG1425" s="7">
        <f>IF(Q1425&gt;0,RANK(Q1425,(N1425:P1425,Q1425:AE1425)),0)</f>
        <v>0</v>
      </c>
      <c r="AH1425" s="7">
        <f>IF(R1425&gt;0,RANK(R1425,(N1425:P1425,Q1425:AE1425)),0)</f>
        <v>0</v>
      </c>
      <c r="AI1425" s="7">
        <f>IF(T1425&gt;0,RANK(T1425,(N1425:P1425,Q1425:AE1425)),0)</f>
        <v>0</v>
      </c>
      <c r="AJ1425" s="7">
        <f>IF(S1425&gt;0,RANK(S1425,(N1425:P1425,Q1425:AE1425)),0)</f>
        <v>0</v>
      </c>
      <c r="AK1425" s="2">
        <f t="shared" si="567"/>
        <v>0</v>
      </c>
      <c r="AL1425" s="2">
        <f t="shared" si="568"/>
        <v>0</v>
      </c>
      <c r="AM1425" s="2">
        <f t="shared" si="569"/>
        <v>0</v>
      </c>
      <c r="AN1425" s="2">
        <f t="shared" si="570"/>
        <v>0</v>
      </c>
      <c r="AP1425" t="s">
        <v>880</v>
      </c>
      <c r="AQ1425" t="s">
        <v>184</v>
      </c>
      <c r="AT1425">
        <v>2</v>
      </c>
      <c r="AU1425" s="95">
        <v>33</v>
      </c>
      <c r="AV1425" s="97">
        <v>7</v>
      </c>
      <c r="AW1425" s="100">
        <f t="shared" si="571"/>
        <v>33007</v>
      </c>
      <c r="AY1425" s="7" t="s">
        <v>1461</v>
      </c>
    </row>
    <row r="1426" spans="1:54" ht="13" hidden="1" customHeight="1" outlineLevel="1">
      <c r="A1426" t="s">
        <v>2549</v>
      </c>
      <c r="B1426" t="s">
        <v>184</v>
      </c>
      <c r="C1426" s="1">
        <f t="shared" si="562"/>
        <v>33257</v>
      </c>
      <c r="D1426" s="7">
        <f>IF(N1426&gt;0, RANK(N1426,(N1426:P1426,Q1426:AE1426)),0)</f>
        <v>1</v>
      </c>
      <c r="E1426" s="7">
        <f>IF(O1426&gt;0,RANK(O1426,(N1426:P1426,Q1426:AE1426)),0)</f>
        <v>2</v>
      </c>
      <c r="F1426" s="7">
        <f>IF(P1426&gt;0,RANK(P1426,(N1426:P1426,Q1426:AE1426)),0)</f>
        <v>0</v>
      </c>
      <c r="G1426" s="1">
        <f t="shared" si="560"/>
        <v>7842</v>
      </c>
      <c r="H1426" s="2">
        <f t="shared" si="561"/>
        <v>0.2357999819586854</v>
      </c>
      <c r="I1426" s="2"/>
      <c r="J1426" s="2">
        <f t="shared" si="563"/>
        <v>0.61629130709324353</v>
      </c>
      <c r="K1426" s="2">
        <f t="shared" si="564"/>
        <v>0.38049132513455813</v>
      </c>
      <c r="L1426" s="2">
        <f t="shared" si="565"/>
        <v>0</v>
      </c>
      <c r="M1426" s="2">
        <f t="shared" si="566"/>
        <v>3.2173677721983318E-3</v>
      </c>
      <c r="N1426" s="58">
        <f>SUMIF(Town!$AP$889:$AP$1129,$AW1426,Town!N$889:N$1129)</f>
        <v>20496</v>
      </c>
      <c r="O1426" s="58">
        <f>SUMIF(Town!$AP$889:$AP$1129,$AW1426,Town!O$889:O$1129)</f>
        <v>12654</v>
      </c>
      <c r="P1426" s="58"/>
      <c r="Q1426" s="58"/>
      <c r="X1426" s="58">
        <f>SUMIF(Town!$AP$889:$AP$1129,$AW1426,Town!X$889:X$1129)</f>
        <v>107</v>
      </c>
      <c r="AG1426" s="7">
        <f>IF(Q1426&gt;0,RANK(Q1426,(N1426:P1426,Q1426:AE1426)),0)</f>
        <v>0</v>
      </c>
      <c r="AH1426" s="7">
        <f>IF(R1426&gt;0,RANK(R1426,(N1426:P1426,Q1426:AE1426)),0)</f>
        <v>0</v>
      </c>
      <c r="AI1426" s="7">
        <f>IF(T1426&gt;0,RANK(T1426,(N1426:P1426,Q1426:AE1426)),0)</f>
        <v>0</v>
      </c>
      <c r="AJ1426" s="7">
        <f>IF(S1426&gt;0,RANK(S1426,(N1426:P1426,Q1426:AE1426)),0)</f>
        <v>0</v>
      </c>
      <c r="AK1426" s="2">
        <f t="shared" si="567"/>
        <v>0</v>
      </c>
      <c r="AL1426" s="2">
        <f t="shared" si="568"/>
        <v>0</v>
      </c>
      <c r="AM1426" s="2">
        <f t="shared" si="569"/>
        <v>0</v>
      </c>
      <c r="AN1426" s="2">
        <f t="shared" si="570"/>
        <v>0</v>
      </c>
      <c r="AP1426" t="s">
        <v>2549</v>
      </c>
      <c r="AQ1426" t="s">
        <v>184</v>
      </c>
      <c r="AT1426">
        <v>2</v>
      </c>
      <c r="AU1426" s="95">
        <v>33</v>
      </c>
      <c r="AV1426" s="97">
        <v>9</v>
      </c>
      <c r="AW1426" s="100">
        <f t="shared" si="571"/>
        <v>33009</v>
      </c>
      <c r="AY1426" s="7" t="s">
        <v>1461</v>
      </c>
    </row>
    <row r="1427" spans="1:54" ht="13" hidden="1" customHeight="1" outlineLevel="1">
      <c r="A1427" t="s">
        <v>401</v>
      </c>
      <c r="B1427" t="s">
        <v>184</v>
      </c>
      <c r="C1427" s="1">
        <f t="shared" si="562"/>
        <v>138300</v>
      </c>
      <c r="D1427" s="7">
        <f>IF(N1427&gt;0, RANK(N1427,(N1427:P1427,Q1427:AE1427)),0)</f>
        <v>2</v>
      </c>
      <c r="E1427" s="7">
        <f>IF(O1427&gt;0,RANK(O1427,(N1427:P1427,Q1427:AE1427)),0)</f>
        <v>1</v>
      </c>
      <c r="F1427" s="7">
        <f>IF(P1427&gt;0,RANK(P1427,(N1427:P1427,Q1427:AE1427)),0)</f>
        <v>0</v>
      </c>
      <c r="G1427" s="1">
        <f t="shared" si="560"/>
        <v>3338</v>
      </c>
      <c r="H1427" s="2">
        <f t="shared" si="561"/>
        <v>2.4135936370209689E-2</v>
      </c>
      <c r="I1427" s="2"/>
      <c r="J1427" s="2">
        <f t="shared" si="563"/>
        <v>0.48583514099783082</v>
      </c>
      <c r="K1427" s="2">
        <f t="shared" si="564"/>
        <v>0.50997107736804048</v>
      </c>
      <c r="L1427" s="2">
        <f t="shared" si="565"/>
        <v>0</v>
      </c>
      <c r="M1427" s="2">
        <f t="shared" si="566"/>
        <v>4.193781634128757E-3</v>
      </c>
      <c r="N1427" s="58">
        <f>SUMIF(Town!$AP$889:$AP$1129,$AW1427,Town!N$889:N$1129)</f>
        <v>67191</v>
      </c>
      <c r="O1427" s="58">
        <f>SUMIF(Town!$AP$889:$AP$1129,$AW1427,Town!O$889:O$1129)</f>
        <v>70529</v>
      </c>
      <c r="P1427" s="58"/>
      <c r="Q1427" s="58"/>
      <c r="X1427" s="58">
        <f>SUMIF(Town!$AP$889:$AP$1129,$AW1427,Town!X$889:X$1129)</f>
        <v>580</v>
      </c>
      <c r="AG1427" s="7">
        <f>IF(Q1427&gt;0,RANK(Q1427,(N1427:P1427,Q1427:AE1427)),0)</f>
        <v>0</v>
      </c>
      <c r="AH1427" s="7">
        <f>IF(R1427&gt;0,RANK(R1427,(N1427:P1427,Q1427:AE1427)),0)</f>
        <v>0</v>
      </c>
      <c r="AI1427" s="7">
        <f>IF(T1427&gt;0,RANK(T1427,(N1427:P1427,Q1427:AE1427)),0)</f>
        <v>0</v>
      </c>
      <c r="AJ1427" s="7">
        <f>IF(S1427&gt;0,RANK(S1427,(N1427:P1427,Q1427:AE1427)),0)</f>
        <v>0</v>
      </c>
      <c r="AK1427" s="2">
        <f t="shared" si="567"/>
        <v>0</v>
      </c>
      <c r="AL1427" s="2">
        <f t="shared" si="568"/>
        <v>0</v>
      </c>
      <c r="AM1427" s="2">
        <f t="shared" si="569"/>
        <v>0</v>
      </c>
      <c r="AN1427" s="2">
        <f t="shared" si="570"/>
        <v>0</v>
      </c>
      <c r="AP1427" t="s">
        <v>401</v>
      </c>
      <c r="AQ1427" t="s">
        <v>184</v>
      </c>
      <c r="AT1427">
        <v>2</v>
      </c>
      <c r="AU1427" s="95">
        <v>33</v>
      </c>
      <c r="AV1427" s="97">
        <v>11</v>
      </c>
      <c r="AW1427" s="100">
        <f t="shared" si="571"/>
        <v>33011</v>
      </c>
      <c r="AY1427" s="7" t="s">
        <v>1461</v>
      </c>
    </row>
    <row r="1428" spans="1:54" ht="13" hidden="1" customHeight="1" outlineLevel="1">
      <c r="A1428" t="s">
        <v>1832</v>
      </c>
      <c r="B1428" t="s">
        <v>184</v>
      </c>
      <c r="C1428" s="1">
        <f t="shared" si="562"/>
        <v>57181</v>
      </c>
      <c r="D1428" s="7">
        <f>IF(N1428&gt;0, RANK(N1428,(N1428:P1428,Q1428:AE1428)),0)</f>
        <v>1</v>
      </c>
      <c r="E1428" s="7">
        <f>IF(O1428&gt;0,RANK(O1428,(N1428:P1428,Q1428:AE1428)),0)</f>
        <v>2</v>
      </c>
      <c r="F1428" s="7">
        <f>IF(P1428&gt;0,RANK(P1428,(N1428:P1428,Q1428:AE1428)),0)</f>
        <v>0</v>
      </c>
      <c r="G1428" s="1">
        <f t="shared" si="560"/>
        <v>7816</v>
      </c>
      <c r="H1428" s="2">
        <f t="shared" si="561"/>
        <v>0.13668876025253143</v>
      </c>
      <c r="I1428" s="2"/>
      <c r="J1428" s="2">
        <f t="shared" si="563"/>
        <v>0.5668491282069219</v>
      </c>
      <c r="K1428" s="2">
        <f t="shared" si="564"/>
        <v>0.43016036795439044</v>
      </c>
      <c r="L1428" s="2">
        <f t="shared" si="565"/>
        <v>0</v>
      </c>
      <c r="M1428" s="2">
        <f t="shared" si="566"/>
        <v>2.9905038386876526E-3</v>
      </c>
      <c r="N1428" s="58">
        <f>SUMIF(Town!$AP$889:$AP$1129,$AW1428,Town!N$889:N$1129)</f>
        <v>32413</v>
      </c>
      <c r="O1428" s="58">
        <f>SUMIF(Town!$AP$889:$AP$1129,$AW1428,Town!O$889:O$1129)</f>
        <v>24597</v>
      </c>
      <c r="P1428" s="58"/>
      <c r="Q1428" s="58"/>
      <c r="X1428" s="58">
        <f>SUMIF(Town!$AP$889:$AP$1129,$AW1428,Town!X$889:X$1129)</f>
        <v>171</v>
      </c>
      <c r="AG1428" s="7">
        <f>IF(Q1428&gt;0,RANK(Q1428,(N1428:P1428,Q1428:AE1428)),0)</f>
        <v>0</v>
      </c>
      <c r="AH1428" s="7">
        <f>IF(R1428&gt;0,RANK(R1428,(N1428:P1428,Q1428:AE1428)),0)</f>
        <v>0</v>
      </c>
      <c r="AI1428" s="7">
        <f>IF(T1428&gt;0,RANK(T1428,(N1428:P1428,Q1428:AE1428)),0)</f>
        <v>0</v>
      </c>
      <c r="AJ1428" s="7">
        <f>IF(S1428&gt;0,RANK(S1428,(N1428:P1428,Q1428:AE1428)),0)</f>
        <v>0</v>
      </c>
      <c r="AK1428" s="2">
        <f t="shared" si="567"/>
        <v>0</v>
      </c>
      <c r="AL1428" s="2">
        <f t="shared" si="568"/>
        <v>0</v>
      </c>
      <c r="AM1428" s="2">
        <f t="shared" si="569"/>
        <v>0</v>
      </c>
      <c r="AN1428" s="2">
        <f t="shared" si="570"/>
        <v>0</v>
      </c>
      <c r="AP1428" t="s">
        <v>1832</v>
      </c>
      <c r="AQ1428" t="s">
        <v>184</v>
      </c>
      <c r="AT1428">
        <v>2</v>
      </c>
      <c r="AU1428" s="95">
        <v>33</v>
      </c>
      <c r="AV1428" s="97">
        <v>13</v>
      </c>
      <c r="AW1428" s="100">
        <f t="shared" si="571"/>
        <v>33013</v>
      </c>
      <c r="AY1428" s="7" t="s">
        <v>1461</v>
      </c>
    </row>
    <row r="1429" spans="1:54" ht="13" hidden="1" customHeight="1" outlineLevel="1">
      <c r="A1429" t="s">
        <v>269</v>
      </c>
      <c r="B1429" t="s">
        <v>184</v>
      </c>
      <c r="C1429" s="1">
        <f t="shared" si="562"/>
        <v>119290</v>
      </c>
      <c r="D1429" s="7">
        <f>IF(N1429&gt;0, RANK(N1429,(N1429:P1429,Q1429:AE1429)),0)</f>
        <v>2</v>
      </c>
      <c r="E1429" s="7">
        <f>IF(O1429&gt;0,RANK(O1429,(N1429:P1429,Q1429:AE1429)),0)</f>
        <v>1</v>
      </c>
      <c r="F1429" s="7">
        <f>IF(P1429&gt;0,RANK(P1429,(N1429:P1429,Q1429:AE1429)),0)</f>
        <v>0</v>
      </c>
      <c r="G1429" s="1">
        <f t="shared" si="560"/>
        <v>11122</v>
      </c>
      <c r="H1429" s="2">
        <f t="shared" si="561"/>
        <v>9.3234973593763093E-2</v>
      </c>
      <c r="I1429" s="2"/>
      <c r="J1429" s="2">
        <f t="shared" si="563"/>
        <v>0.45212507335065805</v>
      </c>
      <c r="K1429" s="2">
        <f t="shared" si="564"/>
        <v>0.5453600469444212</v>
      </c>
      <c r="L1429" s="2">
        <f t="shared" si="565"/>
        <v>0</v>
      </c>
      <c r="M1429" s="2">
        <f t="shared" si="566"/>
        <v>2.5148797049207028E-3</v>
      </c>
      <c r="N1429" s="58">
        <f>SUMIF(Town!$AP$889:$AP$1129,$AW1429,Town!N$889:N$1129)</f>
        <v>53934</v>
      </c>
      <c r="O1429" s="58">
        <f>SUMIF(Town!$AP$889:$AP$1129,$AW1429,Town!O$889:O$1129)</f>
        <v>65056</v>
      </c>
      <c r="P1429" s="58"/>
      <c r="Q1429" s="58"/>
      <c r="X1429" s="58">
        <f>SUMIF(Town!$AP$889:$AP$1129,$AW1429,Town!X$889:X$1129)</f>
        <v>300</v>
      </c>
      <c r="AG1429" s="7">
        <f>IF(Q1429&gt;0,RANK(Q1429,(N1429:P1429,Q1429:AE1429)),0)</f>
        <v>0</v>
      </c>
      <c r="AH1429" s="7">
        <f>IF(R1429&gt;0,RANK(R1429,(N1429:P1429,Q1429:AE1429)),0)</f>
        <v>0</v>
      </c>
      <c r="AI1429" s="7">
        <f>IF(T1429&gt;0,RANK(T1429,(N1429:P1429,Q1429:AE1429)),0)</f>
        <v>0</v>
      </c>
      <c r="AJ1429" s="7">
        <f>IF(S1429&gt;0,RANK(S1429,(N1429:P1429,Q1429:AE1429)),0)</f>
        <v>0</v>
      </c>
      <c r="AK1429" s="2">
        <f t="shared" si="567"/>
        <v>0</v>
      </c>
      <c r="AL1429" s="2">
        <f t="shared" si="568"/>
        <v>0</v>
      </c>
      <c r="AM1429" s="2">
        <f t="shared" si="569"/>
        <v>0</v>
      </c>
      <c r="AN1429" s="2">
        <f t="shared" si="570"/>
        <v>0</v>
      </c>
      <c r="AP1429" t="s">
        <v>269</v>
      </c>
      <c r="AQ1429" t="s">
        <v>184</v>
      </c>
      <c r="AT1429">
        <v>2</v>
      </c>
      <c r="AU1429" s="95">
        <v>33</v>
      </c>
      <c r="AV1429" s="97">
        <v>15</v>
      </c>
      <c r="AW1429" s="100">
        <f t="shared" si="571"/>
        <v>33015</v>
      </c>
      <c r="AY1429" s="7" t="s">
        <v>1461</v>
      </c>
    </row>
    <row r="1430" spans="1:54" ht="13" hidden="1" customHeight="1" outlineLevel="1">
      <c r="A1430" t="s">
        <v>733</v>
      </c>
      <c r="B1430" t="s">
        <v>184</v>
      </c>
      <c r="C1430" s="1">
        <f t="shared" si="562"/>
        <v>42385</v>
      </c>
      <c r="D1430" s="7">
        <f>IF(N1430&gt;0, RANK(N1430,(N1430:P1430,Q1430:AE1430)),0)</f>
        <v>1</v>
      </c>
      <c r="E1430" s="7">
        <f>IF(O1430&gt;0,RANK(O1430,(N1430:P1430,Q1430:AE1430)),0)</f>
        <v>2</v>
      </c>
      <c r="F1430" s="7">
        <f>IF(P1430&gt;0,RANK(P1430,(N1430:P1430,Q1430:AE1430)),0)</f>
        <v>0</v>
      </c>
      <c r="G1430" s="1">
        <f t="shared" si="560"/>
        <v>5169</v>
      </c>
      <c r="H1430" s="2">
        <f t="shared" si="561"/>
        <v>0.12195352129291023</v>
      </c>
      <c r="I1430" s="2"/>
      <c r="J1430" s="2">
        <f t="shared" si="563"/>
        <v>0.55939601274035622</v>
      </c>
      <c r="K1430" s="2">
        <f t="shared" si="564"/>
        <v>0.43744249144744601</v>
      </c>
      <c r="L1430" s="2">
        <f t="shared" si="565"/>
        <v>0</v>
      </c>
      <c r="M1430" s="2">
        <f t="shared" si="566"/>
        <v>3.1614958121977677E-3</v>
      </c>
      <c r="N1430" s="58">
        <f>SUMIF(Town!$AP$889:$AP$1129,$AW1430,Town!N$889:N$1129)</f>
        <v>23710</v>
      </c>
      <c r="O1430" s="58">
        <f>SUMIF(Town!$AP$889:$AP$1129,$AW1430,Town!O$889:O$1129)</f>
        <v>18541</v>
      </c>
      <c r="P1430" s="58"/>
      <c r="Q1430" s="58"/>
      <c r="X1430" s="58">
        <f>SUMIF(Town!$AP$889:$AP$1129,$AW1430,Town!X$889:X$1129)</f>
        <v>134</v>
      </c>
      <c r="AG1430" s="7">
        <f>IF(Q1430&gt;0,RANK(Q1430,(N1430:P1430,Q1430:AE1430)),0)</f>
        <v>0</v>
      </c>
      <c r="AH1430" s="7">
        <f>IF(R1430&gt;0,RANK(R1430,(N1430:P1430,Q1430:AE1430)),0)</f>
        <v>0</v>
      </c>
      <c r="AI1430" s="7">
        <f>IF(T1430&gt;0,RANK(T1430,(N1430:P1430,Q1430:AE1430)),0)</f>
        <v>0</v>
      </c>
      <c r="AJ1430" s="7">
        <f>IF(S1430&gt;0,RANK(S1430,(N1430:P1430,Q1430:AE1430)),0)</f>
        <v>0</v>
      </c>
      <c r="AK1430" s="2">
        <f t="shared" si="567"/>
        <v>0</v>
      </c>
      <c r="AL1430" s="2">
        <f t="shared" si="568"/>
        <v>0</v>
      </c>
      <c r="AM1430" s="2">
        <f t="shared" si="569"/>
        <v>0</v>
      </c>
      <c r="AN1430" s="2">
        <f t="shared" si="570"/>
        <v>0</v>
      </c>
      <c r="AP1430" t="s">
        <v>733</v>
      </c>
      <c r="AQ1430" t="s">
        <v>184</v>
      </c>
      <c r="AT1430">
        <v>2</v>
      </c>
      <c r="AU1430" s="95">
        <v>33</v>
      </c>
      <c r="AV1430" s="97">
        <v>17</v>
      </c>
      <c r="AW1430" s="100">
        <f t="shared" si="571"/>
        <v>33017</v>
      </c>
      <c r="AY1430" s="7" t="s">
        <v>1461</v>
      </c>
    </row>
    <row r="1431" spans="1:54" ht="13" hidden="1" customHeight="1" outlineLevel="1">
      <c r="A1431" t="s">
        <v>267</v>
      </c>
      <c r="B1431" t="s">
        <v>184</v>
      </c>
      <c r="C1431" s="1">
        <f t="shared" si="562"/>
        <v>15460</v>
      </c>
      <c r="D1431" s="7">
        <f>IF(N1431&gt;0, RANK(N1431,(N1431:P1431,Q1431:AE1431)),0)</f>
        <v>1</v>
      </c>
      <c r="E1431" s="7">
        <f>IF(O1431&gt;0,RANK(O1431,(N1431:P1431,Q1431:AE1431)),0)</f>
        <v>2</v>
      </c>
      <c r="F1431" s="7">
        <f>IF(P1431&gt;0,RANK(P1431,(N1431:P1431,Q1431:AE1431)),0)</f>
        <v>0</v>
      </c>
      <c r="G1431" s="1">
        <f t="shared" si="560"/>
        <v>2104</v>
      </c>
      <c r="H1431" s="2">
        <f t="shared" si="561"/>
        <v>0.13609314359637775</v>
      </c>
      <c r="I1431" s="2"/>
      <c r="J1431" s="2">
        <f t="shared" si="563"/>
        <v>0.56675291073738676</v>
      </c>
      <c r="K1431" s="2">
        <f t="shared" si="564"/>
        <v>0.43065976714100906</v>
      </c>
      <c r="L1431" s="2">
        <f t="shared" si="565"/>
        <v>0</v>
      </c>
      <c r="M1431" s="2">
        <f t="shared" si="566"/>
        <v>2.5873221216041742E-3</v>
      </c>
      <c r="N1431" s="58">
        <f>SUMIF(Town!$AP$889:$AP$1129,$AW1431,Town!N$889:N$1129)</f>
        <v>8762</v>
      </c>
      <c r="O1431" s="58">
        <f>SUMIF(Town!$AP$889:$AP$1129,$AW1431,Town!O$889:O$1129)</f>
        <v>6658</v>
      </c>
      <c r="P1431" s="58"/>
      <c r="Q1431" s="58"/>
      <c r="X1431" s="58">
        <f>SUMIF(Town!$AP$889:$AP$1129,$AW1431,Town!X$889:X$1129)</f>
        <v>40</v>
      </c>
      <c r="AG1431" s="7">
        <f>IF(Q1431&gt;0,RANK(Q1431,(N1431:P1431,Q1431:AE1431)),0)</f>
        <v>0</v>
      </c>
      <c r="AH1431" s="7">
        <f>IF(R1431&gt;0,RANK(R1431,(N1431:P1431,Q1431:AE1431)),0)</f>
        <v>0</v>
      </c>
      <c r="AI1431" s="7">
        <f>IF(T1431&gt;0,RANK(T1431,(N1431:P1431,Q1431:AE1431)),0)</f>
        <v>0</v>
      </c>
      <c r="AJ1431" s="7">
        <f>IF(S1431&gt;0,RANK(S1431,(N1431:P1431,Q1431:AE1431)),0)</f>
        <v>0</v>
      </c>
      <c r="AK1431" s="2">
        <f t="shared" si="567"/>
        <v>0</v>
      </c>
      <c r="AL1431" s="2">
        <f t="shared" si="568"/>
        <v>0</v>
      </c>
      <c r="AM1431" s="2">
        <f t="shared" si="569"/>
        <v>0</v>
      </c>
      <c r="AN1431" s="2">
        <f t="shared" si="570"/>
        <v>0</v>
      </c>
      <c r="AP1431" t="s">
        <v>267</v>
      </c>
      <c r="AQ1431" t="s">
        <v>184</v>
      </c>
      <c r="AT1431">
        <v>2</v>
      </c>
      <c r="AU1431" s="95">
        <v>33</v>
      </c>
      <c r="AV1431" s="97">
        <v>19</v>
      </c>
      <c r="AW1431" s="100">
        <f t="shared" si="571"/>
        <v>33019</v>
      </c>
      <c r="AY1431" s="7" t="s">
        <v>1461</v>
      </c>
    </row>
    <row r="1432" spans="1:54" ht="13" customHeight="1" collapsed="1">
      <c r="A1432" t="s">
        <v>950</v>
      </c>
      <c r="B1432" t="s">
        <v>2430</v>
      </c>
      <c r="C1432" s="1">
        <f t="shared" si="562"/>
        <v>488159</v>
      </c>
      <c r="D1432" s="7">
        <f>IF(N1432&gt;0, RANK(N1432,(N1432:P1432,Q1432:AE1432)),0)</f>
        <v>1</v>
      </c>
      <c r="E1432" s="7">
        <f>IF(O1432&gt;0,RANK(O1432,(N1432:P1432,Q1432:AE1432)),0)</f>
        <v>2</v>
      </c>
      <c r="F1432" s="7">
        <f>IF(P1432&gt;0,RANK(P1432,(N1432:P1432,Q1432:AE1432)),0)</f>
        <v>0</v>
      </c>
      <c r="G1432" s="1">
        <f t="shared" si="560"/>
        <v>15837</v>
      </c>
      <c r="H1432" s="2">
        <f t="shared" si="561"/>
        <v>3.2442298513394204E-2</v>
      </c>
      <c r="I1432" s="2"/>
      <c r="J1432" s="2">
        <f t="shared" si="563"/>
        <v>0.51455365977068945</v>
      </c>
      <c r="K1432" s="2">
        <f t="shared" si="564"/>
        <v>0.48211136125729526</v>
      </c>
      <c r="L1432" s="2">
        <f t="shared" si="565"/>
        <v>0</v>
      </c>
      <c r="M1432" s="2">
        <f t="shared" si="566"/>
        <v>3.33497897201529E-3</v>
      </c>
      <c r="N1432" s="58">
        <f>SUM(N1422:N1431)</f>
        <v>251184</v>
      </c>
      <c r="O1432" s="58">
        <f>SUM(O1422:O1431)</f>
        <v>235347</v>
      </c>
      <c r="P1432" s="58"/>
      <c r="Q1432" s="58"/>
      <c r="X1432" s="58">
        <f>SUM(X1422:X1431)</f>
        <v>1628</v>
      </c>
      <c r="AG1432" s="7">
        <f>IF(Q1432&gt;0,RANK(Q1432,(N1432:P1432,Q1432:AE1432)),0)</f>
        <v>0</v>
      </c>
      <c r="AH1432" s="7">
        <f>IF(R1432&gt;0,RANK(R1432,(N1432:P1432,Q1432:AE1432)),0)</f>
        <v>0</v>
      </c>
      <c r="AI1432" s="7">
        <f>IF(T1432&gt;0,RANK(T1432,(N1432:P1432,Q1432:AE1432)),0)</f>
        <v>0</v>
      </c>
      <c r="AJ1432" s="7">
        <f>IF(S1432&gt;0,RANK(S1432,(N1432:P1432,Q1432:AE1432)),0)</f>
        <v>0</v>
      </c>
      <c r="AK1432" s="2">
        <f t="shared" si="567"/>
        <v>0</v>
      </c>
      <c r="AL1432" s="2">
        <f t="shared" si="568"/>
        <v>0</v>
      </c>
      <c r="AM1432" s="2">
        <f t="shared" si="569"/>
        <v>0</v>
      </c>
      <c r="AN1432" s="2">
        <f t="shared" si="570"/>
        <v>0</v>
      </c>
      <c r="AP1432" t="s">
        <v>950</v>
      </c>
      <c r="AQ1432" t="s">
        <v>2430</v>
      </c>
      <c r="AT1432">
        <v>2</v>
      </c>
      <c r="AU1432" s="95">
        <v>33</v>
      </c>
      <c r="AV1432" s="97"/>
      <c r="AW1432" s="95">
        <v>33</v>
      </c>
      <c r="AY1432" s="7" t="s">
        <v>2180</v>
      </c>
    </row>
    <row r="1433" spans="1:54" ht="13" customHeight="1">
      <c r="A1433" s="1"/>
      <c r="C1433" s="1"/>
      <c r="E1433" s="7"/>
      <c r="F1433" s="7"/>
      <c r="I1433" s="2"/>
      <c r="AG1433" s="7"/>
      <c r="AH1433" s="7"/>
      <c r="AI1433" s="7"/>
      <c r="AJ1433" s="7"/>
      <c r="AU1433" s="95"/>
      <c r="AV1433" s="97"/>
      <c r="AW1433" s="100"/>
    </row>
    <row r="1434" spans="1:54" ht="13" hidden="1" customHeight="1" outlineLevel="1">
      <c r="A1434" t="s">
        <v>925</v>
      </c>
      <c r="B1434" t="s">
        <v>409</v>
      </c>
      <c r="C1434" s="1">
        <f t="shared" ref="C1434:C1455" si="572">SUM(N1434:AE1434)</f>
        <v>63307</v>
      </c>
      <c r="D1434" s="7">
        <f>IF(N1434&gt;0, RANK(N1434,(N1434:P1434,Q1434:AE1434)),0)</f>
        <v>1</v>
      </c>
      <c r="E1434" s="7">
        <f>IF(O1434&gt;0,RANK(O1434,(N1434:P1434,Q1434:AE1434)),0)</f>
        <v>2</v>
      </c>
      <c r="F1434" s="7">
        <f>IF(P1434&gt;0,RANK(P1434,(N1434:P1434,Q1434:AE1434)),0)</f>
        <v>0</v>
      </c>
      <c r="G1434" s="1">
        <f t="shared" si="560"/>
        <v>3144</v>
      </c>
      <c r="H1434" s="2">
        <f t="shared" si="561"/>
        <v>4.9662754513718863E-2</v>
      </c>
      <c r="I1434" s="2"/>
      <c r="J1434" s="2">
        <f t="shared" ref="J1434:J1455" si="573">IF($C1434=0,"-",N1434/$C1434)</f>
        <v>0.51441388787969733</v>
      </c>
      <c r="K1434" s="2">
        <f t="shared" ref="K1434:K1455" si="574">IF($C1434=0,"-",O1434/$C1434)</f>
        <v>0.46475113336597851</v>
      </c>
      <c r="L1434" s="2">
        <f t="shared" ref="L1434:L1455" si="575">IF($C1434=0,"-",P1434/$C1434)</f>
        <v>0</v>
      </c>
      <c r="M1434" s="2">
        <f t="shared" ref="M1434:M1455" si="576">IF(C1434=0,"-",(1-J1434-K1434-L1434))</f>
        <v>2.0834978754324163E-2</v>
      </c>
      <c r="N1434" s="55">
        <v>32566</v>
      </c>
      <c r="O1434" s="55">
        <v>29422</v>
      </c>
      <c r="Q1434" s="55">
        <v>572</v>
      </c>
      <c r="Y1434" s="55">
        <v>178</v>
      </c>
      <c r="Z1434" s="55">
        <v>256</v>
      </c>
      <c r="AA1434" s="55">
        <v>100</v>
      </c>
      <c r="AB1434" s="55">
        <v>213</v>
      </c>
      <c r="AG1434" s="7">
        <f>IF(Q1434&gt;0,RANK(Q1434,(N1434:P1434,Q1434:AE1434)),0)</f>
        <v>3</v>
      </c>
      <c r="AH1434" s="7">
        <f>IF(R1434&gt;0,RANK(R1434,(N1434:P1434,Q1434:AE1434)),0)</f>
        <v>0</v>
      </c>
      <c r="AI1434" s="7">
        <f>IF(T1434&gt;0,RANK(T1434,(N1434:P1434,Q1434:AE1434)),0)</f>
        <v>0</v>
      </c>
      <c r="AJ1434" s="7">
        <f>IF(S1434&gt;0,RANK(S1434,(N1434:P1434,Q1434:AE1434)),0)</f>
        <v>0</v>
      </c>
      <c r="AK1434" s="2">
        <f t="shared" ref="AK1434:AK1455" si="577">IF($C1434=0,"-",Q1434/$C1434)</f>
        <v>9.035335744862337E-3</v>
      </c>
      <c r="AL1434" s="2">
        <f t="shared" ref="AL1434:AL1455" si="578">IF($C1434=0,"-",R1434/$C1434)</f>
        <v>0</v>
      </c>
      <c r="AM1434" s="2">
        <f t="shared" ref="AM1434:AM1455" si="579">IF($C1434=0,"-",T1434/$C1434)</f>
        <v>0</v>
      </c>
      <c r="AN1434" s="2">
        <f t="shared" ref="AN1434:AN1455" si="580">IF($C1434=0,"-",S1434/$C1434)</f>
        <v>0</v>
      </c>
      <c r="AP1434" t="s">
        <v>925</v>
      </c>
      <c r="AQ1434" t="s">
        <v>409</v>
      </c>
      <c r="AT1434">
        <v>2</v>
      </c>
      <c r="AU1434" s="95">
        <v>34</v>
      </c>
      <c r="AV1434" s="97">
        <v>1</v>
      </c>
      <c r="AW1434" s="100">
        <f t="shared" si="571"/>
        <v>34001</v>
      </c>
      <c r="AY1434" s="7" t="s">
        <v>1461</v>
      </c>
      <c r="BB1434" s="59"/>
    </row>
    <row r="1435" spans="1:54" ht="13" hidden="1" customHeight="1" outlineLevel="1">
      <c r="A1435" t="s">
        <v>182</v>
      </c>
      <c r="B1435" t="s">
        <v>409</v>
      </c>
      <c r="C1435" s="1">
        <f t="shared" si="572"/>
        <v>217210</v>
      </c>
      <c r="D1435" s="7">
        <f>IF(N1435&gt;0, RANK(N1435,(N1435:P1435,Q1435:AE1435)),0)</f>
        <v>1</v>
      </c>
      <c r="E1435" s="7">
        <f>IF(O1435&gt;0,RANK(O1435,(N1435:P1435,Q1435:AE1435)),0)</f>
        <v>2</v>
      </c>
      <c r="F1435" s="7">
        <f>IF(P1435&gt;0,RANK(P1435,(N1435:P1435,Q1435:AE1435)),0)</f>
        <v>0</v>
      </c>
      <c r="G1435" s="1">
        <f t="shared" si="560"/>
        <v>34812</v>
      </c>
      <c r="H1435" s="2">
        <f t="shared" si="561"/>
        <v>0.16026886423277012</v>
      </c>
      <c r="I1435" s="2"/>
      <c r="J1435" s="2">
        <f t="shared" si="573"/>
        <v>0.57275908107361539</v>
      </c>
      <c r="K1435" s="2">
        <f t="shared" si="574"/>
        <v>0.41249021684084525</v>
      </c>
      <c r="L1435" s="2">
        <f t="shared" si="575"/>
        <v>0</v>
      </c>
      <c r="M1435" s="2">
        <f t="shared" si="576"/>
        <v>1.4750702085539358E-2</v>
      </c>
      <c r="N1435" s="55">
        <v>124409</v>
      </c>
      <c r="O1435" s="55">
        <v>89597</v>
      </c>
      <c r="Q1435" s="55">
        <v>1828</v>
      </c>
      <c r="Y1435" s="55">
        <v>418</v>
      </c>
      <c r="Z1435" s="55">
        <v>161</v>
      </c>
      <c r="AA1435" s="55">
        <v>423</v>
      </c>
      <c r="AB1435" s="55">
        <v>374</v>
      </c>
      <c r="AG1435" s="7">
        <f>IF(Q1435&gt;0,RANK(Q1435,(N1435:P1435,Q1435:AE1435)),0)</f>
        <v>3</v>
      </c>
      <c r="AH1435" s="7">
        <f>IF(R1435&gt;0,RANK(R1435,(N1435:P1435,Q1435:AE1435)),0)</f>
        <v>0</v>
      </c>
      <c r="AI1435" s="7">
        <f>IF(T1435&gt;0,RANK(T1435,(N1435:P1435,Q1435:AE1435)),0)</f>
        <v>0</v>
      </c>
      <c r="AJ1435" s="7">
        <f>IF(S1435&gt;0,RANK(S1435,(N1435:P1435,Q1435:AE1435)),0)</f>
        <v>0</v>
      </c>
      <c r="AK1435" s="2">
        <f t="shared" si="577"/>
        <v>8.4158187928732569E-3</v>
      </c>
      <c r="AL1435" s="2">
        <f t="shared" si="578"/>
        <v>0</v>
      </c>
      <c r="AM1435" s="2">
        <f t="shared" si="579"/>
        <v>0</v>
      </c>
      <c r="AN1435" s="2">
        <f t="shared" si="580"/>
        <v>0</v>
      </c>
      <c r="AP1435" t="s">
        <v>182</v>
      </c>
      <c r="AQ1435" t="s">
        <v>409</v>
      </c>
      <c r="AT1435">
        <v>2</v>
      </c>
      <c r="AU1435" s="95">
        <v>34</v>
      </c>
      <c r="AV1435" s="97">
        <v>3</v>
      </c>
      <c r="AW1435" s="100">
        <f t="shared" si="571"/>
        <v>34003</v>
      </c>
      <c r="AY1435" s="7" t="s">
        <v>1461</v>
      </c>
    </row>
    <row r="1436" spans="1:54" ht="13" hidden="1" customHeight="1" outlineLevel="1">
      <c r="A1436" t="s">
        <v>1146</v>
      </c>
      <c r="B1436" t="s">
        <v>409</v>
      </c>
      <c r="C1436" s="1">
        <f t="shared" si="572"/>
        <v>119206</v>
      </c>
      <c r="D1436" s="7">
        <f>IF(N1436&gt;0, RANK(N1436,(N1436:P1436,Q1436:AE1436)),0)</f>
        <v>1</v>
      </c>
      <c r="E1436" s="7">
        <f>IF(O1436&gt;0,RANK(O1436,(N1436:P1436,Q1436:AE1436)),0)</f>
        <v>2</v>
      </c>
      <c r="F1436" s="7">
        <f>IF(P1436&gt;0,RANK(P1436,(N1436:P1436,Q1436:AE1436)),0)</f>
        <v>0</v>
      </c>
      <c r="G1436" s="1">
        <f t="shared" si="560"/>
        <v>12009</v>
      </c>
      <c r="H1436" s="2">
        <f t="shared" si="561"/>
        <v>0.10074157341073436</v>
      </c>
      <c r="I1436" s="2"/>
      <c r="J1436" s="2">
        <f t="shared" si="573"/>
        <v>0.54300958005469524</v>
      </c>
      <c r="K1436" s="2">
        <f t="shared" si="574"/>
        <v>0.44226800664396088</v>
      </c>
      <c r="L1436" s="2">
        <f t="shared" si="575"/>
        <v>0</v>
      </c>
      <c r="M1436" s="2">
        <f t="shared" si="576"/>
        <v>1.4722413301343884E-2</v>
      </c>
      <c r="N1436" s="55">
        <v>64730</v>
      </c>
      <c r="O1436" s="55">
        <v>52721</v>
      </c>
      <c r="Q1436" s="55">
        <v>907</v>
      </c>
      <c r="Y1436" s="55">
        <v>262</v>
      </c>
      <c r="Z1436" s="55">
        <v>238</v>
      </c>
      <c r="AA1436" s="55">
        <v>94</v>
      </c>
      <c r="AB1436" s="55">
        <v>254</v>
      </c>
      <c r="AG1436" s="7">
        <f>IF(Q1436&gt;0,RANK(Q1436,(N1436:P1436,Q1436:AE1436)),0)</f>
        <v>3</v>
      </c>
      <c r="AH1436" s="7">
        <f>IF(R1436&gt;0,RANK(R1436,(N1436:P1436,Q1436:AE1436)),0)</f>
        <v>0</v>
      </c>
      <c r="AI1436" s="7">
        <f>IF(T1436&gt;0,RANK(T1436,(N1436:P1436,Q1436:AE1436)),0)</f>
        <v>0</v>
      </c>
      <c r="AJ1436" s="7">
        <f>IF(S1436&gt;0,RANK(S1436,(N1436:P1436,Q1436:AE1436)),0)</f>
        <v>0</v>
      </c>
      <c r="AK1436" s="2">
        <f t="shared" si="577"/>
        <v>7.6086774155663308E-3</v>
      </c>
      <c r="AL1436" s="2">
        <f t="shared" si="578"/>
        <v>0</v>
      </c>
      <c r="AM1436" s="2">
        <f t="shared" si="579"/>
        <v>0</v>
      </c>
      <c r="AN1436" s="2">
        <f t="shared" si="580"/>
        <v>0</v>
      </c>
      <c r="AP1436" t="s">
        <v>1146</v>
      </c>
      <c r="AQ1436" t="s">
        <v>409</v>
      </c>
      <c r="AT1436">
        <v>2</v>
      </c>
      <c r="AU1436" s="95">
        <v>34</v>
      </c>
      <c r="AV1436" s="97">
        <v>5</v>
      </c>
      <c r="AW1436" s="100">
        <f t="shared" si="571"/>
        <v>34005</v>
      </c>
      <c r="AY1436" s="7" t="s">
        <v>1461</v>
      </c>
    </row>
    <row r="1437" spans="1:54" ht="13" hidden="1" customHeight="1" outlineLevel="1">
      <c r="A1437" t="s">
        <v>1810</v>
      </c>
      <c r="B1437" t="s">
        <v>409</v>
      </c>
      <c r="C1437" s="1">
        <f t="shared" si="572"/>
        <v>113154</v>
      </c>
      <c r="D1437" s="7">
        <f>IF(N1437&gt;0, RANK(N1437,(N1437:P1437,Q1437:AE1437)),0)</f>
        <v>1</v>
      </c>
      <c r="E1437" s="7">
        <f>IF(O1437&gt;0,RANK(O1437,(N1437:P1437,Q1437:AE1437)),0)</f>
        <v>2</v>
      </c>
      <c r="F1437" s="7">
        <f>IF(P1437&gt;0,RANK(P1437,(N1437:P1437,Q1437:AE1437)),0)</f>
        <v>0</v>
      </c>
      <c r="G1437" s="1">
        <f t="shared" si="560"/>
        <v>36338</v>
      </c>
      <c r="H1437" s="2">
        <f t="shared" si="561"/>
        <v>0.32113756473478622</v>
      </c>
      <c r="I1437" s="2"/>
      <c r="J1437" s="2">
        <f t="shared" si="573"/>
        <v>0.65292433320960819</v>
      </c>
      <c r="K1437" s="2">
        <f t="shared" si="574"/>
        <v>0.33178676847482191</v>
      </c>
      <c r="L1437" s="2">
        <f t="shared" si="575"/>
        <v>0</v>
      </c>
      <c r="M1437" s="2">
        <f t="shared" si="576"/>
        <v>1.5288898315569899E-2</v>
      </c>
      <c r="N1437" s="55">
        <v>73881</v>
      </c>
      <c r="O1437" s="55">
        <v>37543</v>
      </c>
      <c r="Q1437" s="55">
        <v>742</v>
      </c>
      <c r="Y1437" s="55">
        <v>129</v>
      </c>
      <c r="Z1437" s="55">
        <v>211</v>
      </c>
      <c r="AA1437" s="55">
        <v>355</v>
      </c>
      <c r="AB1437" s="55">
        <v>293</v>
      </c>
      <c r="AG1437" s="7">
        <f>IF(Q1437&gt;0,RANK(Q1437,(N1437:P1437,Q1437:AE1437)),0)</f>
        <v>3</v>
      </c>
      <c r="AH1437" s="7">
        <f>IF(R1437&gt;0,RANK(R1437,(N1437:P1437,Q1437:AE1437)),0)</f>
        <v>0</v>
      </c>
      <c r="AI1437" s="7">
        <f>IF(T1437&gt;0,RANK(T1437,(N1437:P1437,Q1437:AE1437)),0)</f>
        <v>0</v>
      </c>
      <c r="AJ1437" s="7">
        <f>IF(S1437&gt;0,RANK(S1437,(N1437:P1437,Q1437:AE1437)),0)</f>
        <v>0</v>
      </c>
      <c r="AK1437" s="2">
        <f t="shared" si="577"/>
        <v>6.557435000088375E-3</v>
      </c>
      <c r="AL1437" s="2">
        <f t="shared" si="578"/>
        <v>0</v>
      </c>
      <c r="AM1437" s="2">
        <f t="shared" si="579"/>
        <v>0</v>
      </c>
      <c r="AN1437" s="2">
        <f t="shared" si="580"/>
        <v>0</v>
      </c>
      <c r="AP1437" t="s">
        <v>1810</v>
      </c>
      <c r="AQ1437" t="s">
        <v>409</v>
      </c>
      <c r="AT1437">
        <v>2</v>
      </c>
      <c r="AU1437" s="95">
        <v>34</v>
      </c>
      <c r="AV1437" s="97">
        <v>7</v>
      </c>
      <c r="AW1437" s="100">
        <f t="shared" si="571"/>
        <v>34007</v>
      </c>
      <c r="AY1437" s="7" t="s">
        <v>1461</v>
      </c>
    </row>
    <row r="1438" spans="1:54" ht="13" hidden="1" customHeight="1" outlineLevel="1">
      <c r="A1438" t="s">
        <v>2575</v>
      </c>
      <c r="B1438" t="s">
        <v>409</v>
      </c>
      <c r="C1438" s="1">
        <f t="shared" si="572"/>
        <v>28179</v>
      </c>
      <c r="D1438" s="7">
        <f>IF(N1438&gt;0, RANK(N1438,(N1438:P1438,Q1438:AE1438)),0)</f>
        <v>2</v>
      </c>
      <c r="E1438" s="7">
        <f>IF(O1438&gt;0,RANK(O1438,(N1438:P1438,Q1438:AE1438)),0)</f>
        <v>1</v>
      </c>
      <c r="F1438" s="7">
        <f>IF(P1438&gt;0,RANK(P1438,(N1438:P1438,Q1438:AE1438)),0)</f>
        <v>0</v>
      </c>
      <c r="G1438" s="1">
        <f t="shared" si="560"/>
        <v>4606</v>
      </c>
      <c r="H1438" s="2">
        <f t="shared" si="561"/>
        <v>0.16345505518293765</v>
      </c>
      <c r="I1438" s="2"/>
      <c r="J1438" s="2">
        <f t="shared" si="573"/>
        <v>0.41066042088079774</v>
      </c>
      <c r="K1438" s="2">
        <f t="shared" si="574"/>
        <v>0.57411547606373536</v>
      </c>
      <c r="L1438" s="2">
        <f t="shared" si="575"/>
        <v>0</v>
      </c>
      <c r="M1438" s="2">
        <f t="shared" si="576"/>
        <v>1.5224103055466842E-2</v>
      </c>
      <c r="N1438" s="55">
        <v>11572</v>
      </c>
      <c r="O1438" s="55">
        <v>16178</v>
      </c>
      <c r="Q1438" s="55">
        <v>106</v>
      </c>
      <c r="Y1438" s="55">
        <v>75</v>
      </c>
      <c r="Z1438" s="55">
        <v>68</v>
      </c>
      <c r="AA1438" s="55">
        <v>118</v>
      </c>
      <c r="AB1438" s="55">
        <v>62</v>
      </c>
      <c r="AG1438" s="7">
        <f>IF(Q1438&gt;0,RANK(Q1438,(N1438:P1438,Q1438:AE1438)),0)</f>
        <v>4</v>
      </c>
      <c r="AH1438" s="7">
        <f>IF(R1438&gt;0,RANK(R1438,(N1438:P1438,Q1438:AE1438)),0)</f>
        <v>0</v>
      </c>
      <c r="AI1438" s="7">
        <f>IF(T1438&gt;0,RANK(T1438,(N1438:P1438,Q1438:AE1438)),0)</f>
        <v>0</v>
      </c>
      <c r="AJ1438" s="7">
        <f>IF(S1438&gt;0,RANK(S1438,(N1438:P1438,Q1438:AE1438)),0)</f>
        <v>0</v>
      </c>
      <c r="AK1438" s="2">
        <f t="shared" si="577"/>
        <v>3.7616664892295682E-3</v>
      </c>
      <c r="AL1438" s="2">
        <f t="shared" si="578"/>
        <v>0</v>
      </c>
      <c r="AM1438" s="2">
        <f t="shared" si="579"/>
        <v>0</v>
      </c>
      <c r="AN1438" s="2">
        <f t="shared" si="580"/>
        <v>0</v>
      </c>
      <c r="AP1438" t="s">
        <v>2575</v>
      </c>
      <c r="AQ1438" t="s">
        <v>409</v>
      </c>
      <c r="AT1438">
        <v>2</v>
      </c>
      <c r="AU1438" s="95">
        <v>34</v>
      </c>
      <c r="AV1438" s="97">
        <v>9</v>
      </c>
      <c r="AW1438" s="100">
        <f t="shared" si="571"/>
        <v>34009</v>
      </c>
      <c r="AY1438" s="7" t="s">
        <v>1461</v>
      </c>
    </row>
    <row r="1439" spans="1:54" ht="13" hidden="1" customHeight="1" outlineLevel="1">
      <c r="A1439" t="s">
        <v>161</v>
      </c>
      <c r="B1439" t="s">
        <v>409</v>
      </c>
      <c r="C1439" s="1">
        <f t="shared" si="572"/>
        <v>27822</v>
      </c>
      <c r="D1439" s="7">
        <f>IF(N1439&gt;0, RANK(N1439,(N1439:P1439,Q1439:AE1439)),0)</f>
        <v>1</v>
      </c>
      <c r="E1439" s="7">
        <f>IF(O1439&gt;0,RANK(O1439,(N1439:P1439,Q1439:AE1439)),0)</f>
        <v>2</v>
      </c>
      <c r="F1439" s="7">
        <f>IF(P1439&gt;0,RANK(P1439,(N1439:P1439,Q1439:AE1439)),0)</f>
        <v>0</v>
      </c>
      <c r="G1439" s="1">
        <f t="shared" si="560"/>
        <v>2375</v>
      </c>
      <c r="H1439" s="2">
        <f t="shared" si="561"/>
        <v>8.5364100352239236E-2</v>
      </c>
      <c r="I1439" s="2"/>
      <c r="J1439" s="2">
        <f t="shared" si="573"/>
        <v>0.53303141398892961</v>
      </c>
      <c r="K1439" s="2">
        <f t="shared" si="574"/>
        <v>0.44766731363669038</v>
      </c>
      <c r="L1439" s="2">
        <f t="shared" si="575"/>
        <v>0</v>
      </c>
      <c r="M1439" s="2">
        <f t="shared" si="576"/>
        <v>1.9301272374380007E-2</v>
      </c>
      <c r="N1439" s="55">
        <v>14830</v>
      </c>
      <c r="O1439" s="55">
        <v>12455</v>
      </c>
      <c r="Q1439" s="55">
        <v>199</v>
      </c>
      <c r="Y1439" s="55">
        <v>128</v>
      </c>
      <c r="Z1439" s="55">
        <v>83</v>
      </c>
      <c r="AA1439" s="55">
        <v>59</v>
      </c>
      <c r="AB1439" s="55">
        <v>68</v>
      </c>
      <c r="AG1439" s="7">
        <f>IF(Q1439&gt;0,RANK(Q1439,(N1439:P1439,Q1439:AE1439)),0)</f>
        <v>3</v>
      </c>
      <c r="AH1439" s="7">
        <f>IF(R1439&gt;0,RANK(R1439,(N1439:P1439,Q1439:AE1439)),0)</f>
        <v>0</v>
      </c>
      <c r="AI1439" s="7">
        <f>IF(T1439&gt;0,RANK(T1439,(N1439:P1439,Q1439:AE1439)),0)</f>
        <v>0</v>
      </c>
      <c r="AJ1439" s="7">
        <f>IF(S1439&gt;0,RANK(S1439,(N1439:P1439,Q1439:AE1439)),0)</f>
        <v>0</v>
      </c>
      <c r="AK1439" s="2">
        <f t="shared" si="577"/>
        <v>7.1526130400402562E-3</v>
      </c>
      <c r="AL1439" s="2">
        <f t="shared" si="578"/>
        <v>0</v>
      </c>
      <c r="AM1439" s="2">
        <f t="shared" si="579"/>
        <v>0</v>
      </c>
      <c r="AN1439" s="2">
        <f t="shared" si="580"/>
        <v>0</v>
      </c>
      <c r="AP1439" t="s">
        <v>161</v>
      </c>
      <c r="AQ1439" t="s">
        <v>409</v>
      </c>
      <c r="AT1439">
        <v>2</v>
      </c>
      <c r="AU1439" s="95">
        <v>34</v>
      </c>
      <c r="AV1439" s="97">
        <v>11</v>
      </c>
      <c r="AW1439" s="100">
        <f t="shared" si="571"/>
        <v>34011</v>
      </c>
      <c r="AY1439" s="7" t="s">
        <v>1461</v>
      </c>
    </row>
    <row r="1440" spans="1:54" ht="13" hidden="1" customHeight="1" outlineLevel="1">
      <c r="A1440" t="s">
        <v>2492</v>
      </c>
      <c r="B1440" t="s">
        <v>409</v>
      </c>
      <c r="C1440" s="1">
        <f t="shared" si="572"/>
        <v>137974</v>
      </c>
      <c r="D1440" s="7">
        <f>IF(N1440&gt;0, RANK(N1440,(N1440:P1440,Q1440:AE1440)),0)</f>
        <v>1</v>
      </c>
      <c r="E1440" s="7">
        <f>IF(O1440&gt;0,RANK(O1440,(N1440:P1440,Q1440:AE1440)),0)</f>
        <v>2</v>
      </c>
      <c r="F1440" s="7">
        <f>IF(P1440&gt;0,RANK(P1440,(N1440:P1440,Q1440:AE1440)),0)</f>
        <v>0</v>
      </c>
      <c r="G1440" s="1">
        <f t="shared" si="560"/>
        <v>76945</v>
      </c>
      <c r="H1440" s="2">
        <f t="shared" si="561"/>
        <v>0.55767753344833082</v>
      </c>
      <c r="I1440" s="2"/>
      <c r="J1440" s="2">
        <f t="shared" si="573"/>
        <v>0.77168162117500394</v>
      </c>
      <c r="K1440" s="2">
        <f t="shared" si="574"/>
        <v>0.21400408772667315</v>
      </c>
      <c r="L1440" s="2">
        <f t="shared" si="575"/>
        <v>0</v>
      </c>
      <c r="M1440" s="2">
        <f t="shared" si="576"/>
        <v>1.4314291098322912E-2</v>
      </c>
      <c r="N1440" s="55">
        <v>106472</v>
      </c>
      <c r="O1440" s="55">
        <v>29527</v>
      </c>
      <c r="Q1440" s="55">
        <v>826</v>
      </c>
      <c r="Y1440" s="55">
        <v>394</v>
      </c>
      <c r="Z1440" s="55">
        <v>148</v>
      </c>
      <c r="AA1440" s="55">
        <v>354</v>
      </c>
      <c r="AB1440" s="55">
        <v>253</v>
      </c>
      <c r="AG1440" s="7">
        <f>IF(Q1440&gt;0,RANK(Q1440,(N1440:P1440,Q1440:AE1440)),0)</f>
        <v>3</v>
      </c>
      <c r="AH1440" s="7">
        <f>IF(R1440&gt;0,RANK(R1440,(N1440:P1440,Q1440:AE1440)),0)</f>
        <v>0</v>
      </c>
      <c r="AI1440" s="7">
        <f>IF(T1440&gt;0,RANK(T1440,(N1440:P1440,Q1440:AE1440)),0)</f>
        <v>0</v>
      </c>
      <c r="AJ1440" s="7">
        <f>IF(S1440&gt;0,RANK(S1440,(N1440:P1440,Q1440:AE1440)),0)</f>
        <v>0</v>
      </c>
      <c r="AK1440" s="2">
        <f t="shared" si="577"/>
        <v>5.9866351631466799E-3</v>
      </c>
      <c r="AL1440" s="2">
        <f t="shared" si="578"/>
        <v>0</v>
      </c>
      <c r="AM1440" s="2">
        <f t="shared" si="579"/>
        <v>0</v>
      </c>
      <c r="AN1440" s="2">
        <f t="shared" si="580"/>
        <v>0</v>
      </c>
      <c r="AP1440" t="s">
        <v>2492</v>
      </c>
      <c r="AQ1440" t="s">
        <v>409</v>
      </c>
      <c r="AT1440">
        <v>2</v>
      </c>
      <c r="AU1440" s="95">
        <v>34</v>
      </c>
      <c r="AV1440" s="97">
        <v>13</v>
      </c>
      <c r="AW1440" s="100">
        <f t="shared" si="571"/>
        <v>34013</v>
      </c>
      <c r="AY1440" s="7" t="s">
        <v>1461</v>
      </c>
    </row>
    <row r="1441" spans="1:51" ht="13" hidden="1" customHeight="1" outlineLevel="1">
      <c r="A1441" t="s">
        <v>461</v>
      </c>
      <c r="B1441" t="s">
        <v>409</v>
      </c>
      <c r="C1441" s="1">
        <f t="shared" si="572"/>
        <v>70304</v>
      </c>
      <c r="D1441" s="7">
        <f>IF(N1441&gt;0, RANK(N1441,(N1441:P1441,Q1441:AE1441)),0)</f>
        <v>1</v>
      </c>
      <c r="E1441" s="7">
        <f>IF(O1441&gt;0,RANK(O1441,(N1441:P1441,Q1441:AE1441)),0)</f>
        <v>2</v>
      </c>
      <c r="F1441" s="7">
        <f>IF(P1441&gt;0,RANK(P1441,(N1441:P1441,Q1441:AE1441)),0)</f>
        <v>0</v>
      </c>
      <c r="G1441" s="1">
        <f t="shared" si="560"/>
        <v>5414</v>
      </c>
      <c r="H1441" s="2">
        <f t="shared" si="561"/>
        <v>7.7008420573509331E-2</v>
      </c>
      <c r="I1441" s="2"/>
      <c r="J1441" s="2">
        <f t="shared" si="573"/>
        <v>0.52814918070095584</v>
      </c>
      <c r="K1441" s="2">
        <f t="shared" si="574"/>
        <v>0.45114076012744653</v>
      </c>
      <c r="L1441" s="2">
        <f t="shared" si="575"/>
        <v>0</v>
      </c>
      <c r="M1441" s="2">
        <f t="shared" si="576"/>
        <v>2.0710059171597628E-2</v>
      </c>
      <c r="N1441" s="55">
        <v>37131</v>
      </c>
      <c r="O1441" s="55">
        <v>31717</v>
      </c>
      <c r="Q1441" s="55">
        <v>900</v>
      </c>
      <c r="Y1441" s="55">
        <v>103</v>
      </c>
      <c r="Z1441" s="55">
        <v>86</v>
      </c>
      <c r="AA1441" s="55">
        <v>185</v>
      </c>
      <c r="AB1441" s="55">
        <v>182</v>
      </c>
      <c r="AG1441" s="7">
        <f>IF(Q1441&gt;0,RANK(Q1441,(N1441:P1441,Q1441:AE1441)),0)</f>
        <v>3</v>
      </c>
      <c r="AH1441" s="7">
        <f>IF(R1441&gt;0,RANK(R1441,(N1441:P1441,Q1441:AE1441)),0)</f>
        <v>0</v>
      </c>
      <c r="AI1441" s="7">
        <f>IF(T1441&gt;0,RANK(T1441,(N1441:P1441,Q1441:AE1441)),0)</f>
        <v>0</v>
      </c>
      <c r="AJ1441" s="7">
        <f>IF(S1441&gt;0,RANK(S1441,(N1441:P1441,Q1441:AE1441)),0)</f>
        <v>0</v>
      </c>
      <c r="AK1441" s="2">
        <f t="shared" si="577"/>
        <v>1.2801547564861175E-2</v>
      </c>
      <c r="AL1441" s="2">
        <f t="shared" si="578"/>
        <v>0</v>
      </c>
      <c r="AM1441" s="2">
        <f t="shared" si="579"/>
        <v>0</v>
      </c>
      <c r="AN1441" s="2">
        <f t="shared" si="580"/>
        <v>0</v>
      </c>
      <c r="AP1441" t="s">
        <v>461</v>
      </c>
      <c r="AQ1441" t="s">
        <v>409</v>
      </c>
      <c r="AT1441">
        <v>2</v>
      </c>
      <c r="AU1441" s="95">
        <v>34</v>
      </c>
      <c r="AV1441" s="97">
        <v>15</v>
      </c>
      <c r="AW1441" s="100">
        <f t="shared" si="571"/>
        <v>34015</v>
      </c>
      <c r="AY1441" s="7" t="s">
        <v>1461</v>
      </c>
    </row>
    <row r="1442" spans="1:51" ht="13" hidden="1" customHeight="1" outlineLevel="1">
      <c r="A1442" t="s">
        <v>790</v>
      </c>
      <c r="B1442" t="s">
        <v>409</v>
      </c>
      <c r="C1442" s="1">
        <f t="shared" si="572"/>
        <v>86981</v>
      </c>
      <c r="D1442" s="7">
        <f>IF(N1442&gt;0, RANK(N1442,(N1442:P1442,Q1442:AE1442)),0)</f>
        <v>1</v>
      </c>
      <c r="E1442" s="7">
        <f>IF(O1442&gt;0,RANK(O1442,(N1442:P1442,Q1442:AE1442)),0)</f>
        <v>2</v>
      </c>
      <c r="F1442" s="7">
        <f>IF(P1442&gt;0,RANK(P1442,(N1442:P1442,Q1442:AE1442)),0)</f>
        <v>0</v>
      </c>
      <c r="G1442" s="1">
        <f t="shared" si="560"/>
        <v>51458</v>
      </c>
      <c r="H1442" s="2">
        <f t="shared" si="561"/>
        <v>0.59160046446925185</v>
      </c>
      <c r="I1442" s="2"/>
      <c r="J1442" s="2">
        <f t="shared" si="573"/>
        <v>0.78367689495407045</v>
      </c>
      <c r="K1442" s="2">
        <f t="shared" si="574"/>
        <v>0.19207643048481851</v>
      </c>
      <c r="L1442" s="2">
        <f t="shared" si="575"/>
        <v>0</v>
      </c>
      <c r="M1442" s="2">
        <f t="shared" si="576"/>
        <v>2.4246674561111042E-2</v>
      </c>
      <c r="N1442" s="55">
        <v>68165</v>
      </c>
      <c r="O1442" s="55">
        <v>16707</v>
      </c>
      <c r="Q1442" s="55">
        <v>576</v>
      </c>
      <c r="Y1442" s="55">
        <v>411</v>
      </c>
      <c r="Z1442" s="55">
        <v>716</v>
      </c>
      <c r="AA1442" s="55">
        <v>212</v>
      </c>
      <c r="AB1442" s="55">
        <v>194</v>
      </c>
      <c r="AG1442" s="7">
        <f>IF(Q1442&gt;0,RANK(Q1442,(N1442:P1442,Q1442:AE1442)),0)</f>
        <v>4</v>
      </c>
      <c r="AH1442" s="7">
        <f>IF(R1442&gt;0,RANK(R1442,(N1442:P1442,Q1442:AE1442)),0)</f>
        <v>0</v>
      </c>
      <c r="AI1442" s="7">
        <f>IF(T1442&gt;0,RANK(T1442,(N1442:P1442,Q1442:AE1442)),0)</f>
        <v>0</v>
      </c>
      <c r="AJ1442" s="7">
        <f>IF(S1442&gt;0,RANK(S1442,(N1442:P1442,Q1442:AE1442)),0)</f>
        <v>0</v>
      </c>
      <c r="AK1442" s="2">
        <f t="shared" si="577"/>
        <v>6.6221358687529458E-3</v>
      </c>
      <c r="AL1442" s="2">
        <f t="shared" si="578"/>
        <v>0</v>
      </c>
      <c r="AM1442" s="2">
        <f t="shared" si="579"/>
        <v>0</v>
      </c>
      <c r="AN1442" s="2">
        <f t="shared" si="580"/>
        <v>0</v>
      </c>
      <c r="AP1442" t="s">
        <v>790</v>
      </c>
      <c r="AQ1442" t="s">
        <v>409</v>
      </c>
      <c r="AT1442">
        <v>2</v>
      </c>
      <c r="AU1442" s="95">
        <v>34</v>
      </c>
      <c r="AV1442" s="97">
        <v>17</v>
      </c>
      <c r="AW1442" s="100">
        <f t="shared" si="571"/>
        <v>34017</v>
      </c>
      <c r="AY1442" s="7" t="s">
        <v>1461</v>
      </c>
    </row>
    <row r="1443" spans="1:51" ht="13" hidden="1" customHeight="1" outlineLevel="1">
      <c r="A1443" t="s">
        <v>259</v>
      </c>
      <c r="B1443" t="s">
        <v>409</v>
      </c>
      <c r="C1443" s="1">
        <f t="shared" si="572"/>
        <v>36814</v>
      </c>
      <c r="D1443" s="7">
        <f>IF(N1443&gt;0, RANK(N1443,(N1443:P1443,Q1443:AE1443)),0)</f>
        <v>2</v>
      </c>
      <c r="E1443" s="7">
        <f>IF(O1443&gt;0,RANK(O1443,(N1443:P1443,Q1443:AE1443)),0)</f>
        <v>1</v>
      </c>
      <c r="F1443" s="7">
        <f>IF(P1443&gt;0,RANK(P1443,(N1443:P1443,Q1443:AE1443)),0)</f>
        <v>0</v>
      </c>
      <c r="G1443" s="1">
        <f t="shared" si="560"/>
        <v>7468</v>
      </c>
      <c r="H1443" s="2">
        <f t="shared" si="561"/>
        <v>0.20285760851849841</v>
      </c>
      <c r="I1443" s="2"/>
      <c r="J1443" s="2">
        <f t="shared" si="573"/>
        <v>0.38683652958113762</v>
      </c>
      <c r="K1443" s="2">
        <f t="shared" si="574"/>
        <v>0.589694138099636</v>
      </c>
      <c r="L1443" s="2">
        <f t="shared" si="575"/>
        <v>0</v>
      </c>
      <c r="M1443" s="2">
        <f t="shared" si="576"/>
        <v>2.3469332319226432E-2</v>
      </c>
      <c r="N1443" s="55">
        <v>14241</v>
      </c>
      <c r="O1443" s="55">
        <v>21709</v>
      </c>
      <c r="Q1443" s="55">
        <v>472</v>
      </c>
      <c r="Y1443" s="55">
        <v>146</v>
      </c>
      <c r="Z1443" s="55">
        <v>34</v>
      </c>
      <c r="AA1443" s="55">
        <v>61</v>
      </c>
      <c r="AB1443" s="55">
        <v>151</v>
      </c>
      <c r="AG1443" s="7">
        <f>IF(Q1443&gt;0,RANK(Q1443,(N1443:P1443,Q1443:AE1443)),0)</f>
        <v>3</v>
      </c>
      <c r="AH1443" s="7">
        <f>IF(R1443&gt;0,RANK(R1443,(N1443:P1443,Q1443:AE1443)),0)</f>
        <v>0</v>
      </c>
      <c r="AI1443" s="7">
        <f>IF(T1443&gt;0,RANK(T1443,(N1443:P1443,Q1443:AE1443)),0)</f>
        <v>0</v>
      </c>
      <c r="AJ1443" s="7">
        <f>IF(S1443&gt;0,RANK(S1443,(N1443:P1443,Q1443:AE1443)),0)</f>
        <v>0</v>
      </c>
      <c r="AK1443" s="2">
        <f t="shared" si="577"/>
        <v>1.2821209322540338E-2</v>
      </c>
      <c r="AL1443" s="2">
        <f t="shared" si="578"/>
        <v>0</v>
      </c>
      <c r="AM1443" s="2">
        <f t="shared" si="579"/>
        <v>0</v>
      </c>
      <c r="AN1443" s="2">
        <f t="shared" si="580"/>
        <v>0</v>
      </c>
      <c r="AP1443" t="s">
        <v>259</v>
      </c>
      <c r="AQ1443" t="s">
        <v>409</v>
      </c>
      <c r="AT1443">
        <v>2</v>
      </c>
      <c r="AU1443" s="95">
        <v>34</v>
      </c>
      <c r="AV1443" s="97">
        <v>19</v>
      </c>
      <c r="AW1443" s="100">
        <f t="shared" si="571"/>
        <v>34019</v>
      </c>
      <c r="AY1443" s="7" t="s">
        <v>1461</v>
      </c>
    </row>
    <row r="1444" spans="1:51" ht="13" hidden="1" customHeight="1" outlineLevel="1">
      <c r="A1444" t="s">
        <v>2514</v>
      </c>
      <c r="B1444" t="s">
        <v>409</v>
      </c>
      <c r="C1444" s="1">
        <f t="shared" si="572"/>
        <v>79749</v>
      </c>
      <c r="D1444" s="7">
        <f>IF(N1444&gt;0, RANK(N1444,(N1444:P1444,Q1444:AE1444)),0)</f>
        <v>1</v>
      </c>
      <c r="E1444" s="7">
        <f>IF(O1444&gt;0,RANK(O1444,(N1444:P1444,Q1444:AE1444)),0)</f>
        <v>2</v>
      </c>
      <c r="F1444" s="7">
        <f>IF(P1444&gt;0,RANK(P1444,(N1444:P1444,Q1444:AE1444)),0)</f>
        <v>0</v>
      </c>
      <c r="G1444" s="1">
        <f t="shared" si="560"/>
        <v>26727</v>
      </c>
      <c r="H1444" s="2">
        <f t="shared" si="561"/>
        <v>0.33513899860813301</v>
      </c>
      <c r="I1444" s="2"/>
      <c r="J1444" s="2">
        <f t="shared" si="573"/>
        <v>0.65801452055825149</v>
      </c>
      <c r="K1444" s="2">
        <f t="shared" si="574"/>
        <v>0.32287552195011848</v>
      </c>
      <c r="L1444" s="2">
        <f t="shared" si="575"/>
        <v>0</v>
      </c>
      <c r="M1444" s="2">
        <f t="shared" si="576"/>
        <v>1.9109957491630025E-2</v>
      </c>
      <c r="N1444" s="55">
        <v>52476</v>
      </c>
      <c r="O1444" s="55">
        <v>25749</v>
      </c>
      <c r="Q1444" s="55">
        <v>762</v>
      </c>
      <c r="Y1444" s="55">
        <v>116</v>
      </c>
      <c r="Z1444" s="55">
        <v>222</v>
      </c>
      <c r="AA1444" s="55">
        <v>138</v>
      </c>
      <c r="AB1444" s="55">
        <v>286</v>
      </c>
      <c r="AG1444" s="7">
        <f>IF(Q1444&gt;0,RANK(Q1444,(N1444:P1444,Q1444:AE1444)),0)</f>
        <v>3</v>
      </c>
      <c r="AH1444" s="7">
        <f>IF(R1444&gt;0,RANK(R1444,(N1444:P1444,Q1444:AE1444)),0)</f>
        <v>0</v>
      </c>
      <c r="AI1444" s="7">
        <f>IF(T1444&gt;0,RANK(T1444,(N1444:P1444,Q1444:AE1444)),0)</f>
        <v>0</v>
      </c>
      <c r="AJ1444" s="7">
        <f>IF(S1444&gt;0,RANK(S1444,(N1444:P1444,Q1444:AE1444)),0)</f>
        <v>0</v>
      </c>
      <c r="AK1444" s="2">
        <f t="shared" si="577"/>
        <v>9.5549787458149953E-3</v>
      </c>
      <c r="AL1444" s="2">
        <f t="shared" si="578"/>
        <v>0</v>
      </c>
      <c r="AM1444" s="2">
        <f t="shared" si="579"/>
        <v>0</v>
      </c>
      <c r="AN1444" s="2">
        <f t="shared" si="580"/>
        <v>0</v>
      </c>
      <c r="AP1444" t="s">
        <v>2514</v>
      </c>
      <c r="AQ1444" t="s">
        <v>409</v>
      </c>
      <c r="AT1444">
        <v>2</v>
      </c>
      <c r="AU1444" s="95">
        <v>34</v>
      </c>
      <c r="AV1444" s="97">
        <v>21</v>
      </c>
      <c r="AW1444" s="100">
        <f t="shared" si="571"/>
        <v>34021</v>
      </c>
      <c r="AY1444" s="7" t="s">
        <v>1461</v>
      </c>
    </row>
    <row r="1445" spans="1:51" ht="13" hidden="1" customHeight="1" outlineLevel="1">
      <c r="A1445" t="s">
        <v>1563</v>
      </c>
      <c r="B1445" t="s">
        <v>409</v>
      </c>
      <c r="C1445" s="1">
        <f t="shared" si="572"/>
        <v>139655</v>
      </c>
      <c r="D1445" s="7">
        <f>IF(N1445&gt;0, RANK(N1445,(N1445:P1445,Q1445:AE1445)),0)</f>
        <v>1</v>
      </c>
      <c r="E1445" s="7">
        <f>IF(O1445&gt;0,RANK(O1445,(N1445:P1445,Q1445:AE1445)),0)</f>
        <v>2</v>
      </c>
      <c r="F1445" s="7">
        <f>IF(P1445&gt;0,RANK(P1445,(N1445:P1445,Q1445:AE1445)),0)</f>
        <v>0</v>
      </c>
      <c r="G1445" s="1">
        <f t="shared" si="560"/>
        <v>30053</v>
      </c>
      <c r="H1445" s="2">
        <f t="shared" si="561"/>
        <v>0.21519458665998353</v>
      </c>
      <c r="I1445" s="2"/>
      <c r="J1445" s="2">
        <f t="shared" si="573"/>
        <v>0.59956320933729546</v>
      </c>
      <c r="K1445" s="2">
        <f t="shared" si="574"/>
        <v>0.38436862267731192</v>
      </c>
      <c r="L1445" s="2">
        <f t="shared" si="575"/>
        <v>0</v>
      </c>
      <c r="M1445" s="2">
        <f t="shared" si="576"/>
        <v>1.6068167985392623E-2</v>
      </c>
      <c r="N1445" s="55">
        <v>83732</v>
      </c>
      <c r="O1445" s="55">
        <v>53679</v>
      </c>
      <c r="Q1445" s="55">
        <v>986</v>
      </c>
      <c r="Y1445" s="55">
        <v>323</v>
      </c>
      <c r="Z1445" s="55">
        <v>110</v>
      </c>
      <c r="AA1445" s="55">
        <v>196</v>
      </c>
      <c r="AB1445" s="55">
        <v>629</v>
      </c>
      <c r="AG1445" s="7">
        <f>IF(Q1445&gt;0,RANK(Q1445,(N1445:P1445,Q1445:AE1445)),0)</f>
        <v>3</v>
      </c>
      <c r="AH1445" s="7">
        <f>IF(R1445&gt;0,RANK(R1445,(N1445:P1445,Q1445:AE1445)),0)</f>
        <v>0</v>
      </c>
      <c r="AI1445" s="7">
        <f>IF(T1445&gt;0,RANK(T1445,(N1445:P1445,Q1445:AE1445)),0)</f>
        <v>0</v>
      </c>
      <c r="AJ1445" s="7">
        <f>IF(S1445&gt;0,RANK(S1445,(N1445:P1445,Q1445:AE1445)),0)</f>
        <v>0</v>
      </c>
      <c r="AK1445" s="2">
        <f t="shared" si="577"/>
        <v>7.0602556299452224E-3</v>
      </c>
      <c r="AL1445" s="2">
        <f t="shared" si="578"/>
        <v>0</v>
      </c>
      <c r="AM1445" s="2">
        <f t="shared" si="579"/>
        <v>0</v>
      </c>
      <c r="AN1445" s="2">
        <f t="shared" si="580"/>
        <v>0</v>
      </c>
      <c r="AP1445" t="s">
        <v>1563</v>
      </c>
      <c r="AQ1445" t="s">
        <v>409</v>
      </c>
      <c r="AT1445">
        <v>2</v>
      </c>
      <c r="AU1445" s="95">
        <v>34</v>
      </c>
      <c r="AV1445" s="97">
        <v>23</v>
      </c>
      <c r="AW1445" s="100">
        <f t="shared" si="571"/>
        <v>34023</v>
      </c>
      <c r="AY1445" s="7" t="s">
        <v>1461</v>
      </c>
    </row>
    <row r="1446" spans="1:51" ht="13" hidden="1" customHeight="1" outlineLevel="1">
      <c r="A1446" t="s">
        <v>462</v>
      </c>
      <c r="B1446" t="s">
        <v>409</v>
      </c>
      <c r="C1446" s="1">
        <f t="shared" si="572"/>
        <v>149291</v>
      </c>
      <c r="D1446" s="7">
        <f>IF(N1446&gt;0, RANK(N1446,(N1446:P1446,Q1446:AE1446)),0)</f>
        <v>2</v>
      </c>
      <c r="E1446" s="7">
        <f>IF(O1446&gt;0,RANK(O1446,(N1446:P1446,Q1446:AE1446)),0)</f>
        <v>1</v>
      </c>
      <c r="F1446" s="7">
        <f>IF(P1446&gt;0,RANK(P1446,(N1446:P1446,Q1446:AE1446)),0)</f>
        <v>0</v>
      </c>
      <c r="G1446" s="1">
        <f t="shared" si="560"/>
        <v>12406</v>
      </c>
      <c r="H1446" s="2">
        <f t="shared" si="561"/>
        <v>8.3099450067318184E-2</v>
      </c>
      <c r="I1446" s="2"/>
      <c r="J1446" s="2">
        <f t="shared" si="573"/>
        <v>0.44886161925367235</v>
      </c>
      <c r="K1446" s="2">
        <f t="shared" si="574"/>
        <v>0.53196106932099052</v>
      </c>
      <c r="L1446" s="2">
        <f t="shared" si="575"/>
        <v>0</v>
      </c>
      <c r="M1446" s="2">
        <f t="shared" si="576"/>
        <v>1.9177311425337185E-2</v>
      </c>
      <c r="N1446" s="55">
        <v>67011</v>
      </c>
      <c r="O1446" s="55">
        <v>79417</v>
      </c>
      <c r="Q1446" s="55">
        <v>1561</v>
      </c>
      <c r="Y1446" s="55">
        <v>324</v>
      </c>
      <c r="Z1446" s="55">
        <v>228</v>
      </c>
      <c r="AA1446" s="55">
        <v>185</v>
      </c>
      <c r="AB1446" s="55">
        <v>565</v>
      </c>
      <c r="AG1446" s="7">
        <f>IF(Q1446&gt;0,RANK(Q1446,(N1446:P1446,Q1446:AE1446)),0)</f>
        <v>3</v>
      </c>
      <c r="AH1446" s="7">
        <f>IF(R1446&gt;0,RANK(R1446,(N1446:P1446,Q1446:AE1446)),0)</f>
        <v>0</v>
      </c>
      <c r="AI1446" s="7">
        <f>IF(T1446&gt;0,RANK(T1446,(N1446:P1446,Q1446:AE1446)),0)</f>
        <v>0</v>
      </c>
      <c r="AJ1446" s="7">
        <f>IF(S1446&gt;0,RANK(S1446,(N1446:P1446,Q1446:AE1446)),0)</f>
        <v>0</v>
      </c>
      <c r="AK1446" s="2">
        <f t="shared" si="577"/>
        <v>1.0456089114548097E-2</v>
      </c>
      <c r="AL1446" s="2">
        <f t="shared" si="578"/>
        <v>0</v>
      </c>
      <c r="AM1446" s="2">
        <f t="shared" si="579"/>
        <v>0</v>
      </c>
      <c r="AN1446" s="2">
        <f t="shared" si="580"/>
        <v>0</v>
      </c>
      <c r="AP1446" t="s">
        <v>462</v>
      </c>
      <c r="AQ1446" t="s">
        <v>409</v>
      </c>
      <c r="AT1446">
        <v>2</v>
      </c>
      <c r="AU1446" s="95">
        <v>34</v>
      </c>
      <c r="AV1446" s="97">
        <v>25</v>
      </c>
      <c r="AW1446" s="100">
        <f t="shared" si="571"/>
        <v>34025</v>
      </c>
      <c r="AY1446" s="7" t="s">
        <v>1461</v>
      </c>
    </row>
    <row r="1447" spans="1:51" ht="13" hidden="1" customHeight="1" outlineLevel="1">
      <c r="A1447" t="s">
        <v>1607</v>
      </c>
      <c r="B1447" t="s">
        <v>409</v>
      </c>
      <c r="C1447" s="1">
        <f t="shared" si="572"/>
        <v>116415</v>
      </c>
      <c r="D1447" s="7">
        <f>IF(N1447&gt;0, RANK(N1447,(N1447:P1447,Q1447:AE1447)),0)</f>
        <v>2</v>
      </c>
      <c r="E1447" s="7">
        <f>IF(O1447&gt;0,RANK(O1447,(N1447:P1447,Q1447:AE1447)),0)</f>
        <v>1</v>
      </c>
      <c r="F1447" s="7">
        <f>IF(P1447&gt;0,RANK(P1447,(N1447:P1447,Q1447:AE1447)),0)</f>
        <v>0</v>
      </c>
      <c r="G1447" s="1">
        <f t="shared" si="560"/>
        <v>14768</v>
      </c>
      <c r="H1447" s="2">
        <f t="shared" si="561"/>
        <v>0.12685650474595198</v>
      </c>
      <c r="I1447" s="2"/>
      <c r="J1447" s="2">
        <f t="shared" si="573"/>
        <v>0.42881072026800671</v>
      </c>
      <c r="K1447" s="2">
        <f t="shared" si="574"/>
        <v>0.55566722501395871</v>
      </c>
      <c r="L1447" s="2">
        <f t="shared" si="575"/>
        <v>0</v>
      </c>
      <c r="M1447" s="2">
        <f t="shared" si="576"/>
        <v>1.5522054718034584E-2</v>
      </c>
      <c r="N1447" s="55">
        <v>49920</v>
      </c>
      <c r="O1447" s="55">
        <v>64688</v>
      </c>
      <c r="Q1447" s="55">
        <v>1037</v>
      </c>
      <c r="Y1447" s="55">
        <v>262</v>
      </c>
      <c r="Z1447" s="55">
        <v>72</v>
      </c>
      <c r="AA1447" s="55">
        <v>161</v>
      </c>
      <c r="AB1447" s="55">
        <v>275</v>
      </c>
      <c r="AG1447" s="7">
        <f>IF(Q1447&gt;0,RANK(Q1447,(N1447:P1447,Q1447:AE1447)),0)</f>
        <v>3</v>
      </c>
      <c r="AH1447" s="7">
        <f>IF(R1447&gt;0,RANK(R1447,(N1447:P1447,Q1447:AE1447)),0)</f>
        <v>0</v>
      </c>
      <c r="AI1447" s="7">
        <f>IF(T1447&gt;0,RANK(T1447,(N1447:P1447,Q1447:AE1447)),0)</f>
        <v>0</v>
      </c>
      <c r="AJ1447" s="7">
        <f>IF(S1447&gt;0,RANK(S1447,(N1447:P1447,Q1447:AE1447)),0)</f>
        <v>0</v>
      </c>
      <c r="AK1447" s="2">
        <f t="shared" si="577"/>
        <v>8.9077867972340331E-3</v>
      </c>
      <c r="AL1447" s="2">
        <f t="shared" si="578"/>
        <v>0</v>
      </c>
      <c r="AM1447" s="2">
        <f t="shared" si="579"/>
        <v>0</v>
      </c>
      <c r="AN1447" s="2">
        <f t="shared" si="580"/>
        <v>0</v>
      </c>
      <c r="AP1447" t="s">
        <v>1607</v>
      </c>
      <c r="AQ1447" t="s">
        <v>409</v>
      </c>
      <c r="AT1447">
        <v>2</v>
      </c>
      <c r="AU1447" s="95">
        <v>34</v>
      </c>
      <c r="AV1447" s="97">
        <v>27</v>
      </c>
      <c r="AW1447" s="100">
        <f t="shared" si="571"/>
        <v>34027</v>
      </c>
      <c r="AY1447" s="7" t="s">
        <v>1461</v>
      </c>
    </row>
    <row r="1448" spans="1:51" ht="13" hidden="1" customHeight="1" outlineLevel="1">
      <c r="A1448" t="s">
        <v>1597</v>
      </c>
      <c r="B1448" t="s">
        <v>409</v>
      </c>
      <c r="C1448" s="1">
        <f t="shared" si="572"/>
        <v>137967</v>
      </c>
      <c r="D1448" s="7">
        <f>IF(N1448&gt;0, RANK(N1448,(N1448:P1448,Q1448:AE1448)),0)</f>
        <v>2</v>
      </c>
      <c r="E1448" s="7">
        <f>IF(O1448&gt;0,RANK(O1448,(N1448:P1448,Q1448:AE1448)),0)</f>
        <v>1</v>
      </c>
      <c r="F1448" s="7">
        <f>IF(P1448&gt;0,RANK(P1448,(N1448:P1448,Q1448:AE1448)),0)</f>
        <v>0</v>
      </c>
      <c r="G1448" s="1">
        <f t="shared" si="560"/>
        <v>23623</v>
      </c>
      <c r="H1448" s="2">
        <f t="shared" si="561"/>
        <v>0.17122210383642467</v>
      </c>
      <c r="I1448" s="2"/>
      <c r="J1448" s="2">
        <f t="shared" si="573"/>
        <v>0.40321961048656563</v>
      </c>
      <c r="K1448" s="2">
        <f t="shared" si="574"/>
        <v>0.57444171432299029</v>
      </c>
      <c r="L1448" s="2">
        <f t="shared" si="575"/>
        <v>0</v>
      </c>
      <c r="M1448" s="2">
        <f t="shared" si="576"/>
        <v>2.2338675190444079E-2</v>
      </c>
      <c r="N1448" s="55">
        <v>55631</v>
      </c>
      <c r="O1448" s="55">
        <v>79254</v>
      </c>
      <c r="Q1448" s="55">
        <v>1584</v>
      </c>
      <c r="Y1448" s="55">
        <v>97</v>
      </c>
      <c r="Z1448" s="55">
        <v>808</v>
      </c>
      <c r="AA1448" s="55">
        <v>165</v>
      </c>
      <c r="AB1448" s="55">
        <v>428</v>
      </c>
      <c r="AG1448" s="7">
        <f>IF(Q1448&gt;0,RANK(Q1448,(N1448:P1448,Q1448:AE1448)),0)</f>
        <v>3</v>
      </c>
      <c r="AH1448" s="7">
        <f>IF(R1448&gt;0,RANK(R1448,(N1448:P1448,Q1448:AE1448)),0)</f>
        <v>0</v>
      </c>
      <c r="AI1448" s="7">
        <f>IF(T1448&gt;0,RANK(T1448,(N1448:P1448,Q1448:AE1448)),0)</f>
        <v>0</v>
      </c>
      <c r="AJ1448" s="7">
        <f>IF(S1448&gt;0,RANK(S1448,(N1448:P1448,Q1448:AE1448)),0)</f>
        <v>0</v>
      </c>
      <c r="AK1448" s="2">
        <f t="shared" si="577"/>
        <v>1.1481006327600077E-2</v>
      </c>
      <c r="AL1448" s="2">
        <f t="shared" si="578"/>
        <v>0</v>
      </c>
      <c r="AM1448" s="2">
        <f t="shared" si="579"/>
        <v>0</v>
      </c>
      <c r="AN1448" s="2">
        <f t="shared" si="580"/>
        <v>0</v>
      </c>
      <c r="AP1448" t="s">
        <v>1597</v>
      </c>
      <c r="AQ1448" t="s">
        <v>409</v>
      </c>
      <c r="AT1448">
        <v>2</v>
      </c>
      <c r="AU1448" s="95">
        <v>34</v>
      </c>
      <c r="AV1448" s="97">
        <v>29</v>
      </c>
      <c r="AW1448" s="100">
        <f t="shared" si="571"/>
        <v>34029</v>
      </c>
      <c r="AY1448" s="7" t="s">
        <v>1461</v>
      </c>
    </row>
    <row r="1449" spans="1:51" ht="13" hidden="1" customHeight="1" outlineLevel="1">
      <c r="A1449" t="s">
        <v>2365</v>
      </c>
      <c r="B1449" t="s">
        <v>409</v>
      </c>
      <c r="C1449" s="1">
        <f t="shared" si="572"/>
        <v>86653</v>
      </c>
      <c r="D1449" s="7">
        <f>IF(N1449&gt;0, RANK(N1449,(N1449:P1449,Q1449:AE1449)),0)</f>
        <v>1</v>
      </c>
      <c r="E1449" s="7">
        <f>IF(O1449&gt;0,RANK(O1449,(N1449:P1449,Q1449:AE1449)),0)</f>
        <v>2</v>
      </c>
      <c r="F1449" s="7">
        <f>IF(P1449&gt;0,RANK(P1449,(N1449:P1449,Q1449:AE1449)),0)</f>
        <v>0</v>
      </c>
      <c r="G1449" s="1">
        <f t="shared" ref="G1449:G1490" si="581">IF(C1449&gt;0,MAX(N1449:P1449)-LARGE(N1449:P1449,2),0)</f>
        <v>19921</v>
      </c>
      <c r="H1449" s="2">
        <f t="shared" ref="H1449:H1490" si="582">IF(C1449&gt;0,G1449/C1449,0)</f>
        <v>0.22989394481437458</v>
      </c>
      <c r="I1449" s="2"/>
      <c r="J1449" s="2">
        <f t="shared" si="573"/>
        <v>0.60624560026773455</v>
      </c>
      <c r="K1449" s="2">
        <f t="shared" si="574"/>
        <v>0.37635165545335997</v>
      </c>
      <c r="L1449" s="2">
        <f t="shared" si="575"/>
        <v>0</v>
      </c>
      <c r="M1449" s="2">
        <f t="shared" si="576"/>
        <v>1.740274427890548E-2</v>
      </c>
      <c r="N1449" s="55">
        <v>52533</v>
      </c>
      <c r="O1449" s="55">
        <v>32612</v>
      </c>
      <c r="Q1449" s="55">
        <v>525</v>
      </c>
      <c r="Y1449" s="55">
        <v>222</v>
      </c>
      <c r="Z1449" s="55">
        <v>56</v>
      </c>
      <c r="AA1449" s="55">
        <v>195</v>
      </c>
      <c r="AB1449" s="55">
        <v>510</v>
      </c>
      <c r="AG1449" s="7">
        <f>IF(Q1449&gt;0,RANK(Q1449,(N1449:P1449,Q1449:AE1449)),0)</f>
        <v>3</v>
      </c>
      <c r="AH1449" s="7">
        <f>IF(R1449&gt;0,RANK(R1449,(N1449:P1449,Q1449:AE1449)),0)</f>
        <v>0</v>
      </c>
      <c r="AI1449" s="7">
        <f>IF(T1449&gt;0,RANK(T1449,(N1449:P1449,Q1449:AE1449)),0)</f>
        <v>0</v>
      </c>
      <c r="AJ1449" s="7">
        <f>IF(S1449&gt;0,RANK(S1449,(N1449:P1449,Q1449:AE1449)),0)</f>
        <v>0</v>
      </c>
      <c r="AK1449" s="2">
        <f t="shared" si="577"/>
        <v>6.0586477098311655E-3</v>
      </c>
      <c r="AL1449" s="2">
        <f t="shared" si="578"/>
        <v>0</v>
      </c>
      <c r="AM1449" s="2">
        <f t="shared" si="579"/>
        <v>0</v>
      </c>
      <c r="AN1449" s="2">
        <f t="shared" si="580"/>
        <v>0</v>
      </c>
      <c r="AP1449" t="s">
        <v>2365</v>
      </c>
      <c r="AQ1449" t="s">
        <v>409</v>
      </c>
      <c r="AT1449">
        <v>2</v>
      </c>
      <c r="AU1449" s="95">
        <v>34</v>
      </c>
      <c r="AV1449" s="97">
        <v>31</v>
      </c>
      <c r="AW1449" s="100">
        <f t="shared" si="571"/>
        <v>34031</v>
      </c>
      <c r="AY1449" s="7" t="s">
        <v>1461</v>
      </c>
    </row>
    <row r="1450" spans="1:51" ht="13" hidden="1" customHeight="1" outlineLevel="1">
      <c r="A1450" t="s">
        <v>896</v>
      </c>
      <c r="B1450" t="s">
        <v>409</v>
      </c>
      <c r="C1450" s="1">
        <f t="shared" si="572"/>
        <v>18097</v>
      </c>
      <c r="D1450" s="7">
        <f>IF(N1450&gt;0, RANK(N1450,(N1450:P1450,Q1450:AE1450)),0)</f>
        <v>2</v>
      </c>
      <c r="E1450" s="7">
        <f>IF(O1450&gt;0,RANK(O1450,(N1450:P1450,Q1450:AE1450)),0)</f>
        <v>1</v>
      </c>
      <c r="F1450" s="7">
        <f>IF(P1450&gt;0,RANK(P1450,(N1450:P1450,Q1450:AE1450)),0)</f>
        <v>0</v>
      </c>
      <c r="G1450" s="1">
        <f t="shared" si="581"/>
        <v>1244</v>
      </c>
      <c r="H1450" s="2">
        <f t="shared" si="582"/>
        <v>6.8740675250041447E-2</v>
      </c>
      <c r="I1450" s="2"/>
      <c r="J1450" s="2">
        <f t="shared" si="573"/>
        <v>0.44537768690943252</v>
      </c>
      <c r="K1450" s="2">
        <f t="shared" si="574"/>
        <v>0.51411836215947393</v>
      </c>
      <c r="L1450" s="2">
        <f t="shared" si="575"/>
        <v>0</v>
      </c>
      <c r="M1450" s="2">
        <f t="shared" si="576"/>
        <v>4.0503950931093491E-2</v>
      </c>
      <c r="N1450" s="55">
        <v>8060</v>
      </c>
      <c r="O1450" s="55">
        <v>9304</v>
      </c>
      <c r="Q1450" s="55">
        <v>260</v>
      </c>
      <c r="Y1450" s="55">
        <v>326</v>
      </c>
      <c r="Z1450" s="55">
        <v>32</v>
      </c>
      <c r="AA1450" s="55">
        <v>63</v>
      </c>
      <c r="AB1450" s="55">
        <v>52</v>
      </c>
      <c r="AG1450" s="7">
        <f>IF(Q1450&gt;0,RANK(Q1450,(N1450:P1450,Q1450:AE1450)),0)</f>
        <v>4</v>
      </c>
      <c r="AH1450" s="7">
        <f>IF(R1450&gt;0,RANK(R1450,(N1450:P1450,Q1450:AE1450)),0)</f>
        <v>0</v>
      </c>
      <c r="AI1450" s="7">
        <f>IF(T1450&gt;0,RANK(T1450,(N1450:P1450,Q1450:AE1450)),0)</f>
        <v>0</v>
      </c>
      <c r="AJ1450" s="7">
        <f>IF(S1450&gt;0,RANK(S1450,(N1450:P1450,Q1450:AE1450)),0)</f>
        <v>0</v>
      </c>
      <c r="AK1450" s="2">
        <f t="shared" si="577"/>
        <v>1.436702215836879E-2</v>
      </c>
      <c r="AL1450" s="2">
        <f t="shared" si="578"/>
        <v>0</v>
      </c>
      <c r="AM1450" s="2">
        <f t="shared" si="579"/>
        <v>0</v>
      </c>
      <c r="AN1450" s="2">
        <f t="shared" si="580"/>
        <v>0</v>
      </c>
      <c r="AP1450" t="s">
        <v>896</v>
      </c>
      <c r="AQ1450" t="s">
        <v>409</v>
      </c>
      <c r="AT1450">
        <v>2</v>
      </c>
      <c r="AU1450" s="95">
        <v>34</v>
      </c>
      <c r="AV1450" s="97">
        <v>33</v>
      </c>
      <c r="AW1450" s="100">
        <f t="shared" si="571"/>
        <v>34033</v>
      </c>
      <c r="AY1450" s="7" t="s">
        <v>1461</v>
      </c>
    </row>
    <row r="1451" spans="1:51" ht="13" hidden="1" customHeight="1" outlineLevel="1">
      <c r="A1451" t="s">
        <v>1816</v>
      </c>
      <c r="B1451" t="s">
        <v>409</v>
      </c>
      <c r="C1451" s="1">
        <f t="shared" si="572"/>
        <v>76407</v>
      </c>
      <c r="D1451" s="7">
        <f>IF(N1451&gt;0, RANK(N1451,(N1451:P1451,Q1451:AE1451)),0)</f>
        <v>2</v>
      </c>
      <c r="E1451" s="7">
        <f>IF(O1451&gt;0,RANK(O1451,(N1451:P1451,Q1451:AE1451)),0)</f>
        <v>1</v>
      </c>
      <c r="F1451" s="7">
        <f>IF(P1451&gt;0,RANK(P1451,(N1451:P1451,Q1451:AE1451)),0)</f>
        <v>0</v>
      </c>
      <c r="G1451" s="1">
        <f t="shared" si="581"/>
        <v>711</v>
      </c>
      <c r="H1451" s="2">
        <f t="shared" si="582"/>
        <v>9.3054301307471821E-3</v>
      </c>
      <c r="I1451" s="2"/>
      <c r="J1451" s="2">
        <f t="shared" si="573"/>
        <v>0.48587171332469536</v>
      </c>
      <c r="K1451" s="2">
        <f t="shared" si="574"/>
        <v>0.49517714345544256</v>
      </c>
      <c r="L1451" s="2">
        <f t="shared" si="575"/>
        <v>0</v>
      </c>
      <c r="M1451" s="2">
        <f t="shared" si="576"/>
        <v>1.8951143219862077E-2</v>
      </c>
      <c r="N1451" s="55">
        <v>37124</v>
      </c>
      <c r="O1451" s="55">
        <v>37835</v>
      </c>
      <c r="Q1451" s="55">
        <v>803</v>
      </c>
      <c r="Y1451" s="55">
        <v>217</v>
      </c>
      <c r="Z1451" s="55">
        <v>58</v>
      </c>
      <c r="AA1451" s="55">
        <v>107</v>
      </c>
      <c r="AB1451" s="55">
        <v>263</v>
      </c>
      <c r="AG1451" s="7">
        <f>IF(Q1451&gt;0,RANK(Q1451,(N1451:P1451,Q1451:AE1451)),0)</f>
        <v>3</v>
      </c>
      <c r="AH1451" s="7">
        <f>IF(R1451&gt;0,RANK(R1451,(N1451:P1451,Q1451:AE1451)),0)</f>
        <v>0</v>
      </c>
      <c r="AI1451" s="7">
        <f>IF(T1451&gt;0,RANK(T1451,(N1451:P1451,Q1451:AE1451)),0)</f>
        <v>0</v>
      </c>
      <c r="AJ1451" s="7">
        <f>IF(S1451&gt;0,RANK(S1451,(N1451:P1451,Q1451:AE1451)),0)</f>
        <v>0</v>
      </c>
      <c r="AK1451" s="2">
        <f t="shared" si="577"/>
        <v>1.0509508291125159E-2</v>
      </c>
      <c r="AL1451" s="2">
        <f t="shared" si="578"/>
        <v>0</v>
      </c>
      <c r="AM1451" s="2">
        <f t="shared" si="579"/>
        <v>0</v>
      </c>
      <c r="AN1451" s="2">
        <f t="shared" si="580"/>
        <v>0</v>
      </c>
      <c r="AP1451" t="s">
        <v>1816</v>
      </c>
      <c r="AQ1451" t="s">
        <v>409</v>
      </c>
      <c r="AT1451">
        <v>2</v>
      </c>
      <c r="AU1451" s="95">
        <v>34</v>
      </c>
      <c r="AV1451" s="97">
        <v>35</v>
      </c>
      <c r="AW1451" s="100">
        <f t="shared" si="571"/>
        <v>34035</v>
      </c>
      <c r="AY1451" s="7" t="s">
        <v>1461</v>
      </c>
    </row>
    <row r="1452" spans="1:51" ht="13" hidden="1" customHeight="1" outlineLevel="1">
      <c r="A1452" t="s">
        <v>2363</v>
      </c>
      <c r="B1452" t="s">
        <v>409</v>
      </c>
      <c r="C1452" s="1">
        <f t="shared" si="572"/>
        <v>36060</v>
      </c>
      <c r="D1452" s="7">
        <f>IF(N1452&gt;0, RANK(N1452,(N1452:P1452,Q1452:AE1452)),0)</f>
        <v>2</v>
      </c>
      <c r="E1452" s="7">
        <f>IF(O1452&gt;0,RANK(O1452,(N1452:P1452,Q1452:AE1452)),0)</f>
        <v>1</v>
      </c>
      <c r="F1452" s="7">
        <f>IF(P1452&gt;0,RANK(P1452,(N1452:P1452,Q1452:AE1452)),0)</f>
        <v>0</v>
      </c>
      <c r="G1452" s="1">
        <f t="shared" si="581"/>
        <v>9570</v>
      </c>
      <c r="H1452" s="2">
        <f t="shared" si="582"/>
        <v>0.26539101497504158</v>
      </c>
      <c r="I1452" s="2"/>
      <c r="J1452" s="2">
        <f t="shared" si="573"/>
        <v>0.35280088740987242</v>
      </c>
      <c r="K1452" s="2">
        <f t="shared" si="574"/>
        <v>0.61819190238491406</v>
      </c>
      <c r="L1452" s="2">
        <f t="shared" si="575"/>
        <v>0</v>
      </c>
      <c r="M1452" s="2">
        <f t="shared" si="576"/>
        <v>2.9007210205213463E-2</v>
      </c>
      <c r="N1452" s="55">
        <v>12722</v>
      </c>
      <c r="O1452" s="55">
        <v>22292</v>
      </c>
      <c r="Q1452" s="55">
        <v>599</v>
      </c>
      <c r="Y1452" s="55">
        <v>88</v>
      </c>
      <c r="Z1452" s="55">
        <v>58</v>
      </c>
      <c r="AA1452" s="55">
        <v>119</v>
      </c>
      <c r="AB1452" s="55">
        <v>182</v>
      </c>
      <c r="AG1452" s="7">
        <f>IF(Q1452&gt;0,RANK(Q1452,(N1452:P1452,Q1452:AE1452)),0)</f>
        <v>3</v>
      </c>
      <c r="AH1452" s="7">
        <f>IF(R1452&gt;0,RANK(R1452,(N1452:P1452,Q1452:AE1452)),0)</f>
        <v>0</v>
      </c>
      <c r="AI1452" s="7">
        <f>IF(T1452&gt;0,RANK(T1452,(N1452:P1452,Q1452:AE1452)),0)</f>
        <v>0</v>
      </c>
      <c r="AJ1452" s="7">
        <f>IF(S1452&gt;0,RANK(S1452,(N1452:P1452,Q1452:AE1452)),0)</f>
        <v>0</v>
      </c>
      <c r="AK1452" s="2">
        <f t="shared" si="577"/>
        <v>1.6611203549639488E-2</v>
      </c>
      <c r="AL1452" s="2">
        <f t="shared" si="578"/>
        <v>0</v>
      </c>
      <c r="AM1452" s="2">
        <f t="shared" si="579"/>
        <v>0</v>
      </c>
      <c r="AN1452" s="2">
        <f t="shared" si="580"/>
        <v>0</v>
      </c>
      <c r="AP1452" t="s">
        <v>2363</v>
      </c>
      <c r="AQ1452" t="s">
        <v>409</v>
      </c>
      <c r="AT1452">
        <v>2</v>
      </c>
      <c r="AU1452" s="95">
        <v>34</v>
      </c>
      <c r="AV1452" s="97">
        <v>37</v>
      </c>
      <c r="AW1452" s="100">
        <f t="shared" si="571"/>
        <v>34037</v>
      </c>
      <c r="AY1452" s="7" t="s">
        <v>1461</v>
      </c>
    </row>
    <row r="1453" spans="1:51" ht="13" hidden="1" customHeight="1" outlineLevel="1">
      <c r="A1453" t="s">
        <v>532</v>
      </c>
      <c r="B1453" t="s">
        <v>409</v>
      </c>
      <c r="C1453" s="1">
        <f t="shared" si="572"/>
        <v>104647</v>
      </c>
      <c r="D1453" s="7">
        <f>IF(N1453&gt;0, RANK(N1453,(N1453:P1453,Q1453:AE1453)),0)</f>
        <v>1</v>
      </c>
      <c r="E1453" s="7">
        <f>IF(O1453&gt;0,RANK(O1453,(N1453:P1453,Q1453:AE1453)),0)</f>
        <v>2</v>
      </c>
      <c r="F1453" s="7">
        <f>IF(P1453&gt;0,RANK(P1453,(N1453:P1453,Q1453:AE1453)),0)</f>
        <v>0</v>
      </c>
      <c r="G1453" s="1">
        <f t="shared" si="581"/>
        <v>33310</v>
      </c>
      <c r="H1453" s="2">
        <f t="shared" si="582"/>
        <v>0.31830821714908214</v>
      </c>
      <c r="I1453" s="2"/>
      <c r="J1453" s="2">
        <f t="shared" si="573"/>
        <v>0.65029097824113447</v>
      </c>
      <c r="K1453" s="2">
        <f t="shared" si="574"/>
        <v>0.33198276109205233</v>
      </c>
      <c r="L1453" s="2">
        <f t="shared" si="575"/>
        <v>0</v>
      </c>
      <c r="M1453" s="2">
        <f t="shared" si="576"/>
        <v>1.7726260666813209E-2</v>
      </c>
      <c r="N1453" s="55">
        <v>68051</v>
      </c>
      <c r="O1453" s="55">
        <v>34741</v>
      </c>
      <c r="Q1453" s="55">
        <v>1128</v>
      </c>
      <c r="Y1453" s="55">
        <v>139</v>
      </c>
      <c r="Z1453" s="55">
        <v>174</v>
      </c>
      <c r="AA1453" s="55">
        <v>194</v>
      </c>
      <c r="AB1453" s="55">
        <v>220</v>
      </c>
      <c r="AG1453" s="7">
        <f>IF(Q1453&gt;0,RANK(Q1453,(N1453:P1453,Q1453:AE1453)),0)</f>
        <v>3</v>
      </c>
      <c r="AH1453" s="7">
        <f>IF(R1453&gt;0,RANK(R1453,(N1453:P1453,Q1453:AE1453)),0)</f>
        <v>0</v>
      </c>
      <c r="AI1453" s="7">
        <f>IF(T1453&gt;0,RANK(T1453,(N1453:P1453,Q1453:AE1453)),0)</f>
        <v>0</v>
      </c>
      <c r="AJ1453" s="7">
        <f>IF(S1453&gt;0,RANK(S1453,(N1453:P1453,Q1453:AE1453)),0)</f>
        <v>0</v>
      </c>
      <c r="AK1453" s="2">
        <f t="shared" si="577"/>
        <v>1.077909543512953E-2</v>
      </c>
      <c r="AL1453" s="2">
        <f t="shared" si="578"/>
        <v>0</v>
      </c>
      <c r="AM1453" s="2">
        <f t="shared" si="579"/>
        <v>0</v>
      </c>
      <c r="AN1453" s="2">
        <f t="shared" si="580"/>
        <v>0</v>
      </c>
      <c r="AP1453" t="s">
        <v>532</v>
      </c>
      <c r="AQ1453" t="s">
        <v>409</v>
      </c>
      <c r="AT1453">
        <v>2</v>
      </c>
      <c r="AU1453" s="95">
        <v>34</v>
      </c>
      <c r="AV1453" s="97">
        <v>39</v>
      </c>
      <c r="AW1453" s="100">
        <f t="shared" si="571"/>
        <v>34039</v>
      </c>
      <c r="AY1453" s="7" t="s">
        <v>1461</v>
      </c>
    </row>
    <row r="1454" spans="1:51" ht="13" hidden="1" customHeight="1" outlineLevel="1">
      <c r="A1454" t="s">
        <v>1682</v>
      </c>
      <c r="B1454" t="s">
        <v>409</v>
      </c>
      <c r="C1454" s="1">
        <f t="shared" si="572"/>
        <v>23643</v>
      </c>
      <c r="D1454" s="7">
        <f>IF(N1454&gt;0, RANK(N1454,(N1454:P1454,Q1454:AE1454)),0)</f>
        <v>2</v>
      </c>
      <c r="E1454" s="7">
        <f>IF(O1454&gt;0,RANK(O1454,(N1454:P1454,Q1454:AE1454)),0)</f>
        <v>1</v>
      </c>
      <c r="F1454" s="7">
        <f>IF(P1454&gt;0,RANK(P1454,(N1454:P1454,Q1454:AE1454)),0)</f>
        <v>0</v>
      </c>
      <c r="G1454" s="1">
        <f t="shared" si="581"/>
        <v>5541</v>
      </c>
      <c r="H1454" s="2">
        <f t="shared" si="582"/>
        <v>0.23436112168506534</v>
      </c>
      <c r="I1454" s="2"/>
      <c r="J1454" s="2">
        <f t="shared" si="573"/>
        <v>0.36412468806835002</v>
      </c>
      <c r="K1454" s="2">
        <f t="shared" si="574"/>
        <v>0.59848580975341537</v>
      </c>
      <c r="L1454" s="2">
        <f t="shared" si="575"/>
        <v>0</v>
      </c>
      <c r="M1454" s="2">
        <f t="shared" si="576"/>
        <v>3.7389502178234668E-2</v>
      </c>
      <c r="N1454" s="55">
        <v>8609</v>
      </c>
      <c r="O1454" s="55">
        <v>14150</v>
      </c>
      <c r="Q1454" s="55">
        <v>348</v>
      </c>
      <c r="Y1454" s="55">
        <v>155</v>
      </c>
      <c r="Z1454" s="55">
        <v>71</v>
      </c>
      <c r="AA1454" s="55">
        <v>60</v>
      </c>
      <c r="AB1454" s="55">
        <v>250</v>
      </c>
      <c r="AG1454" s="7">
        <f>IF(Q1454&gt;0,RANK(Q1454,(N1454:P1454,Q1454:AE1454)),0)</f>
        <v>3</v>
      </c>
      <c r="AH1454" s="7">
        <f>IF(R1454&gt;0,RANK(R1454,(N1454:P1454,Q1454:AE1454)),0)</f>
        <v>0</v>
      </c>
      <c r="AI1454" s="7">
        <f>IF(T1454&gt;0,RANK(T1454,(N1454:P1454,Q1454:AE1454)),0)</f>
        <v>0</v>
      </c>
      <c r="AJ1454" s="7">
        <f>IF(S1454&gt;0,RANK(S1454,(N1454:P1454,Q1454:AE1454)),0)</f>
        <v>0</v>
      </c>
      <c r="AK1454" s="2">
        <f t="shared" si="577"/>
        <v>1.4718944296409086E-2</v>
      </c>
      <c r="AL1454" s="2">
        <f t="shared" si="578"/>
        <v>0</v>
      </c>
      <c r="AM1454" s="2">
        <f t="shared" si="579"/>
        <v>0</v>
      </c>
      <c r="AN1454" s="2">
        <f t="shared" si="580"/>
        <v>0</v>
      </c>
      <c r="AP1454" t="s">
        <v>1682</v>
      </c>
      <c r="AQ1454" t="s">
        <v>409</v>
      </c>
      <c r="AT1454">
        <v>2</v>
      </c>
      <c r="AU1454" s="95">
        <v>34</v>
      </c>
      <c r="AV1454" s="97">
        <v>41</v>
      </c>
      <c r="AW1454" s="100">
        <f t="shared" si="571"/>
        <v>34041</v>
      </c>
      <c r="AY1454" s="7" t="s">
        <v>1461</v>
      </c>
    </row>
    <row r="1455" spans="1:51" ht="13" customHeight="1" collapsed="1">
      <c r="A1455" t="s">
        <v>2192</v>
      </c>
      <c r="B1455" t="s">
        <v>2430</v>
      </c>
      <c r="C1455" s="1">
        <f t="shared" si="572"/>
        <v>1869535</v>
      </c>
      <c r="D1455" s="7">
        <f>IF(N1455&gt;0, RANK(N1455,(N1455:P1455,Q1455:AE1455)),0)</f>
        <v>1</v>
      </c>
      <c r="E1455" s="7">
        <f>IF(O1455&gt;0,RANK(O1455,(N1455:P1455,Q1455:AE1455)),0)</f>
        <v>2</v>
      </c>
      <c r="F1455" s="7">
        <f>IF(P1455&gt;0,RANK(P1455,(N1455:P1455,Q1455:AE1455)),0)</f>
        <v>0</v>
      </c>
      <c r="G1455" s="1">
        <f t="shared" si="581"/>
        <v>252569</v>
      </c>
      <c r="H1455" s="2">
        <f t="shared" si="582"/>
        <v>0.1350972300598812</v>
      </c>
      <c r="I1455" s="2"/>
      <c r="J1455" s="2">
        <f t="shared" si="573"/>
        <v>0.55835595482299072</v>
      </c>
      <c r="K1455" s="2">
        <f t="shared" si="574"/>
        <v>0.42325872476310955</v>
      </c>
      <c r="L1455" s="2">
        <f t="shared" si="575"/>
        <v>0</v>
      </c>
      <c r="M1455" s="2">
        <f t="shared" si="576"/>
        <v>1.8385320413899731E-2</v>
      </c>
      <c r="N1455" s="58">
        <f>SUM(N1434:N1454)</f>
        <v>1043866</v>
      </c>
      <c r="O1455" s="58">
        <f>SUM(O1434:O1454)</f>
        <v>791297</v>
      </c>
      <c r="P1455" s="58"/>
      <c r="Q1455" s="58">
        <f>SUM(Q1434:Q1454)</f>
        <v>16721</v>
      </c>
      <c r="R1455" s="58"/>
      <c r="V1455" s="58"/>
      <c r="Y1455" s="58">
        <f>SUM(Y1434:Y1454)</f>
        <v>4513</v>
      </c>
      <c r="Z1455" s="58">
        <f>SUM(Z1434:Z1454)</f>
        <v>3890</v>
      </c>
      <c r="AA1455" s="58">
        <f>SUM(AA1434:AA1454)</f>
        <v>3544</v>
      </c>
      <c r="AB1455" s="58">
        <f>SUM(AB1434:AB1454)</f>
        <v>5704</v>
      </c>
      <c r="AG1455" s="7">
        <f>IF(Q1455&gt;0,RANK(Q1455,(N1455:P1455,Q1455:AE1455)),0)</f>
        <v>3</v>
      </c>
      <c r="AH1455" s="7">
        <f>IF(R1455&gt;0,RANK(R1455,(N1455:P1455,Q1455:AE1455)),0)</f>
        <v>0</v>
      </c>
      <c r="AI1455" s="7">
        <f>IF(T1455&gt;0,RANK(T1455,(N1455:P1455,Q1455:AE1455)),0)</f>
        <v>0</v>
      </c>
      <c r="AJ1455" s="7">
        <f>IF(S1455&gt;0,RANK(S1455,(N1455:P1455,Q1455:AE1455)),0)</f>
        <v>0</v>
      </c>
      <c r="AK1455" s="2">
        <f t="shared" si="577"/>
        <v>8.9439352566279846E-3</v>
      </c>
      <c r="AL1455" s="2">
        <f t="shared" si="578"/>
        <v>0</v>
      </c>
      <c r="AM1455" s="2">
        <f t="shared" si="579"/>
        <v>0</v>
      </c>
      <c r="AN1455" s="2">
        <f t="shared" si="580"/>
        <v>0</v>
      </c>
      <c r="AP1455" t="s">
        <v>2192</v>
      </c>
      <c r="AQ1455" t="s">
        <v>2430</v>
      </c>
      <c r="AT1455">
        <v>2</v>
      </c>
      <c r="AU1455" s="95">
        <v>34</v>
      </c>
      <c r="AV1455" s="97"/>
      <c r="AW1455" s="95">
        <v>34</v>
      </c>
      <c r="AY1455" s="7" t="s">
        <v>2180</v>
      </c>
    </row>
    <row r="1456" spans="1:51" ht="13" customHeight="1">
      <c r="C1456" s="1"/>
      <c r="E1456" s="7"/>
      <c r="F1456" s="7"/>
      <c r="I1456" s="2"/>
      <c r="AG1456" s="7"/>
      <c r="AH1456" s="7"/>
      <c r="AI1456" s="7"/>
      <c r="AJ1456" s="7"/>
      <c r="AU1456" s="95"/>
      <c r="AV1456" s="97"/>
      <c r="AW1456" s="100"/>
    </row>
    <row r="1457" spans="1:51" ht="13" hidden="1" customHeight="1" outlineLevel="1">
      <c r="A1457" t="s">
        <v>1253</v>
      </c>
      <c r="B1457" t="s">
        <v>910</v>
      </c>
      <c r="C1457" s="1">
        <f t="shared" ref="C1457:C1490" si="583">SUM(N1457:AE1457)</f>
        <v>171511</v>
      </c>
      <c r="D1457" s="7">
        <f>IF(N1457&gt;0, RANK(N1457,(N1457:P1457,Q1457:AE1457)),0)</f>
        <v>1</v>
      </c>
      <c r="E1457" s="7">
        <f>IF(O1457&gt;0,RANK(O1457,(N1457:P1457,Q1457:AE1457)),0)</f>
        <v>2</v>
      </c>
      <c r="F1457" s="7">
        <f>IF(P1457&gt;0,RANK(P1457,(N1457:P1457,Q1457:AE1457)),0)</f>
        <v>0</v>
      </c>
      <c r="G1457" s="1">
        <f t="shared" si="581"/>
        <v>24009</v>
      </c>
      <c r="H1457" s="2">
        <f t="shared" si="582"/>
        <v>0.13998519045425659</v>
      </c>
      <c r="I1457" s="2"/>
      <c r="J1457" s="2">
        <f t="shared" ref="J1457:J1490" si="584">IF($C1457=0,"-",N1457/$C1457)</f>
        <v>0.56999259522712831</v>
      </c>
      <c r="K1457" s="2">
        <f t="shared" ref="K1457:K1490" si="585">IF($C1457=0,"-",O1457/$C1457)</f>
        <v>0.43000740477287169</v>
      </c>
      <c r="L1457" s="2">
        <f t="shared" ref="L1457:L1490" si="586">IF($C1457=0,"-",P1457/$C1457)</f>
        <v>0</v>
      </c>
      <c r="M1457" s="2">
        <f t="shared" ref="M1457:M1490" si="587">IF(C1457=0,"-",(1-J1457-K1457-L1457))</f>
        <v>0</v>
      </c>
      <c r="N1457" s="55">
        <v>97760</v>
      </c>
      <c r="O1457" s="55">
        <v>73751</v>
      </c>
      <c r="AG1457" s="7">
        <f>IF(Q1457&gt;0,RANK(Q1457,(N1457:P1457,Q1457:AE1457)),0)</f>
        <v>0</v>
      </c>
      <c r="AH1457" s="7">
        <f>IF(R1457&gt;0,RANK(R1457,(N1457:P1457,Q1457:AE1457)),0)</f>
        <v>0</v>
      </c>
      <c r="AI1457" s="7">
        <f>IF(T1457&gt;0,RANK(T1457,(N1457:P1457,Q1457:AE1457)),0)</f>
        <v>0</v>
      </c>
      <c r="AJ1457" s="7">
        <f>IF(S1457&gt;0,RANK(S1457,(N1457:P1457,Q1457:AE1457)),0)</f>
        <v>0</v>
      </c>
      <c r="AK1457" s="2">
        <f t="shared" ref="AK1457:AK1490" si="588">IF($C1457=0,"-",Q1457/$C1457)</f>
        <v>0</v>
      </c>
      <c r="AL1457" s="2">
        <f t="shared" ref="AL1457:AL1490" si="589">IF($C1457=0,"-",R1457/$C1457)</f>
        <v>0</v>
      </c>
      <c r="AM1457" s="2">
        <f t="shared" ref="AM1457:AM1490" si="590">IF($C1457=0,"-",T1457/$C1457)</f>
        <v>0</v>
      </c>
      <c r="AN1457" s="2">
        <f t="shared" ref="AN1457:AN1490" si="591">IF($C1457=0,"-",S1457/$C1457)</f>
        <v>0</v>
      </c>
      <c r="AP1457" t="s">
        <v>1253</v>
      </c>
      <c r="AQ1457" t="s">
        <v>910</v>
      </c>
      <c r="AT1457">
        <v>2</v>
      </c>
      <c r="AU1457" s="95">
        <v>35</v>
      </c>
      <c r="AV1457" s="97">
        <v>1</v>
      </c>
      <c r="AW1457" s="100">
        <f t="shared" si="571"/>
        <v>35001</v>
      </c>
      <c r="AY1457" s="7" t="s">
        <v>1461</v>
      </c>
    </row>
    <row r="1458" spans="1:51" ht="13" hidden="1" customHeight="1" outlineLevel="1">
      <c r="A1458" t="s">
        <v>1706</v>
      </c>
      <c r="B1458" t="s">
        <v>910</v>
      </c>
      <c r="C1458" s="1">
        <f t="shared" si="583"/>
        <v>1699</v>
      </c>
      <c r="D1458" s="7">
        <f>IF(N1458&gt;0, RANK(N1458,(N1458:P1458,Q1458:AE1458)),0)</f>
        <v>2</v>
      </c>
      <c r="E1458" s="7">
        <f>IF(O1458&gt;0,RANK(O1458,(N1458:P1458,Q1458:AE1458)),0)</f>
        <v>1</v>
      </c>
      <c r="F1458" s="7">
        <f>IF(P1458&gt;0,RANK(P1458,(N1458:P1458,Q1458:AE1458)),0)</f>
        <v>0</v>
      </c>
      <c r="G1458" s="1">
        <f t="shared" si="581"/>
        <v>613</v>
      </c>
      <c r="H1458" s="2">
        <f t="shared" si="582"/>
        <v>0.36080047086521483</v>
      </c>
      <c r="I1458" s="2"/>
      <c r="J1458" s="2">
        <f t="shared" si="584"/>
        <v>0.31959976456739259</v>
      </c>
      <c r="K1458" s="2">
        <f t="shared" si="585"/>
        <v>0.68040023543260741</v>
      </c>
      <c r="L1458" s="2">
        <f t="shared" si="586"/>
        <v>0</v>
      </c>
      <c r="M1458" s="2">
        <f t="shared" si="587"/>
        <v>0</v>
      </c>
      <c r="N1458" s="55">
        <v>543</v>
      </c>
      <c r="O1458" s="55">
        <v>1156</v>
      </c>
      <c r="AG1458" s="7">
        <f>IF(Q1458&gt;0,RANK(Q1458,(N1458:P1458,Q1458:AE1458)),0)</f>
        <v>0</v>
      </c>
      <c r="AH1458" s="7">
        <f>IF(R1458&gt;0,RANK(R1458,(N1458:P1458,Q1458:AE1458)),0)</f>
        <v>0</v>
      </c>
      <c r="AI1458" s="7">
        <f>IF(T1458&gt;0,RANK(T1458,(N1458:P1458,Q1458:AE1458)),0)</f>
        <v>0</v>
      </c>
      <c r="AJ1458" s="7">
        <f>IF(S1458&gt;0,RANK(S1458,(N1458:P1458,Q1458:AE1458)),0)</f>
        <v>0</v>
      </c>
      <c r="AK1458" s="2">
        <f t="shared" si="588"/>
        <v>0</v>
      </c>
      <c r="AL1458" s="2">
        <f t="shared" si="589"/>
        <v>0</v>
      </c>
      <c r="AM1458" s="2">
        <f t="shared" si="590"/>
        <v>0</v>
      </c>
      <c r="AN1458" s="2">
        <f t="shared" si="591"/>
        <v>0</v>
      </c>
      <c r="AP1458" t="s">
        <v>1706</v>
      </c>
      <c r="AQ1458" t="s">
        <v>910</v>
      </c>
      <c r="AT1458">
        <v>2</v>
      </c>
      <c r="AU1458" s="95">
        <v>35</v>
      </c>
      <c r="AV1458" s="97">
        <v>3</v>
      </c>
      <c r="AW1458" s="100">
        <f t="shared" si="571"/>
        <v>35003</v>
      </c>
      <c r="AY1458" s="7" t="s">
        <v>1461</v>
      </c>
    </row>
    <row r="1459" spans="1:51" ht="13" hidden="1" customHeight="1" outlineLevel="1">
      <c r="A1459" t="s">
        <v>27</v>
      </c>
      <c r="B1459" t="s">
        <v>910</v>
      </c>
      <c r="C1459" s="1">
        <f t="shared" si="583"/>
        <v>12984</v>
      </c>
      <c r="D1459" s="7">
        <f>IF(N1459&gt;0, RANK(N1459,(N1459:P1459,Q1459:AE1459)),0)</f>
        <v>2</v>
      </c>
      <c r="E1459" s="7">
        <f>IF(O1459&gt;0,RANK(O1459,(N1459:P1459,Q1459:AE1459)),0)</f>
        <v>1</v>
      </c>
      <c r="F1459" s="7">
        <f>IF(P1459&gt;0,RANK(P1459,(N1459:P1459,Q1459:AE1459)),0)</f>
        <v>0</v>
      </c>
      <c r="G1459" s="1">
        <f t="shared" si="581"/>
        <v>4618</v>
      </c>
      <c r="H1459" s="2">
        <f t="shared" si="582"/>
        <v>0.35566851509550218</v>
      </c>
      <c r="I1459" s="2"/>
      <c r="J1459" s="2">
        <f t="shared" si="584"/>
        <v>0.32216574245224894</v>
      </c>
      <c r="K1459" s="2">
        <f t="shared" si="585"/>
        <v>0.67783425754775106</v>
      </c>
      <c r="L1459" s="2">
        <f t="shared" si="586"/>
        <v>0</v>
      </c>
      <c r="M1459" s="2">
        <f t="shared" si="587"/>
        <v>0</v>
      </c>
      <c r="N1459" s="55">
        <v>4183</v>
      </c>
      <c r="O1459" s="55">
        <v>8801</v>
      </c>
      <c r="AG1459" s="7">
        <f>IF(Q1459&gt;0,RANK(Q1459,(N1459:P1459,Q1459:AE1459)),0)</f>
        <v>0</v>
      </c>
      <c r="AH1459" s="7">
        <f>IF(R1459&gt;0,RANK(R1459,(N1459:P1459,Q1459:AE1459)),0)</f>
        <v>0</v>
      </c>
      <c r="AI1459" s="7">
        <f>IF(T1459&gt;0,RANK(T1459,(N1459:P1459,Q1459:AE1459)),0)</f>
        <v>0</v>
      </c>
      <c r="AJ1459" s="7">
        <f>IF(S1459&gt;0,RANK(S1459,(N1459:P1459,Q1459:AE1459)),0)</f>
        <v>0</v>
      </c>
      <c r="AK1459" s="2">
        <f t="shared" si="588"/>
        <v>0</v>
      </c>
      <c r="AL1459" s="2">
        <f t="shared" si="589"/>
        <v>0</v>
      </c>
      <c r="AM1459" s="2">
        <f t="shared" si="590"/>
        <v>0</v>
      </c>
      <c r="AN1459" s="2">
        <f t="shared" si="591"/>
        <v>0</v>
      </c>
      <c r="AP1459" t="s">
        <v>27</v>
      </c>
      <c r="AQ1459" t="s">
        <v>910</v>
      </c>
      <c r="AT1459">
        <v>2</v>
      </c>
      <c r="AU1459" s="95">
        <v>35</v>
      </c>
      <c r="AV1459" s="97">
        <v>5</v>
      </c>
      <c r="AW1459" s="100">
        <f t="shared" si="571"/>
        <v>35005</v>
      </c>
      <c r="AY1459" s="7" t="s">
        <v>1461</v>
      </c>
    </row>
    <row r="1460" spans="1:51" ht="13" hidden="1" customHeight="1" outlineLevel="1">
      <c r="A1460" t="s">
        <v>1271</v>
      </c>
      <c r="B1460" t="s">
        <v>910</v>
      </c>
      <c r="C1460" s="1">
        <f t="shared" si="583"/>
        <v>5683</v>
      </c>
      <c r="D1460" s="7">
        <f>IF(N1460&gt;0, RANK(N1460,(N1460:P1460,Q1460:AE1460)),0)</f>
        <v>1</v>
      </c>
      <c r="E1460" s="7">
        <f>IF(O1460&gt;0,RANK(O1460,(N1460:P1460,Q1460:AE1460)),0)</f>
        <v>2</v>
      </c>
      <c r="F1460" s="7">
        <f>IF(P1460&gt;0,RANK(P1460,(N1460:P1460,Q1460:AE1460)),0)</f>
        <v>0</v>
      </c>
      <c r="G1460" s="1">
        <f t="shared" si="581"/>
        <v>1593</v>
      </c>
      <c r="H1460" s="2">
        <f t="shared" si="582"/>
        <v>0.2803096955833187</v>
      </c>
      <c r="I1460" s="2"/>
      <c r="J1460" s="2">
        <f t="shared" si="584"/>
        <v>0.64015484779165932</v>
      </c>
      <c r="K1460" s="2">
        <f t="shared" si="585"/>
        <v>0.35984515220834068</v>
      </c>
      <c r="L1460" s="2">
        <f t="shared" si="586"/>
        <v>0</v>
      </c>
      <c r="M1460" s="2">
        <f t="shared" si="587"/>
        <v>0</v>
      </c>
      <c r="N1460" s="55">
        <v>3638</v>
      </c>
      <c r="O1460" s="55">
        <v>2045</v>
      </c>
      <c r="AG1460" s="7">
        <f>IF(Q1460&gt;0,RANK(Q1460,(N1460:P1460,Q1460:AE1460)),0)</f>
        <v>0</v>
      </c>
      <c r="AH1460" s="7">
        <f>IF(R1460&gt;0,RANK(R1460,(N1460:P1460,Q1460:AE1460)),0)</f>
        <v>0</v>
      </c>
      <c r="AI1460" s="7">
        <f>IF(T1460&gt;0,RANK(T1460,(N1460:P1460,Q1460:AE1460)),0)</f>
        <v>0</v>
      </c>
      <c r="AJ1460" s="7">
        <f>IF(S1460&gt;0,RANK(S1460,(N1460:P1460,Q1460:AE1460)),0)</f>
        <v>0</v>
      </c>
      <c r="AK1460" s="2">
        <f t="shared" si="588"/>
        <v>0</v>
      </c>
      <c r="AL1460" s="2">
        <f t="shared" si="589"/>
        <v>0</v>
      </c>
      <c r="AM1460" s="2">
        <f t="shared" si="590"/>
        <v>0</v>
      </c>
      <c r="AN1460" s="2">
        <f t="shared" si="591"/>
        <v>0</v>
      </c>
      <c r="AP1460" t="s">
        <v>1271</v>
      </c>
      <c r="AQ1460" t="s">
        <v>910</v>
      </c>
      <c r="AT1460">
        <v>2</v>
      </c>
      <c r="AU1460" s="95">
        <v>35</v>
      </c>
      <c r="AV1460" s="97">
        <v>6</v>
      </c>
      <c r="AW1460" s="100">
        <f t="shared" si="571"/>
        <v>35006</v>
      </c>
      <c r="AY1460" s="7" t="s">
        <v>1461</v>
      </c>
    </row>
    <row r="1461" spans="1:51" ht="13" hidden="1" customHeight="1" outlineLevel="1">
      <c r="A1461" t="s">
        <v>1531</v>
      </c>
      <c r="B1461" t="s">
        <v>910</v>
      </c>
      <c r="C1461" s="1">
        <f t="shared" si="583"/>
        <v>4272</v>
      </c>
      <c r="D1461" s="7">
        <f>IF(N1461&gt;0, RANK(N1461,(N1461:P1461,Q1461:AE1461)),0)</f>
        <v>1</v>
      </c>
      <c r="E1461" s="7">
        <f>IF(O1461&gt;0,RANK(O1461,(N1461:P1461,Q1461:AE1461)),0)</f>
        <v>2</v>
      </c>
      <c r="F1461" s="7">
        <f>IF(P1461&gt;0,RANK(P1461,(N1461:P1461,Q1461:AE1461)),0)</f>
        <v>0</v>
      </c>
      <c r="G1461" s="1">
        <f t="shared" si="581"/>
        <v>516</v>
      </c>
      <c r="H1461" s="2">
        <f t="shared" si="582"/>
        <v>0.12078651685393259</v>
      </c>
      <c r="I1461" s="2"/>
      <c r="J1461" s="2">
        <f t="shared" si="584"/>
        <v>0.5603932584269663</v>
      </c>
      <c r="K1461" s="2">
        <f t="shared" si="585"/>
        <v>0.4396067415730337</v>
      </c>
      <c r="L1461" s="2">
        <f t="shared" si="586"/>
        <v>0</v>
      </c>
      <c r="M1461" s="2">
        <f t="shared" si="587"/>
        <v>0</v>
      </c>
      <c r="N1461" s="55">
        <v>2394</v>
      </c>
      <c r="O1461" s="55">
        <v>1878</v>
      </c>
      <c r="AG1461" s="7">
        <f>IF(Q1461&gt;0,RANK(Q1461,(N1461:P1461,Q1461:AE1461)),0)</f>
        <v>0</v>
      </c>
      <c r="AH1461" s="7">
        <f>IF(R1461&gt;0,RANK(R1461,(N1461:P1461,Q1461:AE1461)),0)</f>
        <v>0</v>
      </c>
      <c r="AI1461" s="7">
        <f>IF(T1461&gt;0,RANK(T1461,(N1461:P1461,Q1461:AE1461)),0)</f>
        <v>0</v>
      </c>
      <c r="AJ1461" s="7">
        <f>IF(S1461&gt;0,RANK(S1461,(N1461:P1461,Q1461:AE1461)),0)</f>
        <v>0</v>
      </c>
      <c r="AK1461" s="2">
        <f t="shared" si="588"/>
        <v>0</v>
      </c>
      <c r="AL1461" s="2">
        <f t="shared" si="589"/>
        <v>0</v>
      </c>
      <c r="AM1461" s="2">
        <f t="shared" si="590"/>
        <v>0</v>
      </c>
      <c r="AN1461" s="2">
        <f t="shared" si="591"/>
        <v>0</v>
      </c>
      <c r="AP1461" t="s">
        <v>1531</v>
      </c>
      <c r="AQ1461" t="s">
        <v>910</v>
      </c>
      <c r="AT1461">
        <v>2</v>
      </c>
      <c r="AU1461" s="95">
        <v>35</v>
      </c>
      <c r="AV1461" s="97">
        <v>7</v>
      </c>
      <c r="AW1461" s="100">
        <f t="shared" si="571"/>
        <v>35007</v>
      </c>
      <c r="AY1461" s="7" t="s">
        <v>1461</v>
      </c>
    </row>
    <row r="1462" spans="1:51" ht="13" hidden="1" customHeight="1" outlineLevel="1">
      <c r="A1462" t="s">
        <v>1361</v>
      </c>
      <c r="B1462" t="s">
        <v>910</v>
      </c>
      <c r="C1462" s="1">
        <f t="shared" si="583"/>
        <v>8024</v>
      </c>
      <c r="D1462" s="7">
        <f>IF(N1462&gt;0, RANK(N1462,(N1462:P1462,Q1462:AE1462)),0)</f>
        <v>2</v>
      </c>
      <c r="E1462" s="7">
        <f>IF(O1462&gt;0,RANK(O1462,(N1462:P1462,Q1462:AE1462)),0)</f>
        <v>1</v>
      </c>
      <c r="F1462" s="7">
        <f>IF(P1462&gt;0,RANK(P1462,(N1462:P1462,Q1462:AE1462)),0)</f>
        <v>0</v>
      </c>
      <c r="G1462" s="1">
        <f t="shared" si="581"/>
        <v>3200</v>
      </c>
      <c r="H1462" s="2">
        <f t="shared" si="582"/>
        <v>0.39880358923230308</v>
      </c>
      <c r="I1462" s="2"/>
      <c r="J1462" s="2">
        <f t="shared" si="584"/>
        <v>0.30059820538384846</v>
      </c>
      <c r="K1462" s="2">
        <f t="shared" si="585"/>
        <v>0.6994017946161516</v>
      </c>
      <c r="L1462" s="2">
        <f t="shared" si="586"/>
        <v>0</v>
      </c>
      <c r="M1462" s="2">
        <f t="shared" si="587"/>
        <v>-1.1102230246251565E-16</v>
      </c>
      <c r="N1462" s="55">
        <v>2412</v>
      </c>
      <c r="O1462" s="55">
        <v>5612</v>
      </c>
      <c r="AG1462" s="7">
        <f>IF(Q1462&gt;0,RANK(Q1462,(N1462:P1462,Q1462:AE1462)),0)</f>
        <v>0</v>
      </c>
      <c r="AH1462" s="7">
        <f>IF(R1462&gt;0,RANK(R1462,(N1462:P1462,Q1462:AE1462)),0)</f>
        <v>0</v>
      </c>
      <c r="AI1462" s="7">
        <f>IF(T1462&gt;0,RANK(T1462,(N1462:P1462,Q1462:AE1462)),0)</f>
        <v>0</v>
      </c>
      <c r="AJ1462" s="7">
        <f>IF(S1462&gt;0,RANK(S1462,(N1462:P1462,Q1462:AE1462)),0)</f>
        <v>0</v>
      </c>
      <c r="AK1462" s="2">
        <f t="shared" si="588"/>
        <v>0</v>
      </c>
      <c r="AL1462" s="2">
        <f t="shared" si="589"/>
        <v>0</v>
      </c>
      <c r="AM1462" s="2">
        <f t="shared" si="590"/>
        <v>0</v>
      </c>
      <c r="AN1462" s="2">
        <f t="shared" si="591"/>
        <v>0</v>
      </c>
      <c r="AP1462" t="s">
        <v>1361</v>
      </c>
      <c r="AQ1462" t="s">
        <v>910</v>
      </c>
      <c r="AT1462">
        <v>2</v>
      </c>
      <c r="AU1462" s="95">
        <v>35</v>
      </c>
      <c r="AV1462" s="97">
        <v>9</v>
      </c>
      <c r="AW1462" s="100">
        <f t="shared" si="571"/>
        <v>35009</v>
      </c>
      <c r="AY1462" s="7" t="s">
        <v>1461</v>
      </c>
    </row>
    <row r="1463" spans="1:51" ht="13" hidden="1" customHeight="1" outlineLevel="1">
      <c r="A1463" t="s">
        <v>1297</v>
      </c>
      <c r="B1463" t="s">
        <v>910</v>
      </c>
      <c r="C1463" s="1">
        <f t="shared" si="583"/>
        <v>783</v>
      </c>
      <c r="D1463" s="7">
        <f>IF(N1463&gt;0, RANK(N1463,(N1463:P1463,Q1463:AE1463)),0)</f>
        <v>2</v>
      </c>
      <c r="E1463" s="7">
        <f>IF(O1463&gt;0,RANK(O1463,(N1463:P1463,Q1463:AE1463)),0)</f>
        <v>1</v>
      </c>
      <c r="F1463" s="7">
        <f>IF(P1463&gt;0,RANK(P1463,(N1463:P1463,Q1463:AE1463)),0)</f>
        <v>0</v>
      </c>
      <c r="G1463" s="1">
        <f t="shared" si="581"/>
        <v>141</v>
      </c>
      <c r="H1463" s="2">
        <f t="shared" si="582"/>
        <v>0.18007662835249041</v>
      </c>
      <c r="I1463" s="2"/>
      <c r="J1463" s="2">
        <f t="shared" si="584"/>
        <v>0.40996168582375481</v>
      </c>
      <c r="K1463" s="2">
        <f t="shared" si="585"/>
        <v>0.59003831417624519</v>
      </c>
      <c r="L1463" s="2">
        <f t="shared" si="586"/>
        <v>0</v>
      </c>
      <c r="M1463" s="2">
        <f t="shared" si="587"/>
        <v>0</v>
      </c>
      <c r="N1463" s="55">
        <v>321</v>
      </c>
      <c r="O1463" s="55">
        <v>462</v>
      </c>
      <c r="AG1463" s="7">
        <f>IF(Q1463&gt;0,RANK(Q1463,(N1463:P1463,Q1463:AE1463)),0)</f>
        <v>0</v>
      </c>
      <c r="AH1463" s="7">
        <f>IF(R1463&gt;0,RANK(R1463,(N1463:P1463,Q1463:AE1463)),0)</f>
        <v>0</v>
      </c>
      <c r="AI1463" s="7">
        <f>IF(T1463&gt;0,RANK(T1463,(N1463:P1463,Q1463:AE1463)),0)</f>
        <v>0</v>
      </c>
      <c r="AJ1463" s="7">
        <f>IF(S1463&gt;0,RANK(S1463,(N1463:P1463,Q1463:AE1463)),0)</f>
        <v>0</v>
      </c>
      <c r="AK1463" s="2">
        <f t="shared" si="588"/>
        <v>0</v>
      </c>
      <c r="AL1463" s="2">
        <f t="shared" si="589"/>
        <v>0</v>
      </c>
      <c r="AM1463" s="2">
        <f t="shared" si="590"/>
        <v>0</v>
      </c>
      <c r="AN1463" s="2">
        <f t="shared" si="591"/>
        <v>0</v>
      </c>
      <c r="AP1463" t="s">
        <v>1297</v>
      </c>
      <c r="AQ1463" t="s">
        <v>910</v>
      </c>
      <c r="AT1463">
        <v>2</v>
      </c>
      <c r="AU1463" s="95">
        <v>35</v>
      </c>
      <c r="AV1463" s="97">
        <v>11</v>
      </c>
      <c r="AW1463" s="100">
        <f t="shared" si="571"/>
        <v>35011</v>
      </c>
      <c r="AY1463" s="7" t="s">
        <v>1461</v>
      </c>
    </row>
    <row r="1464" spans="1:51" ht="13" hidden="1" customHeight="1" outlineLevel="1">
      <c r="A1464" t="s">
        <v>7</v>
      </c>
      <c r="B1464" t="s">
        <v>910</v>
      </c>
      <c r="C1464" s="1">
        <f t="shared" si="583"/>
        <v>41261</v>
      </c>
      <c r="D1464" s="7">
        <f>IF(N1464&gt;0, RANK(N1464,(N1464:P1464,Q1464:AE1464)),0)</f>
        <v>1</v>
      </c>
      <c r="E1464" s="7">
        <f>IF(O1464&gt;0,RANK(O1464,(N1464:P1464,Q1464:AE1464)),0)</f>
        <v>2</v>
      </c>
      <c r="F1464" s="7">
        <f>IF(P1464&gt;0,RANK(P1464,(N1464:P1464,Q1464:AE1464)),0)</f>
        <v>0</v>
      </c>
      <c r="G1464" s="1">
        <f t="shared" si="581"/>
        <v>4961</v>
      </c>
      <c r="H1464" s="2">
        <f t="shared" si="582"/>
        <v>0.12023460410557185</v>
      </c>
      <c r="I1464" s="2"/>
      <c r="J1464" s="2">
        <f t="shared" si="584"/>
        <v>0.56011730205278587</v>
      </c>
      <c r="K1464" s="2">
        <f t="shared" si="585"/>
        <v>0.43988269794721407</v>
      </c>
      <c r="L1464" s="2">
        <f t="shared" si="586"/>
        <v>0</v>
      </c>
      <c r="M1464" s="2">
        <f t="shared" si="587"/>
        <v>5.5511151231257827E-17</v>
      </c>
      <c r="N1464" s="55">
        <v>23111</v>
      </c>
      <c r="O1464" s="55">
        <v>18150</v>
      </c>
      <c r="AG1464" s="7">
        <f>IF(Q1464&gt;0,RANK(Q1464,(N1464:P1464,Q1464:AE1464)),0)</f>
        <v>0</v>
      </c>
      <c r="AH1464" s="7">
        <f>IF(R1464&gt;0,RANK(R1464,(N1464:P1464,Q1464:AE1464)),0)</f>
        <v>0</v>
      </c>
      <c r="AI1464" s="7">
        <f>IF(T1464&gt;0,RANK(T1464,(N1464:P1464,Q1464:AE1464)),0)</f>
        <v>0</v>
      </c>
      <c r="AJ1464" s="7">
        <f>IF(S1464&gt;0,RANK(S1464,(N1464:P1464,Q1464:AE1464)),0)</f>
        <v>0</v>
      </c>
      <c r="AK1464" s="2">
        <f t="shared" si="588"/>
        <v>0</v>
      </c>
      <c r="AL1464" s="2">
        <f t="shared" si="589"/>
        <v>0</v>
      </c>
      <c r="AM1464" s="2">
        <f t="shared" si="590"/>
        <v>0</v>
      </c>
      <c r="AN1464" s="2">
        <f t="shared" si="591"/>
        <v>0</v>
      </c>
      <c r="AP1464" t="s">
        <v>7</v>
      </c>
      <c r="AQ1464" t="s">
        <v>910</v>
      </c>
      <c r="AT1464">
        <v>2</v>
      </c>
      <c r="AU1464" s="95">
        <v>35</v>
      </c>
      <c r="AV1464" s="97">
        <v>13</v>
      </c>
      <c r="AW1464" s="100">
        <f t="shared" si="571"/>
        <v>35013</v>
      </c>
      <c r="AY1464" s="7" t="s">
        <v>1461</v>
      </c>
    </row>
    <row r="1465" spans="1:51" ht="13" hidden="1" customHeight="1" outlineLevel="1">
      <c r="A1465" t="s">
        <v>1644</v>
      </c>
      <c r="B1465" t="s">
        <v>910</v>
      </c>
      <c r="C1465" s="1">
        <f t="shared" si="583"/>
        <v>11589</v>
      </c>
      <c r="D1465" s="7">
        <f>IF(N1465&gt;0, RANK(N1465,(N1465:P1465,Q1465:AE1465)),0)</f>
        <v>2</v>
      </c>
      <c r="E1465" s="7">
        <f>IF(O1465&gt;0,RANK(O1465,(N1465:P1465,Q1465:AE1465)),0)</f>
        <v>1</v>
      </c>
      <c r="F1465" s="7">
        <f>IF(P1465&gt;0,RANK(P1465,(N1465:P1465,Q1465:AE1465)),0)</f>
        <v>0</v>
      </c>
      <c r="G1465" s="1">
        <f t="shared" si="581"/>
        <v>3501</v>
      </c>
      <c r="H1465" s="2">
        <f t="shared" si="582"/>
        <v>0.30209681594615584</v>
      </c>
      <c r="I1465" s="2"/>
      <c r="J1465" s="2">
        <f t="shared" si="584"/>
        <v>0.34895159202692211</v>
      </c>
      <c r="K1465" s="2">
        <f t="shared" si="585"/>
        <v>0.65104840797307795</v>
      </c>
      <c r="L1465" s="2">
        <f t="shared" si="586"/>
        <v>0</v>
      </c>
      <c r="M1465" s="2">
        <f t="shared" si="587"/>
        <v>-1.1102230246251565E-16</v>
      </c>
      <c r="N1465" s="55">
        <v>4044</v>
      </c>
      <c r="O1465" s="55">
        <v>7545</v>
      </c>
      <c r="AG1465" s="7">
        <f>IF(Q1465&gt;0,RANK(Q1465,(N1465:P1465,Q1465:AE1465)),0)</f>
        <v>0</v>
      </c>
      <c r="AH1465" s="7">
        <f>IF(R1465&gt;0,RANK(R1465,(N1465:P1465,Q1465:AE1465)),0)</f>
        <v>0</v>
      </c>
      <c r="AI1465" s="7">
        <f>IF(T1465&gt;0,RANK(T1465,(N1465:P1465,Q1465:AE1465)),0)</f>
        <v>0</v>
      </c>
      <c r="AJ1465" s="7">
        <f>IF(S1465&gt;0,RANK(S1465,(N1465:P1465,Q1465:AE1465)),0)</f>
        <v>0</v>
      </c>
      <c r="AK1465" s="2">
        <f t="shared" si="588"/>
        <v>0</v>
      </c>
      <c r="AL1465" s="2">
        <f t="shared" si="589"/>
        <v>0</v>
      </c>
      <c r="AM1465" s="2">
        <f t="shared" si="590"/>
        <v>0</v>
      </c>
      <c r="AN1465" s="2">
        <f t="shared" si="591"/>
        <v>0</v>
      </c>
      <c r="AP1465" t="s">
        <v>1644</v>
      </c>
      <c r="AQ1465" t="s">
        <v>910</v>
      </c>
      <c r="AT1465">
        <v>2</v>
      </c>
      <c r="AU1465" s="95">
        <v>35</v>
      </c>
      <c r="AV1465" s="97">
        <v>15</v>
      </c>
      <c r="AW1465" s="100">
        <f t="shared" si="571"/>
        <v>35015</v>
      </c>
      <c r="AY1465" s="7" t="s">
        <v>1461</v>
      </c>
    </row>
    <row r="1466" spans="1:51" ht="13" hidden="1" customHeight="1" outlineLevel="1">
      <c r="A1466" t="s">
        <v>1377</v>
      </c>
      <c r="B1466" t="s">
        <v>910</v>
      </c>
      <c r="C1466" s="1">
        <f t="shared" si="583"/>
        <v>9186</v>
      </c>
      <c r="D1466" s="7">
        <f>IF(N1466&gt;0, RANK(N1466,(N1466:P1466,Q1466:AE1466)),0)</f>
        <v>1</v>
      </c>
      <c r="E1466" s="7">
        <f>IF(O1466&gt;0,RANK(O1466,(N1466:P1466,Q1466:AE1466)),0)</f>
        <v>2</v>
      </c>
      <c r="F1466" s="7">
        <f>IF(P1466&gt;0,RANK(P1466,(N1466:P1466,Q1466:AE1466)),0)</f>
        <v>0</v>
      </c>
      <c r="G1466" s="1">
        <f t="shared" si="581"/>
        <v>1460</v>
      </c>
      <c r="H1466" s="2">
        <f t="shared" si="582"/>
        <v>0.15893751360766384</v>
      </c>
      <c r="I1466" s="2"/>
      <c r="J1466" s="2">
        <f t="shared" si="584"/>
        <v>0.57946875680383192</v>
      </c>
      <c r="K1466" s="2">
        <f t="shared" si="585"/>
        <v>0.42053124319616808</v>
      </c>
      <c r="L1466" s="2">
        <f t="shared" si="586"/>
        <v>0</v>
      </c>
      <c r="M1466" s="2">
        <f t="shared" si="587"/>
        <v>0</v>
      </c>
      <c r="N1466" s="55">
        <v>5323</v>
      </c>
      <c r="O1466" s="55">
        <v>3863</v>
      </c>
      <c r="AG1466" s="7">
        <f>IF(Q1466&gt;0,RANK(Q1466,(N1466:P1466,Q1466:AE1466)),0)</f>
        <v>0</v>
      </c>
      <c r="AH1466" s="7">
        <f>IF(R1466&gt;0,RANK(R1466,(N1466:P1466,Q1466:AE1466)),0)</f>
        <v>0</v>
      </c>
      <c r="AI1466" s="7">
        <f>IF(T1466&gt;0,RANK(T1466,(N1466:P1466,Q1466:AE1466)),0)</f>
        <v>0</v>
      </c>
      <c r="AJ1466" s="7">
        <f>IF(S1466&gt;0,RANK(S1466,(N1466:P1466,Q1466:AE1466)),0)</f>
        <v>0</v>
      </c>
      <c r="AK1466" s="2">
        <f t="shared" si="588"/>
        <v>0</v>
      </c>
      <c r="AL1466" s="2">
        <f t="shared" si="589"/>
        <v>0</v>
      </c>
      <c r="AM1466" s="2">
        <f t="shared" si="590"/>
        <v>0</v>
      </c>
      <c r="AN1466" s="2">
        <f t="shared" si="591"/>
        <v>0</v>
      </c>
      <c r="AP1466" t="s">
        <v>1377</v>
      </c>
      <c r="AQ1466" t="s">
        <v>910</v>
      </c>
      <c r="AT1466">
        <v>2</v>
      </c>
      <c r="AU1466" s="95">
        <v>35</v>
      </c>
      <c r="AV1466" s="97">
        <v>17</v>
      </c>
      <c r="AW1466" s="100">
        <f t="shared" si="571"/>
        <v>35017</v>
      </c>
      <c r="AY1466" s="7" t="s">
        <v>1461</v>
      </c>
    </row>
    <row r="1467" spans="1:51" ht="13" hidden="1" customHeight="1" outlineLevel="1">
      <c r="A1467" t="s">
        <v>894</v>
      </c>
      <c r="B1467" t="s">
        <v>910</v>
      </c>
      <c r="C1467" s="1">
        <f t="shared" si="583"/>
        <v>1833</v>
      </c>
      <c r="D1467" s="7">
        <f>IF(N1467&gt;0, RANK(N1467,(N1467:P1467,Q1467:AE1467)),0)</f>
        <v>1</v>
      </c>
      <c r="E1467" s="7">
        <f>IF(O1467&gt;0,RANK(O1467,(N1467:P1467,Q1467:AE1467)),0)</f>
        <v>2</v>
      </c>
      <c r="F1467" s="7">
        <f>IF(P1467&gt;0,RANK(P1467,(N1467:P1467,Q1467:AE1467)),0)</f>
        <v>0</v>
      </c>
      <c r="G1467" s="1">
        <f t="shared" si="581"/>
        <v>923</v>
      </c>
      <c r="H1467" s="2">
        <f t="shared" si="582"/>
        <v>0.50354609929078009</v>
      </c>
      <c r="I1467" s="2"/>
      <c r="J1467" s="2">
        <f t="shared" si="584"/>
        <v>0.75177304964539005</v>
      </c>
      <c r="K1467" s="2">
        <f t="shared" si="585"/>
        <v>0.24822695035460993</v>
      </c>
      <c r="L1467" s="2">
        <f t="shared" si="586"/>
        <v>0</v>
      </c>
      <c r="M1467" s="2">
        <f t="shared" si="587"/>
        <v>2.7755575615628914E-17</v>
      </c>
      <c r="N1467" s="55">
        <v>1378</v>
      </c>
      <c r="O1467" s="55">
        <v>455</v>
      </c>
      <c r="AG1467" s="7">
        <f>IF(Q1467&gt;0,RANK(Q1467,(N1467:P1467,Q1467:AE1467)),0)</f>
        <v>0</v>
      </c>
      <c r="AH1467" s="7">
        <f>IF(R1467&gt;0,RANK(R1467,(N1467:P1467,Q1467:AE1467)),0)</f>
        <v>0</v>
      </c>
      <c r="AI1467" s="7">
        <f>IF(T1467&gt;0,RANK(T1467,(N1467:P1467,Q1467:AE1467)),0)</f>
        <v>0</v>
      </c>
      <c r="AJ1467" s="7">
        <f>IF(S1467&gt;0,RANK(S1467,(N1467:P1467,Q1467:AE1467)),0)</f>
        <v>0</v>
      </c>
      <c r="AK1467" s="2">
        <f t="shared" si="588"/>
        <v>0</v>
      </c>
      <c r="AL1467" s="2">
        <f t="shared" si="589"/>
        <v>0</v>
      </c>
      <c r="AM1467" s="2">
        <f t="shared" si="590"/>
        <v>0</v>
      </c>
      <c r="AN1467" s="2">
        <f t="shared" si="591"/>
        <v>0</v>
      </c>
      <c r="AP1467" t="s">
        <v>894</v>
      </c>
      <c r="AQ1467" t="s">
        <v>910</v>
      </c>
      <c r="AT1467">
        <v>2</v>
      </c>
      <c r="AU1467" s="95">
        <v>35</v>
      </c>
      <c r="AV1467" s="97">
        <v>19</v>
      </c>
      <c r="AW1467" s="100">
        <f t="shared" si="571"/>
        <v>35019</v>
      </c>
      <c r="AY1467" s="7" t="s">
        <v>1461</v>
      </c>
    </row>
    <row r="1468" spans="1:51" ht="13" hidden="1" customHeight="1" outlineLevel="1">
      <c r="A1468" t="s">
        <v>895</v>
      </c>
      <c r="B1468" t="s">
        <v>910</v>
      </c>
      <c r="C1468" s="1">
        <f t="shared" si="583"/>
        <v>516</v>
      </c>
      <c r="D1468" s="7">
        <f>IF(N1468&gt;0, RANK(N1468,(N1468:P1468,Q1468:AE1468)),0)</f>
        <v>1</v>
      </c>
      <c r="E1468" s="7">
        <f>IF(O1468&gt;0,RANK(O1468,(N1468:P1468,Q1468:AE1468)),0)</f>
        <v>2</v>
      </c>
      <c r="F1468" s="7">
        <f>IF(P1468&gt;0,RANK(P1468,(N1468:P1468,Q1468:AE1468)),0)</f>
        <v>0</v>
      </c>
      <c r="G1468" s="1">
        <f t="shared" si="581"/>
        <v>4</v>
      </c>
      <c r="H1468" s="2">
        <f t="shared" si="582"/>
        <v>7.7519379844961239E-3</v>
      </c>
      <c r="I1468" s="2"/>
      <c r="J1468" s="2">
        <f t="shared" si="584"/>
        <v>0.50387596899224807</v>
      </c>
      <c r="K1468" s="2">
        <f t="shared" si="585"/>
        <v>0.49612403100775193</v>
      </c>
      <c r="L1468" s="2">
        <f t="shared" si="586"/>
        <v>0</v>
      </c>
      <c r="M1468" s="2">
        <f t="shared" si="587"/>
        <v>0</v>
      </c>
      <c r="N1468" s="55">
        <v>260</v>
      </c>
      <c r="O1468" s="55">
        <v>256</v>
      </c>
      <c r="AG1468" s="7">
        <f>IF(Q1468&gt;0,RANK(Q1468,(N1468:P1468,Q1468:AE1468)),0)</f>
        <v>0</v>
      </c>
      <c r="AH1468" s="7">
        <f>IF(R1468&gt;0,RANK(R1468,(N1468:P1468,Q1468:AE1468)),0)</f>
        <v>0</v>
      </c>
      <c r="AI1468" s="7">
        <f>IF(T1468&gt;0,RANK(T1468,(N1468:P1468,Q1468:AE1468)),0)</f>
        <v>0</v>
      </c>
      <c r="AJ1468" s="7">
        <f>IF(S1468&gt;0,RANK(S1468,(N1468:P1468,Q1468:AE1468)),0)</f>
        <v>0</v>
      </c>
      <c r="AK1468" s="2">
        <f t="shared" si="588"/>
        <v>0</v>
      </c>
      <c r="AL1468" s="2">
        <f t="shared" si="589"/>
        <v>0</v>
      </c>
      <c r="AM1468" s="2">
        <f t="shared" si="590"/>
        <v>0</v>
      </c>
      <c r="AN1468" s="2">
        <f t="shared" si="591"/>
        <v>0</v>
      </c>
      <c r="AP1468" t="s">
        <v>895</v>
      </c>
      <c r="AQ1468" t="s">
        <v>910</v>
      </c>
      <c r="AT1468">
        <v>2</v>
      </c>
      <c r="AU1468" s="95">
        <v>35</v>
      </c>
      <c r="AV1468" s="97">
        <v>21</v>
      </c>
      <c r="AW1468" s="100">
        <f t="shared" si="571"/>
        <v>35021</v>
      </c>
      <c r="AY1468" s="7" t="s">
        <v>1461</v>
      </c>
    </row>
    <row r="1469" spans="1:51" ht="13" hidden="1" customHeight="1" outlineLevel="1">
      <c r="A1469" t="s">
        <v>715</v>
      </c>
      <c r="B1469" t="s">
        <v>910</v>
      </c>
      <c r="C1469" s="1">
        <f t="shared" si="583"/>
        <v>1451</v>
      </c>
      <c r="D1469" s="7">
        <f>IF(N1469&gt;0, RANK(N1469,(N1469:P1469,Q1469:AE1469)),0)</f>
        <v>1</v>
      </c>
      <c r="E1469" s="7">
        <f>IF(O1469&gt;0,RANK(O1469,(N1469:P1469,Q1469:AE1469)),0)</f>
        <v>2</v>
      </c>
      <c r="F1469" s="7">
        <f>IF(P1469&gt;0,RANK(P1469,(N1469:P1469,Q1469:AE1469)),0)</f>
        <v>0</v>
      </c>
      <c r="G1469" s="1">
        <f t="shared" si="581"/>
        <v>117</v>
      </c>
      <c r="H1469" s="2">
        <f t="shared" si="582"/>
        <v>8.0634045485871816E-2</v>
      </c>
      <c r="I1469" s="2"/>
      <c r="J1469" s="2">
        <f t="shared" si="584"/>
        <v>0.54031702274293592</v>
      </c>
      <c r="K1469" s="2">
        <f t="shared" si="585"/>
        <v>0.45968297725706408</v>
      </c>
      <c r="L1469" s="2">
        <f t="shared" si="586"/>
        <v>0</v>
      </c>
      <c r="M1469" s="2">
        <f t="shared" si="587"/>
        <v>0</v>
      </c>
      <c r="N1469" s="55">
        <v>784</v>
      </c>
      <c r="O1469" s="55">
        <v>667</v>
      </c>
      <c r="AG1469" s="7">
        <f>IF(Q1469&gt;0,RANK(Q1469,(N1469:P1469,Q1469:AE1469)),0)</f>
        <v>0</v>
      </c>
      <c r="AH1469" s="7">
        <f>IF(R1469&gt;0,RANK(R1469,(N1469:P1469,Q1469:AE1469)),0)</f>
        <v>0</v>
      </c>
      <c r="AI1469" s="7">
        <f>IF(T1469&gt;0,RANK(T1469,(N1469:P1469,Q1469:AE1469)),0)</f>
        <v>0</v>
      </c>
      <c r="AJ1469" s="7">
        <f>IF(S1469&gt;0,RANK(S1469,(N1469:P1469,Q1469:AE1469)),0)</f>
        <v>0</v>
      </c>
      <c r="AK1469" s="2">
        <f t="shared" si="588"/>
        <v>0</v>
      </c>
      <c r="AL1469" s="2">
        <f t="shared" si="589"/>
        <v>0</v>
      </c>
      <c r="AM1469" s="2">
        <f t="shared" si="590"/>
        <v>0</v>
      </c>
      <c r="AN1469" s="2">
        <f t="shared" si="591"/>
        <v>0</v>
      </c>
      <c r="AP1469" t="s">
        <v>715</v>
      </c>
      <c r="AQ1469" t="s">
        <v>910</v>
      </c>
      <c r="AT1469">
        <v>2</v>
      </c>
      <c r="AU1469" s="95">
        <v>35</v>
      </c>
      <c r="AV1469" s="97">
        <v>23</v>
      </c>
      <c r="AW1469" s="100">
        <f t="shared" si="571"/>
        <v>35023</v>
      </c>
      <c r="AY1469" s="7" t="s">
        <v>1461</v>
      </c>
    </row>
    <row r="1470" spans="1:51" ht="13" hidden="1" customHeight="1" outlineLevel="1">
      <c r="A1470" t="s">
        <v>1584</v>
      </c>
      <c r="B1470" t="s">
        <v>910</v>
      </c>
      <c r="C1470" s="1">
        <f t="shared" si="583"/>
        <v>9099</v>
      </c>
      <c r="D1470" s="7">
        <f>IF(N1470&gt;0, RANK(N1470,(N1470:P1470,Q1470:AE1470)),0)</f>
        <v>2</v>
      </c>
      <c r="E1470" s="7">
        <f>IF(O1470&gt;0,RANK(O1470,(N1470:P1470,Q1470:AE1470)),0)</f>
        <v>1</v>
      </c>
      <c r="F1470" s="7">
        <f>IF(P1470&gt;0,RANK(P1470,(N1470:P1470,Q1470:AE1470)),0)</f>
        <v>0</v>
      </c>
      <c r="G1470" s="1">
        <f t="shared" si="581"/>
        <v>4379</v>
      </c>
      <c r="H1470" s="2">
        <f t="shared" si="582"/>
        <v>0.48126167710737444</v>
      </c>
      <c r="I1470" s="2"/>
      <c r="J1470" s="2">
        <f t="shared" si="584"/>
        <v>0.25936916144631278</v>
      </c>
      <c r="K1470" s="2">
        <f t="shared" si="585"/>
        <v>0.74063083855368717</v>
      </c>
      <c r="L1470" s="2">
        <f t="shared" si="586"/>
        <v>0</v>
      </c>
      <c r="M1470" s="2">
        <f t="shared" si="587"/>
        <v>1.1102230246251565E-16</v>
      </c>
      <c r="N1470" s="55">
        <v>2360</v>
      </c>
      <c r="O1470" s="55">
        <v>6739</v>
      </c>
      <c r="AG1470" s="7">
        <f>IF(Q1470&gt;0,RANK(Q1470,(N1470:P1470,Q1470:AE1470)),0)</f>
        <v>0</v>
      </c>
      <c r="AH1470" s="7">
        <f>IF(R1470&gt;0,RANK(R1470,(N1470:P1470,Q1470:AE1470)),0)</f>
        <v>0</v>
      </c>
      <c r="AI1470" s="7">
        <f>IF(T1470&gt;0,RANK(T1470,(N1470:P1470,Q1470:AE1470)),0)</f>
        <v>0</v>
      </c>
      <c r="AJ1470" s="7">
        <f>IF(S1470&gt;0,RANK(S1470,(N1470:P1470,Q1470:AE1470)),0)</f>
        <v>0</v>
      </c>
      <c r="AK1470" s="2">
        <f t="shared" si="588"/>
        <v>0</v>
      </c>
      <c r="AL1470" s="2">
        <f t="shared" si="589"/>
        <v>0</v>
      </c>
      <c r="AM1470" s="2">
        <f t="shared" si="590"/>
        <v>0</v>
      </c>
      <c r="AN1470" s="2">
        <f t="shared" si="591"/>
        <v>0</v>
      </c>
      <c r="AP1470" t="s">
        <v>1584</v>
      </c>
      <c r="AQ1470" t="s">
        <v>910</v>
      </c>
      <c r="AT1470">
        <v>2</v>
      </c>
      <c r="AU1470" s="95">
        <v>35</v>
      </c>
      <c r="AV1470" s="97">
        <v>25</v>
      </c>
      <c r="AW1470" s="100">
        <f t="shared" si="571"/>
        <v>35025</v>
      </c>
      <c r="AY1470" s="7" t="s">
        <v>1461</v>
      </c>
    </row>
    <row r="1471" spans="1:51" ht="13" hidden="1" customHeight="1" outlineLevel="1">
      <c r="A1471" t="s">
        <v>181</v>
      </c>
      <c r="B1471" t="s">
        <v>910</v>
      </c>
      <c r="C1471" s="1">
        <f t="shared" si="583"/>
        <v>6166</v>
      </c>
      <c r="D1471" s="7">
        <f>IF(N1471&gt;0, RANK(N1471,(N1471:P1471,Q1471:AE1471)),0)</f>
        <v>2</v>
      </c>
      <c r="E1471" s="7">
        <f>IF(O1471&gt;0,RANK(O1471,(N1471:P1471,Q1471:AE1471)),0)</f>
        <v>1</v>
      </c>
      <c r="F1471" s="7">
        <f>IF(P1471&gt;0,RANK(P1471,(N1471:P1471,Q1471:AE1471)),0)</f>
        <v>0</v>
      </c>
      <c r="G1471" s="1">
        <f t="shared" si="581"/>
        <v>1904</v>
      </c>
      <c r="H1471" s="2">
        <f t="shared" si="582"/>
        <v>0.30879013947453776</v>
      </c>
      <c r="I1471" s="2"/>
      <c r="J1471" s="2">
        <f t="shared" si="584"/>
        <v>0.34560493026273109</v>
      </c>
      <c r="K1471" s="2">
        <f t="shared" si="585"/>
        <v>0.65439506973726891</v>
      </c>
      <c r="L1471" s="2">
        <f t="shared" si="586"/>
        <v>0</v>
      </c>
      <c r="M1471" s="2">
        <f t="shared" si="587"/>
        <v>0</v>
      </c>
      <c r="N1471" s="55">
        <v>2131</v>
      </c>
      <c r="O1471" s="55">
        <v>4035</v>
      </c>
      <c r="AG1471" s="7">
        <f>IF(Q1471&gt;0,RANK(Q1471,(N1471:P1471,Q1471:AE1471)),0)</f>
        <v>0</v>
      </c>
      <c r="AH1471" s="7">
        <f>IF(R1471&gt;0,RANK(R1471,(N1471:P1471,Q1471:AE1471)),0)</f>
        <v>0</v>
      </c>
      <c r="AI1471" s="7">
        <f>IF(T1471&gt;0,RANK(T1471,(N1471:P1471,Q1471:AE1471)),0)</f>
        <v>0</v>
      </c>
      <c r="AJ1471" s="7">
        <f>IF(S1471&gt;0,RANK(S1471,(N1471:P1471,Q1471:AE1471)),0)</f>
        <v>0</v>
      </c>
      <c r="AK1471" s="2">
        <f t="shared" si="588"/>
        <v>0</v>
      </c>
      <c r="AL1471" s="2">
        <f t="shared" si="589"/>
        <v>0</v>
      </c>
      <c r="AM1471" s="2">
        <f t="shared" si="590"/>
        <v>0</v>
      </c>
      <c r="AN1471" s="2">
        <f t="shared" si="591"/>
        <v>0</v>
      </c>
      <c r="AP1471" t="s">
        <v>181</v>
      </c>
      <c r="AQ1471" t="s">
        <v>910</v>
      </c>
      <c r="AT1471">
        <v>2</v>
      </c>
      <c r="AU1471" s="95">
        <v>35</v>
      </c>
      <c r="AV1471" s="97">
        <v>27</v>
      </c>
      <c r="AW1471" s="100">
        <f t="shared" si="571"/>
        <v>35027</v>
      </c>
      <c r="AY1471" s="7" t="s">
        <v>1461</v>
      </c>
    </row>
    <row r="1472" spans="1:51" ht="13" hidden="1" customHeight="1" outlineLevel="1">
      <c r="A1472" t="s">
        <v>1437</v>
      </c>
      <c r="B1472" t="s">
        <v>910</v>
      </c>
      <c r="C1472" s="1">
        <f t="shared" si="583"/>
        <v>7968</v>
      </c>
      <c r="D1472" s="7">
        <f>IF(N1472&gt;0, RANK(N1472,(N1472:P1472,Q1472:AE1472)),0)</f>
        <v>1</v>
      </c>
      <c r="E1472" s="7">
        <f>IF(O1472&gt;0,RANK(O1472,(N1472:P1472,Q1472:AE1472)),0)</f>
        <v>2</v>
      </c>
      <c r="F1472" s="7">
        <f>IF(P1472&gt;0,RANK(P1472,(N1472:P1472,Q1472:AE1472)),0)</f>
        <v>0</v>
      </c>
      <c r="G1472" s="1">
        <f t="shared" si="581"/>
        <v>900</v>
      </c>
      <c r="H1472" s="2">
        <f t="shared" si="582"/>
        <v>0.11295180722891567</v>
      </c>
      <c r="I1472" s="2"/>
      <c r="J1472" s="2">
        <f t="shared" si="584"/>
        <v>0.55647590361445787</v>
      </c>
      <c r="K1472" s="2">
        <f t="shared" si="585"/>
        <v>0.44352409638554219</v>
      </c>
      <c r="L1472" s="2">
        <f t="shared" si="586"/>
        <v>0</v>
      </c>
      <c r="M1472" s="2">
        <f t="shared" si="587"/>
        <v>-5.5511151231257827E-17</v>
      </c>
      <c r="N1472" s="55">
        <v>4434</v>
      </c>
      <c r="O1472" s="55">
        <v>3534</v>
      </c>
      <c r="AG1472" s="7">
        <f>IF(Q1472&gt;0,RANK(Q1472,(N1472:P1472,Q1472:AE1472)),0)</f>
        <v>0</v>
      </c>
      <c r="AH1472" s="7">
        <f>IF(R1472&gt;0,RANK(R1472,(N1472:P1472,Q1472:AE1472)),0)</f>
        <v>0</v>
      </c>
      <c r="AI1472" s="7">
        <f>IF(T1472&gt;0,RANK(T1472,(N1472:P1472,Q1472:AE1472)),0)</f>
        <v>0</v>
      </c>
      <c r="AJ1472" s="7">
        <f>IF(S1472&gt;0,RANK(S1472,(N1472:P1472,Q1472:AE1472)),0)</f>
        <v>0</v>
      </c>
      <c r="AK1472" s="2">
        <f t="shared" si="588"/>
        <v>0</v>
      </c>
      <c r="AL1472" s="2">
        <f t="shared" si="589"/>
        <v>0</v>
      </c>
      <c r="AM1472" s="2">
        <f t="shared" si="590"/>
        <v>0</v>
      </c>
      <c r="AN1472" s="2">
        <f t="shared" si="591"/>
        <v>0</v>
      </c>
      <c r="AP1472" t="s">
        <v>1437</v>
      </c>
      <c r="AQ1472" t="s">
        <v>910</v>
      </c>
      <c r="AT1472">
        <v>2</v>
      </c>
      <c r="AU1472" s="95">
        <v>35</v>
      </c>
      <c r="AV1472" s="97">
        <v>28</v>
      </c>
      <c r="AW1472" s="100">
        <f t="shared" si="571"/>
        <v>35028</v>
      </c>
      <c r="AY1472" s="7" t="s">
        <v>1461</v>
      </c>
    </row>
    <row r="1473" spans="1:51" ht="13" hidden="1" customHeight="1" outlineLevel="1">
      <c r="A1473" t="s">
        <v>1632</v>
      </c>
      <c r="B1473" t="s">
        <v>910</v>
      </c>
      <c r="C1473" s="1">
        <f t="shared" si="583"/>
        <v>4855</v>
      </c>
      <c r="D1473" s="7">
        <f>IF(N1473&gt;0, RANK(N1473,(N1473:P1473,Q1473:AE1473)),0)</f>
        <v>1</v>
      </c>
      <c r="E1473" s="7">
        <f>IF(O1473&gt;0,RANK(O1473,(N1473:P1473,Q1473:AE1473)),0)</f>
        <v>2</v>
      </c>
      <c r="F1473" s="7">
        <f>IF(P1473&gt;0,RANK(P1473,(N1473:P1473,Q1473:AE1473)),0)</f>
        <v>0</v>
      </c>
      <c r="G1473" s="1">
        <f t="shared" si="581"/>
        <v>79</v>
      </c>
      <c r="H1473" s="2">
        <f t="shared" si="582"/>
        <v>1.627188465499485E-2</v>
      </c>
      <c r="I1473" s="2"/>
      <c r="J1473" s="2">
        <f t="shared" si="584"/>
        <v>0.50813594232749748</v>
      </c>
      <c r="K1473" s="2">
        <f t="shared" si="585"/>
        <v>0.49186405767250257</v>
      </c>
      <c r="L1473" s="2">
        <f t="shared" si="586"/>
        <v>0</v>
      </c>
      <c r="M1473" s="2">
        <f t="shared" si="587"/>
        <v>-5.5511151231257827E-17</v>
      </c>
      <c r="N1473" s="55">
        <v>2467</v>
      </c>
      <c r="O1473" s="55">
        <v>2388</v>
      </c>
      <c r="AG1473" s="7">
        <f>IF(Q1473&gt;0,RANK(Q1473,(N1473:P1473,Q1473:AE1473)),0)</f>
        <v>0</v>
      </c>
      <c r="AH1473" s="7">
        <f>IF(R1473&gt;0,RANK(R1473,(N1473:P1473,Q1473:AE1473)),0)</f>
        <v>0</v>
      </c>
      <c r="AI1473" s="7">
        <f>IF(T1473&gt;0,RANK(T1473,(N1473:P1473,Q1473:AE1473)),0)</f>
        <v>0</v>
      </c>
      <c r="AJ1473" s="7">
        <f>IF(S1473&gt;0,RANK(S1473,(N1473:P1473,Q1473:AE1473)),0)</f>
        <v>0</v>
      </c>
      <c r="AK1473" s="2">
        <f t="shared" si="588"/>
        <v>0</v>
      </c>
      <c r="AL1473" s="2">
        <f t="shared" si="589"/>
        <v>0</v>
      </c>
      <c r="AM1473" s="2">
        <f t="shared" si="590"/>
        <v>0</v>
      </c>
      <c r="AN1473" s="2">
        <f t="shared" si="591"/>
        <v>0</v>
      </c>
      <c r="AP1473" t="s">
        <v>1632</v>
      </c>
      <c r="AQ1473" t="s">
        <v>910</v>
      </c>
      <c r="AT1473">
        <v>2</v>
      </c>
      <c r="AU1473" s="95">
        <v>35</v>
      </c>
      <c r="AV1473" s="97">
        <v>29</v>
      </c>
      <c r="AW1473" s="100">
        <f t="shared" si="571"/>
        <v>35029</v>
      </c>
      <c r="AY1473" s="7" t="s">
        <v>1461</v>
      </c>
    </row>
    <row r="1474" spans="1:51" ht="13" hidden="1" customHeight="1" outlineLevel="1">
      <c r="A1474" t="s">
        <v>141</v>
      </c>
      <c r="B1474" t="s">
        <v>910</v>
      </c>
      <c r="C1474" s="1">
        <f t="shared" si="583"/>
        <v>14815</v>
      </c>
      <c r="D1474" s="7">
        <f>IF(N1474&gt;0, RANK(N1474,(N1474:P1474,Q1474:AE1474)),0)</f>
        <v>1</v>
      </c>
      <c r="E1474" s="7">
        <f>IF(O1474&gt;0,RANK(O1474,(N1474:P1474,Q1474:AE1474)),0)</f>
        <v>2</v>
      </c>
      <c r="F1474" s="7">
        <f>IF(P1474&gt;0,RANK(P1474,(N1474:P1474,Q1474:AE1474)),0)</f>
        <v>0</v>
      </c>
      <c r="G1474" s="1">
        <f t="shared" si="581"/>
        <v>7853</v>
      </c>
      <c r="H1474" s="2">
        <f t="shared" si="582"/>
        <v>0.53007087411407361</v>
      </c>
      <c r="I1474" s="2"/>
      <c r="J1474" s="2">
        <f t="shared" si="584"/>
        <v>0.7650354370570368</v>
      </c>
      <c r="K1474" s="2">
        <f t="shared" si="585"/>
        <v>0.23496456294296322</v>
      </c>
      <c r="L1474" s="2">
        <f t="shared" si="586"/>
        <v>0</v>
      </c>
      <c r="M1474" s="2">
        <f t="shared" si="587"/>
        <v>-2.7755575615628914E-17</v>
      </c>
      <c r="N1474" s="55">
        <v>11334</v>
      </c>
      <c r="O1474" s="55">
        <v>3481</v>
      </c>
      <c r="AG1474" s="7">
        <f>IF(Q1474&gt;0,RANK(Q1474,(N1474:P1474,Q1474:AE1474)),0)</f>
        <v>0</v>
      </c>
      <c r="AH1474" s="7">
        <f>IF(R1474&gt;0,RANK(R1474,(N1474:P1474,Q1474:AE1474)),0)</f>
        <v>0</v>
      </c>
      <c r="AI1474" s="7">
        <f>IF(T1474&gt;0,RANK(T1474,(N1474:P1474,Q1474:AE1474)),0)</f>
        <v>0</v>
      </c>
      <c r="AJ1474" s="7">
        <f>IF(S1474&gt;0,RANK(S1474,(N1474:P1474,Q1474:AE1474)),0)</f>
        <v>0</v>
      </c>
      <c r="AK1474" s="2">
        <f t="shared" si="588"/>
        <v>0</v>
      </c>
      <c r="AL1474" s="2">
        <f t="shared" si="589"/>
        <v>0</v>
      </c>
      <c r="AM1474" s="2">
        <f t="shared" si="590"/>
        <v>0</v>
      </c>
      <c r="AN1474" s="2">
        <f t="shared" si="591"/>
        <v>0</v>
      </c>
      <c r="AP1474" t="s">
        <v>141</v>
      </c>
      <c r="AQ1474" t="s">
        <v>910</v>
      </c>
      <c r="AT1474">
        <v>2</v>
      </c>
      <c r="AU1474" s="95">
        <v>35</v>
      </c>
      <c r="AV1474" s="97">
        <v>31</v>
      </c>
      <c r="AW1474" s="100">
        <f t="shared" si="571"/>
        <v>35031</v>
      </c>
      <c r="AY1474" s="7" t="s">
        <v>1461</v>
      </c>
    </row>
    <row r="1475" spans="1:51" ht="13" hidden="1" customHeight="1" outlineLevel="1">
      <c r="A1475" t="s">
        <v>142</v>
      </c>
      <c r="B1475" t="s">
        <v>910</v>
      </c>
      <c r="C1475" s="1">
        <f t="shared" si="583"/>
        <v>2113</v>
      </c>
      <c r="D1475" s="7">
        <f>IF(N1475&gt;0, RANK(N1475,(N1475:P1475,Q1475:AE1475)),0)</f>
        <v>1</v>
      </c>
      <c r="E1475" s="7">
        <f>IF(O1475&gt;0,RANK(O1475,(N1475:P1475,Q1475:AE1475)),0)</f>
        <v>2</v>
      </c>
      <c r="F1475" s="7">
        <f>IF(P1475&gt;0,RANK(P1475,(N1475:P1475,Q1475:AE1475)),0)</f>
        <v>0</v>
      </c>
      <c r="G1475" s="1">
        <f t="shared" si="581"/>
        <v>943</v>
      </c>
      <c r="H1475" s="2">
        <f t="shared" si="582"/>
        <v>0.44628490298154283</v>
      </c>
      <c r="I1475" s="2"/>
      <c r="J1475" s="2">
        <f t="shared" si="584"/>
        <v>0.72314245149077139</v>
      </c>
      <c r="K1475" s="2">
        <f t="shared" si="585"/>
        <v>0.27685754850922861</v>
      </c>
      <c r="L1475" s="2">
        <f t="shared" si="586"/>
        <v>0</v>
      </c>
      <c r="M1475" s="2">
        <f t="shared" si="587"/>
        <v>0</v>
      </c>
      <c r="N1475" s="55">
        <v>1528</v>
      </c>
      <c r="O1475" s="55">
        <v>585</v>
      </c>
      <c r="AG1475" s="7">
        <f>IF(Q1475&gt;0,RANK(Q1475,(N1475:P1475,Q1475:AE1475)),0)</f>
        <v>0</v>
      </c>
      <c r="AH1475" s="7">
        <f>IF(R1475&gt;0,RANK(R1475,(N1475:P1475,Q1475:AE1475)),0)</f>
        <v>0</v>
      </c>
      <c r="AI1475" s="7">
        <f>IF(T1475&gt;0,RANK(T1475,(N1475:P1475,Q1475:AE1475)),0)</f>
        <v>0</v>
      </c>
      <c r="AJ1475" s="7">
        <f>IF(S1475&gt;0,RANK(S1475,(N1475:P1475,Q1475:AE1475)),0)</f>
        <v>0</v>
      </c>
      <c r="AK1475" s="2">
        <f t="shared" si="588"/>
        <v>0</v>
      </c>
      <c r="AL1475" s="2">
        <f t="shared" si="589"/>
        <v>0</v>
      </c>
      <c r="AM1475" s="2">
        <f t="shared" si="590"/>
        <v>0</v>
      </c>
      <c r="AN1475" s="2">
        <f t="shared" si="591"/>
        <v>0</v>
      </c>
      <c r="AP1475" t="s">
        <v>142</v>
      </c>
      <c r="AQ1475" t="s">
        <v>910</v>
      </c>
      <c r="AT1475">
        <v>2</v>
      </c>
      <c r="AU1475" s="95">
        <v>35</v>
      </c>
      <c r="AV1475" s="97">
        <v>33</v>
      </c>
      <c r="AW1475" s="100">
        <f t="shared" si="571"/>
        <v>35033</v>
      </c>
      <c r="AY1475" s="7" t="s">
        <v>1461</v>
      </c>
    </row>
    <row r="1476" spans="1:51" ht="13" hidden="1" customHeight="1" outlineLevel="1">
      <c r="A1476" t="s">
        <v>2073</v>
      </c>
      <c r="B1476" t="s">
        <v>910</v>
      </c>
      <c r="C1476" s="1">
        <f t="shared" si="583"/>
        <v>12767</v>
      </c>
      <c r="D1476" s="7">
        <f>IF(N1476&gt;0, RANK(N1476,(N1476:P1476,Q1476:AE1476)),0)</f>
        <v>2</v>
      </c>
      <c r="E1476" s="7">
        <f>IF(O1476&gt;0,RANK(O1476,(N1476:P1476,Q1476:AE1476)),0)</f>
        <v>1</v>
      </c>
      <c r="F1476" s="7">
        <f>IF(P1476&gt;0,RANK(P1476,(N1476:P1476,Q1476:AE1476)),0)</f>
        <v>0</v>
      </c>
      <c r="G1476" s="1">
        <f t="shared" si="581"/>
        <v>3549</v>
      </c>
      <c r="H1476" s="2">
        <f t="shared" si="582"/>
        <v>0.27798229811232084</v>
      </c>
      <c r="I1476" s="2"/>
      <c r="J1476" s="2">
        <f t="shared" si="584"/>
        <v>0.36100885094383961</v>
      </c>
      <c r="K1476" s="2">
        <f t="shared" si="585"/>
        <v>0.63899114905616039</v>
      </c>
      <c r="L1476" s="2">
        <f t="shared" si="586"/>
        <v>0</v>
      </c>
      <c r="M1476" s="2">
        <f t="shared" si="587"/>
        <v>0</v>
      </c>
      <c r="N1476" s="55">
        <v>4609</v>
      </c>
      <c r="O1476" s="55">
        <v>8158</v>
      </c>
      <c r="AG1476" s="7">
        <f>IF(Q1476&gt;0,RANK(Q1476,(N1476:P1476,Q1476:AE1476)),0)</f>
        <v>0</v>
      </c>
      <c r="AH1476" s="7">
        <f>IF(R1476&gt;0,RANK(R1476,(N1476:P1476,Q1476:AE1476)),0)</f>
        <v>0</v>
      </c>
      <c r="AI1476" s="7">
        <f>IF(T1476&gt;0,RANK(T1476,(N1476:P1476,Q1476:AE1476)),0)</f>
        <v>0</v>
      </c>
      <c r="AJ1476" s="7">
        <f>IF(S1476&gt;0,RANK(S1476,(N1476:P1476,Q1476:AE1476)),0)</f>
        <v>0</v>
      </c>
      <c r="AK1476" s="2">
        <f t="shared" si="588"/>
        <v>0</v>
      </c>
      <c r="AL1476" s="2">
        <f t="shared" si="589"/>
        <v>0</v>
      </c>
      <c r="AM1476" s="2">
        <f t="shared" si="590"/>
        <v>0</v>
      </c>
      <c r="AN1476" s="2">
        <f t="shared" si="591"/>
        <v>0</v>
      </c>
      <c r="AP1476" t="s">
        <v>2073</v>
      </c>
      <c r="AQ1476" t="s">
        <v>910</v>
      </c>
      <c r="AT1476">
        <v>2</v>
      </c>
      <c r="AU1476" s="95">
        <v>35</v>
      </c>
      <c r="AV1476" s="97">
        <v>35</v>
      </c>
      <c r="AW1476" s="100">
        <f t="shared" si="571"/>
        <v>35035</v>
      </c>
      <c r="AY1476" s="7" t="s">
        <v>1461</v>
      </c>
    </row>
    <row r="1477" spans="1:51" ht="13" hidden="1" customHeight="1" outlineLevel="1">
      <c r="A1477" t="s">
        <v>1041</v>
      </c>
      <c r="B1477" t="s">
        <v>910</v>
      </c>
      <c r="C1477" s="1">
        <f t="shared" si="583"/>
        <v>2682</v>
      </c>
      <c r="D1477" s="7">
        <f>IF(N1477&gt;0, RANK(N1477,(N1477:P1477,Q1477:AE1477)),0)</f>
        <v>2</v>
      </c>
      <c r="E1477" s="7">
        <f>IF(O1477&gt;0,RANK(O1477,(N1477:P1477,Q1477:AE1477)),0)</f>
        <v>1</v>
      </c>
      <c r="F1477" s="7">
        <f>IF(P1477&gt;0,RANK(P1477,(N1477:P1477,Q1477:AE1477)),0)</f>
        <v>0</v>
      </c>
      <c r="G1477" s="1">
        <f t="shared" si="581"/>
        <v>432</v>
      </c>
      <c r="H1477" s="2">
        <f t="shared" si="582"/>
        <v>0.16107382550335569</v>
      </c>
      <c r="I1477" s="2"/>
      <c r="J1477" s="2">
        <f t="shared" si="584"/>
        <v>0.41946308724832215</v>
      </c>
      <c r="K1477" s="2">
        <f t="shared" si="585"/>
        <v>0.58053691275167785</v>
      </c>
      <c r="L1477" s="2">
        <f t="shared" si="586"/>
        <v>0</v>
      </c>
      <c r="M1477" s="2">
        <f t="shared" si="587"/>
        <v>0</v>
      </c>
      <c r="N1477" s="55">
        <v>1125</v>
      </c>
      <c r="O1477" s="55">
        <v>1557</v>
      </c>
      <c r="AG1477" s="7">
        <f>IF(Q1477&gt;0,RANK(Q1477,(N1477:P1477,Q1477:AE1477)),0)</f>
        <v>0</v>
      </c>
      <c r="AH1477" s="7">
        <f>IF(R1477&gt;0,RANK(R1477,(N1477:P1477,Q1477:AE1477)),0)</f>
        <v>0</v>
      </c>
      <c r="AI1477" s="7">
        <f>IF(T1477&gt;0,RANK(T1477,(N1477:P1477,Q1477:AE1477)),0)</f>
        <v>0</v>
      </c>
      <c r="AJ1477" s="7">
        <f>IF(S1477&gt;0,RANK(S1477,(N1477:P1477,Q1477:AE1477)),0)</f>
        <v>0</v>
      </c>
      <c r="AK1477" s="2">
        <f t="shared" si="588"/>
        <v>0</v>
      </c>
      <c r="AL1477" s="2">
        <f t="shared" si="589"/>
        <v>0</v>
      </c>
      <c r="AM1477" s="2">
        <f t="shared" si="590"/>
        <v>0</v>
      </c>
      <c r="AN1477" s="2">
        <f t="shared" si="591"/>
        <v>0</v>
      </c>
      <c r="AP1477" t="s">
        <v>1041</v>
      </c>
      <c r="AQ1477" t="s">
        <v>910</v>
      </c>
      <c r="AT1477">
        <v>2</v>
      </c>
      <c r="AU1477" s="95">
        <v>35</v>
      </c>
      <c r="AV1477" s="97">
        <v>37</v>
      </c>
      <c r="AW1477" s="100">
        <f t="shared" si="571"/>
        <v>35037</v>
      </c>
      <c r="AY1477" s="7" t="s">
        <v>1461</v>
      </c>
    </row>
    <row r="1478" spans="1:51" ht="13" hidden="1" customHeight="1" outlineLevel="1">
      <c r="A1478" t="s">
        <v>821</v>
      </c>
      <c r="B1478" t="s">
        <v>910</v>
      </c>
      <c r="C1478" s="1">
        <f t="shared" si="583"/>
        <v>10168</v>
      </c>
      <c r="D1478" s="7">
        <f>IF(N1478&gt;0, RANK(N1478,(N1478:P1478,Q1478:AE1478)),0)</f>
        <v>1</v>
      </c>
      <c r="E1478" s="7">
        <f>IF(O1478&gt;0,RANK(O1478,(N1478:P1478,Q1478:AE1478)),0)</f>
        <v>2</v>
      </c>
      <c r="F1478" s="7">
        <f>IF(P1478&gt;0,RANK(P1478,(N1478:P1478,Q1478:AE1478)),0)</f>
        <v>0</v>
      </c>
      <c r="G1478" s="1">
        <f t="shared" si="581"/>
        <v>5162</v>
      </c>
      <c r="H1478" s="2">
        <f t="shared" si="582"/>
        <v>0.50767112509834778</v>
      </c>
      <c r="I1478" s="2"/>
      <c r="J1478" s="2">
        <f t="shared" si="584"/>
        <v>0.75383556254917383</v>
      </c>
      <c r="K1478" s="2">
        <f t="shared" si="585"/>
        <v>0.24616443745082611</v>
      </c>
      <c r="L1478" s="2">
        <f t="shared" si="586"/>
        <v>0</v>
      </c>
      <c r="M1478" s="2">
        <f t="shared" si="587"/>
        <v>5.5511151231257827E-17</v>
      </c>
      <c r="N1478" s="55">
        <v>7665</v>
      </c>
      <c r="O1478" s="55">
        <v>2503</v>
      </c>
      <c r="AG1478" s="7">
        <f>IF(Q1478&gt;0,RANK(Q1478,(N1478:P1478,Q1478:AE1478)),0)</f>
        <v>0</v>
      </c>
      <c r="AH1478" s="7">
        <f>IF(R1478&gt;0,RANK(R1478,(N1478:P1478,Q1478:AE1478)),0)</f>
        <v>0</v>
      </c>
      <c r="AI1478" s="7">
        <f>IF(T1478&gt;0,RANK(T1478,(N1478:P1478,Q1478:AE1478)),0)</f>
        <v>0</v>
      </c>
      <c r="AJ1478" s="7">
        <f>IF(S1478&gt;0,RANK(S1478,(N1478:P1478,Q1478:AE1478)),0)</f>
        <v>0</v>
      </c>
      <c r="AK1478" s="2">
        <f t="shared" si="588"/>
        <v>0</v>
      </c>
      <c r="AL1478" s="2">
        <f t="shared" si="589"/>
        <v>0</v>
      </c>
      <c r="AM1478" s="2">
        <f t="shared" si="590"/>
        <v>0</v>
      </c>
      <c r="AN1478" s="2">
        <f t="shared" si="591"/>
        <v>0</v>
      </c>
      <c r="AP1478" t="s">
        <v>821</v>
      </c>
      <c r="AQ1478" t="s">
        <v>910</v>
      </c>
      <c r="AT1478">
        <v>2</v>
      </c>
      <c r="AU1478" s="95">
        <v>35</v>
      </c>
      <c r="AV1478" s="97">
        <v>39</v>
      </c>
      <c r="AW1478" s="100">
        <f t="shared" si="571"/>
        <v>35039</v>
      </c>
      <c r="AY1478" s="7" t="s">
        <v>1461</v>
      </c>
    </row>
    <row r="1479" spans="1:51" ht="13" hidden="1" customHeight="1" outlineLevel="1">
      <c r="A1479" t="s">
        <v>822</v>
      </c>
      <c r="B1479" t="s">
        <v>910</v>
      </c>
      <c r="C1479" s="1">
        <f t="shared" si="583"/>
        <v>3785</v>
      </c>
      <c r="D1479" s="7">
        <f>IF(N1479&gt;0, RANK(N1479,(N1479:P1479,Q1479:AE1479)),0)</f>
        <v>2</v>
      </c>
      <c r="E1479" s="7">
        <f>IF(O1479&gt;0,RANK(O1479,(N1479:P1479,Q1479:AE1479)),0)</f>
        <v>1</v>
      </c>
      <c r="F1479" s="7">
        <f>IF(P1479&gt;0,RANK(P1479,(N1479:P1479,Q1479:AE1479)),0)</f>
        <v>0</v>
      </c>
      <c r="G1479" s="1">
        <f t="shared" si="581"/>
        <v>1277</v>
      </c>
      <c r="H1479" s="2">
        <f t="shared" si="582"/>
        <v>0.33738441215323645</v>
      </c>
      <c r="I1479" s="2"/>
      <c r="J1479" s="2">
        <f t="shared" si="584"/>
        <v>0.33130779392338178</v>
      </c>
      <c r="K1479" s="2">
        <f t="shared" si="585"/>
        <v>0.66869220607661828</v>
      </c>
      <c r="L1479" s="2">
        <f t="shared" si="586"/>
        <v>0</v>
      </c>
      <c r="M1479" s="2">
        <f t="shared" si="587"/>
        <v>0</v>
      </c>
      <c r="N1479" s="55">
        <v>1254</v>
      </c>
      <c r="O1479" s="55">
        <v>2531</v>
      </c>
      <c r="AG1479" s="7">
        <f>IF(Q1479&gt;0,RANK(Q1479,(N1479:P1479,Q1479:AE1479)),0)</f>
        <v>0</v>
      </c>
      <c r="AH1479" s="7">
        <f>IF(R1479&gt;0,RANK(R1479,(N1479:P1479,Q1479:AE1479)),0)</f>
        <v>0</v>
      </c>
      <c r="AI1479" s="7">
        <f>IF(T1479&gt;0,RANK(T1479,(N1479:P1479,Q1479:AE1479)),0)</f>
        <v>0</v>
      </c>
      <c r="AJ1479" s="7">
        <f>IF(S1479&gt;0,RANK(S1479,(N1479:P1479,Q1479:AE1479)),0)</f>
        <v>0</v>
      </c>
      <c r="AK1479" s="2">
        <f t="shared" si="588"/>
        <v>0</v>
      </c>
      <c r="AL1479" s="2">
        <f t="shared" si="589"/>
        <v>0</v>
      </c>
      <c r="AM1479" s="2">
        <f t="shared" si="590"/>
        <v>0</v>
      </c>
      <c r="AN1479" s="2">
        <f t="shared" si="591"/>
        <v>0</v>
      </c>
      <c r="AP1479" t="s">
        <v>822</v>
      </c>
      <c r="AQ1479" t="s">
        <v>910</v>
      </c>
      <c r="AT1479">
        <v>2</v>
      </c>
      <c r="AU1479" s="95">
        <v>35</v>
      </c>
      <c r="AV1479" s="97">
        <v>41</v>
      </c>
      <c r="AW1479" s="100">
        <f t="shared" si="571"/>
        <v>35041</v>
      </c>
      <c r="AY1479" s="7" t="s">
        <v>1461</v>
      </c>
    </row>
    <row r="1480" spans="1:51" ht="13" hidden="1" customHeight="1" outlineLevel="1">
      <c r="A1480" t="s">
        <v>507</v>
      </c>
      <c r="B1480" t="s">
        <v>910</v>
      </c>
      <c r="C1480" s="1">
        <f t="shared" si="583"/>
        <v>38698</v>
      </c>
      <c r="D1480" s="7">
        <f>IF(N1480&gt;0, RANK(N1480,(N1480:P1480,Q1480:AE1480)),0)</f>
        <v>1</v>
      </c>
      <c r="E1480" s="7">
        <f>IF(O1480&gt;0,RANK(O1480,(N1480:P1480,Q1480:AE1480)),0)</f>
        <v>2</v>
      </c>
      <c r="F1480" s="7">
        <f>IF(P1480&gt;0,RANK(P1480,(N1480:P1480,Q1480:AE1480)),0)</f>
        <v>0</v>
      </c>
      <c r="G1480" s="1">
        <f t="shared" si="581"/>
        <v>1582</v>
      </c>
      <c r="H1480" s="2">
        <f t="shared" si="582"/>
        <v>4.0880665667476355E-2</v>
      </c>
      <c r="I1480" s="2"/>
      <c r="J1480" s="2">
        <f t="shared" si="584"/>
        <v>0.52044033283373814</v>
      </c>
      <c r="K1480" s="2">
        <f t="shared" si="585"/>
        <v>0.4795596671662618</v>
      </c>
      <c r="L1480" s="2">
        <f t="shared" si="586"/>
        <v>0</v>
      </c>
      <c r="M1480" s="2">
        <f t="shared" si="587"/>
        <v>5.5511151231257827E-17</v>
      </c>
      <c r="N1480" s="55">
        <v>20140</v>
      </c>
      <c r="O1480" s="55">
        <v>18558</v>
      </c>
      <c r="AG1480" s="7">
        <f>IF(Q1480&gt;0,RANK(Q1480,(N1480:P1480,Q1480:AE1480)),0)</f>
        <v>0</v>
      </c>
      <c r="AH1480" s="7">
        <f>IF(R1480&gt;0,RANK(R1480,(N1480:P1480,Q1480:AE1480)),0)</f>
        <v>0</v>
      </c>
      <c r="AI1480" s="7">
        <f>IF(T1480&gt;0,RANK(T1480,(N1480:P1480,Q1480:AE1480)),0)</f>
        <v>0</v>
      </c>
      <c r="AJ1480" s="7">
        <f>IF(S1480&gt;0,RANK(S1480,(N1480:P1480,Q1480:AE1480)),0)</f>
        <v>0</v>
      </c>
      <c r="AK1480" s="2">
        <f t="shared" si="588"/>
        <v>0</v>
      </c>
      <c r="AL1480" s="2">
        <f t="shared" si="589"/>
        <v>0</v>
      </c>
      <c r="AM1480" s="2">
        <f t="shared" si="590"/>
        <v>0</v>
      </c>
      <c r="AN1480" s="2">
        <f t="shared" si="591"/>
        <v>0</v>
      </c>
      <c r="AP1480" t="s">
        <v>507</v>
      </c>
      <c r="AQ1480" t="s">
        <v>910</v>
      </c>
      <c r="AT1480">
        <v>2</v>
      </c>
      <c r="AU1480" s="95">
        <v>35</v>
      </c>
      <c r="AV1480" s="97">
        <v>43</v>
      </c>
      <c r="AW1480" s="100">
        <f t="shared" si="571"/>
        <v>35043</v>
      </c>
      <c r="AY1480" s="7" t="s">
        <v>1461</v>
      </c>
    </row>
    <row r="1481" spans="1:51" ht="13" hidden="1" customHeight="1" outlineLevel="1">
      <c r="A1481" t="s">
        <v>1893</v>
      </c>
      <c r="B1481" t="s">
        <v>910</v>
      </c>
      <c r="C1481" s="1">
        <f t="shared" si="583"/>
        <v>30041</v>
      </c>
      <c r="D1481" s="7">
        <f>IF(N1481&gt;0, RANK(N1481,(N1481:P1481,Q1481:AE1481)),0)</f>
        <v>2</v>
      </c>
      <c r="E1481" s="7">
        <f>IF(O1481&gt;0,RANK(O1481,(N1481:P1481,Q1481:AE1481)),0)</f>
        <v>1</v>
      </c>
      <c r="F1481" s="7">
        <f>IF(P1481&gt;0,RANK(P1481,(N1481:P1481,Q1481:AE1481)),0)</f>
        <v>0</v>
      </c>
      <c r="G1481" s="1">
        <f t="shared" si="581"/>
        <v>6233</v>
      </c>
      <c r="H1481" s="2">
        <f t="shared" si="582"/>
        <v>0.20748310642122433</v>
      </c>
      <c r="I1481" s="2"/>
      <c r="J1481" s="2">
        <f t="shared" si="584"/>
        <v>0.39625844678938782</v>
      </c>
      <c r="K1481" s="2">
        <f t="shared" si="585"/>
        <v>0.60374155321061218</v>
      </c>
      <c r="L1481" s="2">
        <f t="shared" si="586"/>
        <v>0</v>
      </c>
      <c r="M1481" s="2">
        <f t="shared" si="587"/>
        <v>0</v>
      </c>
      <c r="N1481" s="55">
        <v>11904</v>
      </c>
      <c r="O1481" s="55">
        <v>18137</v>
      </c>
      <c r="AG1481" s="7">
        <f>IF(Q1481&gt;0,RANK(Q1481,(N1481:P1481,Q1481:AE1481)),0)</f>
        <v>0</v>
      </c>
      <c r="AH1481" s="7">
        <f>IF(R1481&gt;0,RANK(R1481,(N1481:P1481,Q1481:AE1481)),0)</f>
        <v>0</v>
      </c>
      <c r="AI1481" s="7">
        <f>IF(T1481&gt;0,RANK(T1481,(N1481:P1481,Q1481:AE1481)),0)</f>
        <v>0</v>
      </c>
      <c r="AJ1481" s="7">
        <f>IF(S1481&gt;0,RANK(S1481,(N1481:P1481,Q1481:AE1481)),0)</f>
        <v>0</v>
      </c>
      <c r="AK1481" s="2">
        <f t="shared" si="588"/>
        <v>0</v>
      </c>
      <c r="AL1481" s="2">
        <f t="shared" si="589"/>
        <v>0</v>
      </c>
      <c r="AM1481" s="2">
        <f t="shared" si="590"/>
        <v>0</v>
      </c>
      <c r="AN1481" s="2">
        <f t="shared" si="591"/>
        <v>0</v>
      </c>
      <c r="AP1481" t="s">
        <v>1893</v>
      </c>
      <c r="AQ1481" t="s">
        <v>910</v>
      </c>
      <c r="AT1481">
        <v>2</v>
      </c>
      <c r="AU1481" s="95">
        <v>35</v>
      </c>
      <c r="AV1481" s="97">
        <v>45</v>
      </c>
      <c r="AW1481" s="100">
        <f t="shared" si="571"/>
        <v>35045</v>
      </c>
      <c r="AY1481" s="7" t="s">
        <v>1461</v>
      </c>
    </row>
    <row r="1482" spans="1:51" ht="13" hidden="1" customHeight="1" outlineLevel="1">
      <c r="A1482" t="s">
        <v>1154</v>
      </c>
      <c r="B1482" t="s">
        <v>910</v>
      </c>
      <c r="C1482" s="1">
        <f t="shared" si="583"/>
        <v>8041</v>
      </c>
      <c r="D1482" s="7">
        <f>IF(N1482&gt;0, RANK(N1482,(N1482:P1482,Q1482:AE1482)),0)</f>
        <v>1</v>
      </c>
      <c r="E1482" s="7">
        <f>IF(O1482&gt;0,RANK(O1482,(N1482:P1482,Q1482:AE1482)),0)</f>
        <v>2</v>
      </c>
      <c r="F1482" s="7">
        <f>IF(P1482&gt;0,RANK(P1482,(N1482:P1482,Q1482:AE1482)),0)</f>
        <v>0</v>
      </c>
      <c r="G1482" s="1">
        <f t="shared" si="581"/>
        <v>4357</v>
      </c>
      <c r="H1482" s="2">
        <f t="shared" si="582"/>
        <v>0.54184802885213279</v>
      </c>
      <c r="I1482" s="2"/>
      <c r="J1482" s="2">
        <f t="shared" si="584"/>
        <v>0.7709240144260664</v>
      </c>
      <c r="K1482" s="2">
        <f t="shared" si="585"/>
        <v>0.22907598557393358</v>
      </c>
      <c r="L1482" s="2">
        <f t="shared" si="586"/>
        <v>0</v>
      </c>
      <c r="M1482" s="2">
        <f t="shared" si="587"/>
        <v>2.7755575615628914E-17</v>
      </c>
      <c r="N1482" s="55">
        <v>6199</v>
      </c>
      <c r="O1482" s="55">
        <v>1842</v>
      </c>
      <c r="AG1482" s="7">
        <f>IF(Q1482&gt;0,RANK(Q1482,(N1482:P1482,Q1482:AE1482)),0)</f>
        <v>0</v>
      </c>
      <c r="AH1482" s="7">
        <f>IF(R1482&gt;0,RANK(R1482,(N1482:P1482,Q1482:AE1482)),0)</f>
        <v>0</v>
      </c>
      <c r="AI1482" s="7">
        <f>IF(T1482&gt;0,RANK(T1482,(N1482:P1482,Q1482:AE1482)),0)</f>
        <v>0</v>
      </c>
      <c r="AJ1482" s="7">
        <f>IF(S1482&gt;0,RANK(S1482,(N1482:P1482,Q1482:AE1482)),0)</f>
        <v>0</v>
      </c>
      <c r="AK1482" s="2">
        <f t="shared" si="588"/>
        <v>0</v>
      </c>
      <c r="AL1482" s="2">
        <f t="shared" si="589"/>
        <v>0</v>
      </c>
      <c r="AM1482" s="2">
        <f t="shared" si="590"/>
        <v>0</v>
      </c>
      <c r="AN1482" s="2">
        <f t="shared" si="591"/>
        <v>0</v>
      </c>
      <c r="AP1482" t="s">
        <v>1154</v>
      </c>
      <c r="AQ1482" t="s">
        <v>910</v>
      </c>
      <c r="AT1482">
        <v>2</v>
      </c>
      <c r="AU1482" s="95">
        <v>35</v>
      </c>
      <c r="AV1482" s="97">
        <v>47</v>
      </c>
      <c r="AW1482" s="100">
        <f t="shared" ref="AW1482:AW1489" si="592">1000*AU1482+AV1482</f>
        <v>35047</v>
      </c>
      <c r="AY1482" s="7" t="s">
        <v>1461</v>
      </c>
    </row>
    <row r="1483" spans="1:51" ht="13" hidden="1" customHeight="1" outlineLevel="1">
      <c r="A1483" t="s">
        <v>66</v>
      </c>
      <c r="B1483" t="s">
        <v>910</v>
      </c>
      <c r="C1483" s="1">
        <f t="shared" si="583"/>
        <v>49075</v>
      </c>
      <c r="D1483" s="7">
        <f>IF(N1483&gt;0, RANK(N1483,(N1483:P1483,Q1483:AE1483)),0)</f>
        <v>1</v>
      </c>
      <c r="E1483" s="7">
        <f>IF(O1483&gt;0,RANK(O1483,(N1483:P1483,Q1483:AE1483)),0)</f>
        <v>2</v>
      </c>
      <c r="F1483" s="7">
        <f>IF(P1483&gt;0,RANK(P1483,(N1483:P1483,Q1483:AE1483)),0)</f>
        <v>0</v>
      </c>
      <c r="G1483" s="1">
        <f t="shared" si="581"/>
        <v>26239</v>
      </c>
      <c r="H1483" s="2">
        <f t="shared" si="582"/>
        <v>0.53467142129393785</v>
      </c>
      <c r="I1483" s="2"/>
      <c r="J1483" s="2">
        <f t="shared" si="584"/>
        <v>0.76733571064696893</v>
      </c>
      <c r="K1483" s="2">
        <f t="shared" si="585"/>
        <v>0.23266428935303107</v>
      </c>
      <c r="L1483" s="2">
        <f t="shared" si="586"/>
        <v>0</v>
      </c>
      <c r="M1483" s="2">
        <f t="shared" si="587"/>
        <v>0</v>
      </c>
      <c r="N1483" s="55">
        <v>37657</v>
      </c>
      <c r="O1483" s="55">
        <v>11418</v>
      </c>
      <c r="AG1483" s="7">
        <f>IF(Q1483&gt;0,RANK(Q1483,(N1483:P1483,Q1483:AE1483)),0)</f>
        <v>0</v>
      </c>
      <c r="AH1483" s="7">
        <f>IF(R1483&gt;0,RANK(R1483,(N1483:P1483,Q1483:AE1483)),0)</f>
        <v>0</v>
      </c>
      <c r="AI1483" s="7">
        <f>IF(T1483&gt;0,RANK(T1483,(N1483:P1483,Q1483:AE1483)),0)</f>
        <v>0</v>
      </c>
      <c r="AJ1483" s="7">
        <f>IF(S1483&gt;0,RANK(S1483,(N1483:P1483,Q1483:AE1483)),0)</f>
        <v>0</v>
      </c>
      <c r="AK1483" s="2">
        <f t="shared" si="588"/>
        <v>0</v>
      </c>
      <c r="AL1483" s="2">
        <f t="shared" si="589"/>
        <v>0</v>
      </c>
      <c r="AM1483" s="2">
        <f t="shared" si="590"/>
        <v>0</v>
      </c>
      <c r="AN1483" s="2">
        <f t="shared" si="591"/>
        <v>0</v>
      </c>
      <c r="AP1483" t="s">
        <v>66</v>
      </c>
      <c r="AQ1483" t="s">
        <v>910</v>
      </c>
      <c r="AT1483">
        <v>2</v>
      </c>
      <c r="AU1483" s="95">
        <v>35</v>
      </c>
      <c r="AV1483" s="97">
        <v>49</v>
      </c>
      <c r="AW1483" s="100">
        <f t="shared" si="592"/>
        <v>35049</v>
      </c>
      <c r="AY1483" s="7" t="s">
        <v>1461</v>
      </c>
    </row>
    <row r="1484" spans="1:51" ht="13" hidden="1" customHeight="1" outlineLevel="1">
      <c r="A1484" t="s">
        <v>1532</v>
      </c>
      <c r="B1484" t="s">
        <v>910</v>
      </c>
      <c r="C1484" s="1">
        <f t="shared" si="583"/>
        <v>3695</v>
      </c>
      <c r="D1484" s="7">
        <f>IF(N1484&gt;0, RANK(N1484,(N1484:P1484,Q1484:AE1484)),0)</f>
        <v>2</v>
      </c>
      <c r="E1484" s="7">
        <f>IF(O1484&gt;0,RANK(O1484,(N1484:P1484,Q1484:AE1484)),0)</f>
        <v>1</v>
      </c>
      <c r="F1484" s="7">
        <f>IF(P1484&gt;0,RANK(P1484,(N1484:P1484,Q1484:AE1484)),0)</f>
        <v>0</v>
      </c>
      <c r="G1484" s="1">
        <f t="shared" si="581"/>
        <v>545</v>
      </c>
      <c r="H1484" s="2">
        <f t="shared" si="582"/>
        <v>0.14749661705006767</v>
      </c>
      <c r="I1484" s="2"/>
      <c r="J1484" s="2">
        <f t="shared" si="584"/>
        <v>0.42625169147496617</v>
      </c>
      <c r="K1484" s="2">
        <f t="shared" si="585"/>
        <v>0.57374830852503378</v>
      </c>
      <c r="L1484" s="2">
        <f t="shared" si="586"/>
        <v>0</v>
      </c>
      <c r="M1484" s="2">
        <f t="shared" si="587"/>
        <v>1.1102230246251565E-16</v>
      </c>
      <c r="N1484" s="55">
        <v>1575</v>
      </c>
      <c r="O1484" s="55">
        <v>2120</v>
      </c>
      <c r="AG1484" s="7">
        <f>IF(Q1484&gt;0,RANK(Q1484,(N1484:P1484,Q1484:AE1484)),0)</f>
        <v>0</v>
      </c>
      <c r="AH1484" s="7">
        <f>IF(R1484&gt;0,RANK(R1484,(N1484:P1484,Q1484:AE1484)),0)</f>
        <v>0</v>
      </c>
      <c r="AI1484" s="7">
        <f>IF(T1484&gt;0,RANK(T1484,(N1484:P1484,Q1484:AE1484)),0)</f>
        <v>0</v>
      </c>
      <c r="AJ1484" s="7">
        <f>IF(S1484&gt;0,RANK(S1484,(N1484:P1484,Q1484:AE1484)),0)</f>
        <v>0</v>
      </c>
      <c r="AK1484" s="2">
        <f t="shared" si="588"/>
        <v>0</v>
      </c>
      <c r="AL1484" s="2">
        <f t="shared" si="589"/>
        <v>0</v>
      </c>
      <c r="AM1484" s="2">
        <f t="shared" si="590"/>
        <v>0</v>
      </c>
      <c r="AN1484" s="2">
        <f t="shared" si="591"/>
        <v>0</v>
      </c>
      <c r="AP1484" t="s">
        <v>1532</v>
      </c>
      <c r="AQ1484" t="s">
        <v>910</v>
      </c>
      <c r="AT1484">
        <v>2</v>
      </c>
      <c r="AU1484" s="95">
        <v>35</v>
      </c>
      <c r="AV1484" s="97">
        <v>51</v>
      </c>
      <c r="AW1484" s="100">
        <f t="shared" si="592"/>
        <v>35051</v>
      </c>
      <c r="AY1484" s="7" t="s">
        <v>1461</v>
      </c>
    </row>
    <row r="1485" spans="1:51" ht="13" hidden="1" customHeight="1" outlineLevel="1">
      <c r="A1485" t="s">
        <v>67</v>
      </c>
      <c r="B1485" t="s">
        <v>910</v>
      </c>
      <c r="C1485" s="1">
        <f t="shared" si="583"/>
        <v>5289</v>
      </c>
      <c r="D1485" s="7">
        <f>IF(N1485&gt;0, RANK(N1485,(N1485:P1485,Q1485:AE1485)),0)</f>
        <v>1</v>
      </c>
      <c r="E1485" s="7">
        <f>IF(O1485&gt;0,RANK(O1485,(N1485:P1485,Q1485:AE1485)),0)</f>
        <v>2</v>
      </c>
      <c r="F1485" s="7">
        <f>IF(P1485&gt;0,RANK(P1485,(N1485:P1485,Q1485:AE1485)),0)</f>
        <v>0</v>
      </c>
      <c r="G1485" s="1">
        <f t="shared" si="581"/>
        <v>985</v>
      </c>
      <c r="H1485" s="2">
        <f t="shared" si="582"/>
        <v>0.18623558328606543</v>
      </c>
      <c r="I1485" s="2"/>
      <c r="J1485" s="2">
        <f t="shared" si="584"/>
        <v>0.59311779164303269</v>
      </c>
      <c r="K1485" s="2">
        <f t="shared" si="585"/>
        <v>0.40688220835696731</v>
      </c>
      <c r="L1485" s="2">
        <f t="shared" si="586"/>
        <v>0</v>
      </c>
      <c r="M1485" s="2">
        <f t="shared" si="587"/>
        <v>0</v>
      </c>
      <c r="N1485" s="55">
        <v>3137</v>
      </c>
      <c r="O1485" s="55">
        <v>2152</v>
      </c>
      <c r="AG1485" s="7">
        <f>IF(Q1485&gt;0,RANK(Q1485,(N1485:P1485,Q1485:AE1485)),0)</f>
        <v>0</v>
      </c>
      <c r="AH1485" s="7">
        <f>IF(R1485&gt;0,RANK(R1485,(N1485:P1485,Q1485:AE1485)),0)</f>
        <v>0</v>
      </c>
      <c r="AI1485" s="7">
        <f>IF(T1485&gt;0,RANK(T1485,(N1485:P1485,Q1485:AE1485)),0)</f>
        <v>0</v>
      </c>
      <c r="AJ1485" s="7">
        <f>IF(S1485&gt;0,RANK(S1485,(N1485:P1485,Q1485:AE1485)),0)</f>
        <v>0</v>
      </c>
      <c r="AK1485" s="2">
        <f t="shared" si="588"/>
        <v>0</v>
      </c>
      <c r="AL1485" s="2">
        <f t="shared" si="589"/>
        <v>0</v>
      </c>
      <c r="AM1485" s="2">
        <f t="shared" si="590"/>
        <v>0</v>
      </c>
      <c r="AN1485" s="2">
        <f t="shared" si="591"/>
        <v>0</v>
      </c>
      <c r="AP1485" t="s">
        <v>67</v>
      </c>
      <c r="AQ1485" t="s">
        <v>910</v>
      </c>
      <c r="AT1485">
        <v>2</v>
      </c>
      <c r="AU1485" s="95">
        <v>35</v>
      </c>
      <c r="AV1485" s="97">
        <v>53</v>
      </c>
      <c r="AW1485" s="100">
        <f t="shared" si="592"/>
        <v>35053</v>
      </c>
      <c r="AY1485" s="7" t="s">
        <v>1461</v>
      </c>
    </row>
    <row r="1486" spans="1:51" ht="13" hidden="1" customHeight="1" outlineLevel="1">
      <c r="A1486" t="s">
        <v>587</v>
      </c>
      <c r="B1486" t="s">
        <v>910</v>
      </c>
      <c r="C1486" s="1">
        <f t="shared" si="583"/>
        <v>10724</v>
      </c>
      <c r="D1486" s="7">
        <f>IF(N1486&gt;0, RANK(N1486,(N1486:P1486,Q1486:AE1486)),0)</f>
        <v>1</v>
      </c>
      <c r="E1486" s="7">
        <f>IF(O1486&gt;0,RANK(O1486,(N1486:P1486,Q1486:AE1486)),0)</f>
        <v>2</v>
      </c>
      <c r="F1486" s="7">
        <f>IF(P1486&gt;0,RANK(P1486,(N1486:P1486,Q1486:AE1486)),0)</f>
        <v>0</v>
      </c>
      <c r="G1486" s="1">
        <f t="shared" si="581"/>
        <v>6672</v>
      </c>
      <c r="H1486" s="2">
        <f t="shared" si="582"/>
        <v>0.62215591197314435</v>
      </c>
      <c r="I1486" s="2"/>
      <c r="J1486" s="2">
        <f t="shared" si="584"/>
        <v>0.81107795598657217</v>
      </c>
      <c r="K1486" s="2">
        <f t="shared" si="585"/>
        <v>0.18892204401342783</v>
      </c>
      <c r="L1486" s="2">
        <f t="shared" si="586"/>
        <v>0</v>
      </c>
      <c r="M1486" s="2">
        <f t="shared" si="587"/>
        <v>0</v>
      </c>
      <c r="N1486" s="55">
        <v>8698</v>
      </c>
      <c r="O1486" s="55">
        <v>2026</v>
      </c>
      <c r="AG1486" s="7">
        <f>IF(Q1486&gt;0,RANK(Q1486,(N1486:P1486,Q1486:AE1486)),0)</f>
        <v>0</v>
      </c>
      <c r="AH1486" s="7">
        <f>IF(R1486&gt;0,RANK(R1486,(N1486:P1486,Q1486:AE1486)),0)</f>
        <v>0</v>
      </c>
      <c r="AI1486" s="7">
        <f>IF(T1486&gt;0,RANK(T1486,(N1486:P1486,Q1486:AE1486)),0)</f>
        <v>0</v>
      </c>
      <c r="AJ1486" s="7">
        <f>IF(S1486&gt;0,RANK(S1486,(N1486:P1486,Q1486:AE1486)),0)</f>
        <v>0</v>
      </c>
      <c r="AK1486" s="2">
        <f t="shared" si="588"/>
        <v>0</v>
      </c>
      <c r="AL1486" s="2">
        <f t="shared" si="589"/>
        <v>0</v>
      </c>
      <c r="AM1486" s="2">
        <f t="shared" si="590"/>
        <v>0</v>
      </c>
      <c r="AN1486" s="2">
        <f t="shared" si="591"/>
        <v>0</v>
      </c>
      <c r="AP1486" t="s">
        <v>587</v>
      </c>
      <c r="AQ1486" t="s">
        <v>910</v>
      </c>
      <c r="AT1486">
        <v>2</v>
      </c>
      <c r="AU1486" s="95">
        <v>35</v>
      </c>
      <c r="AV1486" s="97">
        <v>55</v>
      </c>
      <c r="AW1486" s="100">
        <f t="shared" si="592"/>
        <v>35055</v>
      </c>
      <c r="AY1486" s="7" t="s">
        <v>1461</v>
      </c>
    </row>
    <row r="1487" spans="1:51" ht="13" hidden="1" customHeight="1" outlineLevel="1">
      <c r="A1487" t="s">
        <v>891</v>
      </c>
      <c r="B1487" t="s">
        <v>910</v>
      </c>
      <c r="C1487" s="1">
        <f t="shared" si="583"/>
        <v>4623</v>
      </c>
      <c r="D1487" s="7">
        <f>IF(N1487&gt;0, RANK(N1487,(N1487:P1487,Q1487:AE1487)),0)</f>
        <v>2</v>
      </c>
      <c r="E1487" s="7">
        <f>IF(O1487&gt;0,RANK(O1487,(N1487:P1487,Q1487:AE1487)),0)</f>
        <v>1</v>
      </c>
      <c r="F1487" s="7">
        <f>IF(P1487&gt;0,RANK(P1487,(N1487:P1487,Q1487:AE1487)),0)</f>
        <v>0</v>
      </c>
      <c r="G1487" s="1">
        <f t="shared" si="581"/>
        <v>625</v>
      </c>
      <c r="H1487" s="2">
        <f t="shared" si="582"/>
        <v>0.13519359723123514</v>
      </c>
      <c r="I1487" s="2"/>
      <c r="J1487" s="2">
        <f t="shared" si="584"/>
        <v>0.43240320138438243</v>
      </c>
      <c r="K1487" s="2">
        <f t="shared" si="585"/>
        <v>0.56759679861561751</v>
      </c>
      <c r="L1487" s="2">
        <f t="shared" si="586"/>
        <v>0</v>
      </c>
      <c r="M1487" s="2">
        <f t="shared" si="587"/>
        <v>1.1102230246251565E-16</v>
      </c>
      <c r="N1487" s="55">
        <v>1999</v>
      </c>
      <c r="O1487" s="55">
        <v>2624</v>
      </c>
      <c r="AG1487" s="7">
        <f>IF(Q1487&gt;0,RANK(Q1487,(N1487:P1487,Q1487:AE1487)),0)</f>
        <v>0</v>
      </c>
      <c r="AH1487" s="7">
        <f>IF(R1487&gt;0,RANK(R1487,(N1487:P1487,Q1487:AE1487)),0)</f>
        <v>0</v>
      </c>
      <c r="AI1487" s="7">
        <f>IF(T1487&gt;0,RANK(T1487,(N1487:P1487,Q1487:AE1487)),0)</f>
        <v>0</v>
      </c>
      <c r="AJ1487" s="7">
        <f>IF(S1487&gt;0,RANK(S1487,(N1487:P1487,Q1487:AE1487)),0)</f>
        <v>0</v>
      </c>
      <c r="AK1487" s="2">
        <f t="shared" si="588"/>
        <v>0</v>
      </c>
      <c r="AL1487" s="2">
        <f t="shared" si="589"/>
        <v>0</v>
      </c>
      <c r="AM1487" s="2">
        <f t="shared" si="590"/>
        <v>0</v>
      </c>
      <c r="AN1487" s="2">
        <f t="shared" si="591"/>
        <v>0</v>
      </c>
      <c r="AP1487" t="s">
        <v>891</v>
      </c>
      <c r="AQ1487" t="s">
        <v>910</v>
      </c>
      <c r="AT1487">
        <v>2</v>
      </c>
      <c r="AU1487" s="95">
        <v>35</v>
      </c>
      <c r="AV1487" s="97">
        <v>57</v>
      </c>
      <c r="AW1487" s="100">
        <f t="shared" si="592"/>
        <v>35057</v>
      </c>
      <c r="AY1487" s="7" t="s">
        <v>1461</v>
      </c>
    </row>
    <row r="1488" spans="1:51" ht="13" hidden="1" customHeight="1" outlineLevel="1">
      <c r="A1488" t="s">
        <v>532</v>
      </c>
      <c r="B1488" t="s">
        <v>910</v>
      </c>
      <c r="C1488" s="1">
        <f t="shared" si="583"/>
        <v>1379</v>
      </c>
      <c r="D1488" s="7">
        <f>IF(N1488&gt;0, RANK(N1488,(N1488:P1488,Q1488:AE1488)),0)</f>
        <v>2</v>
      </c>
      <c r="E1488" s="7">
        <f>IF(O1488&gt;0,RANK(O1488,(N1488:P1488,Q1488:AE1488)),0)</f>
        <v>1</v>
      </c>
      <c r="F1488" s="7">
        <f>IF(P1488&gt;0,RANK(P1488,(N1488:P1488,Q1488:AE1488)),0)</f>
        <v>0</v>
      </c>
      <c r="G1488" s="1">
        <f t="shared" si="581"/>
        <v>369</v>
      </c>
      <c r="H1488" s="2">
        <f t="shared" si="582"/>
        <v>0.2675852066715011</v>
      </c>
      <c r="I1488" s="2"/>
      <c r="J1488" s="2">
        <f t="shared" si="584"/>
        <v>0.36620739666424945</v>
      </c>
      <c r="K1488" s="2">
        <f t="shared" si="585"/>
        <v>0.63379260333575049</v>
      </c>
      <c r="L1488" s="2">
        <f t="shared" si="586"/>
        <v>0</v>
      </c>
      <c r="M1488" s="2">
        <f t="shared" si="587"/>
        <v>1.1102230246251565E-16</v>
      </c>
      <c r="N1488" s="55">
        <v>505</v>
      </c>
      <c r="O1488" s="55">
        <v>874</v>
      </c>
      <c r="AG1488" s="7">
        <f>IF(Q1488&gt;0,RANK(Q1488,(N1488:P1488,Q1488:AE1488)),0)</f>
        <v>0</v>
      </c>
      <c r="AH1488" s="7">
        <f>IF(R1488&gt;0,RANK(R1488,(N1488:P1488,Q1488:AE1488)),0)</f>
        <v>0</v>
      </c>
      <c r="AI1488" s="7">
        <f>IF(T1488&gt;0,RANK(T1488,(N1488:P1488,Q1488:AE1488)),0)</f>
        <v>0</v>
      </c>
      <c r="AJ1488" s="7">
        <f>IF(S1488&gt;0,RANK(S1488,(N1488:P1488,Q1488:AE1488)),0)</f>
        <v>0</v>
      </c>
      <c r="AK1488" s="2">
        <f t="shared" si="588"/>
        <v>0</v>
      </c>
      <c r="AL1488" s="2">
        <f t="shared" si="589"/>
        <v>0</v>
      </c>
      <c r="AM1488" s="2">
        <f t="shared" si="590"/>
        <v>0</v>
      </c>
      <c r="AN1488" s="2">
        <f t="shared" si="591"/>
        <v>0</v>
      </c>
      <c r="AP1488" t="s">
        <v>532</v>
      </c>
      <c r="AQ1488" t="s">
        <v>910</v>
      </c>
      <c r="AT1488">
        <v>2</v>
      </c>
      <c r="AU1488" s="95">
        <v>35</v>
      </c>
      <c r="AV1488" s="97">
        <v>59</v>
      </c>
      <c r="AW1488" s="100">
        <f t="shared" si="592"/>
        <v>35059</v>
      </c>
      <c r="AY1488" s="7" t="s">
        <v>1461</v>
      </c>
    </row>
    <row r="1489" spans="1:60" ht="13" hidden="1" customHeight="1" outlineLevel="1">
      <c r="A1489" t="s">
        <v>892</v>
      </c>
      <c r="B1489" t="s">
        <v>910</v>
      </c>
      <c r="C1489" s="1">
        <f t="shared" si="583"/>
        <v>18731</v>
      </c>
      <c r="D1489" s="7">
        <f>IF(N1489&gt;0, RANK(N1489,(N1489:P1489,Q1489:AE1489)),0)</f>
        <v>1</v>
      </c>
      <c r="E1489" s="7">
        <f>IF(O1489&gt;0,RANK(O1489,(N1489:P1489,Q1489:AE1489)),0)</f>
        <v>2</v>
      </c>
      <c r="F1489" s="7">
        <f>IF(P1489&gt;0,RANK(P1489,(N1489:P1489,Q1489:AE1489)),0)</f>
        <v>0</v>
      </c>
      <c r="G1489" s="1">
        <f t="shared" si="581"/>
        <v>343</v>
      </c>
      <c r="H1489" s="2">
        <f t="shared" si="582"/>
        <v>1.8311889381239656E-2</v>
      </c>
      <c r="I1489" s="2"/>
      <c r="J1489" s="2">
        <f t="shared" si="584"/>
        <v>0.50915594469061987</v>
      </c>
      <c r="K1489" s="2">
        <f t="shared" si="585"/>
        <v>0.49084405530938019</v>
      </c>
      <c r="L1489" s="2">
        <f t="shared" si="586"/>
        <v>0</v>
      </c>
      <c r="M1489" s="2">
        <f t="shared" si="587"/>
        <v>-5.5511151231257827E-17</v>
      </c>
      <c r="N1489" s="55">
        <v>9537</v>
      </c>
      <c r="O1489" s="55">
        <v>9194</v>
      </c>
      <c r="AG1489" s="7">
        <f>IF(Q1489&gt;0,RANK(Q1489,(N1489:P1489,Q1489:AE1489)),0)</f>
        <v>0</v>
      </c>
      <c r="AH1489" s="7">
        <f>IF(R1489&gt;0,RANK(R1489,(N1489:P1489,Q1489:AE1489)),0)</f>
        <v>0</v>
      </c>
      <c r="AI1489" s="7">
        <f>IF(T1489&gt;0,RANK(T1489,(N1489:P1489,Q1489:AE1489)),0)</f>
        <v>0</v>
      </c>
      <c r="AJ1489" s="7">
        <f>IF(S1489&gt;0,RANK(S1489,(N1489:P1489,Q1489:AE1489)),0)</f>
        <v>0</v>
      </c>
      <c r="AK1489" s="2">
        <f t="shared" si="588"/>
        <v>0</v>
      </c>
      <c r="AL1489" s="2">
        <f t="shared" si="589"/>
        <v>0</v>
      </c>
      <c r="AM1489" s="2">
        <f t="shared" si="590"/>
        <v>0</v>
      </c>
      <c r="AN1489" s="2">
        <f t="shared" si="591"/>
        <v>0</v>
      </c>
      <c r="AP1489" t="s">
        <v>892</v>
      </c>
      <c r="AQ1489" t="s">
        <v>910</v>
      </c>
      <c r="AT1489">
        <v>2</v>
      </c>
      <c r="AU1489" s="95">
        <v>35</v>
      </c>
      <c r="AV1489" s="97">
        <v>61</v>
      </c>
      <c r="AW1489" s="100">
        <f t="shared" si="592"/>
        <v>35061</v>
      </c>
      <c r="AY1489" s="7" t="s">
        <v>1461</v>
      </c>
    </row>
    <row r="1490" spans="1:60" ht="13" customHeight="1" collapsed="1">
      <c r="A1490" t="s">
        <v>710</v>
      </c>
      <c r="B1490" t="s">
        <v>2430</v>
      </c>
      <c r="C1490" s="1">
        <f t="shared" si="583"/>
        <v>515506</v>
      </c>
      <c r="D1490" s="7">
        <f>IF(N1490&gt;0, RANK(N1490,(N1490:P1490,Q1490:AE1490)),0)</f>
        <v>1</v>
      </c>
      <c r="E1490" s="7">
        <f>IF(O1490&gt;0,RANK(O1490,(N1490:P1490,Q1490:AE1490)),0)</f>
        <v>2</v>
      </c>
      <c r="F1490" s="7">
        <f>IF(P1490&gt;0,RANK(P1490,(N1490:P1490,Q1490:AE1490)),0)</f>
        <v>0</v>
      </c>
      <c r="G1490" s="1">
        <f t="shared" si="581"/>
        <v>57312</v>
      </c>
      <c r="H1490" s="2">
        <f t="shared" si="582"/>
        <v>0.11117620357474016</v>
      </c>
      <c r="I1490" s="2"/>
      <c r="J1490" s="2">
        <f t="shared" si="584"/>
        <v>0.55558810178737006</v>
      </c>
      <c r="K1490" s="2">
        <f t="shared" si="585"/>
        <v>0.44441189821262994</v>
      </c>
      <c r="L1490" s="2">
        <f t="shared" si="586"/>
        <v>0</v>
      </c>
      <c r="M1490" s="2">
        <f t="shared" si="587"/>
        <v>0</v>
      </c>
      <c r="N1490" s="58">
        <f>SUM(N1457:N1489)</f>
        <v>286409</v>
      </c>
      <c r="O1490" s="58">
        <f>SUM(O1457:O1489)</f>
        <v>229097</v>
      </c>
      <c r="P1490" s="58"/>
      <c r="Q1490" s="58"/>
      <c r="R1490" s="58"/>
      <c r="AG1490" s="7">
        <f>IF(Q1490&gt;0,RANK(Q1490,(N1490:P1490,Q1490:AE1490)),0)</f>
        <v>0</v>
      </c>
      <c r="AH1490" s="7">
        <f>IF(R1490&gt;0,RANK(R1490,(N1490:P1490,Q1490:AE1490)),0)</f>
        <v>0</v>
      </c>
      <c r="AI1490" s="7">
        <f>IF(T1490&gt;0,RANK(T1490,(N1490:P1490,Q1490:AE1490)),0)</f>
        <v>0</v>
      </c>
      <c r="AJ1490" s="7">
        <f>IF(S1490&gt;0,RANK(S1490,(N1490:P1490,Q1490:AE1490)),0)</f>
        <v>0</v>
      </c>
      <c r="AK1490" s="2">
        <f t="shared" si="588"/>
        <v>0</v>
      </c>
      <c r="AL1490" s="2">
        <f t="shared" si="589"/>
        <v>0</v>
      </c>
      <c r="AM1490" s="2">
        <f t="shared" si="590"/>
        <v>0</v>
      </c>
      <c r="AN1490" s="2">
        <f t="shared" si="591"/>
        <v>0</v>
      </c>
      <c r="AP1490" t="s">
        <v>710</v>
      </c>
      <c r="AQ1490" t="s">
        <v>2430</v>
      </c>
      <c r="AT1490">
        <v>2</v>
      </c>
      <c r="AU1490" s="95">
        <v>35</v>
      </c>
      <c r="AV1490" s="97"/>
      <c r="AW1490" s="95">
        <v>35</v>
      </c>
      <c r="AY1490" s="7" t="s">
        <v>2180</v>
      </c>
    </row>
    <row r="1491" spans="1:60" ht="13" customHeight="1">
      <c r="C1491" s="1"/>
      <c r="E1491" s="7"/>
      <c r="F1491" s="7"/>
      <c r="AG1491" s="7"/>
      <c r="AH1491" s="7"/>
      <c r="AI1491" s="7"/>
      <c r="AJ1491" s="7"/>
      <c r="AR1491" s="1"/>
      <c r="AS1491" s="1"/>
      <c r="AU1491" s="95"/>
      <c r="AV1491" s="97"/>
      <c r="AW1491" s="100"/>
      <c r="AX1491" s="1"/>
      <c r="BG1491" t="s">
        <v>2487</v>
      </c>
      <c r="BH1491" t="s">
        <v>2488</v>
      </c>
    </row>
    <row r="1492" spans="1:60" ht="13" hidden="1" customHeight="1" outlineLevel="1">
      <c r="A1492" t="s">
        <v>1768</v>
      </c>
      <c r="B1492" t="s">
        <v>310</v>
      </c>
      <c r="C1492" s="1">
        <f t="shared" ref="C1492:C1523" si="593">SUM(N1492:AE1492)</f>
        <v>44328</v>
      </c>
      <c r="D1492" s="7">
        <f>IF(N1492&gt;0, RANK(N1492,(N1492:P1492,Q1492:AE1492)),0)</f>
        <v>2</v>
      </c>
      <c r="E1492" s="7">
        <f>IF(O1492&gt;0,RANK(O1492,(N1492:P1492,Q1492:AE1492)),0)</f>
        <v>1</v>
      </c>
      <c r="F1492" s="7">
        <f>IF(P1492&gt;0,RANK(P1492,(N1492:P1492,Q1492:AE1492)),0)</f>
        <v>0</v>
      </c>
      <c r="G1492" s="1">
        <f t="shared" ref="G1492:G1512" si="594">IF(C1492&gt;0,MAX(N1492:P1492)-LARGE(N1492:P1492,2),0)</f>
        <v>6235</v>
      </c>
      <c r="H1492" s="2">
        <f t="shared" ref="H1492:H1512" si="595">IF(C1492&gt;0,G1492/C1492,0)</f>
        <v>0.14065601876917525</v>
      </c>
      <c r="I1492" s="2"/>
      <c r="J1492" s="2">
        <f t="shared" ref="J1492:J1523" si="596">IF($C1492=0,"-",N1492/$C1492)</f>
        <v>0.40933495758888289</v>
      </c>
      <c r="K1492" s="2">
        <f t="shared" ref="K1492:K1523" si="597">IF($C1492=0,"-",O1492/$C1492)</f>
        <v>0.54999097635805816</v>
      </c>
      <c r="L1492" s="2">
        <f t="shared" ref="L1492:L1523" si="598">IF($C1492=0,"-",P1492/$C1492)</f>
        <v>0</v>
      </c>
      <c r="M1492" s="2">
        <f t="shared" ref="M1492:M1523" si="599">IF(C1492=0,"-",(1-J1492-K1492-L1492))</f>
        <v>4.0674066053058899E-2</v>
      </c>
      <c r="N1492" s="55">
        <v>18145</v>
      </c>
      <c r="O1492" s="55">
        <v>24380</v>
      </c>
      <c r="Q1492" s="55">
        <v>1730</v>
      </c>
      <c r="X1492" s="119">
        <v>67</v>
      </c>
      <c r="Y1492" s="55">
        <v>6</v>
      </c>
      <c r="AA1492" s="55">
        <v>0</v>
      </c>
      <c r="AB1492" s="55">
        <v>0</v>
      </c>
      <c r="AG1492" s="7">
        <f>IF(Q1492&gt;0,RANK(Q1492,(N1492:P1492,Q1492:AE1492)),0)</f>
        <v>3</v>
      </c>
      <c r="AH1492" s="7">
        <f>IF(R1492&gt;0,RANK(R1492,(N1492:P1492,Q1492:AE1492)),0)</f>
        <v>0</v>
      </c>
      <c r="AI1492" s="7">
        <f>IF(T1492&gt;0,RANK(T1492,(N1492:P1492,Q1492:AE1492)),0)</f>
        <v>0</v>
      </c>
      <c r="AJ1492" s="7">
        <f>IF(S1492&gt;0,RANK(S1492,(N1492:P1492,Q1492:AE1492)),0)</f>
        <v>0</v>
      </c>
      <c r="AK1492" s="2">
        <f t="shared" ref="AK1492:AK1523" si="600">IF($C1492=0,"-",Q1492/$C1492)</f>
        <v>3.9027251398664503E-2</v>
      </c>
      <c r="AL1492" s="2">
        <f t="shared" ref="AL1492:AL1523" si="601">IF($C1492=0,"-",R1492/$C1492)</f>
        <v>0</v>
      </c>
      <c r="AM1492" s="2">
        <f t="shared" ref="AM1492:AM1523" si="602">IF($C1492=0,"-",T1492/$C1492)</f>
        <v>0</v>
      </c>
      <c r="AN1492" s="2">
        <f t="shared" ref="AN1492:AN1523" si="603">IF($C1492=0,"-",S1492/$C1492)</f>
        <v>0</v>
      </c>
      <c r="AP1492" t="s">
        <v>1768</v>
      </c>
      <c r="AQ1492" t="s">
        <v>310</v>
      </c>
      <c r="AT1492">
        <v>2</v>
      </c>
      <c r="AU1492" s="95">
        <v>37</v>
      </c>
      <c r="AV1492" s="97">
        <v>1</v>
      </c>
      <c r="AW1492" s="100">
        <f t="shared" ref="AW1492:AW1545" si="604">1000*AU1492+AV1492</f>
        <v>37001</v>
      </c>
      <c r="AY1492" s="7" t="s">
        <v>1461</v>
      </c>
    </row>
    <row r="1493" spans="1:60" ht="13" hidden="1" customHeight="1" outlineLevel="1">
      <c r="A1493" t="s">
        <v>1769</v>
      </c>
      <c r="B1493" t="s">
        <v>310</v>
      </c>
      <c r="C1493" s="1">
        <f t="shared" si="593"/>
        <v>11899</v>
      </c>
      <c r="D1493" s="7">
        <f>IF(N1493&gt;0, RANK(N1493,(N1493:P1493,Q1493:AE1493)),0)</f>
        <v>2</v>
      </c>
      <c r="E1493" s="7">
        <f>IF(O1493&gt;0,RANK(O1493,(N1493:P1493,Q1493:AE1493)),0)</f>
        <v>1</v>
      </c>
      <c r="F1493" s="7">
        <f>IF(P1493&gt;0,RANK(P1493,(N1493:P1493,Q1493:AE1493)),0)</f>
        <v>0</v>
      </c>
      <c r="G1493" s="1">
        <f t="shared" si="594"/>
        <v>4837</v>
      </c>
      <c r="H1493" s="2">
        <f t="shared" si="595"/>
        <v>0.40650474829817634</v>
      </c>
      <c r="I1493" s="2"/>
      <c r="J1493" s="2">
        <f t="shared" si="596"/>
        <v>0.25951760652155642</v>
      </c>
      <c r="K1493" s="2">
        <f t="shared" si="597"/>
        <v>0.66602235481973271</v>
      </c>
      <c r="L1493" s="2">
        <f t="shared" si="598"/>
        <v>0</v>
      </c>
      <c r="M1493" s="2">
        <f t="shared" si="599"/>
        <v>7.446003865871087E-2</v>
      </c>
      <c r="N1493" s="55">
        <v>3088</v>
      </c>
      <c r="O1493" s="55">
        <v>7925</v>
      </c>
      <c r="Q1493" s="55">
        <v>833</v>
      </c>
      <c r="X1493" s="119">
        <v>50</v>
      </c>
      <c r="Y1493" s="55">
        <v>2</v>
      </c>
      <c r="AA1493" s="55">
        <v>1</v>
      </c>
      <c r="AB1493" s="55">
        <v>0</v>
      </c>
      <c r="AG1493" s="7">
        <f>IF(Q1493&gt;0,RANK(Q1493,(N1493:P1493,Q1493:AE1493)),0)</f>
        <v>3</v>
      </c>
      <c r="AH1493" s="7">
        <f>IF(R1493&gt;0,RANK(R1493,(N1493:P1493,Q1493:AE1493)),0)</f>
        <v>0</v>
      </c>
      <c r="AI1493" s="7">
        <f>IF(T1493&gt;0,RANK(T1493,(N1493:P1493,Q1493:AE1493)),0)</f>
        <v>0</v>
      </c>
      <c r="AJ1493" s="7">
        <f>IF(S1493&gt;0,RANK(S1493,(N1493:P1493,Q1493:AE1493)),0)</f>
        <v>0</v>
      </c>
      <c r="AK1493" s="2">
        <f t="shared" si="600"/>
        <v>7.0005882847298098E-2</v>
      </c>
      <c r="AL1493" s="2">
        <f t="shared" si="601"/>
        <v>0</v>
      </c>
      <c r="AM1493" s="2">
        <f t="shared" si="602"/>
        <v>0</v>
      </c>
      <c r="AN1493" s="2">
        <f t="shared" si="603"/>
        <v>0</v>
      </c>
      <c r="AP1493" t="s">
        <v>1769</v>
      </c>
      <c r="AQ1493" t="s">
        <v>310</v>
      </c>
      <c r="AT1493">
        <v>2</v>
      </c>
      <c r="AU1493" s="95">
        <v>37</v>
      </c>
      <c r="AV1493" s="97">
        <v>3</v>
      </c>
      <c r="AW1493" s="100">
        <f t="shared" si="604"/>
        <v>37003</v>
      </c>
      <c r="AY1493" s="7" t="s">
        <v>1461</v>
      </c>
    </row>
    <row r="1494" spans="1:60" ht="13" hidden="1" customHeight="1" outlineLevel="1">
      <c r="A1494" t="s">
        <v>1485</v>
      </c>
      <c r="B1494" t="s">
        <v>310</v>
      </c>
      <c r="C1494" s="1">
        <f t="shared" si="593"/>
        <v>4191</v>
      </c>
      <c r="D1494" s="7">
        <f>IF(N1494&gt;0, RANK(N1494,(N1494:P1494,Q1494:AE1494)),0)</f>
        <v>2</v>
      </c>
      <c r="E1494" s="7">
        <f>IF(O1494&gt;0,RANK(O1494,(N1494:P1494,Q1494:AE1494)),0)</f>
        <v>1</v>
      </c>
      <c r="F1494" s="7">
        <f>IF(P1494&gt;0,RANK(P1494,(N1494:P1494,Q1494:AE1494)),0)</f>
        <v>0</v>
      </c>
      <c r="G1494" s="1">
        <f t="shared" si="594"/>
        <v>1140</v>
      </c>
      <c r="H1494" s="2">
        <f t="shared" si="595"/>
        <v>0.2720114531138153</v>
      </c>
      <c r="I1494" s="2"/>
      <c r="J1494" s="2">
        <f t="shared" si="596"/>
        <v>0.32355046528274872</v>
      </c>
      <c r="K1494" s="2">
        <f t="shared" si="597"/>
        <v>0.59556191839656403</v>
      </c>
      <c r="L1494" s="2">
        <f t="shared" si="598"/>
        <v>0</v>
      </c>
      <c r="M1494" s="2">
        <f t="shared" si="599"/>
        <v>8.0887616320687195E-2</v>
      </c>
      <c r="N1494" s="55">
        <v>1356</v>
      </c>
      <c r="O1494" s="55">
        <v>2496</v>
      </c>
      <c r="Q1494" s="55">
        <v>329</v>
      </c>
      <c r="X1494" s="119">
        <v>10</v>
      </c>
      <c r="Y1494" s="55">
        <v>0</v>
      </c>
      <c r="AA1494" s="55">
        <v>0</v>
      </c>
      <c r="AB1494" s="55">
        <v>0</v>
      </c>
      <c r="AG1494" s="7">
        <f>IF(Q1494&gt;0,RANK(Q1494,(N1494:P1494,Q1494:AE1494)),0)</f>
        <v>3</v>
      </c>
      <c r="AH1494" s="7">
        <f>IF(R1494&gt;0,RANK(R1494,(N1494:P1494,Q1494:AE1494)),0)</f>
        <v>0</v>
      </c>
      <c r="AI1494" s="7">
        <f>IF(T1494&gt;0,RANK(T1494,(N1494:P1494,Q1494:AE1494)),0)</f>
        <v>0</v>
      </c>
      <c r="AJ1494" s="7">
        <f>IF(S1494&gt;0,RANK(S1494,(N1494:P1494,Q1494:AE1494)),0)</f>
        <v>0</v>
      </c>
      <c r="AK1494" s="2">
        <f t="shared" si="600"/>
        <v>7.8501550942495821E-2</v>
      </c>
      <c r="AL1494" s="2">
        <f t="shared" si="601"/>
        <v>0</v>
      </c>
      <c r="AM1494" s="2">
        <f t="shared" si="602"/>
        <v>0</v>
      </c>
      <c r="AN1494" s="2">
        <f t="shared" si="603"/>
        <v>0</v>
      </c>
      <c r="AP1494" t="s">
        <v>1485</v>
      </c>
      <c r="AQ1494" t="s">
        <v>310</v>
      </c>
      <c r="AT1494">
        <v>2</v>
      </c>
      <c r="AU1494" s="95">
        <v>37</v>
      </c>
      <c r="AV1494" s="97">
        <v>5</v>
      </c>
      <c r="AW1494" s="100">
        <f t="shared" si="604"/>
        <v>37005</v>
      </c>
      <c r="AY1494" s="7" t="s">
        <v>1461</v>
      </c>
    </row>
    <row r="1495" spans="1:60" ht="13" hidden="1" customHeight="1" outlineLevel="1">
      <c r="A1495" t="s">
        <v>2031</v>
      </c>
      <c r="B1495" t="s">
        <v>310</v>
      </c>
      <c r="C1495" s="1">
        <f t="shared" si="593"/>
        <v>6761</v>
      </c>
      <c r="D1495" s="7">
        <f>IF(N1495&gt;0, RANK(N1495,(N1495:P1495,Q1495:AE1495)),0)</f>
        <v>1</v>
      </c>
      <c r="E1495" s="7">
        <f>IF(O1495&gt;0,RANK(O1495,(N1495:P1495,Q1495:AE1495)),0)</f>
        <v>2</v>
      </c>
      <c r="F1495" s="7">
        <f>IF(P1495&gt;0,RANK(P1495,(N1495:P1495,Q1495:AE1495)),0)</f>
        <v>0</v>
      </c>
      <c r="G1495" s="1">
        <f t="shared" si="594"/>
        <v>1775</v>
      </c>
      <c r="H1495" s="2">
        <f t="shared" si="595"/>
        <v>0.26253512793965389</v>
      </c>
      <c r="I1495" s="2"/>
      <c r="J1495" s="2">
        <f t="shared" si="596"/>
        <v>0.61366661736429517</v>
      </c>
      <c r="K1495" s="2">
        <f t="shared" si="597"/>
        <v>0.35113148942464134</v>
      </c>
      <c r="L1495" s="2">
        <f t="shared" si="598"/>
        <v>0</v>
      </c>
      <c r="M1495" s="2">
        <f t="shared" si="599"/>
        <v>3.5201893211063484E-2</v>
      </c>
      <c r="N1495" s="55">
        <v>4149</v>
      </c>
      <c r="O1495" s="55">
        <v>2374</v>
      </c>
      <c r="Q1495" s="55">
        <v>232</v>
      </c>
      <c r="X1495" s="119">
        <v>0</v>
      </c>
      <c r="Y1495" s="55">
        <v>3</v>
      </c>
      <c r="AA1495" s="55">
        <v>2</v>
      </c>
      <c r="AB1495" s="55">
        <v>1</v>
      </c>
      <c r="AG1495" s="7">
        <f>IF(Q1495&gt;0,RANK(Q1495,(N1495:P1495,Q1495:AE1495)),0)</f>
        <v>3</v>
      </c>
      <c r="AH1495" s="7">
        <f>IF(R1495&gt;0,RANK(R1495,(N1495:P1495,Q1495:AE1495)),0)</f>
        <v>0</v>
      </c>
      <c r="AI1495" s="7">
        <f>IF(T1495&gt;0,RANK(T1495,(N1495:P1495,Q1495:AE1495)),0)</f>
        <v>0</v>
      </c>
      <c r="AJ1495" s="7">
        <f>IF(S1495&gt;0,RANK(S1495,(N1495:P1495,Q1495:AE1495)),0)</f>
        <v>0</v>
      </c>
      <c r="AK1495" s="2">
        <f t="shared" si="600"/>
        <v>3.4314450525070254E-2</v>
      </c>
      <c r="AL1495" s="2">
        <f t="shared" si="601"/>
        <v>0</v>
      </c>
      <c r="AM1495" s="2">
        <f t="shared" si="602"/>
        <v>0</v>
      </c>
      <c r="AN1495" s="2">
        <f t="shared" si="603"/>
        <v>0</v>
      </c>
      <c r="AP1495" t="s">
        <v>2031</v>
      </c>
      <c r="AQ1495" t="s">
        <v>310</v>
      </c>
      <c r="AT1495">
        <v>2</v>
      </c>
      <c r="AU1495" s="95">
        <v>37</v>
      </c>
      <c r="AV1495" s="97">
        <v>7</v>
      </c>
      <c r="AW1495" s="100">
        <f t="shared" si="604"/>
        <v>37007</v>
      </c>
      <c r="AY1495" s="7" t="s">
        <v>1461</v>
      </c>
    </row>
    <row r="1496" spans="1:60" ht="13" hidden="1" customHeight="1" outlineLevel="1">
      <c r="A1496" t="s">
        <v>2431</v>
      </c>
      <c r="B1496" t="s">
        <v>310</v>
      </c>
      <c r="C1496" s="1">
        <f t="shared" si="593"/>
        <v>9506</v>
      </c>
      <c r="D1496" s="7">
        <f>IF(N1496&gt;0, RANK(N1496,(N1496:P1496,Q1496:AE1496)),0)</f>
        <v>2</v>
      </c>
      <c r="E1496" s="7">
        <f>IF(O1496&gt;0,RANK(O1496,(N1496:P1496,Q1496:AE1496)),0)</f>
        <v>1</v>
      </c>
      <c r="F1496" s="7">
        <f>IF(P1496&gt;0,RANK(P1496,(N1496:P1496,Q1496:AE1496)),0)</f>
        <v>0</v>
      </c>
      <c r="G1496" s="1">
        <f t="shared" si="594"/>
        <v>2433</v>
      </c>
      <c r="H1496" s="2">
        <f t="shared" si="595"/>
        <v>0.25594361455922576</v>
      </c>
      <c r="I1496" s="2"/>
      <c r="J1496" s="2">
        <f t="shared" si="596"/>
        <v>0.33925941510624869</v>
      </c>
      <c r="K1496" s="2">
        <f t="shared" si="597"/>
        <v>0.59520302966547445</v>
      </c>
      <c r="L1496" s="2">
        <f t="shared" si="598"/>
        <v>0</v>
      </c>
      <c r="M1496" s="2">
        <f t="shared" si="599"/>
        <v>6.5537555228276867E-2</v>
      </c>
      <c r="N1496" s="55">
        <v>3225</v>
      </c>
      <c r="O1496" s="55">
        <v>5658</v>
      </c>
      <c r="Q1496" s="55">
        <v>594</v>
      </c>
      <c r="X1496" s="119">
        <v>29</v>
      </c>
      <c r="Y1496" s="55">
        <v>0</v>
      </c>
      <c r="AA1496" s="55">
        <v>0</v>
      </c>
      <c r="AB1496" s="55">
        <v>0</v>
      </c>
      <c r="AG1496" s="7">
        <f>IF(Q1496&gt;0,RANK(Q1496,(N1496:P1496,Q1496:AE1496)),0)</f>
        <v>3</v>
      </c>
      <c r="AH1496" s="7">
        <f>IF(R1496&gt;0,RANK(R1496,(N1496:P1496,Q1496:AE1496)),0)</f>
        <v>0</v>
      </c>
      <c r="AI1496" s="7">
        <f>IF(T1496&gt;0,RANK(T1496,(N1496:P1496,Q1496:AE1496)),0)</f>
        <v>0</v>
      </c>
      <c r="AJ1496" s="7">
        <f>IF(S1496&gt;0,RANK(S1496,(N1496:P1496,Q1496:AE1496)),0)</f>
        <v>0</v>
      </c>
      <c r="AK1496" s="2">
        <f t="shared" si="600"/>
        <v>6.2486850410267199E-2</v>
      </c>
      <c r="AL1496" s="2">
        <f t="shared" si="601"/>
        <v>0</v>
      </c>
      <c r="AM1496" s="2">
        <f t="shared" si="602"/>
        <v>0</v>
      </c>
      <c r="AN1496" s="2">
        <f t="shared" si="603"/>
        <v>0</v>
      </c>
      <c r="AP1496" t="s">
        <v>2431</v>
      </c>
      <c r="AQ1496" t="s">
        <v>310</v>
      </c>
      <c r="AT1496">
        <v>2</v>
      </c>
      <c r="AU1496" s="95">
        <v>37</v>
      </c>
      <c r="AV1496" s="97">
        <v>9</v>
      </c>
      <c r="AW1496" s="100">
        <f t="shared" si="604"/>
        <v>37009</v>
      </c>
      <c r="AY1496" s="7" t="s">
        <v>1461</v>
      </c>
    </row>
    <row r="1497" spans="1:60" ht="13" hidden="1" customHeight="1" outlineLevel="1">
      <c r="A1497" t="s">
        <v>1767</v>
      </c>
      <c r="B1497" t="s">
        <v>310</v>
      </c>
      <c r="C1497" s="1">
        <f t="shared" si="593"/>
        <v>5088</v>
      </c>
      <c r="D1497" s="7">
        <f>IF(N1497&gt;0, RANK(N1497,(N1497:P1497,Q1497:AE1497)),0)</f>
        <v>2</v>
      </c>
      <c r="E1497" s="7">
        <f>IF(O1497&gt;0,RANK(O1497,(N1497:P1497,Q1497:AE1497)),0)</f>
        <v>1</v>
      </c>
      <c r="F1497" s="7">
        <f>IF(P1497&gt;0,RANK(P1497,(N1497:P1497,Q1497:AE1497)),0)</f>
        <v>0</v>
      </c>
      <c r="G1497" s="1">
        <f t="shared" si="594"/>
        <v>2585</v>
      </c>
      <c r="H1497" s="2">
        <f t="shared" si="595"/>
        <v>0.50805817610062898</v>
      </c>
      <c r="I1497" s="2"/>
      <c r="J1497" s="2">
        <f t="shared" si="596"/>
        <v>0.22268081761006289</v>
      </c>
      <c r="K1497" s="2">
        <f t="shared" si="597"/>
        <v>0.73073899371069184</v>
      </c>
      <c r="L1497" s="2">
        <f t="shared" si="598"/>
        <v>0</v>
      </c>
      <c r="M1497" s="2">
        <f t="shared" si="599"/>
        <v>4.6580188679245293E-2</v>
      </c>
      <c r="N1497" s="55">
        <v>1133</v>
      </c>
      <c r="O1497" s="55">
        <v>3718</v>
      </c>
      <c r="Q1497" s="55">
        <v>225</v>
      </c>
      <c r="X1497" s="119">
        <v>10</v>
      </c>
      <c r="Y1497" s="55">
        <v>2</v>
      </c>
      <c r="AA1497" s="55">
        <v>0</v>
      </c>
      <c r="AB1497" s="55">
        <v>0</v>
      </c>
      <c r="AG1497" s="7">
        <f>IF(Q1497&gt;0,RANK(Q1497,(N1497:P1497,Q1497:AE1497)),0)</f>
        <v>3</v>
      </c>
      <c r="AH1497" s="7">
        <f>IF(R1497&gt;0,RANK(R1497,(N1497:P1497,Q1497:AE1497)),0)</f>
        <v>0</v>
      </c>
      <c r="AI1497" s="7">
        <f>IF(T1497&gt;0,RANK(T1497,(N1497:P1497,Q1497:AE1497)),0)</f>
        <v>0</v>
      </c>
      <c r="AJ1497" s="7">
        <f>IF(S1497&gt;0,RANK(S1497,(N1497:P1497,Q1497:AE1497)),0)</f>
        <v>0</v>
      </c>
      <c r="AK1497" s="2">
        <f t="shared" si="600"/>
        <v>4.4221698113207544E-2</v>
      </c>
      <c r="AL1497" s="2">
        <f t="shared" si="601"/>
        <v>0</v>
      </c>
      <c r="AM1497" s="2">
        <f t="shared" si="602"/>
        <v>0</v>
      </c>
      <c r="AN1497" s="2">
        <f t="shared" si="603"/>
        <v>0</v>
      </c>
      <c r="AP1497" t="s">
        <v>1767</v>
      </c>
      <c r="AQ1497" t="s">
        <v>310</v>
      </c>
      <c r="AT1497">
        <v>2</v>
      </c>
      <c r="AU1497" s="95">
        <v>37</v>
      </c>
      <c r="AV1497" s="97">
        <v>11</v>
      </c>
      <c r="AW1497" s="100">
        <f t="shared" si="604"/>
        <v>37011</v>
      </c>
      <c r="AY1497" s="7" t="s">
        <v>1461</v>
      </c>
    </row>
    <row r="1498" spans="1:60" ht="13" hidden="1" customHeight="1" outlineLevel="1">
      <c r="A1498" t="s">
        <v>2254</v>
      </c>
      <c r="B1498" t="s">
        <v>310</v>
      </c>
      <c r="C1498" s="1">
        <f t="shared" si="593"/>
        <v>17774</v>
      </c>
      <c r="D1498" s="7">
        <f>IF(N1498&gt;0, RANK(N1498,(N1498:P1498,Q1498:AE1498)),0)</f>
        <v>2</v>
      </c>
      <c r="E1498" s="7">
        <f>IF(O1498&gt;0,RANK(O1498,(N1498:P1498,Q1498:AE1498)),0)</f>
        <v>1</v>
      </c>
      <c r="F1498" s="7">
        <f>IF(P1498&gt;0,RANK(P1498,(N1498:P1498,Q1498:AE1498)),0)</f>
        <v>0</v>
      </c>
      <c r="G1498" s="1">
        <f t="shared" si="594"/>
        <v>2666</v>
      </c>
      <c r="H1498" s="2">
        <f t="shared" si="595"/>
        <v>0.14999437380443345</v>
      </c>
      <c r="I1498" s="2"/>
      <c r="J1498" s="2">
        <f t="shared" si="596"/>
        <v>0.39782828851130864</v>
      </c>
      <c r="K1498" s="2">
        <f t="shared" si="597"/>
        <v>0.54782266231574206</v>
      </c>
      <c r="L1498" s="2">
        <f t="shared" si="598"/>
        <v>0</v>
      </c>
      <c r="M1498" s="2">
        <f t="shared" si="599"/>
        <v>5.4349049172949249E-2</v>
      </c>
      <c r="N1498" s="55">
        <v>7071</v>
      </c>
      <c r="O1498" s="55">
        <v>9737</v>
      </c>
      <c r="Q1498" s="55">
        <v>880</v>
      </c>
      <c r="X1498" s="119">
        <v>20</v>
      </c>
      <c r="Y1498" s="55">
        <v>63</v>
      </c>
      <c r="AA1498" s="55">
        <v>3</v>
      </c>
      <c r="AB1498" s="55">
        <v>0</v>
      </c>
      <c r="AG1498" s="7">
        <f>IF(Q1498&gt;0,RANK(Q1498,(N1498:P1498,Q1498:AE1498)),0)</f>
        <v>3</v>
      </c>
      <c r="AH1498" s="7">
        <f>IF(R1498&gt;0,RANK(R1498,(N1498:P1498,Q1498:AE1498)),0)</f>
        <v>0</v>
      </c>
      <c r="AI1498" s="7">
        <f>IF(T1498&gt;0,RANK(T1498,(N1498:P1498,Q1498:AE1498)),0)</f>
        <v>0</v>
      </c>
      <c r="AJ1498" s="7">
        <f>IF(S1498&gt;0,RANK(S1498,(N1498:P1498,Q1498:AE1498)),0)</f>
        <v>0</v>
      </c>
      <c r="AK1498" s="2">
        <f t="shared" si="600"/>
        <v>4.9510520985709461E-2</v>
      </c>
      <c r="AL1498" s="2">
        <f t="shared" si="601"/>
        <v>0</v>
      </c>
      <c r="AM1498" s="2">
        <f t="shared" si="602"/>
        <v>0</v>
      </c>
      <c r="AN1498" s="2">
        <f t="shared" si="603"/>
        <v>0</v>
      </c>
      <c r="AP1498" t="s">
        <v>2254</v>
      </c>
      <c r="AQ1498" t="s">
        <v>310</v>
      </c>
      <c r="AT1498">
        <v>2</v>
      </c>
      <c r="AU1498" s="95">
        <v>37</v>
      </c>
      <c r="AV1498" s="97">
        <v>13</v>
      </c>
      <c r="AW1498" s="100">
        <f t="shared" si="604"/>
        <v>37013</v>
      </c>
      <c r="AY1498" s="7" t="s">
        <v>1461</v>
      </c>
    </row>
    <row r="1499" spans="1:60" ht="13" hidden="1" customHeight="1" outlineLevel="1">
      <c r="A1499" t="s">
        <v>1018</v>
      </c>
      <c r="B1499" t="s">
        <v>310</v>
      </c>
      <c r="C1499" s="1">
        <f t="shared" si="593"/>
        <v>6433</v>
      </c>
      <c r="D1499" s="7">
        <f>IF(N1499&gt;0, RANK(N1499,(N1499:P1499,Q1499:AE1499)),0)</f>
        <v>1</v>
      </c>
      <c r="E1499" s="7">
        <f>IF(O1499&gt;0,RANK(O1499,(N1499:P1499,Q1499:AE1499)),0)</f>
        <v>2</v>
      </c>
      <c r="F1499" s="7">
        <f>IF(P1499&gt;0,RANK(P1499,(N1499:P1499,Q1499:AE1499)),0)</f>
        <v>0</v>
      </c>
      <c r="G1499" s="1">
        <f t="shared" si="594"/>
        <v>1832</v>
      </c>
      <c r="H1499" s="2">
        <f t="shared" si="595"/>
        <v>0.28478159490129024</v>
      </c>
      <c r="I1499" s="2"/>
      <c r="J1499" s="2">
        <f t="shared" si="596"/>
        <v>0.62956629877195713</v>
      </c>
      <c r="K1499" s="2">
        <f t="shared" si="597"/>
        <v>0.3447847038706669</v>
      </c>
      <c r="L1499" s="2">
        <f t="shared" si="598"/>
        <v>0</v>
      </c>
      <c r="M1499" s="2">
        <f t="shared" si="599"/>
        <v>2.5648997357375969E-2</v>
      </c>
      <c r="N1499" s="55">
        <v>4050</v>
      </c>
      <c r="O1499" s="55">
        <v>2218</v>
      </c>
      <c r="Q1499" s="55">
        <v>163</v>
      </c>
      <c r="X1499" s="119">
        <v>2</v>
      </c>
      <c r="Y1499" s="55">
        <v>0</v>
      </c>
      <c r="AA1499" s="55">
        <v>0</v>
      </c>
      <c r="AB1499" s="55">
        <v>0</v>
      </c>
      <c r="AG1499" s="7">
        <f>IF(Q1499&gt;0,RANK(Q1499,(N1499:P1499,Q1499:AE1499)),0)</f>
        <v>3</v>
      </c>
      <c r="AH1499" s="7">
        <f>IF(R1499&gt;0,RANK(R1499,(N1499:P1499,Q1499:AE1499)),0)</f>
        <v>0</v>
      </c>
      <c r="AI1499" s="7">
        <f>IF(T1499&gt;0,RANK(T1499,(N1499:P1499,Q1499:AE1499)),0)</f>
        <v>0</v>
      </c>
      <c r="AJ1499" s="7">
        <f>IF(S1499&gt;0,RANK(S1499,(N1499:P1499,Q1499:AE1499)),0)</f>
        <v>0</v>
      </c>
      <c r="AK1499" s="2">
        <f t="shared" si="600"/>
        <v>2.5338100419710866E-2</v>
      </c>
      <c r="AL1499" s="2">
        <f t="shared" si="601"/>
        <v>0</v>
      </c>
      <c r="AM1499" s="2">
        <f t="shared" si="602"/>
        <v>0</v>
      </c>
      <c r="AN1499" s="2">
        <f t="shared" si="603"/>
        <v>0</v>
      </c>
      <c r="AP1499" t="s">
        <v>1018</v>
      </c>
      <c r="AQ1499" t="s">
        <v>310</v>
      </c>
      <c r="AT1499">
        <v>2</v>
      </c>
      <c r="AU1499" s="95">
        <v>37</v>
      </c>
      <c r="AV1499" s="97">
        <v>15</v>
      </c>
      <c r="AW1499" s="100">
        <f t="shared" si="604"/>
        <v>37015</v>
      </c>
      <c r="AY1499" s="7" t="s">
        <v>1461</v>
      </c>
    </row>
    <row r="1500" spans="1:60" ht="13" hidden="1" customHeight="1" outlineLevel="1">
      <c r="A1500" t="s">
        <v>1697</v>
      </c>
      <c r="B1500" t="s">
        <v>310</v>
      </c>
      <c r="C1500" s="1">
        <f t="shared" si="593"/>
        <v>11347</v>
      </c>
      <c r="D1500" s="7">
        <f>IF(N1500&gt;0, RANK(N1500,(N1500:P1500,Q1500:AE1500)),0)</f>
        <v>1</v>
      </c>
      <c r="E1500" s="7">
        <f>IF(O1500&gt;0,RANK(O1500,(N1500:P1500,Q1500:AE1500)),0)</f>
        <v>2</v>
      </c>
      <c r="F1500" s="7">
        <f>IF(P1500&gt;0,RANK(P1500,(N1500:P1500,Q1500:AE1500)),0)</f>
        <v>0</v>
      </c>
      <c r="G1500" s="1">
        <f t="shared" si="594"/>
        <v>598</v>
      </c>
      <c r="H1500" s="2">
        <f t="shared" si="595"/>
        <v>5.2701154490173617E-2</v>
      </c>
      <c r="I1500" s="2"/>
      <c r="J1500" s="2">
        <f t="shared" si="596"/>
        <v>0.49695954877941306</v>
      </c>
      <c r="K1500" s="2">
        <f t="shared" si="597"/>
        <v>0.44425839428923947</v>
      </c>
      <c r="L1500" s="2">
        <f t="shared" si="598"/>
        <v>0</v>
      </c>
      <c r="M1500" s="2">
        <f t="shared" si="599"/>
        <v>5.8782056931347471E-2</v>
      </c>
      <c r="N1500" s="55">
        <v>5639</v>
      </c>
      <c r="O1500" s="55">
        <v>5041</v>
      </c>
      <c r="Q1500" s="55">
        <v>644</v>
      </c>
      <c r="X1500" s="119">
        <v>23</v>
      </c>
      <c r="Y1500" s="55">
        <v>0</v>
      </c>
      <c r="AA1500" s="55">
        <v>0</v>
      </c>
      <c r="AB1500" s="55">
        <v>0</v>
      </c>
      <c r="AG1500" s="7">
        <f>IF(Q1500&gt;0,RANK(Q1500,(N1500:P1500,Q1500:AE1500)),0)</f>
        <v>3</v>
      </c>
      <c r="AH1500" s="7">
        <f>IF(R1500&gt;0,RANK(R1500,(N1500:P1500,Q1500:AE1500)),0)</f>
        <v>0</v>
      </c>
      <c r="AI1500" s="7">
        <f>IF(T1500&gt;0,RANK(T1500,(N1500:P1500,Q1500:AE1500)),0)</f>
        <v>0</v>
      </c>
      <c r="AJ1500" s="7">
        <f>IF(S1500&gt;0,RANK(S1500,(N1500:P1500,Q1500:AE1500)),0)</f>
        <v>0</v>
      </c>
      <c r="AK1500" s="2">
        <f t="shared" si="600"/>
        <v>5.6755089450956198E-2</v>
      </c>
      <c r="AL1500" s="2">
        <f t="shared" si="601"/>
        <v>0</v>
      </c>
      <c r="AM1500" s="2">
        <f t="shared" si="602"/>
        <v>0</v>
      </c>
      <c r="AN1500" s="2">
        <f t="shared" si="603"/>
        <v>0</v>
      </c>
      <c r="AP1500" t="s">
        <v>1697</v>
      </c>
      <c r="AQ1500" t="s">
        <v>310</v>
      </c>
      <c r="AT1500">
        <v>2</v>
      </c>
      <c r="AU1500" s="95">
        <v>37</v>
      </c>
      <c r="AV1500" s="97">
        <v>17</v>
      </c>
      <c r="AW1500" s="100">
        <f t="shared" si="604"/>
        <v>37017</v>
      </c>
      <c r="AY1500" s="7" t="s">
        <v>1461</v>
      </c>
    </row>
    <row r="1501" spans="1:60" ht="13" hidden="1" customHeight="1" outlineLevel="1">
      <c r="A1501" t="s">
        <v>1063</v>
      </c>
      <c r="B1501" t="s">
        <v>310</v>
      </c>
      <c r="C1501" s="1">
        <f t="shared" si="593"/>
        <v>40843</v>
      </c>
      <c r="D1501" s="7">
        <f>IF(N1501&gt;0, RANK(N1501,(N1501:P1501,Q1501:AE1501)),0)</f>
        <v>2</v>
      </c>
      <c r="E1501" s="7">
        <f>IF(O1501&gt;0,RANK(O1501,(N1501:P1501,Q1501:AE1501)),0)</f>
        <v>1</v>
      </c>
      <c r="F1501" s="7">
        <f>IF(P1501&gt;0,RANK(P1501,(N1501:P1501,Q1501:AE1501)),0)</f>
        <v>0</v>
      </c>
      <c r="G1501" s="1">
        <f t="shared" si="594"/>
        <v>7143</v>
      </c>
      <c r="H1501" s="2">
        <f t="shared" si="595"/>
        <v>0.17488920990132947</v>
      </c>
      <c r="I1501" s="2"/>
      <c r="J1501" s="2">
        <f t="shared" si="596"/>
        <v>0.38535367137575594</v>
      </c>
      <c r="K1501" s="2">
        <f t="shared" si="597"/>
        <v>0.56024288127708544</v>
      </c>
      <c r="L1501" s="2">
        <f t="shared" si="598"/>
        <v>0</v>
      </c>
      <c r="M1501" s="2">
        <f t="shared" si="599"/>
        <v>5.4403447347158629E-2</v>
      </c>
      <c r="N1501" s="55">
        <v>15739</v>
      </c>
      <c r="O1501" s="55">
        <v>22882</v>
      </c>
      <c r="Q1501" s="55">
        <v>2164</v>
      </c>
      <c r="X1501" s="119">
        <v>43</v>
      </c>
      <c r="Y1501" s="55">
        <v>11</v>
      </c>
      <c r="AA1501" s="55">
        <v>2</v>
      </c>
      <c r="AB1501" s="55">
        <v>2</v>
      </c>
      <c r="AG1501" s="7">
        <f>IF(Q1501&gt;0,RANK(Q1501,(N1501:P1501,Q1501:AE1501)),0)</f>
        <v>3</v>
      </c>
      <c r="AH1501" s="7">
        <f>IF(R1501&gt;0,RANK(R1501,(N1501:P1501,Q1501:AE1501)),0)</f>
        <v>0</v>
      </c>
      <c r="AI1501" s="7">
        <f>IF(T1501&gt;0,RANK(T1501,(N1501:P1501,Q1501:AE1501)),0)</f>
        <v>0</v>
      </c>
      <c r="AJ1501" s="7">
        <f>IF(S1501&gt;0,RANK(S1501,(N1501:P1501,Q1501:AE1501)),0)</f>
        <v>0</v>
      </c>
      <c r="AK1501" s="2">
        <f t="shared" si="600"/>
        <v>5.2983375364199496E-2</v>
      </c>
      <c r="AL1501" s="2">
        <f t="shared" si="601"/>
        <v>0</v>
      </c>
      <c r="AM1501" s="2">
        <f t="shared" si="602"/>
        <v>0</v>
      </c>
      <c r="AN1501" s="2">
        <f t="shared" si="603"/>
        <v>0</v>
      </c>
      <c r="AP1501" t="s">
        <v>1063</v>
      </c>
      <c r="AQ1501" t="s">
        <v>310</v>
      </c>
      <c r="AT1501">
        <v>2</v>
      </c>
      <c r="AU1501" s="95">
        <v>37</v>
      </c>
      <c r="AV1501" s="97">
        <v>19</v>
      </c>
      <c r="AW1501" s="100">
        <f t="shared" si="604"/>
        <v>37019</v>
      </c>
      <c r="AY1501" s="7" t="s">
        <v>1461</v>
      </c>
    </row>
    <row r="1502" spans="1:60" ht="13" hidden="1" customHeight="1" outlineLevel="1">
      <c r="A1502" t="s">
        <v>840</v>
      </c>
      <c r="B1502" t="s">
        <v>310</v>
      </c>
      <c r="C1502" s="1">
        <f t="shared" si="593"/>
        <v>86879</v>
      </c>
      <c r="D1502" s="7">
        <f>IF(N1502&gt;0, RANK(N1502,(N1502:P1502,Q1502:AE1502)),0)</f>
        <v>1</v>
      </c>
      <c r="E1502" s="7">
        <f>IF(O1502&gt;0,RANK(O1502,(N1502:P1502,Q1502:AE1502)),0)</f>
        <v>2</v>
      </c>
      <c r="F1502" s="7">
        <f>IF(P1502&gt;0,RANK(P1502,(N1502:P1502,Q1502:AE1502)),0)</f>
        <v>0</v>
      </c>
      <c r="G1502" s="1">
        <f t="shared" si="594"/>
        <v>15583</v>
      </c>
      <c r="H1502" s="2">
        <f t="shared" si="595"/>
        <v>0.17936440336560044</v>
      </c>
      <c r="I1502" s="2"/>
      <c r="J1502" s="2">
        <f t="shared" si="596"/>
        <v>0.56923997743988763</v>
      </c>
      <c r="K1502" s="2">
        <f t="shared" si="597"/>
        <v>0.38987557407428725</v>
      </c>
      <c r="L1502" s="2">
        <f t="shared" si="598"/>
        <v>0</v>
      </c>
      <c r="M1502" s="2">
        <f t="shared" si="599"/>
        <v>4.088444848582512E-2</v>
      </c>
      <c r="N1502" s="55">
        <v>49455</v>
      </c>
      <c r="O1502" s="55">
        <v>33872</v>
      </c>
      <c r="Q1502" s="55">
        <v>3446</v>
      </c>
      <c r="X1502" s="119">
        <v>79</v>
      </c>
      <c r="Y1502" s="55">
        <v>26</v>
      </c>
      <c r="AA1502" s="55">
        <v>0</v>
      </c>
      <c r="AB1502" s="55">
        <v>1</v>
      </c>
      <c r="AG1502" s="7">
        <f>IF(Q1502&gt;0,RANK(Q1502,(N1502:P1502,Q1502:AE1502)),0)</f>
        <v>3</v>
      </c>
      <c r="AH1502" s="7">
        <f>IF(R1502&gt;0,RANK(R1502,(N1502:P1502,Q1502:AE1502)),0)</f>
        <v>0</v>
      </c>
      <c r="AI1502" s="7">
        <f>IF(T1502&gt;0,RANK(T1502,(N1502:P1502,Q1502:AE1502)),0)</f>
        <v>0</v>
      </c>
      <c r="AJ1502" s="7">
        <f>IF(S1502&gt;0,RANK(S1502,(N1502:P1502,Q1502:AE1502)),0)</f>
        <v>0</v>
      </c>
      <c r="AK1502" s="2">
        <f t="shared" si="600"/>
        <v>3.9664360777633259E-2</v>
      </c>
      <c r="AL1502" s="2">
        <f t="shared" si="601"/>
        <v>0</v>
      </c>
      <c r="AM1502" s="2">
        <f t="shared" si="602"/>
        <v>0</v>
      </c>
      <c r="AN1502" s="2">
        <f t="shared" si="603"/>
        <v>0</v>
      </c>
      <c r="AP1502" t="s">
        <v>840</v>
      </c>
      <c r="AQ1502" t="s">
        <v>310</v>
      </c>
      <c r="AT1502">
        <v>2</v>
      </c>
      <c r="AU1502" s="95">
        <v>37</v>
      </c>
      <c r="AV1502" s="97">
        <v>21</v>
      </c>
      <c r="AW1502" s="100">
        <f t="shared" si="604"/>
        <v>37021</v>
      </c>
      <c r="AY1502" s="7" t="s">
        <v>1461</v>
      </c>
    </row>
    <row r="1503" spans="1:60" ht="13" hidden="1" customHeight="1" outlineLevel="1">
      <c r="A1503" t="s">
        <v>1174</v>
      </c>
      <c r="B1503" t="s">
        <v>310</v>
      </c>
      <c r="C1503" s="1">
        <f t="shared" si="593"/>
        <v>24631</v>
      </c>
      <c r="D1503" s="7">
        <f>IF(N1503&gt;0, RANK(N1503,(N1503:P1503,Q1503:AE1503)),0)</f>
        <v>2</v>
      </c>
      <c r="E1503" s="7">
        <f>IF(O1503&gt;0,RANK(O1503,(N1503:P1503,Q1503:AE1503)),0)</f>
        <v>1</v>
      </c>
      <c r="F1503" s="7">
        <f>IF(P1503&gt;0,RANK(P1503,(N1503:P1503,Q1503:AE1503)),0)</f>
        <v>0</v>
      </c>
      <c r="G1503" s="1">
        <f t="shared" si="594"/>
        <v>5366</v>
      </c>
      <c r="H1503" s="2">
        <f t="shared" si="595"/>
        <v>0.2178555478868093</v>
      </c>
      <c r="I1503" s="2"/>
      <c r="J1503" s="2">
        <f t="shared" si="596"/>
        <v>0.35877552677520197</v>
      </c>
      <c r="K1503" s="2">
        <f t="shared" si="597"/>
        <v>0.57663107466201124</v>
      </c>
      <c r="L1503" s="2">
        <f t="shared" si="598"/>
        <v>0</v>
      </c>
      <c r="M1503" s="2">
        <f t="shared" si="599"/>
        <v>6.4593398562786786E-2</v>
      </c>
      <c r="N1503" s="55">
        <v>8837</v>
      </c>
      <c r="O1503" s="55">
        <v>14203</v>
      </c>
      <c r="Q1503" s="55">
        <v>1545</v>
      </c>
      <c r="X1503" s="119">
        <v>43</v>
      </c>
      <c r="Y1503" s="55">
        <v>0</v>
      </c>
      <c r="AA1503" s="55">
        <v>3</v>
      </c>
      <c r="AB1503" s="55">
        <v>0</v>
      </c>
      <c r="AG1503" s="7">
        <f>IF(Q1503&gt;0,RANK(Q1503,(N1503:P1503,Q1503:AE1503)),0)</f>
        <v>3</v>
      </c>
      <c r="AH1503" s="7">
        <f>IF(R1503&gt;0,RANK(R1503,(N1503:P1503,Q1503:AE1503)),0)</f>
        <v>0</v>
      </c>
      <c r="AI1503" s="7">
        <f>IF(T1503&gt;0,RANK(T1503,(N1503:P1503,Q1503:AE1503)),0)</f>
        <v>0</v>
      </c>
      <c r="AJ1503" s="7">
        <f>IF(S1503&gt;0,RANK(S1503,(N1503:P1503,Q1503:AE1503)),0)</f>
        <v>0</v>
      </c>
      <c r="AK1503" s="2">
        <f t="shared" si="600"/>
        <v>6.2725833299500627E-2</v>
      </c>
      <c r="AL1503" s="2">
        <f t="shared" si="601"/>
        <v>0</v>
      </c>
      <c r="AM1503" s="2">
        <f t="shared" si="602"/>
        <v>0</v>
      </c>
      <c r="AN1503" s="2">
        <f t="shared" si="603"/>
        <v>0</v>
      </c>
      <c r="AP1503" t="s">
        <v>1174</v>
      </c>
      <c r="AQ1503" t="s">
        <v>310</v>
      </c>
      <c r="AT1503">
        <v>2</v>
      </c>
      <c r="AU1503" s="95">
        <v>37</v>
      </c>
      <c r="AV1503" s="97">
        <v>23</v>
      </c>
      <c r="AW1503" s="100">
        <f t="shared" si="604"/>
        <v>37023</v>
      </c>
      <c r="AY1503" s="7" t="s">
        <v>1461</v>
      </c>
    </row>
    <row r="1504" spans="1:60" ht="13" hidden="1" customHeight="1" outlineLevel="1">
      <c r="A1504" t="s">
        <v>1371</v>
      </c>
      <c r="B1504" t="s">
        <v>310</v>
      </c>
      <c r="C1504" s="1">
        <f t="shared" si="593"/>
        <v>51804</v>
      </c>
      <c r="D1504" s="7">
        <f>IF(N1504&gt;0, RANK(N1504,(N1504:P1504,Q1504:AE1504)),0)</f>
        <v>2</v>
      </c>
      <c r="E1504" s="7">
        <f>IF(O1504&gt;0,RANK(O1504,(N1504:P1504,Q1504:AE1504)),0)</f>
        <v>1</v>
      </c>
      <c r="F1504" s="7">
        <f>IF(P1504&gt;0,RANK(P1504,(N1504:P1504,Q1504:AE1504)),0)</f>
        <v>0</v>
      </c>
      <c r="G1504" s="1">
        <f t="shared" si="594"/>
        <v>9296</v>
      </c>
      <c r="H1504" s="2">
        <f t="shared" si="595"/>
        <v>0.17944560265616555</v>
      </c>
      <c r="I1504" s="2"/>
      <c r="J1504" s="2">
        <f t="shared" si="596"/>
        <v>0.38742182070882558</v>
      </c>
      <c r="K1504" s="2">
        <f t="shared" si="597"/>
        <v>0.56686742336499107</v>
      </c>
      <c r="L1504" s="2">
        <f t="shared" si="598"/>
        <v>0</v>
      </c>
      <c r="M1504" s="2">
        <f t="shared" si="599"/>
        <v>4.5710755926183344E-2</v>
      </c>
      <c r="N1504" s="55">
        <v>20070</v>
      </c>
      <c r="O1504" s="55">
        <v>29366</v>
      </c>
      <c r="Q1504" s="55">
        <v>2212</v>
      </c>
      <c r="X1504" s="119">
        <v>118</v>
      </c>
      <c r="Y1504" s="55">
        <v>25</v>
      </c>
      <c r="AA1504" s="55">
        <v>10</v>
      </c>
      <c r="AB1504" s="55">
        <v>3</v>
      </c>
      <c r="AG1504" s="7">
        <f>IF(Q1504&gt;0,RANK(Q1504,(N1504:P1504,Q1504:AE1504)),0)</f>
        <v>3</v>
      </c>
      <c r="AH1504" s="7">
        <f>IF(R1504&gt;0,RANK(R1504,(N1504:P1504,Q1504:AE1504)),0)</f>
        <v>0</v>
      </c>
      <c r="AI1504" s="7">
        <f>IF(T1504&gt;0,RANK(T1504,(N1504:P1504,Q1504:AE1504)),0)</f>
        <v>0</v>
      </c>
      <c r="AJ1504" s="7">
        <f>IF(S1504&gt;0,RANK(S1504,(N1504:P1504,Q1504:AE1504)),0)</f>
        <v>0</v>
      </c>
      <c r="AK1504" s="2">
        <f t="shared" si="600"/>
        <v>4.2699405451316501E-2</v>
      </c>
      <c r="AL1504" s="2">
        <f t="shared" si="601"/>
        <v>0</v>
      </c>
      <c r="AM1504" s="2">
        <f t="shared" si="602"/>
        <v>0</v>
      </c>
      <c r="AN1504" s="2">
        <f t="shared" si="603"/>
        <v>0</v>
      </c>
      <c r="AP1504" t="s">
        <v>1371</v>
      </c>
      <c r="AQ1504" t="s">
        <v>310</v>
      </c>
      <c r="AT1504">
        <v>2</v>
      </c>
      <c r="AU1504" s="95">
        <v>37</v>
      </c>
      <c r="AV1504" s="97">
        <v>25</v>
      </c>
      <c r="AW1504" s="100">
        <f t="shared" si="604"/>
        <v>37025</v>
      </c>
      <c r="AY1504" s="7" t="s">
        <v>1461</v>
      </c>
    </row>
    <row r="1505" spans="1:51" ht="13" hidden="1" customHeight="1" outlineLevel="1">
      <c r="A1505" t="s">
        <v>1755</v>
      </c>
      <c r="B1505" t="s">
        <v>310</v>
      </c>
      <c r="C1505" s="1">
        <f t="shared" si="593"/>
        <v>21026</v>
      </c>
      <c r="D1505" s="7">
        <f>IF(N1505&gt;0, RANK(N1505,(N1505:P1505,Q1505:AE1505)),0)</f>
        <v>2</v>
      </c>
      <c r="E1505" s="7">
        <f>IF(O1505&gt;0,RANK(O1505,(N1505:P1505,Q1505:AE1505)),0)</f>
        <v>1</v>
      </c>
      <c r="F1505" s="7">
        <f>IF(P1505&gt;0,RANK(P1505,(N1505:P1505,Q1505:AE1505)),0)</f>
        <v>0</v>
      </c>
      <c r="G1505" s="1">
        <f t="shared" si="594"/>
        <v>7051</v>
      </c>
      <c r="H1505" s="2">
        <f t="shared" si="595"/>
        <v>0.33534671359269475</v>
      </c>
      <c r="I1505" s="2"/>
      <c r="J1505" s="2">
        <f t="shared" si="596"/>
        <v>0.29763150385237325</v>
      </c>
      <c r="K1505" s="2">
        <f t="shared" si="597"/>
        <v>0.63297821744506799</v>
      </c>
      <c r="L1505" s="2">
        <f t="shared" si="598"/>
        <v>0</v>
      </c>
      <c r="M1505" s="2">
        <f t="shared" si="599"/>
        <v>6.9390278702558761E-2</v>
      </c>
      <c r="N1505" s="55">
        <v>6258</v>
      </c>
      <c r="O1505" s="55">
        <v>13309</v>
      </c>
      <c r="Q1505" s="55">
        <v>1381</v>
      </c>
      <c r="X1505" s="119">
        <v>73</v>
      </c>
      <c r="Y1505" s="55">
        <v>4</v>
      </c>
      <c r="AA1505" s="55">
        <v>0</v>
      </c>
      <c r="AB1505" s="55">
        <v>1</v>
      </c>
      <c r="AG1505" s="7">
        <f>IF(Q1505&gt;0,RANK(Q1505,(N1505:P1505,Q1505:AE1505)),0)</f>
        <v>3</v>
      </c>
      <c r="AH1505" s="7">
        <f>IF(R1505&gt;0,RANK(R1505,(N1505:P1505,Q1505:AE1505)),0)</f>
        <v>0</v>
      </c>
      <c r="AI1505" s="7">
        <f>IF(T1505&gt;0,RANK(T1505,(N1505:P1505,Q1505:AE1505)),0)</f>
        <v>0</v>
      </c>
      <c r="AJ1505" s="7">
        <f>IF(S1505&gt;0,RANK(S1505,(N1505:P1505,Q1505:AE1505)),0)</f>
        <v>0</v>
      </c>
      <c r="AK1505" s="2">
        <f t="shared" si="600"/>
        <v>6.5680585941215633E-2</v>
      </c>
      <c r="AL1505" s="2">
        <f t="shared" si="601"/>
        <v>0</v>
      </c>
      <c r="AM1505" s="2">
        <f t="shared" si="602"/>
        <v>0</v>
      </c>
      <c r="AN1505" s="2">
        <f t="shared" si="603"/>
        <v>0</v>
      </c>
      <c r="AP1505" t="s">
        <v>1755</v>
      </c>
      <c r="AQ1505" t="s">
        <v>310</v>
      </c>
      <c r="AT1505">
        <v>2</v>
      </c>
      <c r="AU1505" s="95">
        <v>37</v>
      </c>
      <c r="AV1505" s="97">
        <v>27</v>
      </c>
      <c r="AW1505" s="100">
        <f t="shared" si="604"/>
        <v>37027</v>
      </c>
      <c r="AY1505" s="7" t="s">
        <v>1461</v>
      </c>
    </row>
    <row r="1506" spans="1:51" ht="13" hidden="1" customHeight="1" outlineLevel="1">
      <c r="A1506" t="s">
        <v>1810</v>
      </c>
      <c r="B1506" t="s">
        <v>310</v>
      </c>
      <c r="C1506" s="1">
        <f t="shared" si="593"/>
        <v>3214</v>
      </c>
      <c r="D1506" s="7">
        <f>IF(N1506&gt;0, RANK(N1506,(N1506:P1506,Q1506:AE1506)),0)</f>
        <v>2</v>
      </c>
      <c r="E1506" s="7">
        <f>IF(O1506&gt;0,RANK(O1506,(N1506:P1506,Q1506:AE1506)),0)</f>
        <v>1</v>
      </c>
      <c r="F1506" s="7">
        <f>IF(P1506&gt;0,RANK(P1506,(N1506:P1506,Q1506:AE1506)),0)</f>
        <v>0</v>
      </c>
      <c r="G1506" s="1">
        <f t="shared" si="594"/>
        <v>816</v>
      </c>
      <c r="H1506" s="2">
        <f t="shared" si="595"/>
        <v>0.253889234598631</v>
      </c>
      <c r="I1506" s="2"/>
      <c r="J1506" s="2">
        <f t="shared" si="596"/>
        <v>0.35594275046670815</v>
      </c>
      <c r="K1506" s="2">
        <f t="shared" si="597"/>
        <v>0.60983198506533909</v>
      </c>
      <c r="L1506" s="2">
        <f t="shared" si="598"/>
        <v>0</v>
      </c>
      <c r="M1506" s="2">
        <f t="shared" si="599"/>
        <v>3.4225264467952821E-2</v>
      </c>
      <c r="N1506" s="55">
        <v>1144</v>
      </c>
      <c r="O1506" s="55">
        <v>1960</v>
      </c>
      <c r="Q1506" s="55">
        <v>107</v>
      </c>
      <c r="X1506" s="119">
        <v>3</v>
      </c>
      <c r="Y1506" s="55">
        <v>0</v>
      </c>
      <c r="AA1506" s="55">
        <v>0</v>
      </c>
      <c r="AB1506" s="55">
        <v>0</v>
      </c>
      <c r="AG1506" s="7">
        <f>IF(Q1506&gt;0,RANK(Q1506,(N1506:P1506,Q1506:AE1506)),0)</f>
        <v>3</v>
      </c>
      <c r="AH1506" s="7">
        <f>IF(R1506&gt;0,RANK(R1506,(N1506:P1506,Q1506:AE1506)),0)</f>
        <v>0</v>
      </c>
      <c r="AI1506" s="7">
        <f>IF(T1506&gt;0,RANK(T1506,(N1506:P1506,Q1506:AE1506)),0)</f>
        <v>0</v>
      </c>
      <c r="AJ1506" s="7">
        <f>IF(S1506&gt;0,RANK(S1506,(N1506:P1506,Q1506:AE1506)),0)</f>
        <v>0</v>
      </c>
      <c r="AK1506" s="2">
        <f t="shared" si="600"/>
        <v>3.3291848164281268E-2</v>
      </c>
      <c r="AL1506" s="2">
        <f t="shared" si="601"/>
        <v>0</v>
      </c>
      <c r="AM1506" s="2">
        <f t="shared" si="602"/>
        <v>0</v>
      </c>
      <c r="AN1506" s="2">
        <f t="shared" si="603"/>
        <v>0</v>
      </c>
      <c r="AP1506" t="s">
        <v>1810</v>
      </c>
      <c r="AQ1506" t="s">
        <v>310</v>
      </c>
      <c r="AT1506">
        <v>2</v>
      </c>
      <c r="AU1506" s="95">
        <v>37</v>
      </c>
      <c r="AV1506" s="97">
        <v>29</v>
      </c>
      <c r="AW1506" s="100">
        <f t="shared" si="604"/>
        <v>37029</v>
      </c>
      <c r="AY1506" s="7" t="s">
        <v>1461</v>
      </c>
    </row>
    <row r="1507" spans="1:51" ht="13" hidden="1" customHeight="1" outlineLevel="1">
      <c r="A1507" t="s">
        <v>2168</v>
      </c>
      <c r="B1507" t="s">
        <v>310</v>
      </c>
      <c r="C1507" s="1">
        <f t="shared" si="593"/>
        <v>25152</v>
      </c>
      <c r="D1507" s="7">
        <f>IF(N1507&gt;0, RANK(N1507,(N1507:P1507,Q1507:AE1507)),0)</f>
        <v>2</v>
      </c>
      <c r="E1507" s="7">
        <f>IF(O1507&gt;0,RANK(O1507,(N1507:P1507,Q1507:AE1507)),0)</f>
        <v>1</v>
      </c>
      <c r="F1507" s="7">
        <f>IF(P1507&gt;0,RANK(P1507,(N1507:P1507,Q1507:AE1507)),0)</f>
        <v>0</v>
      </c>
      <c r="G1507" s="1">
        <f t="shared" si="594"/>
        <v>9007</v>
      </c>
      <c r="H1507" s="2">
        <f t="shared" si="595"/>
        <v>0.35810273536895676</v>
      </c>
      <c r="I1507" s="2"/>
      <c r="J1507" s="2">
        <f t="shared" si="596"/>
        <v>0.29818702290076338</v>
      </c>
      <c r="K1507" s="2">
        <f t="shared" si="597"/>
        <v>0.65628975826972014</v>
      </c>
      <c r="L1507" s="2">
        <f t="shared" si="598"/>
        <v>0</v>
      </c>
      <c r="M1507" s="2">
        <f t="shared" si="599"/>
        <v>4.5523218829516487E-2</v>
      </c>
      <c r="N1507" s="55">
        <v>7500</v>
      </c>
      <c r="O1507" s="55">
        <v>16507</v>
      </c>
      <c r="Q1507" s="55">
        <v>1027</v>
      </c>
      <c r="X1507" s="119">
        <v>44</v>
      </c>
      <c r="Y1507" s="55">
        <v>0</v>
      </c>
      <c r="AA1507" s="55">
        <v>0</v>
      </c>
      <c r="AB1507" s="55">
        <v>74</v>
      </c>
      <c r="AG1507" s="7">
        <f>IF(Q1507&gt;0,RANK(Q1507,(N1507:P1507,Q1507:AE1507)),0)</f>
        <v>3</v>
      </c>
      <c r="AH1507" s="7">
        <f>IF(R1507&gt;0,RANK(R1507,(N1507:P1507,Q1507:AE1507)),0)</f>
        <v>0</v>
      </c>
      <c r="AI1507" s="7">
        <f>IF(T1507&gt;0,RANK(T1507,(N1507:P1507,Q1507:AE1507)),0)</f>
        <v>0</v>
      </c>
      <c r="AJ1507" s="7">
        <f>IF(S1507&gt;0,RANK(S1507,(N1507:P1507,Q1507:AE1507)),0)</f>
        <v>0</v>
      </c>
      <c r="AK1507" s="2">
        <f t="shared" si="600"/>
        <v>4.0831743002544531E-2</v>
      </c>
      <c r="AL1507" s="2">
        <f t="shared" si="601"/>
        <v>0</v>
      </c>
      <c r="AM1507" s="2">
        <f t="shared" si="602"/>
        <v>0</v>
      </c>
      <c r="AN1507" s="2">
        <f t="shared" si="603"/>
        <v>0</v>
      </c>
      <c r="AP1507" t="s">
        <v>2168</v>
      </c>
      <c r="AQ1507" t="s">
        <v>310</v>
      </c>
      <c r="AT1507">
        <v>2</v>
      </c>
      <c r="AU1507" s="95">
        <v>37</v>
      </c>
      <c r="AV1507" s="97">
        <v>31</v>
      </c>
      <c r="AW1507" s="100">
        <f t="shared" si="604"/>
        <v>37031</v>
      </c>
      <c r="AY1507" s="7" t="s">
        <v>1461</v>
      </c>
    </row>
    <row r="1508" spans="1:51" ht="13" hidden="1" customHeight="1" outlineLevel="1">
      <c r="A1508" t="s">
        <v>2373</v>
      </c>
      <c r="B1508" t="s">
        <v>310</v>
      </c>
      <c r="C1508" s="1">
        <f t="shared" si="593"/>
        <v>7147</v>
      </c>
      <c r="D1508" s="7">
        <f>IF(N1508&gt;0, RANK(N1508,(N1508:P1508,Q1508:AE1508)),0)</f>
        <v>2</v>
      </c>
      <c r="E1508" s="7">
        <f>IF(O1508&gt;0,RANK(O1508,(N1508:P1508,Q1508:AE1508)),0)</f>
        <v>1</v>
      </c>
      <c r="F1508" s="7">
        <f>IF(P1508&gt;0,RANK(P1508,(N1508:P1508,Q1508:AE1508)),0)</f>
        <v>0</v>
      </c>
      <c r="G1508" s="1">
        <f t="shared" si="594"/>
        <v>44</v>
      </c>
      <c r="H1508" s="2">
        <f t="shared" si="595"/>
        <v>6.1564292710228063E-3</v>
      </c>
      <c r="I1508" s="2"/>
      <c r="J1508" s="2">
        <f t="shared" si="596"/>
        <v>0.48146075276339723</v>
      </c>
      <c r="K1508" s="2">
        <f t="shared" si="597"/>
        <v>0.48761718203442006</v>
      </c>
      <c r="L1508" s="2">
        <f t="shared" si="598"/>
        <v>0</v>
      </c>
      <c r="M1508" s="2">
        <f t="shared" si="599"/>
        <v>3.0922065202182769E-2</v>
      </c>
      <c r="N1508" s="55">
        <v>3441</v>
      </c>
      <c r="O1508" s="55">
        <v>3485</v>
      </c>
      <c r="Q1508" s="55">
        <v>214</v>
      </c>
      <c r="X1508" s="119">
        <v>6</v>
      </c>
      <c r="Y1508" s="55">
        <v>0</v>
      </c>
      <c r="AA1508" s="55">
        <v>1</v>
      </c>
      <c r="AB1508" s="55">
        <v>0</v>
      </c>
      <c r="AG1508" s="7">
        <f>IF(Q1508&gt;0,RANK(Q1508,(N1508:P1508,Q1508:AE1508)),0)</f>
        <v>3</v>
      </c>
      <c r="AH1508" s="7">
        <f>IF(R1508&gt;0,RANK(R1508,(N1508:P1508,Q1508:AE1508)),0)</f>
        <v>0</v>
      </c>
      <c r="AI1508" s="7">
        <f>IF(T1508&gt;0,RANK(T1508,(N1508:P1508,Q1508:AE1508)),0)</f>
        <v>0</v>
      </c>
      <c r="AJ1508" s="7">
        <f>IF(S1508&gt;0,RANK(S1508,(N1508:P1508,Q1508:AE1508)),0)</f>
        <v>0</v>
      </c>
      <c r="AK1508" s="2">
        <f t="shared" si="600"/>
        <v>2.9942633272701833E-2</v>
      </c>
      <c r="AL1508" s="2">
        <f t="shared" si="601"/>
        <v>0</v>
      </c>
      <c r="AM1508" s="2">
        <f t="shared" si="602"/>
        <v>0</v>
      </c>
      <c r="AN1508" s="2">
        <f t="shared" si="603"/>
        <v>0</v>
      </c>
      <c r="AP1508" t="s">
        <v>2373</v>
      </c>
      <c r="AQ1508" t="s">
        <v>310</v>
      </c>
      <c r="AT1508">
        <v>2</v>
      </c>
      <c r="AU1508" s="95">
        <v>37</v>
      </c>
      <c r="AV1508" s="97">
        <v>33</v>
      </c>
      <c r="AW1508" s="100">
        <f t="shared" si="604"/>
        <v>37033</v>
      </c>
      <c r="AY1508" s="7" t="s">
        <v>1461</v>
      </c>
    </row>
    <row r="1509" spans="1:51" ht="13" hidden="1" customHeight="1" outlineLevel="1">
      <c r="A1509" t="s">
        <v>365</v>
      </c>
      <c r="B1509" t="s">
        <v>310</v>
      </c>
      <c r="C1509" s="1">
        <f t="shared" si="593"/>
        <v>44076</v>
      </c>
      <c r="D1509" s="7">
        <f>IF(N1509&gt;0, RANK(N1509,(N1509:P1509,Q1509:AE1509)),0)</f>
        <v>2</v>
      </c>
      <c r="E1509" s="7">
        <f>IF(O1509&gt;0,RANK(O1509,(N1509:P1509,Q1509:AE1509)),0)</f>
        <v>1</v>
      </c>
      <c r="F1509" s="7">
        <f>IF(P1509&gt;0,RANK(P1509,(N1509:P1509,Q1509:AE1509)),0)</f>
        <v>0</v>
      </c>
      <c r="G1509" s="1">
        <f t="shared" si="594"/>
        <v>13150</v>
      </c>
      <c r="H1509" s="2">
        <f t="shared" si="595"/>
        <v>0.29834830746891733</v>
      </c>
      <c r="I1509" s="2"/>
      <c r="J1509" s="2">
        <f t="shared" si="596"/>
        <v>0.32432616389872038</v>
      </c>
      <c r="K1509" s="2">
        <f t="shared" si="597"/>
        <v>0.62267447136763776</v>
      </c>
      <c r="L1509" s="2">
        <f t="shared" si="598"/>
        <v>0</v>
      </c>
      <c r="M1509" s="2">
        <f t="shared" si="599"/>
        <v>5.2999364733641863E-2</v>
      </c>
      <c r="N1509" s="55">
        <v>14295</v>
      </c>
      <c r="O1509" s="55">
        <v>27445</v>
      </c>
      <c r="Q1509" s="55">
        <v>2213</v>
      </c>
      <c r="X1509" s="119">
        <v>110</v>
      </c>
      <c r="Y1509" s="55">
        <v>9</v>
      </c>
      <c r="AA1509" s="55">
        <v>4</v>
      </c>
      <c r="AB1509" s="55">
        <v>0</v>
      </c>
      <c r="AG1509" s="7">
        <f>IF(Q1509&gt;0,RANK(Q1509,(N1509:P1509,Q1509:AE1509)),0)</f>
        <v>3</v>
      </c>
      <c r="AH1509" s="7">
        <f>IF(R1509&gt;0,RANK(R1509,(N1509:P1509,Q1509:AE1509)),0)</f>
        <v>0</v>
      </c>
      <c r="AI1509" s="7">
        <f>IF(T1509&gt;0,RANK(T1509,(N1509:P1509,Q1509:AE1509)),0)</f>
        <v>0</v>
      </c>
      <c r="AJ1509" s="7">
        <f>IF(S1509&gt;0,RANK(S1509,(N1509:P1509,Q1509:AE1509)),0)</f>
        <v>0</v>
      </c>
      <c r="AK1509" s="2">
        <f t="shared" si="600"/>
        <v>5.0208730374807151E-2</v>
      </c>
      <c r="AL1509" s="2">
        <f t="shared" si="601"/>
        <v>0</v>
      </c>
      <c r="AM1509" s="2">
        <f t="shared" si="602"/>
        <v>0</v>
      </c>
      <c r="AN1509" s="2">
        <f t="shared" si="603"/>
        <v>0</v>
      </c>
      <c r="AP1509" t="s">
        <v>365</v>
      </c>
      <c r="AQ1509" t="s">
        <v>310</v>
      </c>
      <c r="AT1509">
        <v>2</v>
      </c>
      <c r="AU1509" s="95">
        <v>37</v>
      </c>
      <c r="AV1509" s="97">
        <v>35</v>
      </c>
      <c r="AW1509" s="100">
        <f t="shared" si="604"/>
        <v>37035</v>
      </c>
      <c r="AY1509" s="7" t="s">
        <v>1461</v>
      </c>
    </row>
    <row r="1510" spans="1:51" ht="13" hidden="1" customHeight="1" outlineLevel="1">
      <c r="A1510" t="s">
        <v>1448</v>
      </c>
      <c r="B1510" t="s">
        <v>310</v>
      </c>
      <c r="C1510" s="1">
        <f t="shared" si="593"/>
        <v>27765</v>
      </c>
      <c r="D1510" s="7">
        <f>IF(N1510&gt;0, RANK(N1510,(N1510:P1510,Q1510:AE1510)),0)</f>
        <v>1</v>
      </c>
      <c r="E1510" s="7">
        <f>IF(O1510&gt;0,RANK(O1510,(N1510:P1510,Q1510:AE1510)),0)</f>
        <v>2</v>
      </c>
      <c r="F1510" s="7">
        <f>IF(P1510&gt;0,RANK(P1510,(N1510:P1510,Q1510:AE1510)),0)</f>
        <v>0</v>
      </c>
      <c r="G1510" s="1">
        <f t="shared" si="594"/>
        <v>3073</v>
      </c>
      <c r="H1510" s="2">
        <f t="shared" si="595"/>
        <v>0.11067891229965784</v>
      </c>
      <c r="I1510" s="2"/>
      <c r="J1510" s="2">
        <f t="shared" si="596"/>
        <v>0.54003241491085896</v>
      </c>
      <c r="K1510" s="2">
        <f t="shared" si="597"/>
        <v>0.42935350261120114</v>
      </c>
      <c r="L1510" s="2">
        <f t="shared" si="598"/>
        <v>0</v>
      </c>
      <c r="M1510" s="2">
        <f t="shared" si="599"/>
        <v>3.0614082477939897E-2</v>
      </c>
      <c r="N1510" s="55">
        <v>14994</v>
      </c>
      <c r="O1510" s="55">
        <v>11921</v>
      </c>
      <c r="Q1510" s="55">
        <v>827</v>
      </c>
      <c r="X1510" s="119">
        <v>20</v>
      </c>
      <c r="Y1510" s="55">
        <v>3</v>
      </c>
      <c r="AA1510" s="55">
        <v>0</v>
      </c>
      <c r="AB1510" s="55">
        <v>0</v>
      </c>
      <c r="AG1510" s="7">
        <f>IF(Q1510&gt;0,RANK(Q1510,(N1510:P1510,Q1510:AE1510)),0)</f>
        <v>3</v>
      </c>
      <c r="AH1510" s="7">
        <f>IF(R1510&gt;0,RANK(R1510,(N1510:P1510,Q1510:AE1510)),0)</f>
        <v>0</v>
      </c>
      <c r="AI1510" s="7">
        <f>IF(T1510&gt;0,RANK(T1510,(N1510:P1510,Q1510:AE1510)),0)</f>
        <v>0</v>
      </c>
      <c r="AJ1510" s="7">
        <f>IF(S1510&gt;0,RANK(S1510,(N1510:P1510,Q1510:AE1510)),0)</f>
        <v>0</v>
      </c>
      <c r="AK1510" s="2">
        <f t="shared" si="600"/>
        <v>2.978570142265442E-2</v>
      </c>
      <c r="AL1510" s="2">
        <f t="shared" si="601"/>
        <v>0</v>
      </c>
      <c r="AM1510" s="2">
        <f t="shared" si="602"/>
        <v>0</v>
      </c>
      <c r="AN1510" s="2">
        <f t="shared" si="603"/>
        <v>0</v>
      </c>
      <c r="AP1510" t="s">
        <v>1448</v>
      </c>
      <c r="AQ1510" t="s">
        <v>310</v>
      </c>
      <c r="AT1510">
        <v>2</v>
      </c>
      <c r="AU1510" s="95">
        <v>37</v>
      </c>
      <c r="AV1510" s="97">
        <v>37</v>
      </c>
      <c r="AW1510" s="100">
        <f t="shared" si="604"/>
        <v>37037</v>
      </c>
      <c r="AY1510" s="7" t="s">
        <v>1461</v>
      </c>
    </row>
    <row r="1511" spans="1:51" ht="13" hidden="1" customHeight="1" outlineLevel="1">
      <c r="A1511" t="s">
        <v>1181</v>
      </c>
      <c r="B1511" t="s">
        <v>310</v>
      </c>
      <c r="C1511" s="1">
        <f t="shared" si="593"/>
        <v>9475</v>
      </c>
      <c r="D1511" s="7">
        <f>IF(N1511&gt;0, RANK(N1511,(N1511:P1511,Q1511:AE1511)),0)</f>
        <v>2</v>
      </c>
      <c r="E1511" s="7">
        <f>IF(O1511&gt;0,RANK(O1511,(N1511:P1511,Q1511:AE1511)),0)</f>
        <v>1</v>
      </c>
      <c r="F1511" s="7">
        <f>IF(P1511&gt;0,RANK(P1511,(N1511:P1511,Q1511:AE1511)),0)</f>
        <v>0</v>
      </c>
      <c r="G1511" s="1">
        <f t="shared" si="594"/>
        <v>3661</v>
      </c>
      <c r="H1511" s="2">
        <f t="shared" si="595"/>
        <v>0.38638522427440636</v>
      </c>
      <c r="I1511" s="2"/>
      <c r="J1511" s="2">
        <f t="shared" si="596"/>
        <v>0.28633245382585754</v>
      </c>
      <c r="K1511" s="2">
        <f t="shared" si="597"/>
        <v>0.67271767810026384</v>
      </c>
      <c r="L1511" s="2">
        <f t="shared" si="598"/>
        <v>0</v>
      </c>
      <c r="M1511" s="2">
        <f t="shared" si="599"/>
        <v>4.094986807387857E-2</v>
      </c>
      <c r="N1511" s="55">
        <v>2713</v>
      </c>
      <c r="O1511" s="55">
        <v>6374</v>
      </c>
      <c r="Q1511" s="55">
        <v>382</v>
      </c>
      <c r="X1511" s="119">
        <v>6</v>
      </c>
      <c r="Y1511" s="55">
        <v>0</v>
      </c>
      <c r="AA1511" s="55">
        <v>0</v>
      </c>
      <c r="AB1511" s="55">
        <v>0</v>
      </c>
      <c r="AG1511" s="7">
        <f>IF(Q1511&gt;0,RANK(Q1511,(N1511:P1511,Q1511:AE1511)),0)</f>
        <v>3</v>
      </c>
      <c r="AH1511" s="7">
        <f>IF(R1511&gt;0,RANK(R1511,(N1511:P1511,Q1511:AE1511)),0)</f>
        <v>0</v>
      </c>
      <c r="AI1511" s="7">
        <f>IF(T1511&gt;0,RANK(T1511,(N1511:P1511,Q1511:AE1511)),0)</f>
        <v>0</v>
      </c>
      <c r="AJ1511" s="7">
        <f>IF(S1511&gt;0,RANK(S1511,(N1511:P1511,Q1511:AE1511)),0)</f>
        <v>0</v>
      </c>
      <c r="AK1511" s="2">
        <f t="shared" si="600"/>
        <v>4.0316622691292874E-2</v>
      </c>
      <c r="AL1511" s="2">
        <f t="shared" si="601"/>
        <v>0</v>
      </c>
      <c r="AM1511" s="2">
        <f t="shared" si="602"/>
        <v>0</v>
      </c>
      <c r="AN1511" s="2">
        <f t="shared" si="603"/>
        <v>0</v>
      </c>
      <c r="AP1511" t="s">
        <v>1181</v>
      </c>
      <c r="AQ1511" t="s">
        <v>310</v>
      </c>
      <c r="AT1511">
        <v>2</v>
      </c>
      <c r="AU1511" s="95">
        <v>37</v>
      </c>
      <c r="AV1511" s="97">
        <v>39</v>
      </c>
      <c r="AW1511" s="100">
        <f t="shared" si="604"/>
        <v>37039</v>
      </c>
      <c r="AY1511" s="7" t="s">
        <v>1461</v>
      </c>
    </row>
    <row r="1512" spans="1:51" ht="13" hidden="1" customHeight="1" outlineLevel="1">
      <c r="A1512" t="s">
        <v>52</v>
      </c>
      <c r="B1512" t="s">
        <v>310</v>
      </c>
      <c r="C1512" s="1">
        <f t="shared" si="593"/>
        <v>5220</v>
      </c>
      <c r="D1512" s="7">
        <f>IF(N1512&gt;0, RANK(N1512,(N1512:P1512,Q1512:AE1512)),0)</f>
        <v>2</v>
      </c>
      <c r="E1512" s="7">
        <f>IF(O1512&gt;0,RANK(O1512,(N1512:P1512,Q1512:AE1512)),0)</f>
        <v>1</v>
      </c>
      <c r="F1512" s="7">
        <f>IF(P1512&gt;0,RANK(P1512,(N1512:P1512,Q1512:AE1512)),0)</f>
        <v>0</v>
      </c>
      <c r="G1512" s="1">
        <f t="shared" si="594"/>
        <v>557</v>
      </c>
      <c r="H1512" s="2">
        <f t="shared" si="595"/>
        <v>0.10670498084291188</v>
      </c>
      <c r="I1512" s="2"/>
      <c r="J1512" s="2">
        <f t="shared" si="596"/>
        <v>0.43371647509578543</v>
      </c>
      <c r="K1512" s="2">
        <f t="shared" si="597"/>
        <v>0.54042145593869728</v>
      </c>
      <c r="L1512" s="2">
        <f t="shared" si="598"/>
        <v>0</v>
      </c>
      <c r="M1512" s="2">
        <f t="shared" si="599"/>
        <v>2.5862068965517349E-2</v>
      </c>
      <c r="N1512" s="55">
        <v>2264</v>
      </c>
      <c r="O1512" s="55">
        <v>2821</v>
      </c>
      <c r="Q1512" s="55">
        <v>131</v>
      </c>
      <c r="X1512" s="119">
        <v>4</v>
      </c>
      <c r="Y1512" s="55">
        <v>0</v>
      </c>
      <c r="AA1512" s="55">
        <v>0</v>
      </c>
      <c r="AB1512" s="55">
        <v>0</v>
      </c>
      <c r="AG1512" s="7">
        <f>IF(Q1512&gt;0,RANK(Q1512,(N1512:P1512,Q1512:AE1512)),0)</f>
        <v>3</v>
      </c>
      <c r="AH1512" s="7">
        <f>IF(R1512&gt;0,RANK(R1512,(N1512:P1512,Q1512:AE1512)),0)</f>
        <v>0</v>
      </c>
      <c r="AI1512" s="7">
        <f>IF(T1512&gt;0,RANK(T1512,(N1512:P1512,Q1512:AE1512)),0)</f>
        <v>0</v>
      </c>
      <c r="AJ1512" s="7">
        <f>IF(S1512&gt;0,RANK(S1512,(N1512:P1512,Q1512:AE1512)),0)</f>
        <v>0</v>
      </c>
      <c r="AK1512" s="2">
        <f t="shared" si="600"/>
        <v>2.5095785440613028E-2</v>
      </c>
      <c r="AL1512" s="2">
        <f t="shared" si="601"/>
        <v>0</v>
      </c>
      <c r="AM1512" s="2">
        <f t="shared" si="602"/>
        <v>0</v>
      </c>
      <c r="AN1512" s="2">
        <f t="shared" si="603"/>
        <v>0</v>
      </c>
      <c r="AP1512" t="s">
        <v>52</v>
      </c>
      <c r="AQ1512" t="s">
        <v>310</v>
      </c>
      <c r="AT1512">
        <v>2</v>
      </c>
      <c r="AU1512" s="95">
        <v>37</v>
      </c>
      <c r="AV1512" s="97">
        <v>41</v>
      </c>
      <c r="AW1512" s="100">
        <f t="shared" si="604"/>
        <v>37041</v>
      </c>
      <c r="AY1512" s="7" t="s">
        <v>1461</v>
      </c>
    </row>
    <row r="1513" spans="1:51" ht="13" hidden="1" customHeight="1" outlineLevel="1">
      <c r="A1513" t="s">
        <v>1282</v>
      </c>
      <c r="B1513" t="s">
        <v>310</v>
      </c>
      <c r="C1513" s="1">
        <f t="shared" si="593"/>
        <v>4501</v>
      </c>
      <c r="D1513" s="7">
        <f>IF(N1513&gt;0, RANK(N1513,(N1513:P1513,Q1513:AE1513)),0)</f>
        <v>2</v>
      </c>
      <c r="E1513" s="7">
        <f>IF(O1513&gt;0,RANK(O1513,(N1513:P1513,Q1513:AE1513)),0)</f>
        <v>1</v>
      </c>
      <c r="F1513" s="7">
        <f>IF(P1513&gt;0,RANK(P1513,(N1513:P1513,Q1513:AE1513)),0)</f>
        <v>0</v>
      </c>
      <c r="G1513" s="1">
        <f t="shared" ref="G1513:G1576" si="605">IF(C1513&gt;0,MAX(N1513:P1513)-LARGE(N1513:P1513,2),0)</f>
        <v>1691</v>
      </c>
      <c r="H1513" s="2">
        <f t="shared" ref="H1513:H1576" si="606">IF(C1513&gt;0,G1513/C1513,0)</f>
        <v>0.37569429015774275</v>
      </c>
      <c r="I1513" s="2"/>
      <c r="J1513" s="2">
        <f t="shared" si="596"/>
        <v>0.29326816263052657</v>
      </c>
      <c r="K1513" s="2">
        <f t="shared" si="597"/>
        <v>0.66896245278826927</v>
      </c>
      <c r="L1513" s="2">
        <f t="shared" si="598"/>
        <v>0</v>
      </c>
      <c r="M1513" s="2">
        <f t="shared" si="599"/>
        <v>3.7769384581204157E-2</v>
      </c>
      <c r="N1513" s="55">
        <v>1320</v>
      </c>
      <c r="O1513" s="55">
        <v>3011</v>
      </c>
      <c r="Q1513" s="55">
        <v>168</v>
      </c>
      <c r="X1513" s="119">
        <v>2</v>
      </c>
      <c r="Y1513" s="55">
        <v>0</v>
      </c>
      <c r="AA1513" s="55">
        <v>0</v>
      </c>
      <c r="AB1513" s="55">
        <v>0</v>
      </c>
      <c r="AG1513" s="7">
        <f>IF(Q1513&gt;0,RANK(Q1513,(N1513:P1513,Q1513:AE1513)),0)</f>
        <v>3</v>
      </c>
      <c r="AH1513" s="7">
        <f>IF(R1513&gt;0,RANK(R1513,(N1513:P1513,Q1513:AE1513)),0)</f>
        <v>0</v>
      </c>
      <c r="AI1513" s="7">
        <f>IF(T1513&gt;0,RANK(T1513,(N1513:P1513,Q1513:AE1513)),0)</f>
        <v>0</v>
      </c>
      <c r="AJ1513" s="7">
        <f>IF(S1513&gt;0,RANK(S1513,(N1513:P1513,Q1513:AE1513)),0)</f>
        <v>0</v>
      </c>
      <c r="AK1513" s="2">
        <f t="shared" si="600"/>
        <v>3.7325038880248837E-2</v>
      </c>
      <c r="AL1513" s="2">
        <f t="shared" si="601"/>
        <v>0</v>
      </c>
      <c r="AM1513" s="2">
        <f t="shared" si="602"/>
        <v>0</v>
      </c>
      <c r="AN1513" s="2">
        <f t="shared" si="603"/>
        <v>0</v>
      </c>
      <c r="AP1513" t="s">
        <v>1282</v>
      </c>
      <c r="AQ1513" t="s">
        <v>310</v>
      </c>
      <c r="AT1513">
        <v>2</v>
      </c>
      <c r="AU1513" s="95">
        <v>37</v>
      </c>
      <c r="AV1513" s="97">
        <v>43</v>
      </c>
      <c r="AW1513" s="100">
        <f t="shared" si="604"/>
        <v>37043</v>
      </c>
      <c r="AY1513" s="7" t="s">
        <v>1461</v>
      </c>
    </row>
    <row r="1514" spans="1:51" ht="13" hidden="1" customHeight="1" outlineLevel="1">
      <c r="A1514" t="s">
        <v>1144</v>
      </c>
      <c r="B1514" t="s">
        <v>310</v>
      </c>
      <c r="C1514" s="1">
        <f t="shared" si="593"/>
        <v>27896</v>
      </c>
      <c r="D1514" s="7">
        <f>IF(N1514&gt;0, RANK(N1514,(N1514:P1514,Q1514:AE1514)),0)</f>
        <v>2</v>
      </c>
      <c r="E1514" s="7">
        <f>IF(O1514&gt;0,RANK(O1514,(N1514:P1514,Q1514:AE1514)),0)</f>
        <v>1</v>
      </c>
      <c r="F1514" s="7">
        <f>IF(P1514&gt;0,RANK(P1514,(N1514:P1514,Q1514:AE1514)),0)</f>
        <v>0</v>
      </c>
      <c r="G1514" s="1">
        <f t="shared" si="605"/>
        <v>4557</v>
      </c>
      <c r="H1514" s="2">
        <f t="shared" si="606"/>
        <v>0.1633567536564382</v>
      </c>
      <c r="I1514" s="2"/>
      <c r="J1514" s="2">
        <f t="shared" si="596"/>
        <v>0.39349727559506742</v>
      </c>
      <c r="K1514" s="2">
        <f t="shared" si="597"/>
        <v>0.55685402925150562</v>
      </c>
      <c r="L1514" s="2">
        <f t="shared" si="598"/>
        <v>0</v>
      </c>
      <c r="M1514" s="2">
        <f t="shared" si="599"/>
        <v>4.9648695153426958E-2</v>
      </c>
      <c r="N1514" s="55">
        <v>10977</v>
      </c>
      <c r="O1514" s="55">
        <v>15534</v>
      </c>
      <c r="Q1514" s="55">
        <v>1319</v>
      </c>
      <c r="X1514" s="119">
        <v>63</v>
      </c>
      <c r="Y1514" s="55">
        <v>1</v>
      </c>
      <c r="AA1514" s="55">
        <v>2</v>
      </c>
      <c r="AB1514" s="55">
        <v>0</v>
      </c>
      <c r="AG1514" s="7">
        <f>IF(Q1514&gt;0,RANK(Q1514,(N1514:P1514,Q1514:AE1514)),0)</f>
        <v>3</v>
      </c>
      <c r="AH1514" s="7">
        <f>IF(R1514&gt;0,RANK(R1514,(N1514:P1514,Q1514:AE1514)),0)</f>
        <v>0</v>
      </c>
      <c r="AI1514" s="7">
        <f>IF(T1514&gt;0,RANK(T1514,(N1514:P1514,Q1514:AE1514)),0)</f>
        <v>0</v>
      </c>
      <c r="AJ1514" s="7">
        <f>IF(S1514&gt;0,RANK(S1514,(N1514:P1514,Q1514:AE1514)),0)</f>
        <v>0</v>
      </c>
      <c r="AK1514" s="2">
        <f t="shared" si="600"/>
        <v>4.7282764554057929E-2</v>
      </c>
      <c r="AL1514" s="2">
        <f t="shared" si="601"/>
        <v>0</v>
      </c>
      <c r="AM1514" s="2">
        <f t="shared" si="602"/>
        <v>0</v>
      </c>
      <c r="AN1514" s="2">
        <f t="shared" si="603"/>
        <v>0</v>
      </c>
      <c r="AP1514" t="s">
        <v>1144</v>
      </c>
      <c r="AQ1514" t="s">
        <v>310</v>
      </c>
      <c r="AT1514">
        <v>2</v>
      </c>
      <c r="AU1514" s="95">
        <v>37</v>
      </c>
      <c r="AV1514" s="97">
        <v>45</v>
      </c>
      <c r="AW1514" s="100">
        <f t="shared" si="604"/>
        <v>37045</v>
      </c>
      <c r="AY1514" s="7" t="s">
        <v>1461</v>
      </c>
    </row>
    <row r="1515" spans="1:51" ht="13" hidden="1" customHeight="1" outlineLevel="1">
      <c r="A1515" t="s">
        <v>143</v>
      </c>
      <c r="B1515" t="s">
        <v>310</v>
      </c>
      <c r="C1515" s="1">
        <f t="shared" si="593"/>
        <v>14941</v>
      </c>
      <c r="D1515" s="7">
        <f>IF(N1515&gt;0, RANK(N1515,(N1515:P1515,Q1515:AE1515)),0)</f>
        <v>2</v>
      </c>
      <c r="E1515" s="7">
        <f>IF(O1515&gt;0,RANK(O1515,(N1515:P1515,Q1515:AE1515)),0)</f>
        <v>1</v>
      </c>
      <c r="F1515" s="7">
        <f>IF(P1515&gt;0,RANK(P1515,(N1515:P1515,Q1515:AE1515)),0)</f>
        <v>0</v>
      </c>
      <c r="G1515" s="1">
        <f t="shared" si="605"/>
        <v>151</v>
      </c>
      <c r="H1515" s="2">
        <f t="shared" si="606"/>
        <v>1.0106418579747005E-2</v>
      </c>
      <c r="I1515" s="2"/>
      <c r="J1515" s="2">
        <f t="shared" si="596"/>
        <v>0.46174954822301051</v>
      </c>
      <c r="K1515" s="2">
        <f t="shared" si="597"/>
        <v>0.47185596680275749</v>
      </c>
      <c r="L1515" s="2">
        <f t="shared" si="598"/>
        <v>0</v>
      </c>
      <c r="M1515" s="2">
        <f t="shared" si="599"/>
        <v>6.6394484974232004E-2</v>
      </c>
      <c r="N1515" s="55">
        <v>6899</v>
      </c>
      <c r="O1515" s="55">
        <v>7050</v>
      </c>
      <c r="Q1515" s="55">
        <v>966</v>
      </c>
      <c r="X1515" s="119">
        <v>24</v>
      </c>
      <c r="Y1515" s="55">
        <v>2</v>
      </c>
      <c r="AA1515" s="55">
        <v>0</v>
      </c>
      <c r="AB1515" s="55">
        <v>0</v>
      </c>
      <c r="AG1515" s="7">
        <f>IF(Q1515&gt;0,RANK(Q1515,(N1515:P1515,Q1515:AE1515)),0)</f>
        <v>3</v>
      </c>
      <c r="AH1515" s="7">
        <f>IF(R1515&gt;0,RANK(R1515,(N1515:P1515,Q1515:AE1515)),0)</f>
        <v>0</v>
      </c>
      <c r="AI1515" s="7">
        <f>IF(T1515&gt;0,RANK(T1515,(N1515:P1515,Q1515:AE1515)),0)</f>
        <v>0</v>
      </c>
      <c r="AJ1515" s="7">
        <f>IF(S1515&gt;0,RANK(S1515,(N1515:P1515,Q1515:AE1515)),0)</f>
        <v>0</v>
      </c>
      <c r="AK1515" s="2">
        <f t="shared" si="600"/>
        <v>6.4654306940633163E-2</v>
      </c>
      <c r="AL1515" s="2">
        <f t="shared" si="601"/>
        <v>0</v>
      </c>
      <c r="AM1515" s="2">
        <f t="shared" si="602"/>
        <v>0</v>
      </c>
      <c r="AN1515" s="2">
        <f t="shared" si="603"/>
        <v>0</v>
      </c>
      <c r="AP1515" t="s">
        <v>143</v>
      </c>
      <c r="AQ1515" t="s">
        <v>310</v>
      </c>
      <c r="AT1515">
        <v>2</v>
      </c>
      <c r="AU1515" s="95">
        <v>37</v>
      </c>
      <c r="AV1515" s="97">
        <v>47</v>
      </c>
      <c r="AW1515" s="100">
        <f t="shared" si="604"/>
        <v>37047</v>
      </c>
      <c r="AY1515" s="7" t="s">
        <v>1461</v>
      </c>
    </row>
    <row r="1516" spans="1:51" ht="13" hidden="1" customHeight="1" outlineLevel="1">
      <c r="A1516" t="s">
        <v>1899</v>
      </c>
      <c r="B1516" t="s">
        <v>310</v>
      </c>
      <c r="C1516" s="1">
        <f t="shared" si="593"/>
        <v>30736</v>
      </c>
      <c r="D1516" s="7">
        <f>IF(N1516&gt;0, RANK(N1516,(N1516:P1516,Q1516:AE1516)),0)</f>
        <v>2</v>
      </c>
      <c r="E1516" s="7">
        <f>IF(O1516&gt;0,RANK(O1516,(N1516:P1516,Q1516:AE1516)),0)</f>
        <v>1</v>
      </c>
      <c r="F1516" s="7">
        <f>IF(P1516&gt;0,RANK(P1516,(N1516:P1516,Q1516:AE1516)),0)</f>
        <v>0</v>
      </c>
      <c r="G1516" s="1">
        <f t="shared" si="605"/>
        <v>5616</v>
      </c>
      <c r="H1516" s="2">
        <f t="shared" si="606"/>
        <v>0.18271733472149923</v>
      </c>
      <c r="I1516" s="2"/>
      <c r="J1516" s="2">
        <f t="shared" si="596"/>
        <v>0.38934799583550234</v>
      </c>
      <c r="K1516" s="2">
        <f t="shared" si="597"/>
        <v>0.57206533055700159</v>
      </c>
      <c r="L1516" s="2">
        <f t="shared" si="598"/>
        <v>0</v>
      </c>
      <c r="M1516" s="2">
        <f t="shared" si="599"/>
        <v>3.8586673607496014E-2</v>
      </c>
      <c r="N1516" s="55">
        <v>11967</v>
      </c>
      <c r="O1516" s="55">
        <v>17583</v>
      </c>
      <c r="Q1516" s="55">
        <v>1125</v>
      </c>
      <c r="X1516" s="119">
        <v>45</v>
      </c>
      <c r="Y1516" s="55">
        <v>7</v>
      </c>
      <c r="AA1516" s="55">
        <v>0</v>
      </c>
      <c r="AB1516" s="55">
        <v>9</v>
      </c>
      <c r="AG1516" s="7">
        <f>IF(Q1516&gt;0,RANK(Q1516,(N1516:P1516,Q1516:AE1516)),0)</f>
        <v>3</v>
      </c>
      <c r="AH1516" s="7">
        <f>IF(R1516&gt;0,RANK(R1516,(N1516:P1516,Q1516:AE1516)),0)</f>
        <v>0</v>
      </c>
      <c r="AI1516" s="7">
        <f>IF(T1516&gt;0,RANK(T1516,(N1516:P1516,Q1516:AE1516)),0)</f>
        <v>0</v>
      </c>
      <c r="AJ1516" s="7">
        <f>IF(S1516&gt;0,RANK(S1516,(N1516:P1516,Q1516:AE1516)),0)</f>
        <v>0</v>
      </c>
      <c r="AK1516" s="2">
        <f t="shared" si="600"/>
        <v>3.6602030192608014E-2</v>
      </c>
      <c r="AL1516" s="2">
        <f t="shared" si="601"/>
        <v>0</v>
      </c>
      <c r="AM1516" s="2">
        <f t="shared" si="602"/>
        <v>0</v>
      </c>
      <c r="AN1516" s="2">
        <f t="shared" si="603"/>
        <v>0</v>
      </c>
      <c r="AP1516" t="s">
        <v>1899</v>
      </c>
      <c r="AQ1516" t="s">
        <v>310</v>
      </c>
      <c r="AT1516">
        <v>2</v>
      </c>
      <c r="AU1516" s="95">
        <v>37</v>
      </c>
      <c r="AV1516" s="97">
        <v>49</v>
      </c>
      <c r="AW1516" s="100">
        <f t="shared" si="604"/>
        <v>37049</v>
      </c>
      <c r="AY1516" s="7" t="s">
        <v>1461</v>
      </c>
    </row>
    <row r="1517" spans="1:51" ht="13" hidden="1" customHeight="1" outlineLevel="1">
      <c r="A1517" t="s">
        <v>161</v>
      </c>
      <c r="B1517" t="s">
        <v>310</v>
      </c>
      <c r="C1517" s="1">
        <f t="shared" si="593"/>
        <v>76075</v>
      </c>
      <c r="D1517" s="7">
        <f>IF(N1517&gt;0, RANK(N1517,(N1517:P1517,Q1517:AE1517)),0)</f>
        <v>1</v>
      </c>
      <c r="E1517" s="7">
        <f>IF(O1517&gt;0,RANK(O1517,(N1517:P1517,Q1517:AE1517)),0)</f>
        <v>2</v>
      </c>
      <c r="F1517" s="7">
        <f>IF(P1517&gt;0,RANK(P1517,(N1517:P1517,Q1517:AE1517)),0)</f>
        <v>0</v>
      </c>
      <c r="G1517" s="1">
        <f t="shared" si="605"/>
        <v>11718</v>
      </c>
      <c r="H1517" s="2">
        <f t="shared" si="606"/>
        <v>0.15403220506079526</v>
      </c>
      <c r="I1517" s="2"/>
      <c r="J1517" s="2">
        <f t="shared" si="596"/>
        <v>0.56023660860992441</v>
      </c>
      <c r="K1517" s="2">
        <f t="shared" si="597"/>
        <v>0.40620440354912912</v>
      </c>
      <c r="L1517" s="2">
        <f t="shared" si="598"/>
        <v>0</v>
      </c>
      <c r="M1517" s="2">
        <f t="shared" si="599"/>
        <v>3.3558987840946464E-2</v>
      </c>
      <c r="N1517" s="55">
        <v>42620</v>
      </c>
      <c r="O1517" s="55">
        <v>30902</v>
      </c>
      <c r="Q1517" s="55">
        <v>2450</v>
      </c>
      <c r="X1517" s="119">
        <v>103</v>
      </c>
      <c r="Y1517" s="55">
        <v>0</v>
      </c>
      <c r="AA1517" s="55">
        <v>0</v>
      </c>
      <c r="AB1517" s="55">
        <v>0</v>
      </c>
      <c r="AG1517" s="7">
        <f>IF(Q1517&gt;0,RANK(Q1517,(N1517:P1517,Q1517:AE1517)),0)</f>
        <v>3</v>
      </c>
      <c r="AH1517" s="7">
        <f>IF(R1517&gt;0,RANK(R1517,(N1517:P1517,Q1517:AE1517)),0)</f>
        <v>0</v>
      </c>
      <c r="AI1517" s="7">
        <f>IF(T1517&gt;0,RANK(T1517,(N1517:P1517,Q1517:AE1517)),0)</f>
        <v>0</v>
      </c>
      <c r="AJ1517" s="7">
        <f>IF(S1517&gt;0,RANK(S1517,(N1517:P1517,Q1517:AE1517)),0)</f>
        <v>0</v>
      </c>
      <c r="AK1517" s="2">
        <f t="shared" si="600"/>
        <v>3.2205060795267824E-2</v>
      </c>
      <c r="AL1517" s="2">
        <f t="shared" si="601"/>
        <v>0</v>
      </c>
      <c r="AM1517" s="2">
        <f t="shared" si="602"/>
        <v>0</v>
      </c>
      <c r="AN1517" s="2">
        <f t="shared" si="603"/>
        <v>0</v>
      </c>
      <c r="AP1517" t="s">
        <v>161</v>
      </c>
      <c r="AQ1517" t="s">
        <v>310</v>
      </c>
      <c r="AT1517">
        <v>2</v>
      </c>
      <c r="AU1517" s="95">
        <v>37</v>
      </c>
      <c r="AV1517" s="97">
        <v>51</v>
      </c>
      <c r="AW1517" s="100">
        <f t="shared" si="604"/>
        <v>37051</v>
      </c>
      <c r="AY1517" s="7" t="s">
        <v>1461</v>
      </c>
    </row>
    <row r="1518" spans="1:51" ht="13" hidden="1" customHeight="1" outlineLevel="1">
      <c r="A1518" t="s">
        <v>2417</v>
      </c>
      <c r="B1518" t="s">
        <v>310</v>
      </c>
      <c r="C1518" s="1">
        <f t="shared" si="593"/>
        <v>7581</v>
      </c>
      <c r="D1518" s="7">
        <f>IF(N1518&gt;0, RANK(N1518,(N1518:P1518,Q1518:AE1518)),0)</f>
        <v>2</v>
      </c>
      <c r="E1518" s="7">
        <f>IF(O1518&gt;0,RANK(O1518,(N1518:P1518,Q1518:AE1518)),0)</f>
        <v>1</v>
      </c>
      <c r="F1518" s="7">
        <f>IF(P1518&gt;0,RANK(P1518,(N1518:P1518,Q1518:AE1518)),0)</f>
        <v>0</v>
      </c>
      <c r="G1518" s="1">
        <f t="shared" si="605"/>
        <v>2816</v>
      </c>
      <c r="H1518" s="2">
        <f t="shared" si="606"/>
        <v>0.37145495317240468</v>
      </c>
      <c r="I1518" s="2"/>
      <c r="J1518" s="2">
        <f t="shared" si="596"/>
        <v>0.296794618124258</v>
      </c>
      <c r="K1518" s="2">
        <f t="shared" si="597"/>
        <v>0.66824957129666274</v>
      </c>
      <c r="L1518" s="2">
        <f t="shared" si="598"/>
        <v>0</v>
      </c>
      <c r="M1518" s="2">
        <f t="shared" si="599"/>
        <v>3.4955810579079261E-2</v>
      </c>
      <c r="N1518" s="55">
        <v>2250</v>
      </c>
      <c r="O1518" s="55">
        <v>5066</v>
      </c>
      <c r="Q1518" s="55">
        <v>258</v>
      </c>
      <c r="X1518" s="119">
        <v>7</v>
      </c>
      <c r="Y1518" s="55">
        <v>0</v>
      </c>
      <c r="AA1518" s="55">
        <v>0</v>
      </c>
      <c r="AB1518" s="55">
        <v>0</v>
      </c>
      <c r="AG1518" s="7">
        <f>IF(Q1518&gt;0,RANK(Q1518,(N1518:P1518,Q1518:AE1518)),0)</f>
        <v>3</v>
      </c>
      <c r="AH1518" s="7">
        <f>IF(R1518&gt;0,RANK(R1518,(N1518:P1518,Q1518:AE1518)),0)</f>
        <v>0</v>
      </c>
      <c r="AI1518" s="7">
        <f>IF(T1518&gt;0,RANK(T1518,(N1518:P1518,Q1518:AE1518)),0)</f>
        <v>0</v>
      </c>
      <c r="AJ1518" s="7">
        <f>IF(S1518&gt;0,RANK(S1518,(N1518:P1518,Q1518:AE1518)),0)</f>
        <v>0</v>
      </c>
      <c r="AK1518" s="2">
        <f t="shared" si="600"/>
        <v>3.4032449544914918E-2</v>
      </c>
      <c r="AL1518" s="2">
        <f t="shared" si="601"/>
        <v>0</v>
      </c>
      <c r="AM1518" s="2">
        <f t="shared" si="602"/>
        <v>0</v>
      </c>
      <c r="AN1518" s="2">
        <f t="shared" si="603"/>
        <v>0</v>
      </c>
      <c r="AP1518" t="s">
        <v>2417</v>
      </c>
      <c r="AQ1518" t="s">
        <v>310</v>
      </c>
      <c r="AT1518">
        <v>2</v>
      </c>
      <c r="AU1518" s="95">
        <v>37</v>
      </c>
      <c r="AV1518" s="97">
        <v>53</v>
      </c>
      <c r="AW1518" s="100">
        <f t="shared" si="604"/>
        <v>37053</v>
      </c>
      <c r="AY1518" s="7" t="s">
        <v>1461</v>
      </c>
    </row>
    <row r="1519" spans="1:51" ht="13" hidden="1" customHeight="1" outlineLevel="1">
      <c r="A1519" t="s">
        <v>700</v>
      </c>
      <c r="B1519" t="s">
        <v>310</v>
      </c>
      <c r="C1519" s="1">
        <f t="shared" si="593"/>
        <v>12878</v>
      </c>
      <c r="D1519" s="7">
        <f>IF(N1519&gt;0, RANK(N1519,(N1519:P1519,Q1519:AE1519)),0)</f>
        <v>2</v>
      </c>
      <c r="E1519" s="7">
        <f>IF(O1519&gt;0,RANK(O1519,(N1519:P1519,Q1519:AE1519)),0)</f>
        <v>1</v>
      </c>
      <c r="F1519" s="7">
        <f>IF(P1519&gt;0,RANK(P1519,(N1519:P1519,Q1519:AE1519)),0)</f>
        <v>0</v>
      </c>
      <c r="G1519" s="1">
        <f t="shared" si="605"/>
        <v>2054</v>
      </c>
      <c r="H1519" s="2">
        <f t="shared" si="606"/>
        <v>0.15949681627581921</v>
      </c>
      <c r="I1519" s="2"/>
      <c r="J1519" s="2">
        <f t="shared" si="596"/>
        <v>0.4044106227675105</v>
      </c>
      <c r="K1519" s="2">
        <f t="shared" si="597"/>
        <v>0.56390743904332974</v>
      </c>
      <c r="L1519" s="2">
        <f t="shared" si="598"/>
        <v>0</v>
      </c>
      <c r="M1519" s="2">
        <f t="shared" si="599"/>
        <v>3.1681938189159764E-2</v>
      </c>
      <c r="N1519" s="55">
        <v>5208</v>
      </c>
      <c r="O1519" s="55">
        <v>7262</v>
      </c>
      <c r="Q1519" s="55">
        <v>399</v>
      </c>
      <c r="X1519" s="119">
        <v>8</v>
      </c>
      <c r="Y1519" s="55">
        <v>0</v>
      </c>
      <c r="AA1519" s="55">
        <v>0</v>
      </c>
      <c r="AB1519" s="55">
        <v>1</v>
      </c>
      <c r="AG1519" s="7">
        <f>IF(Q1519&gt;0,RANK(Q1519,(N1519:P1519,Q1519:AE1519)),0)</f>
        <v>3</v>
      </c>
      <c r="AH1519" s="7">
        <f>IF(R1519&gt;0,RANK(R1519,(N1519:P1519,Q1519:AE1519)),0)</f>
        <v>0</v>
      </c>
      <c r="AI1519" s="7">
        <f>IF(T1519&gt;0,RANK(T1519,(N1519:P1519,Q1519:AE1519)),0)</f>
        <v>0</v>
      </c>
      <c r="AJ1519" s="7">
        <f>IF(S1519&gt;0,RANK(S1519,(N1519:P1519,Q1519:AE1519)),0)</f>
        <v>0</v>
      </c>
      <c r="AK1519" s="2">
        <f t="shared" si="600"/>
        <v>3.09830719055754E-2</v>
      </c>
      <c r="AL1519" s="2">
        <f t="shared" si="601"/>
        <v>0</v>
      </c>
      <c r="AM1519" s="2">
        <f t="shared" si="602"/>
        <v>0</v>
      </c>
      <c r="AN1519" s="2">
        <f t="shared" si="603"/>
        <v>0</v>
      </c>
      <c r="AP1519" t="s">
        <v>700</v>
      </c>
      <c r="AQ1519" t="s">
        <v>310</v>
      </c>
      <c r="AT1519">
        <v>2</v>
      </c>
      <c r="AU1519" s="95">
        <v>37</v>
      </c>
      <c r="AV1519" s="97">
        <v>55</v>
      </c>
      <c r="AW1519" s="100">
        <f t="shared" si="604"/>
        <v>37055</v>
      </c>
      <c r="AY1519" s="7" t="s">
        <v>1461</v>
      </c>
    </row>
    <row r="1520" spans="1:51" ht="13" hidden="1" customHeight="1" outlineLevel="1">
      <c r="A1520" t="s">
        <v>2194</v>
      </c>
      <c r="B1520" t="s">
        <v>310</v>
      </c>
      <c r="C1520" s="1">
        <f t="shared" si="593"/>
        <v>43012</v>
      </c>
      <c r="D1520" s="7">
        <f>IF(N1520&gt;0, RANK(N1520,(N1520:P1520,Q1520:AE1520)),0)</f>
        <v>2</v>
      </c>
      <c r="E1520" s="7">
        <f>IF(O1520&gt;0,RANK(O1520,(N1520:P1520,Q1520:AE1520)),0)</f>
        <v>1</v>
      </c>
      <c r="F1520" s="7">
        <f>IF(P1520&gt;0,RANK(P1520,(N1520:P1520,Q1520:AE1520)),0)</f>
        <v>0</v>
      </c>
      <c r="G1520" s="1">
        <f t="shared" si="605"/>
        <v>17412</v>
      </c>
      <c r="H1520" s="2">
        <f t="shared" si="606"/>
        <v>0.40481726029945131</v>
      </c>
      <c r="I1520" s="2"/>
      <c r="J1520" s="2">
        <f t="shared" si="596"/>
        <v>0.2757835022784339</v>
      </c>
      <c r="K1520" s="2">
        <f t="shared" si="597"/>
        <v>0.68060076257788527</v>
      </c>
      <c r="L1520" s="2">
        <f t="shared" si="598"/>
        <v>0</v>
      </c>
      <c r="M1520" s="2">
        <f t="shared" si="599"/>
        <v>4.3615735143680889E-2</v>
      </c>
      <c r="N1520" s="55">
        <v>11862</v>
      </c>
      <c r="O1520" s="55">
        <v>29274</v>
      </c>
      <c r="Q1520" s="55">
        <v>1798</v>
      </c>
      <c r="X1520" s="119">
        <v>56</v>
      </c>
      <c r="Y1520" s="55">
        <v>22</v>
      </c>
      <c r="AA1520" s="55">
        <v>0</v>
      </c>
      <c r="AB1520" s="55">
        <v>0</v>
      </c>
      <c r="AG1520" s="7">
        <f>IF(Q1520&gt;0,RANK(Q1520,(N1520:P1520,Q1520:AE1520)),0)</f>
        <v>3</v>
      </c>
      <c r="AH1520" s="7">
        <f>IF(R1520&gt;0,RANK(R1520,(N1520:P1520,Q1520:AE1520)),0)</f>
        <v>0</v>
      </c>
      <c r="AI1520" s="7">
        <f>IF(T1520&gt;0,RANK(T1520,(N1520:P1520,Q1520:AE1520)),0)</f>
        <v>0</v>
      </c>
      <c r="AJ1520" s="7">
        <f>IF(S1520&gt;0,RANK(S1520,(N1520:P1520,Q1520:AE1520)),0)</f>
        <v>0</v>
      </c>
      <c r="AK1520" s="2">
        <f t="shared" si="600"/>
        <v>4.1802287733655727E-2</v>
      </c>
      <c r="AL1520" s="2">
        <f t="shared" si="601"/>
        <v>0</v>
      </c>
      <c r="AM1520" s="2">
        <f t="shared" si="602"/>
        <v>0</v>
      </c>
      <c r="AN1520" s="2">
        <f t="shared" si="603"/>
        <v>0</v>
      </c>
      <c r="AP1520" t="s">
        <v>2194</v>
      </c>
      <c r="AQ1520" t="s">
        <v>310</v>
      </c>
      <c r="AT1520">
        <v>2</v>
      </c>
      <c r="AU1520" s="95">
        <v>37</v>
      </c>
      <c r="AV1520" s="97">
        <v>57</v>
      </c>
      <c r="AW1520" s="100">
        <f t="shared" si="604"/>
        <v>37057</v>
      </c>
      <c r="AY1520" s="7" t="s">
        <v>1461</v>
      </c>
    </row>
    <row r="1521" spans="1:51" ht="13" hidden="1" customHeight="1" outlineLevel="1">
      <c r="A1521" t="s">
        <v>701</v>
      </c>
      <c r="B1521" t="s">
        <v>310</v>
      </c>
      <c r="C1521" s="1">
        <f t="shared" si="593"/>
        <v>13883</v>
      </c>
      <c r="D1521" s="7">
        <f>IF(N1521&gt;0, RANK(N1521,(N1521:P1521,Q1521:AE1521)),0)</f>
        <v>2</v>
      </c>
      <c r="E1521" s="7">
        <f>IF(O1521&gt;0,RANK(O1521,(N1521:P1521,Q1521:AE1521)),0)</f>
        <v>1</v>
      </c>
      <c r="F1521" s="7">
        <f>IF(P1521&gt;0,RANK(P1521,(N1521:P1521,Q1521:AE1521)),0)</f>
        <v>0</v>
      </c>
      <c r="G1521" s="1">
        <f t="shared" si="605"/>
        <v>5776</v>
      </c>
      <c r="H1521" s="2">
        <f t="shared" si="606"/>
        <v>0.41604840452351799</v>
      </c>
      <c r="I1521" s="2"/>
      <c r="J1521" s="2">
        <f t="shared" si="596"/>
        <v>0.26975437585536266</v>
      </c>
      <c r="K1521" s="2">
        <f t="shared" si="597"/>
        <v>0.68580278037888065</v>
      </c>
      <c r="L1521" s="2">
        <f t="shared" si="598"/>
        <v>0</v>
      </c>
      <c r="M1521" s="2">
        <f t="shared" si="599"/>
        <v>4.444284376575669E-2</v>
      </c>
      <c r="N1521" s="55">
        <v>3745</v>
      </c>
      <c r="O1521" s="55">
        <v>9521</v>
      </c>
      <c r="Q1521" s="55">
        <v>592</v>
      </c>
      <c r="X1521" s="119">
        <v>22</v>
      </c>
      <c r="Y1521" s="55">
        <v>3</v>
      </c>
      <c r="AA1521" s="55">
        <v>0</v>
      </c>
      <c r="AB1521" s="55">
        <v>0</v>
      </c>
      <c r="AG1521" s="7">
        <f>IF(Q1521&gt;0,RANK(Q1521,(N1521:P1521,Q1521:AE1521)),0)</f>
        <v>3</v>
      </c>
      <c r="AH1521" s="7">
        <f>IF(R1521&gt;0,RANK(R1521,(N1521:P1521,Q1521:AE1521)),0)</f>
        <v>0</v>
      </c>
      <c r="AI1521" s="7">
        <f>IF(T1521&gt;0,RANK(T1521,(N1521:P1521,Q1521:AE1521)),0)</f>
        <v>0</v>
      </c>
      <c r="AJ1521" s="7">
        <f>IF(S1521&gt;0,RANK(S1521,(N1521:P1521,Q1521:AE1521)),0)</f>
        <v>0</v>
      </c>
      <c r="AK1521" s="2">
        <f t="shared" si="600"/>
        <v>4.2642080242022616E-2</v>
      </c>
      <c r="AL1521" s="2">
        <f t="shared" si="601"/>
        <v>0</v>
      </c>
      <c r="AM1521" s="2">
        <f t="shared" si="602"/>
        <v>0</v>
      </c>
      <c r="AN1521" s="2">
        <f t="shared" si="603"/>
        <v>0</v>
      </c>
      <c r="AP1521" t="s">
        <v>701</v>
      </c>
      <c r="AQ1521" t="s">
        <v>310</v>
      </c>
      <c r="AT1521">
        <v>2</v>
      </c>
      <c r="AU1521" s="95">
        <v>37</v>
      </c>
      <c r="AV1521" s="97">
        <v>59</v>
      </c>
      <c r="AW1521" s="100">
        <f t="shared" si="604"/>
        <v>37059</v>
      </c>
      <c r="AY1521" s="7" t="s">
        <v>1461</v>
      </c>
    </row>
    <row r="1522" spans="1:51" ht="13" hidden="1" customHeight="1" outlineLevel="1">
      <c r="A1522" t="s">
        <v>702</v>
      </c>
      <c r="B1522" t="s">
        <v>310</v>
      </c>
      <c r="C1522" s="1">
        <f t="shared" si="593"/>
        <v>12786</v>
      </c>
      <c r="D1522" s="7">
        <f>IF(N1522&gt;0, RANK(N1522,(N1522:P1522,Q1522:AE1522)),0)</f>
        <v>2</v>
      </c>
      <c r="E1522" s="7">
        <f>IF(O1522&gt;0,RANK(O1522,(N1522:P1522,Q1522:AE1522)),0)</f>
        <v>1</v>
      </c>
      <c r="F1522" s="7">
        <f>IF(P1522&gt;0,RANK(P1522,(N1522:P1522,Q1522:AE1522)),0)</f>
        <v>0</v>
      </c>
      <c r="G1522" s="1">
        <f t="shared" si="605"/>
        <v>1380</v>
      </c>
      <c r="H1522" s="2">
        <f t="shared" si="606"/>
        <v>0.10793054903801032</v>
      </c>
      <c r="I1522" s="2"/>
      <c r="J1522" s="2">
        <f t="shared" si="596"/>
        <v>0.42734240575629595</v>
      </c>
      <c r="K1522" s="2">
        <f t="shared" si="597"/>
        <v>0.53527295479430625</v>
      </c>
      <c r="L1522" s="2">
        <f t="shared" si="598"/>
        <v>0</v>
      </c>
      <c r="M1522" s="2">
        <f t="shared" si="599"/>
        <v>3.7384639449397739E-2</v>
      </c>
      <c r="N1522" s="55">
        <v>5464</v>
      </c>
      <c r="O1522" s="55">
        <v>6844</v>
      </c>
      <c r="Q1522" s="55">
        <v>466</v>
      </c>
      <c r="X1522" s="119">
        <v>11</v>
      </c>
      <c r="Y1522" s="55">
        <v>0</v>
      </c>
      <c r="AA1522" s="55">
        <v>1</v>
      </c>
      <c r="AB1522" s="55">
        <v>0</v>
      </c>
      <c r="AG1522" s="7">
        <f>IF(Q1522&gt;0,RANK(Q1522,(N1522:P1522,Q1522:AE1522)),0)</f>
        <v>3</v>
      </c>
      <c r="AH1522" s="7">
        <f>IF(R1522&gt;0,RANK(R1522,(N1522:P1522,Q1522:AE1522)),0)</f>
        <v>0</v>
      </c>
      <c r="AI1522" s="7">
        <f>IF(T1522&gt;0,RANK(T1522,(N1522:P1522,Q1522:AE1522)),0)</f>
        <v>0</v>
      </c>
      <c r="AJ1522" s="7">
        <f>IF(S1522&gt;0,RANK(S1522,(N1522:P1522,Q1522:AE1522)),0)</f>
        <v>0</v>
      </c>
      <c r="AK1522" s="2">
        <f t="shared" si="600"/>
        <v>3.6446112936023775E-2</v>
      </c>
      <c r="AL1522" s="2">
        <f t="shared" si="601"/>
        <v>0</v>
      </c>
      <c r="AM1522" s="2">
        <f t="shared" si="602"/>
        <v>0</v>
      </c>
      <c r="AN1522" s="2">
        <f t="shared" si="603"/>
        <v>0</v>
      </c>
      <c r="AP1522" t="s">
        <v>702</v>
      </c>
      <c r="AQ1522" t="s">
        <v>310</v>
      </c>
      <c r="AT1522">
        <v>2</v>
      </c>
      <c r="AU1522" s="95">
        <v>37</v>
      </c>
      <c r="AV1522" s="97">
        <v>61</v>
      </c>
      <c r="AW1522" s="100">
        <f t="shared" si="604"/>
        <v>37061</v>
      </c>
      <c r="AY1522" s="7" t="s">
        <v>1461</v>
      </c>
    </row>
    <row r="1523" spans="1:51" ht="13" hidden="1" customHeight="1" outlineLevel="1">
      <c r="A1523" t="s">
        <v>703</v>
      </c>
      <c r="B1523" t="s">
        <v>310</v>
      </c>
      <c r="C1523" s="1">
        <f t="shared" si="593"/>
        <v>93333</v>
      </c>
      <c r="D1523" s="7">
        <f>IF(N1523&gt;0, RANK(N1523,(N1523:P1523,Q1523:AE1523)),0)</f>
        <v>1</v>
      </c>
      <c r="E1523" s="7">
        <f>IF(O1523&gt;0,RANK(O1523,(N1523:P1523,Q1523:AE1523)),0)</f>
        <v>2</v>
      </c>
      <c r="F1523" s="7">
        <f>IF(P1523&gt;0,RANK(P1523,(N1523:P1523,Q1523:AE1523)),0)</f>
        <v>0</v>
      </c>
      <c r="G1523" s="1">
        <f t="shared" si="605"/>
        <v>51680</v>
      </c>
      <c r="H1523" s="2">
        <f t="shared" si="606"/>
        <v>0.55371626327236878</v>
      </c>
      <c r="I1523" s="2"/>
      <c r="J1523" s="2">
        <f t="shared" si="596"/>
        <v>0.76615987914242556</v>
      </c>
      <c r="K1523" s="2">
        <f t="shared" si="597"/>
        <v>0.21244361587005667</v>
      </c>
      <c r="L1523" s="2">
        <f t="shared" si="598"/>
        <v>0</v>
      </c>
      <c r="M1523" s="2">
        <f t="shared" si="599"/>
        <v>2.1396504987517773E-2</v>
      </c>
      <c r="N1523" s="55">
        <v>71508</v>
      </c>
      <c r="O1523" s="55">
        <v>19828</v>
      </c>
      <c r="Q1523" s="55">
        <v>1891</v>
      </c>
      <c r="X1523" s="119">
        <v>93</v>
      </c>
      <c r="Y1523" s="55">
        <v>4</v>
      </c>
      <c r="AA1523" s="55">
        <v>4</v>
      </c>
      <c r="AB1523" s="55">
        <v>5</v>
      </c>
      <c r="AG1523" s="7">
        <f>IF(Q1523&gt;0,RANK(Q1523,(N1523:P1523,Q1523:AE1523)),0)</f>
        <v>3</v>
      </c>
      <c r="AH1523" s="7">
        <f>IF(R1523&gt;0,RANK(R1523,(N1523:P1523,Q1523:AE1523)),0)</f>
        <v>0</v>
      </c>
      <c r="AI1523" s="7">
        <f>IF(T1523&gt;0,RANK(T1523,(N1523:P1523,Q1523:AE1523)),0)</f>
        <v>0</v>
      </c>
      <c r="AJ1523" s="7">
        <f>IF(S1523&gt;0,RANK(S1523,(N1523:P1523,Q1523:AE1523)),0)</f>
        <v>0</v>
      </c>
      <c r="AK1523" s="2">
        <f t="shared" si="600"/>
        <v>2.0260786645666592E-2</v>
      </c>
      <c r="AL1523" s="2">
        <f t="shared" si="601"/>
        <v>0</v>
      </c>
      <c r="AM1523" s="2">
        <f t="shared" si="602"/>
        <v>0</v>
      </c>
      <c r="AN1523" s="2">
        <f t="shared" si="603"/>
        <v>0</v>
      </c>
      <c r="AP1523" t="s">
        <v>703</v>
      </c>
      <c r="AQ1523" t="s">
        <v>310</v>
      </c>
      <c r="AT1523">
        <v>2</v>
      </c>
      <c r="AU1523" s="95">
        <v>37</v>
      </c>
      <c r="AV1523" s="97">
        <v>63</v>
      </c>
      <c r="AW1523" s="100">
        <f t="shared" si="604"/>
        <v>37063</v>
      </c>
      <c r="AY1523" s="7" t="s">
        <v>1461</v>
      </c>
    </row>
    <row r="1524" spans="1:51" ht="13" hidden="1" customHeight="1" outlineLevel="1">
      <c r="A1524" t="s">
        <v>631</v>
      </c>
      <c r="B1524" t="s">
        <v>310</v>
      </c>
      <c r="C1524" s="1">
        <f t="shared" ref="C1524:C1555" si="607">SUM(N1524:AE1524)</f>
        <v>17012</v>
      </c>
      <c r="D1524" s="7">
        <f>IF(N1524&gt;0, RANK(N1524,(N1524:P1524,Q1524:AE1524)),0)</f>
        <v>1</v>
      </c>
      <c r="E1524" s="7">
        <f>IF(O1524&gt;0,RANK(O1524,(N1524:P1524,Q1524:AE1524)),0)</f>
        <v>2</v>
      </c>
      <c r="F1524" s="7">
        <f>IF(P1524&gt;0,RANK(P1524,(N1524:P1524,Q1524:AE1524)),0)</f>
        <v>0</v>
      </c>
      <c r="G1524" s="1">
        <f t="shared" si="605"/>
        <v>6279</v>
      </c>
      <c r="H1524" s="2">
        <f t="shared" si="606"/>
        <v>0.36909240536092169</v>
      </c>
      <c r="I1524" s="2"/>
      <c r="J1524" s="2">
        <f t="shared" ref="J1524:J1555" si="608">IF($C1524=0,"-",N1524/$C1524)</f>
        <v>0.6722313660945215</v>
      </c>
      <c r="K1524" s="2">
        <f t="shared" ref="K1524:K1555" si="609">IF($C1524=0,"-",O1524/$C1524)</f>
        <v>0.3031389607335998</v>
      </c>
      <c r="L1524" s="2">
        <f t="shared" ref="L1524:L1555" si="610">IF($C1524=0,"-",P1524/$C1524)</f>
        <v>0</v>
      </c>
      <c r="M1524" s="2">
        <f t="shared" ref="M1524:M1555" si="611">IF(C1524=0,"-",(1-J1524-K1524-L1524))</f>
        <v>2.4629673171878697E-2</v>
      </c>
      <c r="N1524" s="55">
        <v>11436</v>
      </c>
      <c r="O1524" s="55">
        <v>5157</v>
      </c>
      <c r="Q1524" s="55">
        <v>411</v>
      </c>
      <c r="X1524" s="119">
        <v>8</v>
      </c>
      <c r="Y1524" s="55">
        <v>0</v>
      </c>
      <c r="AA1524" s="55">
        <v>0</v>
      </c>
      <c r="AB1524" s="55">
        <v>0</v>
      </c>
      <c r="AG1524" s="7">
        <f>IF(Q1524&gt;0,RANK(Q1524,(N1524:P1524,Q1524:AE1524)),0)</f>
        <v>3</v>
      </c>
      <c r="AH1524" s="7">
        <f>IF(R1524&gt;0,RANK(R1524,(N1524:P1524,Q1524:AE1524)),0)</f>
        <v>0</v>
      </c>
      <c r="AI1524" s="7">
        <f>IF(T1524&gt;0,RANK(T1524,(N1524:P1524,Q1524:AE1524)),0)</f>
        <v>0</v>
      </c>
      <c r="AJ1524" s="7">
        <f>IF(S1524&gt;0,RANK(S1524,(N1524:P1524,Q1524:AE1524)),0)</f>
        <v>0</v>
      </c>
      <c r="AK1524" s="2">
        <f t="shared" ref="AK1524:AK1555" si="612">IF($C1524=0,"-",Q1524/$C1524)</f>
        <v>2.4159416882200798E-2</v>
      </c>
      <c r="AL1524" s="2">
        <f t="shared" ref="AL1524:AL1555" si="613">IF($C1524=0,"-",R1524/$C1524)</f>
        <v>0</v>
      </c>
      <c r="AM1524" s="2">
        <f t="shared" ref="AM1524:AM1555" si="614">IF($C1524=0,"-",T1524/$C1524)</f>
        <v>0</v>
      </c>
      <c r="AN1524" s="2">
        <f t="shared" ref="AN1524:AN1555" si="615">IF($C1524=0,"-",S1524/$C1524)</f>
        <v>0</v>
      </c>
      <c r="AP1524" t="s">
        <v>631</v>
      </c>
      <c r="AQ1524" t="s">
        <v>310</v>
      </c>
      <c r="AT1524">
        <v>2</v>
      </c>
      <c r="AU1524" s="95">
        <v>37</v>
      </c>
      <c r="AV1524" s="97">
        <v>65</v>
      </c>
      <c r="AW1524" s="100">
        <f t="shared" si="604"/>
        <v>37065</v>
      </c>
      <c r="AY1524" s="7" t="s">
        <v>1461</v>
      </c>
    </row>
    <row r="1525" spans="1:51" ht="13" hidden="1" customHeight="1" outlineLevel="1">
      <c r="A1525" t="s">
        <v>1676</v>
      </c>
      <c r="B1525" t="s">
        <v>310</v>
      </c>
      <c r="C1525" s="1">
        <f t="shared" si="607"/>
        <v>108807</v>
      </c>
      <c r="D1525" s="7">
        <f>IF(N1525&gt;0, RANK(N1525,(N1525:P1525,Q1525:AE1525)),0)</f>
        <v>1</v>
      </c>
      <c r="E1525" s="7">
        <f>IF(O1525&gt;0,RANK(O1525,(N1525:P1525,Q1525:AE1525)),0)</f>
        <v>2</v>
      </c>
      <c r="F1525" s="7">
        <f>IF(P1525&gt;0,RANK(P1525,(N1525:P1525,Q1525:AE1525)),0)</f>
        <v>0</v>
      </c>
      <c r="G1525" s="1">
        <f t="shared" si="605"/>
        <v>6449</v>
      </c>
      <c r="H1525" s="2">
        <f t="shared" si="606"/>
        <v>5.9270083726230847E-2</v>
      </c>
      <c r="I1525" s="2"/>
      <c r="J1525" s="2">
        <f t="shared" si="608"/>
        <v>0.51474629389653237</v>
      </c>
      <c r="K1525" s="2">
        <f t="shared" si="609"/>
        <v>0.45547621017030154</v>
      </c>
      <c r="L1525" s="2">
        <f t="shared" si="610"/>
        <v>0</v>
      </c>
      <c r="M1525" s="2">
        <f t="shared" si="611"/>
        <v>2.9777495933166087E-2</v>
      </c>
      <c r="N1525" s="55">
        <v>56008</v>
      </c>
      <c r="O1525" s="55">
        <v>49559</v>
      </c>
      <c r="Q1525" s="55">
        <v>3031</v>
      </c>
      <c r="X1525" s="119">
        <v>184</v>
      </c>
      <c r="Y1525" s="55">
        <v>21</v>
      </c>
      <c r="AA1525" s="55">
        <v>4</v>
      </c>
      <c r="AB1525" s="55">
        <v>0</v>
      </c>
      <c r="AG1525" s="7">
        <f>IF(Q1525&gt;0,RANK(Q1525,(N1525:P1525,Q1525:AE1525)),0)</f>
        <v>3</v>
      </c>
      <c r="AH1525" s="7">
        <f>IF(R1525&gt;0,RANK(R1525,(N1525:P1525,Q1525:AE1525)),0)</f>
        <v>0</v>
      </c>
      <c r="AI1525" s="7">
        <f>IF(T1525&gt;0,RANK(T1525,(N1525:P1525,Q1525:AE1525)),0)</f>
        <v>0</v>
      </c>
      <c r="AJ1525" s="7">
        <f>IF(S1525&gt;0,RANK(S1525,(N1525:P1525,Q1525:AE1525)),0)</f>
        <v>0</v>
      </c>
      <c r="AK1525" s="2">
        <f t="shared" si="612"/>
        <v>2.7856663633773562E-2</v>
      </c>
      <c r="AL1525" s="2">
        <f t="shared" si="613"/>
        <v>0</v>
      </c>
      <c r="AM1525" s="2">
        <f t="shared" si="614"/>
        <v>0</v>
      </c>
      <c r="AN1525" s="2">
        <f t="shared" si="615"/>
        <v>0</v>
      </c>
      <c r="AP1525" t="s">
        <v>1676</v>
      </c>
      <c r="AQ1525" t="s">
        <v>310</v>
      </c>
      <c r="AT1525">
        <v>2</v>
      </c>
      <c r="AU1525" s="95">
        <v>37</v>
      </c>
      <c r="AV1525" s="97">
        <v>67</v>
      </c>
      <c r="AW1525" s="100">
        <f t="shared" si="604"/>
        <v>37067</v>
      </c>
      <c r="AY1525" s="7" t="s">
        <v>1461</v>
      </c>
    </row>
    <row r="1526" spans="1:51" ht="13" hidden="1" customHeight="1" outlineLevel="1">
      <c r="A1526" t="s">
        <v>2389</v>
      </c>
      <c r="B1526" t="s">
        <v>310</v>
      </c>
      <c r="C1526" s="1">
        <f t="shared" si="607"/>
        <v>19862</v>
      </c>
      <c r="D1526" s="7">
        <f>IF(N1526&gt;0, RANK(N1526,(N1526:P1526,Q1526:AE1526)),0)</f>
        <v>2</v>
      </c>
      <c r="E1526" s="7">
        <f>IF(O1526&gt;0,RANK(O1526,(N1526:P1526,Q1526:AE1526)),0)</f>
        <v>1</v>
      </c>
      <c r="F1526" s="7">
        <f>IF(P1526&gt;0,RANK(P1526,(N1526:P1526,Q1526:AE1526)),0)</f>
        <v>0</v>
      </c>
      <c r="G1526" s="1">
        <f t="shared" si="605"/>
        <v>634</v>
      </c>
      <c r="H1526" s="2">
        <f t="shared" si="606"/>
        <v>3.1920249723089315E-2</v>
      </c>
      <c r="I1526" s="2"/>
      <c r="J1526" s="2">
        <f t="shared" si="608"/>
        <v>0.45972208236834156</v>
      </c>
      <c r="K1526" s="2">
        <f t="shared" si="609"/>
        <v>0.49164233209143088</v>
      </c>
      <c r="L1526" s="2">
        <f t="shared" si="610"/>
        <v>0</v>
      </c>
      <c r="M1526" s="2">
        <f t="shared" si="611"/>
        <v>4.8635585540227566E-2</v>
      </c>
      <c r="N1526" s="55">
        <v>9131</v>
      </c>
      <c r="O1526" s="55">
        <v>9765</v>
      </c>
      <c r="Q1526" s="55">
        <v>925</v>
      </c>
      <c r="X1526" s="119">
        <v>41</v>
      </c>
      <c r="Y1526" s="55">
        <v>0</v>
      </c>
      <c r="AA1526" s="55">
        <v>0</v>
      </c>
      <c r="AB1526" s="55">
        <v>0</v>
      </c>
      <c r="AG1526" s="7">
        <f>IF(Q1526&gt;0,RANK(Q1526,(N1526:P1526,Q1526:AE1526)),0)</f>
        <v>3</v>
      </c>
      <c r="AH1526" s="7">
        <f>IF(R1526&gt;0,RANK(R1526,(N1526:P1526,Q1526:AE1526)),0)</f>
        <v>0</v>
      </c>
      <c r="AI1526" s="7">
        <f>IF(T1526&gt;0,RANK(T1526,(N1526:P1526,Q1526:AE1526)),0)</f>
        <v>0</v>
      </c>
      <c r="AJ1526" s="7">
        <f>IF(S1526&gt;0,RANK(S1526,(N1526:P1526,Q1526:AE1526)),0)</f>
        <v>0</v>
      </c>
      <c r="AK1526" s="2">
        <f t="shared" si="612"/>
        <v>4.6571342261605073E-2</v>
      </c>
      <c r="AL1526" s="2">
        <f t="shared" si="613"/>
        <v>0</v>
      </c>
      <c r="AM1526" s="2">
        <f t="shared" si="614"/>
        <v>0</v>
      </c>
      <c r="AN1526" s="2">
        <f t="shared" si="615"/>
        <v>0</v>
      </c>
      <c r="AP1526" t="s">
        <v>2389</v>
      </c>
      <c r="AQ1526" t="s">
        <v>310</v>
      </c>
      <c r="AT1526">
        <v>2</v>
      </c>
      <c r="AU1526" s="95">
        <v>37</v>
      </c>
      <c r="AV1526" s="97">
        <v>69</v>
      </c>
      <c r="AW1526" s="100">
        <f t="shared" si="604"/>
        <v>37069</v>
      </c>
      <c r="AY1526" s="7" t="s">
        <v>1461</v>
      </c>
    </row>
    <row r="1527" spans="1:51" ht="13" hidden="1" customHeight="1" outlineLevel="1">
      <c r="A1527" t="s">
        <v>727</v>
      </c>
      <c r="B1527" t="s">
        <v>310</v>
      </c>
      <c r="C1527" s="1">
        <f t="shared" si="607"/>
        <v>54782</v>
      </c>
      <c r="D1527" s="7">
        <f>IF(N1527&gt;0, RANK(N1527,(N1527:P1527,Q1527:AE1527)),0)</f>
        <v>2</v>
      </c>
      <c r="E1527" s="7">
        <f>IF(O1527&gt;0,RANK(O1527,(N1527:P1527,Q1527:AE1527)),0)</f>
        <v>1</v>
      </c>
      <c r="F1527" s="7">
        <f>IF(P1527&gt;0,RANK(P1527,(N1527:P1527,Q1527:AE1527)),0)</f>
        <v>0</v>
      </c>
      <c r="G1527" s="1">
        <f t="shared" si="605"/>
        <v>14107</v>
      </c>
      <c r="H1527" s="2">
        <f t="shared" si="606"/>
        <v>0.25751159139863461</v>
      </c>
      <c r="I1527" s="2"/>
      <c r="J1527" s="2">
        <f t="shared" si="608"/>
        <v>0.34792450074842102</v>
      </c>
      <c r="K1527" s="2">
        <f t="shared" si="609"/>
        <v>0.60543609214705563</v>
      </c>
      <c r="L1527" s="2">
        <f t="shared" si="610"/>
        <v>0</v>
      </c>
      <c r="M1527" s="2">
        <f t="shared" si="611"/>
        <v>4.6639407104523301E-2</v>
      </c>
      <c r="N1527" s="55">
        <v>19060</v>
      </c>
      <c r="O1527" s="55">
        <v>33167</v>
      </c>
      <c r="Q1527" s="55">
        <v>2426</v>
      </c>
      <c r="X1527" s="119">
        <v>110</v>
      </c>
      <c r="Y1527" s="55">
        <v>16</v>
      </c>
      <c r="AA1527" s="55">
        <v>2</v>
      </c>
      <c r="AB1527" s="55">
        <v>1</v>
      </c>
      <c r="AG1527" s="7">
        <f>IF(Q1527&gt;0,RANK(Q1527,(N1527:P1527,Q1527:AE1527)),0)</f>
        <v>3</v>
      </c>
      <c r="AH1527" s="7">
        <f>IF(R1527&gt;0,RANK(R1527,(N1527:P1527,Q1527:AE1527)),0)</f>
        <v>0</v>
      </c>
      <c r="AI1527" s="7">
        <f>IF(T1527&gt;0,RANK(T1527,(N1527:P1527,Q1527:AE1527)),0)</f>
        <v>0</v>
      </c>
      <c r="AJ1527" s="7">
        <f>IF(S1527&gt;0,RANK(S1527,(N1527:P1527,Q1527:AE1527)),0)</f>
        <v>0</v>
      </c>
      <c r="AK1527" s="2">
        <f t="shared" si="612"/>
        <v>4.4284619035449599E-2</v>
      </c>
      <c r="AL1527" s="2">
        <f t="shared" si="613"/>
        <v>0</v>
      </c>
      <c r="AM1527" s="2">
        <f t="shared" si="614"/>
        <v>0</v>
      </c>
      <c r="AN1527" s="2">
        <f t="shared" si="615"/>
        <v>0</v>
      </c>
      <c r="AP1527" t="s">
        <v>727</v>
      </c>
      <c r="AQ1527" t="s">
        <v>310</v>
      </c>
      <c r="AT1527">
        <v>2</v>
      </c>
      <c r="AU1527" s="95">
        <v>37</v>
      </c>
      <c r="AV1527" s="97">
        <v>71</v>
      </c>
      <c r="AW1527" s="100">
        <f t="shared" si="604"/>
        <v>37071</v>
      </c>
      <c r="AY1527" s="7" t="s">
        <v>1461</v>
      </c>
    </row>
    <row r="1528" spans="1:51" ht="13" hidden="1" customHeight="1" outlineLevel="1">
      <c r="A1528" t="s">
        <v>695</v>
      </c>
      <c r="B1528" t="s">
        <v>310</v>
      </c>
      <c r="C1528" s="1">
        <f t="shared" si="607"/>
        <v>3355</v>
      </c>
      <c r="D1528" s="7">
        <f>IF(N1528&gt;0, RANK(N1528,(N1528:P1528,Q1528:AE1528)),0)</f>
        <v>1</v>
      </c>
      <c r="E1528" s="7">
        <f>IF(O1528&gt;0,RANK(O1528,(N1528:P1528,Q1528:AE1528)),0)</f>
        <v>2</v>
      </c>
      <c r="F1528" s="7">
        <f>IF(P1528&gt;0,RANK(P1528,(N1528:P1528,Q1528:AE1528)),0)</f>
        <v>0</v>
      </c>
      <c r="G1528" s="1">
        <f t="shared" si="605"/>
        <v>16</v>
      </c>
      <c r="H1528" s="2">
        <f t="shared" si="606"/>
        <v>4.7690014903129657E-3</v>
      </c>
      <c r="I1528" s="2"/>
      <c r="J1528" s="2">
        <f t="shared" si="608"/>
        <v>0.49001490312965723</v>
      </c>
      <c r="K1528" s="2">
        <f t="shared" si="609"/>
        <v>0.48524590163934428</v>
      </c>
      <c r="L1528" s="2">
        <f t="shared" si="610"/>
        <v>0</v>
      </c>
      <c r="M1528" s="2">
        <f t="shared" si="611"/>
        <v>2.473919523099849E-2</v>
      </c>
      <c r="N1528" s="55">
        <v>1644</v>
      </c>
      <c r="O1528" s="55">
        <v>1628</v>
      </c>
      <c r="Q1528" s="55">
        <v>79</v>
      </c>
      <c r="X1528" s="119">
        <v>4</v>
      </c>
      <c r="Y1528" s="55">
        <v>0</v>
      </c>
      <c r="AA1528" s="55">
        <v>0</v>
      </c>
      <c r="AB1528" s="55">
        <v>0</v>
      </c>
      <c r="AG1528" s="7">
        <f>IF(Q1528&gt;0,RANK(Q1528,(N1528:P1528,Q1528:AE1528)),0)</f>
        <v>3</v>
      </c>
      <c r="AH1528" s="7">
        <f>IF(R1528&gt;0,RANK(R1528,(N1528:P1528,Q1528:AE1528)),0)</f>
        <v>0</v>
      </c>
      <c r="AI1528" s="7">
        <f>IF(T1528&gt;0,RANK(T1528,(N1528:P1528,Q1528:AE1528)),0)</f>
        <v>0</v>
      </c>
      <c r="AJ1528" s="7">
        <f>IF(S1528&gt;0,RANK(S1528,(N1528:P1528,Q1528:AE1528)),0)</f>
        <v>0</v>
      </c>
      <c r="AK1528" s="2">
        <f t="shared" si="612"/>
        <v>2.3546944858420269E-2</v>
      </c>
      <c r="AL1528" s="2">
        <f t="shared" si="613"/>
        <v>0</v>
      </c>
      <c r="AM1528" s="2">
        <f t="shared" si="614"/>
        <v>0</v>
      </c>
      <c r="AN1528" s="2">
        <f t="shared" si="615"/>
        <v>0</v>
      </c>
      <c r="AP1528" t="s">
        <v>695</v>
      </c>
      <c r="AQ1528" t="s">
        <v>310</v>
      </c>
      <c r="AT1528">
        <v>2</v>
      </c>
      <c r="AU1528" s="95">
        <v>37</v>
      </c>
      <c r="AV1528" s="97">
        <v>73</v>
      </c>
      <c r="AW1528" s="100">
        <f t="shared" si="604"/>
        <v>37073</v>
      </c>
      <c r="AY1528" s="7" t="s">
        <v>1461</v>
      </c>
    </row>
    <row r="1529" spans="1:51" ht="13" hidden="1" customHeight="1" outlineLevel="1">
      <c r="A1529" t="s">
        <v>2014</v>
      </c>
      <c r="B1529" t="s">
        <v>310</v>
      </c>
      <c r="C1529" s="1">
        <f t="shared" si="607"/>
        <v>3328</v>
      </c>
      <c r="D1529" s="7">
        <f>IF(N1529&gt;0, RANK(N1529,(N1529:P1529,Q1529:AE1529)),0)</f>
        <v>2</v>
      </c>
      <c r="E1529" s="7">
        <f>IF(O1529&gt;0,RANK(O1529,(N1529:P1529,Q1529:AE1529)),0)</f>
        <v>1</v>
      </c>
      <c r="F1529" s="7">
        <f>IF(P1529&gt;0,RANK(P1529,(N1529:P1529,Q1529:AE1529)),0)</f>
        <v>0</v>
      </c>
      <c r="G1529" s="1">
        <f t="shared" si="605"/>
        <v>1049</v>
      </c>
      <c r="H1529" s="2">
        <f t="shared" si="606"/>
        <v>0.31520432692307693</v>
      </c>
      <c r="I1529" s="2"/>
      <c r="J1529" s="2">
        <f t="shared" si="608"/>
        <v>0.29957932692307693</v>
      </c>
      <c r="K1529" s="2">
        <f t="shared" si="609"/>
        <v>0.61478365384615385</v>
      </c>
      <c r="L1529" s="2">
        <f t="shared" si="610"/>
        <v>0</v>
      </c>
      <c r="M1529" s="2">
        <f t="shared" si="611"/>
        <v>8.5637019230769273E-2</v>
      </c>
      <c r="N1529" s="55">
        <v>997</v>
      </c>
      <c r="O1529" s="55">
        <v>2046</v>
      </c>
      <c r="Q1529" s="55">
        <v>279</v>
      </c>
      <c r="X1529" s="119">
        <v>6</v>
      </c>
      <c r="Y1529" s="55">
        <v>0</v>
      </c>
      <c r="AA1529" s="55">
        <v>0</v>
      </c>
      <c r="AB1529" s="55">
        <v>0</v>
      </c>
      <c r="AG1529" s="7">
        <f>IF(Q1529&gt;0,RANK(Q1529,(N1529:P1529,Q1529:AE1529)),0)</f>
        <v>3</v>
      </c>
      <c r="AH1529" s="7">
        <f>IF(R1529&gt;0,RANK(R1529,(N1529:P1529,Q1529:AE1529)),0)</f>
        <v>0</v>
      </c>
      <c r="AI1529" s="7">
        <f>IF(T1529&gt;0,RANK(T1529,(N1529:P1529,Q1529:AE1529)),0)</f>
        <v>0</v>
      </c>
      <c r="AJ1529" s="7">
        <f>IF(S1529&gt;0,RANK(S1529,(N1529:P1529,Q1529:AE1529)),0)</f>
        <v>0</v>
      </c>
      <c r="AK1529" s="2">
        <f t="shared" si="612"/>
        <v>8.3834134615384609E-2</v>
      </c>
      <c r="AL1529" s="2">
        <f t="shared" si="613"/>
        <v>0</v>
      </c>
      <c r="AM1529" s="2">
        <f t="shared" si="614"/>
        <v>0</v>
      </c>
      <c r="AN1529" s="2">
        <f t="shared" si="615"/>
        <v>0</v>
      </c>
      <c r="AP1529" t="s">
        <v>2014</v>
      </c>
      <c r="AQ1529" t="s">
        <v>310</v>
      </c>
      <c r="AT1529">
        <v>2</v>
      </c>
      <c r="AU1529" s="95">
        <v>37</v>
      </c>
      <c r="AV1529" s="97">
        <v>75</v>
      </c>
      <c r="AW1529" s="100">
        <f t="shared" si="604"/>
        <v>37075</v>
      </c>
      <c r="AY1529" s="7" t="s">
        <v>1461</v>
      </c>
    </row>
    <row r="1530" spans="1:51" ht="13" hidden="1" customHeight="1" outlineLevel="1">
      <c r="A1530" t="s">
        <v>1220</v>
      </c>
      <c r="B1530" t="s">
        <v>310</v>
      </c>
      <c r="C1530" s="1">
        <f t="shared" si="607"/>
        <v>16454</v>
      </c>
      <c r="D1530" s="7">
        <f>IF(N1530&gt;0, RANK(N1530,(N1530:P1530,Q1530:AE1530)),0)</f>
        <v>1</v>
      </c>
      <c r="E1530" s="7">
        <f>IF(O1530&gt;0,RANK(O1530,(N1530:P1530,Q1530:AE1530)),0)</f>
        <v>2</v>
      </c>
      <c r="F1530" s="7">
        <f>IF(P1530&gt;0,RANK(P1530,(N1530:P1530,Q1530:AE1530)),0)</f>
        <v>0</v>
      </c>
      <c r="G1530" s="1">
        <f t="shared" si="605"/>
        <v>1138</v>
      </c>
      <c r="H1530" s="2">
        <f t="shared" si="606"/>
        <v>6.9162513674486448E-2</v>
      </c>
      <c r="I1530" s="2"/>
      <c r="J1530" s="2">
        <f t="shared" si="608"/>
        <v>0.51683481220371941</v>
      </c>
      <c r="K1530" s="2">
        <f t="shared" si="609"/>
        <v>0.44767229852923301</v>
      </c>
      <c r="L1530" s="2">
        <f t="shared" si="610"/>
        <v>0</v>
      </c>
      <c r="M1530" s="2">
        <f t="shared" si="611"/>
        <v>3.5492889267047578E-2</v>
      </c>
      <c r="N1530" s="55">
        <v>8504</v>
      </c>
      <c r="O1530" s="55">
        <v>7366</v>
      </c>
      <c r="Q1530" s="55">
        <v>552</v>
      </c>
      <c r="X1530" s="119">
        <v>31</v>
      </c>
      <c r="Y1530" s="55">
        <v>1</v>
      </c>
      <c r="AA1530" s="55">
        <v>0</v>
      </c>
      <c r="AB1530" s="55">
        <v>0</v>
      </c>
      <c r="AG1530" s="7">
        <f>IF(Q1530&gt;0,RANK(Q1530,(N1530:P1530,Q1530:AE1530)),0)</f>
        <v>3</v>
      </c>
      <c r="AH1530" s="7">
        <f>IF(R1530&gt;0,RANK(R1530,(N1530:P1530,Q1530:AE1530)),0)</f>
        <v>0</v>
      </c>
      <c r="AI1530" s="7">
        <f>IF(T1530&gt;0,RANK(T1530,(N1530:P1530,Q1530:AE1530)),0)</f>
        <v>0</v>
      </c>
      <c r="AJ1530" s="7">
        <f>IF(S1530&gt;0,RANK(S1530,(N1530:P1530,Q1530:AE1530)),0)</f>
        <v>0</v>
      </c>
      <c r="AK1530" s="2">
        <f t="shared" si="612"/>
        <v>3.3548073416798344E-2</v>
      </c>
      <c r="AL1530" s="2">
        <f t="shared" si="613"/>
        <v>0</v>
      </c>
      <c r="AM1530" s="2">
        <f t="shared" si="614"/>
        <v>0</v>
      </c>
      <c r="AN1530" s="2">
        <f t="shared" si="615"/>
        <v>0</v>
      </c>
      <c r="AP1530" t="s">
        <v>1220</v>
      </c>
      <c r="AQ1530" t="s">
        <v>310</v>
      </c>
      <c r="AT1530">
        <v>2</v>
      </c>
      <c r="AU1530" s="95">
        <v>37</v>
      </c>
      <c r="AV1530" s="97">
        <v>77</v>
      </c>
      <c r="AW1530" s="100">
        <f t="shared" si="604"/>
        <v>37077</v>
      </c>
      <c r="AY1530" s="7" t="s">
        <v>1461</v>
      </c>
    </row>
    <row r="1531" spans="1:51" ht="13" hidden="1" customHeight="1" outlineLevel="1">
      <c r="A1531" t="s">
        <v>2195</v>
      </c>
      <c r="B1531" t="s">
        <v>310</v>
      </c>
      <c r="C1531" s="1">
        <f t="shared" si="607"/>
        <v>5817</v>
      </c>
      <c r="D1531" s="7">
        <f>IF(N1531&gt;0, RANK(N1531,(N1531:P1531,Q1531:AE1531)),0)</f>
        <v>2</v>
      </c>
      <c r="E1531" s="7">
        <f>IF(O1531&gt;0,RANK(O1531,(N1531:P1531,Q1531:AE1531)),0)</f>
        <v>1</v>
      </c>
      <c r="F1531" s="7">
        <f>IF(P1531&gt;0,RANK(P1531,(N1531:P1531,Q1531:AE1531)),0)</f>
        <v>0</v>
      </c>
      <c r="G1531" s="1">
        <f t="shared" si="605"/>
        <v>231</v>
      </c>
      <c r="H1531" s="2">
        <f t="shared" si="606"/>
        <v>3.9711191335740074E-2</v>
      </c>
      <c r="I1531" s="2"/>
      <c r="J1531" s="2">
        <f t="shared" si="608"/>
        <v>0.4607185834622658</v>
      </c>
      <c r="K1531" s="2">
        <f t="shared" si="609"/>
        <v>0.50042977479800588</v>
      </c>
      <c r="L1531" s="2">
        <f t="shared" si="610"/>
        <v>0</v>
      </c>
      <c r="M1531" s="2">
        <f t="shared" si="611"/>
        <v>3.8851641739728326E-2</v>
      </c>
      <c r="N1531" s="55">
        <v>2680</v>
      </c>
      <c r="O1531" s="55">
        <v>2911</v>
      </c>
      <c r="Q1531" s="55">
        <v>220</v>
      </c>
      <c r="X1531" s="119">
        <v>6</v>
      </c>
      <c r="Y1531" s="55">
        <v>0</v>
      </c>
      <c r="AA1531" s="55">
        <v>0</v>
      </c>
      <c r="AB1531" s="55">
        <v>0</v>
      </c>
      <c r="AG1531" s="7">
        <f>IF(Q1531&gt;0,RANK(Q1531,(N1531:P1531,Q1531:AE1531)),0)</f>
        <v>3</v>
      </c>
      <c r="AH1531" s="7">
        <f>IF(R1531&gt;0,RANK(R1531,(N1531:P1531,Q1531:AE1531)),0)</f>
        <v>0</v>
      </c>
      <c r="AI1531" s="7">
        <f>IF(T1531&gt;0,RANK(T1531,(N1531:P1531,Q1531:AE1531)),0)</f>
        <v>0</v>
      </c>
      <c r="AJ1531" s="7">
        <f>IF(S1531&gt;0,RANK(S1531,(N1531:P1531,Q1531:AE1531)),0)</f>
        <v>0</v>
      </c>
      <c r="AK1531" s="2">
        <f t="shared" si="612"/>
        <v>3.7820182224514352E-2</v>
      </c>
      <c r="AL1531" s="2">
        <f t="shared" si="613"/>
        <v>0</v>
      </c>
      <c r="AM1531" s="2">
        <f t="shared" si="614"/>
        <v>0</v>
      </c>
      <c r="AN1531" s="2">
        <f t="shared" si="615"/>
        <v>0</v>
      </c>
      <c r="AP1531" t="s">
        <v>2195</v>
      </c>
      <c r="AQ1531" t="s">
        <v>310</v>
      </c>
      <c r="AT1531">
        <v>2</v>
      </c>
      <c r="AU1531" s="95">
        <v>37</v>
      </c>
      <c r="AV1531" s="97">
        <v>79</v>
      </c>
      <c r="AW1531" s="100">
        <f t="shared" si="604"/>
        <v>37079</v>
      </c>
      <c r="AY1531" s="7" t="s">
        <v>1461</v>
      </c>
    </row>
    <row r="1532" spans="1:51" ht="13" hidden="1" customHeight="1" outlineLevel="1">
      <c r="A1532" t="s">
        <v>1332</v>
      </c>
      <c r="B1532" t="s">
        <v>310</v>
      </c>
      <c r="C1532" s="1">
        <f t="shared" si="607"/>
        <v>164172</v>
      </c>
      <c r="D1532" s="7">
        <f>IF(N1532&gt;0, RANK(N1532,(N1532:P1532,Q1532:AE1532)),0)</f>
        <v>1</v>
      </c>
      <c r="E1532" s="7">
        <f>IF(O1532&gt;0,RANK(O1532,(N1532:P1532,Q1532:AE1532)),0)</f>
        <v>2</v>
      </c>
      <c r="F1532" s="7">
        <f>IF(P1532&gt;0,RANK(P1532,(N1532:P1532,Q1532:AE1532)),0)</f>
        <v>0</v>
      </c>
      <c r="G1532" s="1">
        <f t="shared" si="605"/>
        <v>22423</v>
      </c>
      <c r="H1532" s="2">
        <f t="shared" si="606"/>
        <v>0.13658236483687838</v>
      </c>
      <c r="I1532" s="2"/>
      <c r="J1532" s="2">
        <f t="shared" si="608"/>
        <v>0.55568550057257027</v>
      </c>
      <c r="K1532" s="2">
        <f t="shared" si="609"/>
        <v>0.41910313573569186</v>
      </c>
      <c r="L1532" s="2">
        <f t="shared" si="610"/>
        <v>0</v>
      </c>
      <c r="M1532" s="2">
        <f t="shared" si="611"/>
        <v>2.5211363691737876E-2</v>
      </c>
      <c r="N1532" s="55">
        <v>91228</v>
      </c>
      <c r="O1532" s="55">
        <v>68805</v>
      </c>
      <c r="Q1532" s="55">
        <v>3935</v>
      </c>
      <c r="X1532" s="119">
        <v>178</v>
      </c>
      <c r="Y1532" s="55">
        <v>12</v>
      </c>
      <c r="AA1532" s="55">
        <v>7</v>
      </c>
      <c r="AB1532" s="55">
        <v>7</v>
      </c>
      <c r="AG1532" s="7">
        <f>IF(Q1532&gt;0,RANK(Q1532,(N1532:P1532,Q1532:AE1532)),0)</f>
        <v>3</v>
      </c>
      <c r="AH1532" s="7">
        <f>IF(R1532&gt;0,RANK(R1532,(N1532:P1532,Q1532:AE1532)),0)</f>
        <v>0</v>
      </c>
      <c r="AI1532" s="7">
        <f>IF(T1532&gt;0,RANK(T1532,(N1532:P1532,Q1532:AE1532)),0)</f>
        <v>0</v>
      </c>
      <c r="AJ1532" s="7">
        <f>IF(S1532&gt;0,RANK(S1532,(N1532:P1532,Q1532:AE1532)),0)</f>
        <v>0</v>
      </c>
      <c r="AK1532" s="2">
        <f t="shared" si="612"/>
        <v>2.3968764466535099E-2</v>
      </c>
      <c r="AL1532" s="2">
        <f t="shared" si="613"/>
        <v>0</v>
      </c>
      <c r="AM1532" s="2">
        <f t="shared" si="614"/>
        <v>0</v>
      </c>
      <c r="AN1532" s="2">
        <f t="shared" si="615"/>
        <v>0</v>
      </c>
      <c r="AP1532" t="s">
        <v>1332</v>
      </c>
      <c r="AQ1532" t="s">
        <v>310</v>
      </c>
      <c r="AT1532">
        <v>2</v>
      </c>
      <c r="AU1532" s="95">
        <v>37</v>
      </c>
      <c r="AV1532" s="97">
        <v>81</v>
      </c>
      <c r="AW1532" s="100">
        <f t="shared" si="604"/>
        <v>37081</v>
      </c>
      <c r="AY1532" s="7" t="s">
        <v>1461</v>
      </c>
    </row>
    <row r="1533" spans="1:51" ht="13" hidden="1" customHeight="1" outlineLevel="1">
      <c r="A1533" t="s">
        <v>1234</v>
      </c>
      <c r="B1533" t="s">
        <v>310</v>
      </c>
      <c r="C1533" s="1">
        <f t="shared" si="607"/>
        <v>17482</v>
      </c>
      <c r="D1533" s="7">
        <f>IF(N1533&gt;0, RANK(N1533,(N1533:P1533,Q1533:AE1533)),0)</f>
        <v>1</v>
      </c>
      <c r="E1533" s="7">
        <f>IF(O1533&gt;0,RANK(O1533,(N1533:P1533,Q1533:AE1533)),0)</f>
        <v>2</v>
      </c>
      <c r="F1533" s="7">
        <f>IF(P1533&gt;0,RANK(P1533,(N1533:P1533,Q1533:AE1533)),0)</f>
        <v>0</v>
      </c>
      <c r="G1533" s="1">
        <f t="shared" si="605"/>
        <v>4758</v>
      </c>
      <c r="H1533" s="2">
        <f t="shared" si="606"/>
        <v>0.27216565610342064</v>
      </c>
      <c r="I1533" s="2"/>
      <c r="J1533" s="2">
        <f t="shared" si="608"/>
        <v>0.62149639629333031</v>
      </c>
      <c r="K1533" s="2">
        <f t="shared" si="609"/>
        <v>0.34933074018990962</v>
      </c>
      <c r="L1533" s="2">
        <f t="shared" si="610"/>
        <v>0</v>
      </c>
      <c r="M1533" s="2">
        <f t="shared" si="611"/>
        <v>2.9172863516760072E-2</v>
      </c>
      <c r="N1533" s="55">
        <v>10865</v>
      </c>
      <c r="O1533" s="55">
        <v>6107</v>
      </c>
      <c r="Q1533" s="55">
        <v>497</v>
      </c>
      <c r="X1533" s="119">
        <v>13</v>
      </c>
      <c r="Y1533" s="55">
        <v>0</v>
      </c>
      <c r="AA1533" s="55">
        <v>0</v>
      </c>
      <c r="AB1533" s="55">
        <v>0</v>
      </c>
      <c r="AG1533" s="7">
        <f>IF(Q1533&gt;0,RANK(Q1533,(N1533:P1533,Q1533:AE1533)),0)</f>
        <v>3</v>
      </c>
      <c r="AH1533" s="7">
        <f>IF(R1533&gt;0,RANK(R1533,(N1533:P1533,Q1533:AE1533)),0)</f>
        <v>0</v>
      </c>
      <c r="AI1533" s="7">
        <f>IF(T1533&gt;0,RANK(T1533,(N1533:P1533,Q1533:AE1533)),0)</f>
        <v>0</v>
      </c>
      <c r="AJ1533" s="7">
        <f>IF(S1533&gt;0,RANK(S1533,(N1533:P1533,Q1533:AE1533)),0)</f>
        <v>0</v>
      </c>
      <c r="AK1533" s="2">
        <f t="shared" si="612"/>
        <v>2.8429241505548566E-2</v>
      </c>
      <c r="AL1533" s="2">
        <f t="shared" si="613"/>
        <v>0</v>
      </c>
      <c r="AM1533" s="2">
        <f t="shared" si="614"/>
        <v>0</v>
      </c>
      <c r="AN1533" s="2">
        <f t="shared" si="615"/>
        <v>0</v>
      </c>
      <c r="AP1533" t="s">
        <v>1234</v>
      </c>
      <c r="AQ1533" t="s">
        <v>310</v>
      </c>
      <c r="AT1533">
        <v>2</v>
      </c>
      <c r="AU1533" s="95">
        <v>37</v>
      </c>
      <c r="AV1533" s="97">
        <v>83</v>
      </c>
      <c r="AW1533" s="100">
        <f t="shared" si="604"/>
        <v>37083</v>
      </c>
      <c r="AY1533" s="7" t="s">
        <v>1461</v>
      </c>
    </row>
    <row r="1534" spans="1:51" ht="13" hidden="1" customHeight="1" outlineLevel="1">
      <c r="A1534" t="s">
        <v>1848</v>
      </c>
      <c r="B1534" t="s">
        <v>310</v>
      </c>
      <c r="C1534" s="1">
        <f t="shared" si="607"/>
        <v>27133</v>
      </c>
      <c r="D1534" s="7">
        <f>IF(N1534&gt;0, RANK(N1534,(N1534:P1534,Q1534:AE1534)),0)</f>
        <v>2</v>
      </c>
      <c r="E1534" s="7">
        <f>IF(O1534&gt;0,RANK(O1534,(N1534:P1534,Q1534:AE1534)),0)</f>
        <v>1</v>
      </c>
      <c r="F1534" s="7">
        <f>IF(P1534&gt;0,RANK(P1534,(N1534:P1534,Q1534:AE1534)),0)</f>
        <v>0</v>
      </c>
      <c r="G1534" s="1">
        <f t="shared" si="605"/>
        <v>4854</v>
      </c>
      <c r="H1534" s="2">
        <f t="shared" si="606"/>
        <v>0.17889654664062213</v>
      </c>
      <c r="I1534" s="2"/>
      <c r="J1534" s="2">
        <f t="shared" si="608"/>
        <v>0.38937824789002323</v>
      </c>
      <c r="K1534" s="2">
        <f t="shared" si="609"/>
        <v>0.56827479453064533</v>
      </c>
      <c r="L1534" s="2">
        <f t="shared" si="610"/>
        <v>0</v>
      </c>
      <c r="M1534" s="2">
        <f t="shared" si="611"/>
        <v>4.234695757933149E-2</v>
      </c>
      <c r="N1534" s="55">
        <v>10565</v>
      </c>
      <c r="O1534" s="55">
        <v>15419</v>
      </c>
      <c r="Q1534" s="55">
        <v>1102</v>
      </c>
      <c r="X1534" s="119">
        <v>44</v>
      </c>
      <c r="Y1534" s="55">
        <v>2</v>
      </c>
      <c r="AA1534" s="55">
        <v>0</v>
      </c>
      <c r="AB1534" s="55">
        <v>1</v>
      </c>
      <c r="AG1534" s="7">
        <f>IF(Q1534&gt;0,RANK(Q1534,(N1534:P1534,Q1534:AE1534)),0)</f>
        <v>3</v>
      </c>
      <c r="AH1534" s="7">
        <f>IF(R1534&gt;0,RANK(R1534,(N1534:P1534,Q1534:AE1534)),0)</f>
        <v>0</v>
      </c>
      <c r="AI1534" s="7">
        <f>IF(T1534&gt;0,RANK(T1534,(N1534:P1534,Q1534:AE1534)),0)</f>
        <v>0</v>
      </c>
      <c r="AJ1534" s="7">
        <f>IF(S1534&gt;0,RANK(S1534,(N1534:P1534,Q1534:AE1534)),0)</f>
        <v>0</v>
      </c>
      <c r="AK1534" s="2">
        <f t="shared" si="612"/>
        <v>4.0614749566947994E-2</v>
      </c>
      <c r="AL1534" s="2">
        <f t="shared" si="613"/>
        <v>0</v>
      </c>
      <c r="AM1534" s="2">
        <f t="shared" si="614"/>
        <v>0</v>
      </c>
      <c r="AN1534" s="2">
        <f t="shared" si="615"/>
        <v>0</v>
      </c>
      <c r="AP1534" t="s">
        <v>1848</v>
      </c>
      <c r="AQ1534" t="s">
        <v>310</v>
      </c>
      <c r="AT1534">
        <v>2</v>
      </c>
      <c r="AU1534" s="95">
        <v>37</v>
      </c>
      <c r="AV1534" s="97">
        <v>85</v>
      </c>
      <c r="AW1534" s="100">
        <f t="shared" si="604"/>
        <v>37085</v>
      </c>
      <c r="AY1534" s="7" t="s">
        <v>1461</v>
      </c>
    </row>
    <row r="1535" spans="1:51" ht="13" hidden="1" customHeight="1" outlineLevel="1">
      <c r="A1535" t="s">
        <v>2093</v>
      </c>
      <c r="B1535" t="s">
        <v>310</v>
      </c>
      <c r="C1535" s="1">
        <f t="shared" si="607"/>
        <v>18896</v>
      </c>
      <c r="D1535" s="7">
        <f>IF(N1535&gt;0, RANK(N1535,(N1535:P1535,Q1535:AE1535)),0)</f>
        <v>2</v>
      </c>
      <c r="E1535" s="7">
        <f>IF(O1535&gt;0,RANK(O1535,(N1535:P1535,Q1535:AE1535)),0)</f>
        <v>1</v>
      </c>
      <c r="F1535" s="7">
        <f>IF(P1535&gt;0,RANK(P1535,(N1535:P1535,Q1535:AE1535)),0)</f>
        <v>0</v>
      </c>
      <c r="G1535" s="1">
        <f t="shared" si="605"/>
        <v>1703</v>
      </c>
      <c r="H1535" s="2">
        <f t="shared" si="606"/>
        <v>9.0124894157493654E-2</v>
      </c>
      <c r="I1535" s="2"/>
      <c r="J1535" s="2">
        <f t="shared" si="608"/>
        <v>0.42802709568162572</v>
      </c>
      <c r="K1535" s="2">
        <f t="shared" si="609"/>
        <v>0.51815198983911936</v>
      </c>
      <c r="L1535" s="2">
        <f t="shared" si="610"/>
        <v>0</v>
      </c>
      <c r="M1535" s="2">
        <f t="shared" si="611"/>
        <v>5.3820914479254967E-2</v>
      </c>
      <c r="N1535" s="55">
        <v>8088</v>
      </c>
      <c r="O1535" s="55">
        <v>9791</v>
      </c>
      <c r="Q1535" s="55">
        <v>964</v>
      </c>
      <c r="X1535" s="119">
        <v>28</v>
      </c>
      <c r="Y1535" s="55">
        <v>24</v>
      </c>
      <c r="AA1535" s="55">
        <v>1</v>
      </c>
      <c r="AB1535" s="55">
        <v>0</v>
      </c>
      <c r="AG1535" s="7">
        <f>IF(Q1535&gt;0,RANK(Q1535,(N1535:P1535,Q1535:AE1535)),0)</f>
        <v>3</v>
      </c>
      <c r="AH1535" s="7">
        <f>IF(R1535&gt;0,RANK(R1535,(N1535:P1535,Q1535:AE1535)),0)</f>
        <v>0</v>
      </c>
      <c r="AI1535" s="7">
        <f>IF(T1535&gt;0,RANK(T1535,(N1535:P1535,Q1535:AE1535)),0)</f>
        <v>0</v>
      </c>
      <c r="AJ1535" s="7">
        <f>IF(S1535&gt;0,RANK(S1535,(N1535:P1535,Q1535:AE1535)),0)</f>
        <v>0</v>
      </c>
      <c r="AK1535" s="2">
        <f t="shared" si="612"/>
        <v>5.1016088060965283E-2</v>
      </c>
      <c r="AL1535" s="2">
        <f t="shared" si="613"/>
        <v>0</v>
      </c>
      <c r="AM1535" s="2">
        <f t="shared" si="614"/>
        <v>0</v>
      </c>
      <c r="AN1535" s="2">
        <f t="shared" si="615"/>
        <v>0</v>
      </c>
      <c r="AP1535" t="s">
        <v>2093</v>
      </c>
      <c r="AQ1535" t="s">
        <v>310</v>
      </c>
      <c r="AT1535">
        <v>2</v>
      </c>
      <c r="AU1535" s="95">
        <v>37</v>
      </c>
      <c r="AV1535" s="97">
        <v>87</v>
      </c>
      <c r="AW1535" s="100">
        <f t="shared" si="604"/>
        <v>37087</v>
      </c>
      <c r="AY1535" s="7" t="s">
        <v>1461</v>
      </c>
    </row>
    <row r="1536" spans="1:51" ht="13" hidden="1" customHeight="1" outlineLevel="1">
      <c r="A1536" t="s">
        <v>2359</v>
      </c>
      <c r="B1536" t="s">
        <v>310</v>
      </c>
      <c r="C1536" s="1">
        <f t="shared" si="607"/>
        <v>36345</v>
      </c>
      <c r="D1536" s="7">
        <f>IF(N1536&gt;0, RANK(N1536,(N1536:P1536,Q1536:AE1536)),0)</f>
        <v>2</v>
      </c>
      <c r="E1536" s="7">
        <f>IF(O1536&gt;0,RANK(O1536,(N1536:P1536,Q1536:AE1536)),0)</f>
        <v>1</v>
      </c>
      <c r="F1536" s="7">
        <f>IF(P1536&gt;0,RANK(P1536,(N1536:P1536,Q1536:AE1536)),0)</f>
        <v>0</v>
      </c>
      <c r="G1536" s="1">
        <f t="shared" si="605"/>
        <v>8569</v>
      </c>
      <c r="H1536" s="2">
        <f t="shared" si="606"/>
        <v>0.23576833126977575</v>
      </c>
      <c r="I1536" s="2"/>
      <c r="J1536" s="2">
        <f t="shared" si="608"/>
        <v>0.3626358508735727</v>
      </c>
      <c r="K1536" s="2">
        <f t="shared" si="609"/>
        <v>0.59840418214334845</v>
      </c>
      <c r="L1536" s="2">
        <f t="shared" si="610"/>
        <v>0</v>
      </c>
      <c r="M1536" s="2">
        <f t="shared" si="611"/>
        <v>3.8959966983078798E-2</v>
      </c>
      <c r="N1536" s="55">
        <v>13180</v>
      </c>
      <c r="O1536" s="55">
        <v>21749</v>
      </c>
      <c r="Q1536" s="55">
        <v>1365</v>
      </c>
      <c r="X1536" s="119">
        <v>32</v>
      </c>
      <c r="Y1536" s="55">
        <v>17</v>
      </c>
      <c r="AA1536" s="55">
        <v>2</v>
      </c>
      <c r="AB1536" s="55">
        <v>0</v>
      </c>
      <c r="AG1536" s="7">
        <f>IF(Q1536&gt;0,RANK(Q1536,(N1536:P1536,Q1536:AE1536)),0)</f>
        <v>3</v>
      </c>
      <c r="AH1536" s="7">
        <f>IF(R1536&gt;0,RANK(R1536,(N1536:P1536,Q1536:AE1536)),0)</f>
        <v>0</v>
      </c>
      <c r="AI1536" s="7">
        <f>IF(T1536&gt;0,RANK(T1536,(N1536:P1536,Q1536:AE1536)),0)</f>
        <v>0</v>
      </c>
      <c r="AJ1536" s="7">
        <f>IF(S1536&gt;0,RANK(S1536,(N1536:P1536,Q1536:AE1536)),0)</f>
        <v>0</v>
      </c>
      <c r="AK1536" s="2">
        <f t="shared" si="612"/>
        <v>3.7556747833264549E-2</v>
      </c>
      <c r="AL1536" s="2">
        <f t="shared" si="613"/>
        <v>0</v>
      </c>
      <c r="AM1536" s="2">
        <f t="shared" si="614"/>
        <v>0</v>
      </c>
      <c r="AN1536" s="2">
        <f t="shared" si="615"/>
        <v>0</v>
      </c>
      <c r="AP1536" t="s">
        <v>2359</v>
      </c>
      <c r="AQ1536" t="s">
        <v>310</v>
      </c>
      <c r="AT1536">
        <v>2</v>
      </c>
      <c r="AU1536" s="95">
        <v>37</v>
      </c>
      <c r="AV1536" s="97">
        <v>89</v>
      </c>
      <c r="AW1536" s="100">
        <f t="shared" si="604"/>
        <v>37089</v>
      </c>
      <c r="AY1536" s="7" t="s">
        <v>1461</v>
      </c>
    </row>
    <row r="1537" spans="1:51" ht="13" hidden="1" customHeight="1" outlineLevel="1">
      <c r="A1537" t="s">
        <v>244</v>
      </c>
      <c r="B1537" t="s">
        <v>310</v>
      </c>
      <c r="C1537" s="1">
        <f t="shared" si="607"/>
        <v>6372</v>
      </c>
      <c r="D1537" s="7">
        <f>IF(N1537&gt;0, RANK(N1537,(N1537:P1537,Q1537:AE1537)),0)</f>
        <v>1</v>
      </c>
      <c r="E1537" s="7">
        <f>IF(O1537&gt;0,RANK(O1537,(N1537:P1537,Q1537:AE1537)),0)</f>
        <v>2</v>
      </c>
      <c r="F1537" s="7">
        <f>IF(P1537&gt;0,RANK(P1537,(N1537:P1537,Q1537:AE1537)),0)</f>
        <v>0</v>
      </c>
      <c r="G1537" s="1">
        <f t="shared" si="605"/>
        <v>2529</v>
      </c>
      <c r="H1537" s="2">
        <f t="shared" si="606"/>
        <v>0.39689265536723162</v>
      </c>
      <c r="I1537" s="2"/>
      <c r="J1537" s="2">
        <f t="shared" si="608"/>
        <v>0.68942247332077844</v>
      </c>
      <c r="K1537" s="2">
        <f t="shared" si="609"/>
        <v>0.29252981795354677</v>
      </c>
      <c r="L1537" s="2">
        <f t="shared" si="610"/>
        <v>0</v>
      </c>
      <c r="M1537" s="2">
        <f t="shared" si="611"/>
        <v>1.8047708725674794E-2</v>
      </c>
      <c r="N1537" s="55">
        <v>4393</v>
      </c>
      <c r="O1537" s="55">
        <v>1864</v>
      </c>
      <c r="Q1537" s="55">
        <v>110</v>
      </c>
      <c r="X1537" s="119">
        <v>5</v>
      </c>
      <c r="Y1537" s="55">
        <v>0</v>
      </c>
      <c r="AA1537" s="55">
        <v>0</v>
      </c>
      <c r="AB1537" s="55">
        <v>0</v>
      </c>
      <c r="AG1537" s="7">
        <f>IF(Q1537&gt;0,RANK(Q1537,(N1537:P1537,Q1537:AE1537)),0)</f>
        <v>3</v>
      </c>
      <c r="AH1537" s="7">
        <f>IF(R1537&gt;0,RANK(R1537,(N1537:P1537,Q1537:AE1537)),0)</f>
        <v>0</v>
      </c>
      <c r="AI1537" s="7">
        <f>IF(T1537&gt;0,RANK(T1537,(N1537:P1537,Q1537:AE1537)),0)</f>
        <v>0</v>
      </c>
      <c r="AJ1537" s="7">
        <f>IF(S1537&gt;0,RANK(S1537,(N1537:P1537,Q1537:AE1537)),0)</f>
        <v>0</v>
      </c>
      <c r="AK1537" s="2">
        <f t="shared" si="612"/>
        <v>1.7263025737602009E-2</v>
      </c>
      <c r="AL1537" s="2">
        <f t="shared" si="613"/>
        <v>0</v>
      </c>
      <c r="AM1537" s="2">
        <f t="shared" si="614"/>
        <v>0</v>
      </c>
      <c r="AN1537" s="2">
        <f t="shared" si="615"/>
        <v>0</v>
      </c>
      <c r="AP1537" t="s">
        <v>244</v>
      </c>
      <c r="AQ1537" t="s">
        <v>310</v>
      </c>
      <c r="AT1537">
        <v>2</v>
      </c>
      <c r="AU1537" s="95">
        <v>37</v>
      </c>
      <c r="AV1537" s="97">
        <v>91</v>
      </c>
      <c r="AW1537" s="100">
        <f t="shared" si="604"/>
        <v>37091</v>
      </c>
      <c r="AY1537" s="7" t="s">
        <v>1461</v>
      </c>
    </row>
    <row r="1538" spans="1:51" ht="13" hidden="1" customHeight="1" outlineLevel="1">
      <c r="A1538" t="s">
        <v>746</v>
      </c>
      <c r="B1538" t="s">
        <v>310</v>
      </c>
      <c r="C1538" s="1">
        <f t="shared" si="607"/>
        <v>10382</v>
      </c>
      <c r="D1538" s="7">
        <f>IF(N1538&gt;0, RANK(N1538,(N1538:P1538,Q1538:AE1538)),0)</f>
        <v>1</v>
      </c>
      <c r="E1538" s="7">
        <f>IF(O1538&gt;0,RANK(O1538,(N1538:P1538,Q1538:AE1538)),0)</f>
        <v>2</v>
      </c>
      <c r="F1538" s="7">
        <f>IF(P1538&gt;0,RANK(P1538,(N1538:P1538,Q1538:AE1538)),0)</f>
        <v>0</v>
      </c>
      <c r="G1538" s="1">
        <f t="shared" si="605"/>
        <v>1955</v>
      </c>
      <c r="H1538" s="2">
        <f t="shared" si="606"/>
        <v>0.18830668464650357</v>
      </c>
      <c r="I1538" s="2"/>
      <c r="J1538" s="2">
        <f t="shared" si="608"/>
        <v>0.5750337121941822</v>
      </c>
      <c r="K1538" s="2">
        <f t="shared" si="609"/>
        <v>0.38672702754767868</v>
      </c>
      <c r="L1538" s="2">
        <f t="shared" si="610"/>
        <v>0</v>
      </c>
      <c r="M1538" s="2">
        <f t="shared" si="611"/>
        <v>3.8239260258139118E-2</v>
      </c>
      <c r="N1538" s="55">
        <v>5970</v>
      </c>
      <c r="O1538" s="55">
        <v>4015</v>
      </c>
      <c r="Q1538" s="55">
        <v>384</v>
      </c>
      <c r="X1538" s="119">
        <v>12</v>
      </c>
      <c r="Y1538" s="55">
        <v>1</v>
      </c>
      <c r="AA1538" s="55">
        <v>0</v>
      </c>
      <c r="AB1538" s="55">
        <v>0</v>
      </c>
      <c r="AG1538" s="7">
        <f>IF(Q1538&gt;0,RANK(Q1538,(N1538:P1538,Q1538:AE1538)),0)</f>
        <v>3</v>
      </c>
      <c r="AH1538" s="7">
        <f>IF(R1538&gt;0,RANK(R1538,(N1538:P1538,Q1538:AE1538)),0)</f>
        <v>0</v>
      </c>
      <c r="AI1538" s="7">
        <f>IF(T1538&gt;0,RANK(T1538,(N1538:P1538,Q1538:AE1538)),0)</f>
        <v>0</v>
      </c>
      <c r="AJ1538" s="7">
        <f>IF(S1538&gt;0,RANK(S1538,(N1538:P1538,Q1538:AE1538)),0)</f>
        <v>0</v>
      </c>
      <c r="AK1538" s="2">
        <f t="shared" si="612"/>
        <v>3.6987093045655943E-2</v>
      </c>
      <c r="AL1538" s="2">
        <f t="shared" si="613"/>
        <v>0</v>
      </c>
      <c r="AM1538" s="2">
        <f t="shared" si="614"/>
        <v>0</v>
      </c>
      <c r="AN1538" s="2">
        <f t="shared" si="615"/>
        <v>0</v>
      </c>
      <c r="AP1538" t="s">
        <v>746</v>
      </c>
      <c r="AQ1538" t="s">
        <v>310</v>
      </c>
      <c r="AT1538">
        <v>2</v>
      </c>
      <c r="AU1538" s="95">
        <v>37</v>
      </c>
      <c r="AV1538" s="97">
        <v>93</v>
      </c>
      <c r="AW1538" s="100">
        <f t="shared" si="604"/>
        <v>37093</v>
      </c>
      <c r="AY1538" s="7" t="s">
        <v>1461</v>
      </c>
    </row>
    <row r="1539" spans="1:51" ht="13" hidden="1" customHeight="1" outlineLevel="1">
      <c r="A1539" t="s">
        <v>1801</v>
      </c>
      <c r="B1539" t="s">
        <v>310</v>
      </c>
      <c r="C1539" s="1">
        <f t="shared" si="607"/>
        <v>1784</v>
      </c>
      <c r="D1539" s="7">
        <f>IF(N1539&gt;0, RANK(N1539,(N1539:P1539,Q1539:AE1539)),0)</f>
        <v>1</v>
      </c>
      <c r="E1539" s="7">
        <f>IF(O1539&gt;0,RANK(O1539,(N1539:P1539,Q1539:AE1539)),0)</f>
        <v>2</v>
      </c>
      <c r="F1539" s="7">
        <f>IF(P1539&gt;0,RANK(P1539,(N1539:P1539,Q1539:AE1539)),0)</f>
        <v>0</v>
      </c>
      <c r="G1539" s="1">
        <f t="shared" si="605"/>
        <v>95</v>
      </c>
      <c r="H1539" s="2">
        <f t="shared" si="606"/>
        <v>5.3251121076233185E-2</v>
      </c>
      <c r="I1539" s="2"/>
      <c r="J1539" s="2">
        <f t="shared" si="608"/>
        <v>0.49887892376681614</v>
      </c>
      <c r="K1539" s="2">
        <f t="shared" si="609"/>
        <v>0.44562780269058294</v>
      </c>
      <c r="L1539" s="2">
        <f t="shared" si="610"/>
        <v>0</v>
      </c>
      <c r="M1539" s="2">
        <f t="shared" si="611"/>
        <v>5.5493273542600974E-2</v>
      </c>
      <c r="N1539" s="55">
        <v>890</v>
      </c>
      <c r="O1539" s="55">
        <v>795</v>
      </c>
      <c r="Q1539" s="55">
        <v>97</v>
      </c>
      <c r="X1539" s="119">
        <v>1</v>
      </c>
      <c r="Y1539" s="55">
        <v>1</v>
      </c>
      <c r="AA1539" s="55">
        <v>0</v>
      </c>
      <c r="AB1539" s="55">
        <v>0</v>
      </c>
      <c r="AG1539" s="7">
        <f>IF(Q1539&gt;0,RANK(Q1539,(N1539:P1539,Q1539:AE1539)),0)</f>
        <v>3</v>
      </c>
      <c r="AH1539" s="7">
        <f>IF(R1539&gt;0,RANK(R1539,(N1539:P1539,Q1539:AE1539)),0)</f>
        <v>0</v>
      </c>
      <c r="AI1539" s="7">
        <f>IF(T1539&gt;0,RANK(T1539,(N1539:P1539,Q1539:AE1539)),0)</f>
        <v>0</v>
      </c>
      <c r="AJ1539" s="7">
        <f>IF(S1539&gt;0,RANK(S1539,(N1539:P1539,Q1539:AE1539)),0)</f>
        <v>0</v>
      </c>
      <c r="AK1539" s="2">
        <f t="shared" si="612"/>
        <v>5.4372197309417038E-2</v>
      </c>
      <c r="AL1539" s="2">
        <f t="shared" si="613"/>
        <v>0</v>
      </c>
      <c r="AM1539" s="2">
        <f t="shared" si="614"/>
        <v>0</v>
      </c>
      <c r="AN1539" s="2">
        <f t="shared" si="615"/>
        <v>0</v>
      </c>
      <c r="AP1539" t="s">
        <v>1801</v>
      </c>
      <c r="AQ1539" t="s">
        <v>310</v>
      </c>
      <c r="AT1539">
        <v>2</v>
      </c>
      <c r="AU1539" s="95">
        <v>37</v>
      </c>
      <c r="AV1539" s="97">
        <v>95</v>
      </c>
      <c r="AW1539" s="100">
        <f t="shared" si="604"/>
        <v>37095</v>
      </c>
      <c r="AY1539" s="7" t="s">
        <v>1461</v>
      </c>
    </row>
    <row r="1540" spans="1:51" ht="13" hidden="1" customHeight="1" outlineLevel="1">
      <c r="A1540" t="s">
        <v>1489</v>
      </c>
      <c r="B1540" t="s">
        <v>310</v>
      </c>
      <c r="C1540" s="1">
        <f t="shared" si="607"/>
        <v>50510</v>
      </c>
      <c r="D1540" s="7">
        <f>IF(N1540&gt;0, RANK(N1540,(N1540:P1540,Q1540:AE1540)),0)</f>
        <v>2</v>
      </c>
      <c r="E1540" s="7">
        <f>IF(O1540&gt;0,RANK(O1540,(N1540:P1540,Q1540:AE1540)),0)</f>
        <v>1</v>
      </c>
      <c r="F1540" s="7">
        <f>IF(P1540&gt;0,RANK(P1540,(N1540:P1540,Q1540:AE1540)),0)</f>
        <v>0</v>
      </c>
      <c r="G1540" s="1">
        <f t="shared" si="605"/>
        <v>14952</v>
      </c>
      <c r="H1540" s="2">
        <f t="shared" si="606"/>
        <v>0.29602058998218173</v>
      </c>
      <c r="I1540" s="2"/>
      <c r="J1540" s="2">
        <f t="shared" si="608"/>
        <v>0.32270837457929125</v>
      </c>
      <c r="K1540" s="2">
        <f t="shared" si="609"/>
        <v>0.61872896456147297</v>
      </c>
      <c r="L1540" s="2">
        <f t="shared" si="610"/>
        <v>0</v>
      </c>
      <c r="M1540" s="2">
        <f t="shared" si="611"/>
        <v>5.8562660859235782E-2</v>
      </c>
      <c r="N1540" s="55">
        <v>16300</v>
      </c>
      <c r="O1540" s="55">
        <v>31252</v>
      </c>
      <c r="Q1540" s="55">
        <v>2802</v>
      </c>
      <c r="X1540" s="119">
        <v>139</v>
      </c>
      <c r="Y1540" s="55">
        <v>17</v>
      </c>
      <c r="AA1540" s="55">
        <v>0</v>
      </c>
      <c r="AB1540" s="55">
        <v>0</v>
      </c>
      <c r="AG1540" s="7">
        <f>IF(Q1540&gt;0,RANK(Q1540,(N1540:P1540,Q1540:AE1540)),0)</f>
        <v>3</v>
      </c>
      <c r="AH1540" s="7">
        <f>IF(R1540&gt;0,RANK(R1540,(N1540:P1540,Q1540:AE1540)),0)</f>
        <v>0</v>
      </c>
      <c r="AI1540" s="7">
        <f>IF(T1540&gt;0,RANK(T1540,(N1540:P1540,Q1540:AE1540)),0)</f>
        <v>0</v>
      </c>
      <c r="AJ1540" s="7">
        <f>IF(S1540&gt;0,RANK(S1540,(N1540:P1540,Q1540:AE1540)),0)</f>
        <v>0</v>
      </c>
      <c r="AK1540" s="2">
        <f t="shared" si="612"/>
        <v>5.5474163531973868E-2</v>
      </c>
      <c r="AL1540" s="2">
        <f t="shared" si="613"/>
        <v>0</v>
      </c>
      <c r="AM1540" s="2">
        <f t="shared" si="614"/>
        <v>0</v>
      </c>
      <c r="AN1540" s="2">
        <f t="shared" si="615"/>
        <v>0</v>
      </c>
      <c r="AP1540" t="s">
        <v>1489</v>
      </c>
      <c r="AQ1540" t="s">
        <v>310</v>
      </c>
      <c r="AT1540">
        <v>2</v>
      </c>
      <c r="AU1540" s="95">
        <v>37</v>
      </c>
      <c r="AV1540" s="97">
        <v>97</v>
      </c>
      <c r="AW1540" s="100">
        <f t="shared" si="604"/>
        <v>37097</v>
      </c>
      <c r="AY1540" s="7" t="s">
        <v>1461</v>
      </c>
    </row>
    <row r="1541" spans="1:51" ht="13" hidden="1" customHeight="1" outlineLevel="1">
      <c r="A1541" t="s">
        <v>2196</v>
      </c>
      <c r="B1541" t="s">
        <v>310</v>
      </c>
      <c r="C1541" s="1">
        <f t="shared" si="607"/>
        <v>10874</v>
      </c>
      <c r="D1541" s="7">
        <f>IF(N1541&gt;0, RANK(N1541,(N1541:P1541,Q1541:AE1541)),0)</f>
        <v>1</v>
      </c>
      <c r="E1541" s="7">
        <f>IF(O1541&gt;0,RANK(O1541,(N1541:P1541,Q1541:AE1541)),0)</f>
        <v>2</v>
      </c>
      <c r="F1541" s="7">
        <f>IF(P1541&gt;0,RANK(P1541,(N1541:P1541,Q1541:AE1541)),0)</f>
        <v>0</v>
      </c>
      <c r="G1541" s="1">
        <f t="shared" si="605"/>
        <v>153</v>
      </c>
      <c r="H1541" s="2">
        <f t="shared" si="606"/>
        <v>1.407025933419165E-2</v>
      </c>
      <c r="I1541" s="2"/>
      <c r="J1541" s="2">
        <f t="shared" si="608"/>
        <v>0.48050395438661025</v>
      </c>
      <c r="K1541" s="2">
        <f t="shared" si="609"/>
        <v>0.46643369505241861</v>
      </c>
      <c r="L1541" s="2">
        <f t="shared" si="610"/>
        <v>0</v>
      </c>
      <c r="M1541" s="2">
        <f t="shared" si="611"/>
        <v>5.3062350560971083E-2</v>
      </c>
      <c r="N1541" s="55">
        <v>5225</v>
      </c>
      <c r="O1541" s="55">
        <v>5072</v>
      </c>
      <c r="Q1541" s="55">
        <v>559</v>
      </c>
      <c r="X1541" s="119">
        <v>18</v>
      </c>
      <c r="Y1541" s="55">
        <v>0</v>
      </c>
      <c r="AA1541" s="55">
        <v>0</v>
      </c>
      <c r="AB1541" s="55">
        <v>0</v>
      </c>
      <c r="AG1541" s="7">
        <f>IF(Q1541&gt;0,RANK(Q1541,(N1541:P1541,Q1541:AE1541)),0)</f>
        <v>3</v>
      </c>
      <c r="AH1541" s="7">
        <f>IF(R1541&gt;0,RANK(R1541,(N1541:P1541,Q1541:AE1541)),0)</f>
        <v>0</v>
      </c>
      <c r="AI1541" s="7">
        <f>IF(T1541&gt;0,RANK(T1541,(N1541:P1541,Q1541:AE1541)),0)</f>
        <v>0</v>
      </c>
      <c r="AJ1541" s="7">
        <f>IF(S1541&gt;0,RANK(S1541,(N1541:P1541,Q1541:AE1541)),0)</f>
        <v>0</v>
      </c>
      <c r="AK1541" s="2">
        <f t="shared" si="612"/>
        <v>5.1407025933419163E-2</v>
      </c>
      <c r="AL1541" s="2">
        <f t="shared" si="613"/>
        <v>0</v>
      </c>
      <c r="AM1541" s="2">
        <f t="shared" si="614"/>
        <v>0</v>
      </c>
      <c r="AN1541" s="2">
        <f t="shared" si="615"/>
        <v>0</v>
      </c>
      <c r="AP1541" t="s">
        <v>2196</v>
      </c>
      <c r="AQ1541" t="s">
        <v>310</v>
      </c>
      <c r="AT1541">
        <v>2</v>
      </c>
      <c r="AU1541" s="95">
        <v>37</v>
      </c>
      <c r="AV1541" s="97">
        <v>99</v>
      </c>
      <c r="AW1541" s="100">
        <f t="shared" si="604"/>
        <v>37099</v>
      </c>
      <c r="AY1541" s="7" t="s">
        <v>1461</v>
      </c>
    </row>
    <row r="1542" spans="1:51" ht="13" hidden="1" customHeight="1" outlineLevel="1">
      <c r="A1542" t="s">
        <v>323</v>
      </c>
      <c r="B1542" t="s">
        <v>310</v>
      </c>
      <c r="C1542" s="1">
        <f t="shared" si="607"/>
        <v>49908</v>
      </c>
      <c r="D1542" s="7">
        <f>IF(N1542&gt;0, RANK(N1542,(N1542:P1542,Q1542:AE1542)),0)</f>
        <v>2</v>
      </c>
      <c r="E1542" s="7">
        <f>IF(O1542&gt;0,RANK(O1542,(N1542:P1542,Q1542:AE1542)),0)</f>
        <v>1</v>
      </c>
      <c r="F1542" s="7">
        <f>IF(P1542&gt;0,RANK(P1542,(N1542:P1542,Q1542:AE1542)),0)</f>
        <v>0</v>
      </c>
      <c r="G1542" s="1">
        <f t="shared" si="605"/>
        <v>13285</v>
      </c>
      <c r="H1542" s="2">
        <f t="shared" si="606"/>
        <v>0.26618978921215036</v>
      </c>
      <c r="I1542" s="2"/>
      <c r="J1542" s="2">
        <f t="shared" si="608"/>
        <v>0.34533541716758837</v>
      </c>
      <c r="K1542" s="2">
        <f t="shared" si="609"/>
        <v>0.61152520637973873</v>
      </c>
      <c r="L1542" s="2">
        <f t="shared" si="610"/>
        <v>0</v>
      </c>
      <c r="M1542" s="2">
        <f t="shared" si="611"/>
        <v>4.3139376452672851E-2</v>
      </c>
      <c r="N1542" s="55">
        <v>17235</v>
      </c>
      <c r="O1542" s="55">
        <v>30520</v>
      </c>
      <c r="Q1542" s="55">
        <v>2054</v>
      </c>
      <c r="X1542" s="119">
        <v>82</v>
      </c>
      <c r="Y1542" s="55">
        <v>13</v>
      </c>
      <c r="AA1542" s="55">
        <v>4</v>
      </c>
      <c r="AB1542" s="55">
        <v>0</v>
      </c>
      <c r="AG1542" s="7">
        <f>IF(Q1542&gt;0,RANK(Q1542,(N1542:P1542,Q1542:AE1542)),0)</f>
        <v>3</v>
      </c>
      <c r="AH1542" s="7">
        <f>IF(R1542&gt;0,RANK(R1542,(N1542:P1542,Q1542:AE1542)),0)</f>
        <v>0</v>
      </c>
      <c r="AI1542" s="7">
        <f>IF(T1542&gt;0,RANK(T1542,(N1542:P1542,Q1542:AE1542)),0)</f>
        <v>0</v>
      </c>
      <c r="AJ1542" s="7">
        <f>IF(S1542&gt;0,RANK(S1542,(N1542:P1542,Q1542:AE1542)),0)</f>
        <v>0</v>
      </c>
      <c r="AK1542" s="2">
        <f t="shared" si="612"/>
        <v>4.1155726536827766E-2</v>
      </c>
      <c r="AL1542" s="2">
        <f t="shared" si="613"/>
        <v>0</v>
      </c>
      <c r="AM1542" s="2">
        <f t="shared" si="614"/>
        <v>0</v>
      </c>
      <c r="AN1542" s="2">
        <f t="shared" si="615"/>
        <v>0</v>
      </c>
      <c r="AP1542" t="s">
        <v>323</v>
      </c>
      <c r="AQ1542" t="s">
        <v>310</v>
      </c>
      <c r="AT1542">
        <v>2</v>
      </c>
      <c r="AU1542" s="95">
        <v>37</v>
      </c>
      <c r="AV1542" s="97">
        <v>101</v>
      </c>
      <c r="AW1542" s="100">
        <f t="shared" si="604"/>
        <v>37101</v>
      </c>
      <c r="AY1542" s="7" t="s">
        <v>1461</v>
      </c>
    </row>
    <row r="1543" spans="1:51" ht="13" hidden="1" customHeight="1" outlineLevel="1">
      <c r="A1543" t="s">
        <v>2156</v>
      </c>
      <c r="B1543" t="s">
        <v>310</v>
      </c>
      <c r="C1543" s="1">
        <f t="shared" si="607"/>
        <v>3964</v>
      </c>
      <c r="D1543" s="7">
        <f>IF(N1543&gt;0, RANK(N1543,(N1543:P1543,Q1543:AE1543)),0)</f>
        <v>2</v>
      </c>
      <c r="E1543" s="7">
        <f>IF(O1543&gt;0,RANK(O1543,(N1543:P1543,Q1543:AE1543)),0)</f>
        <v>1</v>
      </c>
      <c r="F1543" s="7">
        <f>IF(P1543&gt;0,RANK(P1543,(N1543:P1543,Q1543:AE1543)),0)</f>
        <v>0</v>
      </c>
      <c r="G1543" s="1">
        <f t="shared" si="605"/>
        <v>295</v>
      </c>
      <c r="H1543" s="2">
        <f t="shared" si="606"/>
        <v>7.4419778002018169E-2</v>
      </c>
      <c r="I1543" s="2"/>
      <c r="J1543" s="2">
        <f t="shared" si="608"/>
        <v>0.43718466195761857</v>
      </c>
      <c r="K1543" s="2">
        <f t="shared" si="609"/>
        <v>0.51160443995963678</v>
      </c>
      <c r="L1543" s="2">
        <f t="shared" si="610"/>
        <v>0</v>
      </c>
      <c r="M1543" s="2">
        <f t="shared" si="611"/>
        <v>5.1210898082744705E-2</v>
      </c>
      <c r="N1543" s="55">
        <v>1733</v>
      </c>
      <c r="O1543" s="55">
        <v>2028</v>
      </c>
      <c r="Q1543" s="55">
        <v>194</v>
      </c>
      <c r="X1543" s="119">
        <v>9</v>
      </c>
      <c r="Y1543" s="55">
        <v>0</v>
      </c>
      <c r="AA1543" s="55">
        <v>0</v>
      </c>
      <c r="AB1543" s="55">
        <v>0</v>
      </c>
      <c r="AG1543" s="7">
        <f>IF(Q1543&gt;0,RANK(Q1543,(N1543:P1543,Q1543:AE1543)),0)</f>
        <v>3</v>
      </c>
      <c r="AH1543" s="7">
        <f>IF(R1543&gt;0,RANK(R1543,(N1543:P1543,Q1543:AE1543)),0)</f>
        <v>0</v>
      </c>
      <c r="AI1543" s="7">
        <f>IF(T1543&gt;0,RANK(T1543,(N1543:P1543,Q1543:AE1543)),0)</f>
        <v>0</v>
      </c>
      <c r="AJ1543" s="7">
        <f>IF(S1543&gt;0,RANK(S1543,(N1543:P1543,Q1543:AE1543)),0)</f>
        <v>0</v>
      </c>
      <c r="AK1543" s="2">
        <f t="shared" si="612"/>
        <v>4.8940464177598383E-2</v>
      </c>
      <c r="AL1543" s="2">
        <f t="shared" si="613"/>
        <v>0</v>
      </c>
      <c r="AM1543" s="2">
        <f t="shared" si="614"/>
        <v>0</v>
      </c>
      <c r="AN1543" s="2">
        <f t="shared" si="615"/>
        <v>0</v>
      </c>
      <c r="AP1543" t="s">
        <v>2156</v>
      </c>
      <c r="AQ1543" t="s">
        <v>310</v>
      </c>
      <c r="AT1543">
        <v>2</v>
      </c>
      <c r="AU1543" s="95">
        <v>37</v>
      </c>
      <c r="AV1543" s="97">
        <v>103</v>
      </c>
      <c r="AW1543" s="100">
        <f t="shared" si="604"/>
        <v>37103</v>
      </c>
      <c r="AY1543" s="7" t="s">
        <v>1461</v>
      </c>
    </row>
    <row r="1544" spans="1:51" ht="13" hidden="1" customHeight="1" outlineLevel="1">
      <c r="A1544" t="s">
        <v>1579</v>
      </c>
      <c r="B1544" t="s">
        <v>310</v>
      </c>
      <c r="C1544" s="1">
        <f t="shared" si="607"/>
        <v>15694</v>
      </c>
      <c r="D1544" s="7">
        <f>IF(N1544&gt;0, RANK(N1544,(N1544:P1544,Q1544:AE1544)),0)</f>
        <v>2</v>
      </c>
      <c r="E1544" s="7">
        <f>IF(O1544&gt;0,RANK(O1544,(N1544:P1544,Q1544:AE1544)),0)</f>
        <v>1</v>
      </c>
      <c r="F1544" s="7">
        <f>IF(P1544&gt;0,RANK(P1544,(N1544:P1544,Q1544:AE1544)),0)</f>
        <v>0</v>
      </c>
      <c r="G1544" s="1">
        <f t="shared" si="605"/>
        <v>993</v>
      </c>
      <c r="H1544" s="2">
        <f t="shared" si="606"/>
        <v>6.327258825028674E-2</v>
      </c>
      <c r="I1544" s="2"/>
      <c r="J1544" s="2">
        <f t="shared" si="608"/>
        <v>0.44386389703071238</v>
      </c>
      <c r="K1544" s="2">
        <f t="shared" si="609"/>
        <v>0.50713648528099908</v>
      </c>
      <c r="L1544" s="2">
        <f t="shared" si="610"/>
        <v>0</v>
      </c>
      <c r="M1544" s="2">
        <f t="shared" si="611"/>
        <v>4.8999617688288533E-2</v>
      </c>
      <c r="N1544" s="55">
        <v>6966</v>
      </c>
      <c r="O1544" s="55">
        <v>7959</v>
      </c>
      <c r="Q1544" s="55">
        <v>740</v>
      </c>
      <c r="X1544" s="119">
        <v>19</v>
      </c>
      <c r="Y1544" s="55">
        <v>8</v>
      </c>
      <c r="AA1544" s="55">
        <v>1</v>
      </c>
      <c r="AB1544" s="55">
        <v>1</v>
      </c>
      <c r="AG1544" s="7">
        <f>IF(Q1544&gt;0,RANK(Q1544,(N1544:P1544,Q1544:AE1544)),0)</f>
        <v>3</v>
      </c>
      <c r="AH1544" s="7">
        <f>IF(R1544&gt;0,RANK(R1544,(N1544:P1544,Q1544:AE1544)),0)</f>
        <v>0</v>
      </c>
      <c r="AI1544" s="7">
        <f>IF(T1544&gt;0,RANK(T1544,(N1544:P1544,Q1544:AE1544)),0)</f>
        <v>0</v>
      </c>
      <c r="AJ1544" s="7">
        <f>IF(S1544&gt;0,RANK(S1544,(N1544:P1544,Q1544:AE1544)),0)</f>
        <v>0</v>
      </c>
      <c r="AK1544" s="2">
        <f t="shared" si="612"/>
        <v>4.715177774945839E-2</v>
      </c>
      <c r="AL1544" s="2">
        <f t="shared" si="613"/>
        <v>0</v>
      </c>
      <c r="AM1544" s="2">
        <f t="shared" si="614"/>
        <v>0</v>
      </c>
      <c r="AN1544" s="2">
        <f t="shared" si="615"/>
        <v>0</v>
      </c>
      <c r="AP1544" t="s">
        <v>1579</v>
      </c>
      <c r="AQ1544" t="s">
        <v>310</v>
      </c>
      <c r="AT1544">
        <v>2</v>
      </c>
      <c r="AU1544" s="95">
        <v>37</v>
      </c>
      <c r="AV1544" s="97">
        <v>105</v>
      </c>
      <c r="AW1544" s="100">
        <f t="shared" si="604"/>
        <v>37105</v>
      </c>
      <c r="AY1544" s="7" t="s">
        <v>1461</v>
      </c>
    </row>
    <row r="1545" spans="1:51" ht="13" hidden="1" customHeight="1" outlineLevel="1">
      <c r="A1545" t="s">
        <v>772</v>
      </c>
      <c r="B1545" t="s">
        <v>310</v>
      </c>
      <c r="C1545" s="1">
        <f t="shared" si="607"/>
        <v>18522</v>
      </c>
      <c r="D1545" s="7">
        <f>IF(N1545&gt;0, RANK(N1545,(N1545:P1545,Q1545:AE1545)),0)</f>
        <v>1</v>
      </c>
      <c r="E1545" s="7">
        <f>IF(O1545&gt;0,RANK(O1545,(N1545:P1545,Q1545:AE1545)),0)</f>
        <v>2</v>
      </c>
      <c r="F1545" s="7">
        <f>IF(P1545&gt;0,RANK(P1545,(N1545:P1545,Q1545:AE1545)),0)</f>
        <v>0</v>
      </c>
      <c r="G1545" s="1">
        <f t="shared" si="605"/>
        <v>284</v>
      </c>
      <c r="H1545" s="2">
        <f t="shared" si="606"/>
        <v>1.53331173739337E-2</v>
      </c>
      <c r="I1545" s="2"/>
      <c r="J1545" s="2">
        <f t="shared" si="608"/>
        <v>0.490551776266062</v>
      </c>
      <c r="K1545" s="2">
        <f t="shared" si="609"/>
        <v>0.47521865889212828</v>
      </c>
      <c r="L1545" s="2">
        <f t="shared" si="610"/>
        <v>0</v>
      </c>
      <c r="M1545" s="2">
        <f t="shared" si="611"/>
        <v>3.4229564841809668E-2</v>
      </c>
      <c r="N1545" s="55">
        <v>9086</v>
      </c>
      <c r="O1545" s="55">
        <v>8802</v>
      </c>
      <c r="Q1545" s="55">
        <v>622</v>
      </c>
      <c r="X1545" s="119">
        <v>12</v>
      </c>
      <c r="Y1545" s="55">
        <v>0</v>
      </c>
      <c r="AA1545" s="55">
        <v>0</v>
      </c>
      <c r="AB1545" s="55">
        <v>0</v>
      </c>
      <c r="AG1545" s="7">
        <f>IF(Q1545&gt;0,RANK(Q1545,(N1545:P1545,Q1545:AE1545)),0)</f>
        <v>3</v>
      </c>
      <c r="AH1545" s="7">
        <f>IF(R1545&gt;0,RANK(R1545,(N1545:P1545,Q1545:AE1545)),0)</f>
        <v>0</v>
      </c>
      <c r="AI1545" s="7">
        <f>IF(T1545&gt;0,RANK(T1545,(N1545:P1545,Q1545:AE1545)),0)</f>
        <v>0</v>
      </c>
      <c r="AJ1545" s="7">
        <f>IF(S1545&gt;0,RANK(S1545,(N1545:P1545,Q1545:AE1545)),0)</f>
        <v>0</v>
      </c>
      <c r="AK1545" s="2">
        <f t="shared" si="612"/>
        <v>3.3581686642911134E-2</v>
      </c>
      <c r="AL1545" s="2">
        <f t="shared" si="613"/>
        <v>0</v>
      </c>
      <c r="AM1545" s="2">
        <f t="shared" si="614"/>
        <v>0</v>
      </c>
      <c r="AN1545" s="2">
        <f t="shared" si="615"/>
        <v>0</v>
      </c>
      <c r="AP1545" t="s">
        <v>772</v>
      </c>
      <c r="AQ1545" t="s">
        <v>310</v>
      </c>
      <c r="AT1545">
        <v>2</v>
      </c>
      <c r="AU1545" s="95">
        <v>37</v>
      </c>
      <c r="AV1545" s="97">
        <v>107</v>
      </c>
      <c r="AW1545" s="100">
        <f t="shared" si="604"/>
        <v>37107</v>
      </c>
      <c r="AY1545" s="7" t="s">
        <v>1461</v>
      </c>
    </row>
    <row r="1546" spans="1:51" ht="13" hidden="1" customHeight="1" outlineLevel="1">
      <c r="A1546" t="s">
        <v>181</v>
      </c>
      <c r="B1546" t="s">
        <v>310</v>
      </c>
      <c r="C1546" s="1">
        <f t="shared" si="607"/>
        <v>23848</v>
      </c>
      <c r="D1546" s="7">
        <f>IF(N1546&gt;0, RANK(N1546,(N1546:P1546,Q1546:AE1546)),0)</f>
        <v>2</v>
      </c>
      <c r="E1546" s="7">
        <f>IF(O1546&gt;0,RANK(O1546,(N1546:P1546,Q1546:AE1546)),0)</f>
        <v>1</v>
      </c>
      <c r="F1546" s="7">
        <f>IF(P1546&gt;0,RANK(P1546,(N1546:P1546,Q1546:AE1546)),0)</f>
        <v>0</v>
      </c>
      <c r="G1546" s="1">
        <f t="shared" si="605"/>
        <v>9170</v>
      </c>
      <c r="H1546" s="2">
        <f t="shared" si="606"/>
        <v>0.38451861791345188</v>
      </c>
      <c r="I1546" s="2"/>
      <c r="J1546" s="2">
        <f t="shared" si="608"/>
        <v>0.28052666890305267</v>
      </c>
      <c r="K1546" s="2">
        <f t="shared" si="609"/>
        <v>0.66504528681650454</v>
      </c>
      <c r="L1546" s="2">
        <f t="shared" si="610"/>
        <v>0</v>
      </c>
      <c r="M1546" s="2">
        <f t="shared" si="611"/>
        <v>5.4428044280442789E-2</v>
      </c>
      <c r="N1546" s="55">
        <v>6690</v>
      </c>
      <c r="O1546" s="55">
        <v>15860</v>
      </c>
      <c r="Q1546" s="55">
        <v>1232</v>
      </c>
      <c r="X1546" s="119">
        <v>53</v>
      </c>
      <c r="Y1546" s="55">
        <v>11</v>
      </c>
      <c r="AA1546" s="55">
        <v>1</v>
      </c>
      <c r="AB1546" s="55">
        <v>1</v>
      </c>
      <c r="AG1546" s="7">
        <f>IF(Q1546&gt;0,RANK(Q1546,(N1546:P1546,Q1546:AE1546)),0)</f>
        <v>3</v>
      </c>
      <c r="AH1546" s="7">
        <f>IF(R1546&gt;0,RANK(R1546,(N1546:P1546,Q1546:AE1546)),0)</f>
        <v>0</v>
      </c>
      <c r="AI1546" s="7">
        <f>IF(T1546&gt;0,RANK(T1546,(N1546:P1546,Q1546:AE1546)),0)</f>
        <v>0</v>
      </c>
      <c r="AJ1546" s="7">
        <f>IF(S1546&gt;0,RANK(S1546,(N1546:P1546,Q1546:AE1546)),0)</f>
        <v>0</v>
      </c>
      <c r="AK1546" s="2">
        <f t="shared" si="612"/>
        <v>5.1660516605166053E-2</v>
      </c>
      <c r="AL1546" s="2">
        <f t="shared" si="613"/>
        <v>0</v>
      </c>
      <c r="AM1546" s="2">
        <f t="shared" si="614"/>
        <v>0</v>
      </c>
      <c r="AN1546" s="2">
        <f t="shared" si="615"/>
        <v>0</v>
      </c>
      <c r="AP1546" t="s">
        <v>181</v>
      </c>
      <c r="AQ1546" t="s">
        <v>310</v>
      </c>
      <c r="AT1546">
        <v>2</v>
      </c>
      <c r="AU1546" s="95">
        <v>37</v>
      </c>
      <c r="AV1546" s="97">
        <v>109</v>
      </c>
      <c r="AW1546" s="100">
        <f t="shared" ref="AW1546:AW1591" si="616">1000*AU1546+AV1546</f>
        <v>37109</v>
      </c>
      <c r="AY1546" s="7" t="s">
        <v>1461</v>
      </c>
    </row>
    <row r="1547" spans="1:51" ht="13" hidden="1" customHeight="1" outlineLevel="1">
      <c r="A1547" t="s">
        <v>1660</v>
      </c>
      <c r="B1547" t="s">
        <v>310</v>
      </c>
      <c r="C1547" s="1">
        <f t="shared" si="607"/>
        <v>11048</v>
      </c>
      <c r="D1547" s="7">
        <f>IF(N1547&gt;0, RANK(N1547,(N1547:P1547,Q1547:AE1547)),0)</f>
        <v>2</v>
      </c>
      <c r="E1547" s="7">
        <f>IF(O1547&gt;0,RANK(O1547,(N1547:P1547,Q1547:AE1547)),0)</f>
        <v>1</v>
      </c>
      <c r="F1547" s="7">
        <f>IF(P1547&gt;0,RANK(P1547,(N1547:P1547,Q1547:AE1547)),0)</f>
        <v>0</v>
      </c>
      <c r="G1547" s="1">
        <f t="shared" si="605"/>
        <v>3518</v>
      </c>
      <c r="H1547" s="2">
        <f t="shared" si="606"/>
        <v>0.31842867487328025</v>
      </c>
      <c r="I1547" s="2"/>
      <c r="J1547" s="2">
        <f t="shared" si="608"/>
        <v>0.30792903692976104</v>
      </c>
      <c r="K1547" s="2">
        <f t="shared" si="609"/>
        <v>0.62635771180304123</v>
      </c>
      <c r="L1547" s="2">
        <f t="shared" si="610"/>
        <v>0</v>
      </c>
      <c r="M1547" s="2">
        <f t="shared" si="611"/>
        <v>6.5713251267197736E-2</v>
      </c>
      <c r="N1547" s="55">
        <v>3402</v>
      </c>
      <c r="O1547" s="55">
        <v>6920</v>
      </c>
      <c r="Q1547" s="55">
        <v>709</v>
      </c>
      <c r="X1547" s="119">
        <v>17</v>
      </c>
      <c r="Y1547" s="55">
        <v>0</v>
      </c>
      <c r="AA1547" s="55">
        <v>0</v>
      </c>
      <c r="AB1547" s="55">
        <v>0</v>
      </c>
      <c r="AG1547" s="7">
        <f>IF(Q1547&gt;0,RANK(Q1547,(N1547:P1547,Q1547:AE1547)),0)</f>
        <v>3</v>
      </c>
      <c r="AH1547" s="7">
        <f>IF(R1547&gt;0,RANK(R1547,(N1547:P1547,Q1547:AE1547)),0)</f>
        <v>0</v>
      </c>
      <c r="AI1547" s="7">
        <f>IF(T1547&gt;0,RANK(T1547,(N1547:P1547,Q1547:AE1547)),0)</f>
        <v>0</v>
      </c>
      <c r="AJ1547" s="7">
        <f>IF(S1547&gt;0,RANK(S1547,(N1547:P1547,Q1547:AE1547)),0)</f>
        <v>0</v>
      </c>
      <c r="AK1547" s="2">
        <f t="shared" si="612"/>
        <v>6.417451122375091E-2</v>
      </c>
      <c r="AL1547" s="2">
        <f t="shared" si="613"/>
        <v>0</v>
      </c>
      <c r="AM1547" s="2">
        <f t="shared" si="614"/>
        <v>0</v>
      </c>
      <c r="AN1547" s="2">
        <f t="shared" si="615"/>
        <v>0</v>
      </c>
      <c r="AP1547" t="s">
        <v>1660</v>
      </c>
      <c r="AQ1547" t="s">
        <v>310</v>
      </c>
      <c r="AT1547">
        <v>2</v>
      </c>
      <c r="AU1547" s="95">
        <v>37</v>
      </c>
      <c r="AV1547" s="97">
        <v>111</v>
      </c>
      <c r="AW1547" s="100">
        <f t="shared" si="616"/>
        <v>37111</v>
      </c>
      <c r="AY1547" s="7" t="s">
        <v>1461</v>
      </c>
    </row>
    <row r="1548" spans="1:51" ht="13" hidden="1" customHeight="1" outlineLevel="1">
      <c r="A1548" t="s">
        <v>832</v>
      </c>
      <c r="B1548" t="s">
        <v>310</v>
      </c>
      <c r="C1548" s="1">
        <f t="shared" si="607"/>
        <v>11793</v>
      </c>
      <c r="D1548" s="7">
        <f>IF(N1548&gt;0, RANK(N1548,(N1548:P1548,Q1548:AE1548)),0)</f>
        <v>2</v>
      </c>
      <c r="E1548" s="7">
        <f>IF(O1548&gt;0,RANK(O1548,(N1548:P1548,Q1548:AE1548)),0)</f>
        <v>1</v>
      </c>
      <c r="F1548" s="7">
        <f>IF(P1548&gt;0,RANK(P1548,(N1548:P1548,Q1548:AE1548)),0)</f>
        <v>0</v>
      </c>
      <c r="G1548" s="1">
        <f t="shared" si="605"/>
        <v>2440</v>
      </c>
      <c r="H1548" s="2">
        <f t="shared" si="606"/>
        <v>0.2069023997286526</v>
      </c>
      <c r="I1548" s="2"/>
      <c r="J1548" s="2">
        <f t="shared" si="608"/>
        <v>0.36809972017298398</v>
      </c>
      <c r="K1548" s="2">
        <f t="shared" si="609"/>
        <v>0.57500211990163652</v>
      </c>
      <c r="L1548" s="2">
        <f t="shared" si="610"/>
        <v>0</v>
      </c>
      <c r="M1548" s="2">
        <f t="shared" si="611"/>
        <v>5.6898159925379499E-2</v>
      </c>
      <c r="N1548" s="55">
        <v>4341</v>
      </c>
      <c r="O1548" s="55">
        <v>6781</v>
      </c>
      <c r="Q1548" s="55">
        <v>645</v>
      </c>
      <c r="X1548" s="119">
        <v>24</v>
      </c>
      <c r="Y1548" s="55">
        <v>1</v>
      </c>
      <c r="AA1548" s="55">
        <v>0</v>
      </c>
      <c r="AB1548" s="55">
        <v>1</v>
      </c>
      <c r="AG1548" s="7">
        <f>IF(Q1548&gt;0,RANK(Q1548,(N1548:P1548,Q1548:AE1548)),0)</f>
        <v>3</v>
      </c>
      <c r="AH1548" s="7">
        <f>IF(R1548&gt;0,RANK(R1548,(N1548:P1548,Q1548:AE1548)),0)</f>
        <v>0</v>
      </c>
      <c r="AI1548" s="7">
        <f>IF(T1548&gt;0,RANK(T1548,(N1548:P1548,Q1548:AE1548)),0)</f>
        <v>0</v>
      </c>
      <c r="AJ1548" s="7">
        <f>IF(S1548&gt;0,RANK(S1548,(N1548:P1548,Q1548:AE1548)),0)</f>
        <v>0</v>
      </c>
      <c r="AK1548" s="2">
        <f t="shared" si="612"/>
        <v>5.4693462223352834E-2</v>
      </c>
      <c r="AL1548" s="2">
        <f t="shared" si="613"/>
        <v>0</v>
      </c>
      <c r="AM1548" s="2">
        <f t="shared" si="614"/>
        <v>0</v>
      </c>
      <c r="AN1548" s="2">
        <f t="shared" si="615"/>
        <v>0</v>
      </c>
      <c r="AP1548" t="s">
        <v>832</v>
      </c>
      <c r="AQ1548" t="s">
        <v>310</v>
      </c>
      <c r="AT1548">
        <v>2</v>
      </c>
      <c r="AU1548" s="95">
        <v>37</v>
      </c>
      <c r="AV1548" s="97">
        <v>113</v>
      </c>
      <c r="AW1548" s="100">
        <f t="shared" si="616"/>
        <v>37113</v>
      </c>
      <c r="AY1548" s="7" t="s">
        <v>1461</v>
      </c>
    </row>
    <row r="1549" spans="1:51" ht="13" hidden="1" customHeight="1" outlineLevel="1">
      <c r="A1549" t="s">
        <v>584</v>
      </c>
      <c r="B1549" t="s">
        <v>310</v>
      </c>
      <c r="C1549" s="1">
        <f t="shared" si="607"/>
        <v>7654</v>
      </c>
      <c r="D1549" s="7">
        <f>IF(N1549&gt;0, RANK(N1549,(N1549:P1549,Q1549:AE1549)),0)</f>
        <v>2</v>
      </c>
      <c r="E1549" s="7">
        <f>IF(O1549&gt;0,RANK(O1549,(N1549:P1549,Q1549:AE1549)),0)</f>
        <v>1</v>
      </c>
      <c r="F1549" s="7">
        <f>IF(P1549&gt;0,RANK(P1549,(N1549:P1549,Q1549:AE1549)),0)</f>
        <v>0</v>
      </c>
      <c r="G1549" s="1">
        <f t="shared" si="605"/>
        <v>164</v>
      </c>
      <c r="H1549" s="2">
        <f t="shared" si="606"/>
        <v>2.1426704990854455E-2</v>
      </c>
      <c r="I1549" s="2"/>
      <c r="J1549" s="2">
        <f t="shared" si="608"/>
        <v>0.45779984321923178</v>
      </c>
      <c r="K1549" s="2">
        <f t="shared" si="609"/>
        <v>0.47922654821008626</v>
      </c>
      <c r="L1549" s="2">
        <f t="shared" si="610"/>
        <v>0</v>
      </c>
      <c r="M1549" s="2">
        <f t="shared" si="611"/>
        <v>6.2973608570681905E-2</v>
      </c>
      <c r="N1549" s="55">
        <v>3504</v>
      </c>
      <c r="O1549" s="55">
        <v>3668</v>
      </c>
      <c r="Q1549" s="55">
        <v>473</v>
      </c>
      <c r="X1549" s="119">
        <v>6</v>
      </c>
      <c r="Y1549" s="55">
        <v>3</v>
      </c>
      <c r="AA1549" s="55">
        <v>0</v>
      </c>
      <c r="AB1549" s="55">
        <v>0</v>
      </c>
      <c r="AG1549" s="7">
        <f>IF(Q1549&gt;0,RANK(Q1549,(N1549:P1549,Q1549:AE1549)),0)</f>
        <v>3</v>
      </c>
      <c r="AH1549" s="7">
        <f>IF(R1549&gt;0,RANK(R1549,(N1549:P1549,Q1549:AE1549)),0)</f>
        <v>0</v>
      </c>
      <c r="AI1549" s="7">
        <f>IF(T1549&gt;0,RANK(T1549,(N1549:P1549,Q1549:AE1549)),0)</f>
        <v>0</v>
      </c>
      <c r="AJ1549" s="7">
        <f>IF(S1549&gt;0,RANK(S1549,(N1549:P1549,Q1549:AE1549)),0)</f>
        <v>0</v>
      </c>
      <c r="AK1549" s="2">
        <f t="shared" si="612"/>
        <v>6.1797752808988762E-2</v>
      </c>
      <c r="AL1549" s="2">
        <f t="shared" si="613"/>
        <v>0</v>
      </c>
      <c r="AM1549" s="2">
        <f t="shared" si="614"/>
        <v>0</v>
      </c>
      <c r="AN1549" s="2">
        <f t="shared" si="615"/>
        <v>0</v>
      </c>
      <c r="AP1549" t="s">
        <v>584</v>
      </c>
      <c r="AQ1549" t="s">
        <v>310</v>
      </c>
      <c r="AT1549">
        <v>2</v>
      </c>
      <c r="AU1549" s="95">
        <v>37</v>
      </c>
      <c r="AV1549" s="97">
        <v>115</v>
      </c>
      <c r="AW1549" s="100">
        <f t="shared" si="616"/>
        <v>37115</v>
      </c>
      <c r="AY1549" s="7" t="s">
        <v>1461</v>
      </c>
    </row>
    <row r="1550" spans="1:51" ht="13" hidden="1" customHeight="1" outlineLevel="1">
      <c r="A1550" t="s">
        <v>1691</v>
      </c>
      <c r="B1550" t="s">
        <v>310</v>
      </c>
      <c r="C1550" s="1">
        <f t="shared" si="607"/>
        <v>8298</v>
      </c>
      <c r="D1550" s="7">
        <f>IF(N1550&gt;0, RANK(N1550,(N1550:P1550,Q1550:AE1550)),0)</f>
        <v>1</v>
      </c>
      <c r="E1550" s="7">
        <f>IF(O1550&gt;0,RANK(O1550,(N1550:P1550,Q1550:AE1550)),0)</f>
        <v>2</v>
      </c>
      <c r="F1550" s="7">
        <f>IF(P1550&gt;0,RANK(P1550,(N1550:P1550,Q1550:AE1550)),0)</f>
        <v>0</v>
      </c>
      <c r="G1550" s="1">
        <f t="shared" si="605"/>
        <v>626</v>
      </c>
      <c r="H1550" s="2">
        <f t="shared" si="606"/>
        <v>7.5439865027717518E-2</v>
      </c>
      <c r="I1550" s="2"/>
      <c r="J1550" s="2">
        <f t="shared" si="608"/>
        <v>0.51843817787418656</v>
      </c>
      <c r="K1550" s="2">
        <f t="shared" si="609"/>
        <v>0.44299831284646901</v>
      </c>
      <c r="L1550" s="2">
        <f t="shared" si="610"/>
        <v>0</v>
      </c>
      <c r="M1550" s="2">
        <f t="shared" si="611"/>
        <v>3.8563509279344432E-2</v>
      </c>
      <c r="N1550" s="55">
        <v>4302</v>
      </c>
      <c r="O1550" s="55">
        <v>3676</v>
      </c>
      <c r="Q1550" s="55">
        <v>311</v>
      </c>
      <c r="X1550" s="119">
        <v>9</v>
      </c>
      <c r="Y1550" s="55">
        <v>0</v>
      </c>
      <c r="AA1550" s="55">
        <v>0</v>
      </c>
      <c r="AB1550" s="55">
        <v>0</v>
      </c>
      <c r="AG1550" s="7">
        <f>IF(Q1550&gt;0,RANK(Q1550,(N1550:P1550,Q1550:AE1550)),0)</f>
        <v>3</v>
      </c>
      <c r="AH1550" s="7">
        <f>IF(R1550&gt;0,RANK(R1550,(N1550:P1550,Q1550:AE1550)),0)</f>
        <v>0</v>
      </c>
      <c r="AI1550" s="7">
        <f>IF(T1550&gt;0,RANK(T1550,(N1550:P1550,Q1550:AE1550)),0)</f>
        <v>0</v>
      </c>
      <c r="AJ1550" s="7">
        <f>IF(S1550&gt;0,RANK(S1550,(N1550:P1550,Q1550:AE1550)),0)</f>
        <v>0</v>
      </c>
      <c r="AK1550" s="2">
        <f t="shared" si="612"/>
        <v>3.7478910580862862E-2</v>
      </c>
      <c r="AL1550" s="2">
        <f t="shared" si="613"/>
        <v>0</v>
      </c>
      <c r="AM1550" s="2">
        <f t="shared" si="614"/>
        <v>0</v>
      </c>
      <c r="AN1550" s="2">
        <f t="shared" si="615"/>
        <v>0</v>
      </c>
      <c r="AP1550" t="s">
        <v>1691</v>
      </c>
      <c r="AQ1550" t="s">
        <v>310</v>
      </c>
      <c r="AT1550">
        <v>2</v>
      </c>
      <c r="AU1550" s="95">
        <v>37</v>
      </c>
      <c r="AV1550" s="97">
        <v>117</v>
      </c>
      <c r="AW1550" s="100">
        <f t="shared" si="616"/>
        <v>37117</v>
      </c>
      <c r="AY1550" s="7" t="s">
        <v>1461</v>
      </c>
    </row>
    <row r="1551" spans="1:51" ht="13" hidden="1" customHeight="1" outlineLevel="1">
      <c r="A1551" t="s">
        <v>208</v>
      </c>
      <c r="B1551" t="s">
        <v>310</v>
      </c>
      <c r="C1551" s="1">
        <f t="shared" si="607"/>
        <v>265275</v>
      </c>
      <c r="D1551" s="7">
        <f>IF(N1551&gt;0, RANK(N1551,(N1551:P1551,Q1551:AE1551)),0)</f>
        <v>1</v>
      </c>
      <c r="E1551" s="7">
        <f>IF(O1551&gt;0,RANK(O1551,(N1551:P1551,Q1551:AE1551)),0)</f>
        <v>2</v>
      </c>
      <c r="F1551" s="7">
        <f>IF(P1551&gt;0,RANK(P1551,(N1551:P1551,Q1551:AE1551)),0)</f>
        <v>0</v>
      </c>
      <c r="G1551" s="1">
        <f t="shared" si="605"/>
        <v>55971</v>
      </c>
      <c r="H1551" s="2">
        <f t="shared" si="606"/>
        <v>0.21099236641221375</v>
      </c>
      <c r="I1551" s="2"/>
      <c r="J1551" s="2">
        <f t="shared" si="608"/>
        <v>0.59163509565545191</v>
      </c>
      <c r="K1551" s="2">
        <f t="shared" si="609"/>
        <v>0.38064272924323816</v>
      </c>
      <c r="L1551" s="2">
        <f t="shared" si="610"/>
        <v>0</v>
      </c>
      <c r="M1551" s="2">
        <f t="shared" si="611"/>
        <v>2.772217510130992E-2</v>
      </c>
      <c r="N1551" s="55">
        <v>156946</v>
      </c>
      <c r="O1551" s="55">
        <v>100975</v>
      </c>
      <c r="Q1551" s="55">
        <v>6883</v>
      </c>
      <c r="X1551" s="119">
        <v>303</v>
      </c>
      <c r="Y1551" s="55">
        <v>140</v>
      </c>
      <c r="AA1551" s="55">
        <v>27</v>
      </c>
      <c r="AB1551" s="55">
        <v>1</v>
      </c>
      <c r="AG1551" s="7">
        <f>IF(Q1551&gt;0,RANK(Q1551,(N1551:P1551,Q1551:AE1551)),0)</f>
        <v>3</v>
      </c>
      <c r="AH1551" s="7">
        <f>IF(R1551&gt;0,RANK(R1551,(N1551:P1551,Q1551:AE1551)),0)</f>
        <v>0</v>
      </c>
      <c r="AI1551" s="7">
        <f>IF(T1551&gt;0,RANK(T1551,(N1551:P1551,Q1551:AE1551)),0)</f>
        <v>0</v>
      </c>
      <c r="AJ1551" s="7">
        <f>IF(S1551&gt;0,RANK(S1551,(N1551:P1551,Q1551:AE1551)),0)</f>
        <v>0</v>
      </c>
      <c r="AK1551" s="2">
        <f t="shared" si="612"/>
        <v>2.5946659127320706E-2</v>
      </c>
      <c r="AL1551" s="2">
        <f t="shared" si="613"/>
        <v>0</v>
      </c>
      <c r="AM1551" s="2">
        <f t="shared" si="614"/>
        <v>0</v>
      </c>
      <c r="AN1551" s="2">
        <f t="shared" si="615"/>
        <v>0</v>
      </c>
      <c r="AP1551" t="s">
        <v>208</v>
      </c>
      <c r="AQ1551" t="s">
        <v>310</v>
      </c>
      <c r="AT1551">
        <v>2</v>
      </c>
      <c r="AU1551" s="95">
        <v>37</v>
      </c>
      <c r="AV1551" s="97">
        <v>119</v>
      </c>
      <c r="AW1551" s="100">
        <f t="shared" si="616"/>
        <v>37119</v>
      </c>
      <c r="AY1551" s="7" t="s">
        <v>1461</v>
      </c>
    </row>
    <row r="1552" spans="1:51" ht="13" hidden="1" customHeight="1" outlineLevel="1">
      <c r="A1552" t="s">
        <v>1501</v>
      </c>
      <c r="B1552" t="s">
        <v>310</v>
      </c>
      <c r="C1552" s="1">
        <f t="shared" si="607"/>
        <v>5212</v>
      </c>
      <c r="D1552" s="7">
        <f>IF(N1552&gt;0, RANK(N1552,(N1552:P1552,Q1552:AE1552)),0)</f>
        <v>2</v>
      </c>
      <c r="E1552" s="7">
        <f>IF(O1552&gt;0,RANK(O1552,(N1552:P1552,Q1552:AE1552)),0)</f>
        <v>1</v>
      </c>
      <c r="F1552" s="7">
        <f>IF(P1552&gt;0,RANK(P1552,(N1552:P1552,Q1552:AE1552)),0)</f>
        <v>0</v>
      </c>
      <c r="G1552" s="1">
        <f t="shared" si="605"/>
        <v>2447</v>
      </c>
      <c r="H1552" s="2">
        <f t="shared" si="606"/>
        <v>0.46949347659247892</v>
      </c>
      <c r="I1552" s="2"/>
      <c r="J1552" s="2">
        <f t="shared" si="608"/>
        <v>0.24328472755180353</v>
      </c>
      <c r="K1552" s="2">
        <f t="shared" si="609"/>
        <v>0.71277820414428239</v>
      </c>
      <c r="L1552" s="2">
        <f t="shared" si="610"/>
        <v>0</v>
      </c>
      <c r="M1552" s="2">
        <f t="shared" si="611"/>
        <v>4.3937068303914084E-2</v>
      </c>
      <c r="N1552" s="55">
        <v>1268</v>
      </c>
      <c r="O1552" s="55">
        <v>3715</v>
      </c>
      <c r="Q1552" s="55">
        <v>221</v>
      </c>
      <c r="X1552" s="119">
        <v>6</v>
      </c>
      <c r="Y1552" s="55">
        <v>2</v>
      </c>
      <c r="AA1552" s="55">
        <v>0</v>
      </c>
      <c r="AB1552" s="55">
        <v>0</v>
      </c>
      <c r="AG1552" s="7">
        <f>IF(Q1552&gt;0,RANK(Q1552,(N1552:P1552,Q1552:AE1552)),0)</f>
        <v>3</v>
      </c>
      <c r="AH1552" s="7">
        <f>IF(R1552&gt;0,RANK(R1552,(N1552:P1552,Q1552:AE1552)),0)</f>
        <v>0</v>
      </c>
      <c r="AI1552" s="7">
        <f>IF(T1552&gt;0,RANK(T1552,(N1552:P1552,Q1552:AE1552)),0)</f>
        <v>0</v>
      </c>
      <c r="AJ1552" s="7">
        <f>IF(S1552&gt;0,RANK(S1552,(N1552:P1552,Q1552:AE1552)),0)</f>
        <v>0</v>
      </c>
      <c r="AK1552" s="2">
        <f t="shared" si="612"/>
        <v>4.2402148887183425E-2</v>
      </c>
      <c r="AL1552" s="2">
        <f t="shared" si="613"/>
        <v>0</v>
      </c>
      <c r="AM1552" s="2">
        <f t="shared" si="614"/>
        <v>0</v>
      </c>
      <c r="AN1552" s="2">
        <f t="shared" si="615"/>
        <v>0</v>
      </c>
      <c r="AP1552" t="s">
        <v>1501</v>
      </c>
      <c r="AQ1552" t="s">
        <v>310</v>
      </c>
      <c r="AT1552">
        <v>2</v>
      </c>
      <c r="AU1552" s="95">
        <v>37</v>
      </c>
      <c r="AV1552" s="97">
        <v>121</v>
      </c>
      <c r="AW1552" s="100">
        <f t="shared" si="616"/>
        <v>37121</v>
      </c>
      <c r="AY1552" s="7" t="s">
        <v>1461</v>
      </c>
    </row>
    <row r="1553" spans="1:51" ht="13" hidden="1" customHeight="1" outlineLevel="1">
      <c r="A1553" t="s">
        <v>734</v>
      </c>
      <c r="B1553" t="s">
        <v>310</v>
      </c>
      <c r="C1553" s="1">
        <f t="shared" si="607"/>
        <v>8080</v>
      </c>
      <c r="D1553" s="7">
        <f>IF(N1553&gt;0, RANK(N1553,(N1553:P1553,Q1553:AE1553)),0)</f>
        <v>2</v>
      </c>
      <c r="E1553" s="7">
        <f>IF(O1553&gt;0,RANK(O1553,(N1553:P1553,Q1553:AE1553)),0)</f>
        <v>1</v>
      </c>
      <c r="F1553" s="7">
        <f>IF(P1553&gt;0,RANK(P1553,(N1553:P1553,Q1553:AE1553)),0)</f>
        <v>0</v>
      </c>
      <c r="G1553" s="1">
        <f t="shared" si="605"/>
        <v>984</v>
      </c>
      <c r="H1553" s="2">
        <f t="shared" si="606"/>
        <v>0.12178217821782178</v>
      </c>
      <c r="I1553" s="2"/>
      <c r="J1553" s="2">
        <f t="shared" si="608"/>
        <v>0.41089108910891087</v>
      </c>
      <c r="K1553" s="2">
        <f t="shared" si="609"/>
        <v>0.5326732673267327</v>
      </c>
      <c r="L1553" s="2">
        <f t="shared" si="610"/>
        <v>0</v>
      </c>
      <c r="M1553" s="2">
        <f t="shared" si="611"/>
        <v>5.6435643564356486E-2</v>
      </c>
      <c r="N1553" s="55">
        <v>3320</v>
      </c>
      <c r="O1553" s="55">
        <v>4304</v>
      </c>
      <c r="Q1553" s="55">
        <v>436</v>
      </c>
      <c r="X1553" s="119">
        <v>20</v>
      </c>
      <c r="Y1553" s="55">
        <v>0</v>
      </c>
      <c r="AA1553" s="55">
        <v>0</v>
      </c>
      <c r="AB1553" s="55">
        <v>0</v>
      </c>
      <c r="AG1553" s="7">
        <f>IF(Q1553&gt;0,RANK(Q1553,(N1553:P1553,Q1553:AE1553)),0)</f>
        <v>3</v>
      </c>
      <c r="AH1553" s="7">
        <f>IF(R1553&gt;0,RANK(R1553,(N1553:P1553,Q1553:AE1553)),0)</f>
        <v>0</v>
      </c>
      <c r="AI1553" s="7">
        <f>IF(T1553&gt;0,RANK(T1553,(N1553:P1553,Q1553:AE1553)),0)</f>
        <v>0</v>
      </c>
      <c r="AJ1553" s="7">
        <f>IF(S1553&gt;0,RANK(S1553,(N1553:P1553,Q1553:AE1553)),0)</f>
        <v>0</v>
      </c>
      <c r="AK1553" s="2">
        <f t="shared" si="612"/>
        <v>5.396039603960396E-2</v>
      </c>
      <c r="AL1553" s="2">
        <f t="shared" si="613"/>
        <v>0</v>
      </c>
      <c r="AM1553" s="2">
        <f t="shared" si="614"/>
        <v>0</v>
      </c>
      <c r="AN1553" s="2">
        <f t="shared" si="615"/>
        <v>0</v>
      </c>
      <c r="AP1553" t="s">
        <v>734</v>
      </c>
      <c r="AQ1553" t="s">
        <v>310</v>
      </c>
      <c r="AT1553">
        <v>2</v>
      </c>
      <c r="AU1553" s="95">
        <v>37</v>
      </c>
      <c r="AV1553" s="97">
        <v>123</v>
      </c>
      <c r="AW1553" s="100">
        <f t="shared" si="616"/>
        <v>37123</v>
      </c>
      <c r="AY1553" s="7" t="s">
        <v>1461</v>
      </c>
    </row>
    <row r="1554" spans="1:51" ht="13" hidden="1" customHeight="1" outlineLevel="1">
      <c r="A1554" t="s">
        <v>1050</v>
      </c>
      <c r="B1554" t="s">
        <v>310</v>
      </c>
      <c r="C1554" s="1">
        <f t="shared" si="607"/>
        <v>32898</v>
      </c>
      <c r="D1554" s="7">
        <f>IF(N1554&gt;0, RANK(N1554,(N1554:P1554,Q1554:AE1554)),0)</f>
        <v>2</v>
      </c>
      <c r="E1554" s="7">
        <f>IF(O1554&gt;0,RANK(O1554,(N1554:P1554,Q1554:AE1554)),0)</f>
        <v>1</v>
      </c>
      <c r="F1554" s="7">
        <f>IF(P1554&gt;0,RANK(P1554,(N1554:P1554,Q1554:AE1554)),0)</f>
        <v>0</v>
      </c>
      <c r="G1554" s="1">
        <f t="shared" si="605"/>
        <v>9140</v>
      </c>
      <c r="H1554" s="2">
        <f t="shared" si="606"/>
        <v>0.27782843941880964</v>
      </c>
      <c r="I1554" s="2"/>
      <c r="J1554" s="2">
        <f t="shared" si="608"/>
        <v>0.34448902668855247</v>
      </c>
      <c r="K1554" s="2">
        <f t="shared" si="609"/>
        <v>0.62231746610736216</v>
      </c>
      <c r="L1554" s="2">
        <f t="shared" si="610"/>
        <v>0</v>
      </c>
      <c r="M1554" s="2">
        <f t="shared" si="611"/>
        <v>3.3193507204085315E-2</v>
      </c>
      <c r="N1554" s="55">
        <v>11333</v>
      </c>
      <c r="O1554" s="55">
        <v>20473</v>
      </c>
      <c r="Q1554" s="55">
        <v>1064</v>
      </c>
      <c r="X1554" s="119">
        <v>26</v>
      </c>
      <c r="Y1554" s="55">
        <v>1</v>
      </c>
      <c r="AA1554" s="55">
        <v>0</v>
      </c>
      <c r="AB1554" s="55">
        <v>1</v>
      </c>
      <c r="AG1554" s="7">
        <f>IF(Q1554&gt;0,RANK(Q1554,(N1554:P1554,Q1554:AE1554)),0)</f>
        <v>3</v>
      </c>
      <c r="AH1554" s="7">
        <f>IF(R1554&gt;0,RANK(R1554,(N1554:P1554,Q1554:AE1554)),0)</f>
        <v>0</v>
      </c>
      <c r="AI1554" s="7">
        <f>IF(T1554&gt;0,RANK(T1554,(N1554:P1554,Q1554:AE1554)),0)</f>
        <v>0</v>
      </c>
      <c r="AJ1554" s="7">
        <f>IF(S1554&gt;0,RANK(S1554,(N1554:P1554,Q1554:AE1554)),0)</f>
        <v>0</v>
      </c>
      <c r="AK1554" s="2">
        <f t="shared" si="612"/>
        <v>3.2342391634749834E-2</v>
      </c>
      <c r="AL1554" s="2">
        <f t="shared" si="613"/>
        <v>0</v>
      </c>
      <c r="AM1554" s="2">
        <f t="shared" si="614"/>
        <v>0</v>
      </c>
      <c r="AN1554" s="2">
        <f t="shared" si="615"/>
        <v>0</v>
      </c>
      <c r="AP1554" t="s">
        <v>1050</v>
      </c>
      <c r="AQ1554" t="s">
        <v>310</v>
      </c>
      <c r="AT1554">
        <v>2</v>
      </c>
      <c r="AU1554" s="95">
        <v>37</v>
      </c>
      <c r="AV1554" s="97">
        <v>125</v>
      </c>
      <c r="AW1554" s="100">
        <f t="shared" si="616"/>
        <v>37125</v>
      </c>
      <c r="AY1554" s="7" t="s">
        <v>1461</v>
      </c>
    </row>
    <row r="1555" spans="1:51" ht="13" hidden="1" customHeight="1" outlineLevel="1">
      <c r="A1555" t="s">
        <v>773</v>
      </c>
      <c r="B1555" t="s">
        <v>310</v>
      </c>
      <c r="C1555" s="1">
        <f t="shared" si="607"/>
        <v>34210</v>
      </c>
      <c r="D1555" s="7">
        <f>IF(N1555&gt;0, RANK(N1555,(N1555:P1555,Q1555:AE1555)),0)</f>
        <v>2</v>
      </c>
      <c r="E1555" s="7">
        <f>IF(O1555&gt;0,RANK(O1555,(N1555:P1555,Q1555:AE1555)),0)</f>
        <v>1</v>
      </c>
      <c r="F1555" s="7">
        <f>IF(P1555&gt;0,RANK(P1555,(N1555:P1555,Q1555:AE1555)),0)</f>
        <v>0</v>
      </c>
      <c r="G1555" s="1">
        <f t="shared" si="605"/>
        <v>544</v>
      </c>
      <c r="H1555" s="2">
        <f t="shared" si="606"/>
        <v>1.5901783104355451E-2</v>
      </c>
      <c r="I1555" s="2"/>
      <c r="J1555" s="2">
        <f t="shared" si="608"/>
        <v>0.47719964922537272</v>
      </c>
      <c r="K1555" s="2">
        <f t="shared" si="609"/>
        <v>0.49310143232972814</v>
      </c>
      <c r="L1555" s="2">
        <f t="shared" si="610"/>
        <v>0</v>
      </c>
      <c r="M1555" s="2">
        <f t="shared" si="611"/>
        <v>2.9698918444899136E-2</v>
      </c>
      <c r="N1555" s="55">
        <v>16325</v>
      </c>
      <c r="O1555" s="55">
        <v>16869</v>
      </c>
      <c r="Q1555" s="55">
        <v>979</v>
      </c>
      <c r="X1555" s="119">
        <v>36</v>
      </c>
      <c r="Y1555" s="55">
        <v>0</v>
      </c>
      <c r="AA1555" s="55">
        <v>1</v>
      </c>
      <c r="AB1555" s="55">
        <v>0</v>
      </c>
      <c r="AG1555" s="7">
        <f>IF(Q1555&gt;0,RANK(Q1555,(N1555:P1555,Q1555:AE1555)),0)</f>
        <v>3</v>
      </c>
      <c r="AH1555" s="7">
        <f>IF(R1555&gt;0,RANK(R1555,(N1555:P1555,Q1555:AE1555)),0)</f>
        <v>0</v>
      </c>
      <c r="AI1555" s="7">
        <f>IF(T1555&gt;0,RANK(T1555,(N1555:P1555,Q1555:AE1555)),0)</f>
        <v>0</v>
      </c>
      <c r="AJ1555" s="7">
        <f>IF(S1555&gt;0,RANK(S1555,(N1555:P1555,Q1555:AE1555)),0)</f>
        <v>0</v>
      </c>
      <c r="AK1555" s="2">
        <f t="shared" si="612"/>
        <v>2.8617363344051447E-2</v>
      </c>
      <c r="AL1555" s="2">
        <f t="shared" si="613"/>
        <v>0</v>
      </c>
      <c r="AM1555" s="2">
        <f t="shared" si="614"/>
        <v>0</v>
      </c>
      <c r="AN1555" s="2">
        <f t="shared" si="615"/>
        <v>0</v>
      </c>
      <c r="AP1555" t="s">
        <v>773</v>
      </c>
      <c r="AQ1555" t="s">
        <v>310</v>
      </c>
      <c r="AT1555">
        <v>2</v>
      </c>
      <c r="AU1555" s="95">
        <v>37</v>
      </c>
      <c r="AV1555" s="97">
        <v>127</v>
      </c>
      <c r="AW1555" s="100">
        <f t="shared" si="616"/>
        <v>37127</v>
      </c>
      <c r="AY1555" s="7" t="s">
        <v>1461</v>
      </c>
    </row>
    <row r="1556" spans="1:51" ht="13" hidden="1" customHeight="1" outlineLevel="1">
      <c r="A1556" t="s">
        <v>391</v>
      </c>
      <c r="B1556" t="s">
        <v>310</v>
      </c>
      <c r="C1556" s="1">
        <f t="shared" ref="C1556:C1592" si="617">SUM(N1556:AE1556)</f>
        <v>66385</v>
      </c>
      <c r="D1556" s="7">
        <f>IF(N1556&gt;0, RANK(N1556,(N1556:P1556,Q1556:AE1556)),0)</f>
        <v>2</v>
      </c>
      <c r="E1556" s="7">
        <f>IF(O1556&gt;0,RANK(O1556,(N1556:P1556,Q1556:AE1556)),0)</f>
        <v>1</v>
      </c>
      <c r="F1556" s="7">
        <f>IF(P1556&gt;0,RANK(P1556,(N1556:P1556,Q1556:AE1556)),0)</f>
        <v>0</v>
      </c>
      <c r="G1556" s="1">
        <f t="shared" si="605"/>
        <v>78</v>
      </c>
      <c r="H1556" s="2">
        <f t="shared" si="606"/>
        <v>1.1749642238457483E-3</v>
      </c>
      <c r="I1556" s="2"/>
      <c r="J1556" s="2">
        <f t="shared" ref="J1556:J1592" si="618">IF($C1556=0,"-",N1556/$C1556)</f>
        <v>0.47361602771710476</v>
      </c>
      <c r="K1556" s="2">
        <f t="shared" ref="K1556:K1592" si="619">IF($C1556=0,"-",O1556/$C1556)</f>
        <v>0.47479099194095054</v>
      </c>
      <c r="L1556" s="2">
        <f t="shared" ref="L1556:L1592" si="620">IF($C1556=0,"-",P1556/$C1556)</f>
        <v>0</v>
      </c>
      <c r="M1556" s="2">
        <f t="shared" ref="M1556:M1587" si="621">IF(C1556=0,"-",(1-J1556-K1556-L1556))</f>
        <v>5.1592980341944705E-2</v>
      </c>
      <c r="N1556" s="55">
        <v>31441</v>
      </c>
      <c r="O1556" s="55">
        <v>31519</v>
      </c>
      <c r="Q1556" s="55">
        <v>3310</v>
      </c>
      <c r="X1556" s="119">
        <v>93</v>
      </c>
      <c r="Y1556" s="55">
        <v>19</v>
      </c>
      <c r="AA1556" s="55">
        <v>0</v>
      </c>
      <c r="AB1556" s="55">
        <v>3</v>
      </c>
      <c r="AG1556" s="7">
        <f>IF(Q1556&gt;0,RANK(Q1556,(N1556:P1556,Q1556:AE1556)),0)</f>
        <v>3</v>
      </c>
      <c r="AH1556" s="7">
        <f>IF(R1556&gt;0,RANK(R1556,(N1556:P1556,Q1556:AE1556)),0)</f>
        <v>0</v>
      </c>
      <c r="AI1556" s="7">
        <f>IF(T1556&gt;0,RANK(T1556,(N1556:P1556,Q1556:AE1556)),0)</f>
        <v>0</v>
      </c>
      <c r="AJ1556" s="7">
        <f>IF(S1556&gt;0,RANK(S1556,(N1556:P1556,Q1556:AE1556)),0)</f>
        <v>0</v>
      </c>
      <c r="AK1556" s="2">
        <f t="shared" ref="AK1556:AK1592" si="622">IF($C1556=0,"-",Q1556/$C1556)</f>
        <v>4.9860661293967011E-2</v>
      </c>
      <c r="AL1556" s="2">
        <f t="shared" ref="AL1556:AL1592" si="623">IF($C1556=0,"-",R1556/$C1556)</f>
        <v>0</v>
      </c>
      <c r="AM1556" s="2">
        <f t="shared" ref="AM1556:AM1592" si="624">IF($C1556=0,"-",T1556/$C1556)</f>
        <v>0</v>
      </c>
      <c r="AN1556" s="2">
        <f t="shared" ref="AN1556:AN1592" si="625">IF($C1556=0,"-",S1556/$C1556)</f>
        <v>0</v>
      </c>
      <c r="AP1556" t="s">
        <v>391</v>
      </c>
      <c r="AQ1556" t="s">
        <v>310</v>
      </c>
      <c r="AT1556">
        <v>2</v>
      </c>
      <c r="AU1556" s="95">
        <v>37</v>
      </c>
      <c r="AV1556" s="97">
        <v>129</v>
      </c>
      <c r="AW1556" s="100">
        <f t="shared" si="616"/>
        <v>37129</v>
      </c>
      <c r="AY1556" s="7" t="s">
        <v>1461</v>
      </c>
    </row>
    <row r="1557" spans="1:51" ht="13" hidden="1" customHeight="1" outlineLevel="1">
      <c r="A1557" t="s">
        <v>1460</v>
      </c>
      <c r="B1557" t="s">
        <v>310</v>
      </c>
      <c r="C1557" s="1">
        <f t="shared" si="617"/>
        <v>6626</v>
      </c>
      <c r="D1557" s="7">
        <f>IF(N1557&gt;0, RANK(N1557,(N1557:P1557,Q1557:AE1557)),0)</f>
        <v>1</v>
      </c>
      <c r="E1557" s="7">
        <f>IF(O1557&gt;0,RANK(O1557,(N1557:P1557,Q1557:AE1557)),0)</f>
        <v>2</v>
      </c>
      <c r="F1557" s="7">
        <f>IF(P1557&gt;0,RANK(P1557,(N1557:P1557,Q1557:AE1557)),0)</f>
        <v>0</v>
      </c>
      <c r="G1557" s="1">
        <f t="shared" si="605"/>
        <v>2257</v>
      </c>
      <c r="H1557" s="2">
        <f t="shared" si="606"/>
        <v>0.34062782976154543</v>
      </c>
      <c r="I1557" s="2"/>
      <c r="J1557" s="2">
        <f t="shared" si="618"/>
        <v>0.65876848777543018</v>
      </c>
      <c r="K1557" s="2">
        <f t="shared" si="619"/>
        <v>0.31814065801388469</v>
      </c>
      <c r="L1557" s="2">
        <f t="shared" si="620"/>
        <v>0</v>
      </c>
      <c r="M1557" s="2">
        <f t="shared" si="621"/>
        <v>2.309085421068513E-2</v>
      </c>
      <c r="N1557" s="55">
        <v>4365</v>
      </c>
      <c r="O1557" s="55">
        <v>2108</v>
      </c>
      <c r="Q1557" s="55">
        <v>150</v>
      </c>
      <c r="X1557" s="119">
        <v>3</v>
      </c>
      <c r="Y1557" s="55">
        <v>0</v>
      </c>
      <c r="AA1557" s="55">
        <v>0</v>
      </c>
      <c r="AB1557" s="55">
        <v>0</v>
      </c>
      <c r="AG1557" s="7">
        <f>IF(Q1557&gt;0,RANK(Q1557,(N1557:P1557,Q1557:AE1557)),0)</f>
        <v>3</v>
      </c>
      <c r="AH1557" s="7">
        <f>IF(R1557&gt;0,RANK(R1557,(N1557:P1557,Q1557:AE1557)),0)</f>
        <v>0</v>
      </c>
      <c r="AI1557" s="7">
        <f>IF(T1557&gt;0,RANK(T1557,(N1557:P1557,Q1557:AE1557)),0)</f>
        <v>0</v>
      </c>
      <c r="AJ1557" s="7">
        <f>IF(S1557&gt;0,RANK(S1557,(N1557:P1557,Q1557:AE1557)),0)</f>
        <v>0</v>
      </c>
      <c r="AK1557" s="2">
        <f t="shared" si="622"/>
        <v>2.2638092363416844E-2</v>
      </c>
      <c r="AL1557" s="2">
        <f t="shared" si="623"/>
        <v>0</v>
      </c>
      <c r="AM1557" s="2">
        <f t="shared" si="624"/>
        <v>0</v>
      </c>
      <c r="AN1557" s="2">
        <f t="shared" si="625"/>
        <v>0</v>
      </c>
      <c r="AP1557" t="s">
        <v>1460</v>
      </c>
      <c r="AQ1557" t="s">
        <v>310</v>
      </c>
      <c r="AT1557">
        <v>2</v>
      </c>
      <c r="AU1557" s="95">
        <v>37</v>
      </c>
      <c r="AV1557" s="97">
        <v>131</v>
      </c>
      <c r="AW1557" s="100">
        <f t="shared" si="616"/>
        <v>37131</v>
      </c>
      <c r="AY1557" s="7" t="s">
        <v>1461</v>
      </c>
    </row>
    <row r="1558" spans="1:51" ht="13" hidden="1" customHeight="1" outlineLevel="1">
      <c r="A1558" t="s">
        <v>1559</v>
      </c>
      <c r="B1558" t="s">
        <v>310</v>
      </c>
      <c r="C1558" s="1">
        <f t="shared" si="617"/>
        <v>31493</v>
      </c>
      <c r="D1558" s="7">
        <f>IF(N1558&gt;0, RANK(N1558,(N1558:P1558,Q1558:AE1558)),0)</f>
        <v>2</v>
      </c>
      <c r="E1558" s="7">
        <f>IF(O1558&gt;0,RANK(O1558,(N1558:P1558,Q1558:AE1558)),0)</f>
        <v>1</v>
      </c>
      <c r="F1558" s="7">
        <f>IF(P1558&gt;0,RANK(P1558,(N1558:P1558,Q1558:AE1558)),0)</f>
        <v>0</v>
      </c>
      <c r="G1558" s="1">
        <f t="shared" si="605"/>
        <v>9704</v>
      </c>
      <c r="H1558" s="2">
        <f t="shared" si="606"/>
        <v>0.3081319658336773</v>
      </c>
      <c r="I1558" s="2"/>
      <c r="J1558" s="2">
        <f t="shared" si="618"/>
        <v>0.32153176896453178</v>
      </c>
      <c r="K1558" s="2">
        <f t="shared" si="619"/>
        <v>0.62966373479820914</v>
      </c>
      <c r="L1558" s="2">
        <f t="shared" si="620"/>
        <v>0</v>
      </c>
      <c r="M1558" s="2">
        <f t="shared" si="621"/>
        <v>4.8804496237259021E-2</v>
      </c>
      <c r="N1558" s="55">
        <v>10126</v>
      </c>
      <c r="O1558" s="55">
        <v>19830</v>
      </c>
      <c r="Q1558" s="55">
        <v>1487</v>
      </c>
      <c r="X1558" s="119">
        <v>42</v>
      </c>
      <c r="Y1558" s="55">
        <v>3</v>
      </c>
      <c r="AA1558" s="55">
        <v>0</v>
      </c>
      <c r="AB1558" s="55">
        <v>5</v>
      </c>
      <c r="AG1558" s="7">
        <f>IF(Q1558&gt;0,RANK(Q1558,(N1558:P1558,Q1558:AE1558)),0)</f>
        <v>3</v>
      </c>
      <c r="AH1558" s="7">
        <f>IF(R1558&gt;0,RANK(R1558,(N1558:P1558,Q1558:AE1558)),0)</f>
        <v>0</v>
      </c>
      <c r="AI1558" s="7">
        <f>IF(T1558&gt;0,RANK(T1558,(N1558:P1558,Q1558:AE1558)),0)</f>
        <v>0</v>
      </c>
      <c r="AJ1558" s="7">
        <f>IF(S1558&gt;0,RANK(S1558,(N1558:P1558,Q1558:AE1558)),0)</f>
        <v>0</v>
      </c>
      <c r="AK1558" s="2">
        <f t="shared" si="622"/>
        <v>4.7216841837868735E-2</v>
      </c>
      <c r="AL1558" s="2">
        <f t="shared" si="623"/>
        <v>0</v>
      </c>
      <c r="AM1558" s="2">
        <f t="shared" si="624"/>
        <v>0</v>
      </c>
      <c r="AN1558" s="2">
        <f t="shared" si="625"/>
        <v>0</v>
      </c>
      <c r="AP1558" t="s">
        <v>1559</v>
      </c>
      <c r="AQ1558" t="s">
        <v>310</v>
      </c>
      <c r="AT1558">
        <v>2</v>
      </c>
      <c r="AU1558" s="95">
        <v>37</v>
      </c>
      <c r="AV1558" s="97">
        <v>133</v>
      </c>
      <c r="AW1558" s="100">
        <f t="shared" si="616"/>
        <v>37133</v>
      </c>
      <c r="AY1558" s="7" t="s">
        <v>1461</v>
      </c>
    </row>
    <row r="1559" spans="1:51" ht="13" hidden="1" customHeight="1" outlineLevel="1">
      <c r="A1559" t="s">
        <v>2584</v>
      </c>
      <c r="B1559" t="s">
        <v>310</v>
      </c>
      <c r="C1559" s="1">
        <f t="shared" si="617"/>
        <v>52826</v>
      </c>
      <c r="D1559" s="7">
        <f>IF(N1559&gt;0, RANK(N1559,(N1559:P1559,Q1559:AE1559)),0)</f>
        <v>1</v>
      </c>
      <c r="E1559" s="7">
        <f>IF(O1559&gt;0,RANK(O1559,(N1559:P1559,Q1559:AE1559)),0)</f>
        <v>2</v>
      </c>
      <c r="F1559" s="7">
        <f>IF(P1559&gt;0,RANK(P1559,(N1559:P1559,Q1559:AE1559)),0)</f>
        <v>0</v>
      </c>
      <c r="G1559" s="1">
        <f t="shared" si="605"/>
        <v>25926</v>
      </c>
      <c r="H1559" s="2">
        <f t="shared" si="606"/>
        <v>0.49078105478362927</v>
      </c>
      <c r="I1559" s="2"/>
      <c r="J1559" s="2">
        <f t="shared" si="618"/>
        <v>0.73268844886987472</v>
      </c>
      <c r="K1559" s="2">
        <f t="shared" si="619"/>
        <v>0.2419073940862454</v>
      </c>
      <c r="L1559" s="2">
        <f t="shared" si="620"/>
        <v>0</v>
      </c>
      <c r="M1559" s="2">
        <f t="shared" si="621"/>
        <v>2.5404157043879882E-2</v>
      </c>
      <c r="N1559" s="55">
        <v>38705</v>
      </c>
      <c r="O1559" s="55">
        <v>12779</v>
      </c>
      <c r="Q1559" s="55">
        <v>1293</v>
      </c>
      <c r="X1559" s="119">
        <v>44</v>
      </c>
      <c r="Y1559" s="55">
        <v>2</v>
      </c>
      <c r="AA1559" s="55">
        <v>2</v>
      </c>
      <c r="AB1559" s="55">
        <v>1</v>
      </c>
      <c r="AG1559" s="7">
        <f>IF(Q1559&gt;0,RANK(Q1559,(N1559:P1559,Q1559:AE1559)),0)</f>
        <v>3</v>
      </c>
      <c r="AH1559" s="7">
        <f>IF(R1559&gt;0,RANK(R1559,(N1559:P1559,Q1559:AE1559)),0)</f>
        <v>0</v>
      </c>
      <c r="AI1559" s="7">
        <f>IF(T1559&gt;0,RANK(T1559,(N1559:P1559,Q1559:AE1559)),0)</f>
        <v>0</v>
      </c>
      <c r="AJ1559" s="7">
        <f>IF(S1559&gt;0,RANK(S1559,(N1559:P1559,Q1559:AE1559)),0)</f>
        <v>0</v>
      </c>
      <c r="AK1559" s="2">
        <f t="shared" si="622"/>
        <v>2.4476583500548973E-2</v>
      </c>
      <c r="AL1559" s="2">
        <f t="shared" si="623"/>
        <v>0</v>
      </c>
      <c r="AM1559" s="2">
        <f t="shared" si="624"/>
        <v>0</v>
      </c>
      <c r="AN1559" s="2">
        <f t="shared" si="625"/>
        <v>0</v>
      </c>
      <c r="AP1559" t="s">
        <v>2584</v>
      </c>
      <c r="AQ1559" t="s">
        <v>310</v>
      </c>
      <c r="AT1559">
        <v>2</v>
      </c>
      <c r="AU1559" s="95">
        <v>37</v>
      </c>
      <c r="AV1559" s="97">
        <v>135</v>
      </c>
      <c r="AW1559" s="100">
        <f t="shared" si="616"/>
        <v>37135</v>
      </c>
      <c r="AY1559" s="7" t="s">
        <v>1461</v>
      </c>
    </row>
    <row r="1560" spans="1:51" ht="13" hidden="1" customHeight="1" outlineLevel="1">
      <c r="A1560" t="s">
        <v>1914</v>
      </c>
      <c r="B1560" t="s">
        <v>310</v>
      </c>
      <c r="C1560" s="1">
        <f t="shared" si="617"/>
        <v>5419</v>
      </c>
      <c r="D1560" s="7">
        <f>IF(N1560&gt;0, RANK(N1560,(N1560:P1560,Q1560:AE1560)),0)</f>
        <v>2</v>
      </c>
      <c r="E1560" s="7">
        <f>IF(O1560&gt;0,RANK(O1560,(N1560:P1560,Q1560:AE1560)),0)</f>
        <v>1</v>
      </c>
      <c r="F1560" s="7">
        <f>IF(P1560&gt;0,RANK(P1560,(N1560:P1560,Q1560:AE1560)),0)</f>
        <v>0</v>
      </c>
      <c r="G1560" s="1">
        <f t="shared" si="605"/>
        <v>817</v>
      </c>
      <c r="H1560" s="2">
        <f t="shared" si="606"/>
        <v>0.15076582395275881</v>
      </c>
      <c r="I1560" s="2"/>
      <c r="J1560" s="2">
        <f t="shared" si="618"/>
        <v>0.40505628344713046</v>
      </c>
      <c r="K1560" s="2">
        <f t="shared" si="619"/>
        <v>0.55582210739988924</v>
      </c>
      <c r="L1560" s="2">
        <f t="shared" si="620"/>
        <v>0</v>
      </c>
      <c r="M1560" s="2">
        <f t="shared" si="621"/>
        <v>3.9121609152980241E-2</v>
      </c>
      <c r="N1560" s="55">
        <v>2195</v>
      </c>
      <c r="O1560" s="55">
        <v>3012</v>
      </c>
      <c r="Q1560" s="55">
        <v>208</v>
      </c>
      <c r="X1560" s="119">
        <v>3</v>
      </c>
      <c r="Y1560" s="55">
        <v>0</v>
      </c>
      <c r="AA1560" s="55">
        <v>0</v>
      </c>
      <c r="AB1560" s="55">
        <v>1</v>
      </c>
      <c r="AG1560" s="7">
        <f>IF(Q1560&gt;0,RANK(Q1560,(N1560:P1560,Q1560:AE1560)),0)</f>
        <v>3</v>
      </c>
      <c r="AH1560" s="7">
        <f>IF(R1560&gt;0,RANK(R1560,(N1560:P1560,Q1560:AE1560)),0)</f>
        <v>0</v>
      </c>
      <c r="AI1560" s="7">
        <f>IF(T1560&gt;0,RANK(T1560,(N1560:P1560,Q1560:AE1560)),0)</f>
        <v>0</v>
      </c>
      <c r="AJ1560" s="7">
        <f>IF(S1560&gt;0,RANK(S1560,(N1560:P1560,Q1560:AE1560)),0)</f>
        <v>0</v>
      </c>
      <c r="AK1560" s="2">
        <f t="shared" si="622"/>
        <v>3.8383465584056101E-2</v>
      </c>
      <c r="AL1560" s="2">
        <f t="shared" si="623"/>
        <v>0</v>
      </c>
      <c r="AM1560" s="2">
        <f t="shared" si="624"/>
        <v>0</v>
      </c>
      <c r="AN1560" s="2">
        <f t="shared" si="625"/>
        <v>0</v>
      </c>
      <c r="AP1560" t="s">
        <v>1914</v>
      </c>
      <c r="AQ1560" t="s">
        <v>310</v>
      </c>
      <c r="AT1560">
        <v>2</v>
      </c>
      <c r="AU1560" s="95">
        <v>37</v>
      </c>
      <c r="AV1560" s="97">
        <v>137</v>
      </c>
      <c r="AW1560" s="100">
        <f t="shared" si="616"/>
        <v>37137</v>
      </c>
      <c r="AY1560" s="7" t="s">
        <v>1461</v>
      </c>
    </row>
    <row r="1561" spans="1:51" ht="13" hidden="1" customHeight="1" outlineLevel="1">
      <c r="A1561" t="s">
        <v>1413</v>
      </c>
      <c r="B1561" t="s">
        <v>310</v>
      </c>
      <c r="C1561" s="1">
        <f t="shared" si="617"/>
        <v>10184</v>
      </c>
      <c r="D1561" s="7">
        <f>IF(N1561&gt;0, RANK(N1561,(N1561:P1561,Q1561:AE1561)),0)</f>
        <v>1</v>
      </c>
      <c r="E1561" s="7">
        <f>IF(O1561&gt;0,RANK(O1561,(N1561:P1561,Q1561:AE1561)),0)</f>
        <v>2</v>
      </c>
      <c r="F1561" s="7">
        <f>IF(P1561&gt;0,RANK(P1561,(N1561:P1561,Q1561:AE1561)),0)</f>
        <v>0</v>
      </c>
      <c r="G1561" s="1">
        <f t="shared" si="605"/>
        <v>989</v>
      </c>
      <c r="H1561" s="2">
        <f t="shared" si="606"/>
        <v>9.7113118617439126E-2</v>
      </c>
      <c r="I1561" s="2"/>
      <c r="J1561" s="2">
        <f t="shared" si="618"/>
        <v>0.53878633150039279</v>
      </c>
      <c r="K1561" s="2">
        <f t="shared" si="619"/>
        <v>0.44167321288295364</v>
      </c>
      <c r="L1561" s="2">
        <f t="shared" si="620"/>
        <v>0</v>
      </c>
      <c r="M1561" s="2">
        <f t="shared" si="621"/>
        <v>1.9540455616653574E-2</v>
      </c>
      <c r="N1561" s="55">
        <v>5487</v>
      </c>
      <c r="O1561" s="55">
        <v>4498</v>
      </c>
      <c r="Q1561" s="55">
        <v>193</v>
      </c>
      <c r="X1561" s="119">
        <v>4</v>
      </c>
      <c r="Y1561" s="55">
        <v>0</v>
      </c>
      <c r="AA1561" s="55">
        <v>0</v>
      </c>
      <c r="AB1561" s="55">
        <v>2</v>
      </c>
      <c r="AG1561" s="7">
        <f>IF(Q1561&gt;0,RANK(Q1561,(N1561:P1561,Q1561:AE1561)),0)</f>
        <v>3</v>
      </c>
      <c r="AH1561" s="7">
        <f>IF(R1561&gt;0,RANK(R1561,(N1561:P1561,Q1561:AE1561)),0)</f>
        <v>0</v>
      </c>
      <c r="AI1561" s="7">
        <f>IF(T1561&gt;0,RANK(T1561,(N1561:P1561,Q1561:AE1561)),0)</f>
        <v>0</v>
      </c>
      <c r="AJ1561" s="7">
        <f>IF(S1561&gt;0,RANK(S1561,(N1561:P1561,Q1561:AE1561)),0)</f>
        <v>0</v>
      </c>
      <c r="AK1561" s="2">
        <f t="shared" si="622"/>
        <v>1.8951296150824824E-2</v>
      </c>
      <c r="AL1561" s="2">
        <f t="shared" si="623"/>
        <v>0</v>
      </c>
      <c r="AM1561" s="2">
        <f t="shared" si="624"/>
        <v>0</v>
      </c>
      <c r="AN1561" s="2">
        <f t="shared" si="625"/>
        <v>0</v>
      </c>
      <c r="AP1561" t="s">
        <v>1413</v>
      </c>
      <c r="AQ1561" t="s">
        <v>310</v>
      </c>
      <c r="AT1561">
        <v>2</v>
      </c>
      <c r="AU1561" s="95">
        <v>37</v>
      </c>
      <c r="AV1561" s="97">
        <v>139</v>
      </c>
      <c r="AW1561" s="100">
        <f t="shared" si="616"/>
        <v>37139</v>
      </c>
      <c r="AY1561" s="7" t="s">
        <v>1461</v>
      </c>
    </row>
    <row r="1562" spans="1:51" ht="13" hidden="1" customHeight="1" outlineLevel="1">
      <c r="A1562" t="s">
        <v>1637</v>
      </c>
      <c r="B1562" t="s">
        <v>310</v>
      </c>
      <c r="C1562" s="1">
        <f t="shared" si="617"/>
        <v>16380</v>
      </c>
      <c r="D1562" s="7">
        <f>IF(N1562&gt;0, RANK(N1562,(N1562:P1562,Q1562:AE1562)),0)</f>
        <v>2</v>
      </c>
      <c r="E1562" s="7">
        <f>IF(O1562&gt;0,RANK(O1562,(N1562:P1562,Q1562:AE1562)),0)</f>
        <v>1</v>
      </c>
      <c r="F1562" s="7">
        <f>IF(P1562&gt;0,RANK(P1562,(N1562:P1562,Q1562:AE1562)),0)</f>
        <v>0</v>
      </c>
      <c r="G1562" s="1">
        <f t="shared" si="605"/>
        <v>2790</v>
      </c>
      <c r="H1562" s="2">
        <f t="shared" si="606"/>
        <v>0.17032967032967034</v>
      </c>
      <c r="I1562" s="2"/>
      <c r="J1562" s="2">
        <f t="shared" si="618"/>
        <v>0.38479853479853482</v>
      </c>
      <c r="K1562" s="2">
        <f t="shared" si="619"/>
        <v>0.55512820512820515</v>
      </c>
      <c r="L1562" s="2">
        <f t="shared" si="620"/>
        <v>0</v>
      </c>
      <c r="M1562" s="2">
        <f t="shared" si="621"/>
        <v>6.0073260073260082E-2</v>
      </c>
      <c r="N1562" s="55">
        <v>6303</v>
      </c>
      <c r="O1562" s="55">
        <v>9093</v>
      </c>
      <c r="Q1562" s="55">
        <v>946</v>
      </c>
      <c r="X1562" s="119">
        <v>34</v>
      </c>
      <c r="Y1562" s="55">
        <v>2</v>
      </c>
      <c r="AA1562" s="55">
        <v>2</v>
      </c>
      <c r="AB1562" s="55">
        <v>0</v>
      </c>
      <c r="AG1562" s="7">
        <f>IF(Q1562&gt;0,RANK(Q1562,(N1562:P1562,Q1562:AE1562)),0)</f>
        <v>3</v>
      </c>
      <c r="AH1562" s="7">
        <f>IF(R1562&gt;0,RANK(R1562,(N1562:P1562,Q1562:AE1562)),0)</f>
        <v>0</v>
      </c>
      <c r="AI1562" s="7">
        <f>IF(T1562&gt;0,RANK(T1562,(N1562:P1562,Q1562:AE1562)),0)</f>
        <v>0</v>
      </c>
      <c r="AJ1562" s="7">
        <f>IF(S1562&gt;0,RANK(S1562,(N1562:P1562,Q1562:AE1562)),0)</f>
        <v>0</v>
      </c>
      <c r="AK1562" s="2">
        <f t="shared" si="622"/>
        <v>5.7753357753357756E-2</v>
      </c>
      <c r="AL1562" s="2">
        <f t="shared" si="623"/>
        <v>0</v>
      </c>
      <c r="AM1562" s="2">
        <f t="shared" si="624"/>
        <v>0</v>
      </c>
      <c r="AN1562" s="2">
        <f t="shared" si="625"/>
        <v>0</v>
      </c>
      <c r="AP1562" t="s">
        <v>1637</v>
      </c>
      <c r="AQ1562" t="s">
        <v>310</v>
      </c>
      <c r="AT1562">
        <v>2</v>
      </c>
      <c r="AU1562" s="95">
        <v>37</v>
      </c>
      <c r="AV1562" s="97">
        <v>141</v>
      </c>
      <c r="AW1562" s="100">
        <f t="shared" si="616"/>
        <v>37141</v>
      </c>
      <c r="AY1562" s="7" t="s">
        <v>1461</v>
      </c>
    </row>
    <row r="1563" spans="1:51" ht="13" hidden="1" customHeight="1" outlineLevel="1">
      <c r="A1563" t="s">
        <v>709</v>
      </c>
      <c r="B1563" t="s">
        <v>310</v>
      </c>
      <c r="C1563" s="1">
        <f t="shared" si="617"/>
        <v>4109</v>
      </c>
      <c r="D1563" s="7">
        <f>IF(N1563&gt;0, RANK(N1563,(N1563:P1563,Q1563:AE1563)),0)</f>
        <v>2</v>
      </c>
      <c r="E1563" s="7">
        <f>IF(O1563&gt;0,RANK(O1563,(N1563:P1563,Q1563:AE1563)),0)</f>
        <v>1</v>
      </c>
      <c r="F1563" s="7">
        <f>IF(P1563&gt;0,RANK(P1563,(N1563:P1563,Q1563:AE1563)),0)</f>
        <v>0</v>
      </c>
      <c r="G1563" s="1">
        <f t="shared" si="605"/>
        <v>968</v>
      </c>
      <c r="H1563" s="2">
        <f t="shared" si="606"/>
        <v>0.23558043319542468</v>
      </c>
      <c r="I1563" s="2"/>
      <c r="J1563" s="2">
        <f t="shared" si="618"/>
        <v>0.37284010708201509</v>
      </c>
      <c r="K1563" s="2">
        <f t="shared" si="619"/>
        <v>0.60842054027743975</v>
      </c>
      <c r="L1563" s="2">
        <f t="shared" si="620"/>
        <v>0</v>
      </c>
      <c r="M1563" s="2">
        <f t="shared" si="621"/>
        <v>1.8739352640545159E-2</v>
      </c>
      <c r="N1563" s="55">
        <v>1532</v>
      </c>
      <c r="O1563" s="55">
        <v>2500</v>
      </c>
      <c r="Q1563" s="55">
        <v>76</v>
      </c>
      <c r="X1563" s="119">
        <v>0</v>
      </c>
      <c r="Y1563" s="55">
        <v>1</v>
      </c>
      <c r="AA1563" s="55">
        <v>0</v>
      </c>
      <c r="AB1563" s="55">
        <v>0</v>
      </c>
      <c r="AG1563" s="7">
        <f>IF(Q1563&gt;0,RANK(Q1563,(N1563:P1563,Q1563:AE1563)),0)</f>
        <v>3</v>
      </c>
      <c r="AH1563" s="7">
        <f>IF(R1563&gt;0,RANK(R1563,(N1563:P1563,Q1563:AE1563)),0)</f>
        <v>0</v>
      </c>
      <c r="AI1563" s="7">
        <f>IF(T1563&gt;0,RANK(T1563,(N1563:P1563,Q1563:AE1563)),0)</f>
        <v>0</v>
      </c>
      <c r="AJ1563" s="7">
        <f>IF(S1563&gt;0,RANK(S1563,(N1563:P1563,Q1563:AE1563)),0)</f>
        <v>0</v>
      </c>
      <c r="AK1563" s="2">
        <f t="shared" si="622"/>
        <v>1.8495984424434168E-2</v>
      </c>
      <c r="AL1563" s="2">
        <f t="shared" si="623"/>
        <v>0</v>
      </c>
      <c r="AM1563" s="2">
        <f t="shared" si="624"/>
        <v>0</v>
      </c>
      <c r="AN1563" s="2">
        <f t="shared" si="625"/>
        <v>0</v>
      </c>
      <c r="AP1563" t="s">
        <v>709</v>
      </c>
      <c r="AQ1563" t="s">
        <v>310</v>
      </c>
      <c r="AT1563">
        <v>2</v>
      </c>
      <c r="AU1563" s="95">
        <v>37</v>
      </c>
      <c r="AV1563" s="97">
        <v>143</v>
      </c>
      <c r="AW1563" s="100">
        <f t="shared" si="616"/>
        <v>37143</v>
      </c>
      <c r="AY1563" s="7" t="s">
        <v>1461</v>
      </c>
    </row>
    <row r="1564" spans="1:51" ht="13" hidden="1" customHeight="1" outlineLevel="1">
      <c r="A1564" t="s">
        <v>995</v>
      </c>
      <c r="B1564" t="s">
        <v>310</v>
      </c>
      <c r="C1564" s="1">
        <f t="shared" si="617"/>
        <v>12678</v>
      </c>
      <c r="D1564" s="7">
        <f>IF(N1564&gt;0, RANK(N1564,(N1564:P1564,Q1564:AE1564)),0)</f>
        <v>2</v>
      </c>
      <c r="E1564" s="7">
        <f>IF(O1564&gt;0,RANK(O1564,(N1564:P1564,Q1564:AE1564)),0)</f>
        <v>1</v>
      </c>
      <c r="F1564" s="7">
        <f>IF(P1564&gt;0,RANK(P1564,(N1564:P1564,Q1564:AE1564)),0)</f>
        <v>0</v>
      </c>
      <c r="G1564" s="1">
        <f t="shared" si="605"/>
        <v>1214</v>
      </c>
      <c r="H1564" s="2">
        <f t="shared" si="606"/>
        <v>9.5756428458747433E-2</v>
      </c>
      <c r="I1564" s="2"/>
      <c r="J1564" s="2">
        <f t="shared" si="618"/>
        <v>0.43003628332544563</v>
      </c>
      <c r="K1564" s="2">
        <f t="shared" si="619"/>
        <v>0.52579271178419307</v>
      </c>
      <c r="L1564" s="2">
        <f t="shared" si="620"/>
        <v>0</v>
      </c>
      <c r="M1564" s="2">
        <f t="shared" si="621"/>
        <v>4.4171004890361298E-2</v>
      </c>
      <c r="N1564" s="55">
        <v>5452</v>
      </c>
      <c r="O1564" s="55">
        <v>6666</v>
      </c>
      <c r="Q1564" s="55">
        <v>544</v>
      </c>
      <c r="X1564" s="119">
        <v>13</v>
      </c>
      <c r="Y1564" s="55">
        <v>0</v>
      </c>
      <c r="AA1564" s="55">
        <v>3</v>
      </c>
      <c r="AB1564" s="55">
        <v>0</v>
      </c>
      <c r="AG1564" s="7">
        <f>IF(Q1564&gt;0,RANK(Q1564,(N1564:P1564,Q1564:AE1564)),0)</f>
        <v>3</v>
      </c>
      <c r="AH1564" s="7">
        <f>IF(R1564&gt;0,RANK(R1564,(N1564:P1564,Q1564:AE1564)),0)</f>
        <v>0</v>
      </c>
      <c r="AI1564" s="7">
        <f>IF(T1564&gt;0,RANK(T1564,(N1564:P1564,Q1564:AE1564)),0)</f>
        <v>0</v>
      </c>
      <c r="AJ1564" s="7">
        <f>IF(S1564&gt;0,RANK(S1564,(N1564:P1564,Q1564:AE1564)),0)</f>
        <v>0</v>
      </c>
      <c r="AK1564" s="2">
        <f t="shared" si="622"/>
        <v>4.290897617920808E-2</v>
      </c>
      <c r="AL1564" s="2">
        <f t="shared" si="623"/>
        <v>0</v>
      </c>
      <c r="AM1564" s="2">
        <f t="shared" si="624"/>
        <v>0</v>
      </c>
      <c r="AN1564" s="2">
        <f t="shared" si="625"/>
        <v>0</v>
      </c>
      <c r="AP1564" t="s">
        <v>995</v>
      </c>
      <c r="AQ1564" t="s">
        <v>310</v>
      </c>
      <c r="AT1564">
        <v>2</v>
      </c>
      <c r="AU1564" s="95">
        <v>37</v>
      </c>
      <c r="AV1564" s="97">
        <v>145</v>
      </c>
      <c r="AW1564" s="100">
        <f t="shared" si="616"/>
        <v>37145</v>
      </c>
      <c r="AY1564" s="7" t="s">
        <v>1461</v>
      </c>
    </row>
    <row r="1565" spans="1:51" ht="13" hidden="1" customHeight="1" outlineLevel="1">
      <c r="A1565" t="s">
        <v>743</v>
      </c>
      <c r="B1565" t="s">
        <v>310</v>
      </c>
      <c r="C1565" s="1">
        <f t="shared" si="617"/>
        <v>45405</v>
      </c>
      <c r="D1565" s="7">
        <f>IF(N1565&gt;0, RANK(N1565,(N1565:P1565,Q1565:AE1565)),0)</f>
        <v>1</v>
      </c>
      <c r="E1565" s="7">
        <f>IF(O1565&gt;0,RANK(O1565,(N1565:P1565,Q1565:AE1565)),0)</f>
        <v>2</v>
      </c>
      <c r="F1565" s="7">
        <f>IF(P1565&gt;0,RANK(P1565,(N1565:P1565,Q1565:AE1565)),0)</f>
        <v>0</v>
      </c>
      <c r="G1565" s="1">
        <f t="shared" si="605"/>
        <v>1532</v>
      </c>
      <c r="H1565" s="2">
        <f t="shared" si="606"/>
        <v>3.3740777447417686E-2</v>
      </c>
      <c r="I1565" s="2"/>
      <c r="J1565" s="2">
        <f t="shared" si="618"/>
        <v>0.50069375619425172</v>
      </c>
      <c r="K1565" s="2">
        <f t="shared" si="619"/>
        <v>0.46695297874683406</v>
      </c>
      <c r="L1565" s="2">
        <f t="shared" si="620"/>
        <v>0</v>
      </c>
      <c r="M1565" s="2">
        <f t="shared" si="621"/>
        <v>3.2353265058914227E-2</v>
      </c>
      <c r="N1565" s="55">
        <v>22734</v>
      </c>
      <c r="O1565" s="55">
        <v>21202</v>
      </c>
      <c r="Q1565" s="55">
        <v>1394</v>
      </c>
      <c r="X1565" s="119">
        <v>69</v>
      </c>
      <c r="Y1565" s="55">
        <v>4</v>
      </c>
      <c r="AA1565" s="55">
        <v>0</v>
      </c>
      <c r="AB1565" s="55">
        <v>2</v>
      </c>
      <c r="AG1565" s="7">
        <f>IF(Q1565&gt;0,RANK(Q1565,(N1565:P1565,Q1565:AE1565)),0)</f>
        <v>3</v>
      </c>
      <c r="AH1565" s="7">
        <f>IF(R1565&gt;0,RANK(R1565,(N1565:P1565,Q1565:AE1565)),0)</f>
        <v>0</v>
      </c>
      <c r="AI1565" s="7">
        <f>IF(T1565&gt;0,RANK(T1565,(N1565:P1565,Q1565:AE1565)),0)</f>
        <v>0</v>
      </c>
      <c r="AJ1565" s="7">
        <f>IF(S1565&gt;0,RANK(S1565,(N1565:P1565,Q1565:AE1565)),0)</f>
        <v>0</v>
      </c>
      <c r="AK1565" s="2">
        <f t="shared" si="622"/>
        <v>3.0701464596410086E-2</v>
      </c>
      <c r="AL1565" s="2">
        <f t="shared" si="623"/>
        <v>0</v>
      </c>
      <c r="AM1565" s="2">
        <f t="shared" si="624"/>
        <v>0</v>
      </c>
      <c r="AN1565" s="2">
        <f t="shared" si="625"/>
        <v>0</v>
      </c>
      <c r="AP1565" t="s">
        <v>743</v>
      </c>
      <c r="AQ1565" t="s">
        <v>310</v>
      </c>
      <c r="AT1565">
        <v>2</v>
      </c>
      <c r="AU1565" s="95">
        <v>37</v>
      </c>
      <c r="AV1565" s="97">
        <v>147</v>
      </c>
      <c r="AW1565" s="100">
        <f t="shared" si="616"/>
        <v>37147</v>
      </c>
      <c r="AY1565" s="7" t="s">
        <v>1461</v>
      </c>
    </row>
    <row r="1566" spans="1:51" ht="13" hidden="1" customHeight="1" outlineLevel="1">
      <c r="A1566" t="s">
        <v>1394</v>
      </c>
      <c r="B1566" t="s">
        <v>310</v>
      </c>
      <c r="C1566" s="1">
        <f t="shared" si="617"/>
        <v>7522</v>
      </c>
      <c r="D1566" s="7">
        <f>IF(N1566&gt;0, RANK(N1566,(N1566:P1566,Q1566:AE1566)),0)</f>
        <v>2</v>
      </c>
      <c r="E1566" s="7">
        <f>IF(O1566&gt;0,RANK(O1566,(N1566:P1566,Q1566:AE1566)),0)</f>
        <v>1</v>
      </c>
      <c r="F1566" s="7">
        <f>IF(P1566&gt;0,RANK(P1566,(N1566:P1566,Q1566:AE1566)),0)</f>
        <v>0</v>
      </c>
      <c r="G1566" s="1">
        <f t="shared" si="605"/>
        <v>1076</v>
      </c>
      <c r="H1566" s="2">
        <f t="shared" si="606"/>
        <v>0.14304706195160863</v>
      </c>
      <c r="I1566" s="2"/>
      <c r="J1566" s="2">
        <f t="shared" si="618"/>
        <v>0.40933262430204731</v>
      </c>
      <c r="K1566" s="2">
        <f t="shared" si="619"/>
        <v>0.55237968625365597</v>
      </c>
      <c r="L1566" s="2">
        <f t="shared" si="620"/>
        <v>0</v>
      </c>
      <c r="M1566" s="2">
        <f t="shared" si="621"/>
        <v>3.8287689444296724E-2</v>
      </c>
      <c r="N1566" s="55">
        <v>3079</v>
      </c>
      <c r="O1566" s="55">
        <v>4155</v>
      </c>
      <c r="Q1566" s="55">
        <v>282</v>
      </c>
      <c r="X1566" s="119">
        <v>6</v>
      </c>
      <c r="Y1566" s="55">
        <v>0</v>
      </c>
      <c r="AA1566" s="55">
        <v>0</v>
      </c>
      <c r="AB1566" s="55">
        <v>0</v>
      </c>
      <c r="AG1566" s="7">
        <f>IF(Q1566&gt;0,RANK(Q1566,(N1566:P1566,Q1566:AE1566)),0)</f>
        <v>3</v>
      </c>
      <c r="AH1566" s="7">
        <f>IF(R1566&gt;0,RANK(R1566,(N1566:P1566,Q1566:AE1566)),0)</f>
        <v>0</v>
      </c>
      <c r="AI1566" s="7">
        <f>IF(T1566&gt;0,RANK(T1566,(N1566:P1566,Q1566:AE1566)),0)</f>
        <v>0</v>
      </c>
      <c r="AJ1566" s="7">
        <f>IF(S1566&gt;0,RANK(S1566,(N1566:P1566,Q1566:AE1566)),0)</f>
        <v>0</v>
      </c>
      <c r="AK1566" s="2">
        <f t="shared" si="622"/>
        <v>3.7490029247540545E-2</v>
      </c>
      <c r="AL1566" s="2">
        <f t="shared" si="623"/>
        <v>0</v>
      </c>
      <c r="AM1566" s="2">
        <f t="shared" si="624"/>
        <v>0</v>
      </c>
      <c r="AN1566" s="2">
        <f t="shared" si="625"/>
        <v>0</v>
      </c>
      <c r="AP1566" t="s">
        <v>1394</v>
      </c>
      <c r="AQ1566" t="s">
        <v>310</v>
      </c>
      <c r="AT1566">
        <v>2</v>
      </c>
      <c r="AU1566" s="95">
        <v>37</v>
      </c>
      <c r="AV1566" s="97">
        <v>149</v>
      </c>
      <c r="AW1566" s="100">
        <f t="shared" si="616"/>
        <v>37149</v>
      </c>
      <c r="AY1566" s="7" t="s">
        <v>1461</v>
      </c>
    </row>
    <row r="1567" spans="1:51" ht="13" hidden="1" customHeight="1" outlineLevel="1">
      <c r="A1567" t="s">
        <v>1166</v>
      </c>
      <c r="B1567" t="s">
        <v>310</v>
      </c>
      <c r="C1567" s="1">
        <f t="shared" si="617"/>
        <v>36765</v>
      </c>
      <c r="D1567" s="7">
        <f>IF(N1567&gt;0, RANK(N1567,(N1567:P1567,Q1567:AE1567)),0)</f>
        <v>2</v>
      </c>
      <c r="E1567" s="7">
        <f>IF(O1567&gt;0,RANK(O1567,(N1567:P1567,Q1567:AE1567)),0)</f>
        <v>1</v>
      </c>
      <c r="F1567" s="7">
        <f>IF(P1567&gt;0,RANK(P1567,(N1567:P1567,Q1567:AE1567)),0)</f>
        <v>0</v>
      </c>
      <c r="G1567" s="1">
        <f t="shared" si="605"/>
        <v>18701</v>
      </c>
      <c r="H1567" s="2">
        <f t="shared" si="606"/>
        <v>0.50866313069495439</v>
      </c>
      <c r="I1567" s="2"/>
      <c r="J1567" s="2">
        <f t="shared" si="618"/>
        <v>0.22298381612947096</v>
      </c>
      <c r="K1567" s="2">
        <f t="shared" si="619"/>
        <v>0.73164694682442544</v>
      </c>
      <c r="L1567" s="2">
        <f t="shared" si="620"/>
        <v>0</v>
      </c>
      <c r="M1567" s="2">
        <f t="shared" si="621"/>
        <v>4.5369237046103628E-2</v>
      </c>
      <c r="N1567" s="55">
        <v>8198</v>
      </c>
      <c r="O1567" s="55">
        <v>26899</v>
      </c>
      <c r="Q1567" s="55">
        <v>1600</v>
      </c>
      <c r="X1567" s="119">
        <v>63</v>
      </c>
      <c r="Y1567" s="55">
        <v>1</v>
      </c>
      <c r="AA1567" s="55">
        <v>3</v>
      </c>
      <c r="AB1567" s="55">
        <v>1</v>
      </c>
      <c r="AG1567" s="7">
        <f>IF(Q1567&gt;0,RANK(Q1567,(N1567:P1567,Q1567:AE1567)),0)</f>
        <v>3</v>
      </c>
      <c r="AH1567" s="7">
        <f>IF(R1567&gt;0,RANK(R1567,(N1567:P1567,Q1567:AE1567)),0)</f>
        <v>0</v>
      </c>
      <c r="AI1567" s="7">
        <f>IF(T1567&gt;0,RANK(T1567,(N1567:P1567,Q1567:AE1567)),0)</f>
        <v>0</v>
      </c>
      <c r="AJ1567" s="7">
        <f>IF(S1567&gt;0,RANK(S1567,(N1567:P1567,Q1567:AE1567)),0)</f>
        <v>0</v>
      </c>
      <c r="AK1567" s="2">
        <f t="shared" si="622"/>
        <v>4.3519651842785258E-2</v>
      </c>
      <c r="AL1567" s="2">
        <f t="shared" si="623"/>
        <v>0</v>
      </c>
      <c r="AM1567" s="2">
        <f t="shared" si="624"/>
        <v>0</v>
      </c>
      <c r="AN1567" s="2">
        <f t="shared" si="625"/>
        <v>0</v>
      </c>
      <c r="AP1567" t="s">
        <v>1166</v>
      </c>
      <c r="AQ1567" t="s">
        <v>310</v>
      </c>
      <c r="AT1567">
        <v>2</v>
      </c>
      <c r="AU1567" s="95">
        <v>37</v>
      </c>
      <c r="AV1567" s="97">
        <v>151</v>
      </c>
      <c r="AW1567" s="100">
        <f t="shared" si="616"/>
        <v>37151</v>
      </c>
      <c r="AY1567" s="7" t="s">
        <v>1461</v>
      </c>
    </row>
    <row r="1568" spans="1:51" ht="13" hidden="1" customHeight="1" outlineLevel="1">
      <c r="A1568" t="s">
        <v>1034</v>
      </c>
      <c r="B1568" t="s">
        <v>310</v>
      </c>
      <c r="C1568" s="1">
        <f t="shared" si="617"/>
        <v>12929</v>
      </c>
      <c r="D1568" s="7">
        <f>IF(N1568&gt;0, RANK(N1568,(N1568:P1568,Q1568:AE1568)),0)</f>
        <v>1</v>
      </c>
      <c r="E1568" s="7">
        <f>IF(O1568&gt;0,RANK(O1568,(N1568:P1568,Q1568:AE1568)),0)</f>
        <v>2</v>
      </c>
      <c r="F1568" s="7">
        <f>IF(P1568&gt;0,RANK(P1568,(N1568:P1568,Q1568:AE1568)),0)</f>
        <v>0</v>
      </c>
      <c r="G1568" s="1">
        <f t="shared" si="605"/>
        <v>847</v>
      </c>
      <c r="H1568" s="2">
        <f t="shared" si="606"/>
        <v>6.5511640498105039E-2</v>
      </c>
      <c r="I1568" s="2"/>
      <c r="J1568" s="2">
        <f t="shared" si="618"/>
        <v>0.50390594786913145</v>
      </c>
      <c r="K1568" s="2">
        <f t="shared" si="619"/>
        <v>0.43839430737102636</v>
      </c>
      <c r="L1568" s="2">
        <f t="shared" si="620"/>
        <v>0</v>
      </c>
      <c r="M1568" s="2">
        <f t="shared" si="621"/>
        <v>5.7699744759842186E-2</v>
      </c>
      <c r="N1568" s="55">
        <v>6515</v>
      </c>
      <c r="O1568" s="55">
        <v>5668</v>
      </c>
      <c r="Q1568" s="55">
        <v>705</v>
      </c>
      <c r="X1568" s="119">
        <v>40</v>
      </c>
      <c r="Y1568" s="55">
        <v>0</v>
      </c>
      <c r="AA1568" s="55">
        <v>1</v>
      </c>
      <c r="AB1568" s="55">
        <v>0</v>
      </c>
      <c r="AG1568" s="7">
        <f>IF(Q1568&gt;0,RANK(Q1568,(N1568:P1568,Q1568:AE1568)),0)</f>
        <v>3</v>
      </c>
      <c r="AH1568" s="7">
        <f>IF(R1568&gt;0,RANK(R1568,(N1568:P1568,Q1568:AE1568)),0)</f>
        <v>0</v>
      </c>
      <c r="AI1568" s="7">
        <f>IF(T1568&gt;0,RANK(T1568,(N1568:P1568,Q1568:AE1568)),0)</f>
        <v>0</v>
      </c>
      <c r="AJ1568" s="7">
        <f>IF(S1568&gt;0,RANK(S1568,(N1568:P1568,Q1568:AE1568)),0)</f>
        <v>0</v>
      </c>
      <c r="AK1568" s="2">
        <f t="shared" si="622"/>
        <v>5.4528579163121663E-2</v>
      </c>
      <c r="AL1568" s="2">
        <f t="shared" si="623"/>
        <v>0</v>
      </c>
      <c r="AM1568" s="2">
        <f t="shared" si="624"/>
        <v>0</v>
      </c>
      <c r="AN1568" s="2">
        <f t="shared" si="625"/>
        <v>0</v>
      </c>
      <c r="AP1568" t="s">
        <v>1034</v>
      </c>
      <c r="AQ1568" t="s">
        <v>310</v>
      </c>
      <c r="AT1568">
        <v>2</v>
      </c>
      <c r="AU1568" s="95">
        <v>37</v>
      </c>
      <c r="AV1568" s="97">
        <v>153</v>
      </c>
      <c r="AW1568" s="100">
        <f t="shared" si="616"/>
        <v>37153</v>
      </c>
      <c r="AY1568" s="7" t="s">
        <v>1461</v>
      </c>
    </row>
    <row r="1569" spans="1:51" ht="13" hidden="1" customHeight="1" outlineLevel="1">
      <c r="A1569" t="s">
        <v>1838</v>
      </c>
      <c r="B1569" t="s">
        <v>310</v>
      </c>
      <c r="C1569" s="1">
        <f t="shared" si="617"/>
        <v>24731</v>
      </c>
      <c r="D1569" s="7">
        <f>IF(N1569&gt;0, RANK(N1569,(N1569:P1569,Q1569:AE1569)),0)</f>
        <v>1</v>
      </c>
      <c r="E1569" s="7">
        <f>IF(O1569&gt;0,RANK(O1569,(N1569:P1569,Q1569:AE1569)),0)</f>
        <v>2</v>
      </c>
      <c r="F1569" s="7">
        <f>IF(P1569&gt;0,RANK(P1569,(N1569:P1569,Q1569:AE1569)),0)</f>
        <v>0</v>
      </c>
      <c r="G1569" s="1">
        <f t="shared" si="605"/>
        <v>2335</v>
      </c>
      <c r="H1569" s="2">
        <f t="shared" si="606"/>
        <v>9.4415915248069221E-2</v>
      </c>
      <c r="I1569" s="2"/>
      <c r="J1569" s="2">
        <f t="shared" si="618"/>
        <v>0.52913347620395457</v>
      </c>
      <c r="K1569" s="2">
        <f t="shared" si="619"/>
        <v>0.43471756095588532</v>
      </c>
      <c r="L1569" s="2">
        <f t="shared" si="620"/>
        <v>0</v>
      </c>
      <c r="M1569" s="2">
        <f t="shared" si="621"/>
        <v>3.6148962840160115E-2</v>
      </c>
      <c r="N1569" s="55">
        <v>13086</v>
      </c>
      <c r="O1569" s="55">
        <v>10751</v>
      </c>
      <c r="Q1569" s="55">
        <v>856</v>
      </c>
      <c r="X1569" s="119">
        <v>32</v>
      </c>
      <c r="Y1569" s="55">
        <v>6</v>
      </c>
      <c r="AA1569" s="55">
        <v>0</v>
      </c>
      <c r="AB1569" s="55">
        <v>0</v>
      </c>
      <c r="AG1569" s="7">
        <f>IF(Q1569&gt;0,RANK(Q1569,(N1569:P1569,Q1569:AE1569)),0)</f>
        <v>3</v>
      </c>
      <c r="AH1569" s="7">
        <f>IF(R1569&gt;0,RANK(R1569,(N1569:P1569,Q1569:AE1569)),0)</f>
        <v>0</v>
      </c>
      <c r="AI1569" s="7">
        <f>IF(T1569&gt;0,RANK(T1569,(N1569:P1569,Q1569:AE1569)),0)</f>
        <v>0</v>
      </c>
      <c r="AJ1569" s="7">
        <f>IF(S1569&gt;0,RANK(S1569,(N1569:P1569,Q1569:AE1569)),0)</f>
        <v>0</v>
      </c>
      <c r="AK1569" s="2">
        <f t="shared" si="622"/>
        <v>3.4612429744045936E-2</v>
      </c>
      <c r="AL1569" s="2">
        <f t="shared" si="623"/>
        <v>0</v>
      </c>
      <c r="AM1569" s="2">
        <f t="shared" si="624"/>
        <v>0</v>
      </c>
      <c r="AN1569" s="2">
        <f t="shared" si="625"/>
        <v>0</v>
      </c>
      <c r="AP1569" t="s">
        <v>1838</v>
      </c>
      <c r="AQ1569" t="s">
        <v>310</v>
      </c>
      <c r="AT1569">
        <v>2</v>
      </c>
      <c r="AU1569" s="95">
        <v>37</v>
      </c>
      <c r="AV1569" s="97">
        <v>155</v>
      </c>
      <c r="AW1569" s="100">
        <f t="shared" si="616"/>
        <v>37155</v>
      </c>
      <c r="AY1569" s="7" t="s">
        <v>1461</v>
      </c>
    </row>
    <row r="1570" spans="1:51" ht="13" hidden="1" customHeight="1" outlineLevel="1">
      <c r="A1570" t="s">
        <v>269</v>
      </c>
      <c r="B1570" t="s">
        <v>310</v>
      </c>
      <c r="C1570" s="1">
        <f t="shared" si="617"/>
        <v>28113</v>
      </c>
      <c r="D1570" s="7">
        <f>IF(N1570&gt;0, RANK(N1570,(N1570:P1570,Q1570:AE1570)),0)</f>
        <v>2</v>
      </c>
      <c r="E1570" s="7">
        <f>IF(O1570&gt;0,RANK(O1570,(N1570:P1570,Q1570:AE1570)),0)</f>
        <v>1</v>
      </c>
      <c r="F1570" s="7">
        <f>IF(P1570&gt;0,RANK(P1570,(N1570:P1570,Q1570:AE1570)),0)</f>
        <v>0</v>
      </c>
      <c r="G1570" s="1">
        <f t="shared" si="605"/>
        <v>5435</v>
      </c>
      <c r="H1570" s="2">
        <f t="shared" si="606"/>
        <v>0.19332693060150108</v>
      </c>
      <c r="I1570" s="2"/>
      <c r="J1570" s="2">
        <f t="shared" si="618"/>
        <v>0.37544908049656744</v>
      </c>
      <c r="K1570" s="2">
        <f t="shared" si="619"/>
        <v>0.56877601109806852</v>
      </c>
      <c r="L1570" s="2">
        <f t="shared" si="620"/>
        <v>0</v>
      </c>
      <c r="M1570" s="2">
        <f t="shared" si="621"/>
        <v>5.5774908405364032E-2</v>
      </c>
      <c r="N1570" s="55">
        <v>10555</v>
      </c>
      <c r="O1570" s="55">
        <v>15990</v>
      </c>
      <c r="Q1570" s="55">
        <v>1496</v>
      </c>
      <c r="X1570" s="119">
        <v>62</v>
      </c>
      <c r="Y1570" s="55">
        <v>10</v>
      </c>
      <c r="AA1570" s="55">
        <v>0</v>
      </c>
      <c r="AB1570" s="55">
        <v>0</v>
      </c>
      <c r="AG1570" s="7">
        <f>IF(Q1570&gt;0,RANK(Q1570,(N1570:P1570,Q1570:AE1570)),0)</f>
        <v>3</v>
      </c>
      <c r="AH1570" s="7">
        <f>IF(R1570&gt;0,RANK(R1570,(N1570:P1570,Q1570:AE1570)),0)</f>
        <v>0</v>
      </c>
      <c r="AI1570" s="7">
        <f>IF(T1570&gt;0,RANK(T1570,(N1570:P1570,Q1570:AE1570)),0)</f>
        <v>0</v>
      </c>
      <c r="AJ1570" s="7">
        <f>IF(S1570&gt;0,RANK(S1570,(N1570:P1570,Q1570:AE1570)),0)</f>
        <v>0</v>
      </c>
      <c r="AK1570" s="2">
        <f t="shared" si="622"/>
        <v>5.3213815672464693E-2</v>
      </c>
      <c r="AL1570" s="2">
        <f t="shared" si="623"/>
        <v>0</v>
      </c>
      <c r="AM1570" s="2">
        <f t="shared" si="624"/>
        <v>0</v>
      </c>
      <c r="AN1570" s="2">
        <f t="shared" si="625"/>
        <v>0</v>
      </c>
      <c r="AP1570" t="s">
        <v>269</v>
      </c>
      <c r="AQ1570" t="s">
        <v>310</v>
      </c>
      <c r="AT1570">
        <v>2</v>
      </c>
      <c r="AU1570" s="95">
        <v>37</v>
      </c>
      <c r="AV1570" s="97">
        <v>157</v>
      </c>
      <c r="AW1570" s="100">
        <f t="shared" si="616"/>
        <v>37157</v>
      </c>
      <c r="AY1570" s="7" t="s">
        <v>1461</v>
      </c>
    </row>
    <row r="1571" spans="1:51" ht="13" hidden="1" customHeight="1" outlineLevel="1">
      <c r="A1571" t="s">
        <v>1102</v>
      </c>
      <c r="B1571" t="s">
        <v>310</v>
      </c>
      <c r="C1571" s="1">
        <f t="shared" si="617"/>
        <v>39047</v>
      </c>
      <c r="D1571" s="7">
        <f>IF(N1571&gt;0, RANK(N1571,(N1571:P1571,Q1571:AE1571)),0)</f>
        <v>2</v>
      </c>
      <c r="E1571" s="7">
        <f>IF(O1571&gt;0,RANK(O1571,(N1571:P1571,Q1571:AE1571)),0)</f>
        <v>1</v>
      </c>
      <c r="F1571" s="7">
        <f>IF(P1571&gt;0,RANK(P1571,(N1571:P1571,Q1571:AE1571)),0)</f>
        <v>0</v>
      </c>
      <c r="G1571" s="1">
        <f t="shared" si="605"/>
        <v>9698</v>
      </c>
      <c r="H1571" s="2">
        <f t="shared" si="606"/>
        <v>0.2483673521653392</v>
      </c>
      <c r="I1571" s="2"/>
      <c r="J1571" s="2">
        <f t="shared" si="618"/>
        <v>0.34655671370399777</v>
      </c>
      <c r="K1571" s="2">
        <f t="shared" si="619"/>
        <v>0.59492406586933699</v>
      </c>
      <c r="L1571" s="2">
        <f t="shared" si="620"/>
        <v>0</v>
      </c>
      <c r="M1571" s="2">
        <f t="shared" si="621"/>
        <v>5.8519220426665242E-2</v>
      </c>
      <c r="N1571" s="55">
        <v>13532</v>
      </c>
      <c r="O1571" s="55">
        <v>23230</v>
      </c>
      <c r="Q1571" s="55">
        <v>2189</v>
      </c>
      <c r="X1571" s="119">
        <v>89</v>
      </c>
      <c r="Y1571" s="55">
        <v>2</v>
      </c>
      <c r="AA1571" s="55">
        <v>4</v>
      </c>
      <c r="AB1571" s="55">
        <v>1</v>
      </c>
      <c r="AG1571" s="7">
        <f>IF(Q1571&gt;0,RANK(Q1571,(N1571:P1571,Q1571:AE1571)),0)</f>
        <v>3</v>
      </c>
      <c r="AH1571" s="7">
        <f>IF(R1571&gt;0,RANK(R1571,(N1571:P1571,Q1571:AE1571)),0)</f>
        <v>0</v>
      </c>
      <c r="AI1571" s="7">
        <f>IF(T1571&gt;0,RANK(T1571,(N1571:P1571,Q1571:AE1571)),0)</f>
        <v>0</v>
      </c>
      <c r="AJ1571" s="7">
        <f>IF(S1571&gt;0,RANK(S1571,(N1571:P1571,Q1571:AE1571)),0)</f>
        <v>0</v>
      </c>
      <c r="AK1571" s="2">
        <f t="shared" si="622"/>
        <v>5.6060644863881987E-2</v>
      </c>
      <c r="AL1571" s="2">
        <f t="shared" si="623"/>
        <v>0</v>
      </c>
      <c r="AM1571" s="2">
        <f t="shared" si="624"/>
        <v>0</v>
      </c>
      <c r="AN1571" s="2">
        <f t="shared" si="625"/>
        <v>0</v>
      </c>
      <c r="AP1571" t="s">
        <v>1102</v>
      </c>
      <c r="AQ1571" t="s">
        <v>310</v>
      </c>
      <c r="AT1571">
        <v>2</v>
      </c>
      <c r="AU1571" s="95">
        <v>37</v>
      </c>
      <c r="AV1571" s="97">
        <v>159</v>
      </c>
      <c r="AW1571" s="100">
        <f t="shared" si="616"/>
        <v>37159</v>
      </c>
      <c r="AY1571" s="7" t="s">
        <v>1461</v>
      </c>
    </row>
    <row r="1572" spans="1:51" ht="13" hidden="1" customHeight="1" outlineLevel="1">
      <c r="A1572" t="s">
        <v>962</v>
      </c>
      <c r="B1572" t="s">
        <v>310</v>
      </c>
      <c r="C1572" s="1">
        <f t="shared" si="617"/>
        <v>19453</v>
      </c>
      <c r="D1572" s="7">
        <f>IF(N1572&gt;0, RANK(N1572,(N1572:P1572,Q1572:AE1572)),0)</f>
        <v>2</v>
      </c>
      <c r="E1572" s="7">
        <f>IF(O1572&gt;0,RANK(O1572,(N1572:P1572,Q1572:AE1572)),0)</f>
        <v>1</v>
      </c>
      <c r="F1572" s="7">
        <f>IF(P1572&gt;0,RANK(P1572,(N1572:P1572,Q1572:AE1572)),0)</f>
        <v>0</v>
      </c>
      <c r="G1572" s="1">
        <f t="shared" si="605"/>
        <v>5095</v>
      </c>
      <c r="H1572" s="2">
        <f t="shared" si="606"/>
        <v>0.26191332956356345</v>
      </c>
      <c r="I1572" s="2"/>
      <c r="J1572" s="2">
        <f t="shared" si="618"/>
        <v>0.34051303140903716</v>
      </c>
      <c r="K1572" s="2">
        <f t="shared" si="619"/>
        <v>0.60242636097260061</v>
      </c>
      <c r="L1572" s="2">
        <f t="shared" si="620"/>
        <v>0</v>
      </c>
      <c r="M1572" s="2">
        <f t="shared" si="621"/>
        <v>5.706060761836218E-2</v>
      </c>
      <c r="N1572" s="55">
        <v>6624</v>
      </c>
      <c r="O1572" s="55">
        <v>11719</v>
      </c>
      <c r="Q1572" s="55">
        <v>1087</v>
      </c>
      <c r="X1572" s="119">
        <v>23</v>
      </c>
      <c r="Y1572" s="55">
        <v>0</v>
      </c>
      <c r="AA1572" s="55">
        <v>0</v>
      </c>
      <c r="AB1572" s="55">
        <v>0</v>
      </c>
      <c r="AG1572" s="7">
        <f>IF(Q1572&gt;0,RANK(Q1572,(N1572:P1572,Q1572:AE1572)),0)</f>
        <v>3</v>
      </c>
      <c r="AH1572" s="7">
        <f>IF(R1572&gt;0,RANK(R1572,(N1572:P1572,Q1572:AE1572)),0)</f>
        <v>0</v>
      </c>
      <c r="AI1572" s="7">
        <f>IF(T1572&gt;0,RANK(T1572,(N1572:P1572,Q1572:AE1572)),0)</f>
        <v>0</v>
      </c>
      <c r="AJ1572" s="7">
        <f>IF(S1572&gt;0,RANK(S1572,(N1572:P1572,Q1572:AE1572)),0)</f>
        <v>0</v>
      </c>
      <c r="AK1572" s="2">
        <f t="shared" si="622"/>
        <v>5.5878270703747492E-2</v>
      </c>
      <c r="AL1572" s="2">
        <f t="shared" si="623"/>
        <v>0</v>
      </c>
      <c r="AM1572" s="2">
        <f t="shared" si="624"/>
        <v>0</v>
      </c>
      <c r="AN1572" s="2">
        <f t="shared" si="625"/>
        <v>0</v>
      </c>
      <c r="AP1572" t="s">
        <v>962</v>
      </c>
      <c r="AQ1572" t="s">
        <v>310</v>
      </c>
      <c r="AT1572">
        <v>2</v>
      </c>
      <c r="AU1572" s="95">
        <v>37</v>
      </c>
      <c r="AV1572" s="97">
        <v>161</v>
      </c>
      <c r="AW1572" s="100">
        <f t="shared" si="616"/>
        <v>37161</v>
      </c>
      <c r="AY1572" s="7" t="s">
        <v>1461</v>
      </c>
    </row>
    <row r="1573" spans="1:51" ht="13" hidden="1" customHeight="1" outlineLevel="1">
      <c r="A1573" t="s">
        <v>2058</v>
      </c>
      <c r="B1573" t="s">
        <v>310</v>
      </c>
      <c r="C1573" s="1">
        <f t="shared" si="617"/>
        <v>17376</v>
      </c>
      <c r="D1573" s="7">
        <f>IF(N1573&gt;0, RANK(N1573,(N1573:P1573,Q1573:AE1573)),0)</f>
        <v>2</v>
      </c>
      <c r="E1573" s="7">
        <f>IF(O1573&gt;0,RANK(O1573,(N1573:P1573,Q1573:AE1573)),0)</f>
        <v>1</v>
      </c>
      <c r="F1573" s="7">
        <f>IF(P1573&gt;0,RANK(P1573,(N1573:P1573,Q1573:AE1573)),0)</f>
        <v>0</v>
      </c>
      <c r="G1573" s="1">
        <f t="shared" si="605"/>
        <v>1869</v>
      </c>
      <c r="H1573" s="2">
        <f t="shared" si="606"/>
        <v>0.1075621546961326</v>
      </c>
      <c r="I1573" s="2"/>
      <c r="J1573" s="2">
        <f t="shared" si="618"/>
        <v>0.4263927255985267</v>
      </c>
      <c r="K1573" s="2">
        <f t="shared" si="619"/>
        <v>0.53395488029465932</v>
      </c>
      <c r="L1573" s="2">
        <f t="shared" si="620"/>
        <v>0</v>
      </c>
      <c r="M1573" s="2">
        <f t="shared" si="621"/>
        <v>3.9652394106813982E-2</v>
      </c>
      <c r="N1573" s="55">
        <v>7409</v>
      </c>
      <c r="O1573" s="55">
        <v>9278</v>
      </c>
      <c r="Q1573" s="55">
        <v>659</v>
      </c>
      <c r="X1573" s="119">
        <v>30</v>
      </c>
      <c r="Y1573" s="55">
        <v>0</v>
      </c>
      <c r="AA1573" s="55">
        <v>0</v>
      </c>
      <c r="AB1573" s="55">
        <v>0</v>
      </c>
      <c r="AG1573" s="7">
        <f>IF(Q1573&gt;0,RANK(Q1573,(N1573:P1573,Q1573:AE1573)),0)</f>
        <v>3</v>
      </c>
      <c r="AH1573" s="7">
        <f>IF(R1573&gt;0,RANK(R1573,(N1573:P1573,Q1573:AE1573)),0)</f>
        <v>0</v>
      </c>
      <c r="AI1573" s="7">
        <f>IF(T1573&gt;0,RANK(T1573,(N1573:P1573,Q1573:AE1573)),0)</f>
        <v>0</v>
      </c>
      <c r="AJ1573" s="7">
        <f>IF(S1573&gt;0,RANK(S1573,(N1573:P1573,Q1573:AE1573)),0)</f>
        <v>0</v>
      </c>
      <c r="AK1573" s="2">
        <f t="shared" si="622"/>
        <v>3.7925874769797419E-2</v>
      </c>
      <c r="AL1573" s="2">
        <f t="shared" si="623"/>
        <v>0</v>
      </c>
      <c r="AM1573" s="2">
        <f t="shared" si="624"/>
        <v>0</v>
      </c>
      <c r="AN1573" s="2">
        <f t="shared" si="625"/>
        <v>0</v>
      </c>
      <c r="AP1573" t="s">
        <v>2058</v>
      </c>
      <c r="AQ1573" t="s">
        <v>310</v>
      </c>
      <c r="AT1573">
        <v>2</v>
      </c>
      <c r="AU1573" s="95">
        <v>37</v>
      </c>
      <c r="AV1573" s="97">
        <v>163</v>
      </c>
      <c r="AW1573" s="100">
        <f t="shared" si="616"/>
        <v>37163</v>
      </c>
      <c r="AY1573" s="7" t="s">
        <v>1461</v>
      </c>
    </row>
    <row r="1574" spans="1:51" ht="13" hidden="1" customHeight="1" outlineLevel="1">
      <c r="A1574" t="s">
        <v>1160</v>
      </c>
      <c r="B1574" t="s">
        <v>310</v>
      </c>
      <c r="C1574" s="1">
        <f t="shared" si="617"/>
        <v>10112</v>
      </c>
      <c r="D1574" s="7">
        <f>IF(N1574&gt;0, RANK(N1574,(N1574:P1574,Q1574:AE1574)),0)</f>
        <v>1</v>
      </c>
      <c r="E1574" s="7">
        <f>IF(O1574&gt;0,RANK(O1574,(N1574:P1574,Q1574:AE1574)),0)</f>
        <v>2</v>
      </c>
      <c r="F1574" s="7">
        <f>IF(P1574&gt;0,RANK(P1574,(N1574:P1574,Q1574:AE1574)),0)</f>
        <v>0</v>
      </c>
      <c r="G1574" s="1">
        <f t="shared" si="605"/>
        <v>1476</v>
      </c>
      <c r="H1574" s="2">
        <f t="shared" si="606"/>
        <v>0.14596518987341772</v>
      </c>
      <c r="I1574" s="2"/>
      <c r="J1574" s="2">
        <f t="shared" si="618"/>
        <v>0.55666534810126578</v>
      </c>
      <c r="K1574" s="2">
        <f t="shared" si="619"/>
        <v>0.41070015822784811</v>
      </c>
      <c r="L1574" s="2">
        <f t="shared" si="620"/>
        <v>0</v>
      </c>
      <c r="M1574" s="2">
        <f t="shared" si="621"/>
        <v>3.2634493670886111E-2</v>
      </c>
      <c r="N1574" s="55">
        <v>5629</v>
      </c>
      <c r="O1574" s="55">
        <v>4153</v>
      </c>
      <c r="Q1574" s="55">
        <v>318</v>
      </c>
      <c r="X1574" s="119">
        <v>10</v>
      </c>
      <c r="Y1574" s="55">
        <v>2</v>
      </c>
      <c r="AA1574" s="55">
        <v>0</v>
      </c>
      <c r="AB1574" s="55">
        <v>0</v>
      </c>
      <c r="AG1574" s="7">
        <f>IF(Q1574&gt;0,RANK(Q1574,(N1574:P1574,Q1574:AE1574)),0)</f>
        <v>3</v>
      </c>
      <c r="AH1574" s="7">
        <f>IF(R1574&gt;0,RANK(R1574,(N1574:P1574,Q1574:AE1574)),0)</f>
        <v>0</v>
      </c>
      <c r="AI1574" s="7">
        <f>IF(T1574&gt;0,RANK(T1574,(N1574:P1574,Q1574:AE1574)),0)</f>
        <v>0</v>
      </c>
      <c r="AJ1574" s="7">
        <f>IF(S1574&gt;0,RANK(S1574,(N1574:P1574,Q1574:AE1574)),0)</f>
        <v>0</v>
      </c>
      <c r="AK1574" s="2">
        <f t="shared" si="622"/>
        <v>3.1447784810126583E-2</v>
      </c>
      <c r="AL1574" s="2">
        <f t="shared" si="623"/>
        <v>0</v>
      </c>
      <c r="AM1574" s="2">
        <f t="shared" si="624"/>
        <v>0</v>
      </c>
      <c r="AN1574" s="2">
        <f t="shared" si="625"/>
        <v>0</v>
      </c>
      <c r="AP1574" t="s">
        <v>1160</v>
      </c>
      <c r="AQ1574" t="s">
        <v>310</v>
      </c>
      <c r="AT1574">
        <v>2</v>
      </c>
      <c r="AU1574" s="95">
        <v>37</v>
      </c>
      <c r="AV1574" s="97">
        <v>165</v>
      </c>
      <c r="AW1574" s="100">
        <f t="shared" si="616"/>
        <v>37165</v>
      </c>
      <c r="AY1574" s="7" t="s">
        <v>1461</v>
      </c>
    </row>
    <row r="1575" spans="1:51" ht="13" hidden="1" customHeight="1" outlineLevel="1">
      <c r="A1575" t="s">
        <v>1214</v>
      </c>
      <c r="B1575" t="s">
        <v>310</v>
      </c>
      <c r="C1575" s="1">
        <f t="shared" si="617"/>
        <v>19235</v>
      </c>
      <c r="D1575" s="7">
        <f>IF(N1575&gt;0, RANK(N1575,(N1575:P1575,Q1575:AE1575)),0)</f>
        <v>2</v>
      </c>
      <c r="E1575" s="7">
        <f>IF(O1575&gt;0,RANK(O1575,(N1575:P1575,Q1575:AE1575)),0)</f>
        <v>1</v>
      </c>
      <c r="F1575" s="7">
        <f>IF(P1575&gt;0,RANK(P1575,(N1575:P1575,Q1575:AE1575)),0)</f>
        <v>0</v>
      </c>
      <c r="G1575" s="1">
        <f t="shared" si="605"/>
        <v>7066</v>
      </c>
      <c r="H1575" s="2">
        <f t="shared" si="606"/>
        <v>0.36735118273979722</v>
      </c>
      <c r="I1575" s="2"/>
      <c r="J1575" s="2">
        <f t="shared" si="618"/>
        <v>0.28234988302573433</v>
      </c>
      <c r="K1575" s="2">
        <f t="shared" si="619"/>
        <v>0.64970106576553155</v>
      </c>
      <c r="L1575" s="2">
        <f t="shared" si="620"/>
        <v>0</v>
      </c>
      <c r="M1575" s="2">
        <f t="shared" si="621"/>
        <v>6.7949051208734179E-2</v>
      </c>
      <c r="N1575" s="55">
        <v>5431</v>
      </c>
      <c r="O1575" s="55">
        <v>12497</v>
      </c>
      <c r="Q1575" s="55">
        <v>1247</v>
      </c>
      <c r="X1575" s="119">
        <v>55</v>
      </c>
      <c r="Y1575" s="55">
        <v>4</v>
      </c>
      <c r="AA1575" s="55">
        <v>1</v>
      </c>
      <c r="AB1575" s="55">
        <v>0</v>
      </c>
      <c r="AG1575" s="7">
        <f>IF(Q1575&gt;0,RANK(Q1575,(N1575:P1575,Q1575:AE1575)),0)</f>
        <v>3</v>
      </c>
      <c r="AH1575" s="7">
        <f>IF(R1575&gt;0,RANK(R1575,(N1575:P1575,Q1575:AE1575)),0)</f>
        <v>0</v>
      </c>
      <c r="AI1575" s="7">
        <f>IF(T1575&gt;0,RANK(T1575,(N1575:P1575,Q1575:AE1575)),0)</f>
        <v>0</v>
      </c>
      <c r="AJ1575" s="7">
        <f>IF(S1575&gt;0,RANK(S1575,(N1575:P1575,Q1575:AE1575)),0)</f>
        <v>0</v>
      </c>
      <c r="AK1575" s="2">
        <f t="shared" si="622"/>
        <v>6.4829737457759287E-2</v>
      </c>
      <c r="AL1575" s="2">
        <f t="shared" si="623"/>
        <v>0</v>
      </c>
      <c r="AM1575" s="2">
        <f t="shared" si="624"/>
        <v>0</v>
      </c>
      <c r="AN1575" s="2">
        <f t="shared" si="625"/>
        <v>0</v>
      </c>
      <c r="AP1575" t="s">
        <v>1214</v>
      </c>
      <c r="AQ1575" t="s">
        <v>310</v>
      </c>
      <c r="AT1575">
        <v>2</v>
      </c>
      <c r="AU1575" s="95">
        <v>37</v>
      </c>
      <c r="AV1575" s="97">
        <v>167</v>
      </c>
      <c r="AW1575" s="100">
        <f t="shared" si="616"/>
        <v>37167</v>
      </c>
      <c r="AY1575" s="7" t="s">
        <v>1461</v>
      </c>
    </row>
    <row r="1576" spans="1:51" ht="13" hidden="1" customHeight="1" outlineLevel="1">
      <c r="A1576" t="s">
        <v>1215</v>
      </c>
      <c r="B1576" t="s">
        <v>310</v>
      </c>
      <c r="C1576" s="1">
        <f t="shared" si="617"/>
        <v>14200</v>
      </c>
      <c r="D1576" s="7">
        <f>IF(N1576&gt;0, RANK(N1576,(N1576:P1576,Q1576:AE1576)),0)</f>
        <v>2</v>
      </c>
      <c r="E1576" s="7">
        <f>IF(O1576&gt;0,RANK(O1576,(N1576:P1576,Q1576:AE1576)),0)</f>
        <v>1</v>
      </c>
      <c r="F1576" s="7">
        <f>IF(P1576&gt;0,RANK(P1576,(N1576:P1576,Q1576:AE1576)),0)</f>
        <v>0</v>
      </c>
      <c r="G1576" s="1">
        <f t="shared" si="605"/>
        <v>5751</v>
      </c>
      <c r="H1576" s="2">
        <f t="shared" si="606"/>
        <v>0.40500000000000003</v>
      </c>
      <c r="I1576" s="2"/>
      <c r="J1576" s="2">
        <f t="shared" si="618"/>
        <v>0.26422535211267606</v>
      </c>
      <c r="K1576" s="2">
        <f t="shared" si="619"/>
        <v>0.66922535211267609</v>
      </c>
      <c r="L1576" s="2">
        <f t="shared" si="620"/>
        <v>0</v>
      </c>
      <c r="M1576" s="2">
        <f t="shared" si="621"/>
        <v>6.6549295774647854E-2</v>
      </c>
      <c r="N1576" s="55">
        <v>3752</v>
      </c>
      <c r="O1576" s="55">
        <v>9503</v>
      </c>
      <c r="Q1576" s="55">
        <v>893</v>
      </c>
      <c r="X1576" s="119">
        <v>50</v>
      </c>
      <c r="Y1576" s="55">
        <v>1</v>
      </c>
      <c r="AA1576" s="55">
        <v>1</v>
      </c>
      <c r="AB1576" s="55">
        <v>0</v>
      </c>
      <c r="AG1576" s="7">
        <f>IF(Q1576&gt;0,RANK(Q1576,(N1576:P1576,Q1576:AE1576)),0)</f>
        <v>3</v>
      </c>
      <c r="AH1576" s="7">
        <f>IF(R1576&gt;0,RANK(R1576,(N1576:P1576,Q1576:AE1576)),0)</f>
        <v>0</v>
      </c>
      <c r="AI1576" s="7">
        <f>IF(T1576&gt;0,RANK(T1576,(N1576:P1576,Q1576:AE1576)),0)</f>
        <v>0</v>
      </c>
      <c r="AJ1576" s="7">
        <f>IF(S1576&gt;0,RANK(S1576,(N1576:P1576,Q1576:AE1576)),0)</f>
        <v>0</v>
      </c>
      <c r="AK1576" s="2">
        <f t="shared" si="622"/>
        <v>6.2887323943661977E-2</v>
      </c>
      <c r="AL1576" s="2">
        <f t="shared" si="623"/>
        <v>0</v>
      </c>
      <c r="AM1576" s="2">
        <f t="shared" si="624"/>
        <v>0</v>
      </c>
      <c r="AN1576" s="2">
        <f t="shared" si="625"/>
        <v>0</v>
      </c>
      <c r="AP1576" t="s">
        <v>1215</v>
      </c>
      <c r="AQ1576" t="s">
        <v>310</v>
      </c>
      <c r="AT1576">
        <v>2</v>
      </c>
      <c r="AU1576" s="95">
        <v>37</v>
      </c>
      <c r="AV1576" s="97">
        <v>169</v>
      </c>
      <c r="AW1576" s="100">
        <f t="shared" si="616"/>
        <v>37169</v>
      </c>
      <c r="AY1576" s="7" t="s">
        <v>1461</v>
      </c>
    </row>
    <row r="1577" spans="1:51" ht="13" hidden="1" customHeight="1" outlineLevel="1">
      <c r="A1577" t="s">
        <v>1885</v>
      </c>
      <c r="B1577" t="s">
        <v>310</v>
      </c>
      <c r="C1577" s="1">
        <f t="shared" si="617"/>
        <v>19276</v>
      </c>
      <c r="D1577" s="7">
        <f>IF(N1577&gt;0, RANK(N1577,(N1577:P1577,Q1577:AE1577)),0)</f>
        <v>2</v>
      </c>
      <c r="E1577" s="7">
        <f>IF(O1577&gt;0,RANK(O1577,(N1577:P1577,Q1577:AE1577)),0)</f>
        <v>1</v>
      </c>
      <c r="F1577" s="7">
        <f>IF(P1577&gt;0,RANK(P1577,(N1577:P1577,Q1577:AE1577)),0)</f>
        <v>0</v>
      </c>
      <c r="G1577" s="1">
        <f t="shared" ref="G1577:G1592" si="626">IF(C1577&gt;0,MAX(N1577:P1577)-LARGE(N1577:P1577,2),0)</f>
        <v>6386</v>
      </c>
      <c r="H1577" s="2">
        <f t="shared" ref="H1577:H1592" si="627">IF(C1577&gt;0,G1577/C1577,0)</f>
        <v>0.33129279933596184</v>
      </c>
      <c r="I1577" s="2"/>
      <c r="J1577" s="2">
        <f t="shared" si="618"/>
        <v>0.30633948952064743</v>
      </c>
      <c r="K1577" s="2">
        <f t="shared" si="619"/>
        <v>0.63763228885660928</v>
      </c>
      <c r="L1577" s="2">
        <f t="shared" si="620"/>
        <v>0</v>
      </c>
      <c r="M1577" s="2">
        <f t="shared" si="621"/>
        <v>5.6028221622743235E-2</v>
      </c>
      <c r="N1577" s="55">
        <v>5905</v>
      </c>
      <c r="O1577" s="55">
        <v>12291</v>
      </c>
      <c r="Q1577" s="55">
        <v>1038</v>
      </c>
      <c r="X1577" s="119">
        <v>42</v>
      </c>
      <c r="Y1577" s="55">
        <v>0</v>
      </c>
      <c r="AA1577" s="55">
        <v>0</v>
      </c>
      <c r="AB1577" s="55">
        <v>0</v>
      </c>
      <c r="AG1577" s="7">
        <f>IF(Q1577&gt;0,RANK(Q1577,(N1577:P1577,Q1577:AE1577)),0)</f>
        <v>3</v>
      </c>
      <c r="AH1577" s="7">
        <f>IF(R1577&gt;0,RANK(R1577,(N1577:P1577,Q1577:AE1577)),0)</f>
        <v>0</v>
      </c>
      <c r="AI1577" s="7">
        <f>IF(T1577&gt;0,RANK(T1577,(N1577:P1577,Q1577:AE1577)),0)</f>
        <v>0</v>
      </c>
      <c r="AJ1577" s="7">
        <f>IF(S1577&gt;0,RANK(S1577,(N1577:P1577,Q1577:AE1577)),0)</f>
        <v>0</v>
      </c>
      <c r="AK1577" s="2">
        <f t="shared" si="622"/>
        <v>5.3849346337414401E-2</v>
      </c>
      <c r="AL1577" s="2">
        <f t="shared" si="623"/>
        <v>0</v>
      </c>
      <c r="AM1577" s="2">
        <f t="shared" si="624"/>
        <v>0</v>
      </c>
      <c r="AN1577" s="2">
        <f t="shared" si="625"/>
        <v>0</v>
      </c>
      <c r="AP1577" t="s">
        <v>1885</v>
      </c>
      <c r="AQ1577" t="s">
        <v>310</v>
      </c>
      <c r="AT1577">
        <v>2</v>
      </c>
      <c r="AU1577" s="95">
        <v>37</v>
      </c>
      <c r="AV1577" s="97">
        <v>171</v>
      </c>
      <c r="AW1577" s="100">
        <f t="shared" si="616"/>
        <v>37171</v>
      </c>
      <c r="AY1577" s="7" t="s">
        <v>1461</v>
      </c>
    </row>
    <row r="1578" spans="1:51" ht="13" hidden="1" customHeight="1" outlineLevel="1">
      <c r="A1578" t="s">
        <v>1867</v>
      </c>
      <c r="B1578" t="s">
        <v>310</v>
      </c>
      <c r="C1578" s="1">
        <f t="shared" si="617"/>
        <v>4370</v>
      </c>
      <c r="D1578" s="7">
        <f>IF(N1578&gt;0, RANK(N1578,(N1578:P1578,Q1578:AE1578)),0)</f>
        <v>2</v>
      </c>
      <c r="E1578" s="7">
        <f>IF(O1578&gt;0,RANK(O1578,(N1578:P1578,Q1578:AE1578)),0)</f>
        <v>1</v>
      </c>
      <c r="F1578" s="7">
        <f>IF(P1578&gt;0,RANK(P1578,(N1578:P1578,Q1578:AE1578)),0)</f>
        <v>0</v>
      </c>
      <c r="G1578" s="1">
        <f t="shared" si="626"/>
        <v>81</v>
      </c>
      <c r="H1578" s="2">
        <f t="shared" si="627"/>
        <v>1.8535469107551487E-2</v>
      </c>
      <c r="I1578" s="2"/>
      <c r="J1578" s="2">
        <f t="shared" si="618"/>
        <v>0.44942791762013728</v>
      </c>
      <c r="K1578" s="2">
        <f t="shared" si="619"/>
        <v>0.46796338672768878</v>
      </c>
      <c r="L1578" s="2">
        <f t="shared" si="620"/>
        <v>0</v>
      </c>
      <c r="M1578" s="2">
        <f t="shared" si="621"/>
        <v>8.2608695652173991E-2</v>
      </c>
      <c r="N1578" s="55">
        <v>1964</v>
      </c>
      <c r="O1578" s="55">
        <v>2045</v>
      </c>
      <c r="Q1578" s="55">
        <v>355</v>
      </c>
      <c r="X1578" s="119">
        <v>5</v>
      </c>
      <c r="Y1578" s="55">
        <v>0</v>
      </c>
      <c r="AA1578" s="55">
        <v>1</v>
      </c>
      <c r="AB1578" s="55">
        <v>0</v>
      </c>
      <c r="AG1578" s="7">
        <f>IF(Q1578&gt;0,RANK(Q1578,(N1578:P1578,Q1578:AE1578)),0)</f>
        <v>3</v>
      </c>
      <c r="AH1578" s="7">
        <f>IF(R1578&gt;0,RANK(R1578,(N1578:P1578,Q1578:AE1578)),0)</f>
        <v>0</v>
      </c>
      <c r="AI1578" s="7">
        <f>IF(T1578&gt;0,RANK(T1578,(N1578:P1578,Q1578:AE1578)),0)</f>
        <v>0</v>
      </c>
      <c r="AJ1578" s="7">
        <f>IF(S1578&gt;0,RANK(S1578,(N1578:P1578,Q1578:AE1578)),0)</f>
        <v>0</v>
      </c>
      <c r="AK1578" s="2">
        <f t="shared" si="622"/>
        <v>8.1235697940503435E-2</v>
      </c>
      <c r="AL1578" s="2">
        <f t="shared" si="623"/>
        <v>0</v>
      </c>
      <c r="AM1578" s="2">
        <f t="shared" si="624"/>
        <v>0</v>
      </c>
      <c r="AN1578" s="2">
        <f t="shared" si="625"/>
        <v>0</v>
      </c>
      <c r="AP1578" t="s">
        <v>1867</v>
      </c>
      <c r="AQ1578" t="s">
        <v>310</v>
      </c>
      <c r="AT1578">
        <v>2</v>
      </c>
      <c r="AU1578" s="95">
        <v>37</v>
      </c>
      <c r="AV1578" s="97">
        <v>173</v>
      </c>
      <c r="AW1578" s="100">
        <f t="shared" si="616"/>
        <v>37173</v>
      </c>
      <c r="AY1578" s="7" t="s">
        <v>1461</v>
      </c>
    </row>
    <row r="1579" spans="1:51" ht="13" hidden="1" customHeight="1" outlineLevel="1">
      <c r="A1579" t="s">
        <v>663</v>
      </c>
      <c r="B1579" t="s">
        <v>310</v>
      </c>
      <c r="C1579" s="1">
        <f t="shared" si="617"/>
        <v>13108</v>
      </c>
      <c r="D1579" s="7">
        <f>IF(N1579&gt;0, RANK(N1579,(N1579:P1579,Q1579:AE1579)),0)</f>
        <v>2</v>
      </c>
      <c r="E1579" s="7">
        <f>IF(O1579&gt;0,RANK(O1579,(N1579:P1579,Q1579:AE1579)),0)</f>
        <v>1</v>
      </c>
      <c r="F1579" s="7">
        <f>IF(P1579&gt;0,RANK(P1579,(N1579:P1579,Q1579:AE1579)),0)</f>
        <v>0</v>
      </c>
      <c r="G1579" s="1">
        <f t="shared" si="626"/>
        <v>1466</v>
      </c>
      <c r="H1579" s="2">
        <f t="shared" si="627"/>
        <v>0.1118400976502899</v>
      </c>
      <c r="I1579" s="2"/>
      <c r="J1579" s="2">
        <f t="shared" si="618"/>
        <v>0.41798901434238633</v>
      </c>
      <c r="K1579" s="2">
        <f t="shared" si="619"/>
        <v>0.52982911199267624</v>
      </c>
      <c r="L1579" s="2">
        <f t="shared" si="620"/>
        <v>0</v>
      </c>
      <c r="M1579" s="2">
        <f t="shared" si="621"/>
        <v>5.2181873664937428E-2</v>
      </c>
      <c r="N1579" s="55">
        <v>5479</v>
      </c>
      <c r="O1579" s="55">
        <v>6945</v>
      </c>
      <c r="Q1579" s="55">
        <v>665</v>
      </c>
      <c r="X1579" s="119">
        <v>13</v>
      </c>
      <c r="Y1579" s="55">
        <v>5</v>
      </c>
      <c r="AA1579" s="55">
        <v>0</v>
      </c>
      <c r="AB1579" s="55">
        <v>1</v>
      </c>
      <c r="AG1579" s="7">
        <f>IF(Q1579&gt;0,RANK(Q1579,(N1579:P1579,Q1579:AE1579)),0)</f>
        <v>3</v>
      </c>
      <c r="AH1579" s="7">
        <f>IF(R1579&gt;0,RANK(R1579,(N1579:P1579,Q1579:AE1579)),0)</f>
        <v>0</v>
      </c>
      <c r="AI1579" s="7">
        <f>IF(T1579&gt;0,RANK(T1579,(N1579:P1579,Q1579:AE1579)),0)</f>
        <v>0</v>
      </c>
      <c r="AJ1579" s="7">
        <f>IF(S1579&gt;0,RANK(S1579,(N1579:P1579,Q1579:AE1579)),0)</f>
        <v>0</v>
      </c>
      <c r="AK1579" s="2">
        <f t="shared" si="622"/>
        <v>5.0732377174244739E-2</v>
      </c>
      <c r="AL1579" s="2">
        <f t="shared" si="623"/>
        <v>0</v>
      </c>
      <c r="AM1579" s="2">
        <f t="shared" si="624"/>
        <v>0</v>
      </c>
      <c r="AN1579" s="2">
        <f t="shared" si="625"/>
        <v>0</v>
      </c>
      <c r="AP1579" t="s">
        <v>663</v>
      </c>
      <c r="AQ1579" t="s">
        <v>310</v>
      </c>
      <c r="AT1579">
        <v>2</v>
      </c>
      <c r="AU1579" s="95">
        <v>37</v>
      </c>
      <c r="AV1579" s="97">
        <v>175</v>
      </c>
      <c r="AW1579" s="100">
        <f t="shared" si="616"/>
        <v>37175</v>
      </c>
      <c r="AY1579" s="7" t="s">
        <v>1461</v>
      </c>
    </row>
    <row r="1580" spans="1:51" ht="13" hidden="1" customHeight="1" outlineLevel="1">
      <c r="A1580" t="s">
        <v>341</v>
      </c>
      <c r="B1580" t="s">
        <v>310</v>
      </c>
      <c r="C1580" s="1">
        <f t="shared" si="617"/>
        <v>1231</v>
      </c>
      <c r="D1580" s="7">
        <f>IF(N1580&gt;0, RANK(N1580,(N1580:P1580,Q1580:AE1580)),0)</f>
        <v>2</v>
      </c>
      <c r="E1580" s="7">
        <f>IF(O1580&gt;0,RANK(O1580,(N1580:P1580,Q1580:AE1580)),0)</f>
        <v>1</v>
      </c>
      <c r="F1580" s="7">
        <f>IF(P1580&gt;0,RANK(P1580,(N1580:P1580,Q1580:AE1580)),0)</f>
        <v>0</v>
      </c>
      <c r="G1580" s="1">
        <f t="shared" si="626"/>
        <v>22</v>
      </c>
      <c r="H1580" s="2">
        <f t="shared" si="627"/>
        <v>1.7871649065800164E-2</v>
      </c>
      <c r="I1580" s="2"/>
      <c r="J1580" s="2">
        <f t="shared" si="618"/>
        <v>0.46222583265637696</v>
      </c>
      <c r="K1580" s="2">
        <f t="shared" si="619"/>
        <v>0.48009748172217709</v>
      </c>
      <c r="L1580" s="2">
        <f t="shared" si="620"/>
        <v>0</v>
      </c>
      <c r="M1580" s="2">
        <f t="shared" si="621"/>
        <v>5.7676685621445956E-2</v>
      </c>
      <c r="N1580" s="55">
        <v>569</v>
      </c>
      <c r="O1580" s="55">
        <v>591</v>
      </c>
      <c r="Q1580" s="55">
        <v>71</v>
      </c>
      <c r="X1580" s="119">
        <v>0</v>
      </c>
      <c r="Y1580" s="55">
        <v>0</v>
      </c>
      <c r="AA1580" s="55">
        <v>0</v>
      </c>
      <c r="AB1580" s="55">
        <v>0</v>
      </c>
      <c r="AG1580" s="7">
        <f>IF(Q1580&gt;0,RANK(Q1580,(N1580:P1580,Q1580:AE1580)),0)</f>
        <v>3</v>
      </c>
      <c r="AH1580" s="7">
        <f>IF(R1580&gt;0,RANK(R1580,(N1580:P1580,Q1580:AE1580)),0)</f>
        <v>0</v>
      </c>
      <c r="AI1580" s="7">
        <f>IF(T1580&gt;0,RANK(T1580,(N1580:P1580,Q1580:AE1580)),0)</f>
        <v>0</v>
      </c>
      <c r="AJ1580" s="7">
        <f>IF(S1580&gt;0,RANK(S1580,(N1580:P1580,Q1580:AE1580)),0)</f>
        <v>0</v>
      </c>
      <c r="AK1580" s="2">
        <f t="shared" si="622"/>
        <v>5.7676685621445976E-2</v>
      </c>
      <c r="AL1580" s="2">
        <f t="shared" si="623"/>
        <v>0</v>
      </c>
      <c r="AM1580" s="2">
        <f t="shared" si="624"/>
        <v>0</v>
      </c>
      <c r="AN1580" s="2">
        <f t="shared" si="625"/>
        <v>0</v>
      </c>
      <c r="AP1580" t="s">
        <v>341</v>
      </c>
      <c r="AQ1580" t="s">
        <v>310</v>
      </c>
      <c r="AT1580">
        <v>2</v>
      </c>
      <c r="AU1580" s="95">
        <v>37</v>
      </c>
      <c r="AV1580" s="97">
        <v>177</v>
      </c>
      <c r="AW1580" s="100">
        <f t="shared" si="616"/>
        <v>37177</v>
      </c>
      <c r="AY1580" s="7" t="s">
        <v>1461</v>
      </c>
    </row>
    <row r="1581" spans="1:51" ht="13" hidden="1" customHeight="1" outlineLevel="1">
      <c r="A1581" t="s">
        <v>532</v>
      </c>
      <c r="B1581" t="s">
        <v>310</v>
      </c>
      <c r="C1581" s="1">
        <f t="shared" si="617"/>
        <v>58897</v>
      </c>
      <c r="D1581" s="7">
        <f>IF(N1581&gt;0, RANK(N1581,(N1581:P1581,Q1581:AE1581)),0)</f>
        <v>2</v>
      </c>
      <c r="E1581" s="7">
        <f>IF(O1581&gt;0,RANK(O1581,(N1581:P1581,Q1581:AE1581)),0)</f>
        <v>1</v>
      </c>
      <c r="F1581" s="7">
        <f>IF(P1581&gt;0,RANK(P1581,(N1581:P1581,Q1581:AE1581)),0)</f>
        <v>0</v>
      </c>
      <c r="G1581" s="1">
        <f t="shared" si="626"/>
        <v>18544</v>
      </c>
      <c r="H1581" s="2">
        <f t="shared" si="627"/>
        <v>0.31485474642171929</v>
      </c>
      <c r="I1581" s="2"/>
      <c r="J1581" s="2">
        <f t="shared" si="618"/>
        <v>0.32356486748051683</v>
      </c>
      <c r="K1581" s="2">
        <f t="shared" si="619"/>
        <v>0.63841961390223612</v>
      </c>
      <c r="L1581" s="2">
        <f t="shared" si="620"/>
        <v>0</v>
      </c>
      <c r="M1581" s="2">
        <f t="shared" si="621"/>
        <v>3.8015518617247057E-2</v>
      </c>
      <c r="N1581" s="55">
        <v>19057</v>
      </c>
      <c r="O1581" s="55">
        <v>37601</v>
      </c>
      <c r="Q1581" s="55">
        <v>2032</v>
      </c>
      <c r="X1581" s="119">
        <v>95</v>
      </c>
      <c r="Y1581" s="55">
        <v>26</v>
      </c>
      <c r="AA1581" s="55">
        <v>86</v>
      </c>
      <c r="AB1581" s="55">
        <v>0</v>
      </c>
      <c r="AG1581" s="7">
        <f>IF(Q1581&gt;0,RANK(Q1581,(N1581:P1581,Q1581:AE1581)),0)</f>
        <v>3</v>
      </c>
      <c r="AH1581" s="7">
        <f>IF(R1581&gt;0,RANK(R1581,(N1581:P1581,Q1581:AE1581)),0)</f>
        <v>0</v>
      </c>
      <c r="AI1581" s="7">
        <f>IF(T1581&gt;0,RANK(T1581,(N1581:P1581,Q1581:AE1581)),0)</f>
        <v>0</v>
      </c>
      <c r="AJ1581" s="7">
        <f>IF(S1581&gt;0,RANK(S1581,(N1581:P1581,Q1581:AE1581)),0)</f>
        <v>0</v>
      </c>
      <c r="AK1581" s="2">
        <f t="shared" si="622"/>
        <v>3.4500908365451548E-2</v>
      </c>
      <c r="AL1581" s="2">
        <f t="shared" si="623"/>
        <v>0</v>
      </c>
      <c r="AM1581" s="2">
        <f t="shared" si="624"/>
        <v>0</v>
      </c>
      <c r="AN1581" s="2">
        <f t="shared" si="625"/>
        <v>0</v>
      </c>
      <c r="AP1581" t="s">
        <v>532</v>
      </c>
      <c r="AQ1581" t="s">
        <v>310</v>
      </c>
      <c r="AT1581">
        <v>2</v>
      </c>
      <c r="AU1581" s="95">
        <v>37</v>
      </c>
      <c r="AV1581" s="97">
        <v>179</v>
      </c>
      <c r="AW1581" s="100">
        <f t="shared" si="616"/>
        <v>37179</v>
      </c>
      <c r="AY1581" s="7" t="s">
        <v>1461</v>
      </c>
    </row>
    <row r="1582" spans="1:51" ht="13" hidden="1" customHeight="1" outlineLevel="1">
      <c r="A1582" t="s">
        <v>190</v>
      </c>
      <c r="B1582" t="s">
        <v>310</v>
      </c>
      <c r="C1582" s="1">
        <f t="shared" si="617"/>
        <v>13996</v>
      </c>
      <c r="D1582" s="7">
        <f>IF(N1582&gt;0, RANK(N1582,(N1582:P1582,Q1582:AE1582)),0)</f>
        <v>1</v>
      </c>
      <c r="E1582" s="7">
        <f>IF(O1582&gt;0,RANK(O1582,(N1582:P1582,Q1582:AE1582)),0)</f>
        <v>2</v>
      </c>
      <c r="F1582" s="7">
        <f>IF(P1582&gt;0,RANK(P1582,(N1582:P1582,Q1582:AE1582)),0)</f>
        <v>0</v>
      </c>
      <c r="G1582" s="1">
        <f t="shared" si="626"/>
        <v>3494</v>
      </c>
      <c r="H1582" s="2">
        <f t="shared" si="627"/>
        <v>0.24964275507287798</v>
      </c>
      <c r="I1582" s="2"/>
      <c r="J1582" s="2">
        <f t="shared" si="618"/>
        <v>0.60910260074306943</v>
      </c>
      <c r="K1582" s="2">
        <f t="shared" si="619"/>
        <v>0.35945984567019146</v>
      </c>
      <c r="L1582" s="2">
        <f t="shared" si="620"/>
        <v>0</v>
      </c>
      <c r="M1582" s="2">
        <f t="shared" si="621"/>
        <v>3.1437553586739109E-2</v>
      </c>
      <c r="N1582" s="55">
        <v>8525</v>
      </c>
      <c r="O1582" s="55">
        <v>5031</v>
      </c>
      <c r="Q1582" s="55">
        <v>424</v>
      </c>
      <c r="X1582" s="119">
        <v>14</v>
      </c>
      <c r="Y1582" s="55">
        <v>0</v>
      </c>
      <c r="AA1582" s="55">
        <v>0</v>
      </c>
      <c r="AB1582" s="55">
        <v>2</v>
      </c>
      <c r="AG1582" s="7">
        <f>IF(Q1582&gt;0,RANK(Q1582,(N1582:P1582,Q1582:AE1582)),0)</f>
        <v>3</v>
      </c>
      <c r="AH1582" s="7">
        <f>IF(R1582&gt;0,RANK(R1582,(N1582:P1582,Q1582:AE1582)),0)</f>
        <v>0</v>
      </c>
      <c r="AI1582" s="7">
        <f>IF(T1582&gt;0,RANK(T1582,(N1582:P1582,Q1582:AE1582)),0)</f>
        <v>0</v>
      </c>
      <c r="AJ1582" s="7">
        <f>IF(S1582&gt;0,RANK(S1582,(N1582:P1582,Q1582:AE1582)),0)</f>
        <v>0</v>
      </c>
      <c r="AK1582" s="2">
        <f t="shared" si="622"/>
        <v>3.0294369819948555E-2</v>
      </c>
      <c r="AL1582" s="2">
        <f t="shared" si="623"/>
        <v>0</v>
      </c>
      <c r="AM1582" s="2">
        <f t="shared" si="624"/>
        <v>0</v>
      </c>
      <c r="AN1582" s="2">
        <f t="shared" si="625"/>
        <v>0</v>
      </c>
      <c r="AP1582" t="s">
        <v>190</v>
      </c>
      <c r="AQ1582" t="s">
        <v>310</v>
      </c>
      <c r="AT1582">
        <v>2</v>
      </c>
      <c r="AU1582" s="95">
        <v>37</v>
      </c>
      <c r="AV1582" s="97">
        <v>181</v>
      </c>
      <c r="AW1582" s="100">
        <f t="shared" si="616"/>
        <v>37181</v>
      </c>
      <c r="AY1582" s="7" t="s">
        <v>1461</v>
      </c>
    </row>
    <row r="1583" spans="1:51" ht="13" hidden="1" customHeight="1" outlineLevel="1">
      <c r="A1583" t="s">
        <v>924</v>
      </c>
      <c r="B1583" t="s">
        <v>310</v>
      </c>
      <c r="C1583" s="1">
        <f t="shared" si="617"/>
        <v>326426</v>
      </c>
      <c r="D1583" s="7">
        <f>IF(N1583&gt;0, RANK(N1583,(N1583:P1583,Q1583:AE1583)),0)</f>
        <v>1</v>
      </c>
      <c r="E1583" s="7">
        <f>IF(O1583&gt;0,RANK(O1583,(N1583:P1583,Q1583:AE1583)),0)</f>
        <v>2</v>
      </c>
      <c r="F1583" s="7">
        <f>IF(P1583&gt;0,RANK(P1583,(N1583:P1583,Q1583:AE1583)),0)</f>
        <v>0</v>
      </c>
      <c r="G1583" s="1">
        <f t="shared" si="626"/>
        <v>43797</v>
      </c>
      <c r="H1583" s="2">
        <f t="shared" si="627"/>
        <v>0.13417129762947805</v>
      </c>
      <c r="I1583" s="2"/>
      <c r="J1583" s="2">
        <f t="shared" si="618"/>
        <v>0.55152775820553512</v>
      </c>
      <c r="K1583" s="2">
        <f t="shared" si="619"/>
        <v>0.41735646057605708</v>
      </c>
      <c r="L1583" s="2">
        <f t="shared" si="620"/>
        <v>0</v>
      </c>
      <c r="M1583" s="2">
        <f t="shared" si="621"/>
        <v>3.1115781218407801E-2</v>
      </c>
      <c r="N1583" s="55">
        <v>180033</v>
      </c>
      <c r="O1583" s="55">
        <v>136236</v>
      </c>
      <c r="Q1583" s="55">
        <v>9588</v>
      </c>
      <c r="X1583" s="119">
        <v>514</v>
      </c>
      <c r="Y1583" s="55">
        <v>37</v>
      </c>
      <c r="AA1583" s="55">
        <v>9</v>
      </c>
      <c r="AB1583" s="55">
        <v>9</v>
      </c>
      <c r="AG1583" s="7">
        <f>IF(Q1583&gt;0,RANK(Q1583,(N1583:P1583,Q1583:AE1583)),0)</f>
        <v>3</v>
      </c>
      <c r="AH1583" s="7">
        <f>IF(R1583&gt;0,RANK(R1583,(N1583:P1583,Q1583:AE1583)),0)</f>
        <v>0</v>
      </c>
      <c r="AI1583" s="7">
        <f>IF(T1583&gt;0,RANK(T1583,(N1583:P1583,Q1583:AE1583)),0)</f>
        <v>0</v>
      </c>
      <c r="AJ1583" s="7">
        <f>IF(S1583&gt;0,RANK(S1583,(N1583:P1583,Q1583:AE1583)),0)</f>
        <v>0</v>
      </c>
      <c r="AK1583" s="2">
        <f t="shared" si="622"/>
        <v>2.9372660266032729E-2</v>
      </c>
      <c r="AL1583" s="2">
        <f t="shared" si="623"/>
        <v>0</v>
      </c>
      <c r="AM1583" s="2">
        <f t="shared" si="624"/>
        <v>0</v>
      </c>
      <c r="AN1583" s="2">
        <f t="shared" si="625"/>
        <v>0</v>
      </c>
      <c r="AP1583" t="s">
        <v>924</v>
      </c>
      <c r="AQ1583" t="s">
        <v>310</v>
      </c>
      <c r="AT1583">
        <v>2</v>
      </c>
      <c r="AU1583" s="95">
        <v>37</v>
      </c>
      <c r="AV1583" s="97">
        <v>183</v>
      </c>
      <c r="AW1583" s="100">
        <f t="shared" si="616"/>
        <v>37183</v>
      </c>
      <c r="AY1583" s="7" t="s">
        <v>1461</v>
      </c>
    </row>
    <row r="1584" spans="1:51" ht="13" hidden="1" customHeight="1" outlineLevel="1">
      <c r="A1584" t="s">
        <v>1682</v>
      </c>
      <c r="B1584" t="s">
        <v>310</v>
      </c>
      <c r="C1584" s="1">
        <f t="shared" si="617"/>
        <v>6642</v>
      </c>
      <c r="D1584" s="7">
        <f>IF(N1584&gt;0, RANK(N1584,(N1584:P1584,Q1584:AE1584)),0)</f>
        <v>1</v>
      </c>
      <c r="E1584" s="7">
        <f>IF(O1584&gt;0,RANK(O1584,(N1584:P1584,Q1584:AE1584)),0)</f>
        <v>2</v>
      </c>
      <c r="F1584" s="7">
        <f>IF(P1584&gt;0,RANK(P1584,(N1584:P1584,Q1584:AE1584)),0)</f>
        <v>0</v>
      </c>
      <c r="G1584" s="1">
        <f t="shared" si="626"/>
        <v>2408</v>
      </c>
      <c r="H1584" s="2">
        <f t="shared" si="627"/>
        <v>0.36254140319180972</v>
      </c>
      <c r="I1584" s="2"/>
      <c r="J1584" s="2">
        <f t="shared" si="618"/>
        <v>0.66862390846130682</v>
      </c>
      <c r="K1584" s="2">
        <f t="shared" si="619"/>
        <v>0.30608250526949715</v>
      </c>
      <c r="L1584" s="2">
        <f t="shared" si="620"/>
        <v>0</v>
      </c>
      <c r="M1584" s="2">
        <f t="shared" si="621"/>
        <v>2.5293586269196033E-2</v>
      </c>
      <c r="N1584" s="55">
        <v>4441</v>
      </c>
      <c r="O1584" s="55">
        <v>2033</v>
      </c>
      <c r="Q1584" s="55">
        <v>156</v>
      </c>
      <c r="X1584" s="119">
        <v>8</v>
      </c>
      <c r="Y1584" s="55">
        <v>1</v>
      </c>
      <c r="AA1584" s="55">
        <v>1</v>
      </c>
      <c r="AB1584" s="55">
        <v>2</v>
      </c>
      <c r="AG1584" s="7">
        <f>IF(Q1584&gt;0,RANK(Q1584,(N1584:P1584,Q1584:AE1584)),0)</f>
        <v>3</v>
      </c>
      <c r="AH1584" s="7">
        <f>IF(R1584&gt;0,RANK(R1584,(N1584:P1584,Q1584:AE1584)),0)</f>
        <v>0</v>
      </c>
      <c r="AI1584" s="7">
        <f>IF(T1584&gt;0,RANK(T1584,(N1584:P1584,Q1584:AE1584)),0)</f>
        <v>0</v>
      </c>
      <c r="AJ1584" s="7">
        <f>IF(S1584&gt;0,RANK(S1584,(N1584:P1584,Q1584:AE1584)),0)</f>
        <v>0</v>
      </c>
      <c r="AK1584" s="2">
        <f t="shared" si="622"/>
        <v>2.3486901535682024E-2</v>
      </c>
      <c r="AL1584" s="2">
        <f t="shared" si="623"/>
        <v>0</v>
      </c>
      <c r="AM1584" s="2">
        <f t="shared" si="624"/>
        <v>0</v>
      </c>
      <c r="AN1584" s="2">
        <f t="shared" si="625"/>
        <v>0</v>
      </c>
      <c r="AP1584" t="s">
        <v>1682</v>
      </c>
      <c r="AQ1584" t="s">
        <v>310</v>
      </c>
      <c r="AT1584">
        <v>2</v>
      </c>
      <c r="AU1584" s="95">
        <v>37</v>
      </c>
      <c r="AV1584" s="97">
        <v>185</v>
      </c>
      <c r="AW1584" s="100">
        <f t="shared" si="616"/>
        <v>37185</v>
      </c>
      <c r="AY1584" s="7" t="s">
        <v>1461</v>
      </c>
    </row>
    <row r="1585" spans="1:60" ht="13" hidden="1" customHeight="1" outlineLevel="1">
      <c r="A1585" t="s">
        <v>1864</v>
      </c>
      <c r="B1585" t="s">
        <v>310</v>
      </c>
      <c r="C1585" s="1">
        <f t="shared" si="617"/>
        <v>4605</v>
      </c>
      <c r="D1585" s="7">
        <f>IF(N1585&gt;0, RANK(N1585,(N1585:P1585,Q1585:AE1585)),0)</f>
        <v>1</v>
      </c>
      <c r="E1585" s="7">
        <f>IF(O1585&gt;0,RANK(O1585,(N1585:P1585,Q1585:AE1585)),0)</f>
        <v>2</v>
      </c>
      <c r="F1585" s="7">
        <f>IF(P1585&gt;0,RANK(P1585,(N1585:P1585,Q1585:AE1585)),0)</f>
        <v>0</v>
      </c>
      <c r="G1585" s="1">
        <f t="shared" si="626"/>
        <v>881</v>
      </c>
      <c r="H1585" s="2">
        <f t="shared" si="627"/>
        <v>0.19131378935939197</v>
      </c>
      <c r="I1585" s="2"/>
      <c r="J1585" s="2">
        <f t="shared" si="618"/>
        <v>0.57524429967426705</v>
      </c>
      <c r="K1585" s="2">
        <f t="shared" si="619"/>
        <v>0.38393051031487513</v>
      </c>
      <c r="L1585" s="2">
        <f t="shared" si="620"/>
        <v>0</v>
      </c>
      <c r="M1585" s="2">
        <f t="shared" si="621"/>
        <v>4.0825190010857826E-2</v>
      </c>
      <c r="N1585" s="55">
        <v>2649</v>
      </c>
      <c r="O1585" s="55">
        <v>1768</v>
      </c>
      <c r="Q1585" s="55">
        <v>181</v>
      </c>
      <c r="X1585" s="119">
        <v>4</v>
      </c>
      <c r="Y1585" s="55">
        <v>3</v>
      </c>
      <c r="AA1585" s="55">
        <v>0</v>
      </c>
      <c r="AB1585" s="55">
        <v>0</v>
      </c>
      <c r="AG1585" s="7">
        <f>IF(Q1585&gt;0,RANK(Q1585,(N1585:P1585,Q1585:AE1585)),0)</f>
        <v>3</v>
      </c>
      <c r="AH1585" s="7">
        <f>IF(R1585&gt;0,RANK(R1585,(N1585:P1585,Q1585:AE1585)),0)</f>
        <v>0</v>
      </c>
      <c r="AI1585" s="7">
        <f>IF(T1585&gt;0,RANK(T1585,(N1585:P1585,Q1585:AE1585)),0)</f>
        <v>0</v>
      </c>
      <c r="AJ1585" s="7">
        <f>IF(S1585&gt;0,RANK(S1585,(N1585:P1585,Q1585:AE1585)),0)</f>
        <v>0</v>
      </c>
      <c r="AK1585" s="2">
        <f t="shared" si="622"/>
        <v>3.9305103148751359E-2</v>
      </c>
      <c r="AL1585" s="2">
        <f t="shared" si="623"/>
        <v>0</v>
      </c>
      <c r="AM1585" s="2">
        <f t="shared" si="624"/>
        <v>0</v>
      </c>
      <c r="AN1585" s="2">
        <f t="shared" si="625"/>
        <v>0</v>
      </c>
      <c r="AP1585" t="s">
        <v>1864</v>
      </c>
      <c r="AQ1585" t="s">
        <v>310</v>
      </c>
      <c r="AT1585">
        <v>2</v>
      </c>
      <c r="AU1585" s="95">
        <v>37</v>
      </c>
      <c r="AV1585" s="97">
        <v>187</v>
      </c>
      <c r="AW1585" s="100">
        <f t="shared" si="616"/>
        <v>37187</v>
      </c>
      <c r="AY1585" s="7" t="s">
        <v>1461</v>
      </c>
    </row>
    <row r="1586" spans="1:60" ht="13" hidden="1" customHeight="1" outlineLevel="1">
      <c r="A1586" t="s">
        <v>396</v>
      </c>
      <c r="B1586" t="s">
        <v>310</v>
      </c>
      <c r="C1586" s="1">
        <f t="shared" si="617"/>
        <v>16968</v>
      </c>
      <c r="D1586" s="7">
        <f>IF(N1586&gt;0, RANK(N1586,(N1586:P1586,Q1586:AE1586)),0)</f>
        <v>2</v>
      </c>
      <c r="E1586" s="7">
        <f>IF(O1586&gt;0,RANK(O1586,(N1586:P1586,Q1586:AE1586)),0)</f>
        <v>1</v>
      </c>
      <c r="F1586" s="7">
        <f>IF(P1586&gt;0,RANK(P1586,(N1586:P1586,Q1586:AE1586)),0)</f>
        <v>0</v>
      </c>
      <c r="G1586" s="1">
        <f t="shared" si="626"/>
        <v>401</v>
      </c>
      <c r="H1586" s="2">
        <f t="shared" si="627"/>
        <v>2.3632720414898632E-2</v>
      </c>
      <c r="I1586" s="2"/>
      <c r="J1586" s="2">
        <f t="shared" si="618"/>
        <v>0.46151579443658652</v>
      </c>
      <c r="K1586" s="2">
        <f t="shared" si="619"/>
        <v>0.48514851485148514</v>
      </c>
      <c r="L1586" s="2">
        <f t="shared" si="620"/>
        <v>0</v>
      </c>
      <c r="M1586" s="2">
        <f t="shared" si="621"/>
        <v>5.3335690711928341E-2</v>
      </c>
      <c r="N1586" s="55">
        <v>7831</v>
      </c>
      <c r="O1586" s="55">
        <v>8232</v>
      </c>
      <c r="Q1586" s="55">
        <v>887</v>
      </c>
      <c r="X1586" s="119">
        <v>18</v>
      </c>
      <c r="Y1586" s="55">
        <v>0</v>
      </c>
      <c r="AA1586" s="55">
        <v>0</v>
      </c>
      <c r="AB1586" s="55">
        <v>0</v>
      </c>
      <c r="AG1586" s="7">
        <f>IF(Q1586&gt;0,RANK(Q1586,(N1586:P1586,Q1586:AE1586)),0)</f>
        <v>3</v>
      </c>
      <c r="AH1586" s="7">
        <f>IF(R1586&gt;0,RANK(R1586,(N1586:P1586,Q1586:AE1586)),0)</f>
        <v>0</v>
      </c>
      <c r="AI1586" s="7">
        <f>IF(T1586&gt;0,RANK(T1586,(N1586:P1586,Q1586:AE1586)),0)</f>
        <v>0</v>
      </c>
      <c r="AJ1586" s="7">
        <f>IF(S1586&gt;0,RANK(S1586,(N1586:P1586,Q1586:AE1586)),0)</f>
        <v>0</v>
      </c>
      <c r="AK1586" s="2">
        <f t="shared" si="622"/>
        <v>5.2274870344177278E-2</v>
      </c>
      <c r="AL1586" s="2">
        <f t="shared" si="623"/>
        <v>0</v>
      </c>
      <c r="AM1586" s="2">
        <f t="shared" si="624"/>
        <v>0</v>
      </c>
      <c r="AN1586" s="2">
        <f t="shared" si="625"/>
        <v>0</v>
      </c>
      <c r="AP1586" t="s">
        <v>396</v>
      </c>
      <c r="AQ1586" t="s">
        <v>310</v>
      </c>
      <c r="AT1586">
        <v>2</v>
      </c>
      <c r="AU1586" s="95">
        <v>37</v>
      </c>
      <c r="AV1586" s="97">
        <v>189</v>
      </c>
      <c r="AW1586" s="100">
        <f t="shared" si="616"/>
        <v>37189</v>
      </c>
      <c r="AY1586" s="7" t="s">
        <v>1461</v>
      </c>
    </row>
    <row r="1587" spans="1:60" ht="13" hidden="1" customHeight="1" outlineLevel="1">
      <c r="A1587" t="s">
        <v>1208</v>
      </c>
      <c r="B1587" t="s">
        <v>310</v>
      </c>
      <c r="C1587" s="1">
        <f t="shared" si="617"/>
        <v>32958</v>
      </c>
      <c r="D1587" s="7">
        <f>IF(N1587&gt;0, RANK(N1587,(N1587:P1587,Q1587:AE1587)),0)</f>
        <v>2</v>
      </c>
      <c r="E1587" s="7">
        <f>IF(O1587&gt;0,RANK(O1587,(N1587:P1587,Q1587:AE1587)),0)</f>
        <v>1</v>
      </c>
      <c r="F1587" s="7">
        <f>IF(P1587&gt;0,RANK(P1587,(N1587:P1587,Q1587:AE1587)),0)</f>
        <v>0</v>
      </c>
      <c r="G1587" s="1">
        <f t="shared" si="626"/>
        <v>3856</v>
      </c>
      <c r="H1587" s="2">
        <f t="shared" si="627"/>
        <v>0.11699739061836277</v>
      </c>
      <c r="I1587" s="2"/>
      <c r="J1587" s="2">
        <f t="shared" si="618"/>
        <v>0.4250561320468475</v>
      </c>
      <c r="K1587" s="2">
        <f t="shared" si="619"/>
        <v>0.54205352266521023</v>
      </c>
      <c r="L1587" s="2">
        <f t="shared" si="620"/>
        <v>0</v>
      </c>
      <c r="M1587" s="2">
        <f t="shared" si="621"/>
        <v>3.2890345287942213E-2</v>
      </c>
      <c r="N1587" s="55">
        <v>14009</v>
      </c>
      <c r="O1587" s="55">
        <v>17865</v>
      </c>
      <c r="Q1587" s="55">
        <v>1041</v>
      </c>
      <c r="X1587" s="119">
        <v>38</v>
      </c>
      <c r="Y1587" s="55">
        <v>1</v>
      </c>
      <c r="AA1587" s="55">
        <v>4</v>
      </c>
      <c r="AB1587" s="55">
        <v>0</v>
      </c>
      <c r="AG1587" s="7">
        <f>IF(Q1587&gt;0,RANK(Q1587,(N1587:P1587,Q1587:AE1587)),0)</f>
        <v>3</v>
      </c>
      <c r="AH1587" s="7">
        <f>IF(R1587&gt;0,RANK(R1587,(N1587:P1587,Q1587:AE1587)),0)</f>
        <v>0</v>
      </c>
      <c r="AI1587" s="7">
        <f>IF(T1587&gt;0,RANK(T1587,(N1587:P1587,Q1587:AE1587)),0)</f>
        <v>0</v>
      </c>
      <c r="AJ1587" s="7">
        <f>IF(S1587&gt;0,RANK(S1587,(N1587:P1587,Q1587:AE1587)),0)</f>
        <v>0</v>
      </c>
      <c r="AK1587" s="2">
        <f t="shared" si="622"/>
        <v>3.1585654469324598E-2</v>
      </c>
      <c r="AL1587" s="2">
        <f t="shared" si="623"/>
        <v>0</v>
      </c>
      <c r="AM1587" s="2">
        <f t="shared" si="624"/>
        <v>0</v>
      </c>
      <c r="AN1587" s="2">
        <f t="shared" si="625"/>
        <v>0</v>
      </c>
      <c r="AP1587" t="s">
        <v>1208</v>
      </c>
      <c r="AQ1587" t="s">
        <v>310</v>
      </c>
      <c r="AT1587">
        <v>2</v>
      </c>
      <c r="AU1587" s="95">
        <v>37</v>
      </c>
      <c r="AV1587" s="97">
        <v>191</v>
      </c>
      <c r="AW1587" s="100">
        <f t="shared" si="616"/>
        <v>37191</v>
      </c>
      <c r="AY1587" s="7" t="s">
        <v>1461</v>
      </c>
    </row>
    <row r="1588" spans="1:60" ht="13" hidden="1" customHeight="1" outlineLevel="1">
      <c r="A1588" t="s">
        <v>361</v>
      </c>
      <c r="B1588" t="s">
        <v>310</v>
      </c>
      <c r="C1588" s="1">
        <f t="shared" si="617"/>
        <v>18576</v>
      </c>
      <c r="D1588" s="7">
        <f>IF(N1588&gt;0, RANK(N1588,(N1588:P1588,Q1588:AE1588)),0)</f>
        <v>2</v>
      </c>
      <c r="E1588" s="7">
        <f>IF(O1588&gt;0,RANK(O1588,(N1588:P1588,Q1588:AE1588)),0)</f>
        <v>1</v>
      </c>
      <c r="F1588" s="7">
        <f>IF(P1588&gt;0,RANK(P1588,(N1588:P1588,Q1588:AE1588)),0)</f>
        <v>0</v>
      </c>
      <c r="G1588" s="1">
        <f t="shared" si="626"/>
        <v>7667</v>
      </c>
      <c r="H1588" s="2">
        <f t="shared" si="627"/>
        <v>0.41273686477174848</v>
      </c>
      <c r="I1588" s="2"/>
      <c r="J1588" s="2">
        <f t="shared" si="618"/>
        <v>0.26361972437553832</v>
      </c>
      <c r="K1588" s="2">
        <f t="shared" si="619"/>
        <v>0.6763565891472868</v>
      </c>
      <c r="L1588" s="2">
        <f t="shared" si="620"/>
        <v>0</v>
      </c>
      <c r="M1588" s="2">
        <f>IF(C1588=0,"-",(1-J1588-K1588-L1588))</f>
        <v>6.0023686477174931E-2</v>
      </c>
      <c r="N1588" s="55">
        <v>4897</v>
      </c>
      <c r="O1588" s="55">
        <v>12564</v>
      </c>
      <c r="Q1588" s="55">
        <v>1064</v>
      </c>
      <c r="X1588" s="119">
        <v>46</v>
      </c>
      <c r="Y1588" s="55">
        <v>5</v>
      </c>
      <c r="AA1588" s="55">
        <v>0</v>
      </c>
      <c r="AB1588" s="55">
        <v>0</v>
      </c>
      <c r="AG1588" s="7">
        <f>IF(Q1588&gt;0,RANK(Q1588,(N1588:P1588,Q1588:AE1588)),0)</f>
        <v>3</v>
      </c>
      <c r="AH1588" s="7">
        <f>IF(R1588&gt;0,RANK(R1588,(N1588:P1588,Q1588:AE1588)),0)</f>
        <v>0</v>
      </c>
      <c r="AI1588" s="7">
        <f>IF(T1588&gt;0,RANK(T1588,(N1588:P1588,Q1588:AE1588)),0)</f>
        <v>0</v>
      </c>
      <c r="AJ1588" s="7">
        <f>IF(S1588&gt;0,RANK(S1588,(N1588:P1588,Q1588:AE1588)),0)</f>
        <v>0</v>
      </c>
      <c r="AK1588" s="2">
        <f t="shared" si="622"/>
        <v>5.7278208440999137E-2</v>
      </c>
      <c r="AL1588" s="2">
        <f t="shared" si="623"/>
        <v>0</v>
      </c>
      <c r="AM1588" s="2">
        <f t="shared" si="624"/>
        <v>0</v>
      </c>
      <c r="AN1588" s="2">
        <f t="shared" si="625"/>
        <v>0</v>
      </c>
      <c r="AP1588" t="s">
        <v>361</v>
      </c>
      <c r="AQ1588" t="s">
        <v>310</v>
      </c>
      <c r="AT1588">
        <v>2</v>
      </c>
      <c r="AU1588" s="95">
        <v>37</v>
      </c>
      <c r="AV1588" s="97">
        <v>193</v>
      </c>
      <c r="AW1588" s="100">
        <f t="shared" si="616"/>
        <v>37193</v>
      </c>
      <c r="AY1588" s="7" t="s">
        <v>1461</v>
      </c>
    </row>
    <row r="1589" spans="1:60" ht="13" hidden="1" customHeight="1" outlineLevel="1">
      <c r="A1589" t="s">
        <v>1066</v>
      </c>
      <c r="B1589" t="s">
        <v>310</v>
      </c>
      <c r="C1589" s="1">
        <f t="shared" si="617"/>
        <v>25756</v>
      </c>
      <c r="D1589" s="7">
        <f>IF(N1589&gt;0, RANK(N1589,(N1589:P1589,Q1589:AE1589)),0)</f>
        <v>1</v>
      </c>
      <c r="E1589" s="7">
        <f>IF(O1589&gt;0,RANK(O1589,(N1589:P1589,Q1589:AE1589)),0)</f>
        <v>2</v>
      </c>
      <c r="F1589" s="7">
        <f>IF(P1589&gt;0,RANK(P1589,(N1589:P1589,Q1589:AE1589)),0)</f>
        <v>0</v>
      </c>
      <c r="G1589" s="1">
        <f t="shared" si="626"/>
        <v>1575</v>
      </c>
      <c r="H1589" s="2">
        <f t="shared" si="627"/>
        <v>6.1150799813635658E-2</v>
      </c>
      <c r="I1589" s="2"/>
      <c r="J1589" s="2">
        <f t="shared" si="618"/>
        <v>0.51735517937567943</v>
      </c>
      <c r="K1589" s="2">
        <f t="shared" si="619"/>
        <v>0.45620437956204379</v>
      </c>
      <c r="L1589" s="2">
        <f t="shared" si="620"/>
        <v>0</v>
      </c>
      <c r="M1589" s="2">
        <f>IF(C1589=0,"-",(1-J1589-K1589-L1589))</f>
        <v>2.6440441062276776E-2</v>
      </c>
      <c r="N1589" s="55">
        <v>13325</v>
      </c>
      <c r="O1589" s="55">
        <v>11750</v>
      </c>
      <c r="Q1589" s="55">
        <v>657</v>
      </c>
      <c r="X1589" s="119">
        <v>23</v>
      </c>
      <c r="Y1589" s="55">
        <v>0</v>
      </c>
      <c r="AA1589" s="55">
        <v>0</v>
      </c>
      <c r="AB1589" s="55">
        <v>1</v>
      </c>
      <c r="AG1589" s="7">
        <f>IF(Q1589&gt;0,RANK(Q1589,(N1589:P1589,Q1589:AE1589)),0)</f>
        <v>3</v>
      </c>
      <c r="AH1589" s="7">
        <f>IF(R1589&gt;0,RANK(R1589,(N1589:P1589,Q1589:AE1589)),0)</f>
        <v>0</v>
      </c>
      <c r="AI1589" s="7">
        <f>IF(T1589&gt;0,RANK(T1589,(N1589:P1589,Q1589:AE1589)),0)</f>
        <v>0</v>
      </c>
      <c r="AJ1589" s="7">
        <f>IF(S1589&gt;0,RANK(S1589,(N1589:P1589,Q1589:AE1589)),0)</f>
        <v>0</v>
      </c>
      <c r="AK1589" s="2">
        <f t="shared" si="622"/>
        <v>2.5508619350830875E-2</v>
      </c>
      <c r="AL1589" s="2">
        <f t="shared" si="623"/>
        <v>0</v>
      </c>
      <c r="AM1589" s="2">
        <f t="shared" si="624"/>
        <v>0</v>
      </c>
      <c r="AN1589" s="2">
        <f t="shared" si="625"/>
        <v>0</v>
      </c>
      <c r="AP1589" t="s">
        <v>1066</v>
      </c>
      <c r="AQ1589" t="s">
        <v>310</v>
      </c>
      <c r="AT1589">
        <v>2</v>
      </c>
      <c r="AU1589" s="95">
        <v>37</v>
      </c>
      <c r="AV1589" s="97">
        <v>195</v>
      </c>
      <c r="AW1589" s="100">
        <f t="shared" si="616"/>
        <v>37195</v>
      </c>
      <c r="AY1589" s="7" t="s">
        <v>1461</v>
      </c>
    </row>
    <row r="1590" spans="1:60" ht="13" hidden="1" customHeight="1" outlineLevel="1">
      <c r="A1590" t="s">
        <v>600</v>
      </c>
      <c r="B1590" t="s">
        <v>310</v>
      </c>
      <c r="C1590" s="1">
        <f t="shared" si="617"/>
        <v>11301</v>
      </c>
      <c r="D1590" s="7">
        <f>IF(N1590&gt;0, RANK(N1590,(N1590:P1590,Q1590:AE1590)),0)</f>
        <v>2</v>
      </c>
      <c r="E1590" s="7">
        <f>IF(O1590&gt;0,RANK(O1590,(N1590:P1590,Q1590:AE1590)),0)</f>
        <v>1</v>
      </c>
      <c r="F1590" s="7">
        <f>IF(P1590&gt;0,RANK(P1590,(N1590:P1590,Q1590:AE1590)),0)</f>
        <v>0</v>
      </c>
      <c r="G1590" s="1">
        <f t="shared" si="626"/>
        <v>5972</v>
      </c>
      <c r="H1590" s="2">
        <f t="shared" si="627"/>
        <v>0.52844880983983722</v>
      </c>
      <c r="I1590" s="2"/>
      <c r="J1590" s="2">
        <f t="shared" si="618"/>
        <v>0.20856561366250775</v>
      </c>
      <c r="K1590" s="2">
        <f t="shared" si="619"/>
        <v>0.73701442350234492</v>
      </c>
      <c r="L1590" s="2">
        <f t="shared" si="620"/>
        <v>0</v>
      </c>
      <c r="M1590" s="2">
        <f>IF(C1590=0,"-",(1-J1590-K1590-L1590))</f>
        <v>5.4419962835147273E-2</v>
      </c>
      <c r="N1590" s="55">
        <v>2357</v>
      </c>
      <c r="O1590" s="55">
        <v>8329</v>
      </c>
      <c r="Q1590" s="55">
        <v>584</v>
      </c>
      <c r="X1590" s="119">
        <v>30</v>
      </c>
      <c r="Y1590" s="55">
        <v>1</v>
      </c>
      <c r="AA1590" s="55">
        <v>0</v>
      </c>
      <c r="AB1590" s="55">
        <v>0</v>
      </c>
      <c r="AG1590" s="7">
        <f>IF(Q1590&gt;0,RANK(Q1590,(N1590:P1590,Q1590:AE1590)),0)</f>
        <v>3</v>
      </c>
      <c r="AH1590" s="7">
        <f>IF(R1590&gt;0,RANK(R1590,(N1590:P1590,Q1590:AE1590)),0)</f>
        <v>0</v>
      </c>
      <c r="AI1590" s="7">
        <f>IF(T1590&gt;0,RANK(T1590,(N1590:P1590,Q1590:AE1590)),0)</f>
        <v>0</v>
      </c>
      <c r="AJ1590" s="7">
        <f>IF(S1590&gt;0,RANK(S1590,(N1590:P1590,Q1590:AE1590)),0)</f>
        <v>0</v>
      </c>
      <c r="AK1590" s="2">
        <f t="shared" si="622"/>
        <v>5.1676842757278116E-2</v>
      </c>
      <c r="AL1590" s="2">
        <f t="shared" si="623"/>
        <v>0</v>
      </c>
      <c r="AM1590" s="2">
        <f t="shared" si="624"/>
        <v>0</v>
      </c>
      <c r="AN1590" s="2">
        <f t="shared" si="625"/>
        <v>0</v>
      </c>
      <c r="AP1590" t="s">
        <v>600</v>
      </c>
      <c r="AQ1590" t="s">
        <v>310</v>
      </c>
      <c r="AT1590">
        <v>2</v>
      </c>
      <c r="AU1590" s="95">
        <v>37</v>
      </c>
      <c r="AV1590" s="97">
        <v>197</v>
      </c>
      <c r="AW1590" s="100">
        <f t="shared" si="616"/>
        <v>37197</v>
      </c>
      <c r="AY1590" s="7" t="s">
        <v>1461</v>
      </c>
    </row>
    <row r="1591" spans="1:60" ht="13" hidden="1" customHeight="1" outlineLevel="1">
      <c r="A1591" t="s">
        <v>466</v>
      </c>
      <c r="B1591" t="s">
        <v>310</v>
      </c>
      <c r="C1591" s="1">
        <f t="shared" si="617"/>
        <v>8231</v>
      </c>
      <c r="D1591" s="7">
        <f>IF(N1591&gt;0, RANK(N1591,(N1591:P1591,Q1591:AE1591)),0)</f>
        <v>2</v>
      </c>
      <c r="E1591" s="7">
        <f>IF(O1591&gt;0,RANK(O1591,(N1591:P1591,Q1591:AE1591)),0)</f>
        <v>1</v>
      </c>
      <c r="F1591" s="7">
        <f>IF(P1591&gt;0,RANK(P1591,(N1591:P1591,Q1591:AE1591)),0)</f>
        <v>0</v>
      </c>
      <c r="G1591" s="1">
        <f t="shared" si="626"/>
        <v>884</v>
      </c>
      <c r="H1591" s="2">
        <f t="shared" si="627"/>
        <v>0.1073988579759446</v>
      </c>
      <c r="I1591" s="2"/>
      <c r="J1591" s="2">
        <f t="shared" si="618"/>
        <v>0.42024055400315879</v>
      </c>
      <c r="K1591" s="2">
        <f t="shared" si="619"/>
        <v>0.52763941197910336</v>
      </c>
      <c r="L1591" s="2">
        <f t="shared" si="620"/>
        <v>0</v>
      </c>
      <c r="M1591" s="2">
        <f>IF(C1591=0,"-",(1-J1591-K1591-L1591))</f>
        <v>5.2120034017737793E-2</v>
      </c>
      <c r="N1591" s="55">
        <v>3459</v>
      </c>
      <c r="O1591" s="55">
        <v>4343</v>
      </c>
      <c r="Q1591" s="55">
        <v>412</v>
      </c>
      <c r="X1591" s="119">
        <v>16</v>
      </c>
      <c r="Y1591" s="55">
        <v>1</v>
      </c>
      <c r="AA1591" s="55">
        <v>0</v>
      </c>
      <c r="AB1591" s="55">
        <v>0</v>
      </c>
      <c r="AG1591" s="7">
        <f>IF(Q1591&gt;0,RANK(Q1591,(N1591:P1591,Q1591:AE1591)),0)</f>
        <v>3</v>
      </c>
      <c r="AH1591" s="7">
        <f>IF(R1591&gt;0,RANK(R1591,(N1591:P1591,Q1591:AE1591)),0)</f>
        <v>0</v>
      </c>
      <c r="AI1591" s="7">
        <f>IF(T1591&gt;0,RANK(T1591,(N1591:P1591,Q1591:AE1591)),0)</f>
        <v>0</v>
      </c>
      <c r="AJ1591" s="7">
        <f>IF(S1591&gt;0,RANK(S1591,(N1591:P1591,Q1591:AE1591)),0)</f>
        <v>0</v>
      </c>
      <c r="AK1591" s="2">
        <f t="shared" si="622"/>
        <v>5.0054671364354271E-2</v>
      </c>
      <c r="AL1591" s="2">
        <f t="shared" si="623"/>
        <v>0</v>
      </c>
      <c r="AM1591" s="2">
        <f t="shared" si="624"/>
        <v>0</v>
      </c>
      <c r="AN1591" s="2">
        <f t="shared" si="625"/>
        <v>0</v>
      </c>
      <c r="AP1591" t="s">
        <v>466</v>
      </c>
      <c r="AQ1591" t="s">
        <v>310</v>
      </c>
      <c r="AT1591">
        <v>2</v>
      </c>
      <c r="AU1591" s="95">
        <v>37</v>
      </c>
      <c r="AV1591" s="97">
        <v>199</v>
      </c>
      <c r="AW1591" s="100">
        <f t="shared" si="616"/>
        <v>37199</v>
      </c>
      <c r="AY1591" s="7" t="s">
        <v>1461</v>
      </c>
    </row>
    <row r="1592" spans="1:60" ht="13" customHeight="1" collapsed="1">
      <c r="A1592" t="s">
        <v>522</v>
      </c>
      <c r="B1592" t="s">
        <v>2430</v>
      </c>
      <c r="C1592" s="1">
        <f t="shared" si="617"/>
        <v>2915281</v>
      </c>
      <c r="D1592" s="7">
        <f>IF(N1592&gt;0, RANK(N1592,(N1592:P1592,Q1592:AE1592)),0)</f>
        <v>2</v>
      </c>
      <c r="E1592" s="7">
        <f>IF(O1592&gt;0,RANK(O1592,(N1592:P1592,Q1592:AE1592)),0)</f>
        <v>1</v>
      </c>
      <c r="F1592" s="7">
        <f>IF(P1592&gt;0,RANK(P1592,(N1592:P1592,Q1592:AE1592)),0)</f>
        <v>0</v>
      </c>
      <c r="G1592" s="1">
        <f t="shared" si="626"/>
        <v>45608</v>
      </c>
      <c r="H1592" s="2">
        <f t="shared" si="627"/>
        <v>1.5644461031372275E-2</v>
      </c>
      <c r="I1592" s="2"/>
      <c r="J1592" s="2">
        <f t="shared" si="618"/>
        <v>0.47256199316635344</v>
      </c>
      <c r="K1592" s="2">
        <f t="shared" si="619"/>
        <v>0.48820645419772568</v>
      </c>
      <c r="L1592" s="2">
        <f t="shared" si="620"/>
        <v>0</v>
      </c>
      <c r="M1592" s="2">
        <f>IF(C1592=0,"-",(1-J1592-K1592-L1592))</f>
        <v>3.923155263592093E-2</v>
      </c>
      <c r="N1592" s="58">
        <f>SUM(N1492:N1591)</f>
        <v>1377651</v>
      </c>
      <c r="O1592" s="58">
        <f>SUM(O1492:O1591)</f>
        <v>1423259</v>
      </c>
      <c r="P1592" s="58"/>
      <c r="Q1592" s="58">
        <f>SUM(Q1492:Q1591)</f>
        <v>109100</v>
      </c>
      <c r="R1592" s="58"/>
      <c r="X1592" s="58">
        <f>SUM(X1492:X1591)</f>
        <v>4307</v>
      </c>
      <c r="Y1592" s="58">
        <f t="shared" ref="Y1592:AB1592" si="628">SUM(Y1492:Y1591)</f>
        <v>621</v>
      </c>
      <c r="Z1592" s="58">
        <f t="shared" si="628"/>
        <v>0</v>
      </c>
      <c r="AA1592" s="58">
        <f t="shared" si="628"/>
        <v>201</v>
      </c>
      <c r="AB1592" s="58">
        <f t="shared" si="628"/>
        <v>142</v>
      </c>
      <c r="AG1592" s="7">
        <f>IF(Q1592&gt;0,RANK(Q1592,(N1592:P1592,Q1592:AE1592)),0)</f>
        <v>3</v>
      </c>
      <c r="AH1592" s="7">
        <f>IF(R1592&gt;0,RANK(R1592,(N1592:P1592,Q1592:AE1592)),0)</f>
        <v>0</v>
      </c>
      <c r="AI1592" s="7">
        <f>IF(T1592&gt;0,RANK(T1592,(N1592:P1592,Q1592:AE1592)),0)</f>
        <v>0</v>
      </c>
      <c r="AJ1592" s="7">
        <f>IF(S1592&gt;0,RANK(S1592,(N1592:P1592,Q1592:AE1592)),0)</f>
        <v>0</v>
      </c>
      <c r="AK1592" s="2">
        <f t="shared" si="622"/>
        <v>3.742349365292745E-2</v>
      </c>
      <c r="AL1592" s="2">
        <f t="shared" si="623"/>
        <v>0</v>
      </c>
      <c r="AM1592" s="2">
        <f t="shared" si="624"/>
        <v>0</v>
      </c>
      <c r="AN1592" s="2">
        <f t="shared" si="625"/>
        <v>0</v>
      </c>
      <c r="AP1592" t="s">
        <v>522</v>
      </c>
      <c r="AQ1592" t="s">
        <v>2430</v>
      </c>
      <c r="AT1592">
        <v>2</v>
      </c>
      <c r="AU1592" s="95">
        <v>37</v>
      </c>
      <c r="AV1592" s="97"/>
      <c r="AW1592" s="95">
        <v>37</v>
      </c>
      <c r="AY1592" s="7" t="s">
        <v>2180</v>
      </c>
      <c r="BG1592">
        <f>SUM(BG1492:BG1591)</f>
        <v>0</v>
      </c>
      <c r="BH1592">
        <f>SUM(BH1492:BH1591)</f>
        <v>0</v>
      </c>
    </row>
    <row r="1593" spans="1:60" ht="13" customHeight="1">
      <c r="C1593" s="1"/>
      <c r="E1593" s="7"/>
      <c r="F1593" s="7"/>
      <c r="I1593" s="2"/>
      <c r="AG1593" s="7"/>
      <c r="AH1593" s="7"/>
      <c r="AI1593" s="7"/>
      <c r="AJ1593" s="7"/>
      <c r="AU1593" s="95"/>
      <c r="AV1593" s="97"/>
      <c r="AW1593" s="100"/>
    </row>
    <row r="1594" spans="1:60" ht="13" hidden="1" customHeight="1" outlineLevel="1">
      <c r="A1594" t="s">
        <v>2342</v>
      </c>
      <c r="B1594" t="s">
        <v>92</v>
      </c>
      <c r="C1594" s="1">
        <f t="shared" ref="C1594:C1625" si="629">SUM(N1594:AE1594)</f>
        <v>4145</v>
      </c>
      <c r="D1594" s="7">
        <f>IF(N1594&gt;0, RANK(N1594,(N1594:P1594,Q1594:AE1594)),0)</f>
        <v>2</v>
      </c>
      <c r="E1594" s="7">
        <f>IF(O1594&gt;0,RANK(O1594,(N1594:P1594,Q1594:AE1594)),0)</f>
        <v>1</v>
      </c>
      <c r="F1594" s="7">
        <f>IF(P1594&gt;0,RANK(P1594,(N1594:P1594,Q1594:AE1594)),0)</f>
        <v>4</v>
      </c>
      <c r="G1594" s="1">
        <f t="shared" ref="G1594:G1623" si="630">IF(C1594&gt;0,MAX(N1594:P1594)-LARGE(N1594:P1594,2),0)</f>
        <v>1883</v>
      </c>
      <c r="H1594" s="2">
        <f t="shared" ref="H1594:H1623" si="631">IF(C1594&gt;0,G1594/C1594,0)</f>
        <v>0.45428226779252112</v>
      </c>
      <c r="I1594" s="2"/>
      <c r="J1594" s="2">
        <f t="shared" ref="J1594:J1625" si="632">IF($C1594=0,"-",N1594/$C1594)</f>
        <v>0.25645355850422197</v>
      </c>
      <c r="K1594" s="2">
        <f t="shared" ref="K1594:K1625" si="633">IF($C1594=0,"-",O1594/$C1594)</f>
        <v>0.71073582629674303</v>
      </c>
      <c r="L1594" s="2">
        <f t="shared" ref="L1594:L1625" si="634">IF($C1594=0,"-",P1594/$C1594)</f>
        <v>1.2062726176115802E-2</v>
      </c>
      <c r="M1594" s="2">
        <f t="shared" ref="M1594:M1625" si="635">IF(C1594=0,"-",(1-J1594-K1594-L1594))</f>
        <v>2.0747889022919141E-2</v>
      </c>
      <c r="N1594" s="55">
        <v>1063</v>
      </c>
      <c r="O1594" s="55">
        <v>2946</v>
      </c>
      <c r="P1594" s="55">
        <v>50</v>
      </c>
      <c r="Y1594" s="55">
        <v>33</v>
      </c>
      <c r="Z1594" s="55">
        <v>53</v>
      </c>
      <c r="AG1594" s="7">
        <f>IF(Q1594&gt;0,RANK(Q1594,(N1594:P1594,Q1594:AE1594)),0)</f>
        <v>0</v>
      </c>
      <c r="AH1594" s="7">
        <f>IF(R1594&gt;0,RANK(R1594,(N1594:P1594,Q1594:AE1594)),0)</f>
        <v>0</v>
      </c>
      <c r="AI1594" s="7">
        <f>IF(T1594&gt;0,RANK(T1594,(N1594:P1594,Q1594:AE1594)),0)</f>
        <v>0</v>
      </c>
      <c r="AJ1594" s="7">
        <f>IF(S1594&gt;0,RANK(S1594,(N1594:P1594,Q1594:AE1594)),0)</f>
        <v>0</v>
      </c>
      <c r="AK1594" s="2">
        <f t="shared" ref="AK1594:AK1625" si="636">IF($C1594=0,"-",Q1594/$C1594)</f>
        <v>0</v>
      </c>
      <c r="AL1594" s="2">
        <f t="shared" ref="AL1594:AL1625" si="637">IF($C1594=0,"-",R1594/$C1594)</f>
        <v>0</v>
      </c>
      <c r="AM1594" s="2">
        <f t="shared" ref="AM1594:AM1625" si="638">IF($C1594=0,"-",T1594/$C1594)</f>
        <v>0</v>
      </c>
      <c r="AN1594" s="2">
        <f t="shared" ref="AN1594:AN1625" si="639">IF($C1594=0,"-",S1594/$C1594)</f>
        <v>0</v>
      </c>
      <c r="AP1594" t="s">
        <v>2342</v>
      </c>
      <c r="AQ1594" t="s">
        <v>92</v>
      </c>
      <c r="AR1594" s="1"/>
      <c r="AS1594" s="1"/>
      <c r="AT1594">
        <v>2</v>
      </c>
      <c r="AU1594" s="95">
        <v>40</v>
      </c>
      <c r="AV1594" s="97">
        <v>1</v>
      </c>
      <c r="AW1594" s="100">
        <f t="shared" ref="AW1594:AW1656" si="640">1000*AU1594+AV1594</f>
        <v>40001</v>
      </c>
      <c r="AX1594" s="1"/>
      <c r="AY1594" s="7" t="s">
        <v>1461</v>
      </c>
    </row>
    <row r="1595" spans="1:60" ht="13" hidden="1" customHeight="1" outlineLevel="1">
      <c r="A1595" t="s">
        <v>1363</v>
      </c>
      <c r="B1595" t="s">
        <v>92</v>
      </c>
      <c r="C1595" s="1">
        <f t="shared" si="629"/>
        <v>1544</v>
      </c>
      <c r="D1595" s="7">
        <f>IF(N1595&gt;0, RANK(N1595,(N1595:P1595,Q1595:AE1595)),0)</f>
        <v>2</v>
      </c>
      <c r="E1595" s="7">
        <f>IF(O1595&gt;0,RANK(O1595,(N1595:P1595,Q1595:AE1595)),0)</f>
        <v>1</v>
      </c>
      <c r="F1595" s="7">
        <f>IF(P1595&gt;0,RANK(P1595,(N1595:P1595,Q1595:AE1595)),0)</f>
        <v>4</v>
      </c>
      <c r="G1595" s="1">
        <f t="shared" si="630"/>
        <v>1126</v>
      </c>
      <c r="H1595" s="2">
        <f t="shared" si="631"/>
        <v>0.72927461139896377</v>
      </c>
      <c r="I1595" s="2"/>
      <c r="J1595" s="2">
        <f t="shared" si="632"/>
        <v>0.1172279792746114</v>
      </c>
      <c r="K1595" s="2">
        <f t="shared" si="633"/>
        <v>0.84650259067357514</v>
      </c>
      <c r="L1595" s="2">
        <f t="shared" si="634"/>
        <v>1.1658031088082901E-2</v>
      </c>
      <c r="M1595" s="2">
        <f t="shared" si="635"/>
        <v>2.4611398963730588E-2</v>
      </c>
      <c r="N1595" s="55">
        <v>181</v>
      </c>
      <c r="O1595" s="55">
        <v>1307</v>
      </c>
      <c r="P1595" s="55">
        <v>18</v>
      </c>
      <c r="Y1595" s="55">
        <v>6</v>
      </c>
      <c r="Z1595" s="55">
        <v>32</v>
      </c>
      <c r="AG1595" s="7">
        <f>IF(Q1595&gt;0,RANK(Q1595,(N1595:P1595,Q1595:AE1595)),0)</f>
        <v>0</v>
      </c>
      <c r="AH1595" s="7">
        <f>IF(R1595&gt;0,RANK(R1595,(N1595:P1595,Q1595:AE1595)),0)</f>
        <v>0</v>
      </c>
      <c r="AI1595" s="7">
        <f>IF(T1595&gt;0,RANK(T1595,(N1595:P1595,Q1595:AE1595)),0)</f>
        <v>0</v>
      </c>
      <c r="AJ1595" s="7">
        <f>IF(S1595&gt;0,RANK(S1595,(N1595:P1595,Q1595:AE1595)),0)</f>
        <v>0</v>
      </c>
      <c r="AK1595" s="2">
        <f t="shared" si="636"/>
        <v>0</v>
      </c>
      <c r="AL1595" s="2">
        <f t="shared" si="637"/>
        <v>0</v>
      </c>
      <c r="AM1595" s="2">
        <f t="shared" si="638"/>
        <v>0</v>
      </c>
      <c r="AN1595" s="2">
        <f t="shared" si="639"/>
        <v>0</v>
      </c>
      <c r="AP1595" t="s">
        <v>1363</v>
      </c>
      <c r="AQ1595" t="s">
        <v>92</v>
      </c>
      <c r="AR1595" s="1"/>
      <c r="AS1595" s="1"/>
      <c r="AT1595">
        <v>2</v>
      </c>
      <c r="AU1595" s="95">
        <v>40</v>
      </c>
      <c r="AV1595" s="97">
        <v>3</v>
      </c>
      <c r="AW1595" s="100">
        <f t="shared" si="640"/>
        <v>40003</v>
      </c>
      <c r="AX1595" s="1"/>
      <c r="AY1595" s="7" t="s">
        <v>1461</v>
      </c>
    </row>
    <row r="1596" spans="1:60" ht="13" hidden="1" customHeight="1" outlineLevel="1">
      <c r="A1596" t="s">
        <v>565</v>
      </c>
      <c r="B1596" t="s">
        <v>92</v>
      </c>
      <c r="C1596" s="1">
        <f t="shared" si="629"/>
        <v>3472</v>
      </c>
      <c r="D1596" s="7">
        <f>IF(N1596&gt;0, RANK(N1596,(N1596:P1596,Q1596:AE1596)),0)</f>
        <v>2</v>
      </c>
      <c r="E1596" s="7">
        <f>IF(O1596&gt;0,RANK(O1596,(N1596:P1596,Q1596:AE1596)),0)</f>
        <v>1</v>
      </c>
      <c r="F1596" s="7">
        <f>IF(P1596&gt;0,RANK(P1596,(N1596:P1596,Q1596:AE1596)),0)</f>
        <v>3</v>
      </c>
      <c r="G1596" s="1">
        <f t="shared" si="630"/>
        <v>1529</v>
      </c>
      <c r="H1596" s="2">
        <f t="shared" si="631"/>
        <v>0.44038018433179721</v>
      </c>
      <c r="I1596" s="2"/>
      <c r="J1596" s="2">
        <f t="shared" si="632"/>
        <v>0.26267281105990781</v>
      </c>
      <c r="K1596" s="2">
        <f t="shared" si="633"/>
        <v>0.70305299539170507</v>
      </c>
      <c r="L1596" s="2">
        <f t="shared" si="634"/>
        <v>1.5264976958525345E-2</v>
      </c>
      <c r="M1596" s="2">
        <f t="shared" si="635"/>
        <v>1.9009216589861776E-2</v>
      </c>
      <c r="N1596" s="55">
        <v>912</v>
      </c>
      <c r="O1596" s="55">
        <v>2441</v>
      </c>
      <c r="P1596" s="55">
        <v>53</v>
      </c>
      <c r="Y1596" s="55">
        <v>30</v>
      </c>
      <c r="Z1596" s="55">
        <v>36</v>
      </c>
      <c r="AG1596" s="7">
        <f>IF(Q1596&gt;0,RANK(Q1596,(N1596:P1596,Q1596:AE1596)),0)</f>
        <v>0</v>
      </c>
      <c r="AH1596" s="7">
        <f>IF(R1596&gt;0,RANK(R1596,(N1596:P1596,Q1596:AE1596)),0)</f>
        <v>0</v>
      </c>
      <c r="AI1596" s="7">
        <f>IF(T1596&gt;0,RANK(T1596,(N1596:P1596,Q1596:AE1596)),0)</f>
        <v>0</v>
      </c>
      <c r="AJ1596" s="7">
        <f>IF(S1596&gt;0,RANK(S1596,(N1596:P1596,Q1596:AE1596)),0)</f>
        <v>0</v>
      </c>
      <c r="AK1596" s="2">
        <f t="shared" si="636"/>
        <v>0</v>
      </c>
      <c r="AL1596" s="2">
        <f t="shared" si="637"/>
        <v>0</v>
      </c>
      <c r="AM1596" s="2">
        <f t="shared" si="638"/>
        <v>0</v>
      </c>
      <c r="AN1596" s="2">
        <f t="shared" si="639"/>
        <v>0</v>
      </c>
      <c r="AP1596" t="s">
        <v>565</v>
      </c>
      <c r="AQ1596" t="s">
        <v>92</v>
      </c>
      <c r="AR1596" s="1"/>
      <c r="AS1596" s="1"/>
      <c r="AT1596">
        <v>2</v>
      </c>
      <c r="AU1596" s="95">
        <v>40</v>
      </c>
      <c r="AV1596" s="97">
        <v>5</v>
      </c>
      <c r="AW1596" s="100">
        <f t="shared" si="640"/>
        <v>40005</v>
      </c>
      <c r="AX1596" s="1"/>
      <c r="AY1596" s="7" t="s">
        <v>1461</v>
      </c>
    </row>
    <row r="1597" spans="1:60" ht="13" hidden="1" customHeight="1" outlineLevel="1">
      <c r="A1597" t="s">
        <v>2486</v>
      </c>
      <c r="B1597" t="s">
        <v>92</v>
      </c>
      <c r="C1597" s="1">
        <f t="shared" si="629"/>
        <v>1512</v>
      </c>
      <c r="D1597" s="7">
        <f>IF(N1597&gt;0, RANK(N1597,(N1597:P1597,Q1597:AE1597)),0)</f>
        <v>2</v>
      </c>
      <c r="E1597" s="7">
        <f>IF(O1597&gt;0,RANK(O1597,(N1597:P1597,Q1597:AE1597)),0)</f>
        <v>1</v>
      </c>
      <c r="F1597" s="7">
        <f>IF(P1597&gt;0,RANK(P1597,(N1597:P1597,Q1597:AE1597)),0)</f>
        <v>4</v>
      </c>
      <c r="G1597" s="1">
        <f t="shared" si="630"/>
        <v>1183</v>
      </c>
      <c r="H1597" s="2">
        <f t="shared" si="631"/>
        <v>0.78240740740740744</v>
      </c>
      <c r="I1597" s="2"/>
      <c r="J1597" s="2">
        <f t="shared" si="632"/>
        <v>8.3994708994708997E-2</v>
      </c>
      <c r="K1597" s="2">
        <f t="shared" si="633"/>
        <v>0.8664021164021164</v>
      </c>
      <c r="L1597" s="2">
        <f t="shared" si="634"/>
        <v>1.3888888888888888E-2</v>
      </c>
      <c r="M1597" s="2">
        <f t="shared" si="635"/>
        <v>3.5714285714285761E-2</v>
      </c>
      <c r="N1597" s="55">
        <v>127</v>
      </c>
      <c r="O1597" s="55">
        <v>1310</v>
      </c>
      <c r="P1597" s="55">
        <v>21</v>
      </c>
      <c r="Y1597" s="55">
        <v>20</v>
      </c>
      <c r="Z1597" s="55">
        <v>34</v>
      </c>
      <c r="AG1597" s="7">
        <f>IF(Q1597&gt;0,RANK(Q1597,(N1597:P1597,Q1597:AE1597)),0)</f>
        <v>0</v>
      </c>
      <c r="AH1597" s="7">
        <f>IF(R1597&gt;0,RANK(R1597,(N1597:P1597,Q1597:AE1597)),0)</f>
        <v>0</v>
      </c>
      <c r="AI1597" s="7">
        <f>IF(T1597&gt;0,RANK(T1597,(N1597:P1597,Q1597:AE1597)),0)</f>
        <v>0</v>
      </c>
      <c r="AJ1597" s="7">
        <f>IF(S1597&gt;0,RANK(S1597,(N1597:P1597,Q1597:AE1597)),0)</f>
        <v>0</v>
      </c>
      <c r="AK1597" s="2">
        <f t="shared" si="636"/>
        <v>0</v>
      </c>
      <c r="AL1597" s="2">
        <f t="shared" si="637"/>
        <v>0</v>
      </c>
      <c r="AM1597" s="2">
        <f t="shared" si="638"/>
        <v>0</v>
      </c>
      <c r="AN1597" s="2">
        <f t="shared" si="639"/>
        <v>0</v>
      </c>
      <c r="AP1597" t="s">
        <v>2486</v>
      </c>
      <c r="AQ1597" t="s">
        <v>92</v>
      </c>
      <c r="AR1597" s="1"/>
      <c r="AS1597" s="1"/>
      <c r="AT1597">
        <v>2</v>
      </c>
      <c r="AU1597" s="95">
        <v>40</v>
      </c>
      <c r="AV1597" s="97">
        <v>7</v>
      </c>
      <c r="AW1597" s="100">
        <f t="shared" si="640"/>
        <v>40007</v>
      </c>
      <c r="AX1597" s="1"/>
      <c r="AY1597" s="7" t="s">
        <v>1461</v>
      </c>
    </row>
    <row r="1598" spans="1:60" ht="13" hidden="1" customHeight="1" outlineLevel="1">
      <c r="A1598" t="s">
        <v>1839</v>
      </c>
      <c r="B1598" t="s">
        <v>92</v>
      </c>
      <c r="C1598" s="1">
        <f t="shared" si="629"/>
        <v>4606</v>
      </c>
      <c r="D1598" s="7">
        <f>IF(N1598&gt;0, RANK(N1598,(N1598:P1598,Q1598:AE1598)),0)</f>
        <v>2</v>
      </c>
      <c r="E1598" s="7">
        <f>IF(O1598&gt;0,RANK(O1598,(N1598:P1598,Q1598:AE1598)),0)</f>
        <v>1</v>
      </c>
      <c r="F1598" s="7">
        <f>IF(P1598&gt;0,RANK(P1598,(N1598:P1598,Q1598:AE1598)),0)</f>
        <v>4</v>
      </c>
      <c r="G1598" s="1">
        <f t="shared" si="630"/>
        <v>2878</v>
      </c>
      <c r="H1598" s="2">
        <f t="shared" si="631"/>
        <v>0.6248371689101172</v>
      </c>
      <c r="I1598" s="2"/>
      <c r="J1598" s="2">
        <f t="shared" si="632"/>
        <v>0.1726009552757273</v>
      </c>
      <c r="K1598" s="2">
        <f t="shared" si="633"/>
        <v>0.79743812418584459</v>
      </c>
      <c r="L1598" s="2">
        <f t="shared" si="634"/>
        <v>8.6843247937472869E-3</v>
      </c>
      <c r="M1598" s="2">
        <f t="shared" si="635"/>
        <v>2.1276595744680851E-2</v>
      </c>
      <c r="N1598" s="55">
        <v>795</v>
      </c>
      <c r="O1598" s="55">
        <v>3673</v>
      </c>
      <c r="P1598" s="55">
        <v>40</v>
      </c>
      <c r="Y1598" s="55">
        <v>30</v>
      </c>
      <c r="Z1598" s="55">
        <v>68</v>
      </c>
      <c r="AG1598" s="7">
        <f>IF(Q1598&gt;0,RANK(Q1598,(N1598:P1598,Q1598:AE1598)),0)</f>
        <v>0</v>
      </c>
      <c r="AH1598" s="7">
        <f>IF(R1598&gt;0,RANK(R1598,(N1598:P1598,Q1598:AE1598)),0)</f>
        <v>0</v>
      </c>
      <c r="AI1598" s="7">
        <f>IF(T1598&gt;0,RANK(T1598,(N1598:P1598,Q1598:AE1598)),0)</f>
        <v>0</v>
      </c>
      <c r="AJ1598" s="7">
        <f>IF(S1598&gt;0,RANK(S1598,(N1598:P1598,Q1598:AE1598)),0)</f>
        <v>0</v>
      </c>
      <c r="AK1598" s="2">
        <f t="shared" si="636"/>
        <v>0</v>
      </c>
      <c r="AL1598" s="2">
        <f t="shared" si="637"/>
        <v>0</v>
      </c>
      <c r="AM1598" s="2">
        <f t="shared" si="638"/>
        <v>0</v>
      </c>
      <c r="AN1598" s="2">
        <f t="shared" si="639"/>
        <v>0</v>
      </c>
      <c r="AP1598" t="s">
        <v>1839</v>
      </c>
      <c r="AQ1598" t="s">
        <v>92</v>
      </c>
      <c r="AR1598" s="1"/>
      <c r="AS1598" s="1"/>
      <c r="AT1598">
        <v>2</v>
      </c>
      <c r="AU1598" s="95">
        <v>40</v>
      </c>
      <c r="AV1598" s="97">
        <v>9</v>
      </c>
      <c r="AW1598" s="100">
        <f t="shared" si="640"/>
        <v>40009</v>
      </c>
      <c r="AX1598" s="1"/>
      <c r="AY1598" s="7" t="s">
        <v>1461</v>
      </c>
    </row>
    <row r="1599" spans="1:60" ht="13" hidden="1" customHeight="1" outlineLevel="1">
      <c r="A1599" t="s">
        <v>1565</v>
      </c>
      <c r="B1599" t="s">
        <v>92</v>
      </c>
      <c r="C1599" s="1">
        <f t="shared" si="629"/>
        <v>2627</v>
      </c>
      <c r="D1599" s="7">
        <f>IF(N1599&gt;0, RANK(N1599,(N1599:P1599,Q1599:AE1599)),0)</f>
        <v>2</v>
      </c>
      <c r="E1599" s="7">
        <f>IF(O1599&gt;0,RANK(O1599,(N1599:P1599,Q1599:AE1599)),0)</f>
        <v>1</v>
      </c>
      <c r="F1599" s="7">
        <f>IF(P1599&gt;0,RANK(P1599,(N1599:P1599,Q1599:AE1599)),0)</f>
        <v>3</v>
      </c>
      <c r="G1599" s="1">
        <f t="shared" si="630"/>
        <v>1675</v>
      </c>
      <c r="H1599" s="2">
        <f t="shared" si="631"/>
        <v>0.63760944042634182</v>
      </c>
      <c r="I1599" s="2"/>
      <c r="J1599" s="2">
        <f t="shared" si="632"/>
        <v>0.16330414921964218</v>
      </c>
      <c r="K1599" s="2">
        <f t="shared" si="633"/>
        <v>0.80091358964598403</v>
      </c>
      <c r="L1599" s="2">
        <f t="shared" si="634"/>
        <v>1.5607156452226875E-2</v>
      </c>
      <c r="M1599" s="2">
        <f t="shared" si="635"/>
        <v>2.0175104682146897E-2</v>
      </c>
      <c r="N1599" s="55">
        <v>429</v>
      </c>
      <c r="O1599" s="55">
        <v>2104</v>
      </c>
      <c r="P1599" s="55">
        <v>41</v>
      </c>
      <c r="Y1599" s="55">
        <v>15</v>
      </c>
      <c r="Z1599" s="55">
        <v>38</v>
      </c>
      <c r="AG1599" s="7">
        <f>IF(Q1599&gt;0,RANK(Q1599,(N1599:P1599,Q1599:AE1599)),0)</f>
        <v>0</v>
      </c>
      <c r="AH1599" s="7">
        <f>IF(R1599&gt;0,RANK(R1599,(N1599:P1599,Q1599:AE1599)),0)</f>
        <v>0</v>
      </c>
      <c r="AI1599" s="7">
        <f>IF(T1599&gt;0,RANK(T1599,(N1599:P1599,Q1599:AE1599)),0)</f>
        <v>0</v>
      </c>
      <c r="AJ1599" s="7">
        <f>IF(S1599&gt;0,RANK(S1599,(N1599:P1599,Q1599:AE1599)),0)</f>
        <v>0</v>
      </c>
      <c r="AK1599" s="2">
        <f t="shared" si="636"/>
        <v>0</v>
      </c>
      <c r="AL1599" s="2">
        <f t="shared" si="637"/>
        <v>0</v>
      </c>
      <c r="AM1599" s="2">
        <f t="shared" si="638"/>
        <v>0</v>
      </c>
      <c r="AN1599" s="2">
        <f t="shared" si="639"/>
        <v>0</v>
      </c>
      <c r="AP1599" t="s">
        <v>1565</v>
      </c>
      <c r="AQ1599" t="s">
        <v>92</v>
      </c>
      <c r="AR1599" s="1"/>
      <c r="AS1599" s="1"/>
      <c r="AT1599">
        <v>2</v>
      </c>
      <c r="AU1599" s="95">
        <v>40</v>
      </c>
      <c r="AV1599" s="97">
        <v>11</v>
      </c>
      <c r="AW1599" s="100">
        <f t="shared" si="640"/>
        <v>40011</v>
      </c>
      <c r="AX1599" s="1"/>
      <c r="AY1599" s="7" t="s">
        <v>1461</v>
      </c>
    </row>
    <row r="1600" spans="1:60" ht="13" hidden="1" customHeight="1" outlineLevel="1">
      <c r="A1600" t="s">
        <v>452</v>
      </c>
      <c r="B1600" t="s">
        <v>92</v>
      </c>
      <c r="C1600" s="1">
        <f t="shared" si="629"/>
        <v>8730</v>
      </c>
      <c r="D1600" s="7">
        <f>IF(N1600&gt;0, RANK(N1600,(N1600:P1600,Q1600:AE1600)),0)</f>
        <v>2</v>
      </c>
      <c r="E1600" s="7">
        <f>IF(O1600&gt;0,RANK(O1600,(N1600:P1600,Q1600:AE1600)),0)</f>
        <v>1</v>
      </c>
      <c r="F1600" s="7">
        <f>IF(P1600&gt;0,RANK(P1600,(N1600:P1600,Q1600:AE1600)),0)</f>
        <v>4</v>
      </c>
      <c r="G1600" s="1">
        <f t="shared" si="630"/>
        <v>3810</v>
      </c>
      <c r="H1600" s="2">
        <f t="shared" si="631"/>
        <v>0.43642611683848798</v>
      </c>
      <c r="I1600" s="2"/>
      <c r="J1600" s="2">
        <f t="shared" si="632"/>
        <v>0.26483390607101948</v>
      </c>
      <c r="K1600" s="2">
        <f t="shared" si="633"/>
        <v>0.7012600229095074</v>
      </c>
      <c r="L1600" s="2">
        <f t="shared" si="634"/>
        <v>1.2714776632302405E-2</v>
      </c>
      <c r="M1600" s="2">
        <f t="shared" si="635"/>
        <v>2.1191294387170777E-2</v>
      </c>
      <c r="N1600" s="55">
        <v>2312</v>
      </c>
      <c r="O1600" s="55">
        <v>6122</v>
      </c>
      <c r="P1600" s="55">
        <v>111</v>
      </c>
      <c r="Y1600" s="55">
        <v>67</v>
      </c>
      <c r="Z1600" s="55">
        <v>118</v>
      </c>
      <c r="AG1600" s="7">
        <f>IF(Q1600&gt;0,RANK(Q1600,(N1600:P1600,Q1600:AE1600)),0)</f>
        <v>0</v>
      </c>
      <c r="AH1600" s="7">
        <f>IF(R1600&gt;0,RANK(R1600,(N1600:P1600,Q1600:AE1600)),0)</f>
        <v>0</v>
      </c>
      <c r="AI1600" s="7">
        <f>IF(T1600&gt;0,RANK(T1600,(N1600:P1600,Q1600:AE1600)),0)</f>
        <v>0</v>
      </c>
      <c r="AJ1600" s="7">
        <f>IF(S1600&gt;0,RANK(S1600,(N1600:P1600,Q1600:AE1600)),0)</f>
        <v>0</v>
      </c>
      <c r="AK1600" s="2">
        <f t="shared" si="636"/>
        <v>0</v>
      </c>
      <c r="AL1600" s="2">
        <f t="shared" si="637"/>
        <v>0</v>
      </c>
      <c r="AM1600" s="2">
        <f t="shared" si="638"/>
        <v>0</v>
      </c>
      <c r="AN1600" s="2">
        <f t="shared" si="639"/>
        <v>0</v>
      </c>
      <c r="AP1600" t="s">
        <v>452</v>
      </c>
      <c r="AQ1600" t="s">
        <v>92</v>
      </c>
      <c r="AR1600" s="1"/>
      <c r="AS1600" s="1"/>
      <c r="AT1600">
        <v>2</v>
      </c>
      <c r="AU1600" s="95">
        <v>40</v>
      </c>
      <c r="AV1600" s="97">
        <v>13</v>
      </c>
      <c r="AW1600" s="100">
        <f t="shared" si="640"/>
        <v>40013</v>
      </c>
      <c r="AX1600" s="1"/>
      <c r="AY1600" s="7" t="s">
        <v>1461</v>
      </c>
    </row>
    <row r="1601" spans="1:51" ht="13" hidden="1" customHeight="1" outlineLevel="1">
      <c r="A1601" t="s">
        <v>948</v>
      </c>
      <c r="B1601" t="s">
        <v>92</v>
      </c>
      <c r="C1601" s="1">
        <f t="shared" si="629"/>
        <v>5785</v>
      </c>
      <c r="D1601" s="7">
        <f>IF(N1601&gt;0, RANK(N1601,(N1601:P1601,Q1601:AE1601)),0)</f>
        <v>2</v>
      </c>
      <c r="E1601" s="7">
        <f>IF(O1601&gt;0,RANK(O1601,(N1601:P1601,Q1601:AE1601)),0)</f>
        <v>1</v>
      </c>
      <c r="F1601" s="7">
        <f>IF(P1601&gt;0,RANK(P1601,(N1601:P1601,Q1601:AE1601)),0)</f>
        <v>4</v>
      </c>
      <c r="G1601" s="1">
        <f t="shared" si="630"/>
        <v>2406</v>
      </c>
      <c r="H1601" s="2">
        <f t="shared" si="631"/>
        <v>0.41590319792566982</v>
      </c>
      <c r="I1601" s="2"/>
      <c r="J1601" s="2">
        <f t="shared" si="632"/>
        <v>0.27796024200518582</v>
      </c>
      <c r="K1601" s="2">
        <f t="shared" si="633"/>
        <v>0.69386343993085564</v>
      </c>
      <c r="L1601" s="2">
        <f t="shared" si="634"/>
        <v>8.1244598098530688E-3</v>
      </c>
      <c r="M1601" s="2">
        <f t="shared" si="635"/>
        <v>2.0051858254105416E-2</v>
      </c>
      <c r="N1601" s="55">
        <v>1608</v>
      </c>
      <c r="O1601" s="55">
        <v>4014</v>
      </c>
      <c r="P1601" s="55">
        <v>47</v>
      </c>
      <c r="Y1601" s="55">
        <v>36</v>
      </c>
      <c r="Z1601" s="55">
        <v>80</v>
      </c>
      <c r="AG1601" s="7">
        <f>IF(Q1601&gt;0,RANK(Q1601,(N1601:P1601,Q1601:AE1601)),0)</f>
        <v>0</v>
      </c>
      <c r="AH1601" s="7">
        <f>IF(R1601&gt;0,RANK(R1601,(N1601:P1601,Q1601:AE1601)),0)</f>
        <v>0</v>
      </c>
      <c r="AI1601" s="7">
        <f>IF(T1601&gt;0,RANK(T1601,(N1601:P1601,Q1601:AE1601)),0)</f>
        <v>0</v>
      </c>
      <c r="AJ1601" s="7">
        <f>IF(S1601&gt;0,RANK(S1601,(N1601:P1601,Q1601:AE1601)),0)</f>
        <v>0</v>
      </c>
      <c r="AK1601" s="2">
        <f t="shared" si="636"/>
        <v>0</v>
      </c>
      <c r="AL1601" s="2">
        <f t="shared" si="637"/>
        <v>0</v>
      </c>
      <c r="AM1601" s="2">
        <f t="shared" si="638"/>
        <v>0</v>
      </c>
      <c r="AN1601" s="2">
        <f t="shared" si="639"/>
        <v>0</v>
      </c>
      <c r="AP1601" t="s">
        <v>948</v>
      </c>
      <c r="AQ1601" t="s">
        <v>92</v>
      </c>
      <c r="AR1601" s="1"/>
      <c r="AS1601" s="1"/>
      <c r="AT1601">
        <v>2</v>
      </c>
      <c r="AU1601" s="95">
        <v>40</v>
      </c>
      <c r="AV1601" s="97">
        <v>15</v>
      </c>
      <c r="AW1601" s="100">
        <f t="shared" si="640"/>
        <v>40015</v>
      </c>
      <c r="AX1601" s="1"/>
      <c r="AY1601" s="7" t="s">
        <v>1461</v>
      </c>
    </row>
    <row r="1602" spans="1:51" ht="13" hidden="1" customHeight="1" outlineLevel="1">
      <c r="A1602" t="s">
        <v>983</v>
      </c>
      <c r="B1602" t="s">
        <v>92</v>
      </c>
      <c r="C1602" s="1">
        <f t="shared" si="629"/>
        <v>27877</v>
      </c>
      <c r="D1602" s="7">
        <f>IF(N1602&gt;0, RANK(N1602,(N1602:P1602,Q1602:AE1602)),0)</f>
        <v>2</v>
      </c>
      <c r="E1602" s="7">
        <f>IF(O1602&gt;0,RANK(O1602,(N1602:P1602,Q1602:AE1602)),0)</f>
        <v>1</v>
      </c>
      <c r="F1602" s="7">
        <f>IF(P1602&gt;0,RANK(P1602,(N1602:P1602,Q1602:AE1602)),0)</f>
        <v>3</v>
      </c>
      <c r="G1602" s="1">
        <f t="shared" si="630"/>
        <v>16392</v>
      </c>
      <c r="H1602" s="2">
        <f t="shared" si="631"/>
        <v>0.58801162248448546</v>
      </c>
      <c r="I1602" s="2"/>
      <c r="J1602" s="2">
        <f t="shared" si="632"/>
        <v>0.18918821967930552</v>
      </c>
      <c r="K1602" s="2">
        <f t="shared" si="633"/>
        <v>0.7771998421637909</v>
      </c>
      <c r="L1602" s="2">
        <f t="shared" si="634"/>
        <v>1.2375793665028518E-2</v>
      </c>
      <c r="M1602" s="2">
        <f t="shared" si="635"/>
        <v>2.1236144491875036E-2</v>
      </c>
      <c r="N1602" s="55">
        <v>5274</v>
      </c>
      <c r="O1602" s="55">
        <v>21666</v>
      </c>
      <c r="P1602" s="55">
        <v>345</v>
      </c>
      <c r="Y1602" s="55">
        <v>248</v>
      </c>
      <c r="Z1602" s="55">
        <v>344</v>
      </c>
      <c r="AG1602" s="7">
        <f>IF(Q1602&gt;0,RANK(Q1602,(N1602:P1602,Q1602:AE1602)),0)</f>
        <v>0</v>
      </c>
      <c r="AH1602" s="7">
        <f>IF(R1602&gt;0,RANK(R1602,(N1602:P1602,Q1602:AE1602)),0)</f>
        <v>0</v>
      </c>
      <c r="AI1602" s="7">
        <f>IF(T1602&gt;0,RANK(T1602,(N1602:P1602,Q1602:AE1602)),0)</f>
        <v>0</v>
      </c>
      <c r="AJ1602" s="7">
        <f>IF(S1602&gt;0,RANK(S1602,(N1602:P1602,Q1602:AE1602)),0)</f>
        <v>0</v>
      </c>
      <c r="AK1602" s="2">
        <f t="shared" si="636"/>
        <v>0</v>
      </c>
      <c r="AL1602" s="2">
        <f t="shared" si="637"/>
        <v>0</v>
      </c>
      <c r="AM1602" s="2">
        <f t="shared" si="638"/>
        <v>0</v>
      </c>
      <c r="AN1602" s="2">
        <f t="shared" si="639"/>
        <v>0</v>
      </c>
      <c r="AP1602" t="s">
        <v>983</v>
      </c>
      <c r="AQ1602" t="s">
        <v>92</v>
      </c>
      <c r="AR1602" s="1"/>
      <c r="AT1602">
        <v>2</v>
      </c>
      <c r="AU1602" s="95">
        <v>40</v>
      </c>
      <c r="AV1602" s="97">
        <v>17</v>
      </c>
      <c r="AW1602" s="100">
        <f t="shared" si="640"/>
        <v>40017</v>
      </c>
      <c r="AY1602" s="7" t="s">
        <v>1461</v>
      </c>
    </row>
    <row r="1603" spans="1:51" ht="13" hidden="1" customHeight="1" outlineLevel="1">
      <c r="A1603" t="s">
        <v>2297</v>
      </c>
      <c r="B1603" t="s">
        <v>92</v>
      </c>
      <c r="C1603" s="1">
        <f t="shared" si="629"/>
        <v>10687</v>
      </c>
      <c r="D1603" s="7">
        <f>IF(N1603&gt;0, RANK(N1603,(N1603:P1603,Q1603:AE1603)),0)</f>
        <v>2</v>
      </c>
      <c r="E1603" s="7">
        <f>IF(O1603&gt;0,RANK(O1603,(N1603:P1603,Q1603:AE1603)),0)</f>
        <v>1</v>
      </c>
      <c r="F1603" s="7">
        <f>IF(P1603&gt;0,RANK(P1603,(N1603:P1603,Q1603:AE1603)),0)</f>
        <v>3</v>
      </c>
      <c r="G1603" s="1">
        <f t="shared" si="630"/>
        <v>5308</v>
      </c>
      <c r="H1603" s="2">
        <f t="shared" si="631"/>
        <v>0.49667820716758676</v>
      </c>
      <c r="I1603" s="2"/>
      <c r="J1603" s="2">
        <f t="shared" si="632"/>
        <v>0.23318049967249929</v>
      </c>
      <c r="K1603" s="2">
        <f t="shared" si="633"/>
        <v>0.72985870684008614</v>
      </c>
      <c r="L1603" s="2">
        <f t="shared" si="634"/>
        <v>1.5532890427622344E-2</v>
      </c>
      <c r="M1603" s="2">
        <f t="shared" si="635"/>
        <v>2.1427903059792201E-2</v>
      </c>
      <c r="N1603" s="55">
        <v>2492</v>
      </c>
      <c r="O1603" s="55">
        <v>7800</v>
      </c>
      <c r="P1603" s="55">
        <v>166</v>
      </c>
      <c r="Y1603" s="55">
        <v>76</v>
      </c>
      <c r="Z1603" s="55">
        <v>153</v>
      </c>
      <c r="AG1603" s="7">
        <f>IF(Q1603&gt;0,RANK(Q1603,(N1603:P1603,Q1603:AE1603)),0)</f>
        <v>0</v>
      </c>
      <c r="AH1603" s="7">
        <f>IF(R1603&gt;0,RANK(R1603,(N1603:P1603,Q1603:AE1603)),0)</f>
        <v>0</v>
      </c>
      <c r="AI1603" s="7">
        <f>IF(T1603&gt;0,RANK(T1603,(N1603:P1603,Q1603:AE1603)),0)</f>
        <v>0</v>
      </c>
      <c r="AJ1603" s="7">
        <f>IF(S1603&gt;0,RANK(S1603,(N1603:P1603,Q1603:AE1603)),0)</f>
        <v>0</v>
      </c>
      <c r="AK1603" s="2">
        <f t="shared" si="636"/>
        <v>0</v>
      </c>
      <c r="AL1603" s="2">
        <f t="shared" si="637"/>
        <v>0</v>
      </c>
      <c r="AM1603" s="2">
        <f t="shared" si="638"/>
        <v>0</v>
      </c>
      <c r="AN1603" s="2">
        <f t="shared" si="639"/>
        <v>0</v>
      </c>
      <c r="AP1603" t="s">
        <v>2297</v>
      </c>
      <c r="AQ1603" t="s">
        <v>92</v>
      </c>
      <c r="AR1603" s="1"/>
      <c r="AT1603">
        <v>2</v>
      </c>
      <c r="AU1603" s="95">
        <v>40</v>
      </c>
      <c r="AV1603" s="97">
        <v>19</v>
      </c>
      <c r="AW1603" s="100">
        <f t="shared" si="640"/>
        <v>40019</v>
      </c>
      <c r="AY1603" s="7" t="s">
        <v>1461</v>
      </c>
    </row>
    <row r="1604" spans="1:51" ht="13" hidden="1" customHeight="1" outlineLevel="1">
      <c r="A1604" t="s">
        <v>1181</v>
      </c>
      <c r="B1604" t="s">
        <v>92</v>
      </c>
      <c r="C1604" s="1">
        <f t="shared" si="629"/>
        <v>9057</v>
      </c>
      <c r="D1604" s="7">
        <f>IF(N1604&gt;0, RANK(N1604,(N1604:P1604,Q1604:AE1604)),0)</f>
        <v>2</v>
      </c>
      <c r="E1604" s="7">
        <f>IF(O1604&gt;0,RANK(O1604,(N1604:P1604,Q1604:AE1604)),0)</f>
        <v>1</v>
      </c>
      <c r="F1604" s="7">
        <f>IF(P1604&gt;0,RANK(P1604,(N1604:P1604,Q1604:AE1604)),0)</f>
        <v>4</v>
      </c>
      <c r="G1604" s="1">
        <f t="shared" si="630"/>
        <v>1766</v>
      </c>
      <c r="H1604" s="2">
        <f t="shared" si="631"/>
        <v>0.1949873026388429</v>
      </c>
      <c r="I1604" s="2"/>
      <c r="J1604" s="2">
        <f t="shared" si="632"/>
        <v>0.38544771999558353</v>
      </c>
      <c r="K1604" s="2">
        <f t="shared" si="633"/>
        <v>0.58043502263442637</v>
      </c>
      <c r="L1604" s="2">
        <f t="shared" si="634"/>
        <v>1.2366125648669537E-2</v>
      </c>
      <c r="M1604" s="2">
        <f t="shared" si="635"/>
        <v>2.1751131721320625E-2</v>
      </c>
      <c r="N1604" s="55">
        <v>3491</v>
      </c>
      <c r="O1604" s="55">
        <v>5257</v>
      </c>
      <c r="P1604" s="55">
        <v>112</v>
      </c>
      <c r="Y1604" s="55">
        <v>70</v>
      </c>
      <c r="Z1604" s="55">
        <v>127</v>
      </c>
      <c r="AG1604" s="7">
        <f>IF(Q1604&gt;0,RANK(Q1604,(N1604:P1604,Q1604:AE1604)),0)</f>
        <v>0</v>
      </c>
      <c r="AH1604" s="7">
        <f>IF(R1604&gt;0,RANK(R1604,(N1604:P1604,Q1604:AE1604)),0)</f>
        <v>0</v>
      </c>
      <c r="AI1604" s="7">
        <f>IF(T1604&gt;0,RANK(T1604,(N1604:P1604,Q1604:AE1604)),0)</f>
        <v>0</v>
      </c>
      <c r="AJ1604" s="7">
        <f>IF(S1604&gt;0,RANK(S1604,(N1604:P1604,Q1604:AE1604)),0)</f>
        <v>0</v>
      </c>
      <c r="AK1604" s="2">
        <f t="shared" si="636"/>
        <v>0</v>
      </c>
      <c r="AL1604" s="2">
        <f t="shared" si="637"/>
        <v>0</v>
      </c>
      <c r="AM1604" s="2">
        <f t="shared" si="638"/>
        <v>0</v>
      </c>
      <c r="AN1604" s="2">
        <f t="shared" si="639"/>
        <v>0</v>
      </c>
      <c r="AP1604" t="s">
        <v>1181</v>
      </c>
      <c r="AQ1604" t="s">
        <v>92</v>
      </c>
      <c r="AR1604" s="1"/>
      <c r="AT1604">
        <v>2</v>
      </c>
      <c r="AU1604" s="95">
        <v>40</v>
      </c>
      <c r="AV1604" s="97">
        <v>21</v>
      </c>
      <c r="AW1604" s="100">
        <f t="shared" si="640"/>
        <v>40021</v>
      </c>
      <c r="AY1604" s="7" t="s">
        <v>1461</v>
      </c>
    </row>
    <row r="1605" spans="1:51" ht="13" hidden="1" customHeight="1" outlineLevel="1">
      <c r="A1605" t="s">
        <v>1280</v>
      </c>
      <c r="B1605" t="s">
        <v>92</v>
      </c>
      <c r="C1605" s="1">
        <f t="shared" si="629"/>
        <v>3122</v>
      </c>
      <c r="D1605" s="7">
        <f>IF(N1605&gt;0, RANK(N1605,(N1605:P1605,Q1605:AE1605)),0)</f>
        <v>2</v>
      </c>
      <c r="E1605" s="7">
        <f>IF(O1605&gt;0,RANK(O1605,(N1605:P1605,Q1605:AE1605)),0)</f>
        <v>1</v>
      </c>
      <c r="F1605" s="7">
        <f>IF(P1605&gt;0,RANK(P1605,(N1605:P1605,Q1605:AE1605)),0)</f>
        <v>3</v>
      </c>
      <c r="G1605" s="1">
        <f t="shared" si="630"/>
        <v>1377</v>
      </c>
      <c r="H1605" s="2">
        <f t="shared" si="631"/>
        <v>0.44106342088404871</v>
      </c>
      <c r="I1605" s="2"/>
      <c r="J1605" s="2">
        <f t="shared" si="632"/>
        <v>0.26297245355541321</v>
      </c>
      <c r="K1605" s="2">
        <f t="shared" si="633"/>
        <v>0.70403587443946192</v>
      </c>
      <c r="L1605" s="2">
        <f t="shared" si="634"/>
        <v>1.4734144778987828E-2</v>
      </c>
      <c r="M1605" s="2">
        <f t="shared" si="635"/>
        <v>1.8257527226137042E-2</v>
      </c>
      <c r="N1605" s="55">
        <v>821</v>
      </c>
      <c r="O1605" s="55">
        <v>2198</v>
      </c>
      <c r="P1605" s="55">
        <v>46</v>
      </c>
      <c r="Y1605" s="55">
        <v>22</v>
      </c>
      <c r="Z1605" s="55">
        <v>35</v>
      </c>
      <c r="AG1605" s="7">
        <f>IF(Q1605&gt;0,RANK(Q1605,(N1605:P1605,Q1605:AE1605)),0)</f>
        <v>0</v>
      </c>
      <c r="AH1605" s="7">
        <f>IF(R1605&gt;0,RANK(R1605,(N1605:P1605,Q1605:AE1605)),0)</f>
        <v>0</v>
      </c>
      <c r="AI1605" s="7">
        <f>IF(T1605&gt;0,RANK(T1605,(N1605:P1605,Q1605:AE1605)),0)</f>
        <v>0</v>
      </c>
      <c r="AJ1605" s="7">
        <f>IF(S1605&gt;0,RANK(S1605,(N1605:P1605,Q1605:AE1605)),0)</f>
        <v>0</v>
      </c>
      <c r="AK1605" s="2">
        <f t="shared" si="636"/>
        <v>0</v>
      </c>
      <c r="AL1605" s="2">
        <f t="shared" si="637"/>
        <v>0</v>
      </c>
      <c r="AM1605" s="2">
        <f t="shared" si="638"/>
        <v>0</v>
      </c>
      <c r="AN1605" s="2">
        <f t="shared" si="639"/>
        <v>0</v>
      </c>
      <c r="AP1605" t="s">
        <v>1280</v>
      </c>
      <c r="AQ1605" t="s">
        <v>92</v>
      </c>
      <c r="AR1605" s="1"/>
      <c r="AT1605">
        <v>2</v>
      </c>
      <c r="AU1605" s="95">
        <v>40</v>
      </c>
      <c r="AV1605" s="97">
        <v>23</v>
      </c>
      <c r="AW1605" s="100">
        <f t="shared" si="640"/>
        <v>40023</v>
      </c>
      <c r="AY1605" s="7" t="s">
        <v>1461</v>
      </c>
    </row>
    <row r="1606" spans="1:51" ht="13" hidden="1" customHeight="1" outlineLevel="1">
      <c r="A1606" t="s">
        <v>1633</v>
      </c>
      <c r="B1606" t="s">
        <v>92</v>
      </c>
      <c r="C1606" s="1">
        <f t="shared" si="629"/>
        <v>767</v>
      </c>
      <c r="D1606" s="7">
        <f>IF(N1606&gt;0, RANK(N1606,(N1606:P1606,Q1606:AE1606)),0)</f>
        <v>2</v>
      </c>
      <c r="E1606" s="7">
        <f>IF(O1606&gt;0,RANK(O1606,(N1606:P1606,Q1606:AE1606)),0)</f>
        <v>1</v>
      </c>
      <c r="F1606" s="7">
        <f>IF(P1606&gt;0,RANK(P1606,(N1606:P1606,Q1606:AE1606)),0)</f>
        <v>5</v>
      </c>
      <c r="G1606" s="1">
        <f t="shared" si="630"/>
        <v>652</v>
      </c>
      <c r="H1606" s="2">
        <f t="shared" si="631"/>
        <v>0.85006518904823991</v>
      </c>
      <c r="I1606" s="2"/>
      <c r="J1606" s="2">
        <f t="shared" si="632"/>
        <v>5.6062581486310298E-2</v>
      </c>
      <c r="K1606" s="2">
        <f t="shared" si="633"/>
        <v>0.90612777053455018</v>
      </c>
      <c r="L1606" s="2">
        <f t="shared" si="634"/>
        <v>2.6075619295958278E-3</v>
      </c>
      <c r="M1606" s="2">
        <f t="shared" si="635"/>
        <v>3.5202086049543724E-2</v>
      </c>
      <c r="N1606" s="55">
        <v>43</v>
      </c>
      <c r="O1606" s="55">
        <v>695</v>
      </c>
      <c r="P1606" s="55">
        <v>2</v>
      </c>
      <c r="Y1606" s="55">
        <v>6</v>
      </c>
      <c r="Z1606" s="55">
        <v>21</v>
      </c>
      <c r="AG1606" s="7">
        <f>IF(Q1606&gt;0,RANK(Q1606,(N1606:P1606,Q1606:AE1606)),0)</f>
        <v>0</v>
      </c>
      <c r="AH1606" s="7">
        <f>IF(R1606&gt;0,RANK(R1606,(N1606:P1606,Q1606:AE1606)),0)</f>
        <v>0</v>
      </c>
      <c r="AI1606" s="7">
        <f>IF(T1606&gt;0,RANK(T1606,(N1606:P1606,Q1606:AE1606)),0)</f>
        <v>0</v>
      </c>
      <c r="AJ1606" s="7">
        <f>IF(S1606&gt;0,RANK(S1606,(N1606:P1606,Q1606:AE1606)),0)</f>
        <v>0</v>
      </c>
      <c r="AK1606" s="2">
        <f t="shared" si="636"/>
        <v>0</v>
      </c>
      <c r="AL1606" s="2">
        <f t="shared" si="637"/>
        <v>0</v>
      </c>
      <c r="AM1606" s="2">
        <f t="shared" si="638"/>
        <v>0</v>
      </c>
      <c r="AN1606" s="2">
        <f t="shared" si="639"/>
        <v>0</v>
      </c>
      <c r="AP1606" t="s">
        <v>1633</v>
      </c>
      <c r="AQ1606" t="s">
        <v>92</v>
      </c>
      <c r="AT1606">
        <v>2</v>
      </c>
      <c r="AU1606" s="95">
        <v>40</v>
      </c>
      <c r="AV1606" s="97">
        <v>25</v>
      </c>
      <c r="AW1606" s="100">
        <f t="shared" si="640"/>
        <v>40025</v>
      </c>
      <c r="AY1606" s="7" t="s">
        <v>1461</v>
      </c>
    </row>
    <row r="1607" spans="1:51" ht="13" hidden="1" customHeight="1" outlineLevel="1">
      <c r="A1607" t="s">
        <v>1144</v>
      </c>
      <c r="B1607" t="s">
        <v>92</v>
      </c>
      <c r="C1607" s="1">
        <f t="shared" si="629"/>
        <v>59906</v>
      </c>
      <c r="D1607" s="7">
        <f>IF(N1607&gt;0, RANK(N1607,(N1607:P1607,Q1607:AE1607)),0)</f>
        <v>2</v>
      </c>
      <c r="E1607" s="7">
        <f>IF(O1607&gt;0,RANK(O1607,(N1607:P1607,Q1607:AE1607)),0)</f>
        <v>1</v>
      </c>
      <c r="F1607" s="7">
        <f>IF(P1607&gt;0,RANK(P1607,(N1607:P1607,Q1607:AE1607)),0)</f>
        <v>3</v>
      </c>
      <c r="G1607" s="1">
        <f t="shared" si="630"/>
        <v>17941</v>
      </c>
      <c r="H1607" s="2">
        <f t="shared" si="631"/>
        <v>0.2994858611825193</v>
      </c>
      <c r="I1607" s="2"/>
      <c r="J1607" s="2">
        <f t="shared" si="632"/>
        <v>0.33123560244382866</v>
      </c>
      <c r="K1607" s="2">
        <f t="shared" si="633"/>
        <v>0.63072146362634796</v>
      </c>
      <c r="L1607" s="2">
        <f t="shared" si="634"/>
        <v>1.6025105999399058E-2</v>
      </c>
      <c r="M1607" s="2">
        <f t="shared" si="635"/>
        <v>2.2017827930424328E-2</v>
      </c>
      <c r="N1607" s="55">
        <v>19843</v>
      </c>
      <c r="O1607" s="55">
        <v>37784</v>
      </c>
      <c r="P1607" s="55">
        <v>960</v>
      </c>
      <c r="Y1607" s="55">
        <v>593</v>
      </c>
      <c r="Z1607" s="55">
        <v>726</v>
      </c>
      <c r="AG1607" s="7">
        <f>IF(Q1607&gt;0,RANK(Q1607,(N1607:P1607,Q1607:AE1607)),0)</f>
        <v>0</v>
      </c>
      <c r="AH1607" s="7">
        <f>IF(R1607&gt;0,RANK(R1607,(N1607:P1607,Q1607:AE1607)),0)</f>
        <v>0</v>
      </c>
      <c r="AI1607" s="7">
        <f>IF(T1607&gt;0,RANK(T1607,(N1607:P1607,Q1607:AE1607)),0)</f>
        <v>0</v>
      </c>
      <c r="AJ1607" s="7">
        <f>IF(S1607&gt;0,RANK(S1607,(N1607:P1607,Q1607:AE1607)),0)</f>
        <v>0</v>
      </c>
      <c r="AK1607" s="2">
        <f t="shared" si="636"/>
        <v>0</v>
      </c>
      <c r="AL1607" s="2">
        <f t="shared" si="637"/>
        <v>0</v>
      </c>
      <c r="AM1607" s="2">
        <f t="shared" si="638"/>
        <v>0</v>
      </c>
      <c r="AN1607" s="2">
        <f t="shared" si="639"/>
        <v>0</v>
      </c>
      <c r="AP1607" t="s">
        <v>1144</v>
      </c>
      <c r="AQ1607" t="s">
        <v>92</v>
      </c>
      <c r="AT1607">
        <v>2</v>
      </c>
      <c r="AU1607" s="95">
        <v>40</v>
      </c>
      <c r="AV1607" s="97">
        <v>27</v>
      </c>
      <c r="AW1607" s="100">
        <f t="shared" si="640"/>
        <v>40027</v>
      </c>
      <c r="AY1607" s="7" t="s">
        <v>1461</v>
      </c>
    </row>
    <row r="1608" spans="1:51" ht="13" hidden="1" customHeight="1" outlineLevel="1">
      <c r="A1608" t="s">
        <v>713</v>
      </c>
      <c r="B1608" t="s">
        <v>92</v>
      </c>
      <c r="C1608" s="1">
        <f t="shared" si="629"/>
        <v>1719</v>
      </c>
      <c r="D1608" s="7">
        <f>IF(N1608&gt;0, RANK(N1608,(N1608:P1608,Q1608:AE1608)),0)</f>
        <v>2</v>
      </c>
      <c r="E1608" s="7">
        <f>IF(O1608&gt;0,RANK(O1608,(N1608:P1608,Q1608:AE1608)),0)</f>
        <v>1</v>
      </c>
      <c r="F1608" s="7">
        <f>IF(P1608&gt;0,RANK(P1608,(N1608:P1608,Q1608:AE1608)),0)</f>
        <v>5</v>
      </c>
      <c r="G1608" s="1">
        <f t="shared" si="630"/>
        <v>603</v>
      </c>
      <c r="H1608" s="2">
        <f t="shared" si="631"/>
        <v>0.35078534031413611</v>
      </c>
      <c r="I1608" s="2"/>
      <c r="J1608" s="2">
        <f t="shared" si="632"/>
        <v>0.29959278650378129</v>
      </c>
      <c r="K1608" s="2">
        <f t="shared" si="633"/>
        <v>0.6503781268179174</v>
      </c>
      <c r="L1608" s="2">
        <f t="shared" si="634"/>
        <v>1.2216404886561954E-2</v>
      </c>
      <c r="M1608" s="2">
        <f t="shared" si="635"/>
        <v>3.7812681791739348E-2</v>
      </c>
      <c r="N1608" s="55">
        <v>515</v>
      </c>
      <c r="O1608" s="55">
        <v>1118</v>
      </c>
      <c r="P1608" s="55">
        <v>21</v>
      </c>
      <c r="Y1608" s="55">
        <v>23</v>
      </c>
      <c r="Z1608" s="55">
        <v>42</v>
      </c>
      <c r="AG1608" s="7">
        <f>IF(Q1608&gt;0,RANK(Q1608,(N1608:P1608,Q1608:AE1608)),0)</f>
        <v>0</v>
      </c>
      <c r="AH1608" s="7">
        <f>IF(R1608&gt;0,RANK(R1608,(N1608:P1608,Q1608:AE1608)),0)</f>
        <v>0</v>
      </c>
      <c r="AI1608" s="7">
        <f>IF(T1608&gt;0,RANK(T1608,(N1608:P1608,Q1608:AE1608)),0)</f>
        <v>0</v>
      </c>
      <c r="AJ1608" s="7">
        <f>IF(S1608&gt;0,RANK(S1608,(N1608:P1608,Q1608:AE1608)),0)</f>
        <v>0</v>
      </c>
      <c r="AK1608" s="2">
        <f t="shared" si="636"/>
        <v>0</v>
      </c>
      <c r="AL1608" s="2">
        <f t="shared" si="637"/>
        <v>0</v>
      </c>
      <c r="AM1608" s="2">
        <f t="shared" si="638"/>
        <v>0</v>
      </c>
      <c r="AN1608" s="2">
        <f t="shared" si="639"/>
        <v>0</v>
      </c>
      <c r="AP1608" t="s">
        <v>713</v>
      </c>
      <c r="AQ1608" t="s">
        <v>92</v>
      </c>
      <c r="AT1608">
        <v>2</v>
      </c>
      <c r="AU1608" s="95">
        <v>40</v>
      </c>
      <c r="AV1608" s="97">
        <v>29</v>
      </c>
      <c r="AW1608" s="100">
        <f t="shared" si="640"/>
        <v>40029</v>
      </c>
      <c r="AY1608" s="7" t="s">
        <v>1461</v>
      </c>
    </row>
    <row r="1609" spans="1:51" ht="13" hidden="1" customHeight="1" outlineLevel="1">
      <c r="A1609" t="s">
        <v>2283</v>
      </c>
      <c r="B1609" t="s">
        <v>92</v>
      </c>
      <c r="C1609" s="1">
        <f t="shared" si="629"/>
        <v>19902</v>
      </c>
      <c r="D1609" s="7">
        <f>IF(N1609&gt;0, RANK(N1609,(N1609:P1609,Q1609:AE1609)),0)</f>
        <v>2</v>
      </c>
      <c r="E1609" s="7">
        <f>IF(O1609&gt;0,RANK(O1609,(N1609:P1609,Q1609:AE1609)),0)</f>
        <v>1</v>
      </c>
      <c r="F1609" s="7">
        <f>IF(P1609&gt;0,RANK(P1609,(N1609:P1609,Q1609:AE1609)),0)</f>
        <v>3</v>
      </c>
      <c r="G1609" s="1">
        <f t="shared" si="630"/>
        <v>7247</v>
      </c>
      <c r="H1609" s="2">
        <f t="shared" si="631"/>
        <v>0.36413425786353132</v>
      </c>
      <c r="I1609" s="2"/>
      <c r="J1609" s="2">
        <f t="shared" si="632"/>
        <v>0.29770877298763943</v>
      </c>
      <c r="K1609" s="2">
        <f t="shared" si="633"/>
        <v>0.66184303085117069</v>
      </c>
      <c r="L1609" s="2">
        <f t="shared" si="634"/>
        <v>1.6681740528590092E-2</v>
      </c>
      <c r="M1609" s="2">
        <f t="shared" si="635"/>
        <v>2.3766455632599794E-2</v>
      </c>
      <c r="N1609" s="55">
        <v>5925</v>
      </c>
      <c r="O1609" s="55">
        <v>13172</v>
      </c>
      <c r="P1609" s="55">
        <v>332</v>
      </c>
      <c r="Y1609" s="55">
        <v>165</v>
      </c>
      <c r="Z1609" s="55">
        <v>308</v>
      </c>
      <c r="AG1609" s="7">
        <f>IF(Q1609&gt;0,RANK(Q1609,(N1609:P1609,Q1609:AE1609)),0)</f>
        <v>0</v>
      </c>
      <c r="AH1609" s="7">
        <f>IF(R1609&gt;0,RANK(R1609,(N1609:P1609,Q1609:AE1609)),0)</f>
        <v>0</v>
      </c>
      <c r="AI1609" s="7">
        <f>IF(T1609&gt;0,RANK(T1609,(N1609:P1609,Q1609:AE1609)),0)</f>
        <v>0</v>
      </c>
      <c r="AJ1609" s="7">
        <f>IF(S1609&gt;0,RANK(S1609,(N1609:P1609,Q1609:AE1609)),0)</f>
        <v>0</v>
      </c>
      <c r="AK1609" s="2">
        <f t="shared" si="636"/>
        <v>0</v>
      </c>
      <c r="AL1609" s="2">
        <f t="shared" si="637"/>
        <v>0</v>
      </c>
      <c r="AM1609" s="2">
        <f t="shared" si="638"/>
        <v>0</v>
      </c>
      <c r="AN1609" s="2">
        <f t="shared" si="639"/>
        <v>0</v>
      </c>
      <c r="AP1609" t="s">
        <v>2283</v>
      </c>
      <c r="AQ1609" t="s">
        <v>92</v>
      </c>
      <c r="AT1609">
        <v>2</v>
      </c>
      <c r="AU1609" s="95">
        <v>40</v>
      </c>
      <c r="AV1609" s="97">
        <v>31</v>
      </c>
      <c r="AW1609" s="100">
        <f t="shared" si="640"/>
        <v>40031</v>
      </c>
      <c r="AY1609" s="7" t="s">
        <v>1461</v>
      </c>
    </row>
    <row r="1610" spans="1:51" ht="13" hidden="1" customHeight="1" outlineLevel="1">
      <c r="A1610" t="s">
        <v>1326</v>
      </c>
      <c r="B1610" t="s">
        <v>92</v>
      </c>
      <c r="C1610" s="1">
        <f t="shared" si="629"/>
        <v>1680</v>
      </c>
      <c r="D1610" s="7">
        <f>IF(N1610&gt;0, RANK(N1610,(N1610:P1610,Q1610:AE1610)),0)</f>
        <v>2</v>
      </c>
      <c r="E1610" s="7">
        <f>IF(O1610&gt;0,RANK(O1610,(N1610:P1610,Q1610:AE1610)),0)</f>
        <v>1</v>
      </c>
      <c r="F1610" s="7">
        <f>IF(P1610&gt;0,RANK(P1610,(N1610:P1610,Q1610:AE1610)),0)</f>
        <v>4</v>
      </c>
      <c r="G1610" s="1">
        <f t="shared" si="630"/>
        <v>902</v>
      </c>
      <c r="H1610" s="2">
        <f t="shared" si="631"/>
        <v>0.53690476190476188</v>
      </c>
      <c r="I1610" s="2"/>
      <c r="J1610" s="2">
        <f t="shared" si="632"/>
        <v>0.21666666666666667</v>
      </c>
      <c r="K1610" s="2">
        <f t="shared" si="633"/>
        <v>0.75357142857142856</v>
      </c>
      <c r="L1610" s="2">
        <f t="shared" si="634"/>
        <v>1.1904761904761904E-2</v>
      </c>
      <c r="M1610" s="2">
        <f t="shared" si="635"/>
        <v>1.7857142857142863E-2</v>
      </c>
      <c r="N1610" s="55">
        <v>364</v>
      </c>
      <c r="O1610" s="55">
        <v>1266</v>
      </c>
      <c r="P1610" s="55">
        <v>20</v>
      </c>
      <c r="Y1610" s="55">
        <v>5</v>
      </c>
      <c r="Z1610" s="55">
        <v>25</v>
      </c>
      <c r="AG1610" s="7">
        <f>IF(Q1610&gt;0,RANK(Q1610,(N1610:P1610,Q1610:AE1610)),0)</f>
        <v>0</v>
      </c>
      <c r="AH1610" s="7">
        <f>IF(R1610&gt;0,RANK(R1610,(N1610:P1610,Q1610:AE1610)),0)</f>
        <v>0</v>
      </c>
      <c r="AI1610" s="7">
        <f>IF(T1610&gt;0,RANK(T1610,(N1610:P1610,Q1610:AE1610)),0)</f>
        <v>0</v>
      </c>
      <c r="AJ1610" s="7">
        <f>IF(S1610&gt;0,RANK(S1610,(N1610:P1610,Q1610:AE1610)),0)</f>
        <v>0</v>
      </c>
      <c r="AK1610" s="2">
        <f t="shared" si="636"/>
        <v>0</v>
      </c>
      <c r="AL1610" s="2">
        <f t="shared" si="637"/>
        <v>0</v>
      </c>
      <c r="AM1610" s="2">
        <f t="shared" si="638"/>
        <v>0</v>
      </c>
      <c r="AN1610" s="2">
        <f t="shared" si="639"/>
        <v>0</v>
      </c>
      <c r="AP1610" t="s">
        <v>1326</v>
      </c>
      <c r="AQ1610" t="s">
        <v>92</v>
      </c>
      <c r="AT1610">
        <v>2</v>
      </c>
      <c r="AU1610" s="95">
        <v>40</v>
      </c>
      <c r="AV1610" s="97">
        <v>33</v>
      </c>
      <c r="AW1610" s="100">
        <f t="shared" si="640"/>
        <v>40033</v>
      </c>
      <c r="AY1610" s="7" t="s">
        <v>1461</v>
      </c>
    </row>
    <row r="1611" spans="1:51" ht="13" hidden="1" customHeight="1" outlineLevel="1">
      <c r="A1611" t="s">
        <v>2491</v>
      </c>
      <c r="B1611" t="s">
        <v>92</v>
      </c>
      <c r="C1611" s="1">
        <f t="shared" si="629"/>
        <v>3549</v>
      </c>
      <c r="D1611" s="7">
        <f>IF(N1611&gt;0, RANK(N1611,(N1611:P1611,Q1611:AE1611)),0)</f>
        <v>2</v>
      </c>
      <c r="E1611" s="7">
        <f>IF(O1611&gt;0,RANK(O1611,(N1611:P1611,Q1611:AE1611)),0)</f>
        <v>1</v>
      </c>
      <c r="F1611" s="7">
        <f>IF(P1611&gt;0,RANK(P1611,(N1611:P1611,Q1611:AE1611)),0)</f>
        <v>4</v>
      </c>
      <c r="G1611" s="1">
        <f t="shared" si="630"/>
        <v>1337</v>
      </c>
      <c r="H1611" s="2">
        <f t="shared" si="631"/>
        <v>0.37672583826429978</v>
      </c>
      <c r="I1611" s="2"/>
      <c r="J1611" s="2">
        <f t="shared" si="632"/>
        <v>0.29304029304029305</v>
      </c>
      <c r="K1611" s="2">
        <f t="shared" si="633"/>
        <v>0.66976613130459284</v>
      </c>
      <c r="L1611" s="2">
        <f t="shared" si="634"/>
        <v>1.1270780501549732E-2</v>
      </c>
      <c r="M1611" s="2">
        <f t="shared" si="635"/>
        <v>2.5922795153564319E-2</v>
      </c>
      <c r="N1611" s="55">
        <v>1040</v>
      </c>
      <c r="O1611" s="55">
        <v>2377</v>
      </c>
      <c r="P1611" s="55">
        <v>40</v>
      </c>
      <c r="Y1611" s="55">
        <v>60</v>
      </c>
      <c r="Z1611" s="55">
        <v>32</v>
      </c>
      <c r="AG1611" s="7">
        <f>IF(Q1611&gt;0,RANK(Q1611,(N1611:P1611,Q1611:AE1611)),0)</f>
        <v>0</v>
      </c>
      <c r="AH1611" s="7">
        <f>IF(R1611&gt;0,RANK(R1611,(N1611:P1611,Q1611:AE1611)),0)</f>
        <v>0</v>
      </c>
      <c r="AI1611" s="7">
        <f>IF(T1611&gt;0,RANK(T1611,(N1611:P1611,Q1611:AE1611)),0)</f>
        <v>0</v>
      </c>
      <c r="AJ1611" s="7">
        <f>IF(S1611&gt;0,RANK(S1611,(N1611:P1611,Q1611:AE1611)),0)</f>
        <v>0</v>
      </c>
      <c r="AK1611" s="2">
        <f t="shared" si="636"/>
        <v>0</v>
      </c>
      <c r="AL1611" s="2">
        <f t="shared" si="637"/>
        <v>0</v>
      </c>
      <c r="AM1611" s="2">
        <f t="shared" si="638"/>
        <v>0</v>
      </c>
      <c r="AN1611" s="2">
        <f t="shared" si="639"/>
        <v>0</v>
      </c>
      <c r="AP1611" t="s">
        <v>2491</v>
      </c>
      <c r="AQ1611" t="s">
        <v>92</v>
      </c>
      <c r="AT1611">
        <v>2</v>
      </c>
      <c r="AU1611" s="95">
        <v>40</v>
      </c>
      <c r="AV1611" s="97">
        <v>35</v>
      </c>
      <c r="AW1611" s="100">
        <f t="shared" si="640"/>
        <v>40035</v>
      </c>
      <c r="AY1611" s="7" t="s">
        <v>1461</v>
      </c>
    </row>
    <row r="1612" spans="1:51" ht="13" hidden="1" customHeight="1" outlineLevel="1">
      <c r="A1612" t="s">
        <v>1095</v>
      </c>
      <c r="B1612" t="s">
        <v>92</v>
      </c>
      <c r="C1612" s="1">
        <f t="shared" si="629"/>
        <v>15286</v>
      </c>
      <c r="D1612" s="7">
        <f>IF(N1612&gt;0, RANK(N1612,(N1612:P1612,Q1612:AE1612)),0)</f>
        <v>2</v>
      </c>
      <c r="E1612" s="7">
        <f>IF(O1612&gt;0,RANK(O1612,(N1612:P1612,Q1612:AE1612)),0)</f>
        <v>1</v>
      </c>
      <c r="F1612" s="7">
        <f>IF(P1612&gt;0,RANK(P1612,(N1612:P1612,Q1612:AE1612)),0)</f>
        <v>4</v>
      </c>
      <c r="G1612" s="1">
        <f t="shared" si="630"/>
        <v>7515</v>
      </c>
      <c r="H1612" s="2">
        <f t="shared" si="631"/>
        <v>0.49162632474159362</v>
      </c>
      <c r="I1612" s="2"/>
      <c r="J1612" s="2">
        <f t="shared" si="632"/>
        <v>0.23891142221640718</v>
      </c>
      <c r="K1612" s="2">
        <f t="shared" si="633"/>
        <v>0.73053774695800078</v>
      </c>
      <c r="L1612" s="2">
        <f t="shared" si="634"/>
        <v>1.0663352086876882E-2</v>
      </c>
      <c r="M1612" s="2">
        <f t="shared" si="635"/>
        <v>1.9887478738715186E-2</v>
      </c>
      <c r="N1612" s="55">
        <v>3652</v>
      </c>
      <c r="O1612" s="55">
        <v>11167</v>
      </c>
      <c r="P1612" s="55">
        <v>163</v>
      </c>
      <c r="Y1612" s="55">
        <v>134</v>
      </c>
      <c r="Z1612" s="55">
        <v>170</v>
      </c>
      <c r="AG1612" s="7">
        <f>IF(Q1612&gt;0,RANK(Q1612,(N1612:P1612,Q1612:AE1612)),0)</f>
        <v>0</v>
      </c>
      <c r="AH1612" s="7">
        <f>IF(R1612&gt;0,RANK(R1612,(N1612:P1612,Q1612:AE1612)),0)</f>
        <v>0</v>
      </c>
      <c r="AI1612" s="7">
        <f>IF(T1612&gt;0,RANK(T1612,(N1612:P1612,Q1612:AE1612)),0)</f>
        <v>0</v>
      </c>
      <c r="AJ1612" s="7">
        <f>IF(S1612&gt;0,RANK(S1612,(N1612:P1612,Q1612:AE1612)),0)</f>
        <v>0</v>
      </c>
      <c r="AK1612" s="2">
        <f t="shared" si="636"/>
        <v>0</v>
      </c>
      <c r="AL1612" s="2">
        <f t="shared" si="637"/>
        <v>0</v>
      </c>
      <c r="AM1612" s="2">
        <f t="shared" si="638"/>
        <v>0</v>
      </c>
      <c r="AN1612" s="2">
        <f t="shared" si="639"/>
        <v>0</v>
      </c>
      <c r="AP1612" t="s">
        <v>1095</v>
      </c>
      <c r="AQ1612" t="s">
        <v>92</v>
      </c>
      <c r="AT1612">
        <v>2</v>
      </c>
      <c r="AU1612" s="95">
        <v>40</v>
      </c>
      <c r="AV1612" s="97">
        <v>37</v>
      </c>
      <c r="AW1612" s="100">
        <f t="shared" si="640"/>
        <v>40037</v>
      </c>
      <c r="AY1612" s="7" t="s">
        <v>1461</v>
      </c>
    </row>
    <row r="1613" spans="1:51" ht="13" hidden="1" customHeight="1" outlineLevel="1">
      <c r="A1613" t="s">
        <v>679</v>
      </c>
      <c r="B1613" t="s">
        <v>92</v>
      </c>
      <c r="C1613" s="1">
        <f t="shared" si="629"/>
        <v>6501</v>
      </c>
      <c r="D1613" s="7">
        <f>IF(N1613&gt;0, RANK(N1613,(N1613:P1613,Q1613:AE1613)),0)</f>
        <v>2</v>
      </c>
      <c r="E1613" s="7">
        <f>IF(O1613&gt;0,RANK(O1613,(N1613:P1613,Q1613:AE1613)),0)</f>
        <v>1</v>
      </c>
      <c r="F1613" s="7">
        <f>IF(P1613&gt;0,RANK(P1613,(N1613:P1613,Q1613:AE1613)),0)</f>
        <v>3</v>
      </c>
      <c r="G1613" s="1">
        <f t="shared" si="630"/>
        <v>4065</v>
      </c>
      <c r="H1613" s="2">
        <f t="shared" si="631"/>
        <v>0.62528841716658978</v>
      </c>
      <c r="I1613" s="2"/>
      <c r="J1613" s="2">
        <f t="shared" si="632"/>
        <v>0.17228118750961391</v>
      </c>
      <c r="K1613" s="2">
        <f t="shared" si="633"/>
        <v>0.79756960467620364</v>
      </c>
      <c r="L1613" s="2">
        <f t="shared" si="634"/>
        <v>1.3382556529764651E-2</v>
      </c>
      <c r="M1613" s="2">
        <f t="shared" si="635"/>
        <v>1.6766651284417747E-2</v>
      </c>
      <c r="N1613" s="55">
        <v>1120</v>
      </c>
      <c r="O1613" s="55">
        <v>5185</v>
      </c>
      <c r="P1613" s="55">
        <v>87</v>
      </c>
      <c r="Y1613" s="55">
        <v>46</v>
      </c>
      <c r="Z1613" s="55">
        <v>63</v>
      </c>
      <c r="AG1613" s="7">
        <f>IF(Q1613&gt;0,RANK(Q1613,(N1613:P1613,Q1613:AE1613)),0)</f>
        <v>0</v>
      </c>
      <c r="AH1613" s="7">
        <f>IF(R1613&gt;0,RANK(R1613,(N1613:P1613,Q1613:AE1613)),0)</f>
        <v>0</v>
      </c>
      <c r="AI1613" s="7">
        <f>IF(T1613&gt;0,RANK(T1613,(N1613:P1613,Q1613:AE1613)),0)</f>
        <v>0</v>
      </c>
      <c r="AJ1613" s="7">
        <f>IF(S1613&gt;0,RANK(S1613,(N1613:P1613,Q1613:AE1613)),0)</f>
        <v>0</v>
      </c>
      <c r="AK1613" s="2">
        <f t="shared" si="636"/>
        <v>0</v>
      </c>
      <c r="AL1613" s="2">
        <f t="shared" si="637"/>
        <v>0</v>
      </c>
      <c r="AM1613" s="2">
        <f t="shared" si="638"/>
        <v>0</v>
      </c>
      <c r="AN1613" s="2">
        <f t="shared" si="639"/>
        <v>0</v>
      </c>
      <c r="AP1613" t="s">
        <v>679</v>
      </c>
      <c r="AQ1613" t="s">
        <v>92</v>
      </c>
      <c r="AT1613">
        <v>2</v>
      </c>
      <c r="AU1613" s="95">
        <v>40</v>
      </c>
      <c r="AV1613" s="97">
        <v>39</v>
      </c>
      <c r="AW1613" s="100">
        <f t="shared" si="640"/>
        <v>40039</v>
      </c>
      <c r="AY1613" s="7" t="s">
        <v>1461</v>
      </c>
    </row>
    <row r="1614" spans="1:51" ht="13" hidden="1" customHeight="1" outlineLevel="1">
      <c r="A1614" t="s">
        <v>1470</v>
      </c>
      <c r="B1614" t="s">
        <v>92</v>
      </c>
      <c r="C1614" s="1">
        <f t="shared" si="629"/>
        <v>8958</v>
      </c>
      <c r="D1614" s="7">
        <f>IF(N1614&gt;0, RANK(N1614,(N1614:P1614,Q1614:AE1614)),0)</f>
        <v>2</v>
      </c>
      <c r="E1614" s="7">
        <f>IF(O1614&gt;0,RANK(O1614,(N1614:P1614,Q1614:AE1614)),0)</f>
        <v>1</v>
      </c>
      <c r="F1614" s="7">
        <f>IF(P1614&gt;0,RANK(P1614,(N1614:P1614,Q1614:AE1614)),0)</f>
        <v>4</v>
      </c>
      <c r="G1614" s="1">
        <f t="shared" si="630"/>
        <v>4254</v>
      </c>
      <c r="H1614" s="2">
        <f t="shared" si="631"/>
        <v>0.47488278633623576</v>
      </c>
      <c r="I1614" s="2"/>
      <c r="J1614" s="2">
        <f t="shared" si="632"/>
        <v>0.24603706184416163</v>
      </c>
      <c r="K1614" s="2">
        <f t="shared" si="633"/>
        <v>0.72091984818039745</v>
      </c>
      <c r="L1614" s="2">
        <f t="shared" si="634"/>
        <v>1.172136637642331E-2</v>
      </c>
      <c r="M1614" s="2">
        <f t="shared" si="635"/>
        <v>2.1321723599017611E-2</v>
      </c>
      <c r="N1614" s="55">
        <v>2204</v>
      </c>
      <c r="O1614" s="55">
        <v>6458</v>
      </c>
      <c r="P1614" s="55">
        <v>105</v>
      </c>
      <c r="Y1614" s="55">
        <v>82</v>
      </c>
      <c r="Z1614" s="55">
        <v>109</v>
      </c>
      <c r="AG1614" s="7">
        <f>IF(Q1614&gt;0,RANK(Q1614,(N1614:P1614,Q1614:AE1614)),0)</f>
        <v>0</v>
      </c>
      <c r="AH1614" s="7">
        <f>IF(R1614&gt;0,RANK(R1614,(N1614:P1614,Q1614:AE1614)),0)</f>
        <v>0</v>
      </c>
      <c r="AI1614" s="7">
        <f>IF(T1614&gt;0,RANK(T1614,(N1614:P1614,Q1614:AE1614)),0)</f>
        <v>0</v>
      </c>
      <c r="AJ1614" s="7">
        <f>IF(S1614&gt;0,RANK(S1614,(N1614:P1614,Q1614:AE1614)),0)</f>
        <v>0</v>
      </c>
      <c r="AK1614" s="2">
        <f t="shared" si="636"/>
        <v>0</v>
      </c>
      <c r="AL1614" s="2">
        <f t="shared" si="637"/>
        <v>0</v>
      </c>
      <c r="AM1614" s="2">
        <f t="shared" si="638"/>
        <v>0</v>
      </c>
      <c r="AN1614" s="2">
        <f t="shared" si="639"/>
        <v>0</v>
      </c>
      <c r="AP1614" t="s">
        <v>1470</v>
      </c>
      <c r="AQ1614" t="s">
        <v>92</v>
      </c>
      <c r="AT1614">
        <v>2</v>
      </c>
      <c r="AU1614" s="95">
        <v>40</v>
      </c>
      <c r="AV1614" s="97">
        <v>41</v>
      </c>
      <c r="AW1614" s="100">
        <f t="shared" si="640"/>
        <v>40041</v>
      </c>
      <c r="AY1614" s="7" t="s">
        <v>1461</v>
      </c>
    </row>
    <row r="1615" spans="1:51" ht="13" hidden="1" customHeight="1" outlineLevel="1">
      <c r="A1615" t="s">
        <v>2440</v>
      </c>
      <c r="B1615" t="s">
        <v>92</v>
      </c>
      <c r="C1615" s="1">
        <f t="shared" si="629"/>
        <v>1489</v>
      </c>
      <c r="D1615" s="7">
        <f>IF(N1615&gt;0, RANK(N1615,(N1615:P1615,Q1615:AE1615)),0)</f>
        <v>2</v>
      </c>
      <c r="E1615" s="7">
        <f>IF(O1615&gt;0,RANK(O1615,(N1615:P1615,Q1615:AE1615)),0)</f>
        <v>1</v>
      </c>
      <c r="F1615" s="7">
        <f>IF(P1615&gt;0,RANK(P1615,(N1615:P1615,Q1615:AE1615)),0)</f>
        <v>5</v>
      </c>
      <c r="G1615" s="1">
        <f t="shared" si="630"/>
        <v>1069</v>
      </c>
      <c r="H1615" s="2">
        <f t="shared" si="631"/>
        <v>0.7179314976494291</v>
      </c>
      <c r="I1615" s="2"/>
      <c r="J1615" s="2">
        <f t="shared" si="632"/>
        <v>0.12558764271323036</v>
      </c>
      <c r="K1615" s="2">
        <f t="shared" si="633"/>
        <v>0.84351914036265951</v>
      </c>
      <c r="L1615" s="2">
        <f t="shared" si="634"/>
        <v>6.7159167226326392E-3</v>
      </c>
      <c r="M1615" s="2">
        <f t="shared" si="635"/>
        <v>2.4177300201477538E-2</v>
      </c>
      <c r="N1615" s="55">
        <v>187</v>
      </c>
      <c r="O1615" s="55">
        <v>1256</v>
      </c>
      <c r="P1615" s="55">
        <v>10</v>
      </c>
      <c r="Y1615" s="55">
        <v>11</v>
      </c>
      <c r="Z1615" s="55">
        <v>25</v>
      </c>
      <c r="AG1615" s="7">
        <f>IF(Q1615&gt;0,RANK(Q1615,(N1615:P1615,Q1615:AE1615)),0)</f>
        <v>0</v>
      </c>
      <c r="AH1615" s="7">
        <f>IF(R1615&gt;0,RANK(R1615,(N1615:P1615,Q1615:AE1615)),0)</f>
        <v>0</v>
      </c>
      <c r="AI1615" s="7">
        <f>IF(T1615&gt;0,RANK(T1615,(N1615:P1615,Q1615:AE1615)),0)</f>
        <v>0</v>
      </c>
      <c r="AJ1615" s="7">
        <f>IF(S1615&gt;0,RANK(S1615,(N1615:P1615,Q1615:AE1615)),0)</f>
        <v>0</v>
      </c>
      <c r="AK1615" s="2">
        <f t="shared" si="636"/>
        <v>0</v>
      </c>
      <c r="AL1615" s="2">
        <f t="shared" si="637"/>
        <v>0</v>
      </c>
      <c r="AM1615" s="2">
        <f t="shared" si="638"/>
        <v>0</v>
      </c>
      <c r="AN1615" s="2">
        <f t="shared" si="639"/>
        <v>0</v>
      </c>
      <c r="AP1615" t="s">
        <v>2440</v>
      </c>
      <c r="AQ1615" t="s">
        <v>92</v>
      </c>
      <c r="AT1615">
        <v>2</v>
      </c>
      <c r="AU1615" s="95">
        <v>40</v>
      </c>
      <c r="AV1615" s="97">
        <v>43</v>
      </c>
      <c r="AW1615" s="100">
        <f t="shared" si="640"/>
        <v>40043</v>
      </c>
      <c r="AY1615" s="7" t="s">
        <v>1461</v>
      </c>
    </row>
    <row r="1616" spans="1:51" ht="13" hidden="1" customHeight="1" outlineLevel="1">
      <c r="A1616" t="s">
        <v>556</v>
      </c>
      <c r="B1616" t="s">
        <v>92</v>
      </c>
      <c r="C1616" s="1">
        <f t="shared" si="629"/>
        <v>1239</v>
      </c>
      <c r="D1616" s="7">
        <f>IF(N1616&gt;0, RANK(N1616,(N1616:P1616,Q1616:AE1616)),0)</f>
        <v>2</v>
      </c>
      <c r="E1616" s="7">
        <f>IF(O1616&gt;0,RANK(O1616,(N1616:P1616,Q1616:AE1616)),0)</f>
        <v>1</v>
      </c>
      <c r="F1616" s="7">
        <f>IF(P1616&gt;0,RANK(P1616,(N1616:P1616,Q1616:AE1616)),0)</f>
        <v>4</v>
      </c>
      <c r="G1616" s="1">
        <f t="shared" si="630"/>
        <v>968</v>
      </c>
      <c r="H1616" s="2">
        <f t="shared" si="631"/>
        <v>0.7812752219531881</v>
      </c>
      <c r="I1616" s="2"/>
      <c r="J1616" s="2">
        <f t="shared" si="632"/>
        <v>9.4430992736077482E-2</v>
      </c>
      <c r="K1616" s="2">
        <f t="shared" si="633"/>
        <v>0.87570621468926557</v>
      </c>
      <c r="L1616" s="2">
        <f t="shared" si="634"/>
        <v>8.0710250201775618E-3</v>
      </c>
      <c r="M1616" s="2">
        <f t="shared" si="635"/>
        <v>2.1791767554479397E-2</v>
      </c>
      <c r="N1616" s="55">
        <v>117</v>
      </c>
      <c r="O1616" s="55">
        <v>1085</v>
      </c>
      <c r="P1616" s="55">
        <v>10</v>
      </c>
      <c r="Y1616" s="55">
        <v>6</v>
      </c>
      <c r="Z1616" s="55">
        <v>21</v>
      </c>
      <c r="AG1616" s="7">
        <f>IF(Q1616&gt;0,RANK(Q1616,(N1616:P1616,Q1616:AE1616)),0)</f>
        <v>0</v>
      </c>
      <c r="AH1616" s="7">
        <f>IF(R1616&gt;0,RANK(R1616,(N1616:P1616,Q1616:AE1616)),0)</f>
        <v>0</v>
      </c>
      <c r="AI1616" s="7">
        <f>IF(T1616&gt;0,RANK(T1616,(N1616:P1616,Q1616:AE1616)),0)</f>
        <v>0</v>
      </c>
      <c r="AJ1616" s="7">
        <f>IF(S1616&gt;0,RANK(S1616,(N1616:P1616,Q1616:AE1616)),0)</f>
        <v>0</v>
      </c>
      <c r="AK1616" s="2">
        <f t="shared" si="636"/>
        <v>0</v>
      </c>
      <c r="AL1616" s="2">
        <f t="shared" si="637"/>
        <v>0</v>
      </c>
      <c r="AM1616" s="2">
        <f t="shared" si="638"/>
        <v>0</v>
      </c>
      <c r="AN1616" s="2">
        <f t="shared" si="639"/>
        <v>0</v>
      </c>
      <c r="AP1616" t="s">
        <v>556</v>
      </c>
      <c r="AQ1616" t="s">
        <v>92</v>
      </c>
      <c r="AT1616">
        <v>2</v>
      </c>
      <c r="AU1616" s="95">
        <v>40</v>
      </c>
      <c r="AV1616" s="97">
        <v>45</v>
      </c>
      <c r="AW1616" s="100">
        <f t="shared" si="640"/>
        <v>40045</v>
      </c>
      <c r="AY1616" s="7" t="s">
        <v>1461</v>
      </c>
    </row>
    <row r="1617" spans="1:51" ht="13" hidden="1" customHeight="1" outlineLevel="1">
      <c r="A1617" t="s">
        <v>558</v>
      </c>
      <c r="B1617" t="s">
        <v>92</v>
      </c>
      <c r="C1617" s="1">
        <f t="shared" si="629"/>
        <v>12682</v>
      </c>
      <c r="D1617" s="7">
        <f>IF(N1617&gt;0, RANK(N1617,(N1617:P1617,Q1617:AE1617)),0)</f>
        <v>2</v>
      </c>
      <c r="E1617" s="7">
        <f>IF(O1617&gt;0,RANK(O1617,(N1617:P1617,Q1617:AE1617)),0)</f>
        <v>1</v>
      </c>
      <c r="F1617" s="7">
        <f>IF(P1617&gt;0,RANK(P1617,(N1617:P1617,Q1617:AE1617)),0)</f>
        <v>4</v>
      </c>
      <c r="G1617" s="1">
        <f t="shared" si="630"/>
        <v>7586</v>
      </c>
      <c r="H1617" s="2">
        <f t="shared" si="631"/>
        <v>0.59817063554644379</v>
      </c>
      <c r="I1617" s="2"/>
      <c r="J1617" s="2">
        <f t="shared" si="632"/>
        <v>0.18167481469799715</v>
      </c>
      <c r="K1617" s="2">
        <f t="shared" si="633"/>
        <v>0.77984545024444096</v>
      </c>
      <c r="L1617" s="2">
        <f t="shared" si="634"/>
        <v>1.1433527834726384E-2</v>
      </c>
      <c r="M1617" s="2">
        <f t="shared" si="635"/>
        <v>2.7046207222835475E-2</v>
      </c>
      <c r="N1617" s="55">
        <v>2304</v>
      </c>
      <c r="O1617" s="55">
        <v>9890</v>
      </c>
      <c r="P1617" s="55">
        <v>145</v>
      </c>
      <c r="Y1617" s="55">
        <v>131</v>
      </c>
      <c r="Z1617" s="55">
        <v>212</v>
      </c>
      <c r="AG1617" s="7">
        <f>IF(Q1617&gt;0,RANK(Q1617,(N1617:P1617,Q1617:AE1617)),0)</f>
        <v>0</v>
      </c>
      <c r="AH1617" s="7">
        <f>IF(R1617&gt;0,RANK(R1617,(N1617:P1617,Q1617:AE1617)),0)</f>
        <v>0</v>
      </c>
      <c r="AI1617" s="7">
        <f>IF(T1617&gt;0,RANK(T1617,(N1617:P1617,Q1617:AE1617)),0)</f>
        <v>0</v>
      </c>
      <c r="AJ1617" s="7">
        <f>IF(S1617&gt;0,RANK(S1617,(N1617:P1617,Q1617:AE1617)),0)</f>
        <v>0</v>
      </c>
      <c r="AK1617" s="2">
        <f t="shared" si="636"/>
        <v>0</v>
      </c>
      <c r="AL1617" s="2">
        <f t="shared" si="637"/>
        <v>0</v>
      </c>
      <c r="AM1617" s="2">
        <f t="shared" si="638"/>
        <v>0</v>
      </c>
      <c r="AN1617" s="2">
        <f t="shared" si="639"/>
        <v>0</v>
      </c>
      <c r="AP1617" t="s">
        <v>558</v>
      </c>
      <c r="AQ1617" t="s">
        <v>92</v>
      </c>
      <c r="AT1617">
        <v>2</v>
      </c>
      <c r="AU1617" s="95">
        <v>40</v>
      </c>
      <c r="AV1617" s="97">
        <v>47</v>
      </c>
      <c r="AW1617" s="100">
        <f t="shared" si="640"/>
        <v>40047</v>
      </c>
      <c r="AY1617" s="7" t="s">
        <v>1461</v>
      </c>
    </row>
    <row r="1618" spans="1:51" ht="13" hidden="1" customHeight="1" outlineLevel="1">
      <c r="A1618" t="s">
        <v>1905</v>
      </c>
      <c r="B1618" t="s">
        <v>92</v>
      </c>
      <c r="C1618" s="1">
        <f t="shared" si="629"/>
        <v>6003</v>
      </c>
      <c r="D1618" s="7">
        <f>IF(N1618&gt;0, RANK(N1618,(N1618:P1618,Q1618:AE1618)),0)</f>
        <v>2</v>
      </c>
      <c r="E1618" s="7">
        <f>IF(O1618&gt;0,RANK(O1618,(N1618:P1618,Q1618:AE1618)),0)</f>
        <v>1</v>
      </c>
      <c r="F1618" s="7">
        <f>IF(P1618&gt;0,RANK(P1618,(N1618:P1618,Q1618:AE1618)),0)</f>
        <v>3</v>
      </c>
      <c r="G1618" s="1">
        <f t="shared" si="630"/>
        <v>3068</v>
      </c>
      <c r="H1618" s="2">
        <f t="shared" si="631"/>
        <v>0.51107779443611523</v>
      </c>
      <c r="I1618" s="2"/>
      <c r="J1618" s="2">
        <f t="shared" si="632"/>
        <v>0.22871897384641013</v>
      </c>
      <c r="K1618" s="2">
        <f t="shared" si="633"/>
        <v>0.73979676828252539</v>
      </c>
      <c r="L1618" s="2">
        <f t="shared" si="634"/>
        <v>1.249375312343828E-2</v>
      </c>
      <c r="M1618" s="2">
        <f t="shared" si="635"/>
        <v>1.8990504747626178E-2</v>
      </c>
      <c r="N1618" s="55">
        <v>1373</v>
      </c>
      <c r="O1618" s="55">
        <v>4441</v>
      </c>
      <c r="P1618" s="55">
        <v>75</v>
      </c>
      <c r="Y1618" s="55">
        <v>48</v>
      </c>
      <c r="Z1618" s="55">
        <v>66</v>
      </c>
      <c r="AG1618" s="7">
        <f>IF(Q1618&gt;0,RANK(Q1618,(N1618:P1618,Q1618:AE1618)),0)</f>
        <v>0</v>
      </c>
      <c r="AH1618" s="7">
        <f>IF(R1618&gt;0,RANK(R1618,(N1618:P1618,Q1618:AE1618)),0)</f>
        <v>0</v>
      </c>
      <c r="AI1618" s="7">
        <f>IF(T1618&gt;0,RANK(T1618,(N1618:P1618,Q1618:AE1618)),0)</f>
        <v>0</v>
      </c>
      <c r="AJ1618" s="7">
        <f>IF(S1618&gt;0,RANK(S1618,(N1618:P1618,Q1618:AE1618)),0)</f>
        <v>0</v>
      </c>
      <c r="AK1618" s="2">
        <f t="shared" si="636"/>
        <v>0</v>
      </c>
      <c r="AL1618" s="2">
        <f t="shared" si="637"/>
        <v>0</v>
      </c>
      <c r="AM1618" s="2">
        <f t="shared" si="638"/>
        <v>0</v>
      </c>
      <c r="AN1618" s="2">
        <f t="shared" si="639"/>
        <v>0</v>
      </c>
      <c r="AP1618" t="s">
        <v>1905</v>
      </c>
      <c r="AQ1618" t="s">
        <v>92</v>
      </c>
      <c r="AT1618">
        <v>2</v>
      </c>
      <c r="AU1618" s="95">
        <v>40</v>
      </c>
      <c r="AV1618" s="97">
        <v>49</v>
      </c>
      <c r="AW1618" s="100">
        <f t="shared" si="640"/>
        <v>40049</v>
      </c>
      <c r="AY1618" s="7" t="s">
        <v>1461</v>
      </c>
    </row>
    <row r="1619" spans="1:51" ht="13" hidden="1" customHeight="1" outlineLevel="1">
      <c r="A1619" t="s">
        <v>1158</v>
      </c>
      <c r="B1619" t="s">
        <v>92</v>
      </c>
      <c r="C1619" s="1">
        <f t="shared" si="629"/>
        <v>12823</v>
      </c>
      <c r="D1619" s="7">
        <f>IF(N1619&gt;0, RANK(N1619,(N1619:P1619,Q1619:AE1619)),0)</f>
        <v>2</v>
      </c>
      <c r="E1619" s="7">
        <f>IF(O1619&gt;0,RANK(O1619,(N1619:P1619,Q1619:AE1619)),0)</f>
        <v>1</v>
      </c>
      <c r="F1619" s="7">
        <f>IF(P1619&gt;0,RANK(P1619,(N1619:P1619,Q1619:AE1619)),0)</f>
        <v>4</v>
      </c>
      <c r="G1619" s="1">
        <f t="shared" si="630"/>
        <v>6931</v>
      </c>
      <c r="H1619" s="2">
        <f t="shared" si="631"/>
        <v>0.5405131404507526</v>
      </c>
      <c r="I1619" s="2"/>
      <c r="J1619" s="2">
        <f t="shared" si="632"/>
        <v>0.21328862200733059</v>
      </c>
      <c r="K1619" s="2">
        <f t="shared" si="633"/>
        <v>0.75380176245808317</v>
      </c>
      <c r="L1619" s="2">
        <f t="shared" si="634"/>
        <v>1.1229821414645558E-2</v>
      </c>
      <c r="M1619" s="2">
        <f t="shared" si="635"/>
        <v>2.1679794119940709E-2</v>
      </c>
      <c r="N1619" s="55">
        <v>2735</v>
      </c>
      <c r="O1619" s="55">
        <v>9666</v>
      </c>
      <c r="P1619" s="55">
        <v>144</v>
      </c>
      <c r="Y1619" s="55">
        <v>97</v>
      </c>
      <c r="Z1619" s="55">
        <v>181</v>
      </c>
      <c r="AG1619" s="7">
        <f>IF(Q1619&gt;0,RANK(Q1619,(N1619:P1619,Q1619:AE1619)),0)</f>
        <v>0</v>
      </c>
      <c r="AH1619" s="7">
        <f>IF(R1619&gt;0,RANK(R1619,(N1619:P1619,Q1619:AE1619)),0)</f>
        <v>0</v>
      </c>
      <c r="AI1619" s="7">
        <f>IF(T1619&gt;0,RANK(T1619,(N1619:P1619,Q1619:AE1619)),0)</f>
        <v>0</v>
      </c>
      <c r="AJ1619" s="7">
        <f>IF(S1619&gt;0,RANK(S1619,(N1619:P1619,Q1619:AE1619)),0)</f>
        <v>0</v>
      </c>
      <c r="AK1619" s="2">
        <f t="shared" si="636"/>
        <v>0</v>
      </c>
      <c r="AL1619" s="2">
        <f t="shared" si="637"/>
        <v>0</v>
      </c>
      <c r="AM1619" s="2">
        <f t="shared" si="638"/>
        <v>0</v>
      </c>
      <c r="AN1619" s="2">
        <f t="shared" si="639"/>
        <v>0</v>
      </c>
      <c r="AP1619" t="s">
        <v>1158</v>
      </c>
      <c r="AQ1619" t="s">
        <v>92</v>
      </c>
      <c r="AT1619">
        <v>2</v>
      </c>
      <c r="AU1619" s="95">
        <v>40</v>
      </c>
      <c r="AV1619" s="97">
        <v>51</v>
      </c>
      <c r="AW1619" s="100">
        <f t="shared" si="640"/>
        <v>40051</v>
      </c>
      <c r="AY1619" s="7" t="s">
        <v>1461</v>
      </c>
    </row>
    <row r="1620" spans="1:51" ht="13" hidden="1" customHeight="1" outlineLevel="1">
      <c r="A1620" t="s">
        <v>1377</v>
      </c>
      <c r="B1620" t="s">
        <v>92</v>
      </c>
      <c r="C1620" s="1">
        <f t="shared" si="629"/>
        <v>1583</v>
      </c>
      <c r="D1620" s="7">
        <f>IF(N1620&gt;0, RANK(N1620,(N1620:P1620,Q1620:AE1620)),0)</f>
        <v>2</v>
      </c>
      <c r="E1620" s="7">
        <f>IF(O1620&gt;0,RANK(O1620,(N1620:P1620,Q1620:AE1620)),0)</f>
        <v>1</v>
      </c>
      <c r="F1620" s="7">
        <f>IF(P1620&gt;0,RANK(P1620,(N1620:P1620,Q1620:AE1620)),0)</f>
        <v>3</v>
      </c>
      <c r="G1620" s="1">
        <f t="shared" si="630"/>
        <v>1075</v>
      </c>
      <c r="H1620" s="2">
        <f t="shared" si="631"/>
        <v>0.67909033480732783</v>
      </c>
      <c r="I1620" s="2"/>
      <c r="J1620" s="2">
        <f t="shared" si="632"/>
        <v>0.14339861023373343</v>
      </c>
      <c r="K1620" s="2">
        <f t="shared" si="633"/>
        <v>0.82248894504106129</v>
      </c>
      <c r="L1620" s="2">
        <f t="shared" si="634"/>
        <v>1.4529374605180037E-2</v>
      </c>
      <c r="M1620" s="2">
        <f t="shared" si="635"/>
        <v>1.9583070120025213E-2</v>
      </c>
      <c r="N1620" s="55">
        <v>227</v>
      </c>
      <c r="O1620" s="55">
        <v>1302</v>
      </c>
      <c r="P1620" s="55">
        <v>23</v>
      </c>
      <c r="Y1620" s="55">
        <v>13</v>
      </c>
      <c r="Z1620" s="55">
        <v>18</v>
      </c>
      <c r="AG1620" s="7">
        <f>IF(Q1620&gt;0,RANK(Q1620,(N1620:P1620,Q1620:AE1620)),0)</f>
        <v>0</v>
      </c>
      <c r="AH1620" s="7">
        <f>IF(R1620&gt;0,RANK(R1620,(N1620:P1620,Q1620:AE1620)),0)</f>
        <v>0</v>
      </c>
      <c r="AI1620" s="7">
        <f>IF(T1620&gt;0,RANK(T1620,(N1620:P1620,Q1620:AE1620)),0)</f>
        <v>0</v>
      </c>
      <c r="AJ1620" s="7">
        <f>IF(S1620&gt;0,RANK(S1620,(N1620:P1620,Q1620:AE1620)),0)</f>
        <v>0</v>
      </c>
      <c r="AK1620" s="2">
        <f t="shared" si="636"/>
        <v>0</v>
      </c>
      <c r="AL1620" s="2">
        <f t="shared" si="637"/>
        <v>0</v>
      </c>
      <c r="AM1620" s="2">
        <f t="shared" si="638"/>
        <v>0</v>
      </c>
      <c r="AN1620" s="2">
        <f t="shared" si="639"/>
        <v>0</v>
      </c>
      <c r="AP1620" t="s">
        <v>1377</v>
      </c>
      <c r="AQ1620" t="s">
        <v>92</v>
      </c>
      <c r="AT1620">
        <v>2</v>
      </c>
      <c r="AU1620" s="95">
        <v>40</v>
      </c>
      <c r="AV1620" s="97">
        <v>53</v>
      </c>
      <c r="AW1620" s="100">
        <f t="shared" si="640"/>
        <v>40053</v>
      </c>
      <c r="AY1620" s="7" t="s">
        <v>1461</v>
      </c>
    </row>
    <row r="1621" spans="1:51" ht="13" hidden="1" customHeight="1" outlineLevel="1">
      <c r="A1621" t="s">
        <v>1212</v>
      </c>
      <c r="B1621" t="s">
        <v>92</v>
      </c>
      <c r="C1621" s="1">
        <f t="shared" si="629"/>
        <v>1482</v>
      </c>
      <c r="D1621" s="7">
        <f>IF(N1621&gt;0, RANK(N1621,(N1621:P1621,Q1621:AE1621)),0)</f>
        <v>2</v>
      </c>
      <c r="E1621" s="7">
        <f>IF(O1621&gt;0,RANK(O1621,(N1621:P1621,Q1621:AE1621)),0)</f>
        <v>1</v>
      </c>
      <c r="F1621" s="7">
        <f>IF(P1621&gt;0,RANK(P1621,(N1621:P1621,Q1621:AE1621)),0)</f>
        <v>5</v>
      </c>
      <c r="G1621" s="1">
        <f t="shared" si="630"/>
        <v>743</v>
      </c>
      <c r="H1621" s="2">
        <f t="shared" si="631"/>
        <v>0.50134952766531715</v>
      </c>
      <c r="I1621" s="2"/>
      <c r="J1621" s="2">
        <f t="shared" si="632"/>
        <v>0.23076923076923078</v>
      </c>
      <c r="K1621" s="2">
        <f t="shared" si="633"/>
        <v>0.73211875843454788</v>
      </c>
      <c r="L1621" s="2">
        <f t="shared" si="634"/>
        <v>8.771929824561403E-3</v>
      </c>
      <c r="M1621" s="2">
        <f t="shared" si="635"/>
        <v>2.8340080971659881E-2</v>
      </c>
      <c r="N1621" s="55">
        <v>342</v>
      </c>
      <c r="O1621" s="55">
        <v>1085</v>
      </c>
      <c r="P1621" s="55">
        <v>13</v>
      </c>
      <c r="Y1621" s="55">
        <v>15</v>
      </c>
      <c r="Z1621" s="55">
        <v>27</v>
      </c>
      <c r="AG1621" s="7">
        <f>IF(Q1621&gt;0,RANK(Q1621,(N1621:P1621,Q1621:AE1621)),0)</f>
        <v>0</v>
      </c>
      <c r="AH1621" s="7">
        <f>IF(R1621&gt;0,RANK(R1621,(N1621:P1621,Q1621:AE1621)),0)</f>
        <v>0</v>
      </c>
      <c r="AI1621" s="7">
        <f>IF(T1621&gt;0,RANK(T1621,(N1621:P1621,Q1621:AE1621)),0)</f>
        <v>0</v>
      </c>
      <c r="AJ1621" s="7">
        <f>IF(S1621&gt;0,RANK(S1621,(N1621:P1621,Q1621:AE1621)),0)</f>
        <v>0</v>
      </c>
      <c r="AK1621" s="2">
        <f t="shared" si="636"/>
        <v>0</v>
      </c>
      <c r="AL1621" s="2">
        <f t="shared" si="637"/>
        <v>0</v>
      </c>
      <c r="AM1621" s="2">
        <f t="shared" si="638"/>
        <v>0</v>
      </c>
      <c r="AN1621" s="2">
        <f t="shared" si="639"/>
        <v>0</v>
      </c>
      <c r="AP1621" t="s">
        <v>1212</v>
      </c>
      <c r="AQ1621" t="s">
        <v>92</v>
      </c>
      <c r="AT1621">
        <v>2</v>
      </c>
      <c r="AU1621" s="95">
        <v>40</v>
      </c>
      <c r="AV1621" s="97">
        <v>55</v>
      </c>
      <c r="AW1621" s="100">
        <f t="shared" si="640"/>
        <v>40055</v>
      </c>
      <c r="AY1621" s="7" t="s">
        <v>1461</v>
      </c>
    </row>
    <row r="1622" spans="1:51" ht="13" hidden="1" customHeight="1" outlineLevel="1">
      <c r="A1622" t="s">
        <v>506</v>
      </c>
      <c r="B1622" t="s">
        <v>92</v>
      </c>
      <c r="C1622" s="1">
        <f t="shared" si="629"/>
        <v>680</v>
      </c>
      <c r="D1622" s="7">
        <f>IF(N1622&gt;0, RANK(N1622,(N1622:P1622,Q1622:AE1622)),0)</f>
        <v>2</v>
      </c>
      <c r="E1622" s="7">
        <f>IF(O1622&gt;0,RANK(O1622,(N1622:P1622,Q1622:AE1622)),0)</f>
        <v>1</v>
      </c>
      <c r="F1622" s="7">
        <f>IF(P1622&gt;0,RANK(P1622,(N1622:P1622,Q1622:AE1622)),0)</f>
        <v>4</v>
      </c>
      <c r="G1622" s="1">
        <f t="shared" si="630"/>
        <v>410</v>
      </c>
      <c r="H1622" s="2">
        <f t="shared" si="631"/>
        <v>0.6029411764705882</v>
      </c>
      <c r="I1622" s="2"/>
      <c r="J1622" s="2">
        <f t="shared" si="632"/>
        <v>0.18823529411764706</v>
      </c>
      <c r="K1622" s="2">
        <f t="shared" si="633"/>
        <v>0.79117647058823526</v>
      </c>
      <c r="L1622" s="2">
        <f t="shared" si="634"/>
        <v>5.8823529411764705E-3</v>
      </c>
      <c r="M1622" s="2">
        <f t="shared" si="635"/>
        <v>1.4705882352941214E-2</v>
      </c>
      <c r="N1622" s="55">
        <v>128</v>
      </c>
      <c r="O1622" s="55">
        <v>538</v>
      </c>
      <c r="P1622" s="55">
        <v>4</v>
      </c>
      <c r="Y1622" s="55">
        <v>1</v>
      </c>
      <c r="Z1622" s="55">
        <v>9</v>
      </c>
      <c r="AG1622" s="7">
        <f>IF(Q1622&gt;0,RANK(Q1622,(N1622:P1622,Q1622:AE1622)),0)</f>
        <v>0</v>
      </c>
      <c r="AH1622" s="7">
        <f>IF(R1622&gt;0,RANK(R1622,(N1622:P1622,Q1622:AE1622)),0)</f>
        <v>0</v>
      </c>
      <c r="AI1622" s="7">
        <f>IF(T1622&gt;0,RANK(T1622,(N1622:P1622,Q1622:AE1622)),0)</f>
        <v>0</v>
      </c>
      <c r="AJ1622" s="7">
        <f>IF(S1622&gt;0,RANK(S1622,(N1622:P1622,Q1622:AE1622)),0)</f>
        <v>0</v>
      </c>
      <c r="AK1622" s="2">
        <f t="shared" si="636"/>
        <v>0</v>
      </c>
      <c r="AL1622" s="2">
        <f t="shared" si="637"/>
        <v>0</v>
      </c>
      <c r="AM1622" s="2">
        <f t="shared" si="638"/>
        <v>0</v>
      </c>
      <c r="AN1622" s="2">
        <f t="shared" si="639"/>
        <v>0</v>
      </c>
      <c r="AP1622" t="s">
        <v>506</v>
      </c>
      <c r="AQ1622" t="s">
        <v>92</v>
      </c>
      <c r="AT1622">
        <v>2</v>
      </c>
      <c r="AU1622" s="95">
        <v>40</v>
      </c>
      <c r="AV1622" s="97">
        <v>57</v>
      </c>
      <c r="AW1622" s="100">
        <f t="shared" si="640"/>
        <v>40057</v>
      </c>
      <c r="AY1622" s="7" t="s">
        <v>1461</v>
      </c>
    </row>
    <row r="1623" spans="1:51" ht="13" hidden="1" customHeight="1" outlineLevel="1">
      <c r="A1623" t="s">
        <v>1033</v>
      </c>
      <c r="B1623" t="s">
        <v>92</v>
      </c>
      <c r="C1623" s="1">
        <f t="shared" si="629"/>
        <v>1081</v>
      </c>
      <c r="D1623" s="7">
        <f>IF(N1623&gt;0, RANK(N1623,(N1623:P1623,Q1623:AE1623)),0)</f>
        <v>2</v>
      </c>
      <c r="E1623" s="7">
        <f>IF(O1623&gt;0,RANK(O1623,(N1623:P1623,Q1623:AE1623)),0)</f>
        <v>1</v>
      </c>
      <c r="F1623" s="7">
        <f>IF(P1623&gt;0,RANK(P1623,(N1623:P1623,Q1623:AE1623)),0)</f>
        <v>4</v>
      </c>
      <c r="G1623" s="1">
        <f t="shared" si="630"/>
        <v>844</v>
      </c>
      <c r="H1623" s="2">
        <f t="shared" si="631"/>
        <v>0.78075855689176688</v>
      </c>
      <c r="I1623" s="2"/>
      <c r="J1623" s="2">
        <f t="shared" si="632"/>
        <v>9.0656799259944493E-2</v>
      </c>
      <c r="K1623" s="2">
        <f t="shared" si="633"/>
        <v>0.8714153561517114</v>
      </c>
      <c r="L1623" s="2">
        <f t="shared" si="634"/>
        <v>1.2950971322849213E-2</v>
      </c>
      <c r="M1623" s="2">
        <f t="shared" si="635"/>
        <v>2.4976873265494873E-2</v>
      </c>
      <c r="N1623" s="55">
        <v>98</v>
      </c>
      <c r="O1623" s="55">
        <v>942</v>
      </c>
      <c r="P1623" s="55">
        <v>14</v>
      </c>
      <c r="Y1623" s="55">
        <v>7</v>
      </c>
      <c r="Z1623" s="55">
        <v>20</v>
      </c>
      <c r="AG1623" s="7">
        <f>IF(Q1623&gt;0,RANK(Q1623,(N1623:P1623,Q1623:AE1623)),0)</f>
        <v>0</v>
      </c>
      <c r="AH1623" s="7">
        <f>IF(R1623&gt;0,RANK(R1623,(N1623:P1623,Q1623:AE1623)),0)</f>
        <v>0</v>
      </c>
      <c r="AI1623" s="7">
        <f>IF(T1623&gt;0,RANK(T1623,(N1623:P1623,Q1623:AE1623)),0)</f>
        <v>0</v>
      </c>
      <c r="AJ1623" s="7">
        <f>IF(S1623&gt;0,RANK(S1623,(N1623:P1623,Q1623:AE1623)),0)</f>
        <v>0</v>
      </c>
      <c r="AK1623" s="2">
        <f t="shared" si="636"/>
        <v>0</v>
      </c>
      <c r="AL1623" s="2">
        <f t="shared" si="637"/>
        <v>0</v>
      </c>
      <c r="AM1623" s="2">
        <f t="shared" si="638"/>
        <v>0</v>
      </c>
      <c r="AN1623" s="2">
        <f t="shared" si="639"/>
        <v>0</v>
      </c>
      <c r="AP1623" t="s">
        <v>1033</v>
      </c>
      <c r="AQ1623" t="s">
        <v>92</v>
      </c>
      <c r="AT1623">
        <v>2</v>
      </c>
      <c r="AU1623" s="95">
        <v>40</v>
      </c>
      <c r="AV1623" s="97">
        <v>59</v>
      </c>
      <c r="AW1623" s="100">
        <f t="shared" si="640"/>
        <v>40059</v>
      </c>
      <c r="AY1623" s="7" t="s">
        <v>1461</v>
      </c>
    </row>
    <row r="1624" spans="1:51" ht="13" hidden="1" customHeight="1" outlineLevel="1">
      <c r="A1624" t="s">
        <v>2478</v>
      </c>
      <c r="B1624" t="s">
        <v>92</v>
      </c>
      <c r="C1624" s="1">
        <f t="shared" si="629"/>
        <v>2473</v>
      </c>
      <c r="D1624" s="7">
        <f>IF(N1624&gt;0, RANK(N1624,(N1624:P1624,Q1624:AE1624)),0)</f>
        <v>2</v>
      </c>
      <c r="E1624" s="7">
        <f>IF(O1624&gt;0,RANK(O1624,(N1624:P1624,Q1624:AE1624)),0)</f>
        <v>1</v>
      </c>
      <c r="F1624" s="7">
        <f>IF(P1624&gt;0,RANK(P1624,(N1624:P1624,Q1624:AE1624)),0)</f>
        <v>4</v>
      </c>
      <c r="G1624" s="1">
        <f t="shared" ref="G1624:G1687" si="641">IF(C1624&gt;0,MAX(N1624:P1624)-LARGE(N1624:P1624,2),0)</f>
        <v>959</v>
      </c>
      <c r="H1624" s="2">
        <f t="shared" ref="H1624:H1687" si="642">IF(C1624&gt;0,G1624/C1624,0)</f>
        <v>0.38778811160533766</v>
      </c>
      <c r="I1624" s="2"/>
      <c r="J1624" s="2">
        <f t="shared" si="632"/>
        <v>0.2919530934088152</v>
      </c>
      <c r="K1624" s="2">
        <f t="shared" si="633"/>
        <v>0.67974120501415281</v>
      </c>
      <c r="L1624" s="2">
        <f t="shared" si="634"/>
        <v>7.2786089769510719E-3</v>
      </c>
      <c r="M1624" s="2">
        <f t="shared" si="635"/>
        <v>2.1027092600080868E-2</v>
      </c>
      <c r="N1624" s="55">
        <v>722</v>
      </c>
      <c r="O1624" s="55">
        <v>1681</v>
      </c>
      <c r="P1624" s="55">
        <v>18</v>
      </c>
      <c r="Y1624" s="55">
        <v>14</v>
      </c>
      <c r="Z1624" s="55">
        <v>38</v>
      </c>
      <c r="AG1624" s="7">
        <f>IF(Q1624&gt;0,RANK(Q1624,(N1624:P1624,Q1624:AE1624)),0)</f>
        <v>0</v>
      </c>
      <c r="AH1624" s="7">
        <f>IF(R1624&gt;0,RANK(R1624,(N1624:P1624,Q1624:AE1624)),0)</f>
        <v>0</v>
      </c>
      <c r="AI1624" s="7">
        <f>IF(T1624&gt;0,RANK(T1624,(N1624:P1624,Q1624:AE1624)),0)</f>
        <v>0</v>
      </c>
      <c r="AJ1624" s="7">
        <f>IF(S1624&gt;0,RANK(S1624,(N1624:P1624,Q1624:AE1624)),0)</f>
        <v>0</v>
      </c>
      <c r="AK1624" s="2">
        <f t="shared" si="636"/>
        <v>0</v>
      </c>
      <c r="AL1624" s="2">
        <f t="shared" si="637"/>
        <v>0</v>
      </c>
      <c r="AM1624" s="2">
        <f t="shared" si="638"/>
        <v>0</v>
      </c>
      <c r="AN1624" s="2">
        <f t="shared" si="639"/>
        <v>0</v>
      </c>
      <c r="AP1624" t="s">
        <v>2478</v>
      </c>
      <c r="AQ1624" t="s">
        <v>92</v>
      </c>
      <c r="AT1624">
        <v>2</v>
      </c>
      <c r="AU1624" s="95">
        <v>40</v>
      </c>
      <c r="AV1624" s="97">
        <v>61</v>
      </c>
      <c r="AW1624" s="100">
        <f t="shared" si="640"/>
        <v>40061</v>
      </c>
      <c r="AY1624" s="7" t="s">
        <v>1461</v>
      </c>
    </row>
    <row r="1625" spans="1:51" ht="13" hidden="1" customHeight="1" outlineLevel="1">
      <c r="A1625" t="s">
        <v>2106</v>
      </c>
      <c r="B1625" t="s">
        <v>92</v>
      </c>
      <c r="C1625" s="1">
        <f t="shared" si="629"/>
        <v>2896</v>
      </c>
      <c r="D1625" s="7">
        <f>IF(N1625&gt;0, RANK(N1625,(N1625:P1625,Q1625:AE1625)),0)</f>
        <v>2</v>
      </c>
      <c r="E1625" s="7">
        <f>IF(O1625&gt;0,RANK(O1625,(N1625:P1625,Q1625:AE1625)),0)</f>
        <v>1</v>
      </c>
      <c r="F1625" s="7">
        <f>IF(P1625&gt;0,RANK(P1625,(N1625:P1625,Q1625:AE1625)),0)</f>
        <v>5</v>
      </c>
      <c r="G1625" s="1">
        <f t="shared" si="641"/>
        <v>1197</v>
      </c>
      <c r="H1625" s="2">
        <f t="shared" si="642"/>
        <v>0.41332872928176795</v>
      </c>
      <c r="I1625" s="2"/>
      <c r="J1625" s="2">
        <f t="shared" si="632"/>
        <v>0.27279005524861877</v>
      </c>
      <c r="K1625" s="2">
        <f t="shared" si="633"/>
        <v>0.68611878453038677</v>
      </c>
      <c r="L1625" s="2">
        <f t="shared" si="634"/>
        <v>1.0359116022099447E-2</v>
      </c>
      <c r="M1625" s="2">
        <f t="shared" si="635"/>
        <v>3.0732044198895012E-2</v>
      </c>
      <c r="N1625" s="55">
        <v>790</v>
      </c>
      <c r="O1625" s="55">
        <v>1987</v>
      </c>
      <c r="P1625" s="55">
        <v>30</v>
      </c>
      <c r="Y1625" s="55">
        <v>36</v>
      </c>
      <c r="Z1625" s="55">
        <v>53</v>
      </c>
      <c r="AG1625" s="7">
        <f>IF(Q1625&gt;0,RANK(Q1625,(N1625:P1625,Q1625:AE1625)),0)</f>
        <v>0</v>
      </c>
      <c r="AH1625" s="7">
        <f>IF(R1625&gt;0,RANK(R1625,(N1625:P1625,Q1625:AE1625)),0)</f>
        <v>0</v>
      </c>
      <c r="AI1625" s="7">
        <f>IF(T1625&gt;0,RANK(T1625,(N1625:P1625,Q1625:AE1625)),0)</f>
        <v>0</v>
      </c>
      <c r="AJ1625" s="7">
        <f>IF(S1625&gt;0,RANK(S1625,(N1625:P1625,Q1625:AE1625)),0)</f>
        <v>0</v>
      </c>
      <c r="AK1625" s="2">
        <f t="shared" si="636"/>
        <v>0</v>
      </c>
      <c r="AL1625" s="2">
        <f t="shared" si="637"/>
        <v>0</v>
      </c>
      <c r="AM1625" s="2">
        <f t="shared" si="638"/>
        <v>0</v>
      </c>
      <c r="AN1625" s="2">
        <f t="shared" si="639"/>
        <v>0</v>
      </c>
      <c r="AP1625" t="s">
        <v>2106</v>
      </c>
      <c r="AQ1625" t="s">
        <v>92</v>
      </c>
      <c r="AT1625">
        <v>2</v>
      </c>
      <c r="AU1625" s="95">
        <v>40</v>
      </c>
      <c r="AV1625" s="97">
        <v>63</v>
      </c>
      <c r="AW1625" s="100">
        <f t="shared" si="640"/>
        <v>40063</v>
      </c>
      <c r="AY1625" s="7" t="s">
        <v>1461</v>
      </c>
    </row>
    <row r="1626" spans="1:51" ht="13" hidden="1" customHeight="1" outlineLevel="1">
      <c r="A1626" t="s">
        <v>2196</v>
      </c>
      <c r="B1626" t="s">
        <v>92</v>
      </c>
      <c r="C1626" s="1">
        <f t="shared" ref="C1626:C1657" si="643">SUM(N1626:AE1626)</f>
        <v>4198</v>
      </c>
      <c r="D1626" s="7">
        <f>IF(N1626&gt;0, RANK(N1626,(N1626:P1626,Q1626:AE1626)),0)</f>
        <v>2</v>
      </c>
      <c r="E1626" s="7">
        <f>IF(O1626&gt;0,RANK(O1626,(N1626:P1626,Q1626:AE1626)),0)</f>
        <v>1</v>
      </c>
      <c r="F1626" s="7">
        <f>IF(P1626&gt;0,RANK(P1626,(N1626:P1626,Q1626:AE1626)),0)</f>
        <v>3</v>
      </c>
      <c r="G1626" s="1">
        <f t="shared" si="641"/>
        <v>2815</v>
      </c>
      <c r="H1626" s="2">
        <f t="shared" si="642"/>
        <v>0.6705574082896617</v>
      </c>
      <c r="I1626" s="2"/>
      <c r="J1626" s="2">
        <f t="shared" ref="J1626:J1657" si="644">IF($C1626=0,"-",N1626/$C1626)</f>
        <v>0.15245354930919486</v>
      </c>
      <c r="K1626" s="2">
        <f t="shared" ref="K1626:K1657" si="645">IF($C1626=0,"-",O1626/$C1626)</f>
        <v>0.82301095759885656</v>
      </c>
      <c r="L1626" s="2">
        <f t="shared" ref="L1626:L1657" si="646">IF($C1626=0,"-",P1626/$C1626)</f>
        <v>1.1434016198189614E-2</v>
      </c>
      <c r="M1626" s="2">
        <f t="shared" ref="M1626:M1657" si="647">IF(C1626=0,"-",(1-J1626-K1626-L1626))</f>
        <v>1.3101476893758965E-2</v>
      </c>
      <c r="N1626" s="55">
        <v>640</v>
      </c>
      <c r="O1626" s="55">
        <v>3455</v>
      </c>
      <c r="P1626" s="55">
        <v>48</v>
      </c>
      <c r="Y1626" s="55">
        <v>19</v>
      </c>
      <c r="Z1626" s="55">
        <v>36</v>
      </c>
      <c r="AG1626" s="7">
        <f>IF(Q1626&gt;0,RANK(Q1626,(N1626:P1626,Q1626:AE1626)),0)</f>
        <v>0</v>
      </c>
      <c r="AH1626" s="7">
        <f>IF(R1626&gt;0,RANK(R1626,(N1626:P1626,Q1626:AE1626)),0)</f>
        <v>0</v>
      </c>
      <c r="AI1626" s="7">
        <f>IF(T1626&gt;0,RANK(T1626,(N1626:P1626,Q1626:AE1626)),0)</f>
        <v>0</v>
      </c>
      <c r="AJ1626" s="7">
        <f>IF(S1626&gt;0,RANK(S1626,(N1626:P1626,Q1626:AE1626)),0)</f>
        <v>0</v>
      </c>
      <c r="AK1626" s="2">
        <f t="shared" ref="AK1626:AK1657" si="648">IF($C1626=0,"-",Q1626/$C1626)</f>
        <v>0</v>
      </c>
      <c r="AL1626" s="2">
        <f t="shared" ref="AL1626:AL1657" si="649">IF($C1626=0,"-",R1626/$C1626)</f>
        <v>0</v>
      </c>
      <c r="AM1626" s="2">
        <f t="shared" ref="AM1626:AM1657" si="650">IF($C1626=0,"-",T1626/$C1626)</f>
        <v>0</v>
      </c>
      <c r="AN1626" s="2">
        <f t="shared" ref="AN1626:AN1657" si="651">IF($C1626=0,"-",S1626/$C1626)</f>
        <v>0</v>
      </c>
      <c r="AP1626" t="s">
        <v>2196</v>
      </c>
      <c r="AQ1626" t="s">
        <v>92</v>
      </c>
      <c r="AT1626">
        <v>2</v>
      </c>
      <c r="AU1626" s="95">
        <v>40</v>
      </c>
      <c r="AV1626" s="97">
        <v>65</v>
      </c>
      <c r="AW1626" s="100">
        <f t="shared" si="640"/>
        <v>40065</v>
      </c>
      <c r="AY1626" s="7" t="s">
        <v>1461</v>
      </c>
    </row>
    <row r="1627" spans="1:51" ht="13" hidden="1" customHeight="1" outlineLevel="1">
      <c r="A1627" t="s">
        <v>1268</v>
      </c>
      <c r="B1627" t="s">
        <v>92</v>
      </c>
      <c r="C1627" s="1">
        <f t="shared" si="643"/>
        <v>1228</v>
      </c>
      <c r="D1627" s="7">
        <f>IF(N1627&gt;0, RANK(N1627,(N1627:P1627,Q1627:AE1627)),0)</f>
        <v>2</v>
      </c>
      <c r="E1627" s="7">
        <f>IF(O1627&gt;0,RANK(O1627,(N1627:P1627,Q1627:AE1627)),0)</f>
        <v>1</v>
      </c>
      <c r="F1627" s="7">
        <f>IF(P1627&gt;0,RANK(P1627,(N1627:P1627,Q1627:AE1627)),0)</f>
        <v>3</v>
      </c>
      <c r="G1627" s="1">
        <f t="shared" si="641"/>
        <v>602</v>
      </c>
      <c r="H1627" s="2">
        <f t="shared" si="642"/>
        <v>0.49022801302931596</v>
      </c>
      <c r="I1627" s="2"/>
      <c r="J1627" s="2">
        <f t="shared" si="644"/>
        <v>0.23127035830618892</v>
      </c>
      <c r="K1627" s="2">
        <f t="shared" si="645"/>
        <v>0.72149837133550487</v>
      </c>
      <c r="L1627" s="2">
        <f t="shared" si="646"/>
        <v>2.1986970684039087E-2</v>
      </c>
      <c r="M1627" s="2">
        <f t="shared" si="647"/>
        <v>2.5244299674267123E-2</v>
      </c>
      <c r="N1627" s="55">
        <v>284</v>
      </c>
      <c r="O1627" s="55">
        <v>886</v>
      </c>
      <c r="P1627" s="55">
        <v>27</v>
      </c>
      <c r="Y1627" s="55">
        <v>8</v>
      </c>
      <c r="Z1627" s="55">
        <v>23</v>
      </c>
      <c r="AG1627" s="7">
        <f>IF(Q1627&gt;0,RANK(Q1627,(N1627:P1627,Q1627:AE1627)),0)</f>
        <v>0</v>
      </c>
      <c r="AH1627" s="7">
        <f>IF(R1627&gt;0,RANK(R1627,(N1627:P1627,Q1627:AE1627)),0)</f>
        <v>0</v>
      </c>
      <c r="AI1627" s="7">
        <f>IF(T1627&gt;0,RANK(T1627,(N1627:P1627,Q1627:AE1627)),0)</f>
        <v>0</v>
      </c>
      <c r="AJ1627" s="7">
        <f>IF(S1627&gt;0,RANK(S1627,(N1627:P1627,Q1627:AE1627)),0)</f>
        <v>0</v>
      </c>
      <c r="AK1627" s="2">
        <f t="shared" si="648"/>
        <v>0</v>
      </c>
      <c r="AL1627" s="2">
        <f t="shared" si="649"/>
        <v>0</v>
      </c>
      <c r="AM1627" s="2">
        <f t="shared" si="650"/>
        <v>0</v>
      </c>
      <c r="AN1627" s="2">
        <f t="shared" si="651"/>
        <v>0</v>
      </c>
      <c r="AP1627" t="s">
        <v>1268</v>
      </c>
      <c r="AQ1627" t="s">
        <v>92</v>
      </c>
      <c r="AT1627">
        <v>2</v>
      </c>
      <c r="AU1627" s="95">
        <v>40</v>
      </c>
      <c r="AV1627" s="97">
        <v>67</v>
      </c>
      <c r="AW1627" s="100">
        <f t="shared" si="640"/>
        <v>40067</v>
      </c>
      <c r="AY1627" s="7" t="s">
        <v>1461</v>
      </c>
    </row>
    <row r="1628" spans="1:51" ht="13" hidden="1" customHeight="1" outlineLevel="1">
      <c r="A1628" t="s">
        <v>323</v>
      </c>
      <c r="B1628" t="s">
        <v>92</v>
      </c>
      <c r="C1628" s="1">
        <f t="shared" si="643"/>
        <v>2350</v>
      </c>
      <c r="D1628" s="7">
        <f>IF(N1628&gt;0, RANK(N1628,(N1628:P1628,Q1628:AE1628)),0)</f>
        <v>2</v>
      </c>
      <c r="E1628" s="7">
        <f>IF(O1628&gt;0,RANK(O1628,(N1628:P1628,Q1628:AE1628)),0)</f>
        <v>1</v>
      </c>
      <c r="F1628" s="7">
        <f>IF(P1628&gt;0,RANK(P1628,(N1628:P1628,Q1628:AE1628)),0)</f>
        <v>4</v>
      </c>
      <c r="G1628" s="1">
        <f t="shared" si="641"/>
        <v>1020</v>
      </c>
      <c r="H1628" s="2">
        <f t="shared" si="642"/>
        <v>0.43404255319148938</v>
      </c>
      <c r="I1628" s="2"/>
      <c r="J1628" s="2">
        <f t="shared" si="644"/>
        <v>0.26085106382978723</v>
      </c>
      <c r="K1628" s="2">
        <f t="shared" si="645"/>
        <v>0.69489361702127661</v>
      </c>
      <c r="L1628" s="2">
        <f t="shared" si="646"/>
        <v>1.5319148936170212E-2</v>
      </c>
      <c r="M1628" s="2">
        <f t="shared" si="647"/>
        <v>2.8936170212766E-2</v>
      </c>
      <c r="N1628" s="55">
        <v>613</v>
      </c>
      <c r="O1628" s="55">
        <v>1633</v>
      </c>
      <c r="P1628" s="55">
        <v>36</v>
      </c>
      <c r="Y1628" s="55">
        <v>24</v>
      </c>
      <c r="Z1628" s="55">
        <v>44</v>
      </c>
      <c r="AG1628" s="7">
        <f>IF(Q1628&gt;0,RANK(Q1628,(N1628:P1628,Q1628:AE1628)),0)</f>
        <v>0</v>
      </c>
      <c r="AH1628" s="7">
        <f>IF(R1628&gt;0,RANK(R1628,(N1628:P1628,Q1628:AE1628)),0)</f>
        <v>0</v>
      </c>
      <c r="AI1628" s="7">
        <f>IF(T1628&gt;0,RANK(T1628,(N1628:P1628,Q1628:AE1628)),0)</f>
        <v>0</v>
      </c>
      <c r="AJ1628" s="7">
        <f>IF(S1628&gt;0,RANK(S1628,(N1628:P1628,Q1628:AE1628)),0)</f>
        <v>0</v>
      </c>
      <c r="AK1628" s="2">
        <f t="shared" si="648"/>
        <v>0</v>
      </c>
      <c r="AL1628" s="2">
        <f t="shared" si="649"/>
        <v>0</v>
      </c>
      <c r="AM1628" s="2">
        <f t="shared" si="650"/>
        <v>0</v>
      </c>
      <c r="AN1628" s="2">
        <f t="shared" si="651"/>
        <v>0</v>
      </c>
      <c r="AP1628" t="s">
        <v>323</v>
      </c>
      <c r="AQ1628" t="s">
        <v>92</v>
      </c>
      <c r="AT1628">
        <v>2</v>
      </c>
      <c r="AU1628" s="95">
        <v>40</v>
      </c>
      <c r="AV1628" s="97">
        <v>69</v>
      </c>
      <c r="AW1628" s="100">
        <f t="shared" si="640"/>
        <v>40069</v>
      </c>
      <c r="AY1628" s="7" t="s">
        <v>1461</v>
      </c>
    </row>
    <row r="1629" spans="1:51" ht="13" hidden="1" customHeight="1" outlineLevel="1">
      <c r="A1629" t="s">
        <v>1035</v>
      </c>
      <c r="B1629" t="s">
        <v>92</v>
      </c>
      <c r="C1629" s="1">
        <f t="shared" si="643"/>
        <v>9930</v>
      </c>
      <c r="D1629" s="7">
        <f>IF(N1629&gt;0, RANK(N1629,(N1629:P1629,Q1629:AE1629)),0)</f>
        <v>2</v>
      </c>
      <c r="E1629" s="7">
        <f>IF(O1629&gt;0,RANK(O1629,(N1629:P1629,Q1629:AE1629)),0)</f>
        <v>1</v>
      </c>
      <c r="F1629" s="7">
        <f>IF(P1629&gt;0,RANK(P1629,(N1629:P1629,Q1629:AE1629)),0)</f>
        <v>4</v>
      </c>
      <c r="G1629" s="1">
        <f t="shared" si="641"/>
        <v>5186</v>
      </c>
      <c r="H1629" s="2">
        <f t="shared" si="642"/>
        <v>0.52225579053373616</v>
      </c>
      <c r="I1629" s="2"/>
      <c r="J1629" s="2">
        <f t="shared" si="644"/>
        <v>0.21983887210473313</v>
      </c>
      <c r="K1629" s="2">
        <f t="shared" si="645"/>
        <v>0.74209466263846924</v>
      </c>
      <c r="L1629" s="2">
        <f t="shared" si="646"/>
        <v>1.3997985901309164E-2</v>
      </c>
      <c r="M1629" s="2">
        <f t="shared" si="647"/>
        <v>2.4068479355488524E-2</v>
      </c>
      <c r="N1629" s="55">
        <v>2183</v>
      </c>
      <c r="O1629" s="55">
        <v>7369</v>
      </c>
      <c r="P1629" s="55">
        <v>139</v>
      </c>
      <c r="Y1629" s="55">
        <v>79</v>
      </c>
      <c r="Z1629" s="55">
        <v>160</v>
      </c>
      <c r="AG1629" s="7">
        <f>IF(Q1629&gt;0,RANK(Q1629,(N1629:P1629,Q1629:AE1629)),0)</f>
        <v>0</v>
      </c>
      <c r="AH1629" s="7">
        <f>IF(R1629&gt;0,RANK(R1629,(N1629:P1629,Q1629:AE1629)),0)</f>
        <v>0</v>
      </c>
      <c r="AI1629" s="7">
        <f>IF(T1629&gt;0,RANK(T1629,(N1629:P1629,Q1629:AE1629)),0)</f>
        <v>0</v>
      </c>
      <c r="AJ1629" s="7">
        <f>IF(S1629&gt;0,RANK(S1629,(N1629:P1629,Q1629:AE1629)),0)</f>
        <v>0</v>
      </c>
      <c r="AK1629" s="2">
        <f t="shared" si="648"/>
        <v>0</v>
      </c>
      <c r="AL1629" s="2">
        <f t="shared" si="649"/>
        <v>0</v>
      </c>
      <c r="AM1629" s="2">
        <f t="shared" si="650"/>
        <v>0</v>
      </c>
      <c r="AN1629" s="2">
        <f t="shared" si="651"/>
        <v>0</v>
      </c>
      <c r="AP1629" t="s">
        <v>1035</v>
      </c>
      <c r="AQ1629" t="s">
        <v>92</v>
      </c>
      <c r="AT1629">
        <v>2</v>
      </c>
      <c r="AU1629" s="95">
        <v>40</v>
      </c>
      <c r="AV1629" s="97">
        <v>71</v>
      </c>
      <c r="AW1629" s="100">
        <f t="shared" si="640"/>
        <v>40071</v>
      </c>
      <c r="AY1629" s="7" t="s">
        <v>1461</v>
      </c>
    </row>
    <row r="1630" spans="1:51" ht="13" hidden="1" customHeight="1" outlineLevel="1">
      <c r="A1630" t="s">
        <v>1627</v>
      </c>
      <c r="B1630" t="s">
        <v>92</v>
      </c>
      <c r="C1630" s="1">
        <f t="shared" si="643"/>
        <v>3696</v>
      </c>
      <c r="D1630" s="7">
        <f>IF(N1630&gt;0, RANK(N1630,(N1630:P1630,Q1630:AE1630)),0)</f>
        <v>2</v>
      </c>
      <c r="E1630" s="7">
        <f>IF(O1630&gt;0,RANK(O1630,(N1630:P1630,Q1630:AE1630)),0)</f>
        <v>1</v>
      </c>
      <c r="F1630" s="7">
        <f>IF(P1630&gt;0,RANK(P1630,(N1630:P1630,Q1630:AE1630)),0)</f>
        <v>4</v>
      </c>
      <c r="G1630" s="1">
        <f t="shared" si="641"/>
        <v>2828</v>
      </c>
      <c r="H1630" s="2">
        <f t="shared" si="642"/>
        <v>0.76515151515151514</v>
      </c>
      <c r="I1630" s="2"/>
      <c r="J1630" s="2">
        <f t="shared" si="644"/>
        <v>0.10606060606060606</v>
      </c>
      <c r="K1630" s="2">
        <f t="shared" si="645"/>
        <v>0.87121212121212122</v>
      </c>
      <c r="L1630" s="2">
        <f t="shared" si="646"/>
        <v>7.846320346320346E-3</v>
      </c>
      <c r="M1630" s="2">
        <f t="shared" si="647"/>
        <v>1.4880952380952361E-2</v>
      </c>
      <c r="N1630" s="55">
        <v>392</v>
      </c>
      <c r="O1630" s="55">
        <v>3220</v>
      </c>
      <c r="P1630" s="55">
        <v>29</v>
      </c>
      <c r="Y1630" s="55">
        <v>20</v>
      </c>
      <c r="Z1630" s="55">
        <v>35</v>
      </c>
      <c r="AG1630" s="7">
        <f>IF(Q1630&gt;0,RANK(Q1630,(N1630:P1630,Q1630:AE1630)),0)</f>
        <v>0</v>
      </c>
      <c r="AH1630" s="7">
        <f>IF(R1630&gt;0,RANK(R1630,(N1630:P1630,Q1630:AE1630)),0)</f>
        <v>0</v>
      </c>
      <c r="AI1630" s="7">
        <f>IF(T1630&gt;0,RANK(T1630,(N1630:P1630,Q1630:AE1630)),0)</f>
        <v>0</v>
      </c>
      <c r="AJ1630" s="7">
        <f>IF(S1630&gt;0,RANK(S1630,(N1630:P1630,Q1630:AE1630)),0)</f>
        <v>0</v>
      </c>
      <c r="AK1630" s="2">
        <f t="shared" si="648"/>
        <v>0</v>
      </c>
      <c r="AL1630" s="2">
        <f t="shared" si="649"/>
        <v>0</v>
      </c>
      <c r="AM1630" s="2">
        <f t="shared" si="650"/>
        <v>0</v>
      </c>
      <c r="AN1630" s="2">
        <f t="shared" si="651"/>
        <v>0</v>
      </c>
      <c r="AP1630" t="s">
        <v>1627</v>
      </c>
      <c r="AQ1630" t="s">
        <v>92</v>
      </c>
      <c r="AT1630">
        <v>2</v>
      </c>
      <c r="AU1630" s="95">
        <v>40</v>
      </c>
      <c r="AV1630" s="97">
        <v>73</v>
      </c>
      <c r="AW1630" s="100">
        <f t="shared" si="640"/>
        <v>40073</v>
      </c>
      <c r="AY1630" s="7" t="s">
        <v>1461</v>
      </c>
    </row>
    <row r="1631" spans="1:51" ht="13" hidden="1" customHeight="1" outlineLevel="1">
      <c r="A1631" t="s">
        <v>2236</v>
      </c>
      <c r="B1631" t="s">
        <v>92</v>
      </c>
      <c r="C1631" s="1">
        <f t="shared" si="643"/>
        <v>2450</v>
      </c>
      <c r="D1631" s="7">
        <f>IF(N1631&gt;0, RANK(N1631,(N1631:P1631,Q1631:AE1631)),0)</f>
        <v>2</v>
      </c>
      <c r="E1631" s="7">
        <f>IF(O1631&gt;0,RANK(O1631,(N1631:P1631,Q1631:AE1631)),0)</f>
        <v>1</v>
      </c>
      <c r="F1631" s="7">
        <f>IF(P1631&gt;0,RANK(P1631,(N1631:P1631,Q1631:AE1631)),0)</f>
        <v>3</v>
      </c>
      <c r="G1631" s="1">
        <f t="shared" si="641"/>
        <v>1316</v>
      </c>
      <c r="H1631" s="2">
        <f t="shared" si="642"/>
        <v>0.53714285714285714</v>
      </c>
      <c r="I1631" s="2"/>
      <c r="J1631" s="2">
        <f t="shared" si="644"/>
        <v>0.22040816326530613</v>
      </c>
      <c r="K1631" s="2">
        <f t="shared" si="645"/>
        <v>0.75755102040816324</v>
      </c>
      <c r="L1631" s="2">
        <f t="shared" si="646"/>
        <v>7.3469387755102037E-3</v>
      </c>
      <c r="M1631" s="2">
        <f t="shared" si="647"/>
        <v>1.4693877551020451E-2</v>
      </c>
      <c r="N1631" s="55">
        <v>540</v>
      </c>
      <c r="O1631" s="55">
        <v>1856</v>
      </c>
      <c r="P1631" s="55">
        <v>18</v>
      </c>
      <c r="Y1631" s="55">
        <v>18</v>
      </c>
      <c r="Z1631" s="55">
        <v>18</v>
      </c>
      <c r="AG1631" s="7">
        <f>IF(Q1631&gt;0,RANK(Q1631,(N1631:P1631,Q1631:AE1631)),0)</f>
        <v>0</v>
      </c>
      <c r="AH1631" s="7">
        <f>IF(R1631&gt;0,RANK(R1631,(N1631:P1631,Q1631:AE1631)),0)</f>
        <v>0</v>
      </c>
      <c r="AI1631" s="7">
        <f>IF(T1631&gt;0,RANK(T1631,(N1631:P1631,Q1631:AE1631)),0)</f>
        <v>0</v>
      </c>
      <c r="AJ1631" s="7">
        <f>IF(S1631&gt;0,RANK(S1631,(N1631:P1631,Q1631:AE1631)),0)</f>
        <v>0</v>
      </c>
      <c r="AK1631" s="2">
        <f t="shared" si="648"/>
        <v>0</v>
      </c>
      <c r="AL1631" s="2">
        <f t="shared" si="649"/>
        <v>0</v>
      </c>
      <c r="AM1631" s="2">
        <f t="shared" si="650"/>
        <v>0</v>
      </c>
      <c r="AN1631" s="2">
        <f t="shared" si="651"/>
        <v>0</v>
      </c>
      <c r="AP1631" t="s">
        <v>2236</v>
      </c>
      <c r="AQ1631" t="s">
        <v>92</v>
      </c>
      <c r="AT1631">
        <v>2</v>
      </c>
      <c r="AU1631" s="95">
        <v>40</v>
      </c>
      <c r="AV1631" s="97">
        <v>75</v>
      </c>
      <c r="AW1631" s="100">
        <f t="shared" si="640"/>
        <v>40075</v>
      </c>
      <c r="AY1631" s="7" t="s">
        <v>1461</v>
      </c>
    </row>
    <row r="1632" spans="1:51" ht="13" hidden="1" customHeight="1" outlineLevel="1">
      <c r="A1632" t="s">
        <v>1020</v>
      </c>
      <c r="B1632" t="s">
        <v>92</v>
      </c>
      <c r="C1632" s="1">
        <f t="shared" si="643"/>
        <v>2345</v>
      </c>
      <c r="D1632" s="7">
        <f>IF(N1632&gt;0, RANK(N1632,(N1632:P1632,Q1632:AE1632)),0)</f>
        <v>2</v>
      </c>
      <c r="E1632" s="7">
        <f>IF(O1632&gt;0,RANK(O1632,(N1632:P1632,Q1632:AE1632)),0)</f>
        <v>1</v>
      </c>
      <c r="F1632" s="7">
        <f>IF(P1632&gt;0,RANK(P1632,(N1632:P1632,Q1632:AE1632)),0)</f>
        <v>4</v>
      </c>
      <c r="G1632" s="1">
        <f t="shared" si="641"/>
        <v>713</v>
      </c>
      <c r="H1632" s="2">
        <f t="shared" si="642"/>
        <v>0.30405117270788912</v>
      </c>
      <c r="I1632" s="2"/>
      <c r="J1632" s="2">
        <f t="shared" si="644"/>
        <v>0.33091684434968016</v>
      </c>
      <c r="K1632" s="2">
        <f t="shared" si="645"/>
        <v>0.63496801705756933</v>
      </c>
      <c r="L1632" s="2">
        <f t="shared" si="646"/>
        <v>1.1940298507462687E-2</v>
      </c>
      <c r="M1632" s="2">
        <f t="shared" si="647"/>
        <v>2.217484008528782E-2</v>
      </c>
      <c r="N1632" s="55">
        <v>776</v>
      </c>
      <c r="O1632" s="55">
        <v>1489</v>
      </c>
      <c r="P1632" s="55">
        <v>28</v>
      </c>
      <c r="Y1632" s="55">
        <v>18</v>
      </c>
      <c r="Z1632" s="55">
        <v>34</v>
      </c>
      <c r="AG1632" s="7">
        <f>IF(Q1632&gt;0,RANK(Q1632,(N1632:P1632,Q1632:AE1632)),0)</f>
        <v>0</v>
      </c>
      <c r="AH1632" s="7">
        <f>IF(R1632&gt;0,RANK(R1632,(N1632:P1632,Q1632:AE1632)),0)</f>
        <v>0</v>
      </c>
      <c r="AI1632" s="7">
        <f>IF(T1632&gt;0,RANK(T1632,(N1632:P1632,Q1632:AE1632)),0)</f>
        <v>0</v>
      </c>
      <c r="AJ1632" s="7">
        <f>IF(S1632&gt;0,RANK(S1632,(N1632:P1632,Q1632:AE1632)),0)</f>
        <v>0</v>
      </c>
      <c r="AK1632" s="2">
        <f t="shared" si="648"/>
        <v>0</v>
      </c>
      <c r="AL1632" s="2">
        <f t="shared" si="649"/>
        <v>0</v>
      </c>
      <c r="AM1632" s="2">
        <f t="shared" si="650"/>
        <v>0</v>
      </c>
      <c r="AN1632" s="2">
        <f t="shared" si="651"/>
        <v>0</v>
      </c>
      <c r="AP1632" t="s">
        <v>1020</v>
      </c>
      <c r="AQ1632" t="s">
        <v>92</v>
      </c>
      <c r="AT1632">
        <v>2</v>
      </c>
      <c r="AU1632" s="95">
        <v>40</v>
      </c>
      <c r="AV1632" s="97">
        <v>77</v>
      </c>
      <c r="AW1632" s="100">
        <f t="shared" si="640"/>
        <v>40077</v>
      </c>
      <c r="AY1632" s="7" t="s">
        <v>1461</v>
      </c>
    </row>
    <row r="1633" spans="1:51" ht="13" hidden="1" customHeight="1" outlineLevel="1">
      <c r="A1633" t="s">
        <v>2541</v>
      </c>
      <c r="B1633" t="s">
        <v>92</v>
      </c>
      <c r="C1633" s="1">
        <f t="shared" si="643"/>
        <v>9742</v>
      </c>
      <c r="D1633" s="7">
        <f>IF(N1633&gt;0, RANK(N1633,(N1633:P1633,Q1633:AE1633)),0)</f>
        <v>2</v>
      </c>
      <c r="E1633" s="7">
        <f>IF(O1633&gt;0,RANK(O1633,(N1633:P1633,Q1633:AE1633)),0)</f>
        <v>1</v>
      </c>
      <c r="F1633" s="7">
        <f>IF(P1633&gt;0,RANK(P1633,(N1633:P1633,Q1633:AE1633)),0)</f>
        <v>3</v>
      </c>
      <c r="G1633" s="1">
        <f t="shared" si="641"/>
        <v>3750</v>
      </c>
      <c r="H1633" s="2">
        <f t="shared" si="642"/>
        <v>0.38493122562102239</v>
      </c>
      <c r="I1633" s="2"/>
      <c r="J1633" s="2">
        <f t="shared" si="644"/>
        <v>0.28300143707657566</v>
      </c>
      <c r="K1633" s="2">
        <f t="shared" si="645"/>
        <v>0.66793266269759799</v>
      </c>
      <c r="L1633" s="2">
        <f t="shared" si="646"/>
        <v>2.2685280229932252E-2</v>
      </c>
      <c r="M1633" s="2">
        <f t="shared" si="647"/>
        <v>2.6380619995894101E-2</v>
      </c>
      <c r="N1633" s="55">
        <v>2757</v>
      </c>
      <c r="O1633" s="55">
        <v>6507</v>
      </c>
      <c r="P1633" s="55">
        <v>221</v>
      </c>
      <c r="Y1633" s="55">
        <v>88</v>
      </c>
      <c r="Z1633" s="55">
        <v>169</v>
      </c>
      <c r="AG1633" s="7">
        <f>IF(Q1633&gt;0,RANK(Q1633,(N1633:P1633,Q1633:AE1633)),0)</f>
        <v>0</v>
      </c>
      <c r="AH1633" s="7">
        <f>IF(R1633&gt;0,RANK(R1633,(N1633:P1633,Q1633:AE1633)),0)</f>
        <v>0</v>
      </c>
      <c r="AI1633" s="7">
        <f>IF(T1633&gt;0,RANK(T1633,(N1633:P1633,Q1633:AE1633)),0)</f>
        <v>0</v>
      </c>
      <c r="AJ1633" s="7">
        <f>IF(S1633&gt;0,RANK(S1633,(N1633:P1633,Q1633:AE1633)),0)</f>
        <v>0</v>
      </c>
      <c r="AK1633" s="2">
        <f t="shared" si="648"/>
        <v>0</v>
      </c>
      <c r="AL1633" s="2">
        <f t="shared" si="649"/>
        <v>0</v>
      </c>
      <c r="AM1633" s="2">
        <f t="shared" si="650"/>
        <v>0</v>
      </c>
      <c r="AN1633" s="2">
        <f t="shared" si="651"/>
        <v>0</v>
      </c>
      <c r="AP1633" t="s">
        <v>2541</v>
      </c>
      <c r="AQ1633" t="s">
        <v>92</v>
      </c>
      <c r="AT1633">
        <v>2</v>
      </c>
      <c r="AU1633" s="95">
        <v>40</v>
      </c>
      <c r="AV1633" s="97">
        <v>79</v>
      </c>
      <c r="AW1633" s="100">
        <f t="shared" si="640"/>
        <v>40079</v>
      </c>
      <c r="AY1633" s="7" t="s">
        <v>1461</v>
      </c>
    </row>
    <row r="1634" spans="1:51" ht="13" hidden="1" customHeight="1" outlineLevel="1">
      <c r="A1634" t="s">
        <v>181</v>
      </c>
      <c r="B1634" t="s">
        <v>92</v>
      </c>
      <c r="C1634" s="1">
        <f t="shared" si="643"/>
        <v>8661</v>
      </c>
      <c r="D1634" s="7">
        <f>IF(N1634&gt;0, RANK(N1634,(N1634:P1634,Q1634:AE1634)),0)</f>
        <v>2</v>
      </c>
      <c r="E1634" s="7">
        <f>IF(O1634&gt;0,RANK(O1634,(N1634:P1634,Q1634:AE1634)),0)</f>
        <v>1</v>
      </c>
      <c r="F1634" s="7">
        <f>IF(P1634&gt;0,RANK(P1634,(N1634:P1634,Q1634:AE1634)),0)</f>
        <v>4</v>
      </c>
      <c r="G1634" s="1">
        <f t="shared" si="641"/>
        <v>4839</v>
      </c>
      <c r="H1634" s="2">
        <f t="shared" si="642"/>
        <v>0.55871146518877723</v>
      </c>
      <c r="I1634" s="2"/>
      <c r="J1634" s="2">
        <f t="shared" si="644"/>
        <v>0.20355617134280107</v>
      </c>
      <c r="K1634" s="2">
        <f t="shared" si="645"/>
        <v>0.76226763653157836</v>
      </c>
      <c r="L1634" s="2">
        <f t="shared" si="646"/>
        <v>1.1315090636185198E-2</v>
      </c>
      <c r="M1634" s="2">
        <f t="shared" si="647"/>
        <v>2.286110148943531E-2</v>
      </c>
      <c r="N1634" s="55">
        <v>1763</v>
      </c>
      <c r="O1634" s="55">
        <v>6602</v>
      </c>
      <c r="P1634" s="55">
        <v>98</v>
      </c>
      <c r="Y1634" s="55">
        <v>79</v>
      </c>
      <c r="Z1634" s="55">
        <v>119</v>
      </c>
      <c r="AG1634" s="7">
        <f>IF(Q1634&gt;0,RANK(Q1634,(N1634:P1634,Q1634:AE1634)),0)</f>
        <v>0</v>
      </c>
      <c r="AH1634" s="7">
        <f>IF(R1634&gt;0,RANK(R1634,(N1634:P1634,Q1634:AE1634)),0)</f>
        <v>0</v>
      </c>
      <c r="AI1634" s="7">
        <f>IF(T1634&gt;0,RANK(T1634,(N1634:P1634,Q1634:AE1634)),0)</f>
        <v>0</v>
      </c>
      <c r="AJ1634" s="7">
        <f>IF(S1634&gt;0,RANK(S1634,(N1634:P1634,Q1634:AE1634)),0)</f>
        <v>0</v>
      </c>
      <c r="AK1634" s="2">
        <f t="shared" si="648"/>
        <v>0</v>
      </c>
      <c r="AL1634" s="2">
        <f t="shared" si="649"/>
        <v>0</v>
      </c>
      <c r="AM1634" s="2">
        <f t="shared" si="650"/>
        <v>0</v>
      </c>
      <c r="AN1634" s="2">
        <f t="shared" si="651"/>
        <v>0</v>
      </c>
      <c r="AP1634" t="s">
        <v>181</v>
      </c>
      <c r="AQ1634" t="s">
        <v>92</v>
      </c>
      <c r="AT1634">
        <v>2</v>
      </c>
      <c r="AU1634" s="95">
        <v>40</v>
      </c>
      <c r="AV1634" s="97">
        <v>81</v>
      </c>
      <c r="AW1634" s="100">
        <f t="shared" si="640"/>
        <v>40081</v>
      </c>
      <c r="AY1634" s="7" t="s">
        <v>1461</v>
      </c>
    </row>
    <row r="1635" spans="1:51" ht="13" hidden="1" customHeight="1" outlineLevel="1">
      <c r="A1635" t="s">
        <v>1936</v>
      </c>
      <c r="B1635" t="s">
        <v>92</v>
      </c>
      <c r="C1635" s="1">
        <f t="shared" si="643"/>
        <v>10665</v>
      </c>
      <c r="D1635" s="7">
        <f>IF(N1635&gt;0, RANK(N1635,(N1635:P1635,Q1635:AE1635)),0)</f>
        <v>2</v>
      </c>
      <c r="E1635" s="7">
        <f>IF(O1635&gt;0,RANK(O1635,(N1635:P1635,Q1635:AE1635)),0)</f>
        <v>1</v>
      </c>
      <c r="F1635" s="7">
        <f>IF(P1635&gt;0,RANK(P1635,(N1635:P1635,Q1635:AE1635)),0)</f>
        <v>4</v>
      </c>
      <c r="G1635" s="1">
        <f t="shared" si="641"/>
        <v>5784</v>
      </c>
      <c r="H1635" s="2">
        <f t="shared" si="642"/>
        <v>0.54233473980309421</v>
      </c>
      <c r="I1635" s="2"/>
      <c r="J1635" s="2">
        <f t="shared" si="644"/>
        <v>0.21153305203938116</v>
      </c>
      <c r="K1635" s="2">
        <f t="shared" si="645"/>
        <v>0.75386779184247543</v>
      </c>
      <c r="L1635" s="2">
        <f t="shared" si="646"/>
        <v>1.3220815752461323E-2</v>
      </c>
      <c r="M1635" s="2">
        <f t="shared" si="647"/>
        <v>2.1378340365682025E-2</v>
      </c>
      <c r="N1635" s="55">
        <v>2256</v>
      </c>
      <c r="O1635" s="55">
        <v>8040</v>
      </c>
      <c r="P1635" s="55">
        <v>141</v>
      </c>
      <c r="Y1635" s="55">
        <v>82</v>
      </c>
      <c r="Z1635" s="55">
        <v>146</v>
      </c>
      <c r="AG1635" s="7">
        <f>IF(Q1635&gt;0,RANK(Q1635,(N1635:P1635,Q1635:AE1635)),0)</f>
        <v>0</v>
      </c>
      <c r="AH1635" s="7">
        <f>IF(R1635&gt;0,RANK(R1635,(N1635:P1635,Q1635:AE1635)),0)</f>
        <v>0</v>
      </c>
      <c r="AI1635" s="7">
        <f>IF(T1635&gt;0,RANK(T1635,(N1635:P1635,Q1635:AE1635)),0)</f>
        <v>0</v>
      </c>
      <c r="AJ1635" s="7">
        <f>IF(S1635&gt;0,RANK(S1635,(N1635:P1635,Q1635:AE1635)),0)</f>
        <v>0</v>
      </c>
      <c r="AK1635" s="2">
        <f t="shared" si="648"/>
        <v>0</v>
      </c>
      <c r="AL1635" s="2">
        <f t="shared" si="649"/>
        <v>0</v>
      </c>
      <c r="AM1635" s="2">
        <f t="shared" si="650"/>
        <v>0</v>
      </c>
      <c r="AN1635" s="2">
        <f t="shared" si="651"/>
        <v>0</v>
      </c>
      <c r="AP1635" t="s">
        <v>1936</v>
      </c>
      <c r="AQ1635" t="s">
        <v>92</v>
      </c>
      <c r="AT1635">
        <v>2</v>
      </c>
      <c r="AU1635" s="95">
        <v>40</v>
      </c>
      <c r="AV1635" s="97">
        <v>83</v>
      </c>
      <c r="AW1635" s="100">
        <f t="shared" si="640"/>
        <v>40083</v>
      </c>
      <c r="AY1635" s="7" t="s">
        <v>1461</v>
      </c>
    </row>
    <row r="1636" spans="1:51" ht="13" hidden="1" customHeight="1" outlineLevel="1">
      <c r="A1636" t="s">
        <v>1213</v>
      </c>
      <c r="B1636" t="s">
        <v>92</v>
      </c>
      <c r="C1636" s="1">
        <f t="shared" si="643"/>
        <v>2136</v>
      </c>
      <c r="D1636" s="7">
        <f>IF(N1636&gt;0, RANK(N1636,(N1636:P1636,Q1636:AE1636)),0)</f>
        <v>2</v>
      </c>
      <c r="E1636" s="7">
        <f>IF(O1636&gt;0,RANK(O1636,(N1636:P1636,Q1636:AE1636)),0)</f>
        <v>1</v>
      </c>
      <c r="F1636" s="7">
        <f>IF(P1636&gt;0,RANK(P1636,(N1636:P1636,Q1636:AE1636)),0)</f>
        <v>3</v>
      </c>
      <c r="G1636" s="1">
        <f t="shared" si="641"/>
        <v>1014</v>
      </c>
      <c r="H1636" s="2">
        <f t="shared" si="642"/>
        <v>0.4747191011235955</v>
      </c>
      <c r="I1636" s="2"/>
      <c r="J1636" s="2">
        <f t="shared" si="644"/>
        <v>0.24344569288389514</v>
      </c>
      <c r="K1636" s="2">
        <f t="shared" si="645"/>
        <v>0.71816479400749067</v>
      </c>
      <c r="L1636" s="2">
        <f t="shared" si="646"/>
        <v>1.4981273408239701E-2</v>
      </c>
      <c r="M1636" s="2">
        <f t="shared" si="647"/>
        <v>2.3408239700374457E-2</v>
      </c>
      <c r="N1636" s="55">
        <v>520</v>
      </c>
      <c r="O1636" s="55">
        <v>1534</v>
      </c>
      <c r="P1636" s="55">
        <v>32</v>
      </c>
      <c r="Y1636" s="55">
        <v>20</v>
      </c>
      <c r="Z1636" s="55">
        <v>30</v>
      </c>
      <c r="AG1636" s="7">
        <f>IF(Q1636&gt;0,RANK(Q1636,(N1636:P1636,Q1636:AE1636)),0)</f>
        <v>0</v>
      </c>
      <c r="AH1636" s="7">
        <f>IF(R1636&gt;0,RANK(R1636,(N1636:P1636,Q1636:AE1636)),0)</f>
        <v>0</v>
      </c>
      <c r="AI1636" s="7">
        <f>IF(T1636&gt;0,RANK(T1636,(N1636:P1636,Q1636:AE1636)),0)</f>
        <v>0</v>
      </c>
      <c r="AJ1636" s="7">
        <f>IF(S1636&gt;0,RANK(S1636,(N1636:P1636,Q1636:AE1636)),0)</f>
        <v>0</v>
      </c>
      <c r="AK1636" s="2">
        <f t="shared" si="648"/>
        <v>0</v>
      </c>
      <c r="AL1636" s="2">
        <f t="shared" si="649"/>
        <v>0</v>
      </c>
      <c r="AM1636" s="2">
        <f t="shared" si="650"/>
        <v>0</v>
      </c>
      <c r="AN1636" s="2">
        <f t="shared" si="651"/>
        <v>0</v>
      </c>
      <c r="AP1636" t="s">
        <v>1213</v>
      </c>
      <c r="AQ1636" t="s">
        <v>92</v>
      </c>
      <c r="AT1636">
        <v>2</v>
      </c>
      <c r="AU1636" s="95">
        <v>40</v>
      </c>
      <c r="AV1636" s="97">
        <v>85</v>
      </c>
      <c r="AW1636" s="100">
        <f t="shared" si="640"/>
        <v>40085</v>
      </c>
      <c r="AY1636" s="7" t="s">
        <v>1461</v>
      </c>
    </row>
    <row r="1637" spans="1:51" ht="13" hidden="1" customHeight="1" outlineLevel="1">
      <c r="A1637" t="s">
        <v>1953</v>
      </c>
      <c r="B1637" t="s">
        <v>92</v>
      </c>
      <c r="C1637" s="1">
        <f t="shared" si="643"/>
        <v>9018</v>
      </c>
      <c r="D1637" s="7">
        <f>IF(N1637&gt;0, RANK(N1637,(N1637:P1637,Q1637:AE1637)),0)</f>
        <v>2</v>
      </c>
      <c r="E1637" s="7">
        <f>IF(O1637&gt;0,RANK(O1637,(N1637:P1637,Q1637:AE1637)),0)</f>
        <v>1</v>
      </c>
      <c r="F1637" s="7">
        <f>IF(P1637&gt;0,RANK(P1637,(N1637:P1637,Q1637:AE1637)),0)</f>
        <v>4</v>
      </c>
      <c r="G1637" s="1">
        <f t="shared" si="641"/>
        <v>5247</v>
      </c>
      <c r="H1637" s="2">
        <f t="shared" si="642"/>
        <v>0.58183632734530943</v>
      </c>
      <c r="I1637" s="2"/>
      <c r="J1637" s="2">
        <f t="shared" si="644"/>
        <v>0.19239299179418939</v>
      </c>
      <c r="K1637" s="2">
        <f t="shared" si="645"/>
        <v>0.77422931913949877</v>
      </c>
      <c r="L1637" s="2">
        <f t="shared" si="646"/>
        <v>1.1865158571745398E-2</v>
      </c>
      <c r="M1637" s="2">
        <f t="shared" si="647"/>
        <v>2.151253049456649E-2</v>
      </c>
      <c r="N1637" s="55">
        <v>1735</v>
      </c>
      <c r="O1637" s="55">
        <v>6982</v>
      </c>
      <c r="P1637" s="55">
        <v>107</v>
      </c>
      <c r="Y1637" s="55">
        <v>79</v>
      </c>
      <c r="Z1637" s="55">
        <v>115</v>
      </c>
      <c r="AG1637" s="7">
        <f>IF(Q1637&gt;0,RANK(Q1637,(N1637:P1637,Q1637:AE1637)),0)</f>
        <v>0</v>
      </c>
      <c r="AH1637" s="7">
        <f>IF(R1637&gt;0,RANK(R1637,(N1637:P1637,Q1637:AE1637)),0)</f>
        <v>0</v>
      </c>
      <c r="AI1637" s="7">
        <f>IF(T1637&gt;0,RANK(T1637,(N1637:P1637,Q1637:AE1637)),0)</f>
        <v>0</v>
      </c>
      <c r="AJ1637" s="7">
        <f>IF(S1637&gt;0,RANK(S1637,(N1637:P1637,Q1637:AE1637)),0)</f>
        <v>0</v>
      </c>
      <c r="AK1637" s="2">
        <f t="shared" si="648"/>
        <v>0</v>
      </c>
      <c r="AL1637" s="2">
        <f t="shared" si="649"/>
        <v>0</v>
      </c>
      <c r="AM1637" s="2">
        <f t="shared" si="650"/>
        <v>0</v>
      </c>
      <c r="AN1637" s="2">
        <f t="shared" si="651"/>
        <v>0</v>
      </c>
      <c r="AP1637" t="s">
        <v>1953</v>
      </c>
      <c r="AQ1637" t="s">
        <v>92</v>
      </c>
      <c r="AT1637">
        <v>2</v>
      </c>
      <c r="AU1637" s="95">
        <v>40</v>
      </c>
      <c r="AV1637" s="97">
        <v>87</v>
      </c>
      <c r="AW1637" s="100">
        <f t="shared" si="640"/>
        <v>40087</v>
      </c>
      <c r="AY1637" s="7" t="s">
        <v>1461</v>
      </c>
    </row>
    <row r="1638" spans="1:51" ht="13" hidden="1" customHeight="1" outlineLevel="1">
      <c r="A1638" t="s">
        <v>1954</v>
      </c>
      <c r="B1638" t="s">
        <v>92</v>
      </c>
      <c r="C1638" s="1">
        <f t="shared" si="643"/>
        <v>6664</v>
      </c>
      <c r="D1638" s="7">
        <f>IF(N1638&gt;0, RANK(N1638,(N1638:P1638,Q1638:AE1638)),0)</f>
        <v>2</v>
      </c>
      <c r="E1638" s="7">
        <f>IF(O1638&gt;0,RANK(O1638,(N1638:P1638,Q1638:AE1638)),0)</f>
        <v>1</v>
      </c>
      <c r="F1638" s="7">
        <f>IF(P1638&gt;0,RANK(P1638,(N1638:P1638,Q1638:AE1638)),0)</f>
        <v>4</v>
      </c>
      <c r="G1638" s="1">
        <f t="shared" si="641"/>
        <v>3127</v>
      </c>
      <c r="H1638" s="2">
        <f t="shared" si="642"/>
        <v>0.4692376950780312</v>
      </c>
      <c r="I1638" s="2"/>
      <c r="J1638" s="2">
        <f t="shared" si="644"/>
        <v>0.24279711884753902</v>
      </c>
      <c r="K1638" s="2">
        <f t="shared" si="645"/>
        <v>0.71203481392557022</v>
      </c>
      <c r="L1638" s="2">
        <f t="shared" si="646"/>
        <v>1.3805522208883553E-2</v>
      </c>
      <c r="M1638" s="2">
        <f t="shared" si="647"/>
        <v>3.1362545018007157E-2</v>
      </c>
      <c r="N1638" s="55">
        <v>1618</v>
      </c>
      <c r="O1638" s="55">
        <v>4745</v>
      </c>
      <c r="P1638" s="55">
        <v>92</v>
      </c>
      <c r="Y1638" s="55">
        <v>120</v>
      </c>
      <c r="Z1638" s="55">
        <v>89</v>
      </c>
      <c r="AG1638" s="7">
        <f>IF(Q1638&gt;0,RANK(Q1638,(N1638:P1638,Q1638:AE1638)),0)</f>
        <v>0</v>
      </c>
      <c r="AH1638" s="7">
        <f>IF(R1638&gt;0,RANK(R1638,(N1638:P1638,Q1638:AE1638)),0)</f>
        <v>0</v>
      </c>
      <c r="AI1638" s="7">
        <f>IF(T1638&gt;0,RANK(T1638,(N1638:P1638,Q1638:AE1638)),0)</f>
        <v>0</v>
      </c>
      <c r="AJ1638" s="7">
        <f>IF(S1638&gt;0,RANK(S1638,(N1638:P1638,Q1638:AE1638)),0)</f>
        <v>0</v>
      </c>
      <c r="AK1638" s="2">
        <f t="shared" si="648"/>
        <v>0</v>
      </c>
      <c r="AL1638" s="2">
        <f t="shared" si="649"/>
        <v>0</v>
      </c>
      <c r="AM1638" s="2">
        <f t="shared" si="650"/>
        <v>0</v>
      </c>
      <c r="AN1638" s="2">
        <f t="shared" si="651"/>
        <v>0</v>
      </c>
      <c r="AP1638" t="s">
        <v>1954</v>
      </c>
      <c r="AQ1638" t="s">
        <v>92</v>
      </c>
      <c r="AT1638">
        <v>2</v>
      </c>
      <c r="AU1638" s="95">
        <v>40</v>
      </c>
      <c r="AV1638" s="97">
        <v>89</v>
      </c>
      <c r="AW1638" s="100">
        <f t="shared" si="640"/>
        <v>40089</v>
      </c>
      <c r="AY1638" s="7" t="s">
        <v>1461</v>
      </c>
    </row>
    <row r="1639" spans="1:51" ht="13" hidden="1" customHeight="1" outlineLevel="1">
      <c r="A1639" t="s">
        <v>904</v>
      </c>
      <c r="B1639" t="s">
        <v>92</v>
      </c>
      <c r="C1639" s="1">
        <f t="shared" si="643"/>
        <v>4602</v>
      </c>
      <c r="D1639" s="7">
        <f>IF(N1639&gt;0, RANK(N1639,(N1639:P1639,Q1639:AE1639)),0)</f>
        <v>2</v>
      </c>
      <c r="E1639" s="7">
        <f>IF(O1639&gt;0,RANK(O1639,(N1639:P1639,Q1639:AE1639)),0)</f>
        <v>1</v>
      </c>
      <c r="F1639" s="7">
        <f>IF(P1639&gt;0,RANK(P1639,(N1639:P1639,Q1639:AE1639)),0)</f>
        <v>3</v>
      </c>
      <c r="G1639" s="1">
        <f t="shared" si="641"/>
        <v>1368</v>
      </c>
      <c r="H1639" s="2">
        <f t="shared" si="642"/>
        <v>0.29726205997392435</v>
      </c>
      <c r="I1639" s="2"/>
      <c r="J1639" s="2">
        <f t="shared" si="644"/>
        <v>0.33615819209039549</v>
      </c>
      <c r="K1639" s="2">
        <f t="shared" si="645"/>
        <v>0.63342025206431984</v>
      </c>
      <c r="L1639" s="2">
        <f t="shared" si="646"/>
        <v>1.2603215993046502E-2</v>
      </c>
      <c r="M1639" s="2">
        <f t="shared" si="647"/>
        <v>1.7818339852238109E-2</v>
      </c>
      <c r="N1639" s="55">
        <v>1547</v>
      </c>
      <c r="O1639" s="55">
        <v>2915</v>
      </c>
      <c r="P1639" s="55">
        <v>58</v>
      </c>
      <c r="Y1639" s="55">
        <v>31</v>
      </c>
      <c r="Z1639" s="55">
        <v>51</v>
      </c>
      <c r="AG1639" s="7">
        <f>IF(Q1639&gt;0,RANK(Q1639,(N1639:P1639,Q1639:AE1639)),0)</f>
        <v>0</v>
      </c>
      <c r="AH1639" s="7">
        <f>IF(R1639&gt;0,RANK(R1639,(N1639:P1639,Q1639:AE1639)),0)</f>
        <v>0</v>
      </c>
      <c r="AI1639" s="7">
        <f>IF(T1639&gt;0,RANK(T1639,(N1639:P1639,Q1639:AE1639)),0)</f>
        <v>0</v>
      </c>
      <c r="AJ1639" s="7">
        <f>IF(S1639&gt;0,RANK(S1639,(N1639:P1639,Q1639:AE1639)),0)</f>
        <v>0</v>
      </c>
      <c r="AK1639" s="2">
        <f t="shared" si="648"/>
        <v>0</v>
      </c>
      <c r="AL1639" s="2">
        <f t="shared" si="649"/>
        <v>0</v>
      </c>
      <c r="AM1639" s="2">
        <f t="shared" si="650"/>
        <v>0</v>
      </c>
      <c r="AN1639" s="2">
        <f t="shared" si="651"/>
        <v>0</v>
      </c>
      <c r="AP1639" t="s">
        <v>904</v>
      </c>
      <c r="AQ1639" t="s">
        <v>92</v>
      </c>
      <c r="AT1639">
        <v>2</v>
      </c>
      <c r="AU1639" s="95">
        <v>40</v>
      </c>
      <c r="AV1639" s="97">
        <v>91</v>
      </c>
      <c r="AW1639" s="100">
        <f t="shared" si="640"/>
        <v>40091</v>
      </c>
      <c r="AY1639" s="7" t="s">
        <v>1461</v>
      </c>
    </row>
    <row r="1640" spans="1:51" ht="13" hidden="1" customHeight="1" outlineLevel="1">
      <c r="A1640" t="s">
        <v>2242</v>
      </c>
      <c r="B1640" t="s">
        <v>92</v>
      </c>
      <c r="C1640" s="1">
        <f t="shared" si="643"/>
        <v>2207</v>
      </c>
      <c r="D1640" s="7">
        <f>IF(N1640&gt;0, RANK(N1640,(N1640:P1640,Q1640:AE1640)),0)</f>
        <v>2</v>
      </c>
      <c r="E1640" s="7">
        <f>IF(O1640&gt;0,RANK(O1640,(N1640:P1640,Q1640:AE1640)),0)</f>
        <v>1</v>
      </c>
      <c r="F1640" s="7">
        <f>IF(P1640&gt;0,RANK(P1640,(N1640:P1640,Q1640:AE1640)),0)</f>
        <v>5</v>
      </c>
      <c r="G1640" s="1">
        <f t="shared" si="641"/>
        <v>1603</v>
      </c>
      <c r="H1640" s="2">
        <f t="shared" si="642"/>
        <v>0.72632532850022657</v>
      </c>
      <c r="I1640" s="2"/>
      <c r="J1640" s="2">
        <f t="shared" si="644"/>
        <v>9.1980063434526513E-2</v>
      </c>
      <c r="K1640" s="2">
        <f t="shared" si="645"/>
        <v>0.81830539193475305</v>
      </c>
      <c r="L1640" s="2">
        <f t="shared" si="646"/>
        <v>5.4372451291345722E-3</v>
      </c>
      <c r="M1640" s="2">
        <f t="shared" si="647"/>
        <v>8.4277299501585912E-2</v>
      </c>
      <c r="N1640" s="55">
        <v>203</v>
      </c>
      <c r="O1640" s="55">
        <v>1806</v>
      </c>
      <c r="P1640" s="55">
        <v>12</v>
      </c>
      <c r="Y1640" s="55">
        <v>16</v>
      </c>
      <c r="Z1640" s="55">
        <v>170</v>
      </c>
      <c r="AG1640" s="7">
        <f>IF(Q1640&gt;0,RANK(Q1640,(N1640:P1640,Q1640:AE1640)),0)</f>
        <v>0</v>
      </c>
      <c r="AH1640" s="7">
        <f>IF(R1640&gt;0,RANK(R1640,(N1640:P1640,Q1640:AE1640)),0)</f>
        <v>0</v>
      </c>
      <c r="AI1640" s="7">
        <f>IF(T1640&gt;0,RANK(T1640,(N1640:P1640,Q1640:AE1640)),0)</f>
        <v>0</v>
      </c>
      <c r="AJ1640" s="7">
        <f>IF(S1640&gt;0,RANK(S1640,(N1640:P1640,Q1640:AE1640)),0)</f>
        <v>0</v>
      </c>
      <c r="AK1640" s="2">
        <f t="shared" si="648"/>
        <v>0</v>
      </c>
      <c r="AL1640" s="2">
        <f t="shared" si="649"/>
        <v>0</v>
      </c>
      <c r="AM1640" s="2">
        <f t="shared" si="650"/>
        <v>0</v>
      </c>
      <c r="AN1640" s="2">
        <f t="shared" si="651"/>
        <v>0</v>
      </c>
      <c r="AP1640" t="s">
        <v>2242</v>
      </c>
      <c r="AQ1640" t="s">
        <v>92</v>
      </c>
      <c r="AT1640">
        <v>2</v>
      </c>
      <c r="AU1640" s="95">
        <v>40</v>
      </c>
      <c r="AV1640" s="97">
        <v>93</v>
      </c>
      <c r="AW1640" s="100">
        <f t="shared" si="640"/>
        <v>40093</v>
      </c>
      <c r="AY1640" s="7" t="s">
        <v>1461</v>
      </c>
    </row>
    <row r="1641" spans="1:51" ht="13" hidden="1" customHeight="1" outlineLevel="1">
      <c r="A1641" t="s">
        <v>966</v>
      </c>
      <c r="B1641" t="s">
        <v>92</v>
      </c>
      <c r="C1641" s="1">
        <f t="shared" si="643"/>
        <v>3399</v>
      </c>
      <c r="D1641" s="7">
        <f>IF(N1641&gt;0, RANK(N1641,(N1641:P1641,Q1641:AE1641)),0)</f>
        <v>2</v>
      </c>
      <c r="E1641" s="7">
        <f>IF(O1641&gt;0,RANK(O1641,(N1641:P1641,Q1641:AE1641)),0)</f>
        <v>1</v>
      </c>
      <c r="F1641" s="7">
        <f>IF(P1641&gt;0,RANK(P1641,(N1641:P1641,Q1641:AE1641)),0)</f>
        <v>4</v>
      </c>
      <c r="G1641" s="1">
        <f t="shared" si="641"/>
        <v>1763</v>
      </c>
      <c r="H1641" s="2">
        <f t="shared" si="642"/>
        <v>0.51868196528390698</v>
      </c>
      <c r="I1641" s="2"/>
      <c r="J1641" s="2">
        <f t="shared" si="644"/>
        <v>0.22300676669608707</v>
      </c>
      <c r="K1641" s="2">
        <f t="shared" si="645"/>
        <v>0.74168873197999408</v>
      </c>
      <c r="L1641" s="2">
        <f t="shared" si="646"/>
        <v>1.1768167107972934E-2</v>
      </c>
      <c r="M1641" s="2">
        <f t="shared" si="647"/>
        <v>2.3536334215945892E-2</v>
      </c>
      <c r="N1641" s="55">
        <v>758</v>
      </c>
      <c r="O1641" s="55">
        <v>2521</v>
      </c>
      <c r="P1641" s="55">
        <v>40</v>
      </c>
      <c r="Y1641" s="55">
        <v>22</v>
      </c>
      <c r="Z1641" s="55">
        <v>58</v>
      </c>
      <c r="AG1641" s="7">
        <f>IF(Q1641&gt;0,RANK(Q1641,(N1641:P1641,Q1641:AE1641)),0)</f>
        <v>0</v>
      </c>
      <c r="AH1641" s="7">
        <f>IF(R1641&gt;0,RANK(R1641,(N1641:P1641,Q1641:AE1641)),0)</f>
        <v>0</v>
      </c>
      <c r="AI1641" s="7">
        <f>IF(T1641&gt;0,RANK(T1641,(N1641:P1641,Q1641:AE1641)),0)</f>
        <v>0</v>
      </c>
      <c r="AJ1641" s="7">
        <f>IF(S1641&gt;0,RANK(S1641,(N1641:P1641,Q1641:AE1641)),0)</f>
        <v>0</v>
      </c>
      <c r="AK1641" s="2">
        <f t="shared" si="648"/>
        <v>0</v>
      </c>
      <c r="AL1641" s="2">
        <f t="shared" si="649"/>
        <v>0</v>
      </c>
      <c r="AM1641" s="2">
        <f t="shared" si="650"/>
        <v>0</v>
      </c>
      <c r="AN1641" s="2">
        <f t="shared" si="651"/>
        <v>0</v>
      </c>
      <c r="AP1641" t="s">
        <v>966</v>
      </c>
      <c r="AQ1641" t="s">
        <v>92</v>
      </c>
      <c r="AT1641">
        <v>2</v>
      </c>
      <c r="AU1641" s="95">
        <v>40</v>
      </c>
      <c r="AV1641" s="97">
        <v>95</v>
      </c>
      <c r="AW1641" s="100">
        <f t="shared" si="640"/>
        <v>40095</v>
      </c>
      <c r="AY1641" s="7" t="s">
        <v>1461</v>
      </c>
    </row>
    <row r="1642" spans="1:51" ht="13" hidden="1" customHeight="1" outlineLevel="1">
      <c r="A1642" t="s">
        <v>2008</v>
      </c>
      <c r="B1642" t="s">
        <v>92</v>
      </c>
      <c r="C1642" s="1">
        <f t="shared" si="643"/>
        <v>9466</v>
      </c>
      <c r="D1642" s="7">
        <f>IF(N1642&gt;0, RANK(N1642,(N1642:P1642,Q1642:AE1642)),0)</f>
        <v>2</v>
      </c>
      <c r="E1642" s="7">
        <f>IF(O1642&gt;0,RANK(O1642,(N1642:P1642,Q1642:AE1642)),0)</f>
        <v>1</v>
      </c>
      <c r="F1642" s="7">
        <f>IF(P1642&gt;0,RANK(P1642,(N1642:P1642,Q1642:AE1642)),0)</f>
        <v>4</v>
      </c>
      <c r="G1642" s="1">
        <f t="shared" si="641"/>
        <v>3621</v>
      </c>
      <c r="H1642" s="2">
        <f t="shared" si="642"/>
        <v>0.38252693851679698</v>
      </c>
      <c r="I1642" s="2"/>
      <c r="J1642" s="2">
        <f t="shared" si="644"/>
        <v>0.28892879780266217</v>
      </c>
      <c r="K1642" s="2">
        <f t="shared" si="645"/>
        <v>0.6714557363194591</v>
      </c>
      <c r="L1642" s="2">
        <f t="shared" si="646"/>
        <v>8.7682231143038237E-3</v>
      </c>
      <c r="M1642" s="2">
        <f t="shared" si="647"/>
        <v>3.0847242763574853E-2</v>
      </c>
      <c r="N1642" s="55">
        <v>2735</v>
      </c>
      <c r="O1642" s="55">
        <v>6356</v>
      </c>
      <c r="P1642" s="55">
        <v>83</v>
      </c>
      <c r="Y1642" s="55">
        <v>211</v>
      </c>
      <c r="Z1642" s="55">
        <v>81</v>
      </c>
      <c r="AG1642" s="7">
        <f>IF(Q1642&gt;0,RANK(Q1642,(N1642:P1642,Q1642:AE1642)),0)</f>
        <v>0</v>
      </c>
      <c r="AH1642" s="7">
        <f>IF(R1642&gt;0,RANK(R1642,(N1642:P1642,Q1642:AE1642)),0)</f>
        <v>0</v>
      </c>
      <c r="AI1642" s="7">
        <f>IF(T1642&gt;0,RANK(T1642,(N1642:P1642,Q1642:AE1642)),0)</f>
        <v>0</v>
      </c>
      <c r="AJ1642" s="7">
        <f>IF(S1642&gt;0,RANK(S1642,(N1642:P1642,Q1642:AE1642)),0)</f>
        <v>0</v>
      </c>
      <c r="AK1642" s="2">
        <f t="shared" si="648"/>
        <v>0</v>
      </c>
      <c r="AL1642" s="2">
        <f t="shared" si="649"/>
        <v>0</v>
      </c>
      <c r="AM1642" s="2">
        <f t="shared" si="650"/>
        <v>0</v>
      </c>
      <c r="AN1642" s="2">
        <f t="shared" si="651"/>
        <v>0</v>
      </c>
      <c r="AP1642" t="s">
        <v>2008</v>
      </c>
      <c r="AQ1642" t="s">
        <v>92</v>
      </c>
      <c r="AT1642">
        <v>2</v>
      </c>
      <c r="AU1642" s="95">
        <v>40</v>
      </c>
      <c r="AV1642" s="97">
        <v>97</v>
      </c>
      <c r="AW1642" s="100">
        <f t="shared" si="640"/>
        <v>40097</v>
      </c>
      <c r="AY1642" s="7" t="s">
        <v>1461</v>
      </c>
    </row>
    <row r="1643" spans="1:51" ht="13" hidden="1" customHeight="1" outlineLevel="1">
      <c r="A1643" t="s">
        <v>1036</v>
      </c>
      <c r="B1643" t="s">
        <v>92</v>
      </c>
      <c r="C1643" s="1">
        <f t="shared" si="643"/>
        <v>2931</v>
      </c>
      <c r="D1643" s="7">
        <f>IF(N1643&gt;0, RANK(N1643,(N1643:P1643,Q1643:AE1643)),0)</f>
        <v>2</v>
      </c>
      <c r="E1643" s="7">
        <f>IF(O1643&gt;0,RANK(O1643,(N1643:P1643,Q1643:AE1643)),0)</f>
        <v>1</v>
      </c>
      <c r="F1643" s="7">
        <f>IF(P1643&gt;0,RANK(P1643,(N1643:P1643,Q1643:AE1643)),0)</f>
        <v>3</v>
      </c>
      <c r="G1643" s="1">
        <f t="shared" si="641"/>
        <v>1392</v>
      </c>
      <c r="H1643" s="2">
        <f t="shared" si="642"/>
        <v>0.47492323439099282</v>
      </c>
      <c r="I1643" s="2"/>
      <c r="J1643" s="2">
        <f t="shared" si="644"/>
        <v>0.24462640736949848</v>
      </c>
      <c r="K1643" s="2">
        <f t="shared" si="645"/>
        <v>0.7195496417604913</v>
      </c>
      <c r="L1643" s="2">
        <f t="shared" si="646"/>
        <v>1.3988399863527807E-2</v>
      </c>
      <c r="M1643" s="2">
        <f t="shared" si="647"/>
        <v>2.1835551006482417E-2</v>
      </c>
      <c r="N1643" s="55">
        <v>717</v>
      </c>
      <c r="O1643" s="55">
        <v>2109</v>
      </c>
      <c r="P1643" s="55">
        <v>41</v>
      </c>
      <c r="Y1643" s="55">
        <v>26</v>
      </c>
      <c r="Z1643" s="55">
        <v>38</v>
      </c>
      <c r="AG1643" s="7">
        <f>IF(Q1643&gt;0,RANK(Q1643,(N1643:P1643,Q1643:AE1643)),0)</f>
        <v>0</v>
      </c>
      <c r="AH1643" s="7">
        <f>IF(R1643&gt;0,RANK(R1643,(N1643:P1643,Q1643:AE1643)),0)</f>
        <v>0</v>
      </c>
      <c r="AI1643" s="7">
        <f>IF(T1643&gt;0,RANK(T1643,(N1643:P1643,Q1643:AE1643)),0)</f>
        <v>0</v>
      </c>
      <c r="AJ1643" s="7">
        <f>IF(S1643&gt;0,RANK(S1643,(N1643:P1643,Q1643:AE1643)),0)</f>
        <v>0</v>
      </c>
      <c r="AK1643" s="2">
        <f t="shared" si="648"/>
        <v>0</v>
      </c>
      <c r="AL1643" s="2">
        <f t="shared" si="649"/>
        <v>0</v>
      </c>
      <c r="AM1643" s="2">
        <f t="shared" si="650"/>
        <v>0</v>
      </c>
      <c r="AN1643" s="2">
        <f t="shared" si="651"/>
        <v>0</v>
      </c>
      <c r="AP1643" t="s">
        <v>1036</v>
      </c>
      <c r="AQ1643" t="s">
        <v>92</v>
      </c>
      <c r="AT1643">
        <v>2</v>
      </c>
      <c r="AU1643" s="95">
        <v>40</v>
      </c>
      <c r="AV1643" s="97">
        <v>99</v>
      </c>
      <c r="AW1643" s="100">
        <f t="shared" si="640"/>
        <v>40099</v>
      </c>
      <c r="AY1643" s="7" t="s">
        <v>1461</v>
      </c>
    </row>
    <row r="1644" spans="1:51" ht="13" hidden="1" customHeight="1" outlineLevel="1">
      <c r="A1644" t="s">
        <v>1630</v>
      </c>
      <c r="B1644" t="s">
        <v>92</v>
      </c>
      <c r="C1644" s="1">
        <f t="shared" si="643"/>
        <v>14279</v>
      </c>
      <c r="D1644" s="7">
        <f>IF(N1644&gt;0, RANK(N1644,(N1644:P1644,Q1644:AE1644)),0)</f>
        <v>2</v>
      </c>
      <c r="E1644" s="7">
        <f>IF(O1644&gt;0,RANK(O1644,(N1644:P1644,Q1644:AE1644)),0)</f>
        <v>1</v>
      </c>
      <c r="F1644" s="7">
        <f>IF(P1644&gt;0,RANK(P1644,(N1644:P1644,Q1644:AE1644)),0)</f>
        <v>3</v>
      </c>
      <c r="G1644" s="1">
        <f t="shared" si="641"/>
        <v>3468</v>
      </c>
      <c r="H1644" s="2">
        <f t="shared" si="642"/>
        <v>0.24287415085089992</v>
      </c>
      <c r="I1644" s="2"/>
      <c r="J1644" s="2">
        <f t="shared" si="644"/>
        <v>0.36052944884095522</v>
      </c>
      <c r="K1644" s="2">
        <f t="shared" si="645"/>
        <v>0.6034035996918552</v>
      </c>
      <c r="L1644" s="2">
        <f t="shared" si="646"/>
        <v>1.4846978079697457E-2</v>
      </c>
      <c r="M1644" s="2">
        <f t="shared" si="647"/>
        <v>2.1219973387492177E-2</v>
      </c>
      <c r="N1644" s="55">
        <v>5148</v>
      </c>
      <c r="O1644" s="55">
        <v>8616</v>
      </c>
      <c r="P1644" s="55">
        <v>212</v>
      </c>
      <c r="Y1644" s="55">
        <v>152</v>
      </c>
      <c r="Z1644" s="55">
        <v>151</v>
      </c>
      <c r="AG1644" s="7">
        <f>IF(Q1644&gt;0,RANK(Q1644,(N1644:P1644,Q1644:AE1644)),0)</f>
        <v>0</v>
      </c>
      <c r="AH1644" s="7">
        <f>IF(R1644&gt;0,RANK(R1644,(N1644:P1644,Q1644:AE1644)),0)</f>
        <v>0</v>
      </c>
      <c r="AI1644" s="7">
        <f>IF(T1644&gt;0,RANK(T1644,(N1644:P1644,Q1644:AE1644)),0)</f>
        <v>0</v>
      </c>
      <c r="AJ1644" s="7">
        <f>IF(S1644&gt;0,RANK(S1644,(N1644:P1644,Q1644:AE1644)),0)</f>
        <v>0</v>
      </c>
      <c r="AK1644" s="2">
        <f t="shared" si="648"/>
        <v>0</v>
      </c>
      <c r="AL1644" s="2">
        <f t="shared" si="649"/>
        <v>0</v>
      </c>
      <c r="AM1644" s="2">
        <f t="shared" si="650"/>
        <v>0</v>
      </c>
      <c r="AN1644" s="2">
        <f t="shared" si="651"/>
        <v>0</v>
      </c>
      <c r="AP1644" t="s">
        <v>1630</v>
      </c>
      <c r="AQ1644" t="s">
        <v>92</v>
      </c>
      <c r="AT1644">
        <v>2</v>
      </c>
      <c r="AU1644" s="95">
        <v>40</v>
      </c>
      <c r="AV1644" s="97">
        <v>101</v>
      </c>
      <c r="AW1644" s="100">
        <f t="shared" si="640"/>
        <v>40101</v>
      </c>
      <c r="AY1644" s="7" t="s">
        <v>1461</v>
      </c>
    </row>
    <row r="1645" spans="1:51" ht="13" hidden="1" customHeight="1" outlineLevel="1">
      <c r="A1645" t="s">
        <v>2494</v>
      </c>
      <c r="B1645" t="s">
        <v>92</v>
      </c>
      <c r="C1645" s="1">
        <f t="shared" si="643"/>
        <v>2907</v>
      </c>
      <c r="D1645" s="7">
        <f>IF(N1645&gt;0, RANK(N1645,(N1645:P1645,Q1645:AE1645)),0)</f>
        <v>2</v>
      </c>
      <c r="E1645" s="7">
        <f>IF(O1645&gt;0,RANK(O1645,(N1645:P1645,Q1645:AE1645)),0)</f>
        <v>1</v>
      </c>
      <c r="F1645" s="7">
        <f>IF(P1645&gt;0,RANK(P1645,(N1645:P1645,Q1645:AE1645)),0)</f>
        <v>4</v>
      </c>
      <c r="G1645" s="1">
        <f t="shared" si="641"/>
        <v>1800</v>
      </c>
      <c r="H1645" s="2">
        <f t="shared" si="642"/>
        <v>0.61919504643962853</v>
      </c>
      <c r="I1645" s="2"/>
      <c r="J1645" s="2">
        <f t="shared" si="644"/>
        <v>0.17750257997936017</v>
      </c>
      <c r="K1645" s="2">
        <f t="shared" si="645"/>
        <v>0.79669762641898867</v>
      </c>
      <c r="L1645" s="2">
        <f t="shared" si="646"/>
        <v>7.9119367045063643E-3</v>
      </c>
      <c r="M1645" s="2">
        <f t="shared" si="647"/>
        <v>1.7887856897144824E-2</v>
      </c>
      <c r="N1645" s="55">
        <v>516</v>
      </c>
      <c r="O1645" s="55">
        <v>2316</v>
      </c>
      <c r="P1645" s="55">
        <v>23</v>
      </c>
      <c r="Y1645" s="55">
        <v>22</v>
      </c>
      <c r="Z1645" s="55">
        <v>30</v>
      </c>
      <c r="AG1645" s="7">
        <f>IF(Q1645&gt;0,RANK(Q1645,(N1645:P1645,Q1645:AE1645)),0)</f>
        <v>0</v>
      </c>
      <c r="AH1645" s="7">
        <f>IF(R1645&gt;0,RANK(R1645,(N1645:P1645,Q1645:AE1645)),0)</f>
        <v>0</v>
      </c>
      <c r="AI1645" s="7">
        <f>IF(T1645&gt;0,RANK(T1645,(N1645:P1645,Q1645:AE1645)),0)</f>
        <v>0</v>
      </c>
      <c r="AJ1645" s="7">
        <f>IF(S1645&gt;0,RANK(S1645,(N1645:P1645,Q1645:AE1645)),0)</f>
        <v>0</v>
      </c>
      <c r="AK1645" s="2">
        <f t="shared" si="648"/>
        <v>0</v>
      </c>
      <c r="AL1645" s="2">
        <f t="shared" si="649"/>
        <v>0</v>
      </c>
      <c r="AM1645" s="2">
        <f t="shared" si="650"/>
        <v>0</v>
      </c>
      <c r="AN1645" s="2">
        <f t="shared" si="651"/>
        <v>0</v>
      </c>
      <c r="AP1645" t="s">
        <v>2494</v>
      </c>
      <c r="AQ1645" t="s">
        <v>92</v>
      </c>
      <c r="AT1645">
        <v>2</v>
      </c>
      <c r="AU1645" s="95">
        <v>40</v>
      </c>
      <c r="AV1645" s="97">
        <v>103</v>
      </c>
      <c r="AW1645" s="100">
        <f t="shared" si="640"/>
        <v>40103</v>
      </c>
      <c r="AY1645" s="7" t="s">
        <v>1461</v>
      </c>
    </row>
    <row r="1646" spans="1:51" ht="13" hidden="1" customHeight="1" outlineLevel="1">
      <c r="A1646" t="s">
        <v>1824</v>
      </c>
      <c r="B1646" t="s">
        <v>92</v>
      </c>
      <c r="C1646" s="1">
        <f t="shared" si="643"/>
        <v>2700</v>
      </c>
      <c r="D1646" s="7">
        <f>IF(N1646&gt;0, RANK(N1646,(N1646:P1646,Q1646:AE1646)),0)</f>
        <v>2</v>
      </c>
      <c r="E1646" s="7">
        <f>IF(O1646&gt;0,RANK(O1646,(N1646:P1646,Q1646:AE1646)),0)</f>
        <v>1</v>
      </c>
      <c r="F1646" s="7">
        <f>IF(P1646&gt;0,RANK(P1646,(N1646:P1646,Q1646:AE1646)),0)</f>
        <v>4</v>
      </c>
      <c r="G1646" s="1">
        <f t="shared" si="641"/>
        <v>1319</v>
      </c>
      <c r="H1646" s="2">
        <f t="shared" si="642"/>
        <v>0.48851851851851852</v>
      </c>
      <c r="I1646" s="2"/>
      <c r="J1646" s="2">
        <f t="shared" si="644"/>
        <v>0.23777777777777778</v>
      </c>
      <c r="K1646" s="2">
        <f t="shared" si="645"/>
        <v>0.72629629629629633</v>
      </c>
      <c r="L1646" s="2">
        <f t="shared" si="646"/>
        <v>8.518518518518519E-3</v>
      </c>
      <c r="M1646" s="2">
        <f t="shared" si="647"/>
        <v>2.7407407407407398E-2</v>
      </c>
      <c r="N1646" s="55">
        <v>642</v>
      </c>
      <c r="O1646" s="55">
        <v>1961</v>
      </c>
      <c r="P1646" s="55">
        <v>23</v>
      </c>
      <c r="Y1646" s="55">
        <v>51</v>
      </c>
      <c r="Z1646" s="55">
        <v>23</v>
      </c>
      <c r="AG1646" s="7">
        <f>IF(Q1646&gt;0,RANK(Q1646,(N1646:P1646,Q1646:AE1646)),0)</f>
        <v>0</v>
      </c>
      <c r="AH1646" s="7">
        <f>IF(R1646&gt;0,RANK(R1646,(N1646:P1646,Q1646:AE1646)),0)</f>
        <v>0</v>
      </c>
      <c r="AI1646" s="7">
        <f>IF(T1646&gt;0,RANK(T1646,(N1646:P1646,Q1646:AE1646)),0)</f>
        <v>0</v>
      </c>
      <c r="AJ1646" s="7">
        <f>IF(S1646&gt;0,RANK(S1646,(N1646:P1646,Q1646:AE1646)),0)</f>
        <v>0</v>
      </c>
      <c r="AK1646" s="2">
        <f t="shared" si="648"/>
        <v>0</v>
      </c>
      <c r="AL1646" s="2">
        <f t="shared" si="649"/>
        <v>0</v>
      </c>
      <c r="AM1646" s="2">
        <f t="shared" si="650"/>
        <v>0</v>
      </c>
      <c r="AN1646" s="2">
        <f t="shared" si="651"/>
        <v>0</v>
      </c>
      <c r="AP1646" t="s">
        <v>1824</v>
      </c>
      <c r="AQ1646" t="s">
        <v>92</v>
      </c>
      <c r="AT1646">
        <v>2</v>
      </c>
      <c r="AU1646" s="95">
        <v>40</v>
      </c>
      <c r="AV1646" s="97">
        <v>105</v>
      </c>
      <c r="AW1646" s="100">
        <f t="shared" si="640"/>
        <v>40105</v>
      </c>
      <c r="AY1646" s="7" t="s">
        <v>1461</v>
      </c>
    </row>
    <row r="1647" spans="1:51" ht="13" hidden="1" customHeight="1" outlineLevel="1">
      <c r="A1647" t="s">
        <v>1807</v>
      </c>
      <c r="B1647" t="s">
        <v>92</v>
      </c>
      <c r="C1647" s="1">
        <f t="shared" si="643"/>
        <v>2612</v>
      </c>
      <c r="D1647" s="7">
        <f>IF(N1647&gt;0, RANK(N1647,(N1647:P1647,Q1647:AE1647)),0)</f>
        <v>2</v>
      </c>
      <c r="E1647" s="7">
        <f>IF(O1647&gt;0,RANK(O1647,(N1647:P1647,Q1647:AE1647)),0)</f>
        <v>1</v>
      </c>
      <c r="F1647" s="7">
        <f>IF(P1647&gt;0,RANK(P1647,(N1647:P1647,Q1647:AE1647)),0)</f>
        <v>4</v>
      </c>
      <c r="G1647" s="1">
        <f t="shared" si="641"/>
        <v>937</v>
      </c>
      <c r="H1647" s="2">
        <f t="shared" si="642"/>
        <v>0.35872894333843797</v>
      </c>
      <c r="I1647" s="2"/>
      <c r="J1647" s="2">
        <f t="shared" si="644"/>
        <v>0.30513016845329249</v>
      </c>
      <c r="K1647" s="2">
        <f t="shared" si="645"/>
        <v>0.66385911179173052</v>
      </c>
      <c r="L1647" s="2">
        <f t="shared" si="646"/>
        <v>9.5712098009188354E-3</v>
      </c>
      <c r="M1647" s="2">
        <f t="shared" si="647"/>
        <v>2.1439509954058099E-2</v>
      </c>
      <c r="N1647" s="55">
        <v>797</v>
      </c>
      <c r="O1647" s="55">
        <v>1734</v>
      </c>
      <c r="P1647" s="55">
        <v>25</v>
      </c>
      <c r="Y1647" s="55">
        <v>22</v>
      </c>
      <c r="Z1647" s="55">
        <v>34</v>
      </c>
      <c r="AG1647" s="7">
        <f>IF(Q1647&gt;0,RANK(Q1647,(N1647:P1647,Q1647:AE1647)),0)</f>
        <v>0</v>
      </c>
      <c r="AH1647" s="7">
        <f>IF(R1647&gt;0,RANK(R1647,(N1647:P1647,Q1647:AE1647)),0)</f>
        <v>0</v>
      </c>
      <c r="AI1647" s="7">
        <f>IF(T1647&gt;0,RANK(T1647,(N1647:P1647,Q1647:AE1647)),0)</f>
        <v>0</v>
      </c>
      <c r="AJ1647" s="7">
        <f>IF(S1647&gt;0,RANK(S1647,(N1647:P1647,Q1647:AE1647)),0)</f>
        <v>0</v>
      </c>
      <c r="AK1647" s="2">
        <f t="shared" si="648"/>
        <v>0</v>
      </c>
      <c r="AL1647" s="2">
        <f t="shared" si="649"/>
        <v>0</v>
      </c>
      <c r="AM1647" s="2">
        <f t="shared" si="650"/>
        <v>0</v>
      </c>
      <c r="AN1647" s="2">
        <f t="shared" si="651"/>
        <v>0</v>
      </c>
      <c r="AP1647" t="s">
        <v>1807</v>
      </c>
      <c r="AQ1647" t="s">
        <v>92</v>
      </c>
      <c r="AT1647">
        <v>2</v>
      </c>
      <c r="AU1647" s="95">
        <v>40</v>
      </c>
      <c r="AV1647" s="97">
        <v>107</v>
      </c>
      <c r="AW1647" s="100">
        <f t="shared" si="640"/>
        <v>40107</v>
      </c>
      <c r="AY1647" s="7" t="s">
        <v>1461</v>
      </c>
    </row>
    <row r="1648" spans="1:51" ht="13" hidden="1" customHeight="1" outlineLevel="1">
      <c r="A1648" t="s">
        <v>723</v>
      </c>
      <c r="B1648" t="s">
        <v>92</v>
      </c>
      <c r="C1648" s="1">
        <f t="shared" si="643"/>
        <v>154477</v>
      </c>
      <c r="D1648" s="7">
        <f>IF(N1648&gt;0, RANK(N1648,(N1648:P1648,Q1648:AE1648)),0)</f>
        <v>2</v>
      </c>
      <c r="E1648" s="7">
        <f>IF(O1648&gt;0,RANK(O1648,(N1648:P1648,Q1648:AE1648)),0)</f>
        <v>1</v>
      </c>
      <c r="F1648" s="7">
        <f>IF(P1648&gt;0,RANK(P1648,(N1648:P1648,Q1648:AE1648)),0)</f>
        <v>3</v>
      </c>
      <c r="G1648" s="1">
        <f t="shared" si="641"/>
        <v>37695</v>
      </c>
      <c r="H1648" s="2">
        <f t="shared" si="642"/>
        <v>0.244016908666015</v>
      </c>
      <c r="I1648" s="2"/>
      <c r="J1648" s="2">
        <f t="shared" si="644"/>
        <v>0.36066857849388584</v>
      </c>
      <c r="K1648" s="2">
        <f t="shared" si="645"/>
        <v>0.60468548715990078</v>
      </c>
      <c r="L1648" s="2">
        <f t="shared" si="646"/>
        <v>1.3652517850553804E-2</v>
      </c>
      <c r="M1648" s="2">
        <f t="shared" si="647"/>
        <v>2.0993416495659521E-2</v>
      </c>
      <c r="N1648" s="55">
        <v>55715</v>
      </c>
      <c r="O1648" s="55">
        <v>93410</v>
      </c>
      <c r="P1648" s="55">
        <v>2109</v>
      </c>
      <c r="Y1648" s="55">
        <v>1388</v>
      </c>
      <c r="Z1648" s="55">
        <v>1855</v>
      </c>
      <c r="AG1648" s="7">
        <f>IF(Q1648&gt;0,RANK(Q1648,(N1648:P1648,Q1648:AE1648)),0)</f>
        <v>0</v>
      </c>
      <c r="AH1648" s="7">
        <f>IF(R1648&gt;0,RANK(R1648,(N1648:P1648,Q1648:AE1648)),0)</f>
        <v>0</v>
      </c>
      <c r="AI1648" s="7">
        <f>IF(T1648&gt;0,RANK(T1648,(N1648:P1648,Q1648:AE1648)),0)</f>
        <v>0</v>
      </c>
      <c r="AJ1648" s="7">
        <f>IF(S1648&gt;0,RANK(S1648,(N1648:P1648,Q1648:AE1648)),0)</f>
        <v>0</v>
      </c>
      <c r="AK1648" s="2">
        <f t="shared" si="648"/>
        <v>0</v>
      </c>
      <c r="AL1648" s="2">
        <f t="shared" si="649"/>
        <v>0</v>
      </c>
      <c r="AM1648" s="2">
        <f t="shared" si="650"/>
        <v>0</v>
      </c>
      <c r="AN1648" s="2">
        <f t="shared" si="651"/>
        <v>0</v>
      </c>
      <c r="AP1648" t="s">
        <v>723</v>
      </c>
      <c r="AQ1648" t="s">
        <v>92</v>
      </c>
      <c r="AT1648">
        <v>2</v>
      </c>
      <c r="AU1648" s="95">
        <v>40</v>
      </c>
      <c r="AV1648" s="97">
        <v>109</v>
      </c>
      <c r="AW1648" s="100">
        <f t="shared" si="640"/>
        <v>40109</v>
      </c>
      <c r="AY1648" s="7" t="s">
        <v>1461</v>
      </c>
    </row>
    <row r="1649" spans="1:51" ht="13" hidden="1" customHeight="1" outlineLevel="1">
      <c r="A1649" t="s">
        <v>1808</v>
      </c>
      <c r="B1649" t="s">
        <v>92</v>
      </c>
      <c r="C1649" s="1">
        <f t="shared" si="643"/>
        <v>8178</v>
      </c>
      <c r="D1649" s="7">
        <f>IF(N1649&gt;0, RANK(N1649,(N1649:P1649,Q1649:AE1649)),0)</f>
        <v>2</v>
      </c>
      <c r="E1649" s="7">
        <f>IF(O1649&gt;0,RANK(O1649,(N1649:P1649,Q1649:AE1649)),0)</f>
        <v>1</v>
      </c>
      <c r="F1649" s="7">
        <f>IF(P1649&gt;0,RANK(P1649,(N1649:P1649,Q1649:AE1649)),0)</f>
        <v>3</v>
      </c>
      <c r="G1649" s="1">
        <f t="shared" si="641"/>
        <v>2041</v>
      </c>
      <c r="H1649" s="2">
        <f t="shared" si="642"/>
        <v>0.24957202249938859</v>
      </c>
      <c r="I1649" s="2"/>
      <c r="J1649" s="2">
        <f t="shared" si="644"/>
        <v>0.36011249694301783</v>
      </c>
      <c r="K1649" s="2">
        <f t="shared" si="645"/>
        <v>0.60968451944240643</v>
      </c>
      <c r="L1649" s="2">
        <f t="shared" si="646"/>
        <v>1.1249694301785278E-2</v>
      </c>
      <c r="M1649" s="2">
        <f t="shared" si="647"/>
        <v>1.8953289312790462E-2</v>
      </c>
      <c r="N1649" s="55">
        <v>2945</v>
      </c>
      <c r="O1649" s="55">
        <v>4986</v>
      </c>
      <c r="P1649" s="55">
        <v>92</v>
      </c>
      <c r="Y1649" s="55">
        <v>64</v>
      </c>
      <c r="Z1649" s="55">
        <v>91</v>
      </c>
      <c r="AG1649" s="7">
        <f>IF(Q1649&gt;0,RANK(Q1649,(N1649:P1649,Q1649:AE1649)),0)</f>
        <v>0</v>
      </c>
      <c r="AH1649" s="7">
        <f>IF(R1649&gt;0,RANK(R1649,(N1649:P1649,Q1649:AE1649)),0)</f>
        <v>0</v>
      </c>
      <c r="AI1649" s="7">
        <f>IF(T1649&gt;0,RANK(T1649,(N1649:P1649,Q1649:AE1649)),0)</f>
        <v>0</v>
      </c>
      <c r="AJ1649" s="7">
        <f>IF(S1649&gt;0,RANK(S1649,(N1649:P1649,Q1649:AE1649)),0)</f>
        <v>0</v>
      </c>
      <c r="AK1649" s="2">
        <f t="shared" si="648"/>
        <v>0</v>
      </c>
      <c r="AL1649" s="2">
        <f t="shared" si="649"/>
        <v>0</v>
      </c>
      <c r="AM1649" s="2">
        <f t="shared" si="650"/>
        <v>0</v>
      </c>
      <c r="AN1649" s="2">
        <f t="shared" si="651"/>
        <v>0</v>
      </c>
      <c r="AP1649" t="s">
        <v>1808</v>
      </c>
      <c r="AQ1649" t="s">
        <v>92</v>
      </c>
      <c r="AT1649">
        <v>2</v>
      </c>
      <c r="AU1649" s="95">
        <v>40</v>
      </c>
      <c r="AV1649" s="97">
        <v>111</v>
      </c>
      <c r="AW1649" s="100">
        <f t="shared" si="640"/>
        <v>40111</v>
      </c>
      <c r="AY1649" s="7" t="s">
        <v>1461</v>
      </c>
    </row>
    <row r="1650" spans="1:51" ht="13" hidden="1" customHeight="1" outlineLevel="1">
      <c r="A1650" t="s">
        <v>2291</v>
      </c>
      <c r="B1650" t="s">
        <v>92</v>
      </c>
      <c r="C1650" s="1">
        <f t="shared" si="643"/>
        <v>11213</v>
      </c>
      <c r="D1650" s="7">
        <f>IF(N1650&gt;0, RANK(N1650,(N1650:P1650,Q1650:AE1650)),0)</f>
        <v>2</v>
      </c>
      <c r="E1650" s="7">
        <f>IF(O1650&gt;0,RANK(O1650,(N1650:P1650,Q1650:AE1650)),0)</f>
        <v>1</v>
      </c>
      <c r="F1650" s="7">
        <f>IF(P1650&gt;0,RANK(P1650,(N1650:P1650,Q1650:AE1650)),0)</f>
        <v>3</v>
      </c>
      <c r="G1650" s="1">
        <f t="shared" si="641"/>
        <v>3321</v>
      </c>
      <c r="H1650" s="2">
        <f t="shared" si="642"/>
        <v>0.29617408365290288</v>
      </c>
      <c r="I1650" s="2"/>
      <c r="J1650" s="2">
        <f t="shared" si="644"/>
        <v>0.33505752251850529</v>
      </c>
      <c r="K1650" s="2">
        <f t="shared" si="645"/>
        <v>0.63123160617140817</v>
      </c>
      <c r="L1650" s="2">
        <f t="shared" si="646"/>
        <v>1.1861232497993401E-2</v>
      </c>
      <c r="M1650" s="2">
        <f t="shared" si="647"/>
        <v>2.184963881209314E-2</v>
      </c>
      <c r="N1650" s="55">
        <v>3757</v>
      </c>
      <c r="O1650" s="55">
        <v>7078</v>
      </c>
      <c r="P1650" s="55">
        <v>133</v>
      </c>
      <c r="Y1650" s="55">
        <v>120</v>
      </c>
      <c r="Z1650" s="55">
        <v>125</v>
      </c>
      <c r="AG1650" s="7">
        <f>IF(Q1650&gt;0,RANK(Q1650,(N1650:P1650,Q1650:AE1650)),0)</f>
        <v>0</v>
      </c>
      <c r="AH1650" s="7">
        <f>IF(R1650&gt;0,RANK(R1650,(N1650:P1650,Q1650:AE1650)),0)</f>
        <v>0</v>
      </c>
      <c r="AI1650" s="7">
        <f>IF(T1650&gt;0,RANK(T1650,(N1650:P1650,Q1650:AE1650)),0)</f>
        <v>0</v>
      </c>
      <c r="AJ1650" s="7">
        <f>IF(S1650&gt;0,RANK(S1650,(N1650:P1650,Q1650:AE1650)),0)</f>
        <v>0</v>
      </c>
      <c r="AK1650" s="2">
        <f t="shared" si="648"/>
        <v>0</v>
      </c>
      <c r="AL1650" s="2">
        <f t="shared" si="649"/>
        <v>0</v>
      </c>
      <c r="AM1650" s="2">
        <f t="shared" si="650"/>
        <v>0</v>
      </c>
      <c r="AN1650" s="2">
        <f t="shared" si="651"/>
        <v>0</v>
      </c>
      <c r="AP1650" t="s">
        <v>2291</v>
      </c>
      <c r="AQ1650" t="s">
        <v>92</v>
      </c>
      <c r="AT1650">
        <v>2</v>
      </c>
      <c r="AU1650" s="95">
        <v>40</v>
      </c>
      <c r="AV1650" s="97">
        <v>113</v>
      </c>
      <c r="AW1650" s="100">
        <f t="shared" si="640"/>
        <v>40113</v>
      </c>
      <c r="AY1650" s="7" t="s">
        <v>1461</v>
      </c>
    </row>
    <row r="1651" spans="1:51" ht="13" hidden="1" customHeight="1" outlineLevel="1">
      <c r="A1651" t="s">
        <v>2519</v>
      </c>
      <c r="B1651" t="s">
        <v>92</v>
      </c>
      <c r="C1651" s="1">
        <f t="shared" si="643"/>
        <v>5199</v>
      </c>
      <c r="D1651" s="7">
        <f>IF(N1651&gt;0, RANK(N1651,(N1651:P1651,Q1651:AE1651)),0)</f>
        <v>2</v>
      </c>
      <c r="E1651" s="7">
        <f>IF(O1651&gt;0,RANK(O1651,(N1651:P1651,Q1651:AE1651)),0)</f>
        <v>1</v>
      </c>
      <c r="F1651" s="7">
        <f>IF(P1651&gt;0,RANK(P1651,(N1651:P1651,Q1651:AE1651)),0)</f>
        <v>3</v>
      </c>
      <c r="G1651" s="1">
        <f t="shared" si="641"/>
        <v>1869</v>
      </c>
      <c r="H1651" s="2">
        <f t="shared" si="642"/>
        <v>0.35949221004039239</v>
      </c>
      <c r="I1651" s="2"/>
      <c r="J1651" s="2">
        <f t="shared" si="644"/>
        <v>0.29659549913444894</v>
      </c>
      <c r="K1651" s="2">
        <f t="shared" si="645"/>
        <v>0.65608770917484127</v>
      </c>
      <c r="L1651" s="2">
        <f t="shared" si="646"/>
        <v>1.769571071359877E-2</v>
      </c>
      <c r="M1651" s="2">
        <f t="shared" si="647"/>
        <v>2.9621080977111022E-2</v>
      </c>
      <c r="N1651" s="55">
        <v>1542</v>
      </c>
      <c r="O1651" s="55">
        <v>3411</v>
      </c>
      <c r="P1651" s="55">
        <v>92</v>
      </c>
      <c r="Y1651" s="55">
        <v>84</v>
      </c>
      <c r="Z1651" s="55">
        <v>70</v>
      </c>
      <c r="AG1651" s="7">
        <f>IF(Q1651&gt;0,RANK(Q1651,(N1651:P1651,Q1651:AE1651)),0)</f>
        <v>0</v>
      </c>
      <c r="AH1651" s="7">
        <f>IF(R1651&gt;0,RANK(R1651,(N1651:P1651,Q1651:AE1651)),0)</f>
        <v>0</v>
      </c>
      <c r="AI1651" s="7">
        <f>IF(T1651&gt;0,RANK(T1651,(N1651:P1651,Q1651:AE1651)),0)</f>
        <v>0</v>
      </c>
      <c r="AJ1651" s="7">
        <f>IF(S1651&gt;0,RANK(S1651,(N1651:P1651,Q1651:AE1651)),0)</f>
        <v>0</v>
      </c>
      <c r="AK1651" s="2">
        <f t="shared" si="648"/>
        <v>0</v>
      </c>
      <c r="AL1651" s="2">
        <f t="shared" si="649"/>
        <v>0</v>
      </c>
      <c r="AM1651" s="2">
        <f t="shared" si="650"/>
        <v>0</v>
      </c>
      <c r="AN1651" s="2">
        <f t="shared" si="651"/>
        <v>0</v>
      </c>
      <c r="AP1651" t="s">
        <v>2519</v>
      </c>
      <c r="AQ1651" t="s">
        <v>92</v>
      </c>
      <c r="AT1651">
        <v>2</v>
      </c>
      <c r="AU1651" s="95">
        <v>40</v>
      </c>
      <c r="AV1651" s="97">
        <v>115</v>
      </c>
      <c r="AW1651" s="100">
        <f t="shared" si="640"/>
        <v>40115</v>
      </c>
      <c r="AY1651" s="7" t="s">
        <v>1461</v>
      </c>
    </row>
    <row r="1652" spans="1:51" ht="13" hidden="1" customHeight="1" outlineLevel="1">
      <c r="A1652" t="s">
        <v>1771</v>
      </c>
      <c r="B1652" t="s">
        <v>92</v>
      </c>
      <c r="C1652" s="1">
        <f t="shared" si="643"/>
        <v>3663</v>
      </c>
      <c r="D1652" s="7">
        <f>IF(N1652&gt;0, RANK(N1652,(N1652:P1652,Q1652:AE1652)),0)</f>
        <v>2</v>
      </c>
      <c r="E1652" s="7">
        <f>IF(O1652&gt;0,RANK(O1652,(N1652:P1652,Q1652:AE1652)),0)</f>
        <v>1</v>
      </c>
      <c r="F1652" s="7">
        <f>IF(P1652&gt;0,RANK(P1652,(N1652:P1652,Q1652:AE1652)),0)</f>
        <v>3</v>
      </c>
      <c r="G1652" s="1">
        <f t="shared" si="641"/>
        <v>1665</v>
      </c>
      <c r="H1652" s="2">
        <f t="shared" si="642"/>
        <v>0.45454545454545453</v>
      </c>
      <c r="I1652" s="2"/>
      <c r="J1652" s="2">
        <f t="shared" si="644"/>
        <v>0.25580125580125579</v>
      </c>
      <c r="K1652" s="2">
        <f t="shared" si="645"/>
        <v>0.71034671034671037</v>
      </c>
      <c r="L1652" s="2">
        <f t="shared" si="646"/>
        <v>1.173901173901174E-2</v>
      </c>
      <c r="M1652" s="2">
        <f t="shared" si="647"/>
        <v>2.2113022113022095E-2</v>
      </c>
      <c r="N1652" s="55">
        <v>937</v>
      </c>
      <c r="O1652" s="55">
        <v>2602</v>
      </c>
      <c r="P1652" s="55">
        <v>43</v>
      </c>
      <c r="Y1652" s="55">
        <v>40</v>
      </c>
      <c r="Z1652" s="55">
        <v>41</v>
      </c>
      <c r="AG1652" s="7">
        <f>IF(Q1652&gt;0,RANK(Q1652,(N1652:P1652,Q1652:AE1652)),0)</f>
        <v>0</v>
      </c>
      <c r="AH1652" s="7">
        <f>IF(R1652&gt;0,RANK(R1652,(N1652:P1652,Q1652:AE1652)),0)</f>
        <v>0</v>
      </c>
      <c r="AI1652" s="7">
        <f>IF(T1652&gt;0,RANK(T1652,(N1652:P1652,Q1652:AE1652)),0)</f>
        <v>0</v>
      </c>
      <c r="AJ1652" s="7">
        <f>IF(S1652&gt;0,RANK(S1652,(N1652:P1652,Q1652:AE1652)),0)</f>
        <v>0</v>
      </c>
      <c r="AK1652" s="2">
        <f t="shared" si="648"/>
        <v>0</v>
      </c>
      <c r="AL1652" s="2">
        <f t="shared" si="649"/>
        <v>0</v>
      </c>
      <c r="AM1652" s="2">
        <f t="shared" si="650"/>
        <v>0</v>
      </c>
      <c r="AN1652" s="2">
        <f t="shared" si="651"/>
        <v>0</v>
      </c>
      <c r="AP1652" t="s">
        <v>1771</v>
      </c>
      <c r="AQ1652" t="s">
        <v>92</v>
      </c>
      <c r="AT1652">
        <v>2</v>
      </c>
      <c r="AU1652" s="95">
        <v>40</v>
      </c>
      <c r="AV1652" s="97">
        <v>117</v>
      </c>
      <c r="AW1652" s="100">
        <f t="shared" si="640"/>
        <v>40117</v>
      </c>
      <c r="AY1652" s="7" t="s">
        <v>1461</v>
      </c>
    </row>
    <row r="1653" spans="1:51" ht="13" hidden="1" customHeight="1" outlineLevel="1">
      <c r="A1653" t="s">
        <v>1995</v>
      </c>
      <c r="B1653" t="s">
        <v>92</v>
      </c>
      <c r="C1653" s="1">
        <f t="shared" si="643"/>
        <v>15382</v>
      </c>
      <c r="D1653" s="7">
        <f>IF(N1653&gt;0, RANK(N1653,(N1653:P1653,Q1653:AE1653)),0)</f>
        <v>2</v>
      </c>
      <c r="E1653" s="7">
        <f>IF(O1653&gt;0,RANK(O1653,(N1653:P1653,Q1653:AE1653)),0)</f>
        <v>1</v>
      </c>
      <c r="F1653" s="7">
        <f>IF(P1653&gt;0,RANK(P1653,(N1653:P1653,Q1653:AE1653)),0)</f>
        <v>3</v>
      </c>
      <c r="G1653" s="1">
        <f t="shared" si="641"/>
        <v>5024</v>
      </c>
      <c r="H1653" s="2">
        <f t="shared" si="642"/>
        <v>0.32661552463918864</v>
      </c>
      <c r="I1653" s="2"/>
      <c r="J1653" s="2">
        <f t="shared" si="644"/>
        <v>0.31848914315433624</v>
      </c>
      <c r="K1653" s="2">
        <f t="shared" si="645"/>
        <v>0.64510466779352493</v>
      </c>
      <c r="L1653" s="2">
        <f t="shared" si="646"/>
        <v>1.5732674554674295E-2</v>
      </c>
      <c r="M1653" s="2">
        <f t="shared" si="647"/>
        <v>2.0673514497464587E-2</v>
      </c>
      <c r="N1653" s="55">
        <v>4899</v>
      </c>
      <c r="O1653" s="55">
        <v>9923</v>
      </c>
      <c r="P1653" s="55">
        <v>242</v>
      </c>
      <c r="Y1653" s="55">
        <v>153</v>
      </c>
      <c r="Z1653" s="55">
        <v>165</v>
      </c>
      <c r="AG1653" s="7">
        <f>IF(Q1653&gt;0,RANK(Q1653,(N1653:P1653,Q1653:AE1653)),0)</f>
        <v>0</v>
      </c>
      <c r="AH1653" s="7">
        <f>IF(R1653&gt;0,RANK(R1653,(N1653:P1653,Q1653:AE1653)),0)</f>
        <v>0</v>
      </c>
      <c r="AI1653" s="7">
        <f>IF(T1653&gt;0,RANK(T1653,(N1653:P1653,Q1653:AE1653)),0)</f>
        <v>0</v>
      </c>
      <c r="AJ1653" s="7">
        <f>IF(S1653&gt;0,RANK(S1653,(N1653:P1653,Q1653:AE1653)),0)</f>
        <v>0</v>
      </c>
      <c r="AK1653" s="2">
        <f t="shared" si="648"/>
        <v>0</v>
      </c>
      <c r="AL1653" s="2">
        <f t="shared" si="649"/>
        <v>0</v>
      </c>
      <c r="AM1653" s="2">
        <f t="shared" si="650"/>
        <v>0</v>
      </c>
      <c r="AN1653" s="2">
        <f t="shared" si="651"/>
        <v>0</v>
      </c>
      <c r="AP1653" t="s">
        <v>1995</v>
      </c>
      <c r="AQ1653" t="s">
        <v>92</v>
      </c>
      <c r="AT1653">
        <v>2</v>
      </c>
      <c r="AU1653" s="95">
        <v>40</v>
      </c>
      <c r="AV1653" s="97">
        <v>119</v>
      </c>
      <c r="AW1653" s="100">
        <f t="shared" si="640"/>
        <v>40119</v>
      </c>
      <c r="AY1653" s="7" t="s">
        <v>1461</v>
      </c>
    </row>
    <row r="1654" spans="1:51" ht="13" hidden="1" customHeight="1" outlineLevel="1">
      <c r="A1654" t="s">
        <v>2282</v>
      </c>
      <c r="B1654" t="s">
        <v>92</v>
      </c>
      <c r="C1654" s="1">
        <f t="shared" si="643"/>
        <v>10139</v>
      </c>
      <c r="D1654" s="7">
        <f>IF(N1654&gt;0, RANK(N1654,(N1654:P1654,Q1654:AE1654)),0)</f>
        <v>2</v>
      </c>
      <c r="E1654" s="7">
        <f>IF(O1654&gt;0,RANK(O1654,(N1654:P1654,Q1654:AE1654)),0)</f>
        <v>1</v>
      </c>
      <c r="F1654" s="7">
        <f>IF(P1654&gt;0,RANK(P1654,(N1654:P1654,Q1654:AE1654)),0)</f>
        <v>4</v>
      </c>
      <c r="G1654" s="1">
        <f t="shared" si="641"/>
        <v>4218</v>
      </c>
      <c r="H1654" s="2">
        <f t="shared" si="642"/>
        <v>0.41601735871387713</v>
      </c>
      <c r="I1654" s="2"/>
      <c r="J1654" s="2">
        <f t="shared" si="644"/>
        <v>0.27724627675313146</v>
      </c>
      <c r="K1654" s="2">
        <f t="shared" si="645"/>
        <v>0.69326363546700853</v>
      </c>
      <c r="L1654" s="2">
        <f t="shared" si="646"/>
        <v>1.1539599566032153E-2</v>
      </c>
      <c r="M1654" s="2">
        <f t="shared" si="647"/>
        <v>1.7950488213827911E-2</v>
      </c>
      <c r="N1654" s="55">
        <v>2811</v>
      </c>
      <c r="O1654" s="55">
        <v>7029</v>
      </c>
      <c r="P1654" s="55">
        <v>117</v>
      </c>
      <c r="Y1654" s="55">
        <v>51</v>
      </c>
      <c r="Z1654" s="55">
        <v>131</v>
      </c>
      <c r="AG1654" s="7">
        <f>IF(Q1654&gt;0,RANK(Q1654,(N1654:P1654,Q1654:AE1654)),0)</f>
        <v>0</v>
      </c>
      <c r="AH1654" s="7">
        <f>IF(R1654&gt;0,RANK(R1654,(N1654:P1654,Q1654:AE1654)),0)</f>
        <v>0</v>
      </c>
      <c r="AI1654" s="7">
        <f>IF(T1654&gt;0,RANK(T1654,(N1654:P1654,Q1654:AE1654)),0)</f>
        <v>0</v>
      </c>
      <c r="AJ1654" s="7">
        <f>IF(S1654&gt;0,RANK(S1654,(N1654:P1654,Q1654:AE1654)),0)</f>
        <v>0</v>
      </c>
      <c r="AK1654" s="2">
        <f t="shared" si="648"/>
        <v>0</v>
      </c>
      <c r="AL1654" s="2">
        <f t="shared" si="649"/>
        <v>0</v>
      </c>
      <c r="AM1654" s="2">
        <f t="shared" si="650"/>
        <v>0</v>
      </c>
      <c r="AN1654" s="2">
        <f t="shared" si="651"/>
        <v>0</v>
      </c>
      <c r="AP1654" t="s">
        <v>2282</v>
      </c>
      <c r="AQ1654" t="s">
        <v>92</v>
      </c>
      <c r="AT1654">
        <v>2</v>
      </c>
      <c r="AU1654" s="95">
        <v>40</v>
      </c>
      <c r="AV1654" s="97">
        <v>121</v>
      </c>
      <c r="AW1654" s="100">
        <f t="shared" si="640"/>
        <v>40121</v>
      </c>
      <c r="AY1654" s="7" t="s">
        <v>1461</v>
      </c>
    </row>
    <row r="1655" spans="1:51" ht="13" hidden="1" customHeight="1" outlineLevel="1">
      <c r="A1655" t="s">
        <v>1468</v>
      </c>
      <c r="B1655" t="s">
        <v>92</v>
      </c>
      <c r="C1655" s="1">
        <f t="shared" si="643"/>
        <v>7937</v>
      </c>
      <c r="D1655" s="7">
        <f>IF(N1655&gt;0, RANK(N1655,(N1655:P1655,Q1655:AE1655)),0)</f>
        <v>2</v>
      </c>
      <c r="E1655" s="7">
        <f>IF(O1655&gt;0,RANK(O1655,(N1655:P1655,Q1655:AE1655)),0)</f>
        <v>1</v>
      </c>
      <c r="F1655" s="7">
        <f>IF(P1655&gt;0,RANK(P1655,(N1655:P1655,Q1655:AE1655)),0)</f>
        <v>3</v>
      </c>
      <c r="G1655" s="1">
        <f t="shared" si="641"/>
        <v>3522</v>
      </c>
      <c r="H1655" s="2">
        <f t="shared" si="642"/>
        <v>0.4437444878417538</v>
      </c>
      <c r="I1655" s="2"/>
      <c r="J1655" s="2">
        <f t="shared" si="644"/>
        <v>0.26067783797404559</v>
      </c>
      <c r="K1655" s="2">
        <f t="shared" si="645"/>
        <v>0.70442232581579944</v>
      </c>
      <c r="L1655" s="2">
        <f t="shared" si="646"/>
        <v>1.2599218848431397E-2</v>
      </c>
      <c r="M1655" s="2">
        <f t="shared" si="647"/>
        <v>2.2300617361723625E-2</v>
      </c>
      <c r="N1655" s="55">
        <v>2069</v>
      </c>
      <c r="O1655" s="55">
        <v>5591</v>
      </c>
      <c r="P1655" s="55">
        <v>100</v>
      </c>
      <c r="Y1655" s="55">
        <v>78</v>
      </c>
      <c r="Z1655" s="55">
        <v>99</v>
      </c>
      <c r="AG1655" s="7">
        <f>IF(Q1655&gt;0,RANK(Q1655,(N1655:P1655,Q1655:AE1655)),0)</f>
        <v>0</v>
      </c>
      <c r="AH1655" s="7">
        <f>IF(R1655&gt;0,RANK(R1655,(N1655:P1655,Q1655:AE1655)),0)</f>
        <v>0</v>
      </c>
      <c r="AI1655" s="7">
        <f>IF(T1655&gt;0,RANK(T1655,(N1655:P1655,Q1655:AE1655)),0)</f>
        <v>0</v>
      </c>
      <c r="AJ1655" s="7">
        <f>IF(S1655&gt;0,RANK(S1655,(N1655:P1655,Q1655:AE1655)),0)</f>
        <v>0</v>
      </c>
      <c r="AK1655" s="2">
        <f t="shared" si="648"/>
        <v>0</v>
      </c>
      <c r="AL1655" s="2">
        <f t="shared" si="649"/>
        <v>0</v>
      </c>
      <c r="AM1655" s="2">
        <f t="shared" si="650"/>
        <v>0</v>
      </c>
      <c r="AN1655" s="2">
        <f t="shared" si="651"/>
        <v>0</v>
      </c>
      <c r="AP1655" t="s">
        <v>1468</v>
      </c>
      <c r="AQ1655" t="s">
        <v>92</v>
      </c>
      <c r="AT1655">
        <v>2</v>
      </c>
      <c r="AU1655" s="95">
        <v>40</v>
      </c>
      <c r="AV1655" s="97">
        <v>123</v>
      </c>
      <c r="AW1655" s="100">
        <f t="shared" si="640"/>
        <v>40123</v>
      </c>
      <c r="AY1655" s="7" t="s">
        <v>1461</v>
      </c>
    </row>
    <row r="1656" spans="1:51" ht="13" hidden="1" customHeight="1" outlineLevel="1">
      <c r="A1656" t="s">
        <v>2117</v>
      </c>
      <c r="B1656" t="s">
        <v>92</v>
      </c>
      <c r="C1656" s="1">
        <f t="shared" si="643"/>
        <v>14533</v>
      </c>
      <c r="D1656" s="7">
        <f>IF(N1656&gt;0, RANK(N1656,(N1656:P1656,Q1656:AE1656)),0)</f>
        <v>2</v>
      </c>
      <c r="E1656" s="7">
        <f>IF(O1656&gt;0,RANK(O1656,(N1656:P1656,Q1656:AE1656)),0)</f>
        <v>1</v>
      </c>
      <c r="F1656" s="7">
        <f>IF(P1656&gt;0,RANK(P1656,(N1656:P1656,Q1656:AE1656)),0)</f>
        <v>4</v>
      </c>
      <c r="G1656" s="1">
        <f t="shared" si="641"/>
        <v>7144</v>
      </c>
      <c r="H1656" s="2">
        <f t="shared" si="642"/>
        <v>0.49157090758962363</v>
      </c>
      <c r="I1656" s="2"/>
      <c r="J1656" s="2">
        <f t="shared" si="644"/>
        <v>0.23532649831418151</v>
      </c>
      <c r="K1656" s="2">
        <f t="shared" si="645"/>
        <v>0.72689740590380514</v>
      </c>
      <c r="L1656" s="2">
        <f t="shared" si="646"/>
        <v>1.107823573935182E-2</v>
      </c>
      <c r="M1656" s="2">
        <f t="shared" si="647"/>
        <v>2.6697860042661531E-2</v>
      </c>
      <c r="N1656" s="55">
        <v>3420</v>
      </c>
      <c r="O1656" s="55">
        <v>10564</v>
      </c>
      <c r="P1656" s="55">
        <v>161</v>
      </c>
      <c r="Y1656" s="55">
        <v>116</v>
      </c>
      <c r="Z1656" s="55">
        <v>272</v>
      </c>
      <c r="AG1656" s="7">
        <f>IF(Q1656&gt;0,RANK(Q1656,(N1656:P1656,Q1656:AE1656)),0)</f>
        <v>0</v>
      </c>
      <c r="AH1656" s="7">
        <f>IF(R1656&gt;0,RANK(R1656,(N1656:P1656,Q1656:AE1656)),0)</f>
        <v>0</v>
      </c>
      <c r="AI1656" s="7">
        <f>IF(T1656&gt;0,RANK(T1656,(N1656:P1656,Q1656:AE1656)),0)</f>
        <v>0</v>
      </c>
      <c r="AJ1656" s="7">
        <f>IF(S1656&gt;0,RANK(S1656,(N1656:P1656,Q1656:AE1656)),0)</f>
        <v>0</v>
      </c>
      <c r="AK1656" s="2">
        <f t="shared" si="648"/>
        <v>0</v>
      </c>
      <c r="AL1656" s="2">
        <f t="shared" si="649"/>
        <v>0</v>
      </c>
      <c r="AM1656" s="2">
        <f t="shared" si="650"/>
        <v>0</v>
      </c>
      <c r="AN1656" s="2">
        <f t="shared" si="651"/>
        <v>0</v>
      </c>
      <c r="AP1656" t="s">
        <v>2117</v>
      </c>
      <c r="AQ1656" t="s">
        <v>92</v>
      </c>
      <c r="AT1656">
        <v>2</v>
      </c>
      <c r="AU1656" s="95">
        <v>40</v>
      </c>
      <c r="AV1656" s="97">
        <v>125</v>
      </c>
      <c r="AW1656" s="100">
        <f t="shared" si="640"/>
        <v>40125</v>
      </c>
      <c r="AY1656" s="7" t="s">
        <v>1461</v>
      </c>
    </row>
    <row r="1657" spans="1:51" ht="13" hidden="1" customHeight="1" outlineLevel="1">
      <c r="A1657" t="s">
        <v>309</v>
      </c>
      <c r="B1657" t="s">
        <v>92</v>
      </c>
      <c r="C1657" s="1">
        <f t="shared" si="643"/>
        <v>2567</v>
      </c>
      <c r="D1657" s="7">
        <f>IF(N1657&gt;0, RANK(N1657,(N1657:P1657,Q1657:AE1657)),0)</f>
        <v>2</v>
      </c>
      <c r="E1657" s="7">
        <f>IF(O1657&gt;0,RANK(O1657,(N1657:P1657,Q1657:AE1657)),0)</f>
        <v>1</v>
      </c>
      <c r="F1657" s="7">
        <f>IF(P1657&gt;0,RANK(P1657,(N1657:P1657,Q1657:AE1657)),0)</f>
        <v>4</v>
      </c>
      <c r="G1657" s="1">
        <f t="shared" si="641"/>
        <v>1177</v>
      </c>
      <c r="H1657" s="2">
        <f t="shared" si="642"/>
        <v>0.45851188157382156</v>
      </c>
      <c r="I1657" s="2"/>
      <c r="J1657" s="2">
        <f t="shared" si="644"/>
        <v>0.25243474873393068</v>
      </c>
      <c r="K1657" s="2">
        <f t="shared" si="645"/>
        <v>0.71094663030775229</v>
      </c>
      <c r="L1657" s="2">
        <f t="shared" si="646"/>
        <v>1.168679392286716E-2</v>
      </c>
      <c r="M1657" s="2">
        <f t="shared" si="647"/>
        <v>2.4931827035449869E-2</v>
      </c>
      <c r="N1657" s="55">
        <v>648</v>
      </c>
      <c r="O1657" s="55">
        <v>1825</v>
      </c>
      <c r="P1657" s="55">
        <v>30</v>
      </c>
      <c r="Y1657" s="55">
        <v>25</v>
      </c>
      <c r="Z1657" s="55">
        <v>39</v>
      </c>
      <c r="AG1657" s="7">
        <f>IF(Q1657&gt;0,RANK(Q1657,(N1657:P1657,Q1657:AE1657)),0)</f>
        <v>0</v>
      </c>
      <c r="AH1657" s="7">
        <f>IF(R1657&gt;0,RANK(R1657,(N1657:P1657,Q1657:AE1657)),0)</f>
        <v>0</v>
      </c>
      <c r="AI1657" s="7">
        <f>IF(T1657&gt;0,RANK(T1657,(N1657:P1657,Q1657:AE1657)),0)</f>
        <v>0</v>
      </c>
      <c r="AJ1657" s="7">
        <f>IF(S1657&gt;0,RANK(S1657,(N1657:P1657,Q1657:AE1657)),0)</f>
        <v>0</v>
      </c>
      <c r="AK1657" s="2">
        <f t="shared" si="648"/>
        <v>0</v>
      </c>
      <c r="AL1657" s="2">
        <f t="shared" si="649"/>
        <v>0</v>
      </c>
      <c r="AM1657" s="2">
        <f t="shared" si="650"/>
        <v>0</v>
      </c>
      <c r="AN1657" s="2">
        <f t="shared" si="651"/>
        <v>0</v>
      </c>
      <c r="AP1657" t="s">
        <v>309</v>
      </c>
      <c r="AQ1657" t="s">
        <v>92</v>
      </c>
      <c r="AT1657">
        <v>2</v>
      </c>
      <c r="AU1657" s="95">
        <v>40</v>
      </c>
      <c r="AV1657" s="97">
        <v>127</v>
      </c>
      <c r="AW1657" s="100">
        <f t="shared" ref="AW1657:AW1708" si="652">1000*AU1657+AV1657</f>
        <v>40127</v>
      </c>
      <c r="AY1657" s="7" t="s">
        <v>1461</v>
      </c>
    </row>
    <row r="1658" spans="1:51" ht="13" hidden="1" customHeight="1" outlineLevel="1">
      <c r="A1658" t="s">
        <v>386</v>
      </c>
      <c r="B1658" t="s">
        <v>92</v>
      </c>
      <c r="C1658" s="1">
        <f t="shared" ref="C1658:C1671" si="653">SUM(N1658:AE1658)</f>
        <v>1209</v>
      </c>
      <c r="D1658" s="7">
        <f>IF(N1658&gt;0, RANK(N1658,(N1658:P1658,Q1658:AE1658)),0)</f>
        <v>2</v>
      </c>
      <c r="E1658" s="7">
        <f>IF(O1658&gt;0,RANK(O1658,(N1658:P1658,Q1658:AE1658)),0)</f>
        <v>1</v>
      </c>
      <c r="F1658" s="7">
        <f>IF(P1658&gt;0,RANK(P1658,(N1658:P1658,Q1658:AE1658)),0)</f>
        <v>5</v>
      </c>
      <c r="G1658" s="1">
        <f t="shared" si="641"/>
        <v>883</v>
      </c>
      <c r="H1658" s="2">
        <f t="shared" si="642"/>
        <v>0.73035566583953682</v>
      </c>
      <c r="I1658" s="2"/>
      <c r="J1658" s="2">
        <f t="shared" ref="J1658:J1671" si="654">IF($C1658=0,"-",N1658/$C1658)</f>
        <v>0.12158808933002481</v>
      </c>
      <c r="K1658" s="2">
        <f t="shared" ref="K1658:K1671" si="655">IF($C1658=0,"-",O1658/$C1658)</f>
        <v>0.85194375516956167</v>
      </c>
      <c r="L1658" s="2">
        <f t="shared" ref="L1658:L1671" si="656">IF($C1658=0,"-",P1658/$C1658)</f>
        <v>5.7899090157154673E-3</v>
      </c>
      <c r="M1658" s="2">
        <f t="shared" ref="M1658:M1671" si="657">IF(C1658=0,"-",(1-J1658-K1658-L1658))</f>
        <v>2.0678246484698015E-2</v>
      </c>
      <c r="N1658" s="55">
        <v>147</v>
      </c>
      <c r="O1658" s="55">
        <v>1030</v>
      </c>
      <c r="P1658" s="55">
        <v>7</v>
      </c>
      <c r="Y1658" s="55">
        <v>12</v>
      </c>
      <c r="Z1658" s="55">
        <v>13</v>
      </c>
      <c r="AG1658" s="7">
        <f>IF(Q1658&gt;0,RANK(Q1658,(N1658:P1658,Q1658:AE1658)),0)</f>
        <v>0</v>
      </c>
      <c r="AH1658" s="7">
        <f>IF(R1658&gt;0,RANK(R1658,(N1658:P1658,Q1658:AE1658)),0)</f>
        <v>0</v>
      </c>
      <c r="AI1658" s="7">
        <f>IF(T1658&gt;0,RANK(T1658,(N1658:P1658,Q1658:AE1658)),0)</f>
        <v>0</v>
      </c>
      <c r="AJ1658" s="7">
        <f>IF(S1658&gt;0,RANK(S1658,(N1658:P1658,Q1658:AE1658)),0)</f>
        <v>0</v>
      </c>
      <c r="AK1658" s="2">
        <f t="shared" ref="AK1658:AK1671" si="658">IF($C1658=0,"-",Q1658/$C1658)</f>
        <v>0</v>
      </c>
      <c r="AL1658" s="2">
        <f t="shared" ref="AL1658:AL1671" si="659">IF($C1658=0,"-",R1658/$C1658)</f>
        <v>0</v>
      </c>
      <c r="AM1658" s="2">
        <f t="shared" ref="AM1658:AM1671" si="660">IF($C1658=0,"-",T1658/$C1658)</f>
        <v>0</v>
      </c>
      <c r="AN1658" s="2">
        <f t="shared" ref="AN1658:AN1671" si="661">IF($C1658=0,"-",S1658/$C1658)</f>
        <v>0</v>
      </c>
      <c r="AP1658" t="s">
        <v>386</v>
      </c>
      <c r="AQ1658" t="s">
        <v>92</v>
      </c>
      <c r="AT1658">
        <v>2</v>
      </c>
      <c r="AU1658" s="95">
        <v>40</v>
      </c>
      <c r="AV1658" s="97">
        <v>129</v>
      </c>
      <c r="AW1658" s="100">
        <f t="shared" si="652"/>
        <v>40129</v>
      </c>
      <c r="AY1658" s="7" t="s">
        <v>1461</v>
      </c>
    </row>
    <row r="1659" spans="1:51" ht="13" hidden="1" customHeight="1" outlineLevel="1">
      <c r="A1659" t="s">
        <v>387</v>
      </c>
      <c r="B1659" t="s">
        <v>92</v>
      </c>
      <c r="C1659" s="1">
        <f t="shared" si="653"/>
        <v>21877</v>
      </c>
      <c r="D1659" s="7">
        <f>IF(N1659&gt;0, RANK(N1659,(N1659:P1659,Q1659:AE1659)),0)</f>
        <v>2</v>
      </c>
      <c r="E1659" s="7">
        <f>IF(O1659&gt;0,RANK(O1659,(N1659:P1659,Q1659:AE1659)),0)</f>
        <v>1</v>
      </c>
      <c r="F1659" s="7">
        <f>IF(P1659&gt;0,RANK(P1659,(N1659:P1659,Q1659:AE1659)),0)</f>
        <v>4</v>
      </c>
      <c r="G1659" s="1">
        <f t="shared" si="641"/>
        <v>11300</v>
      </c>
      <c r="H1659" s="2">
        <f t="shared" si="642"/>
        <v>0.51652420350139416</v>
      </c>
      <c r="I1659" s="2"/>
      <c r="J1659" s="2">
        <f t="shared" si="654"/>
        <v>0.22274534899666315</v>
      </c>
      <c r="K1659" s="2">
        <f t="shared" si="655"/>
        <v>0.73926955249805737</v>
      </c>
      <c r="L1659" s="2">
        <f t="shared" si="656"/>
        <v>1.0330484070027884E-2</v>
      </c>
      <c r="M1659" s="2">
        <f t="shared" si="657"/>
        <v>2.7654614435251652E-2</v>
      </c>
      <c r="N1659" s="55">
        <v>4873</v>
      </c>
      <c r="O1659" s="55">
        <v>16173</v>
      </c>
      <c r="P1659" s="55">
        <v>226</v>
      </c>
      <c r="Y1659" s="55">
        <v>442</v>
      </c>
      <c r="Z1659" s="55">
        <v>163</v>
      </c>
      <c r="AG1659" s="7">
        <f>IF(Q1659&gt;0,RANK(Q1659,(N1659:P1659,Q1659:AE1659)),0)</f>
        <v>0</v>
      </c>
      <c r="AH1659" s="7">
        <f>IF(R1659&gt;0,RANK(R1659,(N1659:P1659,Q1659:AE1659)),0)</f>
        <v>0</v>
      </c>
      <c r="AI1659" s="7">
        <f>IF(T1659&gt;0,RANK(T1659,(N1659:P1659,Q1659:AE1659)),0)</f>
        <v>0</v>
      </c>
      <c r="AJ1659" s="7">
        <f>IF(S1659&gt;0,RANK(S1659,(N1659:P1659,Q1659:AE1659)),0)</f>
        <v>0</v>
      </c>
      <c r="AK1659" s="2">
        <f t="shared" si="658"/>
        <v>0</v>
      </c>
      <c r="AL1659" s="2">
        <f t="shared" si="659"/>
        <v>0</v>
      </c>
      <c r="AM1659" s="2">
        <f t="shared" si="660"/>
        <v>0</v>
      </c>
      <c r="AN1659" s="2">
        <f t="shared" si="661"/>
        <v>0</v>
      </c>
      <c r="AP1659" t="s">
        <v>387</v>
      </c>
      <c r="AQ1659" t="s">
        <v>92</v>
      </c>
      <c r="AT1659">
        <v>2</v>
      </c>
      <c r="AU1659" s="95">
        <v>40</v>
      </c>
      <c r="AV1659" s="97">
        <v>131</v>
      </c>
      <c r="AW1659" s="100">
        <f t="shared" si="652"/>
        <v>40131</v>
      </c>
      <c r="AY1659" s="7" t="s">
        <v>1461</v>
      </c>
    </row>
    <row r="1660" spans="1:51" ht="13" hidden="1" customHeight="1" outlineLevel="1">
      <c r="A1660" t="s">
        <v>170</v>
      </c>
      <c r="B1660" t="s">
        <v>92</v>
      </c>
      <c r="C1660" s="1">
        <f t="shared" si="653"/>
        <v>4735</v>
      </c>
      <c r="D1660" s="7">
        <f>IF(N1660&gt;0, RANK(N1660,(N1660:P1660,Q1660:AE1660)),0)</f>
        <v>2</v>
      </c>
      <c r="E1660" s="7">
        <f>IF(O1660&gt;0,RANK(O1660,(N1660:P1660,Q1660:AE1660)),0)</f>
        <v>1</v>
      </c>
      <c r="F1660" s="7">
        <f>IF(P1660&gt;0,RANK(P1660,(N1660:P1660,Q1660:AE1660)),0)</f>
        <v>5</v>
      </c>
      <c r="G1660" s="1">
        <f t="shared" si="641"/>
        <v>2065</v>
      </c>
      <c r="H1660" s="2">
        <f t="shared" si="642"/>
        <v>0.43611404435058077</v>
      </c>
      <c r="I1660" s="2"/>
      <c r="J1660" s="2">
        <f t="shared" si="654"/>
        <v>0.26652587117212251</v>
      </c>
      <c r="K1660" s="2">
        <f t="shared" si="655"/>
        <v>0.70263991552270333</v>
      </c>
      <c r="L1660" s="2">
        <f t="shared" si="656"/>
        <v>9.2925026399155227E-3</v>
      </c>
      <c r="M1660" s="2">
        <f t="shared" si="657"/>
        <v>2.1541710665258583E-2</v>
      </c>
      <c r="N1660" s="55">
        <v>1262</v>
      </c>
      <c r="O1660" s="55">
        <v>3327</v>
      </c>
      <c r="P1660" s="55">
        <v>44</v>
      </c>
      <c r="Y1660" s="55">
        <v>49</v>
      </c>
      <c r="Z1660" s="55">
        <v>53</v>
      </c>
      <c r="AG1660" s="7">
        <f>IF(Q1660&gt;0,RANK(Q1660,(N1660:P1660,Q1660:AE1660)),0)</f>
        <v>0</v>
      </c>
      <c r="AH1660" s="7">
        <f>IF(R1660&gt;0,RANK(R1660,(N1660:P1660,Q1660:AE1660)),0)</f>
        <v>0</v>
      </c>
      <c r="AI1660" s="7">
        <f>IF(T1660&gt;0,RANK(T1660,(N1660:P1660,Q1660:AE1660)),0)</f>
        <v>0</v>
      </c>
      <c r="AJ1660" s="7">
        <f>IF(S1660&gt;0,RANK(S1660,(N1660:P1660,Q1660:AE1660)),0)</f>
        <v>0</v>
      </c>
      <c r="AK1660" s="2">
        <f t="shared" si="658"/>
        <v>0</v>
      </c>
      <c r="AL1660" s="2">
        <f t="shared" si="659"/>
        <v>0</v>
      </c>
      <c r="AM1660" s="2">
        <f t="shared" si="660"/>
        <v>0</v>
      </c>
      <c r="AN1660" s="2">
        <f t="shared" si="661"/>
        <v>0</v>
      </c>
      <c r="AP1660" t="s">
        <v>170</v>
      </c>
      <c r="AQ1660" t="s">
        <v>92</v>
      </c>
      <c r="AT1660">
        <v>2</v>
      </c>
      <c r="AU1660" s="95">
        <v>40</v>
      </c>
      <c r="AV1660" s="97">
        <v>133</v>
      </c>
      <c r="AW1660" s="100">
        <f t="shared" si="652"/>
        <v>40133</v>
      </c>
      <c r="AY1660" s="7" t="s">
        <v>1461</v>
      </c>
    </row>
    <row r="1661" spans="1:51" ht="13" hidden="1" customHeight="1" outlineLevel="1">
      <c r="A1661" t="s">
        <v>1550</v>
      </c>
      <c r="B1661" t="s">
        <v>92</v>
      </c>
      <c r="C1661" s="1">
        <f t="shared" si="653"/>
        <v>8567</v>
      </c>
      <c r="D1661" s="7">
        <f>IF(N1661&gt;0, RANK(N1661,(N1661:P1661,Q1661:AE1661)),0)</f>
        <v>2</v>
      </c>
      <c r="E1661" s="7">
        <f>IF(O1661&gt;0,RANK(O1661,(N1661:P1661,Q1661:AE1661)),0)</f>
        <v>1</v>
      </c>
      <c r="F1661" s="7">
        <f>IF(P1661&gt;0,RANK(P1661,(N1661:P1661,Q1661:AE1661)),0)</f>
        <v>4</v>
      </c>
      <c r="G1661" s="1">
        <f t="shared" si="641"/>
        <v>2820</v>
      </c>
      <c r="H1661" s="2">
        <f t="shared" si="642"/>
        <v>0.32917007120345509</v>
      </c>
      <c r="I1661" s="2"/>
      <c r="J1661" s="2">
        <f t="shared" si="654"/>
        <v>0.31236138671647018</v>
      </c>
      <c r="K1661" s="2">
        <f t="shared" si="655"/>
        <v>0.64153145791992527</v>
      </c>
      <c r="L1661" s="2">
        <f t="shared" si="656"/>
        <v>1.552468775534026E-2</v>
      </c>
      <c r="M1661" s="2">
        <f t="shared" si="657"/>
        <v>3.0582467608264288E-2</v>
      </c>
      <c r="N1661" s="55">
        <v>2676</v>
      </c>
      <c r="O1661" s="55">
        <v>5496</v>
      </c>
      <c r="P1661" s="55">
        <v>133</v>
      </c>
      <c r="Y1661" s="55">
        <v>92</v>
      </c>
      <c r="Z1661" s="55">
        <v>170</v>
      </c>
      <c r="AG1661" s="7">
        <f>IF(Q1661&gt;0,RANK(Q1661,(N1661:P1661,Q1661:AE1661)),0)</f>
        <v>0</v>
      </c>
      <c r="AH1661" s="7">
        <f>IF(R1661&gt;0,RANK(R1661,(N1661:P1661,Q1661:AE1661)),0)</f>
        <v>0</v>
      </c>
      <c r="AI1661" s="7">
        <f>IF(T1661&gt;0,RANK(T1661,(N1661:P1661,Q1661:AE1661)),0)</f>
        <v>0</v>
      </c>
      <c r="AJ1661" s="7">
        <f>IF(S1661&gt;0,RANK(S1661,(N1661:P1661,Q1661:AE1661)),0)</f>
        <v>0</v>
      </c>
      <c r="AK1661" s="2">
        <f t="shared" si="658"/>
        <v>0</v>
      </c>
      <c r="AL1661" s="2">
        <f t="shared" si="659"/>
        <v>0</v>
      </c>
      <c r="AM1661" s="2">
        <f t="shared" si="660"/>
        <v>0</v>
      </c>
      <c r="AN1661" s="2">
        <f t="shared" si="661"/>
        <v>0</v>
      </c>
      <c r="AP1661" t="s">
        <v>1550</v>
      </c>
      <c r="AQ1661" t="s">
        <v>92</v>
      </c>
      <c r="AT1661">
        <v>2</v>
      </c>
      <c r="AU1661" s="95">
        <v>40</v>
      </c>
      <c r="AV1661" s="97">
        <v>135</v>
      </c>
      <c r="AW1661" s="100">
        <f t="shared" si="652"/>
        <v>40135</v>
      </c>
      <c r="AY1661" s="7" t="s">
        <v>1461</v>
      </c>
    </row>
    <row r="1662" spans="1:51" ht="13" hidden="1" customHeight="1" outlineLevel="1">
      <c r="A1662" t="s">
        <v>2108</v>
      </c>
      <c r="B1662" t="s">
        <v>92</v>
      </c>
      <c r="C1662" s="1">
        <f t="shared" si="653"/>
        <v>11310</v>
      </c>
      <c r="D1662" s="7">
        <f>IF(N1662&gt;0, RANK(N1662,(N1662:P1662,Q1662:AE1662)),0)</f>
        <v>2</v>
      </c>
      <c r="E1662" s="7">
        <f>IF(O1662&gt;0,RANK(O1662,(N1662:P1662,Q1662:AE1662)),0)</f>
        <v>1</v>
      </c>
      <c r="F1662" s="7">
        <f>IF(P1662&gt;0,RANK(P1662,(N1662:P1662,Q1662:AE1662)),0)</f>
        <v>4</v>
      </c>
      <c r="G1662" s="1">
        <f t="shared" si="641"/>
        <v>6336</v>
      </c>
      <c r="H1662" s="2">
        <f t="shared" si="642"/>
        <v>0.56021220159151197</v>
      </c>
      <c r="I1662" s="2"/>
      <c r="J1662" s="2">
        <f t="shared" si="654"/>
        <v>0.20070733863837312</v>
      </c>
      <c r="K1662" s="2">
        <f t="shared" si="655"/>
        <v>0.76091954022988506</v>
      </c>
      <c r="L1662" s="2">
        <f t="shared" si="656"/>
        <v>1.3616268788682582E-2</v>
      </c>
      <c r="M1662" s="2">
        <f t="shared" si="657"/>
        <v>2.4756852343059268E-2</v>
      </c>
      <c r="N1662" s="55">
        <v>2270</v>
      </c>
      <c r="O1662" s="55">
        <v>8606</v>
      </c>
      <c r="P1662" s="55">
        <v>154</v>
      </c>
      <c r="Y1662" s="55">
        <v>99</v>
      </c>
      <c r="Z1662" s="55">
        <v>181</v>
      </c>
      <c r="AG1662" s="7">
        <f>IF(Q1662&gt;0,RANK(Q1662,(N1662:P1662,Q1662:AE1662)),0)</f>
        <v>0</v>
      </c>
      <c r="AH1662" s="7">
        <f>IF(R1662&gt;0,RANK(R1662,(N1662:P1662,Q1662:AE1662)),0)</f>
        <v>0</v>
      </c>
      <c r="AI1662" s="7">
        <f>IF(T1662&gt;0,RANK(T1662,(N1662:P1662,Q1662:AE1662)),0)</f>
        <v>0</v>
      </c>
      <c r="AJ1662" s="7">
        <f>IF(S1662&gt;0,RANK(S1662,(N1662:P1662,Q1662:AE1662)),0)</f>
        <v>0</v>
      </c>
      <c r="AK1662" s="2">
        <f t="shared" si="658"/>
        <v>0</v>
      </c>
      <c r="AL1662" s="2">
        <f t="shared" si="659"/>
        <v>0</v>
      </c>
      <c r="AM1662" s="2">
        <f t="shared" si="660"/>
        <v>0</v>
      </c>
      <c r="AN1662" s="2">
        <f t="shared" si="661"/>
        <v>0</v>
      </c>
      <c r="AP1662" t="s">
        <v>2108</v>
      </c>
      <c r="AQ1662" t="s">
        <v>92</v>
      </c>
      <c r="AT1662">
        <v>2</v>
      </c>
      <c r="AU1662" s="95">
        <v>40</v>
      </c>
      <c r="AV1662" s="97">
        <v>137</v>
      </c>
      <c r="AW1662" s="100">
        <f t="shared" si="652"/>
        <v>40137</v>
      </c>
      <c r="AY1662" s="7" t="s">
        <v>1461</v>
      </c>
    </row>
    <row r="1663" spans="1:51" ht="13" hidden="1" customHeight="1" outlineLevel="1">
      <c r="A1663" t="s">
        <v>80</v>
      </c>
      <c r="B1663" t="s">
        <v>92</v>
      </c>
      <c r="C1663" s="1">
        <f t="shared" si="653"/>
        <v>3230</v>
      </c>
      <c r="D1663" s="7">
        <f>IF(N1663&gt;0, RANK(N1663,(N1663:P1663,Q1663:AE1663)),0)</f>
        <v>2</v>
      </c>
      <c r="E1663" s="7">
        <f>IF(O1663&gt;0,RANK(O1663,(N1663:P1663,Q1663:AE1663)),0)</f>
        <v>1</v>
      </c>
      <c r="F1663" s="7">
        <f>IF(P1663&gt;0,RANK(P1663,(N1663:P1663,Q1663:AE1663)),0)</f>
        <v>3</v>
      </c>
      <c r="G1663" s="1">
        <f t="shared" si="641"/>
        <v>2451</v>
      </c>
      <c r="H1663" s="2">
        <f t="shared" si="642"/>
        <v>0.75882352941176467</v>
      </c>
      <c r="I1663" s="2"/>
      <c r="J1663" s="2">
        <f t="shared" si="654"/>
        <v>0.10092879256965945</v>
      </c>
      <c r="K1663" s="2">
        <f t="shared" si="655"/>
        <v>0.85975232198142415</v>
      </c>
      <c r="L1663" s="2">
        <f t="shared" si="656"/>
        <v>1.6718266253869969E-2</v>
      </c>
      <c r="M1663" s="2">
        <f t="shared" si="657"/>
        <v>2.2600619195046405E-2</v>
      </c>
      <c r="N1663" s="55">
        <v>326</v>
      </c>
      <c r="O1663" s="55">
        <v>2777</v>
      </c>
      <c r="P1663" s="55">
        <v>54</v>
      </c>
      <c r="Y1663" s="55">
        <v>28</v>
      </c>
      <c r="Z1663" s="55">
        <v>45</v>
      </c>
      <c r="AG1663" s="7">
        <f>IF(Q1663&gt;0,RANK(Q1663,(N1663:P1663,Q1663:AE1663)),0)</f>
        <v>0</v>
      </c>
      <c r="AH1663" s="7">
        <f>IF(R1663&gt;0,RANK(R1663,(N1663:P1663,Q1663:AE1663)),0)</f>
        <v>0</v>
      </c>
      <c r="AI1663" s="7">
        <f>IF(T1663&gt;0,RANK(T1663,(N1663:P1663,Q1663:AE1663)),0)</f>
        <v>0</v>
      </c>
      <c r="AJ1663" s="7">
        <f>IF(S1663&gt;0,RANK(S1663,(N1663:P1663,Q1663:AE1663)),0)</f>
        <v>0</v>
      </c>
      <c r="AK1663" s="2">
        <f t="shared" si="658"/>
        <v>0</v>
      </c>
      <c r="AL1663" s="2">
        <f t="shared" si="659"/>
        <v>0</v>
      </c>
      <c r="AM1663" s="2">
        <f t="shared" si="660"/>
        <v>0</v>
      </c>
      <c r="AN1663" s="2">
        <f t="shared" si="661"/>
        <v>0</v>
      </c>
      <c r="AP1663" t="s">
        <v>80</v>
      </c>
      <c r="AQ1663" t="s">
        <v>92</v>
      </c>
      <c r="AT1663">
        <v>2</v>
      </c>
      <c r="AU1663" s="95">
        <v>40</v>
      </c>
      <c r="AV1663" s="97">
        <v>139</v>
      </c>
      <c r="AW1663" s="100">
        <f t="shared" si="652"/>
        <v>40139</v>
      </c>
      <c r="AY1663" s="7" t="s">
        <v>1461</v>
      </c>
    </row>
    <row r="1664" spans="1:51" ht="13" hidden="1" customHeight="1" outlineLevel="1">
      <c r="A1664" t="s">
        <v>2140</v>
      </c>
      <c r="B1664" t="s">
        <v>92</v>
      </c>
      <c r="C1664" s="1">
        <f t="shared" si="653"/>
        <v>1684</v>
      </c>
      <c r="D1664" s="7">
        <f>IF(N1664&gt;0, RANK(N1664,(N1664:P1664,Q1664:AE1664)),0)</f>
        <v>2</v>
      </c>
      <c r="E1664" s="7">
        <f>IF(O1664&gt;0,RANK(O1664,(N1664:P1664,Q1664:AE1664)),0)</f>
        <v>1</v>
      </c>
      <c r="F1664" s="7">
        <f>IF(P1664&gt;0,RANK(P1664,(N1664:P1664,Q1664:AE1664)),0)</f>
        <v>4</v>
      </c>
      <c r="G1664" s="1">
        <f t="shared" si="641"/>
        <v>904</v>
      </c>
      <c r="H1664" s="2">
        <f t="shared" si="642"/>
        <v>0.53681710213776723</v>
      </c>
      <c r="I1664" s="2"/>
      <c r="J1664" s="2">
        <f t="shared" si="654"/>
        <v>0.21793349168646081</v>
      </c>
      <c r="K1664" s="2">
        <f t="shared" si="655"/>
        <v>0.75475059382422804</v>
      </c>
      <c r="L1664" s="2">
        <f t="shared" si="656"/>
        <v>1.0095011876484561E-2</v>
      </c>
      <c r="M1664" s="2">
        <f t="shared" si="657"/>
        <v>1.7220902612826584E-2</v>
      </c>
      <c r="N1664" s="55">
        <v>367</v>
      </c>
      <c r="O1664" s="55">
        <v>1271</v>
      </c>
      <c r="P1664" s="55">
        <v>17</v>
      </c>
      <c r="Y1664" s="55">
        <v>4</v>
      </c>
      <c r="Z1664" s="55">
        <v>25</v>
      </c>
      <c r="AG1664" s="7">
        <f>IF(Q1664&gt;0,RANK(Q1664,(N1664:P1664,Q1664:AE1664)),0)</f>
        <v>0</v>
      </c>
      <c r="AH1664" s="7">
        <f>IF(R1664&gt;0,RANK(R1664,(N1664:P1664,Q1664:AE1664)),0)</f>
        <v>0</v>
      </c>
      <c r="AI1664" s="7">
        <f>IF(T1664&gt;0,RANK(T1664,(N1664:P1664,Q1664:AE1664)),0)</f>
        <v>0</v>
      </c>
      <c r="AJ1664" s="7">
        <f>IF(S1664&gt;0,RANK(S1664,(N1664:P1664,Q1664:AE1664)),0)</f>
        <v>0</v>
      </c>
      <c r="AK1664" s="2">
        <f t="shared" si="658"/>
        <v>0</v>
      </c>
      <c r="AL1664" s="2">
        <f t="shared" si="659"/>
        <v>0</v>
      </c>
      <c r="AM1664" s="2">
        <f t="shared" si="660"/>
        <v>0</v>
      </c>
      <c r="AN1664" s="2">
        <f t="shared" si="661"/>
        <v>0</v>
      </c>
      <c r="AP1664" t="s">
        <v>2140</v>
      </c>
      <c r="AQ1664" t="s">
        <v>92</v>
      </c>
      <c r="AT1664">
        <v>2</v>
      </c>
      <c r="AU1664" s="95">
        <v>40</v>
      </c>
      <c r="AV1664" s="97">
        <v>141</v>
      </c>
      <c r="AW1664" s="100">
        <f t="shared" si="652"/>
        <v>40141</v>
      </c>
      <c r="AY1664" s="7" t="s">
        <v>1461</v>
      </c>
    </row>
    <row r="1665" spans="1:51" ht="13" hidden="1" customHeight="1" outlineLevel="1">
      <c r="A1665" t="s">
        <v>990</v>
      </c>
      <c r="B1665" t="s">
        <v>92</v>
      </c>
      <c r="C1665" s="1">
        <f t="shared" si="653"/>
        <v>131143</v>
      </c>
      <c r="D1665" s="7">
        <f>IF(N1665&gt;0, RANK(N1665,(N1665:P1665,Q1665:AE1665)),0)</f>
        <v>2</v>
      </c>
      <c r="E1665" s="7">
        <f>IF(O1665&gt;0,RANK(O1665,(N1665:P1665,Q1665:AE1665)),0)</f>
        <v>1</v>
      </c>
      <c r="F1665" s="7">
        <f>IF(P1665&gt;0,RANK(P1665,(N1665:P1665,Q1665:AE1665)),0)</f>
        <v>3</v>
      </c>
      <c r="G1665" s="1">
        <f t="shared" si="641"/>
        <v>41528</v>
      </c>
      <c r="H1665" s="2">
        <f t="shared" si="642"/>
        <v>0.31666196442051808</v>
      </c>
      <c r="I1665" s="2"/>
      <c r="J1665" s="2">
        <f t="shared" si="654"/>
        <v>0.32717720351067153</v>
      </c>
      <c r="K1665" s="2">
        <f t="shared" si="655"/>
        <v>0.64383916793118967</v>
      </c>
      <c r="L1665" s="2">
        <f t="shared" si="656"/>
        <v>1.1803908710339095E-2</v>
      </c>
      <c r="M1665" s="2">
        <f t="shared" si="657"/>
        <v>1.7179719847799757E-2</v>
      </c>
      <c r="N1665" s="55">
        <v>42907</v>
      </c>
      <c r="O1665" s="55">
        <v>84435</v>
      </c>
      <c r="P1665" s="55">
        <v>1548</v>
      </c>
      <c r="Y1665" s="55">
        <v>1227</v>
      </c>
      <c r="Z1665" s="55">
        <v>1026</v>
      </c>
      <c r="AG1665" s="7">
        <f>IF(Q1665&gt;0,RANK(Q1665,(N1665:P1665,Q1665:AE1665)),0)</f>
        <v>0</v>
      </c>
      <c r="AH1665" s="7">
        <f>IF(R1665&gt;0,RANK(R1665,(N1665:P1665,Q1665:AE1665)),0)</f>
        <v>0</v>
      </c>
      <c r="AI1665" s="7">
        <f>IF(T1665&gt;0,RANK(T1665,(N1665:P1665,Q1665:AE1665)),0)</f>
        <v>0</v>
      </c>
      <c r="AJ1665" s="7">
        <f>IF(S1665&gt;0,RANK(S1665,(N1665:P1665,Q1665:AE1665)),0)</f>
        <v>0</v>
      </c>
      <c r="AK1665" s="2">
        <f t="shared" si="658"/>
        <v>0</v>
      </c>
      <c r="AL1665" s="2">
        <f t="shared" si="659"/>
        <v>0</v>
      </c>
      <c r="AM1665" s="2">
        <f t="shared" si="660"/>
        <v>0</v>
      </c>
      <c r="AN1665" s="2">
        <f t="shared" si="661"/>
        <v>0</v>
      </c>
      <c r="AP1665" t="s">
        <v>990</v>
      </c>
      <c r="AQ1665" t="s">
        <v>92</v>
      </c>
      <c r="AT1665">
        <v>2</v>
      </c>
      <c r="AU1665" s="95">
        <v>40</v>
      </c>
      <c r="AV1665" s="97">
        <v>143</v>
      </c>
      <c r="AW1665" s="100">
        <f t="shared" si="652"/>
        <v>40143</v>
      </c>
      <c r="AY1665" s="7" t="s">
        <v>1461</v>
      </c>
    </row>
    <row r="1666" spans="1:51" ht="13" hidden="1" customHeight="1" outlineLevel="1">
      <c r="A1666" t="s">
        <v>2164</v>
      </c>
      <c r="B1666" t="s">
        <v>92</v>
      </c>
      <c r="C1666" s="1">
        <f t="shared" si="653"/>
        <v>16686</v>
      </c>
      <c r="D1666" s="7">
        <f>IF(N1666&gt;0, RANK(N1666,(N1666:P1666,Q1666:AE1666)),0)</f>
        <v>2</v>
      </c>
      <c r="E1666" s="7">
        <f>IF(O1666&gt;0,RANK(O1666,(N1666:P1666,Q1666:AE1666)),0)</f>
        <v>1</v>
      </c>
      <c r="F1666" s="7">
        <f>IF(P1666&gt;0,RANK(P1666,(N1666:P1666,Q1666:AE1666)),0)</f>
        <v>3</v>
      </c>
      <c r="G1666" s="1">
        <f t="shared" si="641"/>
        <v>8106</v>
      </c>
      <c r="H1666" s="2">
        <f t="shared" si="642"/>
        <v>0.48579647608773824</v>
      </c>
      <c r="I1666" s="2"/>
      <c r="J1666" s="2">
        <f t="shared" si="654"/>
        <v>0.24169962843102002</v>
      </c>
      <c r="K1666" s="2">
        <f t="shared" si="655"/>
        <v>0.72749610451875824</v>
      </c>
      <c r="L1666" s="2">
        <f t="shared" si="656"/>
        <v>1.1506652283351312E-2</v>
      </c>
      <c r="M1666" s="2">
        <f t="shared" si="657"/>
        <v>1.9297614766870454E-2</v>
      </c>
      <c r="N1666" s="55">
        <v>4033</v>
      </c>
      <c r="O1666" s="55">
        <v>12139</v>
      </c>
      <c r="P1666" s="55">
        <v>192</v>
      </c>
      <c r="Y1666" s="55">
        <v>159</v>
      </c>
      <c r="Z1666" s="55">
        <v>163</v>
      </c>
      <c r="AG1666" s="7">
        <f>IF(Q1666&gt;0,RANK(Q1666,(N1666:P1666,Q1666:AE1666)),0)</f>
        <v>0</v>
      </c>
      <c r="AH1666" s="7">
        <f>IF(R1666&gt;0,RANK(R1666,(N1666:P1666,Q1666:AE1666)),0)</f>
        <v>0</v>
      </c>
      <c r="AI1666" s="7">
        <f>IF(T1666&gt;0,RANK(T1666,(N1666:P1666,Q1666:AE1666)),0)</f>
        <v>0</v>
      </c>
      <c r="AJ1666" s="7">
        <f>IF(S1666&gt;0,RANK(S1666,(N1666:P1666,Q1666:AE1666)),0)</f>
        <v>0</v>
      </c>
      <c r="AK1666" s="2">
        <f t="shared" si="658"/>
        <v>0</v>
      </c>
      <c r="AL1666" s="2">
        <f t="shared" si="659"/>
        <v>0</v>
      </c>
      <c r="AM1666" s="2">
        <f t="shared" si="660"/>
        <v>0</v>
      </c>
      <c r="AN1666" s="2">
        <f t="shared" si="661"/>
        <v>0</v>
      </c>
      <c r="AP1666" t="s">
        <v>2164</v>
      </c>
      <c r="AQ1666" t="s">
        <v>92</v>
      </c>
      <c r="AT1666">
        <v>2</v>
      </c>
      <c r="AU1666" s="95">
        <v>40</v>
      </c>
      <c r="AV1666" s="97">
        <v>145</v>
      </c>
      <c r="AW1666" s="100">
        <f t="shared" si="652"/>
        <v>40145</v>
      </c>
      <c r="AY1666" s="7" t="s">
        <v>1461</v>
      </c>
    </row>
    <row r="1667" spans="1:51" ht="13" hidden="1" customHeight="1" outlineLevel="1">
      <c r="A1667" t="s">
        <v>1864</v>
      </c>
      <c r="B1667" t="s">
        <v>92</v>
      </c>
      <c r="C1667" s="1">
        <f t="shared" si="653"/>
        <v>13208</v>
      </c>
      <c r="D1667" s="7">
        <f>IF(N1667&gt;0, RANK(N1667,(N1667:P1667,Q1667:AE1667)),0)</f>
        <v>2</v>
      </c>
      <c r="E1667" s="7">
        <f>IF(O1667&gt;0,RANK(O1667,(N1667:P1667,Q1667:AE1667)),0)</f>
        <v>1</v>
      </c>
      <c r="F1667" s="7">
        <f>IF(P1667&gt;0,RANK(P1667,(N1667:P1667,Q1667:AE1667)),0)</f>
        <v>3</v>
      </c>
      <c r="G1667" s="1">
        <f t="shared" si="641"/>
        <v>6882</v>
      </c>
      <c r="H1667" s="2">
        <f t="shared" si="642"/>
        <v>0.52104784978800722</v>
      </c>
      <c r="I1667" s="2"/>
      <c r="J1667" s="2">
        <f t="shared" si="654"/>
        <v>0.22221380981223501</v>
      </c>
      <c r="K1667" s="2">
        <f t="shared" si="655"/>
        <v>0.74326165960024226</v>
      </c>
      <c r="L1667" s="2">
        <f t="shared" si="656"/>
        <v>1.2719563900666263E-2</v>
      </c>
      <c r="M1667" s="2">
        <f t="shared" si="657"/>
        <v>2.1804966686856431E-2</v>
      </c>
      <c r="N1667" s="55">
        <v>2935</v>
      </c>
      <c r="O1667" s="55">
        <v>9817</v>
      </c>
      <c r="P1667" s="55">
        <v>168</v>
      </c>
      <c r="Y1667" s="55">
        <v>157</v>
      </c>
      <c r="Z1667" s="55">
        <v>131</v>
      </c>
      <c r="AG1667" s="7">
        <f>IF(Q1667&gt;0,RANK(Q1667,(N1667:P1667,Q1667:AE1667)),0)</f>
        <v>0</v>
      </c>
      <c r="AH1667" s="7">
        <f>IF(R1667&gt;0,RANK(R1667,(N1667:P1667,Q1667:AE1667)),0)</f>
        <v>0</v>
      </c>
      <c r="AI1667" s="7">
        <f>IF(T1667&gt;0,RANK(T1667,(N1667:P1667,Q1667:AE1667)),0)</f>
        <v>0</v>
      </c>
      <c r="AJ1667" s="7">
        <f>IF(S1667&gt;0,RANK(S1667,(N1667:P1667,Q1667:AE1667)),0)</f>
        <v>0</v>
      </c>
      <c r="AK1667" s="2">
        <f t="shared" si="658"/>
        <v>0</v>
      </c>
      <c r="AL1667" s="2">
        <f t="shared" si="659"/>
        <v>0</v>
      </c>
      <c r="AM1667" s="2">
        <f t="shared" si="660"/>
        <v>0</v>
      </c>
      <c r="AN1667" s="2">
        <f t="shared" si="661"/>
        <v>0</v>
      </c>
      <c r="AP1667" t="s">
        <v>1864</v>
      </c>
      <c r="AQ1667" t="s">
        <v>92</v>
      </c>
      <c r="AT1667">
        <v>2</v>
      </c>
      <c r="AU1667" s="95">
        <v>40</v>
      </c>
      <c r="AV1667" s="97">
        <v>147</v>
      </c>
      <c r="AW1667" s="100">
        <f t="shared" si="652"/>
        <v>40147</v>
      </c>
      <c r="AY1667" s="7" t="s">
        <v>1461</v>
      </c>
    </row>
    <row r="1668" spans="1:51" ht="13" hidden="1" customHeight="1" outlineLevel="1">
      <c r="A1668" t="s">
        <v>2449</v>
      </c>
      <c r="B1668" t="s">
        <v>92</v>
      </c>
      <c r="C1668" s="1">
        <f t="shared" si="653"/>
        <v>3042</v>
      </c>
      <c r="D1668" s="7">
        <f>IF(N1668&gt;0, RANK(N1668,(N1668:P1668,Q1668:AE1668)),0)</f>
        <v>2</v>
      </c>
      <c r="E1668" s="7">
        <f>IF(O1668&gt;0,RANK(O1668,(N1668:P1668,Q1668:AE1668)),0)</f>
        <v>1</v>
      </c>
      <c r="F1668" s="7">
        <f>IF(P1668&gt;0,RANK(P1668,(N1668:P1668,Q1668:AE1668)),0)</f>
        <v>4</v>
      </c>
      <c r="G1668" s="1">
        <f t="shared" si="641"/>
        <v>2026</v>
      </c>
      <c r="H1668" s="2">
        <f t="shared" si="642"/>
        <v>0.66600920447074297</v>
      </c>
      <c r="I1668" s="2"/>
      <c r="J1668" s="2">
        <f t="shared" si="654"/>
        <v>0.15548980933596318</v>
      </c>
      <c r="K1668" s="2">
        <f t="shared" si="655"/>
        <v>0.82149901380670609</v>
      </c>
      <c r="L1668" s="2">
        <f t="shared" si="656"/>
        <v>8.5470085470085479E-3</v>
      </c>
      <c r="M1668" s="2">
        <f t="shared" si="657"/>
        <v>1.4464168310322236E-2</v>
      </c>
      <c r="N1668" s="55">
        <v>473</v>
      </c>
      <c r="O1668" s="55">
        <v>2499</v>
      </c>
      <c r="P1668" s="55">
        <v>26</v>
      </c>
      <c r="Y1668" s="55">
        <v>15</v>
      </c>
      <c r="Z1668" s="55">
        <v>29</v>
      </c>
      <c r="AG1668" s="7">
        <f>IF(Q1668&gt;0,RANK(Q1668,(N1668:P1668,Q1668:AE1668)),0)</f>
        <v>0</v>
      </c>
      <c r="AH1668" s="7">
        <f>IF(R1668&gt;0,RANK(R1668,(N1668:P1668,Q1668:AE1668)),0)</f>
        <v>0</v>
      </c>
      <c r="AI1668" s="7">
        <f>IF(T1668&gt;0,RANK(T1668,(N1668:P1668,Q1668:AE1668)),0)</f>
        <v>0</v>
      </c>
      <c r="AJ1668" s="7">
        <f>IF(S1668&gt;0,RANK(S1668,(N1668:P1668,Q1668:AE1668)),0)</f>
        <v>0</v>
      </c>
      <c r="AK1668" s="2">
        <f t="shared" si="658"/>
        <v>0</v>
      </c>
      <c r="AL1668" s="2">
        <f t="shared" si="659"/>
        <v>0</v>
      </c>
      <c r="AM1668" s="2">
        <f t="shared" si="660"/>
        <v>0</v>
      </c>
      <c r="AN1668" s="2">
        <f t="shared" si="661"/>
        <v>0</v>
      </c>
      <c r="AP1668" t="s">
        <v>2449</v>
      </c>
      <c r="AQ1668" t="s">
        <v>92</v>
      </c>
      <c r="AT1668">
        <v>2</v>
      </c>
      <c r="AU1668" s="95">
        <v>40</v>
      </c>
      <c r="AV1668" s="97">
        <v>149</v>
      </c>
      <c r="AW1668" s="100">
        <f t="shared" si="652"/>
        <v>40149</v>
      </c>
      <c r="AY1668" s="7" t="s">
        <v>1461</v>
      </c>
    </row>
    <row r="1669" spans="1:51" ht="13" hidden="1" customHeight="1" outlineLevel="1">
      <c r="A1669" t="s">
        <v>1491</v>
      </c>
      <c r="B1669" t="s">
        <v>92</v>
      </c>
      <c r="C1669" s="1">
        <f t="shared" si="653"/>
        <v>2442</v>
      </c>
      <c r="D1669" s="7">
        <f>IF(N1669&gt;0, RANK(N1669,(N1669:P1669,Q1669:AE1669)),0)</f>
        <v>2</v>
      </c>
      <c r="E1669" s="7">
        <f>IF(O1669&gt;0,RANK(O1669,(N1669:P1669,Q1669:AE1669)),0)</f>
        <v>1</v>
      </c>
      <c r="F1669" s="7">
        <f>IF(P1669&gt;0,RANK(P1669,(N1669:P1669,Q1669:AE1669)),0)</f>
        <v>4</v>
      </c>
      <c r="G1669" s="1">
        <f t="shared" si="641"/>
        <v>1563</v>
      </c>
      <c r="H1669" s="2">
        <f t="shared" si="642"/>
        <v>0.64004914004914004</v>
      </c>
      <c r="I1669" s="2"/>
      <c r="J1669" s="2">
        <f t="shared" si="654"/>
        <v>0.16380016380016379</v>
      </c>
      <c r="K1669" s="2">
        <f t="shared" si="655"/>
        <v>0.80384930384930386</v>
      </c>
      <c r="L1669" s="2">
        <f t="shared" si="656"/>
        <v>8.1900081900081901E-3</v>
      </c>
      <c r="M1669" s="2">
        <f t="shared" si="657"/>
        <v>2.4160524160524124E-2</v>
      </c>
      <c r="N1669" s="55">
        <v>400</v>
      </c>
      <c r="O1669" s="55">
        <v>1963</v>
      </c>
      <c r="P1669" s="55">
        <v>20</v>
      </c>
      <c r="Y1669" s="55">
        <v>13</v>
      </c>
      <c r="Z1669" s="55">
        <v>46</v>
      </c>
      <c r="AG1669" s="7">
        <f>IF(Q1669&gt;0,RANK(Q1669,(N1669:P1669,Q1669:AE1669)),0)</f>
        <v>0</v>
      </c>
      <c r="AH1669" s="7">
        <f>IF(R1669&gt;0,RANK(R1669,(N1669:P1669,Q1669:AE1669)),0)</f>
        <v>0</v>
      </c>
      <c r="AI1669" s="7">
        <f>IF(T1669&gt;0,RANK(T1669,(N1669:P1669,Q1669:AE1669)),0)</f>
        <v>0</v>
      </c>
      <c r="AJ1669" s="7">
        <f>IF(S1669&gt;0,RANK(S1669,(N1669:P1669,Q1669:AE1669)),0)</f>
        <v>0</v>
      </c>
      <c r="AK1669" s="2">
        <f t="shared" si="658"/>
        <v>0</v>
      </c>
      <c r="AL1669" s="2">
        <f t="shared" si="659"/>
        <v>0</v>
      </c>
      <c r="AM1669" s="2">
        <f t="shared" si="660"/>
        <v>0</v>
      </c>
      <c r="AN1669" s="2">
        <f t="shared" si="661"/>
        <v>0</v>
      </c>
      <c r="AP1669" t="s">
        <v>1491</v>
      </c>
      <c r="AQ1669" t="s">
        <v>92</v>
      </c>
      <c r="AT1669">
        <v>2</v>
      </c>
      <c r="AU1669" s="95">
        <v>40</v>
      </c>
      <c r="AV1669" s="97">
        <v>151</v>
      </c>
      <c r="AW1669" s="100">
        <f t="shared" si="652"/>
        <v>40151</v>
      </c>
      <c r="AY1669" s="7" t="s">
        <v>1461</v>
      </c>
    </row>
    <row r="1670" spans="1:51" ht="13" hidden="1" customHeight="1" outlineLevel="1">
      <c r="A1670" t="s">
        <v>704</v>
      </c>
      <c r="B1670" t="s">
        <v>92</v>
      </c>
      <c r="C1670" s="1">
        <f t="shared" si="653"/>
        <v>4263</v>
      </c>
      <c r="D1670" s="7">
        <f>IF(N1670&gt;0, RANK(N1670,(N1670:P1670,Q1670:AE1670)),0)</f>
        <v>2</v>
      </c>
      <c r="E1670" s="7">
        <f>IF(O1670&gt;0,RANK(O1670,(N1670:P1670,Q1670:AE1670)),0)</f>
        <v>1</v>
      </c>
      <c r="F1670" s="7">
        <f>IF(P1670&gt;0,RANK(P1670,(N1670:P1670,Q1670:AE1670)),0)</f>
        <v>3</v>
      </c>
      <c r="G1670" s="1">
        <f t="shared" si="641"/>
        <v>3108</v>
      </c>
      <c r="H1670" s="2">
        <f t="shared" si="642"/>
        <v>0.72906403940886699</v>
      </c>
      <c r="I1670" s="2"/>
      <c r="J1670" s="2">
        <f t="shared" si="654"/>
        <v>0.12221440300258034</v>
      </c>
      <c r="K1670" s="2">
        <f t="shared" si="655"/>
        <v>0.85127844241144734</v>
      </c>
      <c r="L1670" s="2">
        <f t="shared" si="656"/>
        <v>1.1025099695050434E-2</v>
      </c>
      <c r="M1670" s="2">
        <f t="shared" si="657"/>
        <v>1.548205489092187E-2</v>
      </c>
      <c r="N1670" s="55">
        <v>521</v>
      </c>
      <c r="O1670" s="55">
        <v>3629</v>
      </c>
      <c r="P1670" s="55">
        <v>47</v>
      </c>
      <c r="Y1670" s="55">
        <v>24</v>
      </c>
      <c r="Z1670" s="55">
        <v>42</v>
      </c>
      <c r="AG1670" s="7">
        <f>IF(Q1670&gt;0,RANK(Q1670,(N1670:P1670,Q1670:AE1670)),0)</f>
        <v>0</v>
      </c>
      <c r="AH1670" s="7">
        <f>IF(R1670&gt;0,RANK(R1670,(N1670:P1670,Q1670:AE1670)),0)</f>
        <v>0</v>
      </c>
      <c r="AI1670" s="7">
        <f>IF(T1670&gt;0,RANK(T1670,(N1670:P1670,Q1670:AE1670)),0)</f>
        <v>0</v>
      </c>
      <c r="AJ1670" s="7">
        <f>IF(S1670&gt;0,RANK(S1670,(N1670:P1670,Q1670:AE1670)),0)</f>
        <v>0</v>
      </c>
      <c r="AK1670" s="2">
        <f t="shared" si="658"/>
        <v>0</v>
      </c>
      <c r="AL1670" s="2">
        <f t="shared" si="659"/>
        <v>0</v>
      </c>
      <c r="AM1670" s="2">
        <f t="shared" si="660"/>
        <v>0</v>
      </c>
      <c r="AN1670" s="2">
        <f t="shared" si="661"/>
        <v>0</v>
      </c>
      <c r="AP1670" t="s">
        <v>704</v>
      </c>
      <c r="AQ1670" t="s">
        <v>92</v>
      </c>
      <c r="AT1670">
        <v>2</v>
      </c>
      <c r="AU1670" s="95">
        <v>40</v>
      </c>
      <c r="AV1670" s="97">
        <v>153</v>
      </c>
      <c r="AW1670" s="100">
        <f t="shared" si="652"/>
        <v>40153</v>
      </c>
      <c r="AY1670" s="7" t="s">
        <v>1461</v>
      </c>
    </row>
    <row r="1671" spans="1:51" ht="13" customHeight="1" collapsed="1">
      <c r="A1671" t="s">
        <v>723</v>
      </c>
      <c r="B1671" t="s">
        <v>2430</v>
      </c>
      <c r="C1671" s="1">
        <f t="shared" si="653"/>
        <v>820733</v>
      </c>
      <c r="D1671" s="7">
        <f>IF(N1671&gt;0, RANK(N1671,(N1671:P1671,Q1671:AE1671)),0)</f>
        <v>2</v>
      </c>
      <c r="E1671" s="7">
        <f>IF(O1671&gt;0,RANK(O1671,(N1671:P1671,Q1671:AE1671)),0)</f>
        <v>1</v>
      </c>
      <c r="F1671" s="7">
        <f>IF(P1671&gt;0,RANK(P1671,(N1671:P1671,Q1671:AE1671)),0)</f>
        <v>3</v>
      </c>
      <c r="G1671" s="1">
        <f t="shared" si="641"/>
        <v>323859</v>
      </c>
      <c r="H1671" s="2">
        <f t="shared" si="642"/>
        <v>0.39459726853922045</v>
      </c>
      <c r="I1671" s="2"/>
      <c r="J1671" s="2">
        <f t="shared" si="654"/>
        <v>0.28548504812161812</v>
      </c>
      <c r="K1671" s="2">
        <f t="shared" si="655"/>
        <v>0.68008231666083852</v>
      </c>
      <c r="L1671" s="2">
        <f t="shared" si="656"/>
        <v>1.285923680417383E-2</v>
      </c>
      <c r="M1671" s="2">
        <f t="shared" si="657"/>
        <v>2.1573398413369534E-2</v>
      </c>
      <c r="N1671" s="58">
        <f>SUM(N1594:N1670)</f>
        <v>234307</v>
      </c>
      <c r="O1671" s="58">
        <f>SUM(O1594:O1670)</f>
        <v>558166</v>
      </c>
      <c r="P1671" s="58">
        <f>SUM(P1594:P1670)</f>
        <v>10554</v>
      </c>
      <c r="Q1671" s="58"/>
      <c r="R1671" s="58"/>
      <c r="Y1671" s="58">
        <f t="shared" ref="Y1671:Z1671" si="662">SUM(Y1594:Y1670)</f>
        <v>7793</v>
      </c>
      <c r="Z1671" s="58">
        <f t="shared" si="662"/>
        <v>9913</v>
      </c>
      <c r="AG1671" s="7">
        <f>IF(Q1671&gt;0,RANK(Q1671,(N1671:P1671,Q1671:AE1671)),0)</f>
        <v>0</v>
      </c>
      <c r="AH1671" s="7">
        <f>IF(R1671&gt;0,RANK(R1671,(N1671:P1671,Q1671:AE1671)),0)</f>
        <v>0</v>
      </c>
      <c r="AI1671" s="7">
        <f>IF(T1671&gt;0,RANK(T1671,(N1671:P1671,Q1671:AE1671)),0)</f>
        <v>0</v>
      </c>
      <c r="AJ1671" s="7">
        <f>IF(S1671&gt;0,RANK(S1671,(N1671:P1671,Q1671:AE1671)),0)</f>
        <v>0</v>
      </c>
      <c r="AK1671" s="2">
        <f t="shared" si="658"/>
        <v>0</v>
      </c>
      <c r="AL1671" s="2">
        <f t="shared" si="659"/>
        <v>0</v>
      </c>
      <c r="AM1671" s="2">
        <f t="shared" si="660"/>
        <v>0</v>
      </c>
      <c r="AN1671" s="2">
        <f t="shared" si="661"/>
        <v>0</v>
      </c>
      <c r="AP1671" t="s">
        <v>723</v>
      </c>
      <c r="AQ1671" t="s">
        <v>2430</v>
      </c>
      <c r="AT1671">
        <v>2</v>
      </c>
      <c r="AU1671" s="95">
        <v>40</v>
      </c>
      <c r="AV1671" s="97"/>
      <c r="AW1671" s="95">
        <v>40</v>
      </c>
      <c r="AY1671" s="7" t="s">
        <v>2180</v>
      </c>
    </row>
    <row r="1672" spans="1:51" ht="13" customHeight="1">
      <c r="C1672" s="1"/>
      <c r="E1672" s="7"/>
      <c r="F1672" s="7"/>
      <c r="I1672" s="2"/>
      <c r="AG1672" s="7"/>
      <c r="AH1672" s="7"/>
      <c r="AI1672" s="7"/>
      <c r="AJ1672" s="7"/>
      <c r="AU1672" s="95"/>
      <c r="AV1672" s="97"/>
      <c r="AW1672" s="100"/>
    </row>
    <row r="1673" spans="1:51" ht="13" hidden="1" customHeight="1" outlineLevel="1">
      <c r="A1673" t="s">
        <v>239</v>
      </c>
      <c r="B1673" t="s">
        <v>93</v>
      </c>
      <c r="C1673" s="1">
        <f t="shared" ref="C1673:C1709" si="663">SUM(N1673:AE1673)</f>
        <v>7063</v>
      </c>
      <c r="D1673" s="7">
        <f>IF(N1673&gt;0, RANK(N1673,(N1673:P1673,Q1673:AE1673)),0)</f>
        <v>2</v>
      </c>
      <c r="E1673" s="7">
        <f>IF(O1673&gt;0,RANK(O1673,(N1673:P1673,Q1673:AE1673)),0)</f>
        <v>1</v>
      </c>
      <c r="F1673" s="7">
        <f>IF(P1673&gt;0,RANK(P1673,(N1673:P1673,Q1673:AE1673)),0)</f>
        <v>0</v>
      </c>
      <c r="G1673" s="1">
        <f t="shared" si="641"/>
        <v>1904</v>
      </c>
      <c r="H1673" s="2">
        <f t="shared" si="642"/>
        <v>0.26957383548067393</v>
      </c>
      <c r="I1673" s="2"/>
      <c r="J1673" s="2">
        <f t="shared" ref="J1673:J1709" si="664">IF($C1673=0,"-",N1673/$C1673)</f>
        <v>0.33045448109868331</v>
      </c>
      <c r="K1673" s="2">
        <f t="shared" ref="K1673:K1709" si="665">IF($C1673=0,"-",O1673/$C1673)</f>
        <v>0.60002831657935718</v>
      </c>
      <c r="L1673" s="2">
        <f t="shared" ref="L1673:L1709" si="666">IF($C1673=0,"-",P1673/$C1673)</f>
        <v>0</v>
      </c>
      <c r="M1673" s="2">
        <f t="shared" ref="M1673:M1709" si="667">IF(C1673=0,"-",(1-J1673-K1673-L1673))</f>
        <v>6.9517202321959459E-2</v>
      </c>
      <c r="N1673" s="55">
        <v>2334</v>
      </c>
      <c r="O1673" s="55">
        <v>4238</v>
      </c>
      <c r="Q1673" s="55">
        <v>148</v>
      </c>
      <c r="R1673" s="55">
        <v>95</v>
      </c>
      <c r="S1673" s="55">
        <v>224</v>
      </c>
      <c r="X1673" s="55">
        <v>24</v>
      </c>
      <c r="AG1673" s="7">
        <f>IF(Q1673&gt;0,RANK(Q1673,(N1673:P1673,Q1673:AE1673)),0)</f>
        <v>4</v>
      </c>
      <c r="AH1673" s="7">
        <f>IF(R1673&gt;0,RANK(R1673,(N1673:P1673,Q1673:AE1673)),0)</f>
        <v>5</v>
      </c>
      <c r="AI1673" s="7">
        <f>IF(T1673&gt;0,RANK(T1673,(N1673:P1673,Q1673:AE1673)),0)</f>
        <v>0</v>
      </c>
      <c r="AJ1673" s="7">
        <f>IF(S1673&gt;0,RANK(S1673,(N1673:P1673,Q1673:AE1673)),0)</f>
        <v>3</v>
      </c>
      <c r="AK1673" s="2">
        <f t="shared" ref="AK1673:AK1709" si="668">IF($C1673=0,"-",Q1673/$C1673)</f>
        <v>2.0954268724338102E-2</v>
      </c>
      <c r="AL1673" s="2">
        <f t="shared" ref="AL1673:AL1709" si="669">IF($C1673=0,"-",R1673/$C1673)</f>
        <v>1.3450375194676484E-2</v>
      </c>
      <c r="AM1673" s="2">
        <f t="shared" ref="AM1673:AM1709" si="670">IF($C1673=0,"-",T1673/$C1673)</f>
        <v>0</v>
      </c>
      <c r="AN1673" s="2">
        <f t="shared" ref="AN1673:AN1709" si="671">IF($C1673=0,"-",S1673/$C1673)</f>
        <v>3.1714568880079286E-2</v>
      </c>
      <c r="AP1673" t="s">
        <v>239</v>
      </c>
      <c r="AQ1673" t="s">
        <v>93</v>
      </c>
      <c r="AT1673">
        <v>2</v>
      </c>
      <c r="AU1673" s="95">
        <v>41</v>
      </c>
      <c r="AV1673" s="97">
        <v>1</v>
      </c>
      <c r="AW1673" s="100">
        <f t="shared" si="652"/>
        <v>41001</v>
      </c>
      <c r="AY1673" s="7" t="s">
        <v>1461</v>
      </c>
    </row>
    <row r="1674" spans="1:51" ht="13" hidden="1" customHeight="1" outlineLevel="1">
      <c r="A1674" t="s">
        <v>781</v>
      </c>
      <c r="B1674" t="s">
        <v>93</v>
      </c>
      <c r="C1674" s="1">
        <f t="shared" si="663"/>
        <v>36993</v>
      </c>
      <c r="D1674" s="7">
        <f>IF(N1674&gt;0, RANK(N1674,(N1674:P1674,Q1674:AE1674)),0)</f>
        <v>1</v>
      </c>
      <c r="E1674" s="7">
        <f>IF(O1674&gt;0,RANK(O1674,(N1674:P1674,Q1674:AE1674)),0)</f>
        <v>2</v>
      </c>
      <c r="F1674" s="7">
        <f>IF(P1674&gt;0,RANK(P1674,(N1674:P1674,Q1674:AE1674)),0)</f>
        <v>0</v>
      </c>
      <c r="G1674" s="1">
        <f t="shared" si="641"/>
        <v>11621</v>
      </c>
      <c r="H1674" s="2">
        <f t="shared" si="642"/>
        <v>0.31414051307004026</v>
      </c>
      <c r="I1674" s="2"/>
      <c r="J1674" s="2">
        <f t="shared" si="664"/>
        <v>0.62371259427459247</v>
      </c>
      <c r="K1674" s="2">
        <f t="shared" si="665"/>
        <v>0.30957208120455221</v>
      </c>
      <c r="L1674" s="2">
        <f t="shared" si="666"/>
        <v>0</v>
      </c>
      <c r="M1674" s="2">
        <f t="shared" si="667"/>
        <v>6.6715324520855324E-2</v>
      </c>
      <c r="N1674" s="55">
        <v>23073</v>
      </c>
      <c r="O1674" s="55">
        <v>11452</v>
      </c>
      <c r="Q1674" s="55">
        <v>952</v>
      </c>
      <c r="R1674" s="55">
        <v>983</v>
      </c>
      <c r="S1674" s="55">
        <v>374</v>
      </c>
      <c r="X1674" s="55">
        <v>159</v>
      </c>
      <c r="AG1674" s="7">
        <f>IF(Q1674&gt;0,RANK(Q1674,(N1674:P1674,Q1674:AE1674)),0)</f>
        <v>4</v>
      </c>
      <c r="AH1674" s="7">
        <f>IF(R1674&gt;0,RANK(R1674,(N1674:P1674,Q1674:AE1674)),0)</f>
        <v>3</v>
      </c>
      <c r="AI1674" s="7">
        <f>IF(T1674&gt;0,RANK(T1674,(N1674:P1674,Q1674:AE1674)),0)</f>
        <v>0</v>
      </c>
      <c r="AJ1674" s="7">
        <f>IF(S1674&gt;0,RANK(S1674,(N1674:P1674,Q1674:AE1674)),0)</f>
        <v>5</v>
      </c>
      <c r="AK1674" s="2">
        <f t="shared" si="668"/>
        <v>2.5734598437542239E-2</v>
      </c>
      <c r="AL1674" s="2">
        <f t="shared" si="669"/>
        <v>2.6572594815235315E-2</v>
      </c>
      <c r="AM1674" s="2">
        <f t="shared" si="670"/>
        <v>0</v>
      </c>
      <c r="AN1674" s="2">
        <f t="shared" si="671"/>
        <v>1.0110020814748736E-2</v>
      </c>
      <c r="AP1674" t="s">
        <v>781</v>
      </c>
      <c r="AQ1674" t="s">
        <v>93</v>
      </c>
      <c r="AT1674">
        <v>2</v>
      </c>
      <c r="AU1674" s="95">
        <v>41</v>
      </c>
      <c r="AV1674" s="97">
        <v>3</v>
      </c>
      <c r="AW1674" s="100">
        <f t="shared" si="652"/>
        <v>41003</v>
      </c>
      <c r="AY1674" s="7" t="s">
        <v>1461</v>
      </c>
    </row>
    <row r="1675" spans="1:51" ht="13" hidden="1" customHeight="1" outlineLevel="1">
      <c r="A1675" t="s">
        <v>2162</v>
      </c>
      <c r="B1675" t="s">
        <v>93</v>
      </c>
      <c r="C1675" s="1">
        <f t="shared" si="663"/>
        <v>154205</v>
      </c>
      <c r="D1675" s="7">
        <f>IF(N1675&gt;0, RANK(N1675,(N1675:P1675,Q1675:AE1675)),0)</f>
        <v>1</v>
      </c>
      <c r="E1675" s="7">
        <f>IF(O1675&gt;0,RANK(O1675,(N1675:P1675,Q1675:AE1675)),0)</f>
        <v>2</v>
      </c>
      <c r="F1675" s="7">
        <f>IF(P1675&gt;0,RANK(P1675,(N1675:P1675,Q1675:AE1675)),0)</f>
        <v>0</v>
      </c>
      <c r="G1675" s="1">
        <f t="shared" si="641"/>
        <v>14772</v>
      </c>
      <c r="H1675" s="2">
        <f t="shared" si="642"/>
        <v>9.5794559190687717E-2</v>
      </c>
      <c r="I1675" s="2"/>
      <c r="J1675" s="2">
        <f t="shared" si="664"/>
        <v>0.51372523588729291</v>
      </c>
      <c r="K1675" s="2">
        <f t="shared" si="665"/>
        <v>0.41793067669660516</v>
      </c>
      <c r="L1675" s="2">
        <f t="shared" si="666"/>
        <v>0</v>
      </c>
      <c r="M1675" s="2">
        <f t="shared" si="667"/>
        <v>6.8344087416101929E-2</v>
      </c>
      <c r="N1675" s="55">
        <v>79219</v>
      </c>
      <c r="O1675" s="55">
        <v>64447</v>
      </c>
      <c r="Q1675" s="55">
        <v>4810</v>
      </c>
      <c r="R1675" s="55">
        <v>2457</v>
      </c>
      <c r="S1675" s="55">
        <v>2296</v>
      </c>
      <c r="X1675" s="55">
        <v>976</v>
      </c>
      <c r="AG1675" s="7">
        <f>IF(Q1675&gt;0,RANK(Q1675,(N1675:P1675,Q1675:AE1675)),0)</f>
        <v>3</v>
      </c>
      <c r="AH1675" s="7">
        <f>IF(R1675&gt;0,RANK(R1675,(N1675:P1675,Q1675:AE1675)),0)</f>
        <v>4</v>
      </c>
      <c r="AI1675" s="7">
        <f>IF(T1675&gt;0,RANK(T1675,(N1675:P1675,Q1675:AE1675)),0)</f>
        <v>0</v>
      </c>
      <c r="AJ1675" s="7">
        <f>IF(S1675&gt;0,RANK(S1675,(N1675:P1675,Q1675:AE1675)),0)</f>
        <v>5</v>
      </c>
      <c r="AK1675" s="2">
        <f t="shared" si="668"/>
        <v>3.1192244090658541E-2</v>
      </c>
      <c r="AL1675" s="2">
        <f t="shared" si="669"/>
        <v>1.5933335494958012E-2</v>
      </c>
      <c r="AM1675" s="2">
        <f t="shared" si="670"/>
        <v>0</v>
      </c>
      <c r="AN1675" s="2">
        <f t="shared" si="671"/>
        <v>1.4889270775915177E-2</v>
      </c>
      <c r="AP1675" t="s">
        <v>2162</v>
      </c>
      <c r="AQ1675" t="s">
        <v>93</v>
      </c>
      <c r="AT1675">
        <v>2</v>
      </c>
      <c r="AU1675" s="95">
        <v>41</v>
      </c>
      <c r="AV1675" s="97">
        <v>5</v>
      </c>
      <c r="AW1675" s="100">
        <f t="shared" si="652"/>
        <v>41005</v>
      </c>
      <c r="AY1675" s="7" t="s">
        <v>1461</v>
      </c>
    </row>
    <row r="1676" spans="1:51" ht="13" hidden="1" customHeight="1" outlineLevel="1">
      <c r="A1676" t="s">
        <v>2165</v>
      </c>
      <c r="B1676" t="s">
        <v>93</v>
      </c>
      <c r="C1676" s="1">
        <f t="shared" si="663"/>
        <v>14338</v>
      </c>
      <c r="D1676" s="7">
        <f>IF(N1676&gt;0, RANK(N1676,(N1676:P1676,Q1676:AE1676)),0)</f>
        <v>1</v>
      </c>
      <c r="E1676" s="7">
        <f>IF(O1676&gt;0,RANK(O1676,(N1676:P1676,Q1676:AE1676)),0)</f>
        <v>2</v>
      </c>
      <c r="F1676" s="7">
        <f>IF(P1676&gt;0,RANK(P1676,(N1676:P1676,Q1676:AE1676)),0)</f>
        <v>0</v>
      </c>
      <c r="G1676" s="1">
        <f t="shared" si="641"/>
        <v>3005</v>
      </c>
      <c r="H1676" s="2">
        <f t="shared" si="642"/>
        <v>0.20958292648905008</v>
      </c>
      <c r="I1676" s="2"/>
      <c r="J1676" s="2">
        <f t="shared" si="664"/>
        <v>0.56828009485283859</v>
      </c>
      <c r="K1676" s="2">
        <f t="shared" si="665"/>
        <v>0.35869716836378851</v>
      </c>
      <c r="L1676" s="2">
        <f t="shared" si="666"/>
        <v>0</v>
      </c>
      <c r="M1676" s="2">
        <f t="shared" si="667"/>
        <v>7.3022736783372899E-2</v>
      </c>
      <c r="N1676" s="55">
        <v>8148</v>
      </c>
      <c r="O1676" s="55">
        <v>5143</v>
      </c>
      <c r="Q1676" s="55">
        <v>404</v>
      </c>
      <c r="R1676" s="55">
        <v>332</v>
      </c>
      <c r="S1676" s="55">
        <v>259</v>
      </c>
      <c r="X1676" s="55">
        <v>52</v>
      </c>
      <c r="AG1676" s="7">
        <f>IF(Q1676&gt;0,RANK(Q1676,(N1676:P1676,Q1676:AE1676)),0)</f>
        <v>3</v>
      </c>
      <c r="AH1676" s="7">
        <f>IF(R1676&gt;0,RANK(R1676,(N1676:P1676,Q1676:AE1676)),0)</f>
        <v>4</v>
      </c>
      <c r="AI1676" s="7">
        <f>IF(T1676&gt;0,RANK(T1676,(N1676:P1676,Q1676:AE1676)),0)</f>
        <v>0</v>
      </c>
      <c r="AJ1676" s="7">
        <f>IF(S1676&gt;0,RANK(S1676,(N1676:P1676,Q1676:AE1676)),0)</f>
        <v>5</v>
      </c>
      <c r="AK1676" s="2">
        <f t="shared" si="668"/>
        <v>2.8176872646115219E-2</v>
      </c>
      <c r="AL1676" s="2">
        <f t="shared" si="669"/>
        <v>2.3155251778490725E-2</v>
      </c>
      <c r="AM1676" s="2">
        <f t="shared" si="670"/>
        <v>0</v>
      </c>
      <c r="AN1676" s="2">
        <f t="shared" si="671"/>
        <v>1.8063886176593668E-2</v>
      </c>
      <c r="AP1676" t="s">
        <v>2165</v>
      </c>
      <c r="AQ1676" t="s">
        <v>93</v>
      </c>
      <c r="AT1676">
        <v>2</v>
      </c>
      <c r="AU1676" s="95">
        <v>41</v>
      </c>
      <c r="AV1676" s="97">
        <v>7</v>
      </c>
      <c r="AW1676" s="100">
        <f t="shared" si="652"/>
        <v>41007</v>
      </c>
      <c r="AY1676" s="7" t="s">
        <v>1461</v>
      </c>
    </row>
    <row r="1677" spans="1:51" ht="13" hidden="1" customHeight="1" outlineLevel="1">
      <c r="A1677" t="s">
        <v>654</v>
      </c>
      <c r="B1677" t="s">
        <v>93</v>
      </c>
      <c r="C1677" s="1">
        <f t="shared" si="663"/>
        <v>19789</v>
      </c>
      <c r="D1677" s="7">
        <f>IF(N1677&gt;0, RANK(N1677,(N1677:P1677,Q1677:AE1677)),0)</f>
        <v>1</v>
      </c>
      <c r="E1677" s="7">
        <f>IF(O1677&gt;0,RANK(O1677,(N1677:P1677,Q1677:AE1677)),0)</f>
        <v>2</v>
      </c>
      <c r="F1677" s="7">
        <f>IF(P1677&gt;0,RANK(P1677,(N1677:P1677,Q1677:AE1677)),0)</f>
        <v>0</v>
      </c>
      <c r="G1677" s="1">
        <f t="shared" si="641"/>
        <v>2078</v>
      </c>
      <c r="H1677" s="2">
        <f t="shared" si="642"/>
        <v>0.10500783263429178</v>
      </c>
      <c r="I1677" s="2"/>
      <c r="J1677" s="2">
        <f t="shared" si="664"/>
        <v>0.50315832027894281</v>
      </c>
      <c r="K1677" s="2">
        <f t="shared" si="665"/>
        <v>0.39815048764465105</v>
      </c>
      <c r="L1677" s="2">
        <f t="shared" si="666"/>
        <v>0</v>
      </c>
      <c r="M1677" s="2">
        <f t="shared" si="667"/>
        <v>9.8691192076406142E-2</v>
      </c>
      <c r="N1677" s="55">
        <v>9957</v>
      </c>
      <c r="O1677" s="55">
        <v>7879</v>
      </c>
      <c r="Q1677" s="55">
        <v>823</v>
      </c>
      <c r="R1677" s="55">
        <v>430</v>
      </c>
      <c r="S1677" s="55">
        <v>640</v>
      </c>
      <c r="X1677" s="55">
        <v>60</v>
      </c>
      <c r="AG1677" s="7">
        <f>IF(Q1677&gt;0,RANK(Q1677,(N1677:P1677,Q1677:AE1677)),0)</f>
        <v>3</v>
      </c>
      <c r="AH1677" s="7">
        <f>IF(R1677&gt;0,RANK(R1677,(N1677:P1677,Q1677:AE1677)),0)</f>
        <v>5</v>
      </c>
      <c r="AI1677" s="7">
        <f>IF(T1677&gt;0,RANK(T1677,(N1677:P1677,Q1677:AE1677)),0)</f>
        <v>0</v>
      </c>
      <c r="AJ1677" s="7">
        <f>IF(S1677&gt;0,RANK(S1677,(N1677:P1677,Q1677:AE1677)),0)</f>
        <v>4</v>
      </c>
      <c r="AK1677" s="2">
        <f t="shared" si="668"/>
        <v>4.158876143311941E-2</v>
      </c>
      <c r="AL1677" s="2">
        <f t="shared" si="669"/>
        <v>2.1729243519126789E-2</v>
      </c>
      <c r="AM1677" s="2">
        <f t="shared" si="670"/>
        <v>0</v>
      </c>
      <c r="AN1677" s="2">
        <f t="shared" si="671"/>
        <v>3.2341199656374754E-2</v>
      </c>
      <c r="AP1677" t="s">
        <v>654</v>
      </c>
      <c r="AQ1677" t="s">
        <v>93</v>
      </c>
      <c r="AT1677">
        <v>2</v>
      </c>
      <c r="AU1677" s="95">
        <v>41</v>
      </c>
      <c r="AV1677" s="97">
        <v>9</v>
      </c>
      <c r="AW1677" s="100">
        <f t="shared" si="652"/>
        <v>41009</v>
      </c>
      <c r="AY1677" s="7" t="s">
        <v>1461</v>
      </c>
    </row>
    <row r="1678" spans="1:51" ht="13" hidden="1" customHeight="1" outlineLevel="1">
      <c r="A1678" t="s">
        <v>880</v>
      </c>
      <c r="B1678" t="s">
        <v>93</v>
      </c>
      <c r="C1678" s="1">
        <f t="shared" si="663"/>
        <v>23735</v>
      </c>
      <c r="D1678" s="7">
        <f>IF(N1678&gt;0, RANK(N1678,(N1678:P1678,Q1678:AE1678)),0)</f>
        <v>1</v>
      </c>
      <c r="E1678" s="7">
        <f>IF(O1678&gt;0,RANK(O1678,(N1678:P1678,Q1678:AE1678)),0)</f>
        <v>2</v>
      </c>
      <c r="F1678" s="7">
        <f>IF(P1678&gt;0,RANK(P1678,(N1678:P1678,Q1678:AE1678)),0)</f>
        <v>0</v>
      </c>
      <c r="G1678" s="1">
        <f t="shared" si="641"/>
        <v>1227</v>
      </c>
      <c r="H1678" s="2">
        <f t="shared" si="642"/>
        <v>5.1695807878660203E-2</v>
      </c>
      <c r="I1678" s="2"/>
      <c r="J1678" s="2">
        <f t="shared" si="664"/>
        <v>0.4854013060880556</v>
      </c>
      <c r="K1678" s="2">
        <f t="shared" si="665"/>
        <v>0.43370549820939541</v>
      </c>
      <c r="L1678" s="2">
        <f t="shared" si="666"/>
        <v>0</v>
      </c>
      <c r="M1678" s="2">
        <f t="shared" si="667"/>
        <v>8.0893195702549048E-2</v>
      </c>
      <c r="N1678" s="55">
        <v>11521</v>
      </c>
      <c r="O1678" s="55">
        <v>10294</v>
      </c>
      <c r="Q1678" s="55">
        <v>830</v>
      </c>
      <c r="R1678" s="55">
        <v>493</v>
      </c>
      <c r="S1678" s="55">
        <v>520</v>
      </c>
      <c r="X1678" s="55">
        <v>77</v>
      </c>
      <c r="AG1678" s="7">
        <f>IF(Q1678&gt;0,RANK(Q1678,(N1678:P1678,Q1678:AE1678)),0)</f>
        <v>3</v>
      </c>
      <c r="AH1678" s="7">
        <f>IF(R1678&gt;0,RANK(R1678,(N1678:P1678,Q1678:AE1678)),0)</f>
        <v>5</v>
      </c>
      <c r="AI1678" s="7">
        <f>IF(T1678&gt;0,RANK(T1678,(N1678:P1678,Q1678:AE1678)),0)</f>
        <v>0</v>
      </c>
      <c r="AJ1678" s="7">
        <f>IF(S1678&gt;0,RANK(S1678,(N1678:P1678,Q1678:AE1678)),0)</f>
        <v>4</v>
      </c>
      <c r="AK1678" s="2">
        <f t="shared" si="668"/>
        <v>3.4969454392247738E-2</v>
      </c>
      <c r="AL1678" s="2">
        <f t="shared" si="669"/>
        <v>2.077101327153992E-2</v>
      </c>
      <c r="AM1678" s="2">
        <f t="shared" si="670"/>
        <v>0</v>
      </c>
      <c r="AN1678" s="2">
        <f t="shared" si="671"/>
        <v>2.1908573836107014E-2</v>
      </c>
      <c r="AP1678" t="s">
        <v>880</v>
      </c>
      <c r="AQ1678" t="s">
        <v>93</v>
      </c>
      <c r="AT1678">
        <v>2</v>
      </c>
      <c r="AU1678" s="95">
        <v>41</v>
      </c>
      <c r="AV1678" s="97">
        <v>11</v>
      </c>
      <c r="AW1678" s="100">
        <f t="shared" si="652"/>
        <v>41011</v>
      </c>
      <c r="AY1678" s="7" t="s">
        <v>1461</v>
      </c>
    </row>
    <row r="1679" spans="1:51" ht="13" hidden="1" customHeight="1" outlineLevel="1">
      <c r="A1679" t="s">
        <v>485</v>
      </c>
      <c r="B1679" t="s">
        <v>93</v>
      </c>
      <c r="C1679" s="1">
        <f t="shared" si="663"/>
        <v>8823</v>
      </c>
      <c r="D1679" s="7">
        <f>IF(N1679&gt;0, RANK(N1679,(N1679:P1679,Q1679:AE1679)),0)</f>
        <v>2</v>
      </c>
      <c r="E1679" s="7">
        <f>IF(O1679&gt;0,RANK(O1679,(N1679:P1679,Q1679:AE1679)),0)</f>
        <v>1</v>
      </c>
      <c r="F1679" s="7">
        <f>IF(P1679&gt;0,RANK(P1679,(N1679:P1679,Q1679:AE1679)),0)</f>
        <v>0</v>
      </c>
      <c r="G1679" s="1">
        <f t="shared" si="641"/>
        <v>1641</v>
      </c>
      <c r="H1679" s="2">
        <f t="shared" si="642"/>
        <v>0.18599115946956818</v>
      </c>
      <c r="I1679" s="2"/>
      <c r="J1679" s="2">
        <f t="shared" si="664"/>
        <v>0.36642865238580979</v>
      </c>
      <c r="K1679" s="2">
        <f t="shared" si="665"/>
        <v>0.55241981185537803</v>
      </c>
      <c r="L1679" s="2">
        <f t="shared" si="666"/>
        <v>0</v>
      </c>
      <c r="M1679" s="2">
        <f t="shared" si="667"/>
        <v>8.1151535758812177E-2</v>
      </c>
      <c r="N1679" s="55">
        <v>3233</v>
      </c>
      <c r="O1679" s="55">
        <v>4874</v>
      </c>
      <c r="Q1679" s="55">
        <v>334</v>
      </c>
      <c r="R1679" s="55">
        <v>123</v>
      </c>
      <c r="S1679" s="55">
        <v>219</v>
      </c>
      <c r="X1679" s="55">
        <v>40</v>
      </c>
      <c r="AG1679" s="7">
        <f>IF(Q1679&gt;0,RANK(Q1679,(N1679:P1679,Q1679:AE1679)),0)</f>
        <v>3</v>
      </c>
      <c r="AH1679" s="7">
        <f>IF(R1679&gt;0,RANK(R1679,(N1679:P1679,Q1679:AE1679)),0)</f>
        <v>5</v>
      </c>
      <c r="AI1679" s="7">
        <f>IF(T1679&gt;0,RANK(T1679,(N1679:P1679,Q1679:AE1679)),0)</f>
        <v>0</v>
      </c>
      <c r="AJ1679" s="7">
        <f>IF(S1679&gt;0,RANK(S1679,(N1679:P1679,Q1679:AE1679)),0)</f>
        <v>4</v>
      </c>
      <c r="AK1679" s="2">
        <f t="shared" si="668"/>
        <v>3.7855604669613512E-2</v>
      </c>
      <c r="AL1679" s="2">
        <f t="shared" si="669"/>
        <v>1.3940836450187011E-2</v>
      </c>
      <c r="AM1679" s="2">
        <f t="shared" si="670"/>
        <v>0</v>
      </c>
      <c r="AN1679" s="2">
        <f t="shared" si="671"/>
        <v>2.4821489289357363E-2</v>
      </c>
      <c r="AP1679" t="s">
        <v>485</v>
      </c>
      <c r="AQ1679" t="s">
        <v>93</v>
      </c>
      <c r="AT1679">
        <v>2</v>
      </c>
      <c r="AU1679" s="95">
        <v>41</v>
      </c>
      <c r="AV1679" s="97">
        <v>13</v>
      </c>
      <c r="AW1679" s="100">
        <f t="shared" si="652"/>
        <v>41013</v>
      </c>
      <c r="AY1679" s="7" t="s">
        <v>1461</v>
      </c>
    </row>
    <row r="1680" spans="1:51" ht="13" hidden="1" customHeight="1" outlineLevel="1">
      <c r="A1680" t="s">
        <v>1361</v>
      </c>
      <c r="B1680" t="s">
        <v>93</v>
      </c>
      <c r="C1680" s="1">
        <f t="shared" si="663"/>
        <v>9583</v>
      </c>
      <c r="D1680" s="7">
        <f>IF(N1680&gt;0, RANK(N1680,(N1680:P1680,Q1680:AE1680)),0)</f>
        <v>2</v>
      </c>
      <c r="E1680" s="7">
        <f>IF(O1680&gt;0,RANK(O1680,(N1680:P1680,Q1680:AE1680)),0)</f>
        <v>1</v>
      </c>
      <c r="F1680" s="7">
        <f>IF(P1680&gt;0,RANK(P1680,(N1680:P1680,Q1680:AE1680)),0)</f>
        <v>0</v>
      </c>
      <c r="G1680" s="1">
        <f t="shared" si="641"/>
        <v>99</v>
      </c>
      <c r="H1680" s="2">
        <f t="shared" si="642"/>
        <v>1.0330794114577898E-2</v>
      </c>
      <c r="I1680" s="2"/>
      <c r="J1680" s="2">
        <f t="shared" si="664"/>
        <v>0.45612021287696963</v>
      </c>
      <c r="K1680" s="2">
        <f t="shared" si="665"/>
        <v>0.46645100699154751</v>
      </c>
      <c r="L1680" s="2">
        <f t="shared" si="666"/>
        <v>0</v>
      </c>
      <c r="M1680" s="2">
        <f t="shared" si="667"/>
        <v>7.7428780131482799E-2</v>
      </c>
      <c r="N1680" s="55">
        <v>4371</v>
      </c>
      <c r="O1680" s="55">
        <v>4470</v>
      </c>
      <c r="Q1680" s="55">
        <v>339</v>
      </c>
      <c r="R1680" s="55">
        <v>184</v>
      </c>
      <c r="S1680" s="55">
        <v>198</v>
      </c>
      <c r="X1680" s="55">
        <v>21</v>
      </c>
      <c r="AG1680" s="7">
        <f>IF(Q1680&gt;0,RANK(Q1680,(N1680:P1680,Q1680:AE1680)),0)</f>
        <v>3</v>
      </c>
      <c r="AH1680" s="7">
        <f>IF(R1680&gt;0,RANK(R1680,(N1680:P1680,Q1680:AE1680)),0)</f>
        <v>5</v>
      </c>
      <c r="AI1680" s="7">
        <f>IF(T1680&gt;0,RANK(T1680,(N1680:P1680,Q1680:AE1680)),0)</f>
        <v>0</v>
      </c>
      <c r="AJ1680" s="7">
        <f>IF(S1680&gt;0,RANK(S1680,(N1680:P1680,Q1680:AE1680)),0)</f>
        <v>4</v>
      </c>
      <c r="AK1680" s="2">
        <f t="shared" si="668"/>
        <v>3.5375143483251589E-2</v>
      </c>
      <c r="AL1680" s="2">
        <f t="shared" si="669"/>
        <v>1.9200667849316497E-2</v>
      </c>
      <c r="AM1680" s="2">
        <f t="shared" si="670"/>
        <v>0</v>
      </c>
      <c r="AN1680" s="2">
        <f t="shared" si="671"/>
        <v>2.0661588229155797E-2</v>
      </c>
      <c r="AP1680" t="s">
        <v>1361</v>
      </c>
      <c r="AQ1680" t="s">
        <v>93</v>
      </c>
      <c r="AT1680">
        <v>2</v>
      </c>
      <c r="AU1680" s="95">
        <v>41</v>
      </c>
      <c r="AV1680" s="97">
        <v>15</v>
      </c>
      <c r="AW1680" s="100">
        <f t="shared" si="652"/>
        <v>41015</v>
      </c>
      <c r="AY1680" s="7" t="s">
        <v>1461</v>
      </c>
    </row>
    <row r="1681" spans="1:51" ht="13" hidden="1" customHeight="1" outlineLevel="1">
      <c r="A1681" t="s">
        <v>685</v>
      </c>
      <c r="B1681" t="s">
        <v>93</v>
      </c>
      <c r="C1681" s="1">
        <f t="shared" si="663"/>
        <v>68573</v>
      </c>
      <c r="D1681" s="7">
        <f>IF(N1681&gt;0, RANK(N1681,(N1681:P1681,Q1681:AE1681)),0)</f>
        <v>1</v>
      </c>
      <c r="E1681" s="7">
        <f>IF(O1681&gt;0,RANK(O1681,(N1681:P1681,Q1681:AE1681)),0)</f>
        <v>2</v>
      </c>
      <c r="F1681" s="7">
        <f>IF(P1681&gt;0,RANK(P1681,(N1681:P1681,Q1681:AE1681)),0)</f>
        <v>0</v>
      </c>
      <c r="G1681" s="1">
        <f t="shared" si="641"/>
        <v>5566</v>
      </c>
      <c r="H1681" s="2">
        <f t="shared" si="642"/>
        <v>8.1168973211030587E-2</v>
      </c>
      <c r="I1681" s="2"/>
      <c r="J1681" s="2">
        <f t="shared" si="664"/>
        <v>0.50573841016143384</v>
      </c>
      <c r="K1681" s="2">
        <f t="shared" si="665"/>
        <v>0.42456943695040322</v>
      </c>
      <c r="L1681" s="2">
        <f t="shared" si="666"/>
        <v>0</v>
      </c>
      <c r="M1681" s="2">
        <f t="shared" si="667"/>
        <v>6.9692152888162939E-2</v>
      </c>
      <c r="N1681" s="55">
        <v>34680</v>
      </c>
      <c r="O1681" s="55">
        <v>29114</v>
      </c>
      <c r="Q1681" s="55">
        <v>2153</v>
      </c>
      <c r="R1681" s="55">
        <v>1096</v>
      </c>
      <c r="S1681" s="55">
        <v>1085</v>
      </c>
      <c r="X1681" s="55">
        <v>445</v>
      </c>
      <c r="AG1681" s="7">
        <f>IF(Q1681&gt;0,RANK(Q1681,(N1681:P1681,Q1681:AE1681)),0)</f>
        <v>3</v>
      </c>
      <c r="AH1681" s="7">
        <f>IF(R1681&gt;0,RANK(R1681,(N1681:P1681,Q1681:AE1681)),0)</f>
        <v>4</v>
      </c>
      <c r="AI1681" s="7">
        <f>IF(T1681&gt;0,RANK(T1681,(N1681:P1681,Q1681:AE1681)),0)</f>
        <v>0</v>
      </c>
      <c r="AJ1681" s="7">
        <f>IF(S1681&gt;0,RANK(S1681,(N1681:P1681,Q1681:AE1681)),0)</f>
        <v>5</v>
      </c>
      <c r="AK1681" s="2">
        <f t="shared" si="668"/>
        <v>3.1397197147565371E-2</v>
      </c>
      <c r="AL1681" s="2">
        <f t="shared" si="669"/>
        <v>1.5982967057004943E-2</v>
      </c>
      <c r="AM1681" s="2">
        <f t="shared" si="670"/>
        <v>0</v>
      </c>
      <c r="AN1681" s="2">
        <f t="shared" si="671"/>
        <v>1.5822554066469312E-2</v>
      </c>
      <c r="AP1681" t="s">
        <v>685</v>
      </c>
      <c r="AQ1681" t="s">
        <v>93</v>
      </c>
      <c r="AT1681">
        <v>2</v>
      </c>
      <c r="AU1681" s="95">
        <v>41</v>
      </c>
      <c r="AV1681" s="97">
        <v>17</v>
      </c>
      <c r="AW1681" s="100">
        <f t="shared" si="652"/>
        <v>41017</v>
      </c>
      <c r="AY1681" s="7" t="s">
        <v>1461</v>
      </c>
    </row>
    <row r="1682" spans="1:51" ht="13" hidden="1" customHeight="1" outlineLevel="1">
      <c r="A1682" t="s">
        <v>1840</v>
      </c>
      <c r="B1682" t="s">
        <v>93</v>
      </c>
      <c r="C1682" s="1">
        <f t="shared" si="663"/>
        <v>40856</v>
      </c>
      <c r="D1682" s="7">
        <f>IF(N1682&gt;0, RANK(N1682,(N1682:P1682,Q1682:AE1682)),0)</f>
        <v>2</v>
      </c>
      <c r="E1682" s="7">
        <f>IF(O1682&gt;0,RANK(O1682,(N1682:P1682,Q1682:AE1682)),0)</f>
        <v>1</v>
      </c>
      <c r="F1682" s="7">
        <f>IF(P1682&gt;0,RANK(P1682,(N1682:P1682,Q1682:AE1682)),0)</f>
        <v>0</v>
      </c>
      <c r="G1682" s="1">
        <f t="shared" si="641"/>
        <v>4711</v>
      </c>
      <c r="H1682" s="2">
        <f t="shared" si="642"/>
        <v>0.11530742118660661</v>
      </c>
      <c r="I1682" s="2"/>
      <c r="J1682" s="2">
        <f t="shared" si="664"/>
        <v>0.40143430585470924</v>
      </c>
      <c r="K1682" s="2">
        <f t="shared" si="665"/>
        <v>0.51674172704131582</v>
      </c>
      <c r="L1682" s="2">
        <f t="shared" si="666"/>
        <v>0</v>
      </c>
      <c r="M1682" s="2">
        <f t="shared" si="667"/>
        <v>8.1823967103974993E-2</v>
      </c>
      <c r="N1682" s="55">
        <v>16401</v>
      </c>
      <c r="O1682" s="55">
        <v>21112</v>
      </c>
      <c r="Q1682" s="55">
        <v>1365</v>
      </c>
      <c r="R1682" s="55">
        <v>716</v>
      </c>
      <c r="S1682" s="55">
        <v>1134</v>
      </c>
      <c r="X1682" s="55">
        <v>128</v>
      </c>
      <c r="AG1682" s="7">
        <f>IF(Q1682&gt;0,RANK(Q1682,(N1682:P1682,Q1682:AE1682)),0)</f>
        <v>3</v>
      </c>
      <c r="AH1682" s="7">
        <f>IF(R1682&gt;0,RANK(R1682,(N1682:P1682,Q1682:AE1682)),0)</f>
        <v>5</v>
      </c>
      <c r="AI1682" s="7">
        <f>IF(T1682&gt;0,RANK(T1682,(N1682:P1682,Q1682:AE1682)),0)</f>
        <v>0</v>
      </c>
      <c r="AJ1682" s="7">
        <f>IF(S1682&gt;0,RANK(S1682,(N1682:P1682,Q1682:AE1682)),0)</f>
        <v>4</v>
      </c>
      <c r="AK1682" s="2">
        <f t="shared" si="668"/>
        <v>3.3410025455257487E-2</v>
      </c>
      <c r="AL1682" s="2">
        <f t="shared" si="669"/>
        <v>1.7524965733307224E-2</v>
      </c>
      <c r="AM1682" s="2">
        <f t="shared" si="670"/>
        <v>0</v>
      </c>
      <c r="AN1682" s="2">
        <f t="shared" si="671"/>
        <v>2.7756021147444684E-2</v>
      </c>
      <c r="AP1682" t="s">
        <v>1840</v>
      </c>
      <c r="AQ1682" t="s">
        <v>93</v>
      </c>
      <c r="AT1682">
        <v>2</v>
      </c>
      <c r="AU1682" s="95">
        <v>41</v>
      </c>
      <c r="AV1682" s="97">
        <v>19</v>
      </c>
      <c r="AW1682" s="100">
        <f t="shared" si="652"/>
        <v>41019</v>
      </c>
      <c r="AY1682" s="7" t="s">
        <v>1461</v>
      </c>
    </row>
    <row r="1683" spans="1:51" ht="13" hidden="1" customHeight="1" outlineLevel="1">
      <c r="A1683" t="s">
        <v>2524</v>
      </c>
      <c r="B1683" t="s">
        <v>93</v>
      </c>
      <c r="C1683" s="1">
        <f t="shared" si="663"/>
        <v>872</v>
      </c>
      <c r="D1683" s="7">
        <f>IF(N1683&gt;0, RANK(N1683,(N1683:P1683,Q1683:AE1683)),0)</f>
        <v>2</v>
      </c>
      <c r="E1683" s="7">
        <f>IF(O1683&gt;0,RANK(O1683,(N1683:P1683,Q1683:AE1683)),0)</f>
        <v>1</v>
      </c>
      <c r="F1683" s="7">
        <f>IF(P1683&gt;0,RANK(P1683,(N1683:P1683,Q1683:AE1683)),0)</f>
        <v>0</v>
      </c>
      <c r="G1683" s="1">
        <f t="shared" si="641"/>
        <v>74</v>
      </c>
      <c r="H1683" s="2">
        <f t="shared" si="642"/>
        <v>8.4862385321100922E-2</v>
      </c>
      <c r="I1683" s="2"/>
      <c r="J1683" s="2">
        <f t="shared" si="664"/>
        <v>0.41972477064220182</v>
      </c>
      <c r="K1683" s="2">
        <f t="shared" si="665"/>
        <v>0.50458715596330272</v>
      </c>
      <c r="L1683" s="2">
        <f t="shared" si="666"/>
        <v>0</v>
      </c>
      <c r="M1683" s="2">
        <f t="shared" si="667"/>
        <v>7.5688073394495459E-2</v>
      </c>
      <c r="N1683" s="55">
        <v>366</v>
      </c>
      <c r="O1683" s="55">
        <v>440</v>
      </c>
      <c r="Q1683" s="55">
        <v>31</v>
      </c>
      <c r="R1683" s="55">
        <v>12</v>
      </c>
      <c r="S1683" s="55">
        <v>19</v>
      </c>
      <c r="X1683" s="55">
        <v>4</v>
      </c>
      <c r="AG1683" s="7">
        <f>IF(Q1683&gt;0,RANK(Q1683,(N1683:P1683,Q1683:AE1683)),0)</f>
        <v>3</v>
      </c>
      <c r="AH1683" s="7">
        <f>IF(R1683&gt;0,RANK(R1683,(N1683:P1683,Q1683:AE1683)),0)</f>
        <v>5</v>
      </c>
      <c r="AI1683" s="7">
        <f>IF(T1683&gt;0,RANK(T1683,(N1683:P1683,Q1683:AE1683)),0)</f>
        <v>0</v>
      </c>
      <c r="AJ1683" s="7">
        <f>IF(S1683&gt;0,RANK(S1683,(N1683:P1683,Q1683:AE1683)),0)</f>
        <v>4</v>
      </c>
      <c r="AK1683" s="2">
        <f t="shared" si="668"/>
        <v>3.5550458715596332E-2</v>
      </c>
      <c r="AL1683" s="2">
        <f t="shared" si="669"/>
        <v>1.3761467889908258E-2</v>
      </c>
      <c r="AM1683" s="2">
        <f t="shared" si="670"/>
        <v>0</v>
      </c>
      <c r="AN1683" s="2">
        <f t="shared" si="671"/>
        <v>2.1788990825688075E-2</v>
      </c>
      <c r="AP1683" t="s">
        <v>2524</v>
      </c>
      <c r="AQ1683" t="s">
        <v>93</v>
      </c>
      <c r="AT1683">
        <v>2</v>
      </c>
      <c r="AU1683" s="95">
        <v>41</v>
      </c>
      <c r="AV1683" s="97">
        <v>21</v>
      </c>
      <c r="AW1683" s="100">
        <f t="shared" si="652"/>
        <v>41021</v>
      </c>
      <c r="AY1683" s="7" t="s">
        <v>1461</v>
      </c>
    </row>
    <row r="1684" spans="1:51" ht="13" hidden="1" customHeight="1" outlineLevel="1">
      <c r="A1684" t="s">
        <v>1377</v>
      </c>
      <c r="B1684" t="s">
        <v>93</v>
      </c>
      <c r="C1684" s="1">
        <f t="shared" si="663"/>
        <v>3207</v>
      </c>
      <c r="D1684" s="7">
        <f>IF(N1684&gt;0, RANK(N1684,(N1684:P1684,Q1684:AE1684)),0)</f>
        <v>2</v>
      </c>
      <c r="E1684" s="7">
        <f>IF(O1684&gt;0,RANK(O1684,(N1684:P1684,Q1684:AE1684)),0)</f>
        <v>1</v>
      </c>
      <c r="F1684" s="7">
        <f>IF(P1684&gt;0,RANK(P1684,(N1684:P1684,Q1684:AE1684)),0)</f>
        <v>0</v>
      </c>
      <c r="G1684" s="1">
        <f t="shared" si="641"/>
        <v>892</v>
      </c>
      <c r="H1684" s="2">
        <f t="shared" si="642"/>
        <v>0.27814156532584972</v>
      </c>
      <c r="I1684" s="2"/>
      <c r="J1684" s="2">
        <f t="shared" si="664"/>
        <v>0.32772061116308077</v>
      </c>
      <c r="K1684" s="2">
        <f t="shared" si="665"/>
        <v>0.60586217648893048</v>
      </c>
      <c r="L1684" s="2">
        <f t="shared" si="666"/>
        <v>0</v>
      </c>
      <c r="M1684" s="2">
        <f t="shared" si="667"/>
        <v>6.6417212347988697E-2</v>
      </c>
      <c r="N1684" s="55">
        <v>1051</v>
      </c>
      <c r="O1684" s="55">
        <v>1943</v>
      </c>
      <c r="Q1684" s="55">
        <v>99</v>
      </c>
      <c r="R1684" s="55">
        <v>28</v>
      </c>
      <c r="S1684" s="55">
        <v>80</v>
      </c>
      <c r="X1684" s="55">
        <v>6</v>
      </c>
      <c r="AG1684" s="7">
        <f>IF(Q1684&gt;0,RANK(Q1684,(N1684:P1684,Q1684:AE1684)),0)</f>
        <v>3</v>
      </c>
      <c r="AH1684" s="7">
        <f>IF(R1684&gt;0,RANK(R1684,(N1684:P1684,Q1684:AE1684)),0)</f>
        <v>5</v>
      </c>
      <c r="AI1684" s="7">
        <f>IF(T1684&gt;0,RANK(T1684,(N1684:P1684,Q1684:AE1684)),0)</f>
        <v>0</v>
      </c>
      <c r="AJ1684" s="7">
        <f>IF(S1684&gt;0,RANK(S1684,(N1684:P1684,Q1684:AE1684)),0)</f>
        <v>4</v>
      </c>
      <c r="AK1684" s="2">
        <f t="shared" si="668"/>
        <v>3.086997193638915E-2</v>
      </c>
      <c r="AL1684" s="2">
        <f t="shared" si="669"/>
        <v>8.7309011537262237E-3</v>
      </c>
      <c r="AM1684" s="2">
        <f t="shared" si="670"/>
        <v>0</v>
      </c>
      <c r="AN1684" s="2">
        <f t="shared" si="671"/>
        <v>2.4945431867789213E-2</v>
      </c>
      <c r="AP1684" t="s">
        <v>1377</v>
      </c>
      <c r="AQ1684" t="s">
        <v>93</v>
      </c>
      <c r="AT1684">
        <v>2</v>
      </c>
      <c r="AU1684" s="95">
        <v>41</v>
      </c>
      <c r="AV1684" s="97">
        <v>23</v>
      </c>
      <c r="AW1684" s="100">
        <f t="shared" si="652"/>
        <v>41023</v>
      </c>
      <c r="AY1684" s="7" t="s">
        <v>1461</v>
      </c>
    </row>
    <row r="1685" spans="1:51" ht="13" hidden="1" customHeight="1" outlineLevel="1">
      <c r="A1685" t="s">
        <v>1141</v>
      </c>
      <c r="B1685" t="s">
        <v>93</v>
      </c>
      <c r="C1685" s="1">
        <f t="shared" si="663"/>
        <v>2925</v>
      </c>
      <c r="D1685" s="7">
        <f>IF(N1685&gt;0, RANK(N1685,(N1685:P1685,Q1685:AE1685)),0)</f>
        <v>2</v>
      </c>
      <c r="E1685" s="7">
        <f>IF(O1685&gt;0,RANK(O1685,(N1685:P1685,Q1685:AE1685)),0)</f>
        <v>1</v>
      </c>
      <c r="F1685" s="7">
        <f>IF(P1685&gt;0,RANK(P1685,(N1685:P1685,Q1685:AE1685)),0)</f>
        <v>0</v>
      </c>
      <c r="G1685" s="1">
        <f t="shared" si="641"/>
        <v>873</v>
      </c>
      <c r="H1685" s="2">
        <f t="shared" si="642"/>
        <v>0.29846153846153844</v>
      </c>
      <c r="I1685" s="2"/>
      <c r="J1685" s="2">
        <f t="shared" si="664"/>
        <v>0.31145299145299143</v>
      </c>
      <c r="K1685" s="2">
        <f t="shared" si="665"/>
        <v>0.60991452991452988</v>
      </c>
      <c r="L1685" s="2">
        <f t="shared" si="666"/>
        <v>0</v>
      </c>
      <c r="M1685" s="2">
        <f t="shared" si="667"/>
        <v>7.8632478632478686E-2</v>
      </c>
      <c r="N1685" s="55">
        <v>911</v>
      </c>
      <c r="O1685" s="55">
        <v>1784</v>
      </c>
      <c r="Q1685" s="55">
        <v>105</v>
      </c>
      <c r="R1685" s="55">
        <v>40</v>
      </c>
      <c r="S1685" s="55">
        <v>69</v>
      </c>
      <c r="X1685" s="55">
        <v>16</v>
      </c>
      <c r="AG1685" s="7">
        <f>IF(Q1685&gt;0,RANK(Q1685,(N1685:P1685,Q1685:AE1685)),0)</f>
        <v>3</v>
      </c>
      <c r="AH1685" s="7">
        <f>IF(R1685&gt;0,RANK(R1685,(N1685:P1685,Q1685:AE1685)),0)</f>
        <v>5</v>
      </c>
      <c r="AI1685" s="7">
        <f>IF(T1685&gt;0,RANK(T1685,(N1685:P1685,Q1685:AE1685)),0)</f>
        <v>0</v>
      </c>
      <c r="AJ1685" s="7">
        <f>IF(S1685&gt;0,RANK(S1685,(N1685:P1685,Q1685:AE1685)),0)</f>
        <v>4</v>
      </c>
      <c r="AK1685" s="2">
        <f t="shared" si="668"/>
        <v>3.5897435897435895E-2</v>
      </c>
      <c r="AL1685" s="2">
        <f t="shared" si="669"/>
        <v>1.3675213675213675E-2</v>
      </c>
      <c r="AM1685" s="2">
        <f t="shared" si="670"/>
        <v>0</v>
      </c>
      <c r="AN1685" s="2">
        <f t="shared" si="671"/>
        <v>2.3589743589743591E-2</v>
      </c>
      <c r="AP1685" t="s">
        <v>1141</v>
      </c>
      <c r="AQ1685" t="s">
        <v>93</v>
      </c>
      <c r="AT1685">
        <v>2</v>
      </c>
      <c r="AU1685" s="95">
        <v>41</v>
      </c>
      <c r="AV1685" s="97">
        <v>25</v>
      </c>
      <c r="AW1685" s="100">
        <f t="shared" si="652"/>
        <v>41025</v>
      </c>
      <c r="AY1685" s="7" t="s">
        <v>1461</v>
      </c>
    </row>
    <row r="1686" spans="1:51" ht="13" hidden="1" customHeight="1" outlineLevel="1">
      <c r="A1686" t="s">
        <v>718</v>
      </c>
      <c r="B1686" t="s">
        <v>93</v>
      </c>
      <c r="C1686" s="1">
        <f t="shared" si="663"/>
        <v>8189</v>
      </c>
      <c r="D1686" s="7">
        <f>IF(N1686&gt;0, RANK(N1686,(N1686:P1686,Q1686:AE1686)),0)</f>
        <v>1</v>
      </c>
      <c r="E1686" s="7">
        <f>IF(O1686&gt;0,RANK(O1686,(N1686:P1686,Q1686:AE1686)),0)</f>
        <v>2</v>
      </c>
      <c r="F1686" s="7">
        <f>IF(P1686&gt;0,RANK(P1686,(N1686:P1686,Q1686:AE1686)),0)</f>
        <v>0</v>
      </c>
      <c r="G1686" s="1">
        <f t="shared" si="641"/>
        <v>2599</v>
      </c>
      <c r="H1686" s="2">
        <f t="shared" si="642"/>
        <v>0.31737696910489682</v>
      </c>
      <c r="I1686" s="2"/>
      <c r="J1686" s="2">
        <f t="shared" si="664"/>
        <v>0.62754915130052513</v>
      </c>
      <c r="K1686" s="2">
        <f t="shared" si="665"/>
        <v>0.31017218219562825</v>
      </c>
      <c r="L1686" s="2">
        <f t="shared" si="666"/>
        <v>0</v>
      </c>
      <c r="M1686" s="2">
        <f t="shared" si="667"/>
        <v>6.2278666503846614E-2</v>
      </c>
      <c r="N1686" s="55">
        <v>5139</v>
      </c>
      <c r="O1686" s="55">
        <v>2540</v>
      </c>
      <c r="Q1686" s="55">
        <v>213</v>
      </c>
      <c r="R1686" s="55">
        <v>177</v>
      </c>
      <c r="S1686" s="55">
        <v>100</v>
      </c>
      <c r="X1686" s="55">
        <v>20</v>
      </c>
      <c r="AG1686" s="7">
        <f>IF(Q1686&gt;0,RANK(Q1686,(N1686:P1686,Q1686:AE1686)),0)</f>
        <v>3</v>
      </c>
      <c r="AH1686" s="7">
        <f>IF(R1686&gt;0,RANK(R1686,(N1686:P1686,Q1686:AE1686)),0)</f>
        <v>4</v>
      </c>
      <c r="AI1686" s="7">
        <f>IF(T1686&gt;0,RANK(T1686,(N1686:P1686,Q1686:AE1686)),0)</f>
        <v>0</v>
      </c>
      <c r="AJ1686" s="7">
        <f>IF(S1686&gt;0,RANK(S1686,(N1686:P1686,Q1686:AE1686)),0)</f>
        <v>5</v>
      </c>
      <c r="AK1686" s="2">
        <f t="shared" si="668"/>
        <v>2.6010501892783002E-2</v>
      </c>
      <c r="AL1686" s="2">
        <f t="shared" si="669"/>
        <v>2.1614360727805593E-2</v>
      </c>
      <c r="AM1686" s="2">
        <f t="shared" si="670"/>
        <v>0</v>
      </c>
      <c r="AN1686" s="2">
        <f t="shared" si="671"/>
        <v>1.2211503236048358E-2</v>
      </c>
      <c r="AP1686" t="s">
        <v>718</v>
      </c>
      <c r="AQ1686" t="s">
        <v>93</v>
      </c>
      <c r="AT1686">
        <v>2</v>
      </c>
      <c r="AU1686" s="95">
        <v>41</v>
      </c>
      <c r="AV1686" s="97">
        <v>27</v>
      </c>
      <c r="AW1686" s="100">
        <f t="shared" si="652"/>
        <v>41027</v>
      </c>
      <c r="AY1686" s="7" t="s">
        <v>1461</v>
      </c>
    </row>
    <row r="1687" spans="1:51" ht="13" hidden="1" customHeight="1" outlineLevel="1">
      <c r="A1687" t="s">
        <v>2196</v>
      </c>
      <c r="B1687" t="s">
        <v>93</v>
      </c>
      <c r="C1687" s="1">
        <f t="shared" si="663"/>
        <v>81399</v>
      </c>
      <c r="D1687" s="7">
        <f>IF(N1687&gt;0, RANK(N1687,(N1687:P1687,Q1687:AE1687)),0)</f>
        <v>1</v>
      </c>
      <c r="E1687" s="7">
        <f>IF(O1687&gt;0,RANK(O1687,(N1687:P1687,Q1687:AE1687)),0)</f>
        <v>2</v>
      </c>
      <c r="F1687" s="7">
        <f>IF(P1687&gt;0,RANK(P1687,(N1687:P1687,Q1687:AE1687)),0)</f>
        <v>0</v>
      </c>
      <c r="G1687" s="1">
        <f t="shared" si="641"/>
        <v>6121</v>
      </c>
      <c r="H1687" s="2">
        <f t="shared" si="642"/>
        <v>7.5197483998574927E-2</v>
      </c>
      <c r="I1687" s="2"/>
      <c r="J1687" s="2">
        <f t="shared" si="664"/>
        <v>0.50049754910993993</v>
      </c>
      <c r="K1687" s="2">
        <f t="shared" si="665"/>
        <v>0.42530006511136498</v>
      </c>
      <c r="L1687" s="2">
        <f t="shared" si="666"/>
        <v>0</v>
      </c>
      <c r="M1687" s="2">
        <f t="shared" si="667"/>
        <v>7.420238577869509E-2</v>
      </c>
      <c r="N1687" s="55">
        <v>40740</v>
      </c>
      <c r="O1687" s="55">
        <v>34619</v>
      </c>
      <c r="Q1687" s="55">
        <v>2655</v>
      </c>
      <c r="R1687" s="55">
        <v>1508</v>
      </c>
      <c r="S1687" s="55">
        <v>1597</v>
      </c>
      <c r="X1687" s="55">
        <v>280</v>
      </c>
      <c r="AG1687" s="7">
        <f>IF(Q1687&gt;0,RANK(Q1687,(N1687:P1687,Q1687:AE1687)),0)</f>
        <v>3</v>
      </c>
      <c r="AH1687" s="7">
        <f>IF(R1687&gt;0,RANK(R1687,(N1687:P1687,Q1687:AE1687)),0)</f>
        <v>5</v>
      </c>
      <c r="AI1687" s="7">
        <f>IF(T1687&gt;0,RANK(T1687,(N1687:P1687,Q1687:AE1687)),0)</f>
        <v>0</v>
      </c>
      <c r="AJ1687" s="7">
        <f>IF(S1687&gt;0,RANK(S1687,(N1687:P1687,Q1687:AE1687)),0)</f>
        <v>4</v>
      </c>
      <c r="AK1687" s="2">
        <f t="shared" si="668"/>
        <v>3.2617108318284009E-2</v>
      </c>
      <c r="AL1687" s="2">
        <f t="shared" si="669"/>
        <v>1.8526026118256982E-2</v>
      </c>
      <c r="AM1687" s="2">
        <f t="shared" si="670"/>
        <v>0</v>
      </c>
      <c r="AN1687" s="2">
        <f t="shared" si="671"/>
        <v>1.9619405643803978E-2</v>
      </c>
      <c r="AP1687" t="s">
        <v>2196</v>
      </c>
      <c r="AQ1687" t="s">
        <v>93</v>
      </c>
      <c r="AT1687">
        <v>2</v>
      </c>
      <c r="AU1687" s="95">
        <v>41</v>
      </c>
      <c r="AV1687" s="97">
        <v>29</v>
      </c>
      <c r="AW1687" s="100">
        <f t="shared" si="652"/>
        <v>41029</v>
      </c>
      <c r="AY1687" s="7" t="s">
        <v>1461</v>
      </c>
    </row>
    <row r="1688" spans="1:51" ht="13" hidden="1" customHeight="1" outlineLevel="1">
      <c r="A1688" t="s">
        <v>1268</v>
      </c>
      <c r="B1688" t="s">
        <v>93</v>
      </c>
      <c r="C1688" s="1">
        <f t="shared" si="663"/>
        <v>6767</v>
      </c>
      <c r="D1688" s="7">
        <f>IF(N1688&gt;0, RANK(N1688,(N1688:P1688,Q1688:AE1688)),0)</f>
        <v>2</v>
      </c>
      <c r="E1688" s="7">
        <f>IF(O1688&gt;0,RANK(O1688,(N1688:P1688,Q1688:AE1688)),0)</f>
        <v>1</v>
      </c>
      <c r="F1688" s="7">
        <f>IF(P1688&gt;0,RANK(P1688,(N1688:P1688,Q1688:AE1688)),0)</f>
        <v>0</v>
      </c>
      <c r="G1688" s="1">
        <f t="shared" ref="G1688:G1709" si="672">IF(C1688&gt;0,MAX(N1688:P1688)-LARGE(N1688:P1688,2),0)</f>
        <v>631</v>
      </c>
      <c r="H1688" s="2">
        <f t="shared" ref="H1688:H1709" si="673">IF(C1688&gt;0,G1688/C1688,0)</f>
        <v>9.324663809664549E-2</v>
      </c>
      <c r="I1688" s="2"/>
      <c r="J1688" s="2">
        <f t="shared" si="664"/>
        <v>0.41510270430028079</v>
      </c>
      <c r="K1688" s="2">
        <f t="shared" si="665"/>
        <v>0.50834934239692631</v>
      </c>
      <c r="L1688" s="2">
        <f t="shared" si="666"/>
        <v>0</v>
      </c>
      <c r="M1688" s="2">
        <f t="shared" si="667"/>
        <v>7.6547953302792848E-2</v>
      </c>
      <c r="N1688" s="55">
        <v>2809</v>
      </c>
      <c r="O1688" s="55">
        <v>3440</v>
      </c>
      <c r="Q1688" s="55">
        <v>224</v>
      </c>
      <c r="R1688" s="55">
        <v>99</v>
      </c>
      <c r="S1688" s="55">
        <v>167</v>
      </c>
      <c r="X1688" s="55">
        <v>28</v>
      </c>
      <c r="AG1688" s="7">
        <f>IF(Q1688&gt;0,RANK(Q1688,(N1688:P1688,Q1688:AE1688)),0)</f>
        <v>3</v>
      </c>
      <c r="AH1688" s="7">
        <f>IF(R1688&gt;0,RANK(R1688,(N1688:P1688,Q1688:AE1688)),0)</f>
        <v>5</v>
      </c>
      <c r="AI1688" s="7">
        <f>IF(T1688&gt;0,RANK(T1688,(N1688:P1688,Q1688:AE1688)),0)</f>
        <v>0</v>
      </c>
      <c r="AJ1688" s="7">
        <f>IF(S1688&gt;0,RANK(S1688,(N1688:P1688,Q1688:AE1688)),0)</f>
        <v>4</v>
      </c>
      <c r="AK1688" s="2">
        <f t="shared" si="668"/>
        <v>3.3101817644451012E-2</v>
      </c>
      <c r="AL1688" s="2">
        <f t="shared" si="669"/>
        <v>1.4629821191074331E-2</v>
      </c>
      <c r="AM1688" s="2">
        <f t="shared" si="670"/>
        <v>0</v>
      </c>
      <c r="AN1688" s="2">
        <f t="shared" si="671"/>
        <v>2.4678587261711245E-2</v>
      </c>
      <c r="AP1688" t="s">
        <v>1268</v>
      </c>
      <c r="AQ1688" t="s">
        <v>93</v>
      </c>
      <c r="AT1688">
        <v>2</v>
      </c>
      <c r="AU1688" s="95">
        <v>41</v>
      </c>
      <c r="AV1688" s="97">
        <v>31</v>
      </c>
      <c r="AW1688" s="100">
        <f t="shared" si="652"/>
        <v>41031</v>
      </c>
      <c r="AY1688" s="7" t="s">
        <v>1461</v>
      </c>
    </row>
    <row r="1689" spans="1:51" ht="13" hidden="1" customHeight="1" outlineLevel="1">
      <c r="A1689" t="s">
        <v>2248</v>
      </c>
      <c r="B1689" t="s">
        <v>93</v>
      </c>
      <c r="C1689" s="1">
        <f t="shared" si="663"/>
        <v>33392</v>
      </c>
      <c r="D1689" s="7">
        <f>IF(N1689&gt;0, RANK(N1689,(N1689:P1689,Q1689:AE1689)),0)</f>
        <v>2</v>
      </c>
      <c r="E1689" s="7">
        <f>IF(O1689&gt;0,RANK(O1689,(N1689:P1689,Q1689:AE1689)),0)</f>
        <v>1</v>
      </c>
      <c r="F1689" s="7">
        <f>IF(P1689&gt;0,RANK(P1689,(N1689:P1689,Q1689:AE1689)),0)</f>
        <v>0</v>
      </c>
      <c r="G1689" s="1">
        <f t="shared" si="672"/>
        <v>1504</v>
      </c>
      <c r="H1689" s="2">
        <f t="shared" si="673"/>
        <v>4.5040728318160035E-2</v>
      </c>
      <c r="I1689" s="2"/>
      <c r="J1689" s="2">
        <f t="shared" si="664"/>
        <v>0.42579060852898898</v>
      </c>
      <c r="K1689" s="2">
        <f t="shared" si="665"/>
        <v>0.47083133684714901</v>
      </c>
      <c r="L1689" s="2">
        <f t="shared" si="666"/>
        <v>0</v>
      </c>
      <c r="M1689" s="2">
        <f t="shared" si="667"/>
        <v>0.10337805462386201</v>
      </c>
      <c r="N1689" s="55">
        <v>14218</v>
      </c>
      <c r="O1689" s="55">
        <v>15722</v>
      </c>
      <c r="Q1689" s="55">
        <v>1344</v>
      </c>
      <c r="R1689" s="55">
        <v>707</v>
      </c>
      <c r="S1689" s="55">
        <v>1208</v>
      </c>
      <c r="X1689" s="55">
        <v>193</v>
      </c>
      <c r="AG1689" s="7">
        <f>IF(Q1689&gt;0,RANK(Q1689,(N1689:P1689,Q1689:AE1689)),0)</f>
        <v>3</v>
      </c>
      <c r="AH1689" s="7">
        <f>IF(R1689&gt;0,RANK(R1689,(N1689:P1689,Q1689:AE1689)),0)</f>
        <v>5</v>
      </c>
      <c r="AI1689" s="7">
        <f>IF(T1689&gt;0,RANK(T1689,(N1689:P1689,Q1689:AE1689)),0)</f>
        <v>0</v>
      </c>
      <c r="AJ1689" s="7">
        <f>IF(S1689&gt;0,RANK(S1689,(N1689:P1689,Q1689:AE1689)),0)</f>
        <v>4</v>
      </c>
      <c r="AK1689" s="2">
        <f t="shared" si="668"/>
        <v>4.024916147580259E-2</v>
      </c>
      <c r="AL1689" s="2">
        <f t="shared" si="669"/>
        <v>2.1172735984666985E-2</v>
      </c>
      <c r="AM1689" s="2">
        <f t="shared" si="670"/>
        <v>0</v>
      </c>
      <c r="AN1689" s="2">
        <f t="shared" si="671"/>
        <v>3.6176329659798757E-2</v>
      </c>
      <c r="AP1689" t="s">
        <v>2248</v>
      </c>
      <c r="AQ1689" t="s">
        <v>93</v>
      </c>
      <c r="AT1689">
        <v>2</v>
      </c>
      <c r="AU1689" s="95">
        <v>41</v>
      </c>
      <c r="AV1689" s="97">
        <v>33</v>
      </c>
      <c r="AW1689" s="100">
        <f t="shared" si="652"/>
        <v>41033</v>
      </c>
      <c r="AY1689" s="7" t="s">
        <v>1461</v>
      </c>
    </row>
    <row r="1690" spans="1:51" ht="13" hidden="1" customHeight="1" outlineLevel="1">
      <c r="A1690" t="s">
        <v>1228</v>
      </c>
      <c r="B1690" t="s">
        <v>93</v>
      </c>
      <c r="C1690" s="1">
        <f t="shared" si="663"/>
        <v>22570</v>
      </c>
      <c r="D1690" s="7">
        <f>IF(N1690&gt;0, RANK(N1690,(N1690:P1690,Q1690:AE1690)),0)</f>
        <v>2</v>
      </c>
      <c r="E1690" s="7">
        <f>IF(O1690&gt;0,RANK(O1690,(N1690:P1690,Q1690:AE1690)),0)</f>
        <v>1</v>
      </c>
      <c r="F1690" s="7">
        <f>IF(P1690&gt;0,RANK(P1690,(N1690:P1690,Q1690:AE1690)),0)</f>
        <v>0</v>
      </c>
      <c r="G1690" s="1">
        <f t="shared" si="672"/>
        <v>4372</v>
      </c>
      <c r="H1690" s="2">
        <f t="shared" si="673"/>
        <v>0.19370846256092158</v>
      </c>
      <c r="I1690" s="2"/>
      <c r="J1690" s="2">
        <f t="shared" si="664"/>
        <v>0.36109880372175457</v>
      </c>
      <c r="K1690" s="2">
        <f t="shared" si="665"/>
        <v>0.55480726628267607</v>
      </c>
      <c r="L1690" s="2">
        <f t="shared" si="666"/>
        <v>0</v>
      </c>
      <c r="M1690" s="2">
        <f t="shared" si="667"/>
        <v>8.4093929995569305E-2</v>
      </c>
      <c r="N1690" s="55">
        <v>8150</v>
      </c>
      <c r="O1690" s="55">
        <v>12522</v>
      </c>
      <c r="Q1690" s="55">
        <v>797</v>
      </c>
      <c r="R1690" s="55">
        <v>370</v>
      </c>
      <c r="S1690" s="55">
        <v>604</v>
      </c>
      <c r="X1690" s="55">
        <v>127</v>
      </c>
      <c r="AG1690" s="7">
        <f>IF(Q1690&gt;0,RANK(Q1690,(N1690:P1690,Q1690:AE1690)),0)</f>
        <v>3</v>
      </c>
      <c r="AH1690" s="7">
        <f>IF(R1690&gt;0,RANK(R1690,(N1690:P1690,Q1690:AE1690)),0)</f>
        <v>5</v>
      </c>
      <c r="AI1690" s="7">
        <f>IF(T1690&gt;0,RANK(T1690,(N1690:P1690,Q1690:AE1690)),0)</f>
        <v>0</v>
      </c>
      <c r="AJ1690" s="7">
        <f>IF(S1690&gt;0,RANK(S1690,(N1690:P1690,Q1690:AE1690)),0)</f>
        <v>4</v>
      </c>
      <c r="AK1690" s="2">
        <f t="shared" si="668"/>
        <v>3.5312361541869737E-2</v>
      </c>
      <c r="AL1690" s="2">
        <f t="shared" si="669"/>
        <v>1.6393442622950821E-2</v>
      </c>
      <c r="AM1690" s="2">
        <f t="shared" si="670"/>
        <v>0</v>
      </c>
      <c r="AN1690" s="2">
        <f t="shared" si="671"/>
        <v>2.6761187416925122E-2</v>
      </c>
      <c r="AP1690" t="s">
        <v>1228</v>
      </c>
      <c r="AQ1690" t="s">
        <v>93</v>
      </c>
      <c r="AT1690">
        <v>2</v>
      </c>
      <c r="AU1690" s="95">
        <v>41</v>
      </c>
      <c r="AV1690" s="97">
        <v>35</v>
      </c>
      <c r="AW1690" s="100">
        <f t="shared" si="652"/>
        <v>41035</v>
      </c>
      <c r="AY1690" s="7" t="s">
        <v>1461</v>
      </c>
    </row>
    <row r="1691" spans="1:51" ht="13" hidden="1" customHeight="1" outlineLevel="1">
      <c r="A1691" t="s">
        <v>30</v>
      </c>
      <c r="B1691" t="s">
        <v>93</v>
      </c>
      <c r="C1691" s="1">
        <f t="shared" si="663"/>
        <v>3142</v>
      </c>
      <c r="D1691" s="7">
        <f>IF(N1691&gt;0, RANK(N1691,(N1691:P1691,Q1691:AE1691)),0)</f>
        <v>2</v>
      </c>
      <c r="E1691" s="7">
        <f>IF(O1691&gt;0,RANK(O1691,(N1691:P1691,Q1691:AE1691)),0)</f>
        <v>1</v>
      </c>
      <c r="F1691" s="7">
        <f>IF(P1691&gt;0,RANK(P1691,(N1691:P1691,Q1691:AE1691)),0)</f>
        <v>0</v>
      </c>
      <c r="G1691" s="1">
        <f t="shared" si="672"/>
        <v>964</v>
      </c>
      <c r="H1691" s="2">
        <f t="shared" si="673"/>
        <v>0.30681094844048379</v>
      </c>
      <c r="I1691" s="2"/>
      <c r="J1691" s="2">
        <f t="shared" si="664"/>
        <v>0.30744748567791214</v>
      </c>
      <c r="K1691" s="2">
        <f t="shared" si="665"/>
        <v>0.61425843411839598</v>
      </c>
      <c r="L1691" s="2">
        <f t="shared" si="666"/>
        <v>0</v>
      </c>
      <c r="M1691" s="2">
        <f t="shared" si="667"/>
        <v>7.8294080203691885E-2</v>
      </c>
      <c r="N1691" s="55">
        <v>966</v>
      </c>
      <c r="O1691" s="55">
        <v>1930</v>
      </c>
      <c r="Q1691" s="55">
        <v>101</v>
      </c>
      <c r="R1691" s="55">
        <v>41</v>
      </c>
      <c r="S1691" s="55">
        <v>87</v>
      </c>
      <c r="X1691" s="55">
        <v>17</v>
      </c>
      <c r="AG1691" s="7">
        <f>IF(Q1691&gt;0,RANK(Q1691,(N1691:P1691,Q1691:AE1691)),0)</f>
        <v>3</v>
      </c>
      <c r="AH1691" s="7">
        <f>IF(R1691&gt;0,RANK(R1691,(N1691:P1691,Q1691:AE1691)),0)</f>
        <v>5</v>
      </c>
      <c r="AI1691" s="7">
        <f>IF(T1691&gt;0,RANK(T1691,(N1691:P1691,Q1691:AE1691)),0)</f>
        <v>0</v>
      </c>
      <c r="AJ1691" s="7">
        <f>IF(S1691&gt;0,RANK(S1691,(N1691:P1691,Q1691:AE1691)),0)</f>
        <v>4</v>
      </c>
      <c r="AK1691" s="2">
        <f t="shared" si="668"/>
        <v>3.2145130490133671E-2</v>
      </c>
      <c r="AL1691" s="2">
        <f t="shared" si="669"/>
        <v>1.3049013367281986E-2</v>
      </c>
      <c r="AM1691" s="2">
        <f t="shared" si="670"/>
        <v>0</v>
      </c>
      <c r="AN1691" s="2">
        <f t="shared" si="671"/>
        <v>2.7689369828134944E-2</v>
      </c>
      <c r="AP1691" t="s">
        <v>30</v>
      </c>
      <c r="AQ1691" t="s">
        <v>93</v>
      </c>
      <c r="AT1691">
        <v>2</v>
      </c>
      <c r="AU1691" s="95">
        <v>41</v>
      </c>
      <c r="AV1691" s="97">
        <v>37</v>
      </c>
      <c r="AW1691" s="100">
        <f t="shared" si="652"/>
        <v>41037</v>
      </c>
      <c r="AY1691" s="7" t="s">
        <v>1461</v>
      </c>
    </row>
    <row r="1692" spans="1:51" ht="13" hidden="1" customHeight="1" outlineLevel="1">
      <c r="A1692" t="s">
        <v>1693</v>
      </c>
      <c r="B1692" t="s">
        <v>93</v>
      </c>
      <c r="C1692" s="1">
        <f t="shared" si="663"/>
        <v>143595</v>
      </c>
      <c r="D1692" s="7">
        <f>IF(N1692&gt;0, RANK(N1692,(N1692:P1692,Q1692:AE1692)),0)</f>
        <v>1</v>
      </c>
      <c r="E1692" s="7">
        <f>IF(O1692&gt;0,RANK(O1692,(N1692:P1692,Q1692:AE1692)),0)</f>
        <v>2</v>
      </c>
      <c r="F1692" s="7">
        <f>IF(P1692&gt;0,RANK(P1692,(N1692:P1692,Q1692:AE1692)),0)</f>
        <v>0</v>
      </c>
      <c r="G1692" s="1">
        <f t="shared" si="672"/>
        <v>44454</v>
      </c>
      <c r="H1692" s="2">
        <f t="shared" si="673"/>
        <v>0.30957902433928758</v>
      </c>
      <c r="I1692" s="2"/>
      <c r="J1692" s="2">
        <f t="shared" si="664"/>
        <v>0.62167206379052198</v>
      </c>
      <c r="K1692" s="2">
        <f t="shared" si="665"/>
        <v>0.3120930394512344</v>
      </c>
      <c r="L1692" s="2">
        <f t="shared" si="666"/>
        <v>0</v>
      </c>
      <c r="M1692" s="2">
        <f t="shared" si="667"/>
        <v>6.6234896758243622E-2</v>
      </c>
      <c r="N1692" s="55">
        <v>89269</v>
      </c>
      <c r="O1692" s="55">
        <v>44815</v>
      </c>
      <c r="Q1692" s="55">
        <v>3760</v>
      </c>
      <c r="R1692" s="55">
        <v>3398</v>
      </c>
      <c r="S1692" s="55">
        <v>1894</v>
      </c>
      <c r="X1692" s="55">
        <v>459</v>
      </c>
      <c r="AG1692" s="7">
        <f>IF(Q1692&gt;0,RANK(Q1692,(N1692:P1692,Q1692:AE1692)),0)</f>
        <v>3</v>
      </c>
      <c r="AH1692" s="7">
        <f>IF(R1692&gt;0,RANK(R1692,(N1692:P1692,Q1692:AE1692)),0)</f>
        <v>4</v>
      </c>
      <c r="AI1692" s="7">
        <f>IF(T1692&gt;0,RANK(T1692,(N1692:P1692,Q1692:AE1692)),0)</f>
        <v>0</v>
      </c>
      <c r="AJ1692" s="7">
        <f>IF(S1692&gt;0,RANK(S1692,(N1692:P1692,Q1692:AE1692)),0)</f>
        <v>5</v>
      </c>
      <c r="AK1692" s="2">
        <f t="shared" si="668"/>
        <v>2.6184755736620356E-2</v>
      </c>
      <c r="AL1692" s="2">
        <f t="shared" si="669"/>
        <v>2.3663776593892544E-2</v>
      </c>
      <c r="AM1692" s="2">
        <f t="shared" si="670"/>
        <v>0</v>
      </c>
      <c r="AN1692" s="2">
        <f t="shared" si="671"/>
        <v>1.3189874299244403E-2</v>
      </c>
      <c r="AP1692" t="s">
        <v>1693</v>
      </c>
      <c r="AQ1692" t="s">
        <v>93</v>
      </c>
      <c r="AT1692">
        <v>2</v>
      </c>
      <c r="AU1692" s="95">
        <v>41</v>
      </c>
      <c r="AV1692" s="97">
        <v>39</v>
      </c>
      <c r="AW1692" s="100">
        <f t="shared" si="652"/>
        <v>41039</v>
      </c>
      <c r="AY1692" s="7" t="s">
        <v>1461</v>
      </c>
    </row>
    <row r="1693" spans="1:51" ht="13" hidden="1" customHeight="1" outlineLevel="1">
      <c r="A1693" t="s">
        <v>181</v>
      </c>
      <c r="B1693" t="s">
        <v>93</v>
      </c>
      <c r="C1693" s="1">
        <f t="shared" si="663"/>
        <v>19367</v>
      </c>
      <c r="D1693" s="7">
        <f>IF(N1693&gt;0, RANK(N1693,(N1693:P1693,Q1693:AE1693)),0)</f>
        <v>1</v>
      </c>
      <c r="E1693" s="7">
        <f>IF(O1693&gt;0,RANK(O1693,(N1693:P1693,Q1693:AE1693)),0)</f>
        <v>2</v>
      </c>
      <c r="F1693" s="7">
        <f>IF(P1693&gt;0,RANK(P1693,(N1693:P1693,Q1693:AE1693)),0)</f>
        <v>0</v>
      </c>
      <c r="G1693" s="1">
        <f t="shared" si="672"/>
        <v>5124</v>
      </c>
      <c r="H1693" s="2">
        <f t="shared" si="673"/>
        <v>0.2645737594877885</v>
      </c>
      <c r="I1693" s="2"/>
      <c r="J1693" s="2">
        <f t="shared" si="664"/>
        <v>0.59296741880518411</v>
      </c>
      <c r="K1693" s="2">
        <f t="shared" si="665"/>
        <v>0.32839365931739556</v>
      </c>
      <c r="L1693" s="2">
        <f t="shared" si="666"/>
        <v>0</v>
      </c>
      <c r="M1693" s="2">
        <f t="shared" si="667"/>
        <v>7.8638921877420331E-2</v>
      </c>
      <c r="N1693" s="55">
        <v>11484</v>
      </c>
      <c r="O1693" s="55">
        <v>6360</v>
      </c>
      <c r="Q1693" s="55">
        <v>601</v>
      </c>
      <c r="R1693" s="55">
        <v>543</v>
      </c>
      <c r="S1693" s="55">
        <v>326</v>
      </c>
      <c r="X1693" s="55">
        <v>53</v>
      </c>
      <c r="AG1693" s="7">
        <f>IF(Q1693&gt;0,RANK(Q1693,(N1693:P1693,Q1693:AE1693)),0)</f>
        <v>3</v>
      </c>
      <c r="AH1693" s="7">
        <f>IF(R1693&gt;0,RANK(R1693,(N1693:P1693,Q1693:AE1693)),0)</f>
        <v>4</v>
      </c>
      <c r="AI1693" s="7">
        <f>IF(T1693&gt;0,RANK(T1693,(N1693:P1693,Q1693:AE1693)),0)</f>
        <v>0</v>
      </c>
      <c r="AJ1693" s="7">
        <f>IF(S1693&gt;0,RANK(S1693,(N1693:P1693,Q1693:AE1693)),0)</f>
        <v>5</v>
      </c>
      <c r="AK1693" s="2">
        <f t="shared" si="668"/>
        <v>3.1032168121030618E-2</v>
      </c>
      <c r="AL1693" s="2">
        <f t="shared" si="669"/>
        <v>2.8037383177570093E-2</v>
      </c>
      <c r="AM1693" s="2">
        <f t="shared" si="670"/>
        <v>0</v>
      </c>
      <c r="AN1693" s="2">
        <f t="shared" si="671"/>
        <v>1.6832756751174679E-2</v>
      </c>
      <c r="AP1693" t="s">
        <v>181</v>
      </c>
      <c r="AQ1693" t="s">
        <v>93</v>
      </c>
      <c r="AT1693">
        <v>2</v>
      </c>
      <c r="AU1693" s="95">
        <v>41</v>
      </c>
      <c r="AV1693" s="97">
        <v>41</v>
      </c>
      <c r="AW1693" s="100">
        <f t="shared" si="652"/>
        <v>41041</v>
      </c>
      <c r="AY1693" s="7" t="s">
        <v>1461</v>
      </c>
    </row>
    <row r="1694" spans="1:51" ht="13" hidden="1" customHeight="1" outlineLevel="1">
      <c r="A1694" t="s">
        <v>682</v>
      </c>
      <c r="B1694" t="s">
        <v>93</v>
      </c>
      <c r="C1694" s="1">
        <f t="shared" si="663"/>
        <v>42637</v>
      </c>
      <c r="D1694" s="7">
        <f>IF(N1694&gt;0, RANK(N1694,(N1694:P1694,Q1694:AE1694)),0)</f>
        <v>2</v>
      </c>
      <c r="E1694" s="7">
        <f>IF(O1694&gt;0,RANK(O1694,(N1694:P1694,Q1694:AE1694)),0)</f>
        <v>1</v>
      </c>
      <c r="F1694" s="7">
        <f>IF(P1694&gt;0,RANK(P1694,(N1694:P1694,Q1694:AE1694)),0)</f>
        <v>0</v>
      </c>
      <c r="G1694" s="1">
        <f t="shared" si="672"/>
        <v>2614</v>
      </c>
      <c r="H1694" s="2">
        <f t="shared" si="673"/>
        <v>6.1308253394938665E-2</v>
      </c>
      <c r="I1694" s="2"/>
      <c r="J1694" s="2">
        <f t="shared" si="664"/>
        <v>0.42334122944860098</v>
      </c>
      <c r="K1694" s="2">
        <f t="shared" si="665"/>
        <v>0.48464948284353965</v>
      </c>
      <c r="L1694" s="2">
        <f t="shared" si="666"/>
        <v>0</v>
      </c>
      <c r="M1694" s="2">
        <f t="shared" si="667"/>
        <v>9.2009287707859377E-2</v>
      </c>
      <c r="N1694" s="55">
        <v>18050</v>
      </c>
      <c r="O1694" s="55">
        <v>20664</v>
      </c>
      <c r="Q1694" s="55">
        <v>1617</v>
      </c>
      <c r="R1694" s="55">
        <v>970</v>
      </c>
      <c r="S1694" s="55">
        <v>1066</v>
      </c>
      <c r="X1694" s="55">
        <v>270</v>
      </c>
      <c r="AG1694" s="7">
        <f>IF(Q1694&gt;0,RANK(Q1694,(N1694:P1694,Q1694:AE1694)),0)</f>
        <v>3</v>
      </c>
      <c r="AH1694" s="7">
        <f>IF(R1694&gt;0,RANK(R1694,(N1694:P1694,Q1694:AE1694)),0)</f>
        <v>5</v>
      </c>
      <c r="AI1694" s="7">
        <f>IF(T1694&gt;0,RANK(T1694,(N1694:P1694,Q1694:AE1694)),0)</f>
        <v>0</v>
      </c>
      <c r="AJ1694" s="7">
        <f>IF(S1694&gt;0,RANK(S1694,(N1694:P1694,Q1694:AE1694)),0)</f>
        <v>4</v>
      </c>
      <c r="AK1694" s="2">
        <f t="shared" si="668"/>
        <v>3.7924807092431456E-2</v>
      </c>
      <c r="AL1694" s="2">
        <f t="shared" si="669"/>
        <v>2.2750193493913738E-2</v>
      </c>
      <c r="AM1694" s="2">
        <f t="shared" si="670"/>
        <v>0</v>
      </c>
      <c r="AN1694" s="2">
        <f t="shared" si="671"/>
        <v>2.5001759035579427E-2</v>
      </c>
      <c r="AP1694" t="s">
        <v>682</v>
      </c>
      <c r="AQ1694" t="s">
        <v>93</v>
      </c>
      <c r="AT1694">
        <v>2</v>
      </c>
      <c r="AU1694" s="95">
        <v>41</v>
      </c>
      <c r="AV1694" s="97">
        <v>43</v>
      </c>
      <c r="AW1694" s="100">
        <f t="shared" si="652"/>
        <v>41043</v>
      </c>
      <c r="AY1694" s="7" t="s">
        <v>1461</v>
      </c>
    </row>
    <row r="1695" spans="1:51" ht="13" hidden="1" customHeight="1" outlineLevel="1">
      <c r="A1695" t="s">
        <v>326</v>
      </c>
      <c r="B1695" t="s">
        <v>93</v>
      </c>
      <c r="C1695" s="1">
        <f t="shared" si="663"/>
        <v>7420</v>
      </c>
      <c r="D1695" s="7">
        <f>IF(N1695&gt;0, RANK(N1695,(N1695:P1695,Q1695:AE1695)),0)</f>
        <v>2</v>
      </c>
      <c r="E1695" s="7">
        <f>IF(O1695&gt;0,RANK(O1695,(N1695:P1695,Q1695:AE1695)),0)</f>
        <v>1</v>
      </c>
      <c r="F1695" s="7">
        <f>IF(P1695&gt;0,RANK(P1695,(N1695:P1695,Q1695:AE1695)),0)</f>
        <v>0</v>
      </c>
      <c r="G1695" s="1">
        <f t="shared" si="672"/>
        <v>2704</v>
      </c>
      <c r="H1695" s="2">
        <f t="shared" si="673"/>
        <v>0.36442048517520215</v>
      </c>
      <c r="I1695" s="2"/>
      <c r="J1695" s="2">
        <f t="shared" si="664"/>
        <v>0.27641509433962264</v>
      </c>
      <c r="K1695" s="2">
        <f t="shared" si="665"/>
        <v>0.64083557951482484</v>
      </c>
      <c r="L1695" s="2">
        <f t="shared" si="666"/>
        <v>0</v>
      </c>
      <c r="M1695" s="2">
        <f t="shared" si="667"/>
        <v>8.2749326145552526E-2</v>
      </c>
      <c r="N1695" s="55">
        <v>2051</v>
      </c>
      <c r="O1695" s="55">
        <v>4755</v>
      </c>
      <c r="Q1695" s="55">
        <v>274</v>
      </c>
      <c r="R1695" s="55">
        <v>98</v>
      </c>
      <c r="S1695" s="55">
        <v>224</v>
      </c>
      <c r="X1695" s="55">
        <v>18</v>
      </c>
      <c r="AG1695" s="7">
        <f>IF(Q1695&gt;0,RANK(Q1695,(N1695:P1695,Q1695:AE1695)),0)</f>
        <v>3</v>
      </c>
      <c r="AH1695" s="7">
        <f>IF(R1695&gt;0,RANK(R1695,(N1695:P1695,Q1695:AE1695)),0)</f>
        <v>5</v>
      </c>
      <c r="AI1695" s="7">
        <f>IF(T1695&gt;0,RANK(T1695,(N1695:P1695,Q1695:AE1695)),0)</f>
        <v>0</v>
      </c>
      <c r="AJ1695" s="7">
        <f>IF(S1695&gt;0,RANK(S1695,(N1695:P1695,Q1695:AE1695)),0)</f>
        <v>4</v>
      </c>
      <c r="AK1695" s="2">
        <f t="shared" si="668"/>
        <v>3.692722371967655E-2</v>
      </c>
      <c r="AL1695" s="2">
        <f t="shared" si="669"/>
        <v>1.3207547169811321E-2</v>
      </c>
      <c r="AM1695" s="2">
        <f t="shared" si="670"/>
        <v>0</v>
      </c>
      <c r="AN1695" s="2">
        <f t="shared" si="671"/>
        <v>3.0188679245283019E-2</v>
      </c>
      <c r="AP1695" t="s">
        <v>326</v>
      </c>
      <c r="AQ1695" t="s">
        <v>93</v>
      </c>
      <c r="AT1695">
        <v>2</v>
      </c>
      <c r="AU1695" s="95">
        <v>41</v>
      </c>
      <c r="AV1695" s="97">
        <v>45</v>
      </c>
      <c r="AW1695" s="100">
        <f t="shared" si="652"/>
        <v>41045</v>
      </c>
      <c r="AY1695" s="7" t="s">
        <v>1461</v>
      </c>
    </row>
    <row r="1696" spans="1:51" ht="13" hidden="1" customHeight="1" outlineLevel="1">
      <c r="A1696" t="s">
        <v>2300</v>
      </c>
      <c r="B1696" t="s">
        <v>93</v>
      </c>
      <c r="C1696" s="1">
        <f t="shared" si="663"/>
        <v>100041</v>
      </c>
      <c r="D1696" s="7">
        <f>IF(N1696&gt;0, RANK(N1696,(N1696:P1696,Q1696:AE1696)),0)</f>
        <v>1</v>
      </c>
      <c r="E1696" s="7">
        <f>IF(O1696&gt;0,RANK(O1696,(N1696:P1696,Q1696:AE1696)),0)</f>
        <v>2</v>
      </c>
      <c r="F1696" s="7">
        <f>IF(P1696&gt;0,RANK(P1696,(N1696:P1696,Q1696:AE1696)),0)</f>
        <v>0</v>
      </c>
      <c r="G1696" s="1">
        <f t="shared" si="672"/>
        <v>4664</v>
      </c>
      <c r="H1696" s="2">
        <f t="shared" si="673"/>
        <v>4.6620885436970842E-2</v>
      </c>
      <c r="I1696" s="2"/>
      <c r="J1696" s="2">
        <f t="shared" si="664"/>
        <v>0.48561089953119219</v>
      </c>
      <c r="K1696" s="2">
        <f t="shared" si="665"/>
        <v>0.43899001409422139</v>
      </c>
      <c r="L1696" s="2">
        <f t="shared" si="666"/>
        <v>0</v>
      </c>
      <c r="M1696" s="2">
        <f t="shared" si="667"/>
        <v>7.5399086374586421E-2</v>
      </c>
      <c r="N1696" s="55">
        <v>48581</v>
      </c>
      <c r="O1696" s="55">
        <v>43917</v>
      </c>
      <c r="Q1696" s="55">
        <v>3064</v>
      </c>
      <c r="R1696" s="55">
        <v>1981</v>
      </c>
      <c r="S1696" s="55">
        <v>1964</v>
      </c>
      <c r="X1696" s="55">
        <v>534</v>
      </c>
      <c r="AG1696" s="7">
        <f>IF(Q1696&gt;0,RANK(Q1696,(N1696:P1696,Q1696:AE1696)),0)</f>
        <v>3</v>
      </c>
      <c r="AH1696" s="7">
        <f>IF(R1696&gt;0,RANK(R1696,(N1696:P1696,Q1696:AE1696)),0)</f>
        <v>4</v>
      </c>
      <c r="AI1696" s="7">
        <f>IF(T1696&gt;0,RANK(T1696,(N1696:P1696,Q1696:AE1696)),0)</f>
        <v>0</v>
      </c>
      <c r="AJ1696" s="7">
        <f>IF(S1696&gt;0,RANK(S1696,(N1696:P1696,Q1696:AE1696)),0)</f>
        <v>5</v>
      </c>
      <c r="AK1696" s="2">
        <f t="shared" si="668"/>
        <v>3.0627442748473125E-2</v>
      </c>
      <c r="AL1696" s="2">
        <f t="shared" si="669"/>
        <v>1.9801881228696236E-2</v>
      </c>
      <c r="AM1696" s="2">
        <f t="shared" si="670"/>
        <v>0</v>
      </c>
      <c r="AN1696" s="2">
        <f t="shared" si="671"/>
        <v>1.9631950900130948E-2</v>
      </c>
      <c r="AP1696" t="s">
        <v>2300</v>
      </c>
      <c r="AQ1696" t="s">
        <v>93</v>
      </c>
      <c r="AT1696">
        <v>2</v>
      </c>
      <c r="AU1696" s="95">
        <v>41</v>
      </c>
      <c r="AV1696" s="97">
        <v>47</v>
      </c>
      <c r="AW1696" s="100">
        <f t="shared" si="652"/>
        <v>41047</v>
      </c>
      <c r="AY1696" s="7" t="s">
        <v>1461</v>
      </c>
    </row>
    <row r="1697" spans="1:51" ht="13" hidden="1" customHeight="1" outlineLevel="1">
      <c r="A1697" t="s">
        <v>183</v>
      </c>
      <c r="B1697" t="s">
        <v>93</v>
      </c>
      <c r="C1697" s="1">
        <f t="shared" si="663"/>
        <v>3114</v>
      </c>
      <c r="D1697" s="7">
        <f>IF(N1697&gt;0, RANK(N1697,(N1697:P1697,Q1697:AE1697)),0)</f>
        <v>2</v>
      </c>
      <c r="E1697" s="7">
        <f>IF(O1697&gt;0,RANK(O1697,(N1697:P1697,Q1697:AE1697)),0)</f>
        <v>1</v>
      </c>
      <c r="F1697" s="7">
        <f>IF(P1697&gt;0,RANK(P1697,(N1697:P1697,Q1697:AE1697)),0)</f>
        <v>0</v>
      </c>
      <c r="G1697" s="1">
        <f t="shared" si="672"/>
        <v>603</v>
      </c>
      <c r="H1697" s="2">
        <f t="shared" si="673"/>
        <v>0.19364161849710981</v>
      </c>
      <c r="I1697" s="2"/>
      <c r="J1697" s="2">
        <f t="shared" si="664"/>
        <v>0.35934489402697495</v>
      </c>
      <c r="K1697" s="2">
        <f t="shared" si="665"/>
        <v>0.55298651252408482</v>
      </c>
      <c r="L1697" s="2">
        <f t="shared" si="666"/>
        <v>0</v>
      </c>
      <c r="M1697" s="2">
        <f t="shared" si="667"/>
        <v>8.766859344894018E-2</v>
      </c>
      <c r="N1697" s="55">
        <v>1119</v>
      </c>
      <c r="O1697" s="55">
        <v>1722</v>
      </c>
      <c r="Q1697" s="55">
        <v>98</v>
      </c>
      <c r="R1697" s="55">
        <v>45</v>
      </c>
      <c r="S1697" s="55">
        <v>117</v>
      </c>
      <c r="X1697" s="55">
        <v>13</v>
      </c>
      <c r="AG1697" s="7">
        <f>IF(Q1697&gt;0,RANK(Q1697,(N1697:P1697,Q1697:AE1697)),0)</f>
        <v>4</v>
      </c>
      <c r="AH1697" s="7">
        <f>IF(R1697&gt;0,RANK(R1697,(N1697:P1697,Q1697:AE1697)),0)</f>
        <v>5</v>
      </c>
      <c r="AI1697" s="7">
        <f>IF(T1697&gt;0,RANK(T1697,(N1697:P1697,Q1697:AE1697)),0)</f>
        <v>0</v>
      </c>
      <c r="AJ1697" s="7">
        <f>IF(S1697&gt;0,RANK(S1697,(N1697:P1697,Q1697:AE1697)),0)</f>
        <v>3</v>
      </c>
      <c r="AK1697" s="2">
        <f t="shared" si="668"/>
        <v>3.147077713551702E-2</v>
      </c>
      <c r="AL1697" s="2">
        <f t="shared" si="669"/>
        <v>1.4450867052023121E-2</v>
      </c>
      <c r="AM1697" s="2">
        <f t="shared" si="670"/>
        <v>0</v>
      </c>
      <c r="AN1697" s="2">
        <f t="shared" si="671"/>
        <v>3.7572254335260118E-2</v>
      </c>
      <c r="AP1697" t="s">
        <v>183</v>
      </c>
      <c r="AQ1697" t="s">
        <v>93</v>
      </c>
      <c r="AT1697">
        <v>2</v>
      </c>
      <c r="AU1697" s="95">
        <v>41</v>
      </c>
      <c r="AV1697" s="97">
        <v>49</v>
      </c>
      <c r="AW1697" s="100">
        <f t="shared" si="652"/>
        <v>41049</v>
      </c>
      <c r="AY1697" s="7" t="s">
        <v>1461</v>
      </c>
    </row>
    <row r="1698" spans="1:51" ht="13" hidden="1" customHeight="1" outlineLevel="1">
      <c r="A1698" t="s">
        <v>2197</v>
      </c>
      <c r="B1698" t="s">
        <v>93</v>
      </c>
      <c r="C1698" s="1">
        <f t="shared" si="663"/>
        <v>290344</v>
      </c>
      <c r="D1698" s="7">
        <f>IF(N1698&gt;0, RANK(N1698,(N1698:P1698,Q1698:AE1698)),0)</f>
        <v>1</v>
      </c>
      <c r="E1698" s="7">
        <f>IF(O1698&gt;0,RANK(O1698,(N1698:P1698,Q1698:AE1698)),0)</f>
        <v>2</v>
      </c>
      <c r="F1698" s="7">
        <f>IF(P1698&gt;0,RANK(P1698,(N1698:P1698,Q1698:AE1698)),0)</f>
        <v>0</v>
      </c>
      <c r="G1698" s="1">
        <f t="shared" si="672"/>
        <v>163578</v>
      </c>
      <c r="H1698" s="2">
        <f t="shared" si="673"/>
        <v>0.56339376739316127</v>
      </c>
      <c r="I1698" s="2"/>
      <c r="J1698" s="2">
        <f t="shared" si="664"/>
        <v>0.74605640206100354</v>
      </c>
      <c r="K1698" s="2">
        <f t="shared" si="665"/>
        <v>0.18266263466784227</v>
      </c>
      <c r="L1698" s="2">
        <f t="shared" si="666"/>
        <v>0</v>
      </c>
      <c r="M1698" s="2">
        <f t="shared" si="667"/>
        <v>7.1280963271154185E-2</v>
      </c>
      <c r="N1698" s="55">
        <v>216613</v>
      </c>
      <c r="O1698" s="55">
        <v>53035</v>
      </c>
      <c r="Q1698" s="55">
        <v>7256</v>
      </c>
      <c r="R1698" s="55">
        <v>9512</v>
      </c>
      <c r="S1698" s="55">
        <v>2668</v>
      </c>
      <c r="X1698" s="55">
        <v>1260</v>
      </c>
      <c r="AG1698" s="7">
        <f>IF(Q1698&gt;0,RANK(Q1698,(N1698:P1698,Q1698:AE1698)),0)</f>
        <v>4</v>
      </c>
      <c r="AH1698" s="7">
        <f>IF(R1698&gt;0,RANK(R1698,(N1698:P1698,Q1698:AE1698)),0)</f>
        <v>3</v>
      </c>
      <c r="AI1698" s="7">
        <f>IF(T1698&gt;0,RANK(T1698,(N1698:P1698,Q1698:AE1698)),0)</f>
        <v>0</v>
      </c>
      <c r="AJ1698" s="7">
        <f>IF(S1698&gt;0,RANK(S1698,(N1698:P1698,Q1698:AE1698)),0)</f>
        <v>5</v>
      </c>
      <c r="AK1698" s="2">
        <f t="shared" si="668"/>
        <v>2.499104510511669E-2</v>
      </c>
      <c r="AL1698" s="2">
        <f t="shared" si="669"/>
        <v>3.27611385115587E-2</v>
      </c>
      <c r="AM1698" s="2">
        <f t="shared" si="670"/>
        <v>0</v>
      </c>
      <c r="AN1698" s="2">
        <f t="shared" si="671"/>
        <v>9.1890998264128072E-3</v>
      </c>
      <c r="AP1698" t="s">
        <v>2197</v>
      </c>
      <c r="AQ1698" t="s">
        <v>93</v>
      </c>
      <c r="AT1698">
        <v>2</v>
      </c>
      <c r="AU1698" s="95">
        <v>41</v>
      </c>
      <c r="AV1698" s="97">
        <v>51</v>
      </c>
      <c r="AW1698" s="100">
        <f t="shared" si="652"/>
        <v>41051</v>
      </c>
      <c r="AY1698" s="7" t="s">
        <v>1461</v>
      </c>
    </row>
    <row r="1699" spans="1:51" ht="13" hidden="1" customHeight="1" outlineLevel="1">
      <c r="A1699" t="s">
        <v>1394</v>
      </c>
      <c r="B1699" t="s">
        <v>93</v>
      </c>
      <c r="C1699" s="1">
        <f t="shared" si="663"/>
        <v>29576</v>
      </c>
      <c r="D1699" s="7">
        <f>IF(N1699&gt;0, RANK(N1699,(N1699:P1699,Q1699:AE1699)),0)</f>
        <v>1</v>
      </c>
      <c r="E1699" s="7">
        <f>IF(O1699&gt;0,RANK(O1699,(N1699:P1699,Q1699:AE1699)),0)</f>
        <v>2</v>
      </c>
      <c r="F1699" s="7">
        <f>IF(P1699&gt;0,RANK(P1699,(N1699:P1699,Q1699:AE1699)),0)</f>
        <v>0</v>
      </c>
      <c r="G1699" s="1">
        <f t="shared" si="672"/>
        <v>1238</v>
      </c>
      <c r="H1699" s="2">
        <f t="shared" si="673"/>
        <v>4.1858263456856913E-2</v>
      </c>
      <c r="I1699" s="2"/>
      <c r="J1699" s="2">
        <f t="shared" si="664"/>
        <v>0.48539356234784958</v>
      </c>
      <c r="K1699" s="2">
        <f t="shared" si="665"/>
        <v>0.44353529889099269</v>
      </c>
      <c r="L1699" s="2">
        <f t="shared" si="666"/>
        <v>0</v>
      </c>
      <c r="M1699" s="2">
        <f t="shared" si="667"/>
        <v>7.1071138761157726E-2</v>
      </c>
      <c r="N1699" s="55">
        <v>14356</v>
      </c>
      <c r="O1699" s="55">
        <v>13118</v>
      </c>
      <c r="Q1699" s="55">
        <v>923</v>
      </c>
      <c r="R1699" s="55">
        <v>533</v>
      </c>
      <c r="S1699" s="55">
        <v>530</v>
      </c>
      <c r="X1699" s="55">
        <v>116</v>
      </c>
      <c r="AG1699" s="7">
        <f>IF(Q1699&gt;0,RANK(Q1699,(N1699:P1699,Q1699:AE1699)),0)</f>
        <v>3</v>
      </c>
      <c r="AH1699" s="7">
        <f>IF(R1699&gt;0,RANK(R1699,(N1699:P1699,Q1699:AE1699)),0)</f>
        <v>4</v>
      </c>
      <c r="AI1699" s="7">
        <f>IF(T1699&gt;0,RANK(T1699,(N1699:P1699,Q1699:AE1699)),0)</f>
        <v>0</v>
      </c>
      <c r="AJ1699" s="7">
        <f>IF(S1699&gt;0,RANK(S1699,(N1699:P1699,Q1699:AE1699)),0)</f>
        <v>5</v>
      </c>
      <c r="AK1699" s="2">
        <f t="shared" si="668"/>
        <v>3.1207736002163918E-2</v>
      </c>
      <c r="AL1699" s="2">
        <f t="shared" si="669"/>
        <v>1.8021368677305923E-2</v>
      </c>
      <c r="AM1699" s="2">
        <f t="shared" si="670"/>
        <v>0</v>
      </c>
      <c r="AN1699" s="2">
        <f t="shared" si="671"/>
        <v>1.7919935082499325E-2</v>
      </c>
      <c r="AP1699" t="s">
        <v>1394</v>
      </c>
      <c r="AQ1699" t="s">
        <v>93</v>
      </c>
      <c r="AT1699">
        <v>2</v>
      </c>
      <c r="AU1699" s="95">
        <v>41</v>
      </c>
      <c r="AV1699" s="97">
        <v>53</v>
      </c>
      <c r="AW1699" s="100">
        <f t="shared" si="652"/>
        <v>41053</v>
      </c>
      <c r="AY1699" s="7" t="s">
        <v>1461</v>
      </c>
    </row>
    <row r="1700" spans="1:51" ht="13" hidden="1" customHeight="1" outlineLevel="1">
      <c r="A1700" t="s">
        <v>1100</v>
      </c>
      <c r="B1700" t="s">
        <v>93</v>
      </c>
      <c r="C1700" s="1">
        <f t="shared" si="663"/>
        <v>855</v>
      </c>
      <c r="D1700" s="7">
        <f>IF(N1700&gt;0, RANK(N1700,(N1700:P1700,Q1700:AE1700)),0)</f>
        <v>2</v>
      </c>
      <c r="E1700" s="7">
        <f>IF(O1700&gt;0,RANK(O1700,(N1700:P1700,Q1700:AE1700)),0)</f>
        <v>1</v>
      </c>
      <c r="F1700" s="7">
        <f>IF(P1700&gt;0,RANK(P1700,(N1700:P1700,Q1700:AE1700)),0)</f>
        <v>0</v>
      </c>
      <c r="G1700" s="1">
        <f t="shared" si="672"/>
        <v>240</v>
      </c>
      <c r="H1700" s="2">
        <f t="shared" si="673"/>
        <v>0.2807017543859649</v>
      </c>
      <c r="I1700" s="2"/>
      <c r="J1700" s="2">
        <f t="shared" si="664"/>
        <v>0.33099415204678362</v>
      </c>
      <c r="K1700" s="2">
        <f t="shared" si="665"/>
        <v>0.61169590643274852</v>
      </c>
      <c r="L1700" s="2">
        <f t="shared" si="666"/>
        <v>0</v>
      </c>
      <c r="M1700" s="2">
        <f t="shared" si="667"/>
        <v>5.7309941520467866E-2</v>
      </c>
      <c r="N1700" s="55">
        <v>283</v>
      </c>
      <c r="O1700" s="55">
        <v>523</v>
      </c>
      <c r="Q1700" s="55">
        <v>22</v>
      </c>
      <c r="R1700" s="55">
        <v>6</v>
      </c>
      <c r="S1700" s="55">
        <v>17</v>
      </c>
      <c r="X1700" s="55">
        <v>4</v>
      </c>
      <c r="AG1700" s="7">
        <f>IF(Q1700&gt;0,RANK(Q1700,(N1700:P1700,Q1700:AE1700)),0)</f>
        <v>3</v>
      </c>
      <c r="AH1700" s="7">
        <f>IF(R1700&gt;0,RANK(R1700,(N1700:P1700,Q1700:AE1700)),0)</f>
        <v>5</v>
      </c>
      <c r="AI1700" s="7">
        <f>IF(T1700&gt;0,RANK(T1700,(N1700:P1700,Q1700:AE1700)),0)</f>
        <v>0</v>
      </c>
      <c r="AJ1700" s="7">
        <f>IF(S1700&gt;0,RANK(S1700,(N1700:P1700,Q1700:AE1700)),0)</f>
        <v>4</v>
      </c>
      <c r="AK1700" s="2">
        <f t="shared" si="668"/>
        <v>2.5730994152046785E-2</v>
      </c>
      <c r="AL1700" s="2">
        <f t="shared" si="669"/>
        <v>7.0175438596491229E-3</v>
      </c>
      <c r="AM1700" s="2">
        <f t="shared" si="670"/>
        <v>0</v>
      </c>
      <c r="AN1700" s="2">
        <f t="shared" si="671"/>
        <v>1.9883040935672516E-2</v>
      </c>
      <c r="AP1700" t="s">
        <v>1100</v>
      </c>
      <c r="AQ1700" t="s">
        <v>93</v>
      </c>
      <c r="AT1700">
        <v>2</v>
      </c>
      <c r="AU1700" s="95">
        <v>41</v>
      </c>
      <c r="AV1700" s="97">
        <v>55</v>
      </c>
      <c r="AW1700" s="100">
        <f t="shared" si="652"/>
        <v>41055</v>
      </c>
      <c r="AY1700" s="7" t="s">
        <v>1461</v>
      </c>
    </row>
    <row r="1701" spans="1:51" ht="13" hidden="1" customHeight="1" outlineLevel="1">
      <c r="A1701" t="s">
        <v>1197</v>
      </c>
      <c r="B1701" t="s">
        <v>93</v>
      </c>
      <c r="C1701" s="1">
        <f t="shared" si="663"/>
        <v>10481</v>
      </c>
      <c r="D1701" s="7">
        <f>IF(N1701&gt;0, RANK(N1701,(N1701:P1701,Q1701:AE1701)),0)</f>
        <v>1</v>
      </c>
      <c r="E1701" s="7">
        <f>IF(O1701&gt;0,RANK(O1701,(N1701:P1701,Q1701:AE1701)),0)</f>
        <v>2</v>
      </c>
      <c r="F1701" s="7">
        <f>IF(P1701&gt;0,RANK(P1701,(N1701:P1701,Q1701:AE1701)),0)</f>
        <v>0</v>
      </c>
      <c r="G1701" s="1">
        <f t="shared" si="672"/>
        <v>1276</v>
      </c>
      <c r="H1701" s="2">
        <f t="shared" si="673"/>
        <v>0.12174410838660434</v>
      </c>
      <c r="I1701" s="2"/>
      <c r="J1701" s="2">
        <f t="shared" si="664"/>
        <v>0.52122889037305598</v>
      </c>
      <c r="K1701" s="2">
        <f t="shared" si="665"/>
        <v>0.39948478198645165</v>
      </c>
      <c r="L1701" s="2">
        <f t="shared" si="666"/>
        <v>0</v>
      </c>
      <c r="M1701" s="2">
        <f t="shared" si="667"/>
        <v>7.9286327640492371E-2</v>
      </c>
      <c r="N1701" s="55">
        <v>5463</v>
      </c>
      <c r="O1701" s="55">
        <v>4187</v>
      </c>
      <c r="Q1701" s="55">
        <v>317</v>
      </c>
      <c r="R1701" s="55">
        <v>240</v>
      </c>
      <c r="S1701" s="55">
        <v>225</v>
      </c>
      <c r="X1701" s="55">
        <v>49</v>
      </c>
      <c r="AG1701" s="7">
        <f>IF(Q1701&gt;0,RANK(Q1701,(N1701:P1701,Q1701:AE1701)),0)</f>
        <v>3</v>
      </c>
      <c r="AH1701" s="7">
        <f>IF(R1701&gt;0,RANK(R1701,(N1701:P1701,Q1701:AE1701)),0)</f>
        <v>4</v>
      </c>
      <c r="AI1701" s="7">
        <f>IF(T1701&gt;0,RANK(T1701,(N1701:P1701,Q1701:AE1701)),0)</f>
        <v>0</v>
      </c>
      <c r="AJ1701" s="7">
        <f>IF(S1701&gt;0,RANK(S1701,(N1701:P1701,Q1701:AE1701)),0)</f>
        <v>5</v>
      </c>
      <c r="AK1701" s="2">
        <f t="shared" si="668"/>
        <v>3.0245205610151704E-2</v>
      </c>
      <c r="AL1701" s="2">
        <f t="shared" si="669"/>
        <v>2.289857837992558E-2</v>
      </c>
      <c r="AM1701" s="2">
        <f t="shared" si="670"/>
        <v>0</v>
      </c>
      <c r="AN1701" s="2">
        <f t="shared" si="671"/>
        <v>2.146741723118023E-2</v>
      </c>
      <c r="AP1701" t="s">
        <v>1197</v>
      </c>
      <c r="AQ1701" t="s">
        <v>93</v>
      </c>
      <c r="AT1701">
        <v>2</v>
      </c>
      <c r="AU1701" s="95">
        <v>41</v>
      </c>
      <c r="AV1701" s="97">
        <v>57</v>
      </c>
      <c r="AW1701" s="100">
        <f t="shared" si="652"/>
        <v>41057</v>
      </c>
      <c r="AY1701" s="7" t="s">
        <v>1461</v>
      </c>
    </row>
    <row r="1702" spans="1:51" ht="13" hidden="1" customHeight="1" outlineLevel="1">
      <c r="A1702" t="s">
        <v>1735</v>
      </c>
      <c r="B1702" t="s">
        <v>93</v>
      </c>
      <c r="C1702" s="1">
        <f t="shared" si="663"/>
        <v>18698</v>
      </c>
      <c r="D1702" s="7">
        <f>IF(N1702&gt;0, RANK(N1702,(N1702:P1702,Q1702:AE1702)),0)</f>
        <v>2</v>
      </c>
      <c r="E1702" s="7">
        <f>IF(O1702&gt;0,RANK(O1702,(N1702:P1702,Q1702:AE1702)),0)</f>
        <v>1</v>
      </c>
      <c r="F1702" s="7">
        <f>IF(P1702&gt;0,RANK(P1702,(N1702:P1702,Q1702:AE1702)),0)</f>
        <v>0</v>
      </c>
      <c r="G1702" s="1">
        <f t="shared" si="672"/>
        <v>4021</v>
      </c>
      <c r="H1702" s="2">
        <f t="shared" si="673"/>
        <v>0.21504973793988663</v>
      </c>
      <c r="I1702" s="2"/>
      <c r="J1702" s="2">
        <f t="shared" si="664"/>
        <v>0.3559204192961814</v>
      </c>
      <c r="K1702" s="2">
        <f t="shared" si="665"/>
        <v>0.57097015723606803</v>
      </c>
      <c r="L1702" s="2">
        <f t="shared" si="666"/>
        <v>0</v>
      </c>
      <c r="M1702" s="2">
        <f t="shared" si="667"/>
        <v>7.3109423467750623E-2</v>
      </c>
      <c r="N1702" s="55">
        <v>6655</v>
      </c>
      <c r="O1702" s="55">
        <v>10676</v>
      </c>
      <c r="Q1702" s="55">
        <v>638</v>
      </c>
      <c r="R1702" s="55">
        <v>265</v>
      </c>
      <c r="S1702" s="55">
        <v>412</v>
      </c>
      <c r="X1702" s="55">
        <v>52</v>
      </c>
      <c r="AG1702" s="7">
        <f>IF(Q1702&gt;0,RANK(Q1702,(N1702:P1702,Q1702:AE1702)),0)</f>
        <v>3</v>
      </c>
      <c r="AH1702" s="7">
        <f>IF(R1702&gt;0,RANK(R1702,(N1702:P1702,Q1702:AE1702)),0)</f>
        <v>5</v>
      </c>
      <c r="AI1702" s="7">
        <f>IF(T1702&gt;0,RANK(T1702,(N1702:P1702,Q1702:AE1702)),0)</f>
        <v>0</v>
      </c>
      <c r="AJ1702" s="7">
        <f>IF(S1702&gt;0,RANK(S1702,(N1702:P1702,Q1702:AE1702)),0)</f>
        <v>4</v>
      </c>
      <c r="AK1702" s="2">
        <f t="shared" si="668"/>
        <v>3.4121296395336398E-2</v>
      </c>
      <c r="AL1702" s="2">
        <f t="shared" si="669"/>
        <v>1.4172638784896781E-2</v>
      </c>
      <c r="AM1702" s="2">
        <f t="shared" si="670"/>
        <v>0</v>
      </c>
      <c r="AN1702" s="2">
        <f t="shared" si="671"/>
        <v>2.2034442186330088E-2</v>
      </c>
      <c r="AP1702" t="s">
        <v>1735</v>
      </c>
      <c r="AQ1702" t="s">
        <v>93</v>
      </c>
      <c r="AT1702">
        <v>2</v>
      </c>
      <c r="AU1702" s="95">
        <v>41</v>
      </c>
      <c r="AV1702" s="97">
        <v>59</v>
      </c>
      <c r="AW1702" s="100">
        <f t="shared" si="652"/>
        <v>41059</v>
      </c>
      <c r="AY1702" s="7" t="s">
        <v>1461</v>
      </c>
    </row>
    <row r="1703" spans="1:51" ht="13" hidden="1" customHeight="1" outlineLevel="1">
      <c r="A1703" t="s">
        <v>532</v>
      </c>
      <c r="B1703" t="s">
        <v>93</v>
      </c>
      <c r="C1703" s="1">
        <f t="shared" si="663"/>
        <v>10046</v>
      </c>
      <c r="D1703" s="7">
        <f>IF(N1703&gt;0, RANK(N1703,(N1703:P1703,Q1703:AE1703)),0)</f>
        <v>2</v>
      </c>
      <c r="E1703" s="7">
        <f>IF(O1703&gt;0,RANK(O1703,(N1703:P1703,Q1703:AE1703)),0)</f>
        <v>1</v>
      </c>
      <c r="F1703" s="7">
        <f>IF(P1703&gt;0,RANK(P1703,(N1703:P1703,Q1703:AE1703)),0)</f>
        <v>0</v>
      </c>
      <c r="G1703" s="1">
        <f t="shared" si="672"/>
        <v>1682</v>
      </c>
      <c r="H1703" s="2">
        <f t="shared" si="673"/>
        <v>0.16742982281505076</v>
      </c>
      <c r="I1703" s="2"/>
      <c r="J1703" s="2">
        <f t="shared" si="664"/>
        <v>0.37985267768265979</v>
      </c>
      <c r="K1703" s="2">
        <f t="shared" si="665"/>
        <v>0.54728250049771054</v>
      </c>
      <c r="L1703" s="2">
        <f t="shared" si="666"/>
        <v>0</v>
      </c>
      <c r="M1703" s="2">
        <f t="shared" si="667"/>
        <v>7.286482181962961E-2</v>
      </c>
      <c r="N1703" s="55">
        <v>3816</v>
      </c>
      <c r="O1703" s="55">
        <v>5498</v>
      </c>
      <c r="Q1703" s="55">
        <v>331</v>
      </c>
      <c r="R1703" s="55">
        <v>126</v>
      </c>
      <c r="S1703" s="55">
        <v>240</v>
      </c>
      <c r="X1703" s="55">
        <v>35</v>
      </c>
      <c r="AG1703" s="7">
        <f>IF(Q1703&gt;0,RANK(Q1703,(N1703:P1703,Q1703:AE1703)),0)</f>
        <v>3</v>
      </c>
      <c r="AH1703" s="7">
        <f>IF(R1703&gt;0,RANK(R1703,(N1703:P1703,Q1703:AE1703)),0)</f>
        <v>5</v>
      </c>
      <c r="AI1703" s="7">
        <f>IF(T1703&gt;0,RANK(T1703,(N1703:P1703,Q1703:AE1703)),0)</f>
        <v>0</v>
      </c>
      <c r="AJ1703" s="7">
        <f>IF(S1703&gt;0,RANK(S1703,(N1703:P1703,Q1703:AE1703)),0)</f>
        <v>4</v>
      </c>
      <c r="AK1703" s="2">
        <f t="shared" si="668"/>
        <v>3.2948437188930917E-2</v>
      </c>
      <c r="AL1703" s="2">
        <f t="shared" si="669"/>
        <v>1.2542305395182161E-2</v>
      </c>
      <c r="AM1703" s="2">
        <f t="shared" si="670"/>
        <v>0</v>
      </c>
      <c r="AN1703" s="2">
        <f t="shared" si="671"/>
        <v>2.3890105514632689E-2</v>
      </c>
      <c r="AP1703" t="s">
        <v>532</v>
      </c>
      <c r="AQ1703" t="s">
        <v>93</v>
      </c>
      <c r="AT1703">
        <v>2</v>
      </c>
      <c r="AU1703" s="95">
        <v>41</v>
      </c>
      <c r="AV1703" s="97">
        <v>61</v>
      </c>
      <c r="AW1703" s="100">
        <f t="shared" si="652"/>
        <v>41061</v>
      </c>
      <c r="AY1703" s="7" t="s">
        <v>1461</v>
      </c>
    </row>
    <row r="1704" spans="1:51" ht="13" hidden="1" customHeight="1" outlineLevel="1">
      <c r="A1704" t="s">
        <v>1548</v>
      </c>
      <c r="B1704" t="s">
        <v>93</v>
      </c>
      <c r="C1704" s="1">
        <f t="shared" si="663"/>
        <v>3548</v>
      </c>
      <c r="D1704" s="7">
        <f>IF(N1704&gt;0, RANK(N1704,(N1704:P1704,Q1704:AE1704)),0)</f>
        <v>2</v>
      </c>
      <c r="E1704" s="7">
        <f>IF(O1704&gt;0,RANK(O1704,(N1704:P1704,Q1704:AE1704)),0)</f>
        <v>1</v>
      </c>
      <c r="F1704" s="7">
        <f>IF(P1704&gt;0,RANK(P1704,(N1704:P1704,Q1704:AE1704)),0)</f>
        <v>0</v>
      </c>
      <c r="G1704" s="1">
        <f t="shared" si="672"/>
        <v>925</v>
      </c>
      <c r="H1704" s="2">
        <f t="shared" si="673"/>
        <v>0.26071025930101466</v>
      </c>
      <c r="I1704" s="2"/>
      <c r="J1704" s="2">
        <f t="shared" si="664"/>
        <v>0.34244644870349494</v>
      </c>
      <c r="K1704" s="2">
        <f t="shared" si="665"/>
        <v>0.6031567080045096</v>
      </c>
      <c r="L1704" s="2">
        <f t="shared" si="666"/>
        <v>0</v>
      </c>
      <c r="M1704" s="2">
        <f t="shared" si="667"/>
        <v>5.4396843291995456E-2</v>
      </c>
      <c r="N1704" s="55">
        <v>1215</v>
      </c>
      <c r="O1704" s="55">
        <v>2140</v>
      </c>
      <c r="Q1704" s="55">
        <v>83</v>
      </c>
      <c r="R1704" s="55">
        <v>47</v>
      </c>
      <c r="S1704" s="55">
        <v>54</v>
      </c>
      <c r="X1704" s="55">
        <v>9</v>
      </c>
      <c r="AG1704" s="7">
        <f>IF(Q1704&gt;0,RANK(Q1704,(N1704:P1704,Q1704:AE1704)),0)</f>
        <v>3</v>
      </c>
      <c r="AH1704" s="7">
        <f>IF(R1704&gt;0,RANK(R1704,(N1704:P1704,Q1704:AE1704)),0)</f>
        <v>5</v>
      </c>
      <c r="AI1704" s="7">
        <f>IF(T1704&gt;0,RANK(T1704,(N1704:P1704,Q1704:AE1704)),0)</f>
        <v>0</v>
      </c>
      <c r="AJ1704" s="7">
        <f>IF(S1704&gt;0,RANK(S1704,(N1704:P1704,Q1704:AE1704)),0)</f>
        <v>4</v>
      </c>
      <c r="AK1704" s="2">
        <f t="shared" si="668"/>
        <v>2.3393461104847801E-2</v>
      </c>
      <c r="AL1704" s="2">
        <f t="shared" si="669"/>
        <v>1.3246899661781286E-2</v>
      </c>
      <c r="AM1704" s="2">
        <f t="shared" si="670"/>
        <v>0</v>
      </c>
      <c r="AN1704" s="2">
        <f t="shared" si="671"/>
        <v>1.5219842164599774E-2</v>
      </c>
      <c r="AP1704" t="s">
        <v>1548</v>
      </c>
      <c r="AQ1704" t="s">
        <v>93</v>
      </c>
      <c r="AT1704">
        <v>2</v>
      </c>
      <c r="AU1704" s="95">
        <v>41</v>
      </c>
      <c r="AV1704" s="97">
        <v>63</v>
      </c>
      <c r="AW1704" s="100">
        <f t="shared" si="652"/>
        <v>41063</v>
      </c>
      <c r="AY1704" s="7" t="s">
        <v>1461</v>
      </c>
    </row>
    <row r="1705" spans="1:51" ht="13" hidden="1" customHeight="1" outlineLevel="1">
      <c r="A1705" t="s">
        <v>969</v>
      </c>
      <c r="B1705" t="s">
        <v>93</v>
      </c>
      <c r="C1705" s="1">
        <f t="shared" si="663"/>
        <v>9091</v>
      </c>
      <c r="D1705" s="7">
        <f>IF(N1705&gt;0, RANK(N1705,(N1705:P1705,Q1705:AE1705)),0)</f>
        <v>1</v>
      </c>
      <c r="E1705" s="7">
        <f>IF(O1705&gt;0,RANK(O1705,(N1705:P1705,Q1705:AE1705)),0)</f>
        <v>2</v>
      </c>
      <c r="F1705" s="7">
        <f>IF(P1705&gt;0,RANK(P1705,(N1705:P1705,Q1705:AE1705)),0)</f>
        <v>0</v>
      </c>
      <c r="G1705" s="1">
        <f t="shared" si="672"/>
        <v>776</v>
      </c>
      <c r="H1705" s="2">
        <f t="shared" si="673"/>
        <v>8.535914640853591E-2</v>
      </c>
      <c r="I1705" s="2"/>
      <c r="J1705" s="2">
        <f t="shared" si="664"/>
        <v>0.50192498075019254</v>
      </c>
      <c r="K1705" s="2">
        <f t="shared" si="665"/>
        <v>0.41656583434165656</v>
      </c>
      <c r="L1705" s="2">
        <f t="shared" si="666"/>
        <v>0</v>
      </c>
      <c r="M1705" s="2">
        <f t="shared" si="667"/>
        <v>8.15091849081509E-2</v>
      </c>
      <c r="N1705" s="55">
        <v>4563</v>
      </c>
      <c r="O1705" s="55">
        <v>3787</v>
      </c>
      <c r="Q1705" s="55">
        <v>330</v>
      </c>
      <c r="R1705" s="55">
        <v>174</v>
      </c>
      <c r="S1705" s="55">
        <v>209</v>
      </c>
      <c r="X1705" s="55">
        <v>28</v>
      </c>
      <c r="AG1705" s="7">
        <f>IF(Q1705&gt;0,RANK(Q1705,(N1705:P1705,Q1705:AE1705)),0)</f>
        <v>3</v>
      </c>
      <c r="AH1705" s="7">
        <f>IF(R1705&gt;0,RANK(R1705,(N1705:P1705,Q1705:AE1705)),0)</f>
        <v>5</v>
      </c>
      <c r="AI1705" s="7">
        <f>IF(T1705&gt;0,RANK(T1705,(N1705:P1705,Q1705:AE1705)),0)</f>
        <v>0</v>
      </c>
      <c r="AJ1705" s="7">
        <f>IF(S1705&gt;0,RANK(S1705,(N1705:P1705,Q1705:AE1705)),0)</f>
        <v>4</v>
      </c>
      <c r="AK1705" s="2">
        <f t="shared" si="668"/>
        <v>3.6299637003629967E-2</v>
      </c>
      <c r="AL1705" s="2">
        <f t="shared" si="669"/>
        <v>1.9139808601913982E-2</v>
      </c>
      <c r="AM1705" s="2">
        <f t="shared" si="670"/>
        <v>0</v>
      </c>
      <c r="AN1705" s="2">
        <f t="shared" si="671"/>
        <v>2.2989770102298978E-2</v>
      </c>
      <c r="AP1705" t="s">
        <v>969</v>
      </c>
      <c r="AQ1705" t="s">
        <v>93</v>
      </c>
      <c r="AT1705">
        <v>2</v>
      </c>
      <c r="AU1705" s="95">
        <v>41</v>
      </c>
      <c r="AV1705" s="97">
        <v>65</v>
      </c>
      <c r="AW1705" s="100">
        <f t="shared" si="652"/>
        <v>41065</v>
      </c>
      <c r="AY1705" s="7" t="s">
        <v>1461</v>
      </c>
    </row>
    <row r="1706" spans="1:51" ht="13" hidden="1" customHeight="1" outlineLevel="1">
      <c r="A1706" t="s">
        <v>1864</v>
      </c>
      <c r="B1706" t="s">
        <v>93</v>
      </c>
      <c r="C1706" s="1">
        <f t="shared" si="663"/>
        <v>189971</v>
      </c>
      <c r="D1706" s="7">
        <f>IF(N1706&gt;0, RANK(N1706,(N1706:P1706,Q1706:AE1706)),0)</f>
        <v>1</v>
      </c>
      <c r="E1706" s="7">
        <f>IF(O1706&gt;0,RANK(O1706,(N1706:P1706,Q1706:AE1706)),0)</f>
        <v>2</v>
      </c>
      <c r="F1706" s="7">
        <f>IF(P1706&gt;0,RANK(P1706,(N1706:P1706,Q1706:AE1706)),0)</f>
        <v>0</v>
      </c>
      <c r="G1706" s="1">
        <f t="shared" si="672"/>
        <v>37363</v>
      </c>
      <c r="H1706" s="2">
        <f t="shared" si="673"/>
        <v>0.19667738760126546</v>
      </c>
      <c r="I1706" s="2"/>
      <c r="J1706" s="2">
        <f t="shared" si="664"/>
        <v>0.5620278884671871</v>
      </c>
      <c r="K1706" s="2">
        <f t="shared" si="665"/>
        <v>0.36535050086592163</v>
      </c>
      <c r="L1706" s="2">
        <f t="shared" si="666"/>
        <v>0</v>
      </c>
      <c r="M1706" s="2">
        <f t="shared" si="667"/>
        <v>7.2621610666891268E-2</v>
      </c>
      <c r="N1706" s="55">
        <v>106769</v>
      </c>
      <c r="O1706" s="55">
        <v>69406</v>
      </c>
      <c r="Q1706" s="55">
        <v>6383</v>
      </c>
      <c r="R1706" s="55">
        <v>3918</v>
      </c>
      <c r="S1706" s="55">
        <v>2562</v>
      </c>
      <c r="X1706" s="55">
        <v>933</v>
      </c>
      <c r="AG1706" s="7">
        <f>IF(Q1706&gt;0,RANK(Q1706,(N1706:P1706,Q1706:AE1706)),0)</f>
        <v>3</v>
      </c>
      <c r="AH1706" s="7">
        <f>IF(R1706&gt;0,RANK(R1706,(N1706:P1706,Q1706:AE1706)),0)</f>
        <v>4</v>
      </c>
      <c r="AI1706" s="7">
        <f>IF(T1706&gt;0,RANK(T1706,(N1706:P1706,Q1706:AE1706)),0)</f>
        <v>0</v>
      </c>
      <c r="AJ1706" s="7">
        <f>IF(S1706&gt;0,RANK(S1706,(N1706:P1706,Q1706:AE1706)),0)</f>
        <v>5</v>
      </c>
      <c r="AK1706" s="2">
        <f t="shared" si="668"/>
        <v>3.3599865242589656E-2</v>
      </c>
      <c r="AL1706" s="2">
        <f t="shared" si="669"/>
        <v>2.0624200535871266E-2</v>
      </c>
      <c r="AM1706" s="2">
        <f t="shared" si="670"/>
        <v>0</v>
      </c>
      <c r="AN1706" s="2">
        <f t="shared" si="671"/>
        <v>1.3486268956840781E-2</v>
      </c>
      <c r="AP1706" t="s">
        <v>1864</v>
      </c>
      <c r="AQ1706" t="s">
        <v>93</v>
      </c>
      <c r="AT1706">
        <v>2</v>
      </c>
      <c r="AU1706" s="95">
        <v>41</v>
      </c>
      <c r="AV1706" s="97">
        <v>67</v>
      </c>
      <c r="AW1706" s="100">
        <f t="shared" si="652"/>
        <v>41067</v>
      </c>
      <c r="AY1706" s="7" t="s">
        <v>1461</v>
      </c>
    </row>
    <row r="1707" spans="1:51" ht="13" hidden="1" customHeight="1" outlineLevel="1">
      <c r="A1707" t="s">
        <v>2370</v>
      </c>
      <c r="B1707" t="s">
        <v>93</v>
      </c>
      <c r="C1707" s="1">
        <f t="shared" si="663"/>
        <v>679</v>
      </c>
      <c r="D1707" s="7">
        <f>IF(N1707&gt;0, RANK(N1707,(N1707:P1707,Q1707:AE1707)),0)</f>
        <v>2</v>
      </c>
      <c r="E1707" s="7">
        <f>IF(O1707&gt;0,RANK(O1707,(N1707:P1707,Q1707:AE1707)),0)</f>
        <v>1</v>
      </c>
      <c r="F1707" s="7">
        <f>IF(P1707&gt;0,RANK(P1707,(N1707:P1707,Q1707:AE1707)),0)</f>
        <v>0</v>
      </c>
      <c r="G1707" s="1">
        <f t="shared" si="672"/>
        <v>69</v>
      </c>
      <c r="H1707" s="2">
        <f t="shared" si="673"/>
        <v>0.101620029455081</v>
      </c>
      <c r="I1707" s="2"/>
      <c r="J1707" s="2">
        <f t="shared" si="664"/>
        <v>0.40500736377025037</v>
      </c>
      <c r="K1707" s="2">
        <f t="shared" si="665"/>
        <v>0.50662739322533135</v>
      </c>
      <c r="L1707" s="2">
        <f t="shared" si="666"/>
        <v>0</v>
      </c>
      <c r="M1707" s="2">
        <f t="shared" si="667"/>
        <v>8.8365243004418281E-2</v>
      </c>
      <c r="N1707" s="55">
        <v>275</v>
      </c>
      <c r="O1707" s="55">
        <v>344</v>
      </c>
      <c r="Q1707" s="55">
        <v>22</v>
      </c>
      <c r="R1707" s="55">
        <v>14</v>
      </c>
      <c r="S1707" s="55">
        <v>23</v>
      </c>
      <c r="X1707" s="55">
        <v>1</v>
      </c>
      <c r="AG1707" s="7">
        <f>IF(Q1707&gt;0,RANK(Q1707,(N1707:P1707,Q1707:AE1707)),0)</f>
        <v>4</v>
      </c>
      <c r="AH1707" s="7">
        <f>IF(R1707&gt;0,RANK(R1707,(N1707:P1707,Q1707:AE1707)),0)</f>
        <v>5</v>
      </c>
      <c r="AI1707" s="7">
        <f>IF(T1707&gt;0,RANK(T1707,(N1707:P1707,Q1707:AE1707)),0)</f>
        <v>0</v>
      </c>
      <c r="AJ1707" s="7">
        <f>IF(S1707&gt;0,RANK(S1707,(N1707:P1707,Q1707:AE1707)),0)</f>
        <v>3</v>
      </c>
      <c r="AK1707" s="2">
        <f t="shared" si="668"/>
        <v>3.2400589101620032E-2</v>
      </c>
      <c r="AL1707" s="2">
        <f t="shared" si="669"/>
        <v>2.0618556701030927E-2</v>
      </c>
      <c r="AM1707" s="2">
        <f t="shared" si="670"/>
        <v>0</v>
      </c>
      <c r="AN1707" s="2">
        <f t="shared" si="671"/>
        <v>3.3873343151693665E-2</v>
      </c>
      <c r="AP1707" t="s">
        <v>2370</v>
      </c>
      <c r="AQ1707" t="s">
        <v>93</v>
      </c>
      <c r="AT1707">
        <v>2</v>
      </c>
      <c r="AU1707" s="95">
        <v>41</v>
      </c>
      <c r="AV1707" s="97">
        <v>69</v>
      </c>
      <c r="AW1707" s="100">
        <f t="shared" si="652"/>
        <v>41069</v>
      </c>
      <c r="AY1707" s="7" t="s">
        <v>1461</v>
      </c>
    </row>
    <row r="1708" spans="1:51" ht="13" hidden="1" customHeight="1" outlineLevel="1">
      <c r="A1708" t="s">
        <v>1989</v>
      </c>
      <c r="B1708" t="s">
        <v>93</v>
      </c>
      <c r="C1708" s="1">
        <f t="shared" si="663"/>
        <v>35734</v>
      </c>
      <c r="D1708" s="7">
        <f>IF(N1708&gt;0, RANK(N1708,(N1708:P1708,Q1708:AE1708)),0)</f>
        <v>1</v>
      </c>
      <c r="E1708" s="7">
        <f>IF(O1708&gt;0,RANK(O1708,(N1708:P1708,Q1708:AE1708)),0)</f>
        <v>2</v>
      </c>
      <c r="F1708" s="7">
        <f>IF(P1708&gt;0,RANK(P1708,(N1708:P1708,Q1708:AE1708)),0)</f>
        <v>0</v>
      </c>
      <c r="G1708" s="1">
        <f t="shared" si="672"/>
        <v>751</v>
      </c>
      <c r="H1708" s="2">
        <f t="shared" si="673"/>
        <v>2.1016398947780825E-2</v>
      </c>
      <c r="I1708" s="2"/>
      <c r="J1708" s="2">
        <f t="shared" si="664"/>
        <v>0.46700621257066099</v>
      </c>
      <c r="K1708" s="2">
        <f t="shared" si="665"/>
        <v>0.44598981362288015</v>
      </c>
      <c r="L1708" s="2">
        <f t="shared" si="666"/>
        <v>0</v>
      </c>
      <c r="M1708" s="2">
        <f t="shared" si="667"/>
        <v>8.7003973806458856E-2</v>
      </c>
      <c r="N1708" s="55">
        <v>16688</v>
      </c>
      <c r="O1708" s="55">
        <v>15937</v>
      </c>
      <c r="Q1708" s="55">
        <v>1470</v>
      </c>
      <c r="R1708" s="55">
        <v>673</v>
      </c>
      <c r="S1708" s="55">
        <v>801</v>
      </c>
      <c r="X1708" s="55">
        <v>165</v>
      </c>
      <c r="AG1708" s="7">
        <f>IF(Q1708&gt;0,RANK(Q1708,(N1708:P1708,Q1708:AE1708)),0)</f>
        <v>3</v>
      </c>
      <c r="AH1708" s="7">
        <f>IF(R1708&gt;0,RANK(R1708,(N1708:P1708,Q1708:AE1708)),0)</f>
        <v>5</v>
      </c>
      <c r="AI1708" s="7">
        <f>IF(T1708&gt;0,RANK(T1708,(N1708:P1708,Q1708:AE1708)),0)</f>
        <v>0</v>
      </c>
      <c r="AJ1708" s="7">
        <f>IF(S1708&gt;0,RANK(S1708,(N1708:P1708,Q1708:AE1708)),0)</f>
        <v>4</v>
      </c>
      <c r="AK1708" s="2">
        <f t="shared" si="668"/>
        <v>4.1137292214697488E-2</v>
      </c>
      <c r="AL1708" s="2">
        <f t="shared" si="669"/>
        <v>1.8833603850674428E-2</v>
      </c>
      <c r="AM1708" s="2">
        <f t="shared" si="670"/>
        <v>0</v>
      </c>
      <c r="AN1708" s="2">
        <f t="shared" si="671"/>
        <v>2.241562657413108E-2</v>
      </c>
      <c r="AP1708" t="s">
        <v>1989</v>
      </c>
      <c r="AQ1708" t="s">
        <v>93</v>
      </c>
      <c r="AT1708">
        <v>2</v>
      </c>
      <c r="AU1708" s="95">
        <v>41</v>
      </c>
      <c r="AV1708" s="97">
        <v>71</v>
      </c>
      <c r="AW1708" s="100">
        <f t="shared" si="652"/>
        <v>41071</v>
      </c>
      <c r="AY1708" s="7" t="s">
        <v>1461</v>
      </c>
    </row>
    <row r="1709" spans="1:51" ht="13" customHeight="1" collapsed="1">
      <c r="A1709" t="s">
        <v>514</v>
      </c>
      <c r="B1709" t="s">
        <v>2430</v>
      </c>
      <c r="C1709" s="1">
        <f t="shared" si="663"/>
        <v>1461618</v>
      </c>
      <c r="D1709" s="7">
        <f>IF(N1709&gt;0, RANK(N1709,(N1709:P1709,Q1709:AE1709)),0)</f>
        <v>1</v>
      </c>
      <c r="E1709" s="7">
        <f>IF(O1709&gt;0,RANK(O1709,(N1709:P1709,Q1709:AE1709)),0)</f>
        <v>2</v>
      </c>
      <c r="F1709" s="7">
        <f>IF(P1709&gt;0,RANK(P1709,(N1709:P1709,Q1709:AE1709)),0)</f>
        <v>0</v>
      </c>
      <c r="G1709" s="1">
        <f t="shared" si="672"/>
        <v>275690</v>
      </c>
      <c r="H1709" s="2">
        <f t="shared" si="673"/>
        <v>0.18861973511546792</v>
      </c>
      <c r="I1709" s="2"/>
      <c r="J1709" s="2">
        <f t="shared" si="664"/>
        <v>0.55728446146667598</v>
      </c>
      <c r="K1709" s="2">
        <f t="shared" si="665"/>
        <v>0.36866472635120806</v>
      </c>
      <c r="L1709" s="2">
        <f t="shared" si="666"/>
        <v>0</v>
      </c>
      <c r="M1709" s="2">
        <f t="shared" si="667"/>
        <v>7.4050812182115955E-2</v>
      </c>
      <c r="N1709" s="58">
        <f>SUM(N1673:N1708)</f>
        <v>814537</v>
      </c>
      <c r="O1709" s="58">
        <f>SUM(O1673:O1708)</f>
        <v>538847</v>
      </c>
      <c r="P1709" s="58"/>
      <c r="Q1709" s="58">
        <f>SUM(Q1673:Q1708)</f>
        <v>44916</v>
      </c>
      <c r="R1709" s="58">
        <f>SUM(R1673:R1708)</f>
        <v>32434</v>
      </c>
      <c r="S1709" s="58">
        <f>SUM(S1673:S1708)</f>
        <v>24212</v>
      </c>
      <c r="X1709" s="58">
        <f>SUM(X1673:X1708)</f>
        <v>6672</v>
      </c>
      <c r="AG1709" s="7">
        <f>IF(Q1709&gt;0,RANK(Q1709,(N1709:P1709,Q1709:AE1709)),0)</f>
        <v>3</v>
      </c>
      <c r="AH1709" s="7">
        <f>IF(R1709&gt;0,RANK(R1709,(N1709:P1709,Q1709:AE1709)),0)</f>
        <v>4</v>
      </c>
      <c r="AI1709" s="7">
        <f>IF(T1709&gt;0,RANK(T1709,(N1709:P1709,Q1709:AE1709)),0)</f>
        <v>0</v>
      </c>
      <c r="AJ1709" s="7">
        <f>IF(S1709&gt;0,RANK(S1709,(N1709:P1709,Q1709:AE1709)),0)</f>
        <v>5</v>
      </c>
      <c r="AK1709" s="2">
        <f t="shared" si="668"/>
        <v>3.073032762322303E-2</v>
      </c>
      <c r="AL1709" s="2">
        <f t="shared" si="669"/>
        <v>2.2190476581432358E-2</v>
      </c>
      <c r="AM1709" s="2">
        <f t="shared" si="670"/>
        <v>0</v>
      </c>
      <c r="AN1709" s="2">
        <f t="shared" si="671"/>
        <v>1.656520376733182E-2</v>
      </c>
      <c r="AP1709" t="s">
        <v>514</v>
      </c>
      <c r="AQ1709" t="s">
        <v>2430</v>
      </c>
      <c r="AT1709">
        <v>2</v>
      </c>
      <c r="AU1709" s="95">
        <v>41</v>
      </c>
      <c r="AV1709" s="97"/>
      <c r="AW1709" s="95">
        <v>41</v>
      </c>
      <c r="AY1709" s="7" t="s">
        <v>2180</v>
      </c>
    </row>
    <row r="1710" spans="1:51" ht="13" customHeight="1">
      <c r="C1710" s="1"/>
      <c r="E1710" s="7"/>
      <c r="F1710" s="7"/>
      <c r="I1710" s="2"/>
      <c r="N1710" s="110"/>
      <c r="O1710" s="110"/>
      <c r="P1710" s="110"/>
      <c r="Q1710" s="110"/>
      <c r="R1710" s="110"/>
      <c r="X1710" s="110"/>
      <c r="AG1710" s="7"/>
      <c r="AH1710" s="7"/>
      <c r="AI1710" s="7"/>
      <c r="AJ1710" s="7"/>
      <c r="AU1710" s="95"/>
      <c r="AV1710" s="97"/>
      <c r="AW1710" s="100"/>
    </row>
    <row r="1711" spans="1:51" ht="13" hidden="1" customHeight="1" outlineLevel="1">
      <c r="A1711" t="s">
        <v>1983</v>
      </c>
      <c r="B1711" t="s">
        <v>32</v>
      </c>
      <c r="C1711" s="1">
        <f t="shared" ref="C1711:C1717" si="674">SUM(N1711:AE1711)</f>
        <v>17825</v>
      </c>
      <c r="D1711" s="7">
        <f>IF(N1711&gt;0, RANK(N1711,(N1711:P1711,Q1711:AE1711)),0)</f>
        <v>1</v>
      </c>
      <c r="E1711" s="7">
        <f>IF(O1711&gt;0,RANK(O1711,(N1711:P1711,Q1711:AE1711)),0)</f>
        <v>2</v>
      </c>
      <c r="F1711" s="7">
        <f>IF(P1711&gt;0,RANK(P1711,(N1711:P1711,Q1711:AE1711)),0)</f>
        <v>0</v>
      </c>
      <c r="G1711" s="1">
        <f t="shared" ref="G1711:G1747" si="675">IF(C1711&gt;0,MAX(N1711:P1711)-LARGE(N1711:P1711,2),0)</f>
        <v>7916</v>
      </c>
      <c r="H1711" s="2">
        <f t="shared" ref="H1711:H1747" si="676">IF(C1711&gt;0,G1711/C1711,0)</f>
        <v>0.4440953716690042</v>
      </c>
      <c r="I1711" s="2"/>
      <c r="J1711" s="2">
        <f t="shared" ref="J1711:L1717" si="677">IF($C1711=0,"-",N1711/$C1711)</f>
        <v>0.72123422159887796</v>
      </c>
      <c r="K1711" s="2">
        <f t="shared" si="677"/>
        <v>0.27713884992987375</v>
      </c>
      <c r="L1711" s="2">
        <f t="shared" si="677"/>
        <v>0</v>
      </c>
      <c r="M1711" s="2">
        <f t="shared" ref="M1711:M1717" si="678">IF(C1711=0,"-",(1-J1711-K1711-L1711))</f>
        <v>1.6269284712482901E-3</v>
      </c>
      <c r="N1711" s="110">
        <f>SUMIF(Town!$AP$1132:$AP$1171,$AW1711,Town!N$1132:N$1171)</f>
        <v>12856</v>
      </c>
      <c r="O1711" s="110">
        <f>SUMIF(Town!$AP$1132:$AP$1171,$AW1711,Town!O$1132:O$1171)</f>
        <v>4940</v>
      </c>
      <c r="P1711" s="110"/>
      <c r="Q1711" s="110"/>
      <c r="X1711" s="110">
        <f>SUMIF(Town!$AP$1132:$AP$1171,$AW1711,Town!X$1132:X$1171)</f>
        <v>29</v>
      </c>
      <c r="AG1711" s="7">
        <f>IF(Q1711&gt;0,RANK(Q1711,(N1711:P1711,Q1711:AE1711)),0)</f>
        <v>0</v>
      </c>
      <c r="AH1711" s="7">
        <f>IF(R1711&gt;0,RANK(R1711,(N1711:P1711,Q1711:AE1711)),0)</f>
        <v>0</v>
      </c>
      <c r="AI1711" s="7">
        <f>IF(T1711&gt;0,RANK(T1711,(N1711:P1711,Q1711:AE1711)),0)</f>
        <v>0</v>
      </c>
      <c r="AJ1711" s="7">
        <f>IF(S1711&gt;0,RANK(S1711,(N1711:P1711,Q1711:AE1711)),0)</f>
        <v>0</v>
      </c>
      <c r="AK1711" s="2">
        <f t="shared" ref="AK1711:AL1717" si="679">IF($C1711=0,"-",Q1711/$C1711)</f>
        <v>0</v>
      </c>
      <c r="AL1711" s="2">
        <f t="shared" si="679"/>
        <v>0</v>
      </c>
      <c r="AM1711" s="2">
        <f t="shared" ref="AM1711:AM1717" si="680">IF($C1711=0,"-",T1711/$C1711)</f>
        <v>0</v>
      </c>
      <c r="AN1711" s="2">
        <f t="shared" ref="AN1711:AN1717" si="681">IF($C1711=0,"-",S1711/$C1711)</f>
        <v>0</v>
      </c>
      <c r="AP1711" t="s">
        <v>1983</v>
      </c>
      <c r="AQ1711" t="s">
        <v>32</v>
      </c>
      <c r="AT1711">
        <v>2</v>
      </c>
      <c r="AU1711" s="95">
        <v>44</v>
      </c>
      <c r="AV1711" s="97">
        <v>1</v>
      </c>
      <c r="AW1711" s="100">
        <f t="shared" ref="AW1711:AW1716" si="682">1000*AU1711+AV1711</f>
        <v>44001</v>
      </c>
      <c r="AY1711" s="7" t="s">
        <v>1461</v>
      </c>
    </row>
    <row r="1712" spans="1:51" ht="13" hidden="1" customHeight="1" outlineLevel="1">
      <c r="A1712" t="s">
        <v>2184</v>
      </c>
      <c r="B1712" t="s">
        <v>32</v>
      </c>
      <c r="C1712" s="1">
        <f t="shared" si="674"/>
        <v>58063</v>
      </c>
      <c r="D1712" s="7">
        <f>IF(N1712&gt;0, RANK(N1712,(N1712:P1712,Q1712:AE1712)),0)</f>
        <v>1</v>
      </c>
      <c r="E1712" s="7">
        <f>IF(O1712&gt;0,RANK(O1712,(N1712:P1712,Q1712:AE1712)),0)</f>
        <v>2</v>
      </c>
      <c r="F1712" s="7">
        <f>IF(P1712&gt;0,RANK(P1712,(N1712:P1712,Q1712:AE1712)),0)</f>
        <v>0</v>
      </c>
      <c r="G1712" s="1">
        <f t="shared" si="675"/>
        <v>18657</v>
      </c>
      <c r="H1712" s="2">
        <f t="shared" si="676"/>
        <v>0.32132339011074179</v>
      </c>
      <c r="I1712" s="2"/>
      <c r="J1712" s="2">
        <f t="shared" si="677"/>
        <v>0.65997278817835803</v>
      </c>
      <c r="K1712" s="2">
        <f t="shared" si="677"/>
        <v>0.33864939806761624</v>
      </c>
      <c r="L1712" s="2">
        <f t="shared" si="677"/>
        <v>0</v>
      </c>
      <c r="M1712" s="2">
        <f t="shared" si="678"/>
        <v>1.3778137540257362E-3</v>
      </c>
      <c r="N1712" s="110">
        <f>SUMIF(Town!$AP$1132:$AP$1171,$AW1712,Town!N$1132:N$1171)</f>
        <v>38320</v>
      </c>
      <c r="O1712" s="110">
        <f>SUMIF(Town!$AP$1132:$AP$1171,$AW1712,Town!O$1132:O$1171)</f>
        <v>19663</v>
      </c>
      <c r="P1712" s="110"/>
      <c r="Q1712" s="110"/>
      <c r="X1712" s="110">
        <f>SUMIF(Town!$AP$1132:$AP$1171,$AW1712,Town!X$1132:X$1171)</f>
        <v>80</v>
      </c>
      <c r="AG1712" s="7">
        <f>IF(Q1712&gt;0,RANK(Q1712,(N1712:P1712,Q1712:AE1712)),0)</f>
        <v>0</v>
      </c>
      <c r="AH1712" s="7">
        <f>IF(R1712&gt;0,RANK(R1712,(N1712:P1712,Q1712:AE1712)),0)</f>
        <v>0</v>
      </c>
      <c r="AI1712" s="7">
        <f>IF(T1712&gt;0,RANK(T1712,(N1712:P1712,Q1712:AE1712)),0)</f>
        <v>0</v>
      </c>
      <c r="AJ1712" s="7">
        <f>IF(S1712&gt;0,RANK(S1712,(N1712:P1712,Q1712:AE1712)),0)</f>
        <v>0</v>
      </c>
      <c r="AK1712" s="2">
        <f t="shared" si="679"/>
        <v>0</v>
      </c>
      <c r="AL1712" s="2">
        <f t="shared" si="679"/>
        <v>0</v>
      </c>
      <c r="AM1712" s="2">
        <f t="shared" si="680"/>
        <v>0</v>
      </c>
      <c r="AN1712" s="2">
        <f t="shared" si="681"/>
        <v>0</v>
      </c>
      <c r="AP1712" t="s">
        <v>2184</v>
      </c>
      <c r="AQ1712" t="s">
        <v>32</v>
      </c>
      <c r="AT1712">
        <v>2</v>
      </c>
      <c r="AU1712" s="95">
        <v>44</v>
      </c>
      <c r="AV1712" s="97">
        <v>3</v>
      </c>
      <c r="AW1712" s="100">
        <f t="shared" si="682"/>
        <v>44003</v>
      </c>
      <c r="AY1712" s="7" t="s">
        <v>1461</v>
      </c>
    </row>
    <row r="1713" spans="1:62" ht="13" hidden="1" customHeight="1" outlineLevel="1">
      <c r="A1713" t="s">
        <v>2107</v>
      </c>
      <c r="B1713" t="s">
        <v>32</v>
      </c>
      <c r="C1713" s="1">
        <f t="shared" si="674"/>
        <v>29037</v>
      </c>
      <c r="D1713" s="7">
        <f>IF(N1713&gt;0, RANK(N1713,(N1713:P1713,Q1713:AE1713)),0)</f>
        <v>1</v>
      </c>
      <c r="E1713" s="7">
        <f>IF(O1713&gt;0,RANK(O1713,(N1713:P1713,Q1713:AE1713)),0)</f>
        <v>2</v>
      </c>
      <c r="F1713" s="7">
        <f>IF(P1713&gt;0,RANK(P1713,(N1713:P1713,Q1713:AE1713)),0)</f>
        <v>0</v>
      </c>
      <c r="G1713" s="1">
        <f t="shared" si="675"/>
        <v>12060</v>
      </c>
      <c r="H1713" s="2">
        <f t="shared" si="676"/>
        <v>0.41533216241347248</v>
      </c>
      <c r="I1713" s="2"/>
      <c r="J1713" s="2">
        <f t="shared" si="677"/>
        <v>0.70709784068602133</v>
      </c>
      <c r="K1713" s="2">
        <f t="shared" si="677"/>
        <v>0.29176567827254879</v>
      </c>
      <c r="L1713" s="2">
        <f t="shared" si="677"/>
        <v>0</v>
      </c>
      <c r="M1713" s="2">
        <f t="shared" si="678"/>
        <v>1.136481041429882E-3</v>
      </c>
      <c r="N1713" s="110">
        <f>SUMIF(Town!$AP$1132:$AP$1171,$AW1713,Town!N$1132:N$1171)</f>
        <v>20532</v>
      </c>
      <c r="O1713" s="110">
        <f>SUMIF(Town!$AP$1132:$AP$1171,$AW1713,Town!O$1132:O$1171)</f>
        <v>8472</v>
      </c>
      <c r="P1713" s="110"/>
      <c r="Q1713" s="110"/>
      <c r="X1713" s="110">
        <f>SUMIF(Town!$AP$1132:$AP$1171,$AW1713,Town!X$1132:X$1171)</f>
        <v>33</v>
      </c>
      <c r="AG1713" s="7">
        <f>IF(Q1713&gt;0,RANK(Q1713,(N1713:P1713,Q1713:AE1713)),0)</f>
        <v>0</v>
      </c>
      <c r="AH1713" s="7">
        <f>IF(R1713&gt;0,RANK(R1713,(N1713:P1713,Q1713:AE1713)),0)</f>
        <v>0</v>
      </c>
      <c r="AI1713" s="7">
        <f>IF(T1713&gt;0,RANK(T1713,(N1713:P1713,Q1713:AE1713)),0)</f>
        <v>0</v>
      </c>
      <c r="AJ1713" s="7">
        <f>IF(S1713&gt;0,RANK(S1713,(N1713:P1713,Q1713:AE1713)),0)</f>
        <v>0</v>
      </c>
      <c r="AK1713" s="2">
        <f t="shared" si="679"/>
        <v>0</v>
      </c>
      <c r="AL1713" s="2">
        <f t="shared" si="679"/>
        <v>0</v>
      </c>
      <c r="AM1713" s="2">
        <f t="shared" si="680"/>
        <v>0</v>
      </c>
      <c r="AN1713" s="2">
        <f t="shared" si="681"/>
        <v>0</v>
      </c>
      <c r="AP1713" t="s">
        <v>2107</v>
      </c>
      <c r="AQ1713" t="s">
        <v>32</v>
      </c>
      <c r="AT1713">
        <v>2</v>
      </c>
      <c r="AU1713" s="95">
        <v>44</v>
      </c>
      <c r="AV1713" s="97">
        <v>5</v>
      </c>
      <c r="AW1713" s="100">
        <f t="shared" si="682"/>
        <v>44005</v>
      </c>
      <c r="AY1713" s="7" t="s">
        <v>1461</v>
      </c>
    </row>
    <row r="1714" spans="1:62" ht="13" hidden="1" customHeight="1" outlineLevel="1">
      <c r="A1714" t="s">
        <v>1511</v>
      </c>
      <c r="B1714" t="s">
        <v>32</v>
      </c>
      <c r="C1714" s="1">
        <f t="shared" si="674"/>
        <v>165294</v>
      </c>
      <c r="D1714" s="7">
        <f>IF(N1714&gt;0, RANK(N1714,(N1714:P1714,Q1714:AE1714)),0)</f>
        <v>1</v>
      </c>
      <c r="E1714" s="7">
        <f>IF(O1714&gt;0,RANK(O1714,(N1714:P1714,Q1714:AE1714)),0)</f>
        <v>2</v>
      </c>
      <c r="F1714" s="7">
        <f>IF(P1714&gt;0,RANK(P1714,(N1714:P1714,Q1714:AE1714)),0)</f>
        <v>0</v>
      </c>
      <c r="G1714" s="1">
        <f t="shared" si="675"/>
        <v>77231</v>
      </c>
      <c r="H1714" s="2">
        <f t="shared" si="676"/>
        <v>0.46723414038017108</v>
      </c>
      <c r="I1714" s="2"/>
      <c r="J1714" s="2">
        <f t="shared" si="677"/>
        <v>0.73261582392585334</v>
      </c>
      <c r="K1714" s="2">
        <f t="shared" si="677"/>
        <v>0.26538168354568226</v>
      </c>
      <c r="L1714" s="2">
        <f t="shared" si="677"/>
        <v>0</v>
      </c>
      <c r="M1714" s="2">
        <f t="shared" si="678"/>
        <v>2.0024925284644057E-3</v>
      </c>
      <c r="N1714" s="110">
        <f>SUMIF(Town!$AP$1132:$AP$1171,$AW1714,Town!N$1132:N$1171)</f>
        <v>121097</v>
      </c>
      <c r="O1714" s="110">
        <f>SUMIF(Town!$AP$1132:$AP$1171,$AW1714,Town!O$1132:O$1171)</f>
        <v>43866</v>
      </c>
      <c r="P1714" s="110"/>
      <c r="Q1714" s="110"/>
      <c r="X1714" s="110">
        <f>SUMIF(Town!$AP$1132:$AP$1171,$AW1714,Town!X$1132:X$1171)</f>
        <v>331</v>
      </c>
      <c r="AG1714" s="7">
        <f>IF(Q1714&gt;0,RANK(Q1714,(N1714:P1714,Q1714:AE1714)),0)</f>
        <v>0</v>
      </c>
      <c r="AH1714" s="7">
        <f>IF(R1714&gt;0,RANK(R1714,(N1714:P1714,Q1714:AE1714)),0)</f>
        <v>0</v>
      </c>
      <c r="AI1714" s="7">
        <f>IF(T1714&gt;0,RANK(T1714,(N1714:P1714,Q1714:AE1714)),0)</f>
        <v>0</v>
      </c>
      <c r="AJ1714" s="7">
        <f>IF(S1714&gt;0,RANK(S1714,(N1714:P1714,Q1714:AE1714)),0)</f>
        <v>0</v>
      </c>
      <c r="AK1714" s="2">
        <f t="shared" si="679"/>
        <v>0</v>
      </c>
      <c r="AL1714" s="2">
        <f t="shared" si="679"/>
        <v>0</v>
      </c>
      <c r="AM1714" s="2">
        <f t="shared" si="680"/>
        <v>0</v>
      </c>
      <c r="AN1714" s="2">
        <f t="shared" si="681"/>
        <v>0</v>
      </c>
      <c r="AP1714" t="s">
        <v>1511</v>
      </c>
      <c r="AQ1714" t="s">
        <v>32</v>
      </c>
      <c r="AT1714">
        <v>2</v>
      </c>
      <c r="AU1714" s="95">
        <v>44</v>
      </c>
      <c r="AV1714" s="97">
        <v>7</v>
      </c>
      <c r="AW1714" s="100">
        <f t="shared" si="682"/>
        <v>44007</v>
      </c>
      <c r="AY1714" s="7" t="s">
        <v>1461</v>
      </c>
    </row>
    <row r="1715" spans="1:62" ht="13" hidden="1" customHeight="1" outlineLevel="1">
      <c r="A1715" t="s">
        <v>1864</v>
      </c>
      <c r="B1715" t="s">
        <v>32</v>
      </c>
      <c r="C1715" s="1">
        <f t="shared" ref="C1715" si="683">SUM(N1715:AE1715)</f>
        <v>46657</v>
      </c>
      <c r="D1715" s="7">
        <f>IF(N1715&gt;0, RANK(N1715,(N1715:P1715,Q1715:AE1715)),0)</f>
        <v>1</v>
      </c>
      <c r="E1715" s="7">
        <f>IF(O1715&gt;0,RANK(O1715,(N1715:P1715,Q1715:AE1715)),0)</f>
        <v>2</v>
      </c>
      <c r="F1715" s="7">
        <f>IF(P1715&gt;0,RANK(P1715,(N1715:P1715,Q1715:AE1715)),0)</f>
        <v>0</v>
      </c>
      <c r="G1715" s="1">
        <f t="shared" ref="G1715" si="684">IF(C1715&gt;0,MAX(N1715:P1715)-LARGE(N1715:P1715,2),0)</f>
        <v>15107</v>
      </c>
      <c r="H1715" s="2">
        <f t="shared" ref="H1715" si="685">IF(C1715&gt;0,G1715/C1715,0)</f>
        <v>0.32378849904623103</v>
      </c>
      <c r="I1715" s="2"/>
      <c r="J1715" s="2">
        <f t="shared" ref="J1715" si="686">IF($C1715=0,"-",N1715/$C1715)</f>
        <v>0.66118696015603229</v>
      </c>
      <c r="K1715" s="2">
        <f t="shared" ref="K1715" si="687">IF($C1715=0,"-",O1715/$C1715)</f>
        <v>0.33739846110980132</v>
      </c>
      <c r="L1715" s="2">
        <f t="shared" ref="L1715" si="688">IF($C1715=0,"-",P1715/$C1715)</f>
        <v>0</v>
      </c>
      <c r="M1715" s="2">
        <f t="shared" ref="M1715" si="689">IF(C1715=0,"-",(1-J1715-K1715-L1715))</f>
        <v>1.414578734166394E-3</v>
      </c>
      <c r="N1715" s="110">
        <f>SUMIF(Town!$AP$1132:$AP$1171,$AW1715,Town!N$1132:N$1171)</f>
        <v>30849</v>
      </c>
      <c r="O1715" s="110">
        <f>SUMIF(Town!$AP$1132:$AP$1171,$AW1715,Town!O$1132:O$1171)</f>
        <v>15742</v>
      </c>
      <c r="P1715" s="110"/>
      <c r="Q1715" s="110"/>
      <c r="X1715" s="110">
        <f>SUMIF(Town!$AP$1132:$AP$1171,$AW1715,Town!X$1132:X$1171)</f>
        <v>66</v>
      </c>
      <c r="AG1715" s="7">
        <f>IF(Q1715&gt;0,RANK(Q1715,(N1715:P1715,Q1715:AE1715)),0)</f>
        <v>0</v>
      </c>
      <c r="AH1715" s="7">
        <f>IF(R1715&gt;0,RANK(R1715,(N1715:P1715,Q1715:AE1715)),0)</f>
        <v>0</v>
      </c>
      <c r="AI1715" s="7">
        <f>IF(T1715&gt;0,RANK(T1715,(N1715:P1715,Q1715:AE1715)),0)</f>
        <v>0</v>
      </c>
      <c r="AJ1715" s="7">
        <f>IF(S1715&gt;0,RANK(S1715,(N1715:P1715,Q1715:AE1715)),0)</f>
        <v>0</v>
      </c>
      <c r="AK1715" s="2">
        <f t="shared" ref="AK1715" si="690">IF($C1715=0,"-",Q1715/$C1715)</f>
        <v>0</v>
      </c>
      <c r="AL1715" s="2">
        <f t="shared" ref="AL1715" si="691">IF($C1715=0,"-",R1715/$C1715)</f>
        <v>0</v>
      </c>
      <c r="AM1715" s="2">
        <f t="shared" ref="AM1715" si="692">IF($C1715=0,"-",T1715/$C1715)</f>
        <v>0</v>
      </c>
      <c r="AN1715" s="2">
        <f t="shared" ref="AN1715" si="693">IF($C1715=0,"-",S1715/$C1715)</f>
        <v>0</v>
      </c>
      <c r="AP1715" t="s">
        <v>1864</v>
      </c>
      <c r="AQ1715" t="s">
        <v>32</v>
      </c>
      <c r="AT1715">
        <v>2</v>
      </c>
      <c r="AU1715" s="95">
        <v>44</v>
      </c>
      <c r="AV1715" s="97">
        <v>9</v>
      </c>
      <c r="AW1715" s="100">
        <f t="shared" si="682"/>
        <v>44009</v>
      </c>
      <c r="AY1715" s="7" t="s">
        <v>1461</v>
      </c>
    </row>
    <row r="1716" spans="1:62" ht="13" hidden="1" customHeight="1" outlineLevel="1">
      <c r="A1716" t="s">
        <v>2992</v>
      </c>
      <c r="B1716" t="s">
        <v>32</v>
      </c>
      <c r="C1716" s="1">
        <f t="shared" si="674"/>
        <v>22</v>
      </c>
      <c r="D1716" s="7">
        <f>IF(N1716&gt;0, RANK(N1716,(N1716:P1716,Q1716:AE1716)),0)</f>
        <v>1</v>
      </c>
      <c r="E1716" s="7">
        <f>IF(O1716&gt;0,RANK(O1716,(N1716:P1716,Q1716:AE1716)),0)</f>
        <v>2</v>
      </c>
      <c r="F1716" s="7">
        <f>IF(P1716&gt;0,RANK(P1716,(N1716:P1716,Q1716:AE1716)),0)</f>
        <v>0</v>
      </c>
      <c r="G1716" s="1">
        <f t="shared" si="675"/>
        <v>20</v>
      </c>
      <c r="H1716" s="2">
        <f t="shared" si="676"/>
        <v>0.90909090909090906</v>
      </c>
      <c r="I1716" s="2"/>
      <c r="J1716" s="2">
        <f t="shared" si="677"/>
        <v>0.95454545454545459</v>
      </c>
      <c r="K1716" s="2">
        <f t="shared" si="677"/>
        <v>4.5454545454545456E-2</v>
      </c>
      <c r="L1716" s="2">
        <f t="shared" si="677"/>
        <v>0</v>
      </c>
      <c r="M1716" s="2">
        <f t="shared" si="678"/>
        <v>-4.163336342344337E-17</v>
      </c>
      <c r="N1716" s="110">
        <f>SUMIF(Town!$AP$1132:$AP$1171,$AW1716,Town!N$1132:N$1171)</f>
        <v>21</v>
      </c>
      <c r="O1716" s="110">
        <f>SUMIF(Town!$AP$1132:$AP$1171,$AW1716,Town!O$1132:O$1171)</f>
        <v>1</v>
      </c>
      <c r="P1716" s="110"/>
      <c r="Q1716" s="110"/>
      <c r="X1716" s="110">
        <f>SUMIF(Town!$AP$1132:$AP$1171,$AW1716,Town!X$1132:X$1171)</f>
        <v>0</v>
      </c>
      <c r="AG1716" s="7">
        <f>IF(Q1716&gt;0,RANK(Q1716,(N1716:P1716,Q1716:AE1716)),0)</f>
        <v>0</v>
      </c>
      <c r="AH1716" s="7">
        <f>IF(R1716&gt;0,RANK(R1716,(N1716:P1716,Q1716:AE1716)),0)</f>
        <v>0</v>
      </c>
      <c r="AI1716" s="7">
        <f>IF(T1716&gt;0,RANK(T1716,(N1716:P1716,Q1716:AE1716)),0)</f>
        <v>0</v>
      </c>
      <c r="AJ1716" s="7">
        <f>IF(S1716&gt;0,RANK(S1716,(N1716:P1716,Q1716:AE1716)),0)</f>
        <v>0</v>
      </c>
      <c r="AK1716" s="2">
        <f t="shared" si="679"/>
        <v>0</v>
      </c>
      <c r="AL1716" s="2">
        <f t="shared" si="679"/>
        <v>0</v>
      </c>
      <c r="AM1716" s="2">
        <f t="shared" si="680"/>
        <v>0</v>
      </c>
      <c r="AN1716" s="2">
        <f t="shared" si="681"/>
        <v>0</v>
      </c>
      <c r="AP1716" t="s">
        <v>2992</v>
      </c>
      <c r="AQ1716" t="s">
        <v>32</v>
      </c>
      <c r="AT1716">
        <v>2</v>
      </c>
      <c r="AU1716" s="95">
        <v>44</v>
      </c>
      <c r="AV1716" s="97">
        <v>99</v>
      </c>
      <c r="AW1716" s="100">
        <f t="shared" si="682"/>
        <v>44099</v>
      </c>
      <c r="AY1716" t="s">
        <v>2992</v>
      </c>
    </row>
    <row r="1717" spans="1:62" ht="13" customHeight="1" collapsed="1">
      <c r="A1717" t="s">
        <v>1463</v>
      </c>
      <c r="B1717" t="s">
        <v>2430</v>
      </c>
      <c r="C1717" s="1">
        <f t="shared" si="674"/>
        <v>316898</v>
      </c>
      <c r="D1717" s="7">
        <f>IF(N1717&gt;0, RANK(N1717,(N1717:P1717,Q1717:AE1717)),0)</f>
        <v>1</v>
      </c>
      <c r="E1717" s="7">
        <f>IF(O1717&gt;0,RANK(O1717,(N1717:P1717,Q1717:AE1717)),0)</f>
        <v>2</v>
      </c>
      <c r="F1717" s="7">
        <f>IF(P1717&gt;0,RANK(P1717,(N1717:P1717,Q1717:AE1717)),0)</f>
        <v>0</v>
      </c>
      <c r="G1717" s="1">
        <f t="shared" si="675"/>
        <v>130991</v>
      </c>
      <c r="H1717" s="2">
        <f t="shared" si="676"/>
        <v>0.41335382362779188</v>
      </c>
      <c r="I1717" s="2"/>
      <c r="J1717" s="2">
        <f t="shared" si="677"/>
        <v>0.70582648044481189</v>
      </c>
      <c r="K1717" s="2">
        <f t="shared" si="677"/>
        <v>0.29247265681702</v>
      </c>
      <c r="L1717" s="2">
        <f t="shared" si="677"/>
        <v>0</v>
      </c>
      <c r="M1717" s="2">
        <f t="shared" si="678"/>
        <v>1.7008627381681074E-3</v>
      </c>
      <c r="N1717" s="110">
        <f>SUM(N1711:N1716)</f>
        <v>223675</v>
      </c>
      <c r="O1717" s="110">
        <f>SUM(O1711:O1716)</f>
        <v>92684</v>
      </c>
      <c r="P1717" s="110"/>
      <c r="Q1717" s="110"/>
      <c r="X1717" s="110">
        <f>SUM(X1711:X1716)</f>
        <v>539</v>
      </c>
      <c r="AG1717" s="7">
        <f>IF(Q1717&gt;0,RANK(Q1717,(N1717:P1717,Q1717:AE1717)),0)</f>
        <v>0</v>
      </c>
      <c r="AH1717" s="7">
        <f>IF(R1717&gt;0,RANK(R1717,(N1717:P1717,Q1717:AE1717)),0)</f>
        <v>0</v>
      </c>
      <c r="AI1717" s="7">
        <f>IF(T1717&gt;0,RANK(T1717,(N1717:P1717,Q1717:AE1717)),0)</f>
        <v>0</v>
      </c>
      <c r="AJ1717" s="7">
        <f>IF(S1717&gt;0,RANK(S1717,(N1717:P1717,Q1717:AE1717)),0)</f>
        <v>0</v>
      </c>
      <c r="AK1717" s="2">
        <f t="shared" si="679"/>
        <v>0</v>
      </c>
      <c r="AL1717" s="2">
        <f t="shared" si="679"/>
        <v>0</v>
      </c>
      <c r="AM1717" s="2">
        <f t="shared" si="680"/>
        <v>0</v>
      </c>
      <c r="AN1717" s="2">
        <f t="shared" si="681"/>
        <v>0</v>
      </c>
      <c r="AP1717" t="s">
        <v>1463</v>
      </c>
      <c r="AQ1717" t="s">
        <v>2430</v>
      </c>
      <c r="AT1717">
        <v>2</v>
      </c>
      <c r="AU1717" s="95">
        <v>44</v>
      </c>
      <c r="AV1717" s="97"/>
      <c r="AW1717" s="95">
        <v>44</v>
      </c>
      <c r="AY1717" s="7" t="s">
        <v>2180</v>
      </c>
    </row>
    <row r="1718" spans="1:62" ht="13" customHeight="1">
      <c r="C1718" s="1"/>
      <c r="E1718" s="7"/>
      <c r="F1718" s="7"/>
      <c r="I1718" s="2"/>
      <c r="AG1718" s="7"/>
      <c r="AH1718" s="7"/>
      <c r="AI1718" s="7"/>
      <c r="AJ1718" s="7"/>
      <c r="AU1718" s="95"/>
      <c r="AV1718" s="97"/>
      <c r="AW1718" s="100"/>
      <c r="BI1718" t="s">
        <v>2331</v>
      </c>
      <c r="BJ1718" t="s">
        <v>2200</v>
      </c>
    </row>
    <row r="1719" spans="1:62" ht="13" hidden="1" customHeight="1" outlineLevel="1">
      <c r="A1719" t="s">
        <v>228</v>
      </c>
      <c r="B1719" t="s">
        <v>340</v>
      </c>
      <c r="C1719" s="1">
        <f t="shared" ref="C1719:C1765" si="694">SUM(N1719:AE1719)</f>
        <v>7182</v>
      </c>
      <c r="D1719" s="7">
        <f>IF(N1719&gt;0, RANK(N1719,(N1719:P1719,Q1719:AE1719)),0)</f>
        <v>2</v>
      </c>
      <c r="E1719" s="7">
        <f>IF(O1719&gt;0,RANK(O1719,(N1719:P1719,Q1719:AE1719)),0)</f>
        <v>1</v>
      </c>
      <c r="F1719" s="7">
        <f>IF(P1719&gt;0,RANK(P1719,(N1719:P1719,Q1719:AE1719)),0)</f>
        <v>3</v>
      </c>
      <c r="G1719" s="1">
        <f t="shared" si="675"/>
        <v>1434</v>
      </c>
      <c r="H1719" s="2">
        <f t="shared" si="676"/>
        <v>0.1996658312447786</v>
      </c>
      <c r="I1719" s="2"/>
      <c r="J1719" s="2">
        <f t="shared" ref="J1719:J1765" si="695">IF($C1719=0,"-",N1719/$C1719)</f>
        <v>0.36521860206070733</v>
      </c>
      <c r="K1719" s="2">
        <f t="shared" ref="K1719:K1765" si="696">IF($C1719=0,"-",O1719/$C1719)</f>
        <v>0.56488443330548599</v>
      </c>
      <c r="L1719" s="2">
        <f t="shared" ref="L1719:L1765" si="697">IF($C1719=0,"-",P1719/$C1719)</f>
        <v>4.6783625730994149E-2</v>
      </c>
      <c r="M1719" s="2">
        <f t="shared" ref="M1719:M1765" si="698">IF(C1719=0,"-",(1-J1719-K1719-L1719))</f>
        <v>2.311333890281253E-2</v>
      </c>
      <c r="N1719" s="55">
        <f>BI1719+BJ1719</f>
        <v>2623</v>
      </c>
      <c r="O1719" s="55">
        <v>4057</v>
      </c>
      <c r="P1719" s="55">
        <v>336</v>
      </c>
      <c r="Q1719" s="55">
        <v>150</v>
      </c>
      <c r="X1719" s="55">
        <v>16</v>
      </c>
      <c r="Y1719" s="119"/>
      <c r="AA1719" s="119"/>
      <c r="AG1719" s="7">
        <f>IF(Q1719&gt;0,RANK(Q1719,(N1719:P1719,Q1719:AE1719)),0)</f>
        <v>4</v>
      </c>
      <c r="AH1719" s="7">
        <f>IF(R1719&gt;0,RANK(R1719,(N1719:P1719,Q1719:AE1719)),0)</f>
        <v>0</v>
      </c>
      <c r="AI1719" s="7">
        <f>IF(T1719&gt;0,RANK(T1719,(N1719:P1719,Q1719:AE1719)),0)</f>
        <v>0</v>
      </c>
      <c r="AJ1719" s="7">
        <f>IF(S1719&gt;0,RANK(S1719,(N1719:P1719,Q1719:AE1719)),0)</f>
        <v>0</v>
      </c>
      <c r="AK1719" s="2">
        <f t="shared" ref="AK1719:AK1765" si="699">IF($C1719=0,"-",Q1719/$C1719)</f>
        <v>2.0885547201336674E-2</v>
      </c>
      <c r="AL1719" s="2">
        <f t="shared" ref="AL1719:AL1765" si="700">IF($C1719=0,"-",R1719/$C1719)</f>
        <v>0</v>
      </c>
      <c r="AM1719" s="2">
        <f t="shared" ref="AM1719:AM1765" si="701">IF($C1719=0,"-",T1719/$C1719)</f>
        <v>0</v>
      </c>
      <c r="AN1719" s="2">
        <f t="shared" ref="AN1719:AN1765" si="702">IF($C1719=0,"-",S1719/$C1719)</f>
        <v>0</v>
      </c>
      <c r="AP1719" t="s">
        <v>228</v>
      </c>
      <c r="AQ1719" t="s">
        <v>340</v>
      </c>
      <c r="AT1719">
        <v>2</v>
      </c>
      <c r="AU1719" s="95">
        <v>45</v>
      </c>
      <c r="AV1719" s="97">
        <v>1</v>
      </c>
      <c r="AW1719" s="100">
        <f t="shared" ref="AW1719:AW1780" si="703">1000*AU1719+AV1719</f>
        <v>45001</v>
      </c>
      <c r="AY1719" s="7" t="s">
        <v>1461</v>
      </c>
      <c r="BI1719" s="1">
        <v>2464</v>
      </c>
      <c r="BJ1719" s="1">
        <v>159</v>
      </c>
    </row>
    <row r="1720" spans="1:62" ht="13" hidden="1" customHeight="1" outlineLevel="1">
      <c r="A1720" t="s">
        <v>1002</v>
      </c>
      <c r="B1720" t="s">
        <v>340</v>
      </c>
      <c r="C1720" s="1">
        <f t="shared" si="694"/>
        <v>45431</v>
      </c>
      <c r="D1720" s="7">
        <f>IF(N1720&gt;0, RANK(N1720,(N1720:P1720,Q1720:AE1720)),0)</f>
        <v>2</v>
      </c>
      <c r="E1720" s="7">
        <f>IF(O1720&gt;0,RANK(O1720,(N1720:P1720,Q1720:AE1720)),0)</f>
        <v>1</v>
      </c>
      <c r="F1720" s="7">
        <f>IF(P1720&gt;0,RANK(P1720,(N1720:P1720,Q1720:AE1720)),0)</f>
        <v>4</v>
      </c>
      <c r="G1720" s="1">
        <f t="shared" si="675"/>
        <v>14090</v>
      </c>
      <c r="H1720" s="2">
        <f t="shared" si="676"/>
        <v>0.31014065285818054</v>
      </c>
      <c r="I1720" s="2"/>
      <c r="J1720" s="2">
        <f t="shared" si="695"/>
        <v>0.31375052277079529</v>
      </c>
      <c r="K1720" s="2">
        <f t="shared" si="696"/>
        <v>0.62389117562897578</v>
      </c>
      <c r="L1720" s="2">
        <f t="shared" si="697"/>
        <v>2.8812925095199313E-2</v>
      </c>
      <c r="M1720" s="2">
        <f t="shared" si="698"/>
        <v>3.3545376505029617E-2</v>
      </c>
      <c r="N1720" s="55">
        <f t="shared" ref="N1720:N1764" si="704">BI1720+BJ1720</f>
        <v>14254</v>
      </c>
      <c r="O1720" s="55">
        <v>28344</v>
      </c>
      <c r="P1720" s="55">
        <v>1309</v>
      </c>
      <c r="Q1720" s="55">
        <v>1428</v>
      </c>
      <c r="X1720" s="55">
        <v>96</v>
      </c>
      <c r="Y1720" s="119"/>
      <c r="AA1720" s="119"/>
      <c r="AG1720" s="7">
        <f>IF(Q1720&gt;0,RANK(Q1720,(N1720:P1720,Q1720:AE1720)),0)</f>
        <v>3</v>
      </c>
      <c r="AH1720" s="7">
        <f>IF(R1720&gt;0,RANK(R1720,(N1720:P1720,Q1720:AE1720)),0)</f>
        <v>0</v>
      </c>
      <c r="AI1720" s="7">
        <f>IF(T1720&gt;0,RANK(T1720,(N1720:P1720,Q1720:AE1720)),0)</f>
        <v>0</v>
      </c>
      <c r="AJ1720" s="7">
        <f>IF(S1720&gt;0,RANK(S1720,(N1720:P1720,Q1720:AE1720)),0)</f>
        <v>0</v>
      </c>
      <c r="AK1720" s="2">
        <f t="shared" si="699"/>
        <v>3.1432281922035614E-2</v>
      </c>
      <c r="AL1720" s="2">
        <f t="shared" si="700"/>
        <v>0</v>
      </c>
      <c r="AM1720" s="2">
        <f t="shared" si="701"/>
        <v>0</v>
      </c>
      <c r="AN1720" s="2">
        <f t="shared" si="702"/>
        <v>0</v>
      </c>
      <c r="AP1720" t="s">
        <v>1002</v>
      </c>
      <c r="AQ1720" t="s">
        <v>340</v>
      </c>
      <c r="AT1720">
        <v>2</v>
      </c>
      <c r="AU1720" s="95">
        <v>45</v>
      </c>
      <c r="AV1720" s="97">
        <v>3</v>
      </c>
      <c r="AW1720" s="100">
        <f t="shared" si="703"/>
        <v>45003</v>
      </c>
      <c r="AY1720" s="7" t="s">
        <v>1461</v>
      </c>
      <c r="BI1720" s="1">
        <v>13321</v>
      </c>
      <c r="BJ1720" s="1">
        <v>933</v>
      </c>
    </row>
    <row r="1721" spans="1:62" ht="13" hidden="1" customHeight="1" outlineLevel="1">
      <c r="A1721" t="s">
        <v>1688</v>
      </c>
      <c r="B1721" t="s">
        <v>340</v>
      </c>
      <c r="C1721" s="1">
        <f t="shared" si="694"/>
        <v>2305</v>
      </c>
      <c r="D1721" s="7">
        <f>IF(N1721&gt;0, RANK(N1721,(N1721:P1721,Q1721:AE1721)),0)</f>
        <v>1</v>
      </c>
      <c r="E1721" s="7">
        <f>IF(O1721&gt;0,RANK(O1721,(N1721:P1721,Q1721:AE1721)),0)</f>
        <v>2</v>
      </c>
      <c r="F1721" s="7">
        <f>IF(P1721&gt;0,RANK(P1721,(N1721:P1721,Q1721:AE1721)),0)</f>
        <v>3</v>
      </c>
      <c r="G1721" s="1">
        <f t="shared" si="675"/>
        <v>1194</v>
      </c>
      <c r="H1721" s="2">
        <f t="shared" si="676"/>
        <v>0.51800433839479387</v>
      </c>
      <c r="I1721" s="2"/>
      <c r="J1721" s="2">
        <f t="shared" si="695"/>
        <v>0.74924078091106294</v>
      </c>
      <c r="K1721" s="2">
        <f t="shared" si="696"/>
        <v>0.23123644251626899</v>
      </c>
      <c r="L1721" s="2">
        <f t="shared" si="697"/>
        <v>9.9783080260303688E-3</v>
      </c>
      <c r="M1721" s="2">
        <f t="shared" si="698"/>
        <v>9.5444685466377025E-3</v>
      </c>
      <c r="N1721" s="55">
        <f t="shared" si="704"/>
        <v>1727</v>
      </c>
      <c r="O1721" s="55">
        <v>533</v>
      </c>
      <c r="P1721" s="55">
        <v>23</v>
      </c>
      <c r="Q1721" s="55">
        <v>22</v>
      </c>
      <c r="X1721" s="55">
        <v>0</v>
      </c>
      <c r="AG1721" s="7">
        <f>IF(Q1721&gt;0,RANK(Q1721,(N1721:P1721,Q1721:AE1721)),0)</f>
        <v>4</v>
      </c>
      <c r="AH1721" s="7">
        <f>IF(R1721&gt;0,RANK(R1721,(N1721:P1721,Q1721:AE1721)),0)</f>
        <v>0</v>
      </c>
      <c r="AI1721" s="7">
        <f>IF(T1721&gt;0,RANK(T1721,(N1721:P1721,Q1721:AE1721)),0)</f>
        <v>0</v>
      </c>
      <c r="AJ1721" s="7">
        <f>IF(S1721&gt;0,RANK(S1721,(N1721:P1721,Q1721:AE1721)),0)</f>
        <v>0</v>
      </c>
      <c r="AK1721" s="2">
        <f t="shared" si="699"/>
        <v>9.5444685466377441E-3</v>
      </c>
      <c r="AL1721" s="2">
        <f t="shared" si="700"/>
        <v>0</v>
      </c>
      <c r="AM1721" s="2">
        <f t="shared" si="701"/>
        <v>0</v>
      </c>
      <c r="AN1721" s="2">
        <f t="shared" si="702"/>
        <v>0</v>
      </c>
      <c r="AP1721" t="s">
        <v>1688</v>
      </c>
      <c r="AQ1721" t="s">
        <v>340</v>
      </c>
      <c r="AT1721">
        <v>2</v>
      </c>
      <c r="AU1721" s="95">
        <v>45</v>
      </c>
      <c r="AV1721" s="97">
        <v>5</v>
      </c>
      <c r="AW1721" s="100">
        <f t="shared" si="703"/>
        <v>45005</v>
      </c>
      <c r="AY1721" s="7" t="s">
        <v>1461</v>
      </c>
      <c r="BI1721" s="1">
        <v>1664</v>
      </c>
      <c r="BJ1721" s="1">
        <v>63</v>
      </c>
    </row>
    <row r="1722" spans="1:62" ht="13" hidden="1" customHeight="1" outlineLevel="1">
      <c r="A1722" t="s">
        <v>22</v>
      </c>
      <c r="B1722" t="s">
        <v>340</v>
      </c>
      <c r="C1722" s="1">
        <f t="shared" si="694"/>
        <v>45015</v>
      </c>
      <c r="D1722" s="7">
        <f>IF(N1722&gt;0, RANK(N1722,(N1722:P1722,Q1722:AE1722)),0)</f>
        <v>2</v>
      </c>
      <c r="E1722" s="7">
        <f>IF(O1722&gt;0,RANK(O1722,(N1722:P1722,Q1722:AE1722)),0)</f>
        <v>1</v>
      </c>
      <c r="F1722" s="7">
        <f>IF(P1722&gt;0,RANK(P1722,(N1722:P1722,Q1722:AE1722)),0)</f>
        <v>3</v>
      </c>
      <c r="G1722" s="1">
        <f t="shared" si="675"/>
        <v>19438</v>
      </c>
      <c r="H1722" s="2">
        <f t="shared" si="676"/>
        <v>0.4318116183494391</v>
      </c>
      <c r="I1722" s="2"/>
      <c r="J1722" s="2">
        <f t="shared" si="695"/>
        <v>0.23587692991225148</v>
      </c>
      <c r="K1722" s="2">
        <f t="shared" si="696"/>
        <v>0.66768854826169055</v>
      </c>
      <c r="L1722" s="2">
        <f t="shared" si="697"/>
        <v>5.9957791847162059E-2</v>
      </c>
      <c r="M1722" s="2">
        <f t="shared" si="698"/>
        <v>3.647672997889588E-2</v>
      </c>
      <c r="N1722" s="55">
        <f t="shared" si="704"/>
        <v>10618</v>
      </c>
      <c r="O1722" s="55">
        <v>30056</v>
      </c>
      <c r="P1722" s="55">
        <v>2699</v>
      </c>
      <c r="Q1722" s="55">
        <v>1384</v>
      </c>
      <c r="X1722" s="55">
        <v>258</v>
      </c>
      <c r="AG1722" s="7">
        <f>IF(Q1722&gt;0,RANK(Q1722,(N1722:P1722,Q1722:AE1722)),0)</f>
        <v>4</v>
      </c>
      <c r="AH1722" s="7">
        <f>IF(R1722&gt;0,RANK(R1722,(N1722:P1722,Q1722:AE1722)),0)</f>
        <v>0</v>
      </c>
      <c r="AI1722" s="7">
        <f>IF(T1722&gt;0,RANK(T1722,(N1722:P1722,Q1722:AE1722)),0)</f>
        <v>0</v>
      </c>
      <c r="AJ1722" s="7">
        <f>IF(S1722&gt;0,RANK(S1722,(N1722:P1722,Q1722:AE1722)),0)</f>
        <v>0</v>
      </c>
      <c r="AK1722" s="2">
        <f t="shared" si="699"/>
        <v>3.0745307119848939E-2</v>
      </c>
      <c r="AL1722" s="2">
        <f t="shared" si="700"/>
        <v>0</v>
      </c>
      <c r="AM1722" s="2">
        <f t="shared" si="701"/>
        <v>0</v>
      </c>
      <c r="AN1722" s="2">
        <f t="shared" si="702"/>
        <v>0</v>
      </c>
      <c r="AP1722" t="s">
        <v>22</v>
      </c>
      <c r="AQ1722" t="s">
        <v>340</v>
      </c>
      <c r="AT1722">
        <v>2</v>
      </c>
      <c r="AU1722" s="95">
        <v>45</v>
      </c>
      <c r="AV1722" s="97">
        <v>7</v>
      </c>
      <c r="AW1722" s="100">
        <f t="shared" si="703"/>
        <v>45007</v>
      </c>
      <c r="AY1722" s="7" t="s">
        <v>1461</v>
      </c>
      <c r="BI1722" s="1">
        <v>9630</v>
      </c>
      <c r="BJ1722" s="1">
        <v>988</v>
      </c>
    </row>
    <row r="1723" spans="1:62" ht="13" hidden="1" customHeight="1" outlineLevel="1">
      <c r="A1723" t="s">
        <v>2565</v>
      </c>
      <c r="B1723" t="s">
        <v>340</v>
      </c>
      <c r="C1723" s="1">
        <f t="shared" si="694"/>
        <v>4922</v>
      </c>
      <c r="D1723" s="7">
        <f>IF(N1723&gt;0, RANK(N1723,(N1723:P1723,Q1723:AE1723)),0)</f>
        <v>1</v>
      </c>
      <c r="E1723" s="7">
        <f>IF(O1723&gt;0,RANK(O1723,(N1723:P1723,Q1723:AE1723)),0)</f>
        <v>2</v>
      </c>
      <c r="F1723" s="7">
        <f>IF(P1723&gt;0,RANK(P1723,(N1723:P1723,Q1723:AE1723)),0)</f>
        <v>3</v>
      </c>
      <c r="G1723" s="1">
        <f t="shared" si="675"/>
        <v>1864</v>
      </c>
      <c r="H1723" s="2">
        <f t="shared" si="676"/>
        <v>0.37870784234051197</v>
      </c>
      <c r="I1723" s="2"/>
      <c r="J1723" s="2">
        <f t="shared" si="695"/>
        <v>0.67817960178789105</v>
      </c>
      <c r="K1723" s="2">
        <f t="shared" si="696"/>
        <v>0.29947175944737914</v>
      </c>
      <c r="L1723" s="2">
        <f t="shared" si="697"/>
        <v>1.3409183258837871E-2</v>
      </c>
      <c r="M1723" s="2">
        <f t="shared" si="698"/>
        <v>8.9394555058919401E-3</v>
      </c>
      <c r="N1723" s="55">
        <f t="shared" si="704"/>
        <v>3338</v>
      </c>
      <c r="O1723" s="55">
        <v>1474</v>
      </c>
      <c r="P1723" s="55">
        <v>66</v>
      </c>
      <c r="Q1723" s="55">
        <v>40</v>
      </c>
      <c r="X1723" s="55">
        <v>4</v>
      </c>
      <c r="AG1723" s="7">
        <f>IF(Q1723&gt;0,RANK(Q1723,(N1723:P1723,Q1723:AE1723)),0)</f>
        <v>4</v>
      </c>
      <c r="AH1723" s="7">
        <f>IF(R1723&gt;0,RANK(R1723,(N1723:P1723,Q1723:AE1723)),0)</f>
        <v>0</v>
      </c>
      <c r="AI1723" s="7">
        <f>IF(T1723&gt;0,RANK(T1723,(N1723:P1723,Q1723:AE1723)),0)</f>
        <v>0</v>
      </c>
      <c r="AJ1723" s="7">
        <f>IF(S1723&gt;0,RANK(S1723,(N1723:P1723,Q1723:AE1723)),0)</f>
        <v>0</v>
      </c>
      <c r="AK1723" s="2">
        <f t="shared" si="699"/>
        <v>8.126777732629013E-3</v>
      </c>
      <c r="AL1723" s="2">
        <f t="shared" si="700"/>
        <v>0</v>
      </c>
      <c r="AM1723" s="2">
        <f t="shared" si="701"/>
        <v>0</v>
      </c>
      <c r="AN1723" s="2">
        <f t="shared" si="702"/>
        <v>0</v>
      </c>
      <c r="AP1723" t="s">
        <v>2565</v>
      </c>
      <c r="AQ1723" t="s">
        <v>340</v>
      </c>
      <c r="AT1723">
        <v>2</v>
      </c>
      <c r="AU1723" s="95">
        <v>45</v>
      </c>
      <c r="AV1723" s="97">
        <v>9</v>
      </c>
      <c r="AW1723" s="100">
        <f t="shared" si="703"/>
        <v>45009</v>
      </c>
      <c r="AY1723" s="7" t="s">
        <v>1461</v>
      </c>
      <c r="BI1723" s="1">
        <v>3236</v>
      </c>
      <c r="BJ1723" s="1">
        <v>102</v>
      </c>
    </row>
    <row r="1724" spans="1:62" ht="13" hidden="1" customHeight="1" outlineLevel="1">
      <c r="A1724" t="s">
        <v>2252</v>
      </c>
      <c r="B1724" t="s">
        <v>340</v>
      </c>
      <c r="C1724" s="1">
        <f t="shared" si="694"/>
        <v>6170</v>
      </c>
      <c r="D1724" s="7">
        <f>IF(N1724&gt;0, RANK(N1724,(N1724:P1724,Q1724:AE1724)),0)</f>
        <v>1</v>
      </c>
      <c r="E1724" s="7">
        <f>IF(O1724&gt;0,RANK(O1724,(N1724:P1724,Q1724:AE1724)),0)</f>
        <v>2</v>
      </c>
      <c r="F1724" s="7">
        <f>IF(P1724&gt;0,RANK(P1724,(N1724:P1724,Q1724:AE1724)),0)</f>
        <v>3</v>
      </c>
      <c r="G1724" s="1">
        <f t="shared" si="675"/>
        <v>315</v>
      </c>
      <c r="H1724" s="2">
        <f t="shared" si="676"/>
        <v>5.1053484602917344E-2</v>
      </c>
      <c r="I1724" s="2"/>
      <c r="J1724" s="2">
        <f t="shared" si="695"/>
        <v>0.51247974068071311</v>
      </c>
      <c r="K1724" s="2">
        <f t="shared" si="696"/>
        <v>0.4614262560777958</v>
      </c>
      <c r="L1724" s="2">
        <f t="shared" si="697"/>
        <v>1.4910858995137763E-2</v>
      </c>
      <c r="M1724" s="2">
        <f t="shared" si="698"/>
        <v>1.1183144246353319E-2</v>
      </c>
      <c r="N1724" s="55">
        <f t="shared" si="704"/>
        <v>3162</v>
      </c>
      <c r="O1724" s="55">
        <v>2847</v>
      </c>
      <c r="P1724" s="55">
        <v>92</v>
      </c>
      <c r="Q1724" s="55">
        <v>68</v>
      </c>
      <c r="X1724" s="55">
        <v>1</v>
      </c>
      <c r="AG1724" s="7">
        <f>IF(Q1724&gt;0,RANK(Q1724,(N1724:P1724,Q1724:AE1724)),0)</f>
        <v>4</v>
      </c>
      <c r="AH1724" s="7">
        <f>IF(R1724&gt;0,RANK(R1724,(N1724:P1724,Q1724:AE1724)),0)</f>
        <v>0</v>
      </c>
      <c r="AI1724" s="7">
        <f>IF(T1724&gt;0,RANK(T1724,(N1724:P1724,Q1724:AE1724)),0)</f>
        <v>0</v>
      </c>
      <c r="AJ1724" s="7">
        <f>IF(S1724&gt;0,RANK(S1724,(N1724:P1724,Q1724:AE1724)),0)</f>
        <v>0</v>
      </c>
      <c r="AK1724" s="2">
        <f t="shared" si="699"/>
        <v>1.1021069692058346E-2</v>
      </c>
      <c r="AL1724" s="2">
        <f t="shared" si="700"/>
        <v>0</v>
      </c>
      <c r="AM1724" s="2">
        <f t="shared" si="701"/>
        <v>0</v>
      </c>
      <c r="AN1724" s="2">
        <f t="shared" si="702"/>
        <v>0</v>
      </c>
      <c r="AP1724" t="s">
        <v>2252</v>
      </c>
      <c r="AQ1724" t="s">
        <v>340</v>
      </c>
      <c r="AT1724">
        <v>2</v>
      </c>
      <c r="AU1724" s="95">
        <v>45</v>
      </c>
      <c r="AV1724" s="97">
        <v>11</v>
      </c>
      <c r="AW1724" s="100">
        <f t="shared" si="703"/>
        <v>45011</v>
      </c>
      <c r="AY1724" s="7" t="s">
        <v>1461</v>
      </c>
      <c r="BI1724" s="1">
        <v>2997</v>
      </c>
      <c r="BJ1724" s="1">
        <v>165</v>
      </c>
    </row>
    <row r="1725" spans="1:62" ht="13" hidden="1" customHeight="1" outlineLevel="1">
      <c r="A1725" t="s">
        <v>2254</v>
      </c>
      <c r="B1725" t="s">
        <v>340</v>
      </c>
      <c r="C1725" s="1">
        <f t="shared" si="694"/>
        <v>47682</v>
      </c>
      <c r="D1725" s="7">
        <f>IF(N1725&gt;0, RANK(N1725,(N1725:P1725,Q1725:AE1725)),0)</f>
        <v>2</v>
      </c>
      <c r="E1725" s="7">
        <f>IF(O1725&gt;0,RANK(O1725,(N1725:P1725,Q1725:AE1725)),0)</f>
        <v>1</v>
      </c>
      <c r="F1725" s="7">
        <f>IF(P1725&gt;0,RANK(P1725,(N1725:P1725,Q1725:AE1725)),0)</f>
        <v>4</v>
      </c>
      <c r="G1725" s="1">
        <f t="shared" si="675"/>
        <v>13895</v>
      </c>
      <c r="H1725" s="2">
        <f t="shared" si="676"/>
        <v>0.29140975630216853</v>
      </c>
      <c r="I1725" s="2"/>
      <c r="J1725" s="2">
        <f t="shared" si="695"/>
        <v>0.33213791367811751</v>
      </c>
      <c r="K1725" s="2">
        <f t="shared" si="696"/>
        <v>0.6235476699802861</v>
      </c>
      <c r="L1725" s="2">
        <f t="shared" si="697"/>
        <v>2.1098108300826309E-2</v>
      </c>
      <c r="M1725" s="2">
        <f t="shared" si="698"/>
        <v>2.3216308040770076E-2</v>
      </c>
      <c r="N1725" s="55">
        <f t="shared" si="704"/>
        <v>15837</v>
      </c>
      <c r="O1725" s="55">
        <v>29732</v>
      </c>
      <c r="P1725" s="55">
        <v>1006</v>
      </c>
      <c r="Q1725" s="55">
        <v>1057</v>
      </c>
      <c r="X1725" s="55">
        <v>50</v>
      </c>
      <c r="AG1725" s="7">
        <f>IF(Q1725&gt;0,RANK(Q1725,(N1725:P1725,Q1725:AE1725)),0)</f>
        <v>3</v>
      </c>
      <c r="AH1725" s="7">
        <f>IF(R1725&gt;0,RANK(R1725,(N1725:P1725,Q1725:AE1725)),0)</f>
        <v>0</v>
      </c>
      <c r="AI1725" s="7">
        <f>IF(T1725&gt;0,RANK(T1725,(N1725:P1725,Q1725:AE1725)),0)</f>
        <v>0</v>
      </c>
      <c r="AJ1725" s="7">
        <f>IF(S1725&gt;0,RANK(S1725,(N1725:P1725,Q1725:AE1725)),0)</f>
        <v>0</v>
      </c>
      <c r="AK1725" s="2">
        <f t="shared" si="699"/>
        <v>2.2167694308124659E-2</v>
      </c>
      <c r="AL1725" s="2">
        <f t="shared" si="700"/>
        <v>0</v>
      </c>
      <c r="AM1725" s="2">
        <f t="shared" si="701"/>
        <v>0</v>
      </c>
      <c r="AN1725" s="2">
        <f t="shared" si="702"/>
        <v>0</v>
      </c>
      <c r="AP1725" t="s">
        <v>2254</v>
      </c>
      <c r="AQ1725" t="s">
        <v>340</v>
      </c>
      <c r="AT1725">
        <v>2</v>
      </c>
      <c r="AU1725" s="95">
        <v>45</v>
      </c>
      <c r="AV1725" s="97">
        <v>13</v>
      </c>
      <c r="AW1725" s="100">
        <f t="shared" si="703"/>
        <v>45013</v>
      </c>
      <c r="AY1725" s="7" t="s">
        <v>1461</v>
      </c>
      <c r="BI1725" s="1">
        <v>15266</v>
      </c>
      <c r="BJ1725" s="1">
        <v>571</v>
      </c>
    </row>
    <row r="1726" spans="1:62" ht="13" hidden="1" customHeight="1" outlineLevel="1">
      <c r="A1726" t="s">
        <v>91</v>
      </c>
      <c r="B1726" t="s">
        <v>340</v>
      </c>
      <c r="C1726" s="1">
        <f t="shared" si="694"/>
        <v>43043</v>
      </c>
      <c r="D1726" s="7">
        <f>IF(N1726&gt;0, RANK(N1726,(N1726:P1726,Q1726:AE1726)),0)</f>
        <v>2</v>
      </c>
      <c r="E1726" s="7">
        <f>IF(O1726&gt;0,RANK(O1726,(N1726:P1726,Q1726:AE1726)),0)</f>
        <v>1</v>
      </c>
      <c r="F1726" s="7">
        <f>IF(P1726&gt;0,RANK(P1726,(N1726:P1726,Q1726:AE1726)),0)</f>
        <v>3</v>
      </c>
      <c r="G1726" s="1">
        <f t="shared" si="675"/>
        <v>6631</v>
      </c>
      <c r="H1726" s="2">
        <f t="shared" si="676"/>
        <v>0.1540552470785029</v>
      </c>
      <c r="I1726" s="2"/>
      <c r="J1726" s="2">
        <f t="shared" si="695"/>
        <v>0.38338405780266244</v>
      </c>
      <c r="K1726" s="2">
        <f t="shared" si="696"/>
        <v>0.53743930488116531</v>
      </c>
      <c r="L1726" s="2">
        <f t="shared" si="697"/>
        <v>4.3166136189392003E-2</v>
      </c>
      <c r="M1726" s="2">
        <f t="shared" si="698"/>
        <v>3.6010501126780302E-2</v>
      </c>
      <c r="N1726" s="55">
        <f t="shared" si="704"/>
        <v>16502</v>
      </c>
      <c r="O1726" s="55">
        <v>23133</v>
      </c>
      <c r="P1726" s="55">
        <v>1858</v>
      </c>
      <c r="Q1726" s="55">
        <v>1423</v>
      </c>
      <c r="X1726" s="55">
        <v>127</v>
      </c>
      <c r="AG1726" s="7">
        <f>IF(Q1726&gt;0,RANK(Q1726,(N1726:P1726,Q1726:AE1726)),0)</f>
        <v>4</v>
      </c>
      <c r="AH1726" s="7">
        <f>IF(R1726&gt;0,RANK(R1726,(N1726:P1726,Q1726:AE1726)),0)</f>
        <v>0</v>
      </c>
      <c r="AI1726" s="7">
        <f>IF(T1726&gt;0,RANK(T1726,(N1726:P1726,Q1726:AE1726)),0)</f>
        <v>0</v>
      </c>
      <c r="AJ1726" s="7">
        <f>IF(S1726&gt;0,RANK(S1726,(N1726:P1726,Q1726:AE1726)),0)</f>
        <v>0</v>
      </c>
      <c r="AK1726" s="2">
        <f t="shared" si="699"/>
        <v>3.3059963292521435E-2</v>
      </c>
      <c r="AL1726" s="2">
        <f t="shared" si="700"/>
        <v>0</v>
      </c>
      <c r="AM1726" s="2">
        <f t="shared" si="701"/>
        <v>0</v>
      </c>
      <c r="AN1726" s="2">
        <f t="shared" si="702"/>
        <v>0</v>
      </c>
      <c r="AP1726" t="s">
        <v>91</v>
      </c>
      <c r="AQ1726" t="s">
        <v>340</v>
      </c>
      <c r="AT1726">
        <v>2</v>
      </c>
      <c r="AU1726" s="95">
        <v>45</v>
      </c>
      <c r="AV1726" s="97">
        <v>15</v>
      </c>
      <c r="AW1726" s="100">
        <f t="shared" si="703"/>
        <v>45015</v>
      </c>
      <c r="AY1726" s="7" t="s">
        <v>1461</v>
      </c>
      <c r="BI1726" s="1">
        <v>15527</v>
      </c>
      <c r="BJ1726" s="1">
        <v>975</v>
      </c>
    </row>
    <row r="1727" spans="1:62" ht="13" hidden="1" customHeight="1" outlineLevel="1">
      <c r="A1727" t="s">
        <v>1148</v>
      </c>
      <c r="B1727" t="s">
        <v>340</v>
      </c>
      <c r="C1727" s="1">
        <f t="shared" si="694"/>
        <v>5222</v>
      </c>
      <c r="D1727" s="7">
        <f>IF(N1727&gt;0, RANK(N1727,(N1727:P1727,Q1727:AE1727)),0)</f>
        <v>1</v>
      </c>
      <c r="E1727" s="7">
        <f>IF(O1727&gt;0,RANK(O1727,(N1727:P1727,Q1727:AE1727)),0)</f>
        <v>2</v>
      </c>
      <c r="F1727" s="7">
        <f>IF(P1727&gt;0,RANK(P1727,(N1727:P1727,Q1727:AE1727)),0)</f>
        <v>3</v>
      </c>
      <c r="G1727" s="1">
        <f t="shared" si="675"/>
        <v>648</v>
      </c>
      <c r="H1727" s="2">
        <f t="shared" si="676"/>
        <v>0.12409038682497127</v>
      </c>
      <c r="I1727" s="2"/>
      <c r="J1727" s="2">
        <f t="shared" si="695"/>
        <v>0.5442359249329759</v>
      </c>
      <c r="K1727" s="2">
        <f t="shared" si="696"/>
        <v>0.42014553810800459</v>
      </c>
      <c r="L1727" s="2">
        <f t="shared" si="697"/>
        <v>2.12562236690923E-2</v>
      </c>
      <c r="M1727" s="2">
        <f t="shared" si="698"/>
        <v>1.4362313289927209E-2</v>
      </c>
      <c r="N1727" s="55">
        <f t="shared" si="704"/>
        <v>2842</v>
      </c>
      <c r="O1727" s="55">
        <v>2194</v>
      </c>
      <c r="P1727" s="55">
        <v>111</v>
      </c>
      <c r="Q1727" s="55">
        <v>74</v>
      </c>
      <c r="X1727" s="55">
        <v>1</v>
      </c>
      <c r="AG1727" s="7">
        <f>IF(Q1727&gt;0,RANK(Q1727,(N1727:P1727,Q1727:AE1727)),0)</f>
        <v>4</v>
      </c>
      <c r="AH1727" s="7">
        <f>IF(R1727&gt;0,RANK(R1727,(N1727:P1727,Q1727:AE1727)),0)</f>
        <v>0</v>
      </c>
      <c r="AI1727" s="7">
        <f>IF(T1727&gt;0,RANK(T1727,(N1727:P1727,Q1727:AE1727)),0)</f>
        <v>0</v>
      </c>
      <c r="AJ1727" s="7">
        <f>IF(S1727&gt;0,RANK(S1727,(N1727:P1727,Q1727:AE1727)),0)</f>
        <v>0</v>
      </c>
      <c r="AK1727" s="2">
        <f t="shared" si="699"/>
        <v>1.4170815779394868E-2</v>
      </c>
      <c r="AL1727" s="2">
        <f t="shared" si="700"/>
        <v>0</v>
      </c>
      <c r="AM1727" s="2">
        <f t="shared" si="701"/>
        <v>0</v>
      </c>
      <c r="AN1727" s="2">
        <f t="shared" si="702"/>
        <v>0</v>
      </c>
      <c r="AP1727" t="s">
        <v>1148</v>
      </c>
      <c r="AQ1727" t="s">
        <v>340</v>
      </c>
      <c r="AT1727">
        <v>2</v>
      </c>
      <c r="AU1727" s="95">
        <v>45</v>
      </c>
      <c r="AV1727" s="97">
        <v>17</v>
      </c>
      <c r="AW1727" s="100">
        <f t="shared" si="703"/>
        <v>45017</v>
      </c>
      <c r="AY1727" s="7" t="s">
        <v>1461</v>
      </c>
      <c r="BI1727" s="1">
        <v>2735</v>
      </c>
      <c r="BJ1727" s="1">
        <v>107</v>
      </c>
    </row>
    <row r="1728" spans="1:62" ht="13" hidden="1" customHeight="1" outlineLevel="1">
      <c r="A1728" t="s">
        <v>1123</v>
      </c>
      <c r="B1728" t="s">
        <v>340</v>
      </c>
      <c r="C1728" s="1">
        <f t="shared" si="694"/>
        <v>99184</v>
      </c>
      <c r="D1728" s="7">
        <f>IF(N1728&gt;0, RANK(N1728,(N1728:P1728,Q1728:AE1728)),0)</f>
        <v>2</v>
      </c>
      <c r="E1728" s="7">
        <f>IF(O1728&gt;0,RANK(O1728,(N1728:P1728,Q1728:AE1728)),0)</f>
        <v>1</v>
      </c>
      <c r="F1728" s="7">
        <f>IF(P1728&gt;0,RANK(P1728,(N1728:P1728,Q1728:AE1728)),0)</f>
        <v>3</v>
      </c>
      <c r="G1728" s="1">
        <f t="shared" si="675"/>
        <v>4146</v>
      </c>
      <c r="H1728" s="2">
        <f t="shared" si="676"/>
        <v>4.180109695112115E-2</v>
      </c>
      <c r="I1728" s="2"/>
      <c r="J1728" s="2">
        <f t="shared" si="695"/>
        <v>0.44481972898854655</v>
      </c>
      <c r="K1728" s="2">
        <f t="shared" si="696"/>
        <v>0.48662082593966771</v>
      </c>
      <c r="L1728" s="2">
        <f t="shared" si="697"/>
        <v>3.4703177931924505E-2</v>
      </c>
      <c r="M1728" s="2">
        <f t="shared" si="698"/>
        <v>3.3856267139861292E-2</v>
      </c>
      <c r="N1728" s="55">
        <f t="shared" si="704"/>
        <v>44119</v>
      </c>
      <c r="O1728" s="55">
        <v>48265</v>
      </c>
      <c r="P1728" s="55">
        <v>3442</v>
      </c>
      <c r="Q1728" s="55">
        <v>3080</v>
      </c>
      <c r="X1728" s="55">
        <v>278</v>
      </c>
      <c r="AG1728" s="7">
        <f>IF(Q1728&gt;0,RANK(Q1728,(N1728:P1728,Q1728:AE1728)),0)</f>
        <v>4</v>
      </c>
      <c r="AH1728" s="7">
        <f>IF(R1728&gt;0,RANK(R1728,(N1728:P1728,Q1728:AE1728)),0)</f>
        <v>0</v>
      </c>
      <c r="AI1728" s="7">
        <f>IF(T1728&gt;0,RANK(T1728,(N1728:P1728,Q1728:AE1728)),0)</f>
        <v>0</v>
      </c>
      <c r="AJ1728" s="7">
        <f>IF(S1728&gt;0,RANK(S1728,(N1728:P1728,Q1728:AE1728)),0)</f>
        <v>0</v>
      </c>
      <c r="AK1728" s="2">
        <f t="shared" si="699"/>
        <v>3.1053395708985319E-2</v>
      </c>
      <c r="AL1728" s="2">
        <f t="shared" si="700"/>
        <v>0</v>
      </c>
      <c r="AM1728" s="2">
        <f t="shared" si="701"/>
        <v>0</v>
      </c>
      <c r="AN1728" s="2">
        <f t="shared" si="702"/>
        <v>0</v>
      </c>
      <c r="AP1728" t="s">
        <v>1123</v>
      </c>
      <c r="AQ1728" t="s">
        <v>340</v>
      </c>
      <c r="AT1728">
        <v>2</v>
      </c>
      <c r="AU1728" s="95">
        <v>45</v>
      </c>
      <c r="AV1728" s="97">
        <v>19</v>
      </c>
      <c r="AW1728" s="100">
        <f t="shared" si="703"/>
        <v>45019</v>
      </c>
      <c r="AY1728" s="7" t="s">
        <v>1461</v>
      </c>
      <c r="BI1728" s="1">
        <v>42404</v>
      </c>
      <c r="BJ1728" s="1">
        <v>1715</v>
      </c>
    </row>
    <row r="1729" spans="1:62" ht="13" hidden="1" customHeight="1" outlineLevel="1">
      <c r="A1729" t="s">
        <v>1181</v>
      </c>
      <c r="B1729" t="s">
        <v>340</v>
      </c>
      <c r="C1729" s="1">
        <f t="shared" si="694"/>
        <v>12325</v>
      </c>
      <c r="D1729" s="7">
        <f>IF(N1729&gt;0, RANK(N1729,(N1729:P1729,Q1729:AE1729)),0)</f>
        <v>2</v>
      </c>
      <c r="E1729" s="7">
        <f>IF(O1729&gt;0,RANK(O1729,(N1729:P1729,Q1729:AE1729)),0)</f>
        <v>1</v>
      </c>
      <c r="F1729" s="7">
        <f>IF(P1729&gt;0,RANK(P1729,(N1729:P1729,Q1729:AE1729)),0)</f>
        <v>3</v>
      </c>
      <c r="G1729" s="1">
        <f t="shared" si="675"/>
        <v>4450</v>
      </c>
      <c r="H1729" s="2">
        <f t="shared" si="676"/>
        <v>0.36105476673427994</v>
      </c>
      <c r="I1729" s="2"/>
      <c r="J1729" s="2">
        <f t="shared" si="695"/>
        <v>0.27204868154158213</v>
      </c>
      <c r="K1729" s="2">
        <f t="shared" si="696"/>
        <v>0.63310344827586207</v>
      </c>
      <c r="L1729" s="2">
        <f t="shared" si="697"/>
        <v>6.0933062880324546E-2</v>
      </c>
      <c r="M1729" s="2">
        <f t="shared" si="698"/>
        <v>3.3914807302231259E-2</v>
      </c>
      <c r="N1729" s="55">
        <f t="shared" si="704"/>
        <v>3353</v>
      </c>
      <c r="O1729" s="55">
        <v>7803</v>
      </c>
      <c r="P1729" s="55">
        <v>751</v>
      </c>
      <c r="Q1729" s="55">
        <v>342</v>
      </c>
      <c r="X1729" s="55">
        <v>76</v>
      </c>
      <c r="AG1729" s="7">
        <f>IF(Q1729&gt;0,RANK(Q1729,(N1729:P1729,Q1729:AE1729)),0)</f>
        <v>4</v>
      </c>
      <c r="AH1729" s="7">
        <f>IF(R1729&gt;0,RANK(R1729,(N1729:P1729,Q1729:AE1729)),0)</f>
        <v>0</v>
      </c>
      <c r="AI1729" s="7">
        <f>IF(T1729&gt;0,RANK(T1729,(N1729:P1729,Q1729:AE1729)),0)</f>
        <v>0</v>
      </c>
      <c r="AJ1729" s="7">
        <f>IF(S1729&gt;0,RANK(S1729,(N1729:P1729,Q1729:AE1729)),0)</f>
        <v>0</v>
      </c>
      <c r="AK1729" s="2">
        <f t="shared" si="699"/>
        <v>2.774847870182556E-2</v>
      </c>
      <c r="AL1729" s="2">
        <f t="shared" si="700"/>
        <v>0</v>
      </c>
      <c r="AM1729" s="2">
        <f t="shared" si="701"/>
        <v>0</v>
      </c>
      <c r="AN1729" s="2">
        <f t="shared" si="702"/>
        <v>0</v>
      </c>
      <c r="AP1729" t="s">
        <v>1181</v>
      </c>
      <c r="AQ1729" t="s">
        <v>340</v>
      </c>
      <c r="AT1729">
        <v>2</v>
      </c>
      <c r="AU1729" s="95">
        <v>45</v>
      </c>
      <c r="AV1729" s="97">
        <v>21</v>
      </c>
      <c r="AW1729" s="100">
        <f t="shared" si="703"/>
        <v>45021</v>
      </c>
      <c r="AY1729" s="7" t="s">
        <v>1461</v>
      </c>
      <c r="BI1729" s="1">
        <v>3073</v>
      </c>
      <c r="BJ1729" s="1">
        <v>280</v>
      </c>
    </row>
    <row r="1730" spans="1:62" ht="13" hidden="1" customHeight="1" outlineLevel="1">
      <c r="A1730" t="s">
        <v>2004</v>
      </c>
      <c r="B1730" t="s">
        <v>340</v>
      </c>
      <c r="C1730" s="1">
        <f t="shared" si="694"/>
        <v>8009</v>
      </c>
      <c r="D1730" s="7">
        <f>IF(N1730&gt;0, RANK(N1730,(N1730:P1730,Q1730:AE1730)),0)</f>
        <v>2</v>
      </c>
      <c r="E1730" s="7">
        <f>IF(O1730&gt;0,RANK(O1730,(N1730:P1730,Q1730:AE1730)),0)</f>
        <v>1</v>
      </c>
      <c r="F1730" s="7">
        <f>IF(P1730&gt;0,RANK(P1730,(N1730:P1730,Q1730:AE1730)),0)</f>
        <v>3</v>
      </c>
      <c r="G1730" s="1">
        <f t="shared" si="675"/>
        <v>114</v>
      </c>
      <c r="H1730" s="2">
        <f t="shared" si="676"/>
        <v>1.42339867648895E-2</v>
      </c>
      <c r="I1730" s="2"/>
      <c r="J1730" s="2">
        <f t="shared" si="695"/>
        <v>0.46472718192033963</v>
      </c>
      <c r="K1730" s="2">
        <f t="shared" si="696"/>
        <v>0.47896116868522914</v>
      </c>
      <c r="L1730" s="2">
        <f t="shared" si="697"/>
        <v>3.6833562242477212E-2</v>
      </c>
      <c r="M1730" s="2">
        <f t="shared" si="698"/>
        <v>1.9478087151954072E-2</v>
      </c>
      <c r="N1730" s="55">
        <f t="shared" si="704"/>
        <v>3722</v>
      </c>
      <c r="O1730" s="55">
        <v>3836</v>
      </c>
      <c r="P1730" s="55">
        <v>295</v>
      </c>
      <c r="Q1730" s="55">
        <v>146</v>
      </c>
      <c r="X1730" s="55">
        <v>10</v>
      </c>
      <c r="AG1730" s="7">
        <f>IF(Q1730&gt;0,RANK(Q1730,(N1730:P1730,Q1730:AE1730)),0)</f>
        <v>4</v>
      </c>
      <c r="AH1730" s="7">
        <f>IF(R1730&gt;0,RANK(R1730,(N1730:P1730,Q1730:AE1730)),0)</f>
        <v>0</v>
      </c>
      <c r="AI1730" s="7">
        <f>IF(T1730&gt;0,RANK(T1730,(N1730:P1730,Q1730:AE1730)),0)</f>
        <v>0</v>
      </c>
      <c r="AJ1730" s="7">
        <f>IF(S1730&gt;0,RANK(S1730,(N1730:P1730,Q1730:AE1730)),0)</f>
        <v>0</v>
      </c>
      <c r="AK1730" s="2">
        <f t="shared" si="699"/>
        <v>1.8229491821700586E-2</v>
      </c>
      <c r="AL1730" s="2">
        <f t="shared" si="700"/>
        <v>0</v>
      </c>
      <c r="AM1730" s="2">
        <f t="shared" si="701"/>
        <v>0</v>
      </c>
      <c r="AN1730" s="2">
        <f t="shared" si="702"/>
        <v>0</v>
      </c>
      <c r="AP1730" t="s">
        <v>2004</v>
      </c>
      <c r="AQ1730" t="s">
        <v>340</v>
      </c>
      <c r="AT1730">
        <v>2</v>
      </c>
      <c r="AU1730" s="95">
        <v>45</v>
      </c>
      <c r="AV1730" s="97">
        <v>23</v>
      </c>
      <c r="AW1730" s="100">
        <f t="shared" si="703"/>
        <v>45023</v>
      </c>
      <c r="AY1730" s="7" t="s">
        <v>1461</v>
      </c>
      <c r="BI1730" s="1">
        <v>3436</v>
      </c>
      <c r="BJ1730" s="1">
        <v>286</v>
      </c>
    </row>
    <row r="1731" spans="1:62" ht="13" hidden="1" customHeight="1" outlineLevel="1">
      <c r="A1731" t="s">
        <v>2056</v>
      </c>
      <c r="B1731" t="s">
        <v>340</v>
      </c>
      <c r="C1731" s="1">
        <f t="shared" si="694"/>
        <v>10270</v>
      </c>
      <c r="D1731" s="7">
        <f>IF(N1731&gt;0, RANK(N1731,(N1731:P1731,Q1731:AE1731)),0)</f>
        <v>2</v>
      </c>
      <c r="E1731" s="7">
        <f>IF(O1731&gt;0,RANK(O1731,(N1731:P1731,Q1731:AE1731)),0)</f>
        <v>1</v>
      </c>
      <c r="F1731" s="7">
        <f>IF(P1731&gt;0,RANK(P1731,(N1731:P1731,Q1731:AE1731)),0)</f>
        <v>3</v>
      </c>
      <c r="G1731" s="1">
        <f t="shared" si="675"/>
        <v>1068</v>
      </c>
      <c r="H1731" s="2">
        <f t="shared" si="676"/>
        <v>0.10399221032132425</v>
      </c>
      <c r="I1731" s="2"/>
      <c r="J1731" s="2">
        <f t="shared" si="695"/>
        <v>0.42638753651411881</v>
      </c>
      <c r="K1731" s="2">
        <f t="shared" si="696"/>
        <v>0.53037974683544309</v>
      </c>
      <c r="L1731" s="2">
        <f t="shared" si="697"/>
        <v>2.9016553067185979E-2</v>
      </c>
      <c r="M1731" s="2">
        <f t="shared" si="698"/>
        <v>1.4216163583252173E-2</v>
      </c>
      <c r="N1731" s="55">
        <f t="shared" si="704"/>
        <v>4379</v>
      </c>
      <c r="O1731" s="55">
        <v>5447</v>
      </c>
      <c r="P1731" s="55">
        <v>298</v>
      </c>
      <c r="Q1731" s="55">
        <v>138</v>
      </c>
      <c r="X1731" s="55">
        <v>8</v>
      </c>
      <c r="AG1731" s="7">
        <f>IF(Q1731&gt;0,RANK(Q1731,(N1731:P1731,Q1731:AE1731)),0)</f>
        <v>4</v>
      </c>
      <c r="AH1731" s="7">
        <f>IF(R1731&gt;0,RANK(R1731,(N1731:P1731,Q1731:AE1731)),0)</f>
        <v>0</v>
      </c>
      <c r="AI1731" s="7">
        <f>IF(T1731&gt;0,RANK(T1731,(N1731:P1731,Q1731:AE1731)),0)</f>
        <v>0</v>
      </c>
      <c r="AJ1731" s="7">
        <f>IF(S1731&gt;0,RANK(S1731,(N1731:P1731,Q1731:AE1731)),0)</f>
        <v>0</v>
      </c>
      <c r="AK1731" s="2">
        <f t="shared" si="699"/>
        <v>1.3437195715676729E-2</v>
      </c>
      <c r="AL1731" s="2">
        <f t="shared" si="700"/>
        <v>0</v>
      </c>
      <c r="AM1731" s="2">
        <f t="shared" si="701"/>
        <v>0</v>
      </c>
      <c r="AN1731" s="2">
        <f t="shared" si="702"/>
        <v>0</v>
      </c>
      <c r="AP1731" t="s">
        <v>2056</v>
      </c>
      <c r="AQ1731" t="s">
        <v>340</v>
      </c>
      <c r="AT1731">
        <v>2</v>
      </c>
      <c r="AU1731" s="95">
        <v>45</v>
      </c>
      <c r="AV1731" s="97">
        <v>25</v>
      </c>
      <c r="AW1731" s="100">
        <f t="shared" si="703"/>
        <v>45025</v>
      </c>
      <c r="AY1731" s="7" t="s">
        <v>1461</v>
      </c>
      <c r="BI1731" s="1">
        <v>4109</v>
      </c>
      <c r="BJ1731" s="1">
        <v>270</v>
      </c>
    </row>
    <row r="1732" spans="1:62" ht="13" hidden="1" customHeight="1" outlineLevel="1">
      <c r="A1732" t="s">
        <v>116</v>
      </c>
      <c r="B1732" t="s">
        <v>340</v>
      </c>
      <c r="C1732" s="1">
        <f t="shared" si="694"/>
        <v>10295</v>
      </c>
      <c r="D1732" s="7">
        <f>IF(N1732&gt;0, RANK(N1732,(N1732:P1732,Q1732:AE1732)),0)</f>
        <v>1</v>
      </c>
      <c r="E1732" s="7">
        <f>IF(O1732&gt;0,RANK(O1732,(N1732:P1732,Q1732:AE1732)),0)</f>
        <v>2</v>
      </c>
      <c r="F1732" s="7">
        <f>IF(P1732&gt;0,RANK(P1732,(N1732:P1732,Q1732:AE1732)),0)</f>
        <v>3</v>
      </c>
      <c r="G1732" s="1">
        <f t="shared" si="675"/>
        <v>1168</v>
      </c>
      <c r="H1732" s="2">
        <f t="shared" si="676"/>
        <v>0.11345313258863526</v>
      </c>
      <c r="I1732" s="2"/>
      <c r="J1732" s="2">
        <f t="shared" si="695"/>
        <v>0.54045653229723167</v>
      </c>
      <c r="K1732" s="2">
        <f t="shared" si="696"/>
        <v>0.42700339970859641</v>
      </c>
      <c r="L1732" s="2">
        <f t="shared" si="697"/>
        <v>2.2923749392909178E-2</v>
      </c>
      <c r="M1732" s="2">
        <f t="shared" si="698"/>
        <v>9.6163186012627397E-3</v>
      </c>
      <c r="N1732" s="55">
        <f t="shared" si="704"/>
        <v>5564</v>
      </c>
      <c r="O1732" s="55">
        <v>4396</v>
      </c>
      <c r="P1732" s="55">
        <v>236</v>
      </c>
      <c r="Q1732" s="55">
        <v>92</v>
      </c>
      <c r="X1732" s="55">
        <v>7</v>
      </c>
      <c r="AG1732" s="7">
        <f>IF(Q1732&gt;0,RANK(Q1732,(N1732:P1732,Q1732:AE1732)),0)</f>
        <v>4</v>
      </c>
      <c r="AH1732" s="7">
        <f>IF(R1732&gt;0,RANK(R1732,(N1732:P1732,Q1732:AE1732)),0)</f>
        <v>0</v>
      </c>
      <c r="AI1732" s="7">
        <f>IF(T1732&gt;0,RANK(T1732,(N1732:P1732,Q1732:AE1732)),0)</f>
        <v>0</v>
      </c>
      <c r="AJ1732" s="7">
        <f>IF(S1732&gt;0,RANK(S1732,(N1732:P1732,Q1732:AE1732)),0)</f>
        <v>0</v>
      </c>
      <c r="AK1732" s="2">
        <f t="shared" si="699"/>
        <v>8.9363768819815444E-3</v>
      </c>
      <c r="AL1732" s="2">
        <f t="shared" si="700"/>
        <v>0</v>
      </c>
      <c r="AM1732" s="2">
        <f t="shared" si="701"/>
        <v>0</v>
      </c>
      <c r="AN1732" s="2">
        <f t="shared" si="702"/>
        <v>0</v>
      </c>
      <c r="AP1732" t="s">
        <v>116</v>
      </c>
      <c r="AQ1732" t="s">
        <v>340</v>
      </c>
      <c r="AT1732">
        <v>2</v>
      </c>
      <c r="AU1732" s="95">
        <v>45</v>
      </c>
      <c r="AV1732" s="97">
        <v>27</v>
      </c>
      <c r="AW1732" s="100">
        <f t="shared" si="703"/>
        <v>45027</v>
      </c>
      <c r="AY1732" s="7" t="s">
        <v>1461</v>
      </c>
      <c r="BI1732" s="1">
        <v>5404</v>
      </c>
      <c r="BJ1732" s="1">
        <v>160</v>
      </c>
    </row>
    <row r="1733" spans="1:62" ht="13" hidden="1" customHeight="1" outlineLevel="1">
      <c r="A1733" t="s">
        <v>1906</v>
      </c>
      <c r="B1733" t="s">
        <v>340</v>
      </c>
      <c r="C1733" s="1">
        <f t="shared" si="694"/>
        <v>10841</v>
      </c>
      <c r="D1733" s="7">
        <f>IF(N1733&gt;0, RANK(N1733,(N1733:P1733,Q1733:AE1733)),0)</f>
        <v>2</v>
      </c>
      <c r="E1733" s="7">
        <f>IF(O1733&gt;0,RANK(O1733,(N1733:P1733,Q1733:AE1733)),0)</f>
        <v>1</v>
      </c>
      <c r="F1733" s="7">
        <f>IF(P1733&gt;0,RANK(P1733,(N1733:P1733,Q1733:AE1733)),0)</f>
        <v>3</v>
      </c>
      <c r="G1733" s="1">
        <f t="shared" si="675"/>
        <v>452</v>
      </c>
      <c r="H1733" s="2">
        <f t="shared" si="676"/>
        <v>4.1693570703809614E-2</v>
      </c>
      <c r="I1733" s="2"/>
      <c r="J1733" s="2">
        <f t="shared" si="695"/>
        <v>0.45254127847984504</v>
      </c>
      <c r="K1733" s="2">
        <f t="shared" si="696"/>
        <v>0.49423484918365462</v>
      </c>
      <c r="L1733" s="2">
        <f t="shared" si="697"/>
        <v>3.8003874181348582E-2</v>
      </c>
      <c r="M1733" s="2">
        <f t="shared" si="698"/>
        <v>1.5219998155151751E-2</v>
      </c>
      <c r="N1733" s="55">
        <f t="shared" si="704"/>
        <v>4906</v>
      </c>
      <c r="O1733" s="55">
        <v>5358</v>
      </c>
      <c r="P1733" s="55">
        <v>412</v>
      </c>
      <c r="Q1733" s="55">
        <v>160</v>
      </c>
      <c r="X1733" s="55">
        <v>5</v>
      </c>
      <c r="AG1733" s="7">
        <f>IF(Q1733&gt;0,RANK(Q1733,(N1733:P1733,Q1733:AE1733)),0)</f>
        <v>4</v>
      </c>
      <c r="AH1733" s="7">
        <f>IF(R1733&gt;0,RANK(R1733,(N1733:P1733,Q1733:AE1733)),0)</f>
        <v>0</v>
      </c>
      <c r="AI1733" s="7">
        <f>IF(T1733&gt;0,RANK(T1733,(N1733:P1733,Q1733:AE1733)),0)</f>
        <v>0</v>
      </c>
      <c r="AJ1733" s="7">
        <f>IF(S1733&gt;0,RANK(S1733,(N1733:P1733,Q1733:AE1733)),0)</f>
        <v>0</v>
      </c>
      <c r="AK1733" s="2">
        <f t="shared" si="699"/>
        <v>1.4758786089844111E-2</v>
      </c>
      <c r="AL1733" s="2">
        <f t="shared" si="700"/>
        <v>0</v>
      </c>
      <c r="AM1733" s="2">
        <f t="shared" si="701"/>
        <v>0</v>
      </c>
      <c r="AN1733" s="2">
        <f t="shared" si="702"/>
        <v>0</v>
      </c>
      <c r="AP1733" t="s">
        <v>1906</v>
      </c>
      <c r="AQ1733" t="s">
        <v>340</v>
      </c>
      <c r="AT1733">
        <v>2</v>
      </c>
      <c r="AU1733" s="95">
        <v>45</v>
      </c>
      <c r="AV1733" s="97">
        <v>29</v>
      </c>
      <c r="AW1733" s="100">
        <f t="shared" si="703"/>
        <v>45029</v>
      </c>
      <c r="AY1733" s="7" t="s">
        <v>1461</v>
      </c>
      <c r="BI1733" s="1">
        <v>4692</v>
      </c>
      <c r="BJ1733" s="1">
        <v>214</v>
      </c>
    </row>
    <row r="1734" spans="1:62" ht="13" hidden="1" customHeight="1" outlineLevel="1">
      <c r="A1734" t="s">
        <v>1023</v>
      </c>
      <c r="B1734" t="s">
        <v>340</v>
      </c>
      <c r="C1734" s="1">
        <f t="shared" si="694"/>
        <v>18617</v>
      </c>
      <c r="D1734" s="7">
        <f>IF(N1734&gt;0, RANK(N1734,(N1734:P1734,Q1734:AE1734)),0)</f>
        <v>1</v>
      </c>
      <c r="E1734" s="7">
        <f>IF(O1734&gt;0,RANK(O1734,(N1734:P1734,Q1734:AE1734)),0)</f>
        <v>2</v>
      </c>
      <c r="F1734" s="7">
        <f>IF(P1734&gt;0,RANK(P1734,(N1734:P1734,Q1734:AE1734)),0)</f>
        <v>3</v>
      </c>
      <c r="G1734" s="1">
        <f t="shared" si="675"/>
        <v>569</v>
      </c>
      <c r="H1734" s="2">
        <f t="shared" si="676"/>
        <v>3.0563463501101146E-2</v>
      </c>
      <c r="I1734" s="2"/>
      <c r="J1734" s="2">
        <f t="shared" si="695"/>
        <v>0.49508513724015685</v>
      </c>
      <c r="K1734" s="2">
        <f t="shared" si="696"/>
        <v>0.46452167373905573</v>
      </c>
      <c r="L1734" s="2">
        <f t="shared" si="697"/>
        <v>2.6481173121340709E-2</v>
      </c>
      <c r="M1734" s="2">
        <f t="shared" si="698"/>
        <v>1.391201589944677E-2</v>
      </c>
      <c r="N1734" s="55">
        <f t="shared" si="704"/>
        <v>9217</v>
      </c>
      <c r="O1734" s="55">
        <v>8648</v>
      </c>
      <c r="P1734" s="55">
        <v>493</v>
      </c>
      <c r="Q1734" s="55">
        <v>250</v>
      </c>
      <c r="X1734" s="55">
        <v>9</v>
      </c>
      <c r="AG1734" s="7">
        <f>IF(Q1734&gt;0,RANK(Q1734,(N1734:P1734,Q1734:AE1734)),0)</f>
        <v>4</v>
      </c>
      <c r="AH1734" s="7">
        <f>IF(R1734&gt;0,RANK(R1734,(N1734:P1734,Q1734:AE1734)),0)</f>
        <v>0</v>
      </c>
      <c r="AI1734" s="7">
        <f>IF(T1734&gt;0,RANK(T1734,(N1734:P1734,Q1734:AE1734)),0)</f>
        <v>0</v>
      </c>
      <c r="AJ1734" s="7">
        <f>IF(S1734&gt;0,RANK(S1734,(N1734:P1734,Q1734:AE1734)),0)</f>
        <v>0</v>
      </c>
      <c r="AK1734" s="2">
        <f t="shared" si="699"/>
        <v>1.3428586775527744E-2</v>
      </c>
      <c r="AL1734" s="2">
        <f t="shared" si="700"/>
        <v>0</v>
      </c>
      <c r="AM1734" s="2">
        <f t="shared" si="701"/>
        <v>0</v>
      </c>
      <c r="AN1734" s="2">
        <f t="shared" si="702"/>
        <v>0</v>
      </c>
      <c r="AP1734" t="s">
        <v>1023</v>
      </c>
      <c r="AQ1734" t="s">
        <v>340</v>
      </c>
      <c r="AT1734">
        <v>2</v>
      </c>
      <c r="AU1734" s="95">
        <v>45</v>
      </c>
      <c r="AV1734" s="97">
        <v>31</v>
      </c>
      <c r="AW1734" s="100">
        <f t="shared" si="703"/>
        <v>45031</v>
      </c>
      <c r="AY1734" s="7" t="s">
        <v>1461</v>
      </c>
      <c r="BI1734" s="1">
        <v>8970</v>
      </c>
      <c r="BJ1734" s="1">
        <v>247</v>
      </c>
    </row>
    <row r="1735" spans="1:62" ht="13" hidden="1" customHeight="1" outlineLevel="1">
      <c r="A1735" t="s">
        <v>1430</v>
      </c>
      <c r="B1735" t="s">
        <v>340</v>
      </c>
      <c r="C1735" s="1">
        <f t="shared" si="694"/>
        <v>6415</v>
      </c>
      <c r="D1735" s="7">
        <f>IF(N1735&gt;0, RANK(N1735,(N1735:P1735,Q1735:AE1735)),0)</f>
        <v>1</v>
      </c>
      <c r="E1735" s="7">
        <f>IF(O1735&gt;0,RANK(O1735,(N1735:P1735,Q1735:AE1735)),0)</f>
        <v>2</v>
      </c>
      <c r="F1735" s="7">
        <f>IF(P1735&gt;0,RANK(P1735,(N1735:P1735,Q1735:AE1735)),0)</f>
        <v>3</v>
      </c>
      <c r="G1735" s="1">
        <f t="shared" si="675"/>
        <v>239</v>
      </c>
      <c r="H1735" s="2">
        <f t="shared" si="676"/>
        <v>3.7256430241621202E-2</v>
      </c>
      <c r="I1735" s="2"/>
      <c r="J1735" s="2">
        <f t="shared" si="695"/>
        <v>0.49820732657833205</v>
      </c>
      <c r="K1735" s="2">
        <f t="shared" si="696"/>
        <v>0.46095089633671082</v>
      </c>
      <c r="L1735" s="2">
        <f t="shared" si="697"/>
        <v>3.0865159781761495E-2</v>
      </c>
      <c r="M1735" s="2">
        <f t="shared" si="698"/>
        <v>9.9766173031956805E-3</v>
      </c>
      <c r="N1735" s="55">
        <f t="shared" si="704"/>
        <v>3196</v>
      </c>
      <c r="O1735" s="55">
        <v>2957</v>
      </c>
      <c r="P1735" s="55">
        <v>198</v>
      </c>
      <c r="Q1735" s="55">
        <v>58</v>
      </c>
      <c r="X1735" s="55">
        <v>6</v>
      </c>
      <c r="AG1735" s="7">
        <f>IF(Q1735&gt;0,RANK(Q1735,(N1735:P1735,Q1735:AE1735)),0)</f>
        <v>4</v>
      </c>
      <c r="AH1735" s="7">
        <f>IF(R1735&gt;0,RANK(R1735,(N1735:P1735,Q1735:AE1735)),0)</f>
        <v>0</v>
      </c>
      <c r="AI1735" s="7">
        <f>IF(T1735&gt;0,RANK(T1735,(N1735:P1735,Q1735:AE1735)),0)</f>
        <v>0</v>
      </c>
      <c r="AJ1735" s="7">
        <f>IF(S1735&gt;0,RANK(S1735,(N1735:P1735,Q1735:AE1735)),0)</f>
        <v>0</v>
      </c>
      <c r="AK1735" s="2">
        <f t="shared" si="699"/>
        <v>9.0413094310210444E-3</v>
      </c>
      <c r="AL1735" s="2">
        <f t="shared" si="700"/>
        <v>0</v>
      </c>
      <c r="AM1735" s="2">
        <f t="shared" si="701"/>
        <v>0</v>
      </c>
      <c r="AN1735" s="2">
        <f t="shared" si="702"/>
        <v>0</v>
      </c>
      <c r="AP1735" t="s">
        <v>1430</v>
      </c>
      <c r="AQ1735" t="s">
        <v>340</v>
      </c>
      <c r="AT1735">
        <v>2</v>
      </c>
      <c r="AU1735" s="95">
        <v>45</v>
      </c>
      <c r="AV1735" s="97">
        <v>33</v>
      </c>
      <c r="AW1735" s="100">
        <f t="shared" si="703"/>
        <v>45033</v>
      </c>
      <c r="AY1735" s="7" t="s">
        <v>1461</v>
      </c>
      <c r="BI1735" s="1">
        <v>3066</v>
      </c>
      <c r="BJ1735" s="1">
        <v>130</v>
      </c>
    </row>
    <row r="1736" spans="1:62" ht="13" hidden="1" customHeight="1" outlineLevel="1">
      <c r="A1736" t="s">
        <v>1298</v>
      </c>
      <c r="B1736" t="s">
        <v>340</v>
      </c>
      <c r="C1736" s="1">
        <f t="shared" si="694"/>
        <v>34175</v>
      </c>
      <c r="D1736" s="7">
        <f>IF(N1736&gt;0, RANK(N1736,(N1736:P1736,Q1736:AE1736)),0)</f>
        <v>2</v>
      </c>
      <c r="E1736" s="7">
        <f>IF(O1736&gt;0,RANK(O1736,(N1736:P1736,Q1736:AE1736)),0)</f>
        <v>1</v>
      </c>
      <c r="F1736" s="7">
        <f>IF(P1736&gt;0,RANK(P1736,(N1736:P1736,Q1736:AE1736)),0)</f>
        <v>3</v>
      </c>
      <c r="G1736" s="1">
        <f t="shared" si="675"/>
        <v>5486</v>
      </c>
      <c r="H1736" s="2">
        <f t="shared" si="676"/>
        <v>0.16052670080468179</v>
      </c>
      <c r="I1736" s="2"/>
      <c r="J1736" s="2">
        <f t="shared" si="695"/>
        <v>0.37896122896854428</v>
      </c>
      <c r="K1736" s="2">
        <f t="shared" si="696"/>
        <v>0.53948792977322602</v>
      </c>
      <c r="L1736" s="2">
        <f t="shared" si="697"/>
        <v>4.2721287490855887E-2</v>
      </c>
      <c r="M1736" s="2">
        <f t="shared" si="698"/>
        <v>3.8829553767373869E-2</v>
      </c>
      <c r="N1736" s="55">
        <f t="shared" si="704"/>
        <v>12951</v>
      </c>
      <c r="O1736" s="55">
        <v>18437</v>
      </c>
      <c r="P1736" s="55">
        <v>1460</v>
      </c>
      <c r="Q1736" s="55">
        <v>1234</v>
      </c>
      <c r="X1736" s="55">
        <v>93</v>
      </c>
      <c r="AG1736" s="7">
        <f>IF(Q1736&gt;0,RANK(Q1736,(N1736:P1736,Q1736:AE1736)),0)</f>
        <v>4</v>
      </c>
      <c r="AH1736" s="7">
        <f>IF(R1736&gt;0,RANK(R1736,(N1736:P1736,Q1736:AE1736)),0)</f>
        <v>0</v>
      </c>
      <c r="AI1736" s="7">
        <f>IF(T1736&gt;0,RANK(T1736,(N1736:P1736,Q1736:AE1736)),0)</f>
        <v>0</v>
      </c>
      <c r="AJ1736" s="7">
        <f>IF(S1736&gt;0,RANK(S1736,(N1736:P1736,Q1736:AE1736)),0)</f>
        <v>0</v>
      </c>
      <c r="AK1736" s="2">
        <f t="shared" si="699"/>
        <v>3.610826627651792E-2</v>
      </c>
      <c r="AL1736" s="2">
        <f t="shared" si="700"/>
        <v>0</v>
      </c>
      <c r="AM1736" s="2">
        <f t="shared" si="701"/>
        <v>0</v>
      </c>
      <c r="AN1736" s="2">
        <f t="shared" si="702"/>
        <v>0</v>
      </c>
      <c r="AP1736" t="s">
        <v>1298</v>
      </c>
      <c r="AQ1736" t="s">
        <v>340</v>
      </c>
      <c r="AT1736">
        <v>2</v>
      </c>
      <c r="AU1736" s="95">
        <v>45</v>
      </c>
      <c r="AV1736" s="97">
        <v>35</v>
      </c>
      <c r="AW1736" s="100">
        <f t="shared" si="703"/>
        <v>45035</v>
      </c>
      <c r="AY1736" s="7" t="s">
        <v>1461</v>
      </c>
      <c r="BI1736" s="1">
        <v>12158</v>
      </c>
      <c r="BJ1736" s="1">
        <v>793</v>
      </c>
    </row>
    <row r="1737" spans="1:62" ht="13" hidden="1" customHeight="1" outlineLevel="1">
      <c r="A1737" t="s">
        <v>55</v>
      </c>
      <c r="B1737" t="s">
        <v>340</v>
      </c>
      <c r="C1737" s="1">
        <f t="shared" si="694"/>
        <v>6985</v>
      </c>
      <c r="D1737" s="7">
        <f>IF(N1737&gt;0, RANK(N1737,(N1737:P1737,Q1737:AE1737)),0)</f>
        <v>2</v>
      </c>
      <c r="E1737" s="7">
        <f>IF(O1737&gt;0,RANK(O1737,(N1737:P1737,Q1737:AE1737)),0)</f>
        <v>1</v>
      </c>
      <c r="F1737" s="7">
        <f>IF(P1737&gt;0,RANK(P1737,(N1737:P1737,Q1737:AE1737)),0)</f>
        <v>4</v>
      </c>
      <c r="G1737" s="1">
        <f t="shared" si="675"/>
        <v>1039</v>
      </c>
      <c r="H1737" s="2">
        <f t="shared" si="676"/>
        <v>0.14874731567644953</v>
      </c>
      <c r="I1737" s="2"/>
      <c r="J1737" s="2">
        <f t="shared" si="695"/>
        <v>0.39699355762347888</v>
      </c>
      <c r="K1737" s="2">
        <f t="shared" si="696"/>
        <v>0.54574087329992838</v>
      </c>
      <c r="L1737" s="2">
        <f t="shared" si="697"/>
        <v>2.7630637079455976E-2</v>
      </c>
      <c r="M1737" s="2">
        <f t="shared" si="698"/>
        <v>2.9634931997136772E-2</v>
      </c>
      <c r="N1737" s="55">
        <f t="shared" si="704"/>
        <v>2773</v>
      </c>
      <c r="O1737" s="55">
        <v>3812</v>
      </c>
      <c r="P1737" s="55">
        <v>193</v>
      </c>
      <c r="Q1737" s="55">
        <v>196</v>
      </c>
      <c r="X1737" s="55">
        <v>11</v>
      </c>
      <c r="AG1737" s="7">
        <f>IF(Q1737&gt;0,RANK(Q1737,(N1737:P1737,Q1737:AE1737)),0)</f>
        <v>3</v>
      </c>
      <c r="AH1737" s="7">
        <f>IF(R1737&gt;0,RANK(R1737,(N1737:P1737,Q1737:AE1737)),0)</f>
        <v>0</v>
      </c>
      <c r="AI1737" s="7">
        <f>IF(T1737&gt;0,RANK(T1737,(N1737:P1737,Q1737:AE1737)),0)</f>
        <v>0</v>
      </c>
      <c r="AJ1737" s="7">
        <f>IF(S1737&gt;0,RANK(S1737,(N1737:P1737,Q1737:AE1737)),0)</f>
        <v>0</v>
      </c>
      <c r="AK1737" s="2">
        <f t="shared" si="699"/>
        <v>2.8060128847530421E-2</v>
      </c>
      <c r="AL1737" s="2">
        <f t="shared" si="700"/>
        <v>0</v>
      </c>
      <c r="AM1737" s="2">
        <f t="shared" si="701"/>
        <v>0</v>
      </c>
      <c r="AN1737" s="2">
        <f t="shared" si="702"/>
        <v>0</v>
      </c>
      <c r="AP1737" t="s">
        <v>55</v>
      </c>
      <c r="AQ1737" t="s">
        <v>340</v>
      </c>
      <c r="AT1737">
        <v>2</v>
      </c>
      <c r="AU1737" s="95">
        <v>45</v>
      </c>
      <c r="AV1737" s="97">
        <v>37</v>
      </c>
      <c r="AW1737" s="100">
        <f t="shared" si="703"/>
        <v>45037</v>
      </c>
      <c r="AY1737" s="7" t="s">
        <v>1461</v>
      </c>
      <c r="BI1737" s="1">
        <v>2618</v>
      </c>
      <c r="BJ1737" s="1">
        <v>155</v>
      </c>
    </row>
    <row r="1738" spans="1:62" ht="13" hidden="1" customHeight="1" outlineLevel="1">
      <c r="A1738" t="s">
        <v>2372</v>
      </c>
      <c r="B1738" t="s">
        <v>340</v>
      </c>
      <c r="C1738" s="1">
        <f t="shared" si="694"/>
        <v>8135</v>
      </c>
      <c r="D1738" s="7">
        <f>IF(N1738&gt;0, RANK(N1738,(N1738:P1738,Q1738:AE1738)),0)</f>
        <v>1</v>
      </c>
      <c r="E1738" s="7">
        <f>IF(O1738&gt;0,RANK(O1738,(N1738:P1738,Q1738:AE1738)),0)</f>
        <v>2</v>
      </c>
      <c r="F1738" s="7">
        <f>IF(P1738&gt;0,RANK(P1738,(N1738:P1738,Q1738:AE1738)),0)</f>
        <v>3</v>
      </c>
      <c r="G1738" s="1">
        <f t="shared" si="675"/>
        <v>1894</v>
      </c>
      <c r="H1738" s="2">
        <f t="shared" si="676"/>
        <v>0.23282114320835895</v>
      </c>
      <c r="I1738" s="2"/>
      <c r="J1738" s="2">
        <f t="shared" si="695"/>
        <v>0.59459127228027042</v>
      </c>
      <c r="K1738" s="2">
        <f t="shared" si="696"/>
        <v>0.36177012907191147</v>
      </c>
      <c r="L1738" s="2">
        <f t="shared" si="697"/>
        <v>2.8518746158574061E-2</v>
      </c>
      <c r="M1738" s="2">
        <f t="shared" si="698"/>
        <v>1.5119852489244044E-2</v>
      </c>
      <c r="N1738" s="55">
        <f t="shared" si="704"/>
        <v>4837</v>
      </c>
      <c r="O1738" s="55">
        <v>2943</v>
      </c>
      <c r="P1738" s="55">
        <v>232</v>
      </c>
      <c r="Q1738" s="55">
        <v>119</v>
      </c>
      <c r="X1738" s="55">
        <v>4</v>
      </c>
      <c r="AG1738" s="7">
        <f>IF(Q1738&gt;0,RANK(Q1738,(N1738:P1738,Q1738:AE1738)),0)</f>
        <v>4</v>
      </c>
      <c r="AH1738" s="7">
        <f>IF(R1738&gt;0,RANK(R1738,(N1738:P1738,Q1738:AE1738)),0)</f>
        <v>0</v>
      </c>
      <c r="AI1738" s="7">
        <f>IF(T1738&gt;0,RANK(T1738,(N1738:P1738,Q1738:AE1738)),0)</f>
        <v>0</v>
      </c>
      <c r="AJ1738" s="7">
        <f>IF(S1738&gt;0,RANK(S1738,(N1738:P1738,Q1738:AE1738)),0)</f>
        <v>0</v>
      </c>
      <c r="AK1738" s="2">
        <f t="shared" si="699"/>
        <v>1.4628149969268592E-2</v>
      </c>
      <c r="AL1738" s="2">
        <f t="shared" si="700"/>
        <v>0</v>
      </c>
      <c r="AM1738" s="2">
        <f t="shared" si="701"/>
        <v>0</v>
      </c>
      <c r="AN1738" s="2">
        <f t="shared" si="702"/>
        <v>0</v>
      </c>
      <c r="AP1738" t="s">
        <v>2372</v>
      </c>
      <c r="AQ1738" t="s">
        <v>340</v>
      </c>
      <c r="AT1738">
        <v>2</v>
      </c>
      <c r="AU1738" s="95">
        <v>45</v>
      </c>
      <c r="AV1738" s="97">
        <v>39</v>
      </c>
      <c r="AW1738" s="100">
        <f t="shared" si="703"/>
        <v>45039</v>
      </c>
      <c r="AY1738" s="7" t="s">
        <v>1461</v>
      </c>
      <c r="BI1738" s="1">
        <v>4681</v>
      </c>
      <c r="BJ1738" s="1">
        <v>156</v>
      </c>
    </row>
    <row r="1739" spans="1:62" ht="13" hidden="1" customHeight="1" outlineLevel="1">
      <c r="A1739" t="s">
        <v>1137</v>
      </c>
      <c r="B1739" t="s">
        <v>340</v>
      </c>
      <c r="C1739" s="1">
        <f t="shared" si="694"/>
        <v>36354</v>
      </c>
      <c r="D1739" s="7">
        <f>IF(N1739&gt;0, RANK(N1739,(N1739:P1739,Q1739:AE1739)),0)</f>
        <v>2</v>
      </c>
      <c r="E1739" s="7">
        <f>IF(O1739&gt;0,RANK(O1739,(N1739:P1739,Q1739:AE1739)),0)</f>
        <v>1</v>
      </c>
      <c r="F1739" s="7">
        <f>IF(P1739&gt;0,RANK(P1739,(N1739:P1739,Q1739:AE1739)),0)</f>
        <v>3</v>
      </c>
      <c r="G1739" s="1">
        <f t="shared" si="675"/>
        <v>940</v>
      </c>
      <c r="H1739" s="2">
        <f t="shared" si="676"/>
        <v>2.5856852065797437E-2</v>
      </c>
      <c r="I1739" s="2"/>
      <c r="J1739" s="2">
        <f t="shared" si="695"/>
        <v>0.46176486768993785</v>
      </c>
      <c r="K1739" s="2">
        <f t="shared" si="696"/>
        <v>0.48762171975573526</v>
      </c>
      <c r="L1739" s="2">
        <f t="shared" si="697"/>
        <v>3.2211035924520001E-2</v>
      </c>
      <c r="M1739" s="2">
        <f t="shared" si="698"/>
        <v>1.8402376629806885E-2</v>
      </c>
      <c r="N1739" s="55">
        <f t="shared" si="704"/>
        <v>16787</v>
      </c>
      <c r="O1739" s="55">
        <v>17727</v>
      </c>
      <c r="P1739" s="55">
        <v>1171</v>
      </c>
      <c r="Q1739" s="55">
        <v>623</v>
      </c>
      <c r="X1739" s="55">
        <v>46</v>
      </c>
      <c r="AG1739" s="7">
        <f>IF(Q1739&gt;0,RANK(Q1739,(N1739:P1739,Q1739:AE1739)),0)</f>
        <v>4</v>
      </c>
      <c r="AH1739" s="7">
        <f>IF(R1739&gt;0,RANK(R1739,(N1739:P1739,Q1739:AE1739)),0)</f>
        <v>0</v>
      </c>
      <c r="AI1739" s="7">
        <f>IF(T1739&gt;0,RANK(T1739,(N1739:P1739,Q1739:AE1739)),0)</f>
        <v>0</v>
      </c>
      <c r="AJ1739" s="7">
        <f>IF(S1739&gt;0,RANK(S1739,(N1739:P1739,Q1739:AE1739)),0)</f>
        <v>0</v>
      </c>
      <c r="AK1739" s="2">
        <f t="shared" si="699"/>
        <v>1.7137041315948728E-2</v>
      </c>
      <c r="AL1739" s="2">
        <f t="shared" si="700"/>
        <v>0</v>
      </c>
      <c r="AM1739" s="2">
        <f t="shared" si="701"/>
        <v>0</v>
      </c>
      <c r="AN1739" s="2">
        <f t="shared" si="702"/>
        <v>0</v>
      </c>
      <c r="AP1739" t="s">
        <v>1137</v>
      </c>
      <c r="AQ1739" t="s">
        <v>340</v>
      </c>
      <c r="AT1739">
        <v>2</v>
      </c>
      <c r="AU1739" s="95">
        <v>45</v>
      </c>
      <c r="AV1739" s="97">
        <v>41</v>
      </c>
      <c r="AW1739" s="100">
        <f t="shared" si="703"/>
        <v>45041</v>
      </c>
      <c r="AY1739" s="7" t="s">
        <v>1461</v>
      </c>
      <c r="BI1739" s="1">
        <v>16226</v>
      </c>
      <c r="BJ1739" s="1">
        <v>561</v>
      </c>
    </row>
    <row r="1740" spans="1:62" ht="13" hidden="1" customHeight="1" outlineLevel="1">
      <c r="A1740" t="s">
        <v>2041</v>
      </c>
      <c r="B1740" t="s">
        <v>340</v>
      </c>
      <c r="C1740" s="1">
        <f t="shared" si="694"/>
        <v>20487</v>
      </c>
      <c r="D1740" s="7">
        <f>IF(N1740&gt;0, RANK(N1740,(N1740:P1740,Q1740:AE1740)),0)</f>
        <v>2</v>
      </c>
      <c r="E1740" s="7">
        <f>IF(O1740&gt;0,RANK(O1740,(N1740:P1740,Q1740:AE1740)),0)</f>
        <v>1</v>
      </c>
      <c r="F1740" s="7">
        <f>IF(P1740&gt;0,RANK(P1740,(N1740:P1740,Q1740:AE1740)),0)</f>
        <v>3</v>
      </c>
      <c r="G1740" s="1">
        <f t="shared" si="675"/>
        <v>2858</v>
      </c>
      <c r="H1740" s="2">
        <f t="shared" si="676"/>
        <v>0.13950309952652901</v>
      </c>
      <c r="I1740" s="2"/>
      <c r="J1740" s="2">
        <f t="shared" si="695"/>
        <v>0.40669692976033583</v>
      </c>
      <c r="K1740" s="2">
        <f t="shared" si="696"/>
        <v>0.54620002928686484</v>
      </c>
      <c r="L1740" s="2">
        <f t="shared" si="697"/>
        <v>2.9091619075511301E-2</v>
      </c>
      <c r="M1740" s="2">
        <f t="shared" si="698"/>
        <v>1.8011421877288079E-2</v>
      </c>
      <c r="N1740" s="55">
        <f t="shared" si="704"/>
        <v>8332</v>
      </c>
      <c r="O1740" s="55">
        <v>11190</v>
      </c>
      <c r="P1740" s="55">
        <v>596</v>
      </c>
      <c r="Q1740" s="55">
        <v>348</v>
      </c>
      <c r="X1740" s="55">
        <v>21</v>
      </c>
      <c r="AG1740" s="7">
        <f>IF(Q1740&gt;0,RANK(Q1740,(N1740:P1740,Q1740:AE1740)),0)</f>
        <v>4</v>
      </c>
      <c r="AH1740" s="7">
        <f>IF(R1740&gt;0,RANK(R1740,(N1740:P1740,Q1740:AE1740)),0)</f>
        <v>0</v>
      </c>
      <c r="AI1740" s="7">
        <f>IF(T1740&gt;0,RANK(T1740,(N1740:P1740,Q1740:AE1740)),0)</f>
        <v>0</v>
      </c>
      <c r="AJ1740" s="7">
        <f>IF(S1740&gt;0,RANK(S1740,(N1740:P1740,Q1740:AE1740)),0)</f>
        <v>0</v>
      </c>
      <c r="AK1740" s="2">
        <f t="shared" si="699"/>
        <v>1.6986381607848881E-2</v>
      </c>
      <c r="AL1740" s="2">
        <f t="shared" si="700"/>
        <v>0</v>
      </c>
      <c r="AM1740" s="2">
        <f t="shared" si="701"/>
        <v>0</v>
      </c>
      <c r="AN1740" s="2">
        <f t="shared" si="702"/>
        <v>0</v>
      </c>
      <c r="AP1740" t="s">
        <v>2041</v>
      </c>
      <c r="AQ1740" t="s">
        <v>340</v>
      </c>
      <c r="AT1740">
        <v>2</v>
      </c>
      <c r="AU1740" s="95">
        <v>45</v>
      </c>
      <c r="AV1740" s="97">
        <v>43</v>
      </c>
      <c r="AW1740" s="100">
        <f t="shared" si="703"/>
        <v>45043</v>
      </c>
      <c r="AY1740" s="7" t="s">
        <v>1461</v>
      </c>
      <c r="BI1740" s="1">
        <v>8062</v>
      </c>
      <c r="BJ1740" s="1">
        <v>270</v>
      </c>
    </row>
    <row r="1741" spans="1:62" ht="13" hidden="1" customHeight="1" outlineLevel="1">
      <c r="A1741" t="s">
        <v>997</v>
      </c>
      <c r="B1741" t="s">
        <v>340</v>
      </c>
      <c r="C1741" s="1">
        <f t="shared" si="694"/>
        <v>123664</v>
      </c>
      <c r="D1741" s="7">
        <f>IF(N1741&gt;0, RANK(N1741,(N1741:P1741,Q1741:AE1741)),0)</f>
        <v>2</v>
      </c>
      <c r="E1741" s="7">
        <f>IF(O1741&gt;0,RANK(O1741,(N1741:P1741,Q1741:AE1741)),0)</f>
        <v>1</v>
      </c>
      <c r="F1741" s="7">
        <f>IF(P1741&gt;0,RANK(P1741,(N1741:P1741,Q1741:AE1741)),0)</f>
        <v>3</v>
      </c>
      <c r="G1741" s="1">
        <f t="shared" si="675"/>
        <v>40568</v>
      </c>
      <c r="H1741" s="2">
        <f t="shared" si="676"/>
        <v>0.32805020054340794</v>
      </c>
      <c r="I1741" s="2"/>
      <c r="J1741" s="2">
        <f t="shared" si="695"/>
        <v>0.27542372881355931</v>
      </c>
      <c r="K1741" s="2">
        <f t="shared" si="696"/>
        <v>0.60347392935696731</v>
      </c>
      <c r="L1741" s="2">
        <f t="shared" si="697"/>
        <v>6.0154935955492303E-2</v>
      </c>
      <c r="M1741" s="2">
        <f t="shared" si="698"/>
        <v>6.0947405873981134E-2</v>
      </c>
      <c r="N1741" s="55">
        <f t="shared" si="704"/>
        <v>34060</v>
      </c>
      <c r="O1741" s="55">
        <v>74628</v>
      </c>
      <c r="P1741" s="55">
        <v>7439</v>
      </c>
      <c r="Q1741" s="55">
        <v>5969</v>
      </c>
      <c r="X1741" s="55">
        <v>1568</v>
      </c>
      <c r="AG1741" s="7">
        <f>IF(Q1741&gt;0,RANK(Q1741,(N1741:P1741,Q1741:AE1741)),0)</f>
        <v>4</v>
      </c>
      <c r="AH1741" s="7">
        <f>IF(R1741&gt;0,RANK(R1741,(N1741:P1741,Q1741:AE1741)),0)</f>
        <v>0</v>
      </c>
      <c r="AI1741" s="7">
        <f>IF(T1741&gt;0,RANK(T1741,(N1741:P1741,Q1741:AE1741)),0)</f>
        <v>0</v>
      </c>
      <c r="AJ1741" s="7">
        <f>IF(S1741&gt;0,RANK(S1741,(N1741:P1741,Q1741:AE1741)),0)</f>
        <v>0</v>
      </c>
      <c r="AK1741" s="2">
        <f t="shared" si="699"/>
        <v>4.8267887178160176E-2</v>
      </c>
      <c r="AL1741" s="2">
        <f t="shared" si="700"/>
        <v>0</v>
      </c>
      <c r="AM1741" s="2">
        <f t="shared" si="701"/>
        <v>0</v>
      </c>
      <c r="AN1741" s="2">
        <f t="shared" si="702"/>
        <v>0</v>
      </c>
      <c r="AP1741" t="s">
        <v>997</v>
      </c>
      <c r="AQ1741" t="s">
        <v>340</v>
      </c>
      <c r="AT1741">
        <v>2</v>
      </c>
      <c r="AU1741" s="95">
        <v>45</v>
      </c>
      <c r="AV1741" s="97">
        <v>45</v>
      </c>
      <c r="AW1741" s="100">
        <f t="shared" si="703"/>
        <v>45045</v>
      </c>
      <c r="AY1741" s="7" t="s">
        <v>1461</v>
      </c>
      <c r="BI1741" s="1">
        <v>31458</v>
      </c>
      <c r="BJ1741" s="1">
        <v>2602</v>
      </c>
    </row>
    <row r="1742" spans="1:62" ht="13" hidden="1" customHeight="1" outlineLevel="1">
      <c r="A1742" t="s">
        <v>2147</v>
      </c>
      <c r="B1742" t="s">
        <v>340</v>
      </c>
      <c r="C1742" s="1">
        <f t="shared" si="694"/>
        <v>17751</v>
      </c>
      <c r="D1742" s="7">
        <f>IF(N1742&gt;0, RANK(N1742,(N1742:P1742,Q1742:AE1742)),0)</f>
        <v>2</v>
      </c>
      <c r="E1742" s="7">
        <f>IF(O1742&gt;0,RANK(O1742,(N1742:P1742,Q1742:AE1742)),0)</f>
        <v>1</v>
      </c>
      <c r="F1742" s="7">
        <f>IF(P1742&gt;0,RANK(P1742,(N1742:P1742,Q1742:AE1742)),0)</f>
        <v>3</v>
      </c>
      <c r="G1742" s="1">
        <f t="shared" si="675"/>
        <v>4438</v>
      </c>
      <c r="H1742" s="2">
        <f t="shared" si="676"/>
        <v>0.25001408371359363</v>
      </c>
      <c r="I1742" s="2"/>
      <c r="J1742" s="2">
        <f t="shared" si="695"/>
        <v>0.34679736352881529</v>
      </c>
      <c r="K1742" s="2">
        <f t="shared" si="696"/>
        <v>0.59681144724240887</v>
      </c>
      <c r="L1742" s="2">
        <f t="shared" si="697"/>
        <v>3.312489437214805E-2</v>
      </c>
      <c r="M1742" s="2">
        <f t="shared" si="698"/>
        <v>2.3266294856627789E-2</v>
      </c>
      <c r="N1742" s="55">
        <f t="shared" si="704"/>
        <v>6156</v>
      </c>
      <c r="O1742" s="55">
        <v>10594</v>
      </c>
      <c r="P1742" s="55">
        <v>588</v>
      </c>
      <c r="Q1742" s="55">
        <v>364</v>
      </c>
      <c r="X1742" s="55">
        <v>49</v>
      </c>
      <c r="AG1742" s="7">
        <f>IF(Q1742&gt;0,RANK(Q1742,(N1742:P1742,Q1742:AE1742)),0)</f>
        <v>4</v>
      </c>
      <c r="AH1742" s="7">
        <f>IF(R1742&gt;0,RANK(R1742,(N1742:P1742,Q1742:AE1742)),0)</f>
        <v>0</v>
      </c>
      <c r="AI1742" s="7">
        <f>IF(T1742&gt;0,RANK(T1742,(N1742:P1742,Q1742:AE1742)),0)</f>
        <v>0</v>
      </c>
      <c r="AJ1742" s="7">
        <f>IF(S1742&gt;0,RANK(S1742,(N1742:P1742,Q1742:AE1742)),0)</f>
        <v>0</v>
      </c>
      <c r="AK1742" s="2">
        <f t="shared" si="699"/>
        <v>2.0505886992282125E-2</v>
      </c>
      <c r="AL1742" s="2">
        <f t="shared" si="700"/>
        <v>0</v>
      </c>
      <c r="AM1742" s="2">
        <f t="shared" si="701"/>
        <v>0</v>
      </c>
      <c r="AN1742" s="2">
        <f t="shared" si="702"/>
        <v>0</v>
      </c>
      <c r="AP1742" t="s">
        <v>2147</v>
      </c>
      <c r="AQ1742" t="s">
        <v>340</v>
      </c>
      <c r="AT1742">
        <v>2</v>
      </c>
      <c r="AU1742" s="95">
        <v>45</v>
      </c>
      <c r="AV1742" s="97">
        <v>47</v>
      </c>
      <c r="AW1742" s="100">
        <f t="shared" si="703"/>
        <v>45047</v>
      </c>
      <c r="AY1742" s="7" t="s">
        <v>1461</v>
      </c>
      <c r="BI1742" s="1">
        <v>5839</v>
      </c>
      <c r="BJ1742" s="1">
        <v>317</v>
      </c>
    </row>
    <row r="1743" spans="1:62" ht="13" hidden="1" customHeight="1" outlineLevel="1">
      <c r="A1743" t="s">
        <v>2479</v>
      </c>
      <c r="B1743" t="s">
        <v>340</v>
      </c>
      <c r="C1743" s="1">
        <f t="shared" si="694"/>
        <v>5872</v>
      </c>
      <c r="D1743" s="7">
        <f>IF(N1743&gt;0, RANK(N1743,(N1743:P1743,Q1743:AE1743)),0)</f>
        <v>1</v>
      </c>
      <c r="E1743" s="7">
        <f>IF(O1743&gt;0,RANK(O1743,(N1743:P1743,Q1743:AE1743)),0)</f>
        <v>2</v>
      </c>
      <c r="F1743" s="7">
        <f>IF(P1743&gt;0,RANK(P1743,(N1743:P1743,Q1743:AE1743)),0)</f>
        <v>3</v>
      </c>
      <c r="G1743" s="1">
        <f t="shared" si="675"/>
        <v>1798</v>
      </c>
      <c r="H1743" s="2">
        <f t="shared" si="676"/>
        <v>0.30619891008174388</v>
      </c>
      <c r="I1743" s="2"/>
      <c r="J1743" s="2">
        <f t="shared" si="695"/>
        <v>0.63862397820163486</v>
      </c>
      <c r="K1743" s="2">
        <f t="shared" si="696"/>
        <v>0.33242506811989103</v>
      </c>
      <c r="L1743" s="2">
        <f t="shared" si="697"/>
        <v>2.0946866485013624E-2</v>
      </c>
      <c r="M1743" s="2">
        <f t="shared" si="698"/>
        <v>8.0040871934604872E-3</v>
      </c>
      <c r="N1743" s="55">
        <f t="shared" si="704"/>
        <v>3750</v>
      </c>
      <c r="O1743" s="55">
        <v>1952</v>
      </c>
      <c r="P1743" s="55">
        <v>123</v>
      </c>
      <c r="Q1743" s="55">
        <v>45</v>
      </c>
      <c r="X1743" s="55">
        <v>2</v>
      </c>
      <c r="AG1743" s="7">
        <f>IF(Q1743&gt;0,RANK(Q1743,(N1743:P1743,Q1743:AE1743)),0)</f>
        <v>4</v>
      </c>
      <c r="AH1743" s="7">
        <f>IF(R1743&gt;0,RANK(R1743,(N1743:P1743,Q1743:AE1743)),0)</f>
        <v>0</v>
      </c>
      <c r="AI1743" s="7">
        <f>IF(T1743&gt;0,RANK(T1743,(N1743:P1743,Q1743:AE1743)),0)</f>
        <v>0</v>
      </c>
      <c r="AJ1743" s="7">
        <f>IF(S1743&gt;0,RANK(S1743,(N1743:P1743,Q1743:AE1743)),0)</f>
        <v>0</v>
      </c>
      <c r="AK1743" s="2">
        <f t="shared" si="699"/>
        <v>7.6634877384196189E-3</v>
      </c>
      <c r="AL1743" s="2">
        <f t="shared" si="700"/>
        <v>0</v>
      </c>
      <c r="AM1743" s="2">
        <f t="shared" si="701"/>
        <v>0</v>
      </c>
      <c r="AN1743" s="2">
        <f t="shared" si="702"/>
        <v>0</v>
      </c>
      <c r="AP1743" t="s">
        <v>2479</v>
      </c>
      <c r="AQ1743" t="s">
        <v>340</v>
      </c>
      <c r="AT1743">
        <v>2</v>
      </c>
      <c r="AU1743" s="95">
        <v>45</v>
      </c>
      <c r="AV1743" s="97">
        <v>49</v>
      </c>
      <c r="AW1743" s="100">
        <f t="shared" si="703"/>
        <v>45049</v>
      </c>
      <c r="AY1743" s="7" t="s">
        <v>1461</v>
      </c>
      <c r="BI1743" s="1">
        <v>3578</v>
      </c>
      <c r="BJ1743" s="1">
        <v>172</v>
      </c>
    </row>
    <row r="1744" spans="1:62" ht="13" hidden="1" customHeight="1" outlineLevel="1">
      <c r="A1744" t="s">
        <v>1975</v>
      </c>
      <c r="B1744" t="s">
        <v>340</v>
      </c>
      <c r="C1744" s="1">
        <f t="shared" si="694"/>
        <v>68443</v>
      </c>
      <c r="D1744" s="7">
        <f>IF(N1744&gt;0, RANK(N1744,(N1744:P1744,Q1744:AE1744)),0)</f>
        <v>2</v>
      </c>
      <c r="E1744" s="7">
        <f>IF(O1744&gt;0,RANK(O1744,(N1744:P1744,Q1744:AE1744)),0)</f>
        <v>1</v>
      </c>
      <c r="F1744" s="7">
        <f>IF(P1744&gt;0,RANK(P1744,(N1744:P1744,Q1744:AE1744)),0)</f>
        <v>3</v>
      </c>
      <c r="G1744" s="1">
        <f t="shared" si="675"/>
        <v>25521</v>
      </c>
      <c r="H1744" s="2">
        <f t="shared" si="676"/>
        <v>0.37287962245956491</v>
      </c>
      <c r="I1744" s="2"/>
      <c r="J1744" s="2">
        <f t="shared" si="695"/>
        <v>0.28428035007232294</v>
      </c>
      <c r="K1744" s="2">
        <f t="shared" si="696"/>
        <v>0.65715997253188785</v>
      </c>
      <c r="L1744" s="2">
        <f t="shared" si="697"/>
        <v>3.4656575544613766E-2</v>
      </c>
      <c r="M1744" s="2">
        <f t="shared" si="698"/>
        <v>2.390310185117539E-2</v>
      </c>
      <c r="N1744" s="55">
        <f t="shared" si="704"/>
        <v>19457</v>
      </c>
      <c r="O1744" s="55">
        <v>44978</v>
      </c>
      <c r="P1744" s="55">
        <v>2372</v>
      </c>
      <c r="Q1744" s="55">
        <v>1521</v>
      </c>
      <c r="X1744" s="55">
        <v>115</v>
      </c>
      <c r="AG1744" s="7">
        <f>IF(Q1744&gt;0,RANK(Q1744,(N1744:P1744,Q1744:AE1744)),0)</f>
        <v>4</v>
      </c>
      <c r="AH1744" s="7">
        <f>IF(R1744&gt;0,RANK(R1744,(N1744:P1744,Q1744:AE1744)),0)</f>
        <v>0</v>
      </c>
      <c r="AI1744" s="7">
        <f>IF(T1744&gt;0,RANK(T1744,(N1744:P1744,Q1744:AE1744)),0)</f>
        <v>0</v>
      </c>
      <c r="AJ1744" s="7">
        <f>IF(S1744&gt;0,RANK(S1744,(N1744:P1744,Q1744:AE1744)),0)</f>
        <v>0</v>
      </c>
      <c r="AK1744" s="2">
        <f t="shared" si="699"/>
        <v>2.2222871586575689E-2</v>
      </c>
      <c r="AL1744" s="2">
        <f t="shared" si="700"/>
        <v>0</v>
      </c>
      <c r="AM1744" s="2">
        <f t="shared" si="701"/>
        <v>0</v>
      </c>
      <c r="AN1744" s="2">
        <f t="shared" si="702"/>
        <v>0</v>
      </c>
      <c r="AP1744" t="s">
        <v>1975</v>
      </c>
      <c r="AQ1744" t="s">
        <v>340</v>
      </c>
      <c r="AT1744">
        <v>2</v>
      </c>
      <c r="AU1744" s="95">
        <v>45</v>
      </c>
      <c r="AV1744" s="97">
        <v>51</v>
      </c>
      <c r="AW1744" s="100">
        <f t="shared" si="703"/>
        <v>45051</v>
      </c>
      <c r="AY1744" s="7" t="s">
        <v>1461</v>
      </c>
      <c r="BI1744" s="1">
        <v>18251</v>
      </c>
      <c r="BJ1744" s="1">
        <v>1206</v>
      </c>
    </row>
    <row r="1745" spans="1:62" ht="13" hidden="1" customHeight="1" outlineLevel="1">
      <c r="A1745" t="s">
        <v>297</v>
      </c>
      <c r="B1745" t="s">
        <v>340</v>
      </c>
      <c r="C1745" s="1">
        <f t="shared" si="694"/>
        <v>6660</v>
      </c>
      <c r="D1745" s="7">
        <f>IF(N1745&gt;0, RANK(N1745,(N1745:P1745,Q1745:AE1745)),0)</f>
        <v>1</v>
      </c>
      <c r="E1745" s="7">
        <f>IF(O1745&gt;0,RANK(O1745,(N1745:P1745,Q1745:AE1745)),0)</f>
        <v>2</v>
      </c>
      <c r="F1745" s="7">
        <f>IF(P1745&gt;0,RANK(P1745,(N1745:P1745,Q1745:AE1745)),0)</f>
        <v>3</v>
      </c>
      <c r="G1745" s="1">
        <f t="shared" si="675"/>
        <v>625</v>
      </c>
      <c r="H1745" s="2">
        <f t="shared" si="676"/>
        <v>9.3843843843843838E-2</v>
      </c>
      <c r="I1745" s="2"/>
      <c r="J1745" s="2">
        <f t="shared" si="695"/>
        <v>0.52822822822822824</v>
      </c>
      <c r="K1745" s="2">
        <f t="shared" si="696"/>
        <v>0.43438438438438437</v>
      </c>
      <c r="L1745" s="2">
        <f t="shared" si="697"/>
        <v>2.1471471471471472E-2</v>
      </c>
      <c r="M1745" s="2">
        <f t="shared" si="698"/>
        <v>1.5915915915915922E-2</v>
      </c>
      <c r="N1745" s="55">
        <f t="shared" si="704"/>
        <v>3518</v>
      </c>
      <c r="O1745" s="55">
        <v>2893</v>
      </c>
      <c r="P1745" s="55">
        <v>143</v>
      </c>
      <c r="Q1745" s="55">
        <v>98</v>
      </c>
      <c r="X1745" s="55">
        <v>8</v>
      </c>
      <c r="AG1745" s="7">
        <f>IF(Q1745&gt;0,RANK(Q1745,(N1745:P1745,Q1745:AE1745)),0)</f>
        <v>4</v>
      </c>
      <c r="AH1745" s="7">
        <f>IF(R1745&gt;0,RANK(R1745,(N1745:P1745,Q1745:AE1745)),0)</f>
        <v>0</v>
      </c>
      <c r="AI1745" s="7">
        <f>IF(T1745&gt;0,RANK(T1745,(N1745:P1745,Q1745:AE1745)),0)</f>
        <v>0</v>
      </c>
      <c r="AJ1745" s="7">
        <f>IF(S1745&gt;0,RANK(S1745,(N1745:P1745,Q1745:AE1745)),0)</f>
        <v>0</v>
      </c>
      <c r="AK1745" s="2">
        <f t="shared" si="699"/>
        <v>1.4714714714714715E-2</v>
      </c>
      <c r="AL1745" s="2">
        <f t="shared" si="700"/>
        <v>0</v>
      </c>
      <c r="AM1745" s="2">
        <f t="shared" si="701"/>
        <v>0</v>
      </c>
      <c r="AN1745" s="2">
        <f t="shared" si="702"/>
        <v>0</v>
      </c>
      <c r="AP1745" t="s">
        <v>297</v>
      </c>
      <c r="AQ1745" t="s">
        <v>340</v>
      </c>
      <c r="AT1745">
        <v>2</v>
      </c>
      <c r="AU1745" s="95">
        <v>45</v>
      </c>
      <c r="AV1745" s="97">
        <v>53</v>
      </c>
      <c r="AW1745" s="100">
        <f t="shared" si="703"/>
        <v>45053</v>
      </c>
      <c r="AY1745" s="7" t="s">
        <v>1461</v>
      </c>
      <c r="BI1745" s="1">
        <v>3390</v>
      </c>
      <c r="BJ1745" s="1">
        <v>128</v>
      </c>
    </row>
    <row r="1746" spans="1:62" ht="13" hidden="1" customHeight="1" outlineLevel="1">
      <c r="A1746" t="s">
        <v>577</v>
      </c>
      <c r="B1746" t="s">
        <v>340</v>
      </c>
      <c r="C1746" s="1">
        <f t="shared" si="694"/>
        <v>19470</v>
      </c>
      <c r="D1746" s="7">
        <f>IF(N1746&gt;0, RANK(N1746,(N1746:P1746,Q1746:AE1746)),0)</f>
        <v>2</v>
      </c>
      <c r="E1746" s="7">
        <f>IF(O1746&gt;0,RANK(O1746,(N1746:P1746,Q1746:AE1746)),0)</f>
        <v>1</v>
      </c>
      <c r="F1746" s="7">
        <f>IF(P1746&gt;0,RANK(P1746,(N1746:P1746,Q1746:AE1746)),0)</f>
        <v>3</v>
      </c>
      <c r="G1746" s="1">
        <f t="shared" si="675"/>
        <v>3959</v>
      </c>
      <c r="H1746" s="2">
        <f t="shared" si="676"/>
        <v>0.20333846944016434</v>
      </c>
      <c r="I1746" s="2"/>
      <c r="J1746" s="2">
        <f t="shared" si="695"/>
        <v>0.37190549563430919</v>
      </c>
      <c r="K1746" s="2">
        <f t="shared" si="696"/>
        <v>0.57524396507447351</v>
      </c>
      <c r="L1746" s="2">
        <f t="shared" si="697"/>
        <v>3.1843862352336931E-2</v>
      </c>
      <c r="M1746" s="2">
        <f t="shared" si="698"/>
        <v>2.1006676938880371E-2</v>
      </c>
      <c r="N1746" s="55">
        <f t="shared" si="704"/>
        <v>7241</v>
      </c>
      <c r="O1746" s="55">
        <v>11200</v>
      </c>
      <c r="P1746" s="55">
        <v>620</v>
      </c>
      <c r="Q1746" s="55">
        <v>382</v>
      </c>
      <c r="X1746" s="55">
        <v>27</v>
      </c>
      <c r="AG1746" s="7">
        <f>IF(Q1746&gt;0,RANK(Q1746,(N1746:P1746,Q1746:AE1746)),0)</f>
        <v>4</v>
      </c>
      <c r="AH1746" s="7">
        <f>IF(R1746&gt;0,RANK(R1746,(N1746:P1746,Q1746:AE1746)),0)</f>
        <v>0</v>
      </c>
      <c r="AI1746" s="7">
        <f>IF(T1746&gt;0,RANK(T1746,(N1746:P1746,Q1746:AE1746)),0)</f>
        <v>0</v>
      </c>
      <c r="AJ1746" s="7">
        <f>IF(S1746&gt;0,RANK(S1746,(N1746:P1746,Q1746:AE1746)),0)</f>
        <v>0</v>
      </c>
      <c r="AK1746" s="2">
        <f t="shared" si="699"/>
        <v>1.9619928094504364E-2</v>
      </c>
      <c r="AL1746" s="2">
        <f t="shared" si="700"/>
        <v>0</v>
      </c>
      <c r="AM1746" s="2">
        <f t="shared" si="701"/>
        <v>0</v>
      </c>
      <c r="AN1746" s="2">
        <f t="shared" si="702"/>
        <v>0</v>
      </c>
      <c r="AP1746" t="s">
        <v>577</v>
      </c>
      <c r="AQ1746" t="s">
        <v>340</v>
      </c>
      <c r="AT1746">
        <v>2</v>
      </c>
      <c r="AU1746" s="95">
        <v>45</v>
      </c>
      <c r="AV1746" s="97">
        <v>55</v>
      </c>
      <c r="AW1746" s="100">
        <f t="shared" si="703"/>
        <v>45055</v>
      </c>
      <c r="AY1746" s="7" t="s">
        <v>1461</v>
      </c>
      <c r="BI1746" s="1">
        <v>6766</v>
      </c>
      <c r="BJ1746" s="1">
        <v>475</v>
      </c>
    </row>
    <row r="1747" spans="1:62" ht="13" hidden="1" customHeight="1" outlineLevel="1">
      <c r="A1747" t="s">
        <v>2121</v>
      </c>
      <c r="B1747" t="s">
        <v>340</v>
      </c>
      <c r="C1747" s="1">
        <f t="shared" si="694"/>
        <v>20158</v>
      </c>
      <c r="D1747" s="7">
        <f>IF(N1747&gt;0, RANK(N1747,(N1747:P1747,Q1747:AE1747)),0)</f>
        <v>2</v>
      </c>
      <c r="E1747" s="7">
        <f>IF(O1747&gt;0,RANK(O1747,(N1747:P1747,Q1747:AE1747)),0)</f>
        <v>1</v>
      </c>
      <c r="F1747" s="7">
        <f>IF(P1747&gt;0,RANK(P1747,(N1747:P1747,Q1747:AE1747)),0)</f>
        <v>4</v>
      </c>
      <c r="G1747" s="1">
        <f t="shared" si="675"/>
        <v>5342</v>
      </c>
      <c r="H1747" s="2">
        <f t="shared" si="676"/>
        <v>0.26500644905248538</v>
      </c>
      <c r="I1747" s="2"/>
      <c r="J1747" s="2">
        <f t="shared" si="695"/>
        <v>0.3437841055660284</v>
      </c>
      <c r="K1747" s="2">
        <f t="shared" si="696"/>
        <v>0.60879055461851372</v>
      </c>
      <c r="L1747" s="2">
        <f t="shared" si="697"/>
        <v>2.2670899890862187E-2</v>
      </c>
      <c r="M1747" s="2">
        <f t="shared" si="698"/>
        <v>2.4754439924595636E-2</v>
      </c>
      <c r="N1747" s="55">
        <f t="shared" si="704"/>
        <v>6930</v>
      </c>
      <c r="O1747" s="55">
        <v>12272</v>
      </c>
      <c r="P1747" s="55">
        <v>457</v>
      </c>
      <c r="Q1747" s="55">
        <v>474</v>
      </c>
      <c r="X1747" s="55">
        <v>25</v>
      </c>
      <c r="AG1747" s="7">
        <f>IF(Q1747&gt;0,RANK(Q1747,(N1747:P1747,Q1747:AE1747)),0)</f>
        <v>3</v>
      </c>
      <c r="AH1747" s="7">
        <f>IF(R1747&gt;0,RANK(R1747,(N1747:P1747,Q1747:AE1747)),0)</f>
        <v>0</v>
      </c>
      <c r="AI1747" s="7">
        <f>IF(T1747&gt;0,RANK(T1747,(N1747:P1747,Q1747:AE1747)),0)</f>
        <v>0</v>
      </c>
      <c r="AJ1747" s="7">
        <f>IF(S1747&gt;0,RANK(S1747,(N1747:P1747,Q1747:AE1747)),0)</f>
        <v>0</v>
      </c>
      <c r="AK1747" s="2">
        <f t="shared" si="699"/>
        <v>2.3514237523563845E-2</v>
      </c>
      <c r="AL1747" s="2">
        <f t="shared" si="700"/>
        <v>0</v>
      </c>
      <c r="AM1747" s="2">
        <f t="shared" si="701"/>
        <v>0</v>
      </c>
      <c r="AN1747" s="2">
        <f t="shared" si="702"/>
        <v>0</v>
      </c>
      <c r="AP1747" t="s">
        <v>2121</v>
      </c>
      <c r="AQ1747" t="s">
        <v>340</v>
      </c>
      <c r="AT1747">
        <v>2</v>
      </c>
      <c r="AU1747" s="95">
        <v>45</v>
      </c>
      <c r="AV1747" s="97">
        <v>57</v>
      </c>
      <c r="AW1747" s="100">
        <f t="shared" si="703"/>
        <v>45057</v>
      </c>
      <c r="AY1747" s="7" t="s">
        <v>1461</v>
      </c>
      <c r="BI1747" s="1">
        <v>6485</v>
      </c>
      <c r="BJ1747" s="1">
        <v>445</v>
      </c>
    </row>
    <row r="1748" spans="1:62" ht="13" hidden="1" customHeight="1" outlineLevel="1">
      <c r="A1748" t="s">
        <v>2574</v>
      </c>
      <c r="B1748" t="s">
        <v>340</v>
      </c>
      <c r="C1748" s="1">
        <f t="shared" si="694"/>
        <v>15127</v>
      </c>
      <c r="D1748" s="7">
        <f>IF(N1748&gt;0, RANK(N1748,(N1748:P1748,Q1748:AE1748)),0)</f>
        <v>2</v>
      </c>
      <c r="E1748" s="7">
        <f>IF(O1748&gt;0,RANK(O1748,(N1748:P1748,Q1748:AE1748)),0)</f>
        <v>1</v>
      </c>
      <c r="F1748" s="7">
        <f>IF(P1748&gt;0,RANK(P1748,(N1748:P1748,Q1748:AE1748)),0)</f>
        <v>3</v>
      </c>
      <c r="G1748" s="1">
        <f t="shared" ref="G1748:G1811" si="705">IF(C1748&gt;0,MAX(N1748:P1748)-LARGE(N1748:P1748,2),0)</f>
        <v>3896</v>
      </c>
      <c r="H1748" s="2">
        <f t="shared" ref="H1748:H1811" si="706">IF(C1748&gt;0,G1748/C1748,0)</f>
        <v>0.25755272030144777</v>
      </c>
      <c r="I1748" s="2"/>
      <c r="J1748" s="2">
        <f t="shared" si="695"/>
        <v>0.3165201295696437</v>
      </c>
      <c r="K1748" s="2">
        <f t="shared" si="696"/>
        <v>0.57407284987109142</v>
      </c>
      <c r="L1748" s="2">
        <f t="shared" si="697"/>
        <v>7.0337806571031933E-2</v>
      </c>
      <c r="M1748" s="2">
        <f t="shared" si="698"/>
        <v>3.9069213988232945E-2</v>
      </c>
      <c r="N1748" s="55">
        <f t="shared" si="704"/>
        <v>4788</v>
      </c>
      <c r="O1748" s="55">
        <v>8684</v>
      </c>
      <c r="P1748" s="55">
        <v>1064</v>
      </c>
      <c r="Q1748" s="55">
        <v>443</v>
      </c>
      <c r="X1748" s="55">
        <v>148</v>
      </c>
      <c r="AG1748" s="7">
        <f>IF(Q1748&gt;0,RANK(Q1748,(N1748:P1748,Q1748:AE1748)),0)</f>
        <v>4</v>
      </c>
      <c r="AH1748" s="7">
        <f>IF(R1748&gt;0,RANK(R1748,(N1748:P1748,Q1748:AE1748)),0)</f>
        <v>0</v>
      </c>
      <c r="AI1748" s="7">
        <f>IF(T1748&gt;0,RANK(T1748,(N1748:P1748,Q1748:AE1748)),0)</f>
        <v>0</v>
      </c>
      <c r="AJ1748" s="7">
        <f>IF(S1748&gt;0,RANK(S1748,(N1748:P1748,Q1748:AE1748)),0)</f>
        <v>0</v>
      </c>
      <c r="AK1748" s="2">
        <f t="shared" si="699"/>
        <v>2.9285383750908972E-2</v>
      </c>
      <c r="AL1748" s="2">
        <f t="shared" si="700"/>
        <v>0</v>
      </c>
      <c r="AM1748" s="2">
        <f t="shared" si="701"/>
        <v>0</v>
      </c>
      <c r="AN1748" s="2">
        <f t="shared" si="702"/>
        <v>0</v>
      </c>
      <c r="AP1748" t="s">
        <v>2574</v>
      </c>
      <c r="AQ1748" t="s">
        <v>340</v>
      </c>
      <c r="AT1748">
        <v>2</v>
      </c>
      <c r="AU1748" s="95">
        <v>45</v>
      </c>
      <c r="AV1748" s="97">
        <v>59</v>
      </c>
      <c r="AW1748" s="100">
        <f t="shared" si="703"/>
        <v>45059</v>
      </c>
      <c r="AY1748" s="7" t="s">
        <v>1461</v>
      </c>
      <c r="BI1748" s="1">
        <v>4420</v>
      </c>
      <c r="BJ1748" s="1">
        <v>368</v>
      </c>
    </row>
    <row r="1749" spans="1:62" ht="13" hidden="1" customHeight="1" outlineLevel="1">
      <c r="A1749" t="s">
        <v>1579</v>
      </c>
      <c r="B1749" t="s">
        <v>340</v>
      </c>
      <c r="C1749" s="1">
        <f t="shared" si="694"/>
        <v>5784</v>
      </c>
      <c r="D1749" s="7">
        <f>IF(N1749&gt;0, RANK(N1749,(N1749:P1749,Q1749:AE1749)),0)</f>
        <v>1</v>
      </c>
      <c r="E1749" s="7">
        <f>IF(O1749&gt;0,RANK(O1749,(N1749:P1749,Q1749:AE1749)),0)</f>
        <v>2</v>
      </c>
      <c r="F1749" s="7">
        <f>IF(P1749&gt;0,RANK(P1749,(N1749:P1749,Q1749:AE1749)),0)</f>
        <v>3</v>
      </c>
      <c r="G1749" s="1">
        <f t="shared" si="705"/>
        <v>2131</v>
      </c>
      <c r="H1749" s="2">
        <f t="shared" si="706"/>
        <v>0.36843015214384511</v>
      </c>
      <c r="I1749" s="2"/>
      <c r="J1749" s="2">
        <f t="shared" si="695"/>
        <v>0.67098893499308432</v>
      </c>
      <c r="K1749" s="2">
        <f t="shared" si="696"/>
        <v>0.30255878284923926</v>
      </c>
      <c r="L1749" s="2">
        <f t="shared" si="697"/>
        <v>2.0919778699861686E-2</v>
      </c>
      <c r="M1749" s="2">
        <f t="shared" si="698"/>
        <v>5.5325034578147352E-3</v>
      </c>
      <c r="N1749" s="55">
        <f t="shared" si="704"/>
        <v>3881</v>
      </c>
      <c r="O1749" s="55">
        <v>1750</v>
      </c>
      <c r="P1749" s="55">
        <v>121</v>
      </c>
      <c r="Q1749" s="55">
        <v>30</v>
      </c>
      <c r="X1749" s="55">
        <v>2</v>
      </c>
      <c r="AG1749" s="7">
        <f>IF(Q1749&gt;0,RANK(Q1749,(N1749:P1749,Q1749:AE1749)),0)</f>
        <v>4</v>
      </c>
      <c r="AH1749" s="7">
        <f>IF(R1749&gt;0,RANK(R1749,(N1749:P1749,Q1749:AE1749)),0)</f>
        <v>0</v>
      </c>
      <c r="AI1749" s="7">
        <f>IF(T1749&gt;0,RANK(T1749,(N1749:P1749,Q1749:AE1749)),0)</f>
        <v>0</v>
      </c>
      <c r="AJ1749" s="7">
        <f>IF(S1749&gt;0,RANK(S1749,(N1749:P1749,Q1749:AE1749)),0)</f>
        <v>0</v>
      </c>
      <c r="AK1749" s="2">
        <f t="shared" si="699"/>
        <v>5.1867219917012446E-3</v>
      </c>
      <c r="AL1749" s="2">
        <f t="shared" si="700"/>
        <v>0</v>
      </c>
      <c r="AM1749" s="2">
        <f t="shared" si="701"/>
        <v>0</v>
      </c>
      <c r="AN1749" s="2">
        <f t="shared" si="702"/>
        <v>0</v>
      </c>
      <c r="AP1749" t="s">
        <v>1579</v>
      </c>
      <c r="AQ1749" t="s">
        <v>340</v>
      </c>
      <c r="AT1749">
        <v>2</v>
      </c>
      <c r="AU1749" s="95">
        <v>45</v>
      </c>
      <c r="AV1749" s="97">
        <v>61</v>
      </c>
      <c r="AW1749" s="100">
        <f t="shared" si="703"/>
        <v>45061</v>
      </c>
      <c r="AY1749" s="7" t="s">
        <v>1461</v>
      </c>
      <c r="BI1749" s="1">
        <v>3806</v>
      </c>
      <c r="BJ1749" s="1">
        <v>75</v>
      </c>
    </row>
    <row r="1750" spans="1:62" ht="13" hidden="1" customHeight="1" outlineLevel="1">
      <c r="A1750" t="s">
        <v>855</v>
      </c>
      <c r="B1750" t="s">
        <v>340</v>
      </c>
      <c r="C1750" s="1">
        <f t="shared" si="694"/>
        <v>75792</v>
      </c>
      <c r="D1750" s="7">
        <f>IF(N1750&gt;0, RANK(N1750,(N1750:P1750,Q1750:AE1750)),0)</f>
        <v>2</v>
      </c>
      <c r="E1750" s="7">
        <f>IF(O1750&gt;0,RANK(O1750,(N1750:P1750,Q1750:AE1750)),0)</f>
        <v>1</v>
      </c>
      <c r="F1750" s="7">
        <f>IF(P1750&gt;0,RANK(P1750,(N1750:P1750,Q1750:AE1750)),0)</f>
        <v>3</v>
      </c>
      <c r="G1750" s="1">
        <f t="shared" si="705"/>
        <v>30135</v>
      </c>
      <c r="H1750" s="2">
        <f t="shared" si="706"/>
        <v>0.39760132995566816</v>
      </c>
      <c r="I1750" s="2"/>
      <c r="J1750" s="2">
        <f t="shared" si="695"/>
        <v>0.26211209626345788</v>
      </c>
      <c r="K1750" s="2">
        <f t="shared" si="696"/>
        <v>0.65971342621912599</v>
      </c>
      <c r="L1750" s="2">
        <f t="shared" si="697"/>
        <v>4.3104813172894239E-2</v>
      </c>
      <c r="M1750" s="2">
        <f t="shared" si="698"/>
        <v>3.5069664344521891E-2</v>
      </c>
      <c r="N1750" s="55">
        <f t="shared" si="704"/>
        <v>19866</v>
      </c>
      <c r="O1750" s="55">
        <v>50001</v>
      </c>
      <c r="P1750" s="55">
        <v>3267</v>
      </c>
      <c r="Q1750" s="55">
        <v>2505</v>
      </c>
      <c r="X1750" s="55">
        <v>153</v>
      </c>
      <c r="AG1750" s="7">
        <f>IF(Q1750&gt;0,RANK(Q1750,(N1750:P1750,Q1750:AE1750)),0)</f>
        <v>4</v>
      </c>
      <c r="AH1750" s="7">
        <f>IF(R1750&gt;0,RANK(R1750,(N1750:P1750,Q1750:AE1750)),0)</f>
        <v>0</v>
      </c>
      <c r="AI1750" s="7">
        <f>IF(T1750&gt;0,RANK(T1750,(N1750:P1750,Q1750:AE1750)),0)</f>
        <v>0</v>
      </c>
      <c r="AJ1750" s="7">
        <f>IF(S1750&gt;0,RANK(S1750,(N1750:P1750,Q1750:AE1750)),0)</f>
        <v>0</v>
      </c>
      <c r="AK1750" s="2">
        <f t="shared" si="699"/>
        <v>3.3050981633945535E-2</v>
      </c>
      <c r="AL1750" s="2">
        <f t="shared" si="700"/>
        <v>0</v>
      </c>
      <c r="AM1750" s="2">
        <f t="shared" si="701"/>
        <v>0</v>
      </c>
      <c r="AN1750" s="2">
        <f t="shared" si="702"/>
        <v>0</v>
      </c>
      <c r="AP1750" t="s">
        <v>855</v>
      </c>
      <c r="AQ1750" t="s">
        <v>340</v>
      </c>
      <c r="AT1750">
        <v>2</v>
      </c>
      <c r="AU1750" s="95">
        <v>45</v>
      </c>
      <c r="AV1750" s="97">
        <v>63</v>
      </c>
      <c r="AW1750" s="100">
        <f t="shared" si="703"/>
        <v>45063</v>
      </c>
      <c r="AY1750" s="7" t="s">
        <v>1461</v>
      </c>
      <c r="BI1750" s="1">
        <v>18076</v>
      </c>
      <c r="BJ1750" s="1">
        <v>1790</v>
      </c>
    </row>
    <row r="1751" spans="1:62" ht="13" hidden="1" customHeight="1" outlineLevel="1">
      <c r="A1751" t="s">
        <v>2088</v>
      </c>
      <c r="B1751" t="s">
        <v>340</v>
      </c>
      <c r="C1751" s="1">
        <f t="shared" si="694"/>
        <v>3599</v>
      </c>
      <c r="D1751" s="7">
        <f>IF(N1751&gt;0, RANK(N1751,(N1751:P1751,Q1751:AE1751)),0)</f>
        <v>2</v>
      </c>
      <c r="E1751" s="7">
        <f>IF(O1751&gt;0,RANK(O1751,(N1751:P1751,Q1751:AE1751)),0)</f>
        <v>1</v>
      </c>
      <c r="F1751" s="7">
        <f>IF(P1751&gt;0,RANK(P1751,(N1751:P1751,Q1751:AE1751)),0)</f>
        <v>3</v>
      </c>
      <c r="G1751" s="1">
        <f t="shared" si="705"/>
        <v>267</v>
      </c>
      <c r="H1751" s="2">
        <f t="shared" si="706"/>
        <v>7.4187274242845241E-2</v>
      </c>
      <c r="I1751" s="2"/>
      <c r="J1751" s="2">
        <f t="shared" si="695"/>
        <v>0.44845790497360377</v>
      </c>
      <c r="K1751" s="2">
        <f t="shared" si="696"/>
        <v>0.52264517921644904</v>
      </c>
      <c r="L1751" s="2">
        <f t="shared" si="697"/>
        <v>1.3892747985551542E-2</v>
      </c>
      <c r="M1751" s="2">
        <f t="shared" si="698"/>
        <v>1.5004167824395702E-2</v>
      </c>
      <c r="N1751" s="55">
        <f t="shared" si="704"/>
        <v>1614</v>
      </c>
      <c r="O1751" s="55">
        <v>1881</v>
      </c>
      <c r="P1751" s="55">
        <v>50</v>
      </c>
      <c r="Q1751" s="55">
        <v>49</v>
      </c>
      <c r="X1751" s="55">
        <v>5</v>
      </c>
      <c r="AG1751" s="7">
        <f>IF(Q1751&gt;0,RANK(Q1751,(N1751:P1751,Q1751:AE1751)),0)</f>
        <v>4</v>
      </c>
      <c r="AH1751" s="7">
        <f>IF(R1751&gt;0,RANK(R1751,(N1751:P1751,Q1751:AE1751)),0)</f>
        <v>0</v>
      </c>
      <c r="AI1751" s="7">
        <f>IF(T1751&gt;0,RANK(T1751,(N1751:P1751,Q1751:AE1751)),0)</f>
        <v>0</v>
      </c>
      <c r="AJ1751" s="7">
        <f>IF(S1751&gt;0,RANK(S1751,(N1751:P1751,Q1751:AE1751)),0)</f>
        <v>0</v>
      </c>
      <c r="AK1751" s="2">
        <f t="shared" si="699"/>
        <v>1.3614893025840511E-2</v>
      </c>
      <c r="AL1751" s="2">
        <f t="shared" si="700"/>
        <v>0</v>
      </c>
      <c r="AM1751" s="2">
        <f t="shared" si="701"/>
        <v>0</v>
      </c>
      <c r="AN1751" s="2">
        <f t="shared" si="702"/>
        <v>0</v>
      </c>
      <c r="AP1751" t="s">
        <v>2088</v>
      </c>
      <c r="AQ1751" t="s">
        <v>340</v>
      </c>
      <c r="AT1751">
        <v>2</v>
      </c>
      <c r="AU1751" s="95">
        <v>45</v>
      </c>
      <c r="AV1751" s="97">
        <v>65</v>
      </c>
      <c r="AW1751" s="100">
        <f t="shared" si="703"/>
        <v>45065</v>
      </c>
      <c r="AY1751" s="7" t="s">
        <v>1461</v>
      </c>
      <c r="BI1751" s="1">
        <v>1579</v>
      </c>
      <c r="BJ1751" s="1">
        <v>35</v>
      </c>
    </row>
    <row r="1752" spans="1:62" ht="13" hidden="1" customHeight="1" outlineLevel="1">
      <c r="A1752" t="s">
        <v>2300</v>
      </c>
      <c r="B1752" t="s">
        <v>340</v>
      </c>
      <c r="C1752" s="1">
        <f t="shared" si="694"/>
        <v>8760</v>
      </c>
      <c r="D1752" s="7">
        <f>IF(N1752&gt;0, RANK(N1752,(N1752:P1752,Q1752:AE1752)),0)</f>
        <v>1</v>
      </c>
      <c r="E1752" s="7">
        <f>IF(O1752&gt;0,RANK(O1752,(N1752:P1752,Q1752:AE1752)),0)</f>
        <v>2</v>
      </c>
      <c r="F1752" s="7">
        <f>IF(P1752&gt;0,RANK(P1752,(N1752:P1752,Q1752:AE1752)),0)</f>
        <v>3</v>
      </c>
      <c r="G1752" s="1">
        <f t="shared" si="705"/>
        <v>2400</v>
      </c>
      <c r="H1752" s="2">
        <f t="shared" si="706"/>
        <v>0.27397260273972601</v>
      </c>
      <c r="I1752" s="2"/>
      <c r="J1752" s="2">
        <f t="shared" si="695"/>
        <v>0.62260273972602742</v>
      </c>
      <c r="K1752" s="2">
        <f t="shared" si="696"/>
        <v>0.34863013698630135</v>
      </c>
      <c r="L1752" s="2">
        <f t="shared" si="697"/>
        <v>2.1118721461187213E-2</v>
      </c>
      <c r="M1752" s="2">
        <f t="shared" si="698"/>
        <v>7.6484018264840123E-3</v>
      </c>
      <c r="N1752" s="55">
        <f t="shared" si="704"/>
        <v>5454</v>
      </c>
      <c r="O1752" s="55">
        <v>3054</v>
      </c>
      <c r="P1752" s="55">
        <v>185</v>
      </c>
      <c r="Q1752" s="55">
        <v>62</v>
      </c>
      <c r="X1752" s="55">
        <v>5</v>
      </c>
      <c r="AG1752" s="7">
        <f>IF(Q1752&gt;0,RANK(Q1752,(N1752:P1752,Q1752:AE1752)),0)</f>
        <v>4</v>
      </c>
      <c r="AH1752" s="7">
        <f>IF(R1752&gt;0,RANK(R1752,(N1752:P1752,Q1752:AE1752)),0)</f>
        <v>0</v>
      </c>
      <c r="AI1752" s="7">
        <f>IF(T1752&gt;0,RANK(T1752,(N1752:P1752,Q1752:AE1752)),0)</f>
        <v>0</v>
      </c>
      <c r="AJ1752" s="7">
        <f>IF(S1752&gt;0,RANK(S1752,(N1752:P1752,Q1752:AE1752)),0)</f>
        <v>0</v>
      </c>
      <c r="AK1752" s="2">
        <f t="shared" si="699"/>
        <v>7.0776255707762558E-3</v>
      </c>
      <c r="AL1752" s="2">
        <f t="shared" si="700"/>
        <v>0</v>
      </c>
      <c r="AM1752" s="2">
        <f t="shared" si="701"/>
        <v>0</v>
      </c>
      <c r="AN1752" s="2">
        <f t="shared" si="702"/>
        <v>0</v>
      </c>
      <c r="AP1752" t="s">
        <v>2300</v>
      </c>
      <c r="AQ1752" t="s">
        <v>340</v>
      </c>
      <c r="AT1752">
        <v>2</v>
      </c>
      <c r="AU1752" s="95">
        <v>45</v>
      </c>
      <c r="AV1752" s="97">
        <v>67</v>
      </c>
      <c r="AW1752" s="100">
        <f t="shared" si="703"/>
        <v>45067</v>
      </c>
      <c r="AY1752" s="7" t="s">
        <v>1461</v>
      </c>
      <c r="BI1752" s="1">
        <v>5314</v>
      </c>
      <c r="BJ1752" s="1">
        <v>140</v>
      </c>
    </row>
    <row r="1753" spans="1:62" ht="13" hidden="1" customHeight="1" outlineLevel="1">
      <c r="A1753" t="s">
        <v>1191</v>
      </c>
      <c r="B1753" t="s">
        <v>340</v>
      </c>
      <c r="C1753" s="1">
        <f t="shared" si="694"/>
        <v>6236</v>
      </c>
      <c r="D1753" s="7">
        <f>IF(N1753&gt;0, RANK(N1753,(N1753:P1753,Q1753:AE1753)),0)</f>
        <v>1</v>
      </c>
      <c r="E1753" s="7">
        <f>IF(O1753&gt;0,RANK(O1753,(N1753:P1753,Q1753:AE1753)),0)</f>
        <v>2</v>
      </c>
      <c r="F1753" s="7">
        <f>IF(P1753&gt;0,RANK(P1753,(N1753:P1753,Q1753:AE1753)),0)</f>
        <v>3</v>
      </c>
      <c r="G1753" s="1">
        <f t="shared" si="705"/>
        <v>1319</v>
      </c>
      <c r="H1753" s="2">
        <f t="shared" si="706"/>
        <v>0.21151379089159716</v>
      </c>
      <c r="I1753" s="2"/>
      <c r="J1753" s="2">
        <f t="shared" si="695"/>
        <v>0.58899935856318153</v>
      </c>
      <c r="K1753" s="2">
        <f t="shared" si="696"/>
        <v>0.37748556767158437</v>
      </c>
      <c r="L1753" s="2">
        <f t="shared" si="697"/>
        <v>2.4053880692751765E-2</v>
      </c>
      <c r="M1753" s="2">
        <f t="shared" si="698"/>
        <v>9.4611930724823393E-3</v>
      </c>
      <c r="N1753" s="55">
        <f t="shared" si="704"/>
        <v>3673</v>
      </c>
      <c r="O1753" s="55">
        <v>2354</v>
      </c>
      <c r="P1753" s="55">
        <v>150</v>
      </c>
      <c r="Q1753" s="55">
        <v>57</v>
      </c>
      <c r="X1753" s="55">
        <v>2</v>
      </c>
      <c r="AG1753" s="7">
        <f>IF(Q1753&gt;0,RANK(Q1753,(N1753:P1753,Q1753:AE1753)),0)</f>
        <v>4</v>
      </c>
      <c r="AH1753" s="7">
        <f>IF(R1753&gt;0,RANK(R1753,(N1753:P1753,Q1753:AE1753)),0)</f>
        <v>0</v>
      </c>
      <c r="AI1753" s="7">
        <f>IF(T1753&gt;0,RANK(T1753,(N1753:P1753,Q1753:AE1753)),0)</f>
        <v>0</v>
      </c>
      <c r="AJ1753" s="7">
        <f>IF(S1753&gt;0,RANK(S1753,(N1753:P1753,Q1753:AE1753)),0)</f>
        <v>0</v>
      </c>
      <c r="AK1753" s="2">
        <f t="shared" si="699"/>
        <v>9.1404746632456711E-3</v>
      </c>
      <c r="AL1753" s="2">
        <f t="shared" si="700"/>
        <v>0</v>
      </c>
      <c r="AM1753" s="2">
        <f t="shared" si="701"/>
        <v>0</v>
      </c>
      <c r="AN1753" s="2">
        <f t="shared" si="702"/>
        <v>0</v>
      </c>
      <c r="AP1753" t="s">
        <v>1191</v>
      </c>
      <c r="AQ1753" t="s">
        <v>340</v>
      </c>
      <c r="AT1753">
        <v>2</v>
      </c>
      <c r="AU1753" s="95">
        <v>45</v>
      </c>
      <c r="AV1753" s="97">
        <v>69</v>
      </c>
      <c r="AW1753" s="100">
        <f t="shared" si="703"/>
        <v>45069</v>
      </c>
      <c r="AY1753" s="7" t="s">
        <v>1461</v>
      </c>
      <c r="BI1753" s="1">
        <v>3538</v>
      </c>
      <c r="BJ1753" s="1">
        <v>135</v>
      </c>
    </row>
    <row r="1754" spans="1:62" ht="13" hidden="1" customHeight="1" outlineLevel="1">
      <c r="A1754" t="s">
        <v>2394</v>
      </c>
      <c r="B1754" t="s">
        <v>340</v>
      </c>
      <c r="C1754" s="1">
        <f t="shared" si="694"/>
        <v>10990</v>
      </c>
      <c r="D1754" s="7">
        <f>IF(N1754&gt;0, RANK(N1754,(N1754:P1754,Q1754:AE1754)),0)</f>
        <v>2</v>
      </c>
      <c r="E1754" s="7">
        <f>IF(O1754&gt;0,RANK(O1754,(N1754:P1754,Q1754:AE1754)),0)</f>
        <v>1</v>
      </c>
      <c r="F1754" s="7">
        <f>IF(P1754&gt;0,RANK(P1754,(N1754:P1754,Q1754:AE1754)),0)</f>
        <v>3</v>
      </c>
      <c r="G1754" s="1">
        <f t="shared" si="705"/>
        <v>2788</v>
      </c>
      <c r="H1754" s="2">
        <f t="shared" si="706"/>
        <v>0.25368516833484989</v>
      </c>
      <c r="I1754" s="2"/>
      <c r="J1754" s="2">
        <f t="shared" si="695"/>
        <v>0.34504094631483168</v>
      </c>
      <c r="K1754" s="2">
        <f t="shared" si="696"/>
        <v>0.59872611464968151</v>
      </c>
      <c r="L1754" s="2">
        <f t="shared" si="697"/>
        <v>3.7124658780709738E-2</v>
      </c>
      <c r="M1754" s="2">
        <f t="shared" si="698"/>
        <v>1.9108280254777135E-2</v>
      </c>
      <c r="N1754" s="55">
        <f t="shared" si="704"/>
        <v>3792</v>
      </c>
      <c r="O1754" s="55">
        <v>6580</v>
      </c>
      <c r="P1754" s="55">
        <v>408</v>
      </c>
      <c r="Q1754" s="55">
        <v>202</v>
      </c>
      <c r="X1754" s="55">
        <v>8</v>
      </c>
      <c r="AG1754" s="7">
        <f>IF(Q1754&gt;0,RANK(Q1754,(N1754:P1754,Q1754:AE1754)),0)</f>
        <v>4</v>
      </c>
      <c r="AH1754" s="7">
        <f>IF(R1754&gt;0,RANK(R1754,(N1754:P1754,Q1754:AE1754)),0)</f>
        <v>0</v>
      </c>
      <c r="AI1754" s="7">
        <f>IF(T1754&gt;0,RANK(T1754,(N1754:P1754,Q1754:AE1754)),0)</f>
        <v>0</v>
      </c>
      <c r="AJ1754" s="7">
        <f>IF(S1754&gt;0,RANK(S1754,(N1754:P1754,Q1754:AE1754)),0)</f>
        <v>0</v>
      </c>
      <c r="AK1754" s="2">
        <f t="shared" si="699"/>
        <v>1.8380345768880802E-2</v>
      </c>
      <c r="AL1754" s="2">
        <f t="shared" si="700"/>
        <v>0</v>
      </c>
      <c r="AM1754" s="2">
        <f t="shared" si="701"/>
        <v>0</v>
      </c>
      <c r="AN1754" s="2">
        <f t="shared" si="702"/>
        <v>0</v>
      </c>
      <c r="AP1754" t="s">
        <v>2394</v>
      </c>
      <c r="AQ1754" t="s">
        <v>340</v>
      </c>
      <c r="AT1754">
        <v>2</v>
      </c>
      <c r="AU1754" s="95">
        <v>45</v>
      </c>
      <c r="AV1754" s="97">
        <v>71</v>
      </c>
      <c r="AW1754" s="100">
        <f t="shared" si="703"/>
        <v>45071</v>
      </c>
      <c r="AY1754" s="7" t="s">
        <v>1461</v>
      </c>
      <c r="BI1754" s="1">
        <v>3579</v>
      </c>
      <c r="BJ1754" s="1">
        <v>213</v>
      </c>
    </row>
    <row r="1755" spans="1:62" ht="13" hidden="1" customHeight="1" outlineLevel="1">
      <c r="A1755" t="s">
        <v>1286</v>
      </c>
      <c r="B1755" t="s">
        <v>340</v>
      </c>
      <c r="C1755" s="1">
        <f t="shared" si="694"/>
        <v>20366</v>
      </c>
      <c r="D1755" s="7">
        <f>IF(N1755&gt;0, RANK(N1755,(N1755:P1755,Q1755:AE1755)),0)</f>
        <v>2</v>
      </c>
      <c r="E1755" s="7">
        <f>IF(O1755&gt;0,RANK(O1755,(N1755:P1755,Q1755:AE1755)),0)</f>
        <v>1</v>
      </c>
      <c r="F1755" s="7">
        <f>IF(P1755&gt;0,RANK(P1755,(N1755:P1755,Q1755:AE1755)),0)</f>
        <v>3</v>
      </c>
      <c r="G1755" s="1">
        <f t="shared" si="705"/>
        <v>11007</v>
      </c>
      <c r="H1755" s="2">
        <f t="shared" si="706"/>
        <v>0.54045958951193163</v>
      </c>
      <c r="I1755" s="2"/>
      <c r="J1755" s="2">
        <f t="shared" si="695"/>
        <v>0.19159383285868606</v>
      </c>
      <c r="K1755" s="2">
        <f t="shared" si="696"/>
        <v>0.73205342237061766</v>
      </c>
      <c r="L1755" s="2">
        <f t="shared" si="697"/>
        <v>5.1654718648728275E-2</v>
      </c>
      <c r="M1755" s="2">
        <f t="shared" si="698"/>
        <v>2.4698026121968038E-2</v>
      </c>
      <c r="N1755" s="55">
        <f t="shared" si="704"/>
        <v>3902</v>
      </c>
      <c r="O1755" s="55">
        <v>14909</v>
      </c>
      <c r="P1755" s="55">
        <v>1052</v>
      </c>
      <c r="Q1755" s="55">
        <v>459</v>
      </c>
      <c r="X1755" s="55">
        <v>44</v>
      </c>
      <c r="AG1755" s="7">
        <f>IF(Q1755&gt;0,RANK(Q1755,(N1755:P1755,Q1755:AE1755)),0)</f>
        <v>4</v>
      </c>
      <c r="AH1755" s="7">
        <f>IF(R1755&gt;0,RANK(R1755,(N1755:P1755,Q1755:AE1755)),0)</f>
        <v>0</v>
      </c>
      <c r="AI1755" s="7">
        <f>IF(T1755&gt;0,RANK(T1755,(N1755:P1755,Q1755:AE1755)),0)</f>
        <v>0</v>
      </c>
      <c r="AJ1755" s="7">
        <f>IF(S1755&gt;0,RANK(S1755,(N1755:P1755,Q1755:AE1755)),0)</f>
        <v>0</v>
      </c>
      <c r="AK1755" s="2">
        <f t="shared" si="699"/>
        <v>2.2537562604340568E-2</v>
      </c>
      <c r="AL1755" s="2">
        <f t="shared" si="700"/>
        <v>0</v>
      </c>
      <c r="AM1755" s="2">
        <f t="shared" si="701"/>
        <v>0</v>
      </c>
      <c r="AN1755" s="2">
        <f t="shared" si="702"/>
        <v>0</v>
      </c>
      <c r="AP1755" t="s">
        <v>1286</v>
      </c>
      <c r="AQ1755" t="s">
        <v>340</v>
      </c>
      <c r="AT1755">
        <v>2</v>
      </c>
      <c r="AU1755" s="95">
        <v>45</v>
      </c>
      <c r="AV1755" s="97">
        <v>73</v>
      </c>
      <c r="AW1755" s="100">
        <f t="shared" si="703"/>
        <v>45073</v>
      </c>
      <c r="AY1755" s="7" t="s">
        <v>1461</v>
      </c>
      <c r="BI1755" s="1">
        <v>3551</v>
      </c>
      <c r="BJ1755" s="1">
        <v>351</v>
      </c>
    </row>
    <row r="1756" spans="1:62" ht="13" hidden="1" customHeight="1" outlineLevel="1">
      <c r="A1756" t="s">
        <v>672</v>
      </c>
      <c r="B1756" t="s">
        <v>340</v>
      </c>
      <c r="C1756" s="1">
        <f t="shared" si="694"/>
        <v>28078</v>
      </c>
      <c r="D1756" s="7">
        <f>IF(N1756&gt;0, RANK(N1756,(N1756:P1756,Q1756:AE1756)),0)</f>
        <v>1</v>
      </c>
      <c r="E1756" s="7">
        <f>IF(O1756&gt;0,RANK(O1756,(N1756:P1756,Q1756:AE1756)),0)</f>
        <v>2</v>
      </c>
      <c r="F1756" s="7">
        <f>IF(P1756&gt;0,RANK(P1756,(N1756:P1756,Q1756:AE1756)),0)</f>
        <v>3</v>
      </c>
      <c r="G1756" s="1">
        <f t="shared" si="705"/>
        <v>13421</v>
      </c>
      <c r="H1756" s="2">
        <f t="shared" si="706"/>
        <v>0.47798988531946718</v>
      </c>
      <c r="I1756" s="2"/>
      <c r="J1756" s="2">
        <f t="shared" si="695"/>
        <v>0.73142673979628181</v>
      </c>
      <c r="K1756" s="2">
        <f t="shared" si="696"/>
        <v>0.25343685447681458</v>
      </c>
      <c r="L1756" s="2">
        <f t="shared" si="697"/>
        <v>9.0462283638435784E-3</v>
      </c>
      <c r="M1756" s="2">
        <f t="shared" si="698"/>
        <v>6.0901773630600339E-3</v>
      </c>
      <c r="N1756" s="55">
        <f t="shared" si="704"/>
        <v>20537</v>
      </c>
      <c r="O1756" s="55">
        <v>7116</v>
      </c>
      <c r="P1756" s="55">
        <v>254</v>
      </c>
      <c r="Q1756" s="55">
        <v>155</v>
      </c>
      <c r="X1756" s="55">
        <v>16</v>
      </c>
      <c r="AG1756" s="7">
        <f>IF(Q1756&gt;0,RANK(Q1756,(N1756:P1756,Q1756:AE1756)),0)</f>
        <v>4</v>
      </c>
      <c r="AH1756" s="7">
        <f>IF(R1756&gt;0,RANK(R1756,(N1756:P1756,Q1756:AE1756)),0)</f>
        <v>0</v>
      </c>
      <c r="AI1756" s="7">
        <f>IF(T1756&gt;0,RANK(T1756,(N1756:P1756,Q1756:AE1756)),0)</f>
        <v>0</v>
      </c>
      <c r="AJ1756" s="7">
        <f>IF(S1756&gt;0,RANK(S1756,(N1756:P1756,Q1756:AE1756)),0)</f>
        <v>0</v>
      </c>
      <c r="AK1756" s="2">
        <f t="shared" si="699"/>
        <v>5.5203362062824987E-3</v>
      </c>
      <c r="AL1756" s="2">
        <f t="shared" si="700"/>
        <v>0</v>
      </c>
      <c r="AM1756" s="2">
        <f t="shared" si="701"/>
        <v>0</v>
      </c>
      <c r="AN1756" s="2">
        <f t="shared" si="702"/>
        <v>0</v>
      </c>
      <c r="AP1756" t="s">
        <v>672</v>
      </c>
      <c r="AQ1756" t="s">
        <v>340</v>
      </c>
      <c r="AT1756">
        <v>2</v>
      </c>
      <c r="AU1756" s="95">
        <v>45</v>
      </c>
      <c r="AV1756" s="97">
        <v>75</v>
      </c>
      <c r="AW1756" s="100">
        <f t="shared" si="703"/>
        <v>45075</v>
      </c>
      <c r="AY1756" s="7" t="s">
        <v>1461</v>
      </c>
      <c r="BI1756" s="1">
        <v>20156</v>
      </c>
      <c r="BJ1756" s="1">
        <v>381</v>
      </c>
    </row>
    <row r="1757" spans="1:62" ht="13" hidden="1" customHeight="1" outlineLevel="1">
      <c r="A1757" t="s">
        <v>349</v>
      </c>
      <c r="B1757" t="s">
        <v>340</v>
      </c>
      <c r="C1757" s="1">
        <f t="shared" si="694"/>
        <v>27291</v>
      </c>
      <c r="D1757" s="7">
        <f>IF(N1757&gt;0, RANK(N1757,(N1757:P1757,Q1757:AE1757)),0)</f>
        <v>2</v>
      </c>
      <c r="E1757" s="7">
        <f>IF(O1757&gt;0,RANK(O1757,(N1757:P1757,Q1757:AE1757)),0)</f>
        <v>1</v>
      </c>
      <c r="F1757" s="7">
        <f>IF(P1757&gt;0,RANK(P1757,(N1757:P1757,Q1757:AE1757)),0)</f>
        <v>3</v>
      </c>
      <c r="G1757" s="1">
        <f t="shared" si="705"/>
        <v>14129</v>
      </c>
      <c r="H1757" s="2">
        <f t="shared" si="706"/>
        <v>0.51771646330292043</v>
      </c>
      <c r="I1757" s="2"/>
      <c r="J1757" s="2">
        <f t="shared" si="695"/>
        <v>0.18610530944267342</v>
      </c>
      <c r="K1757" s="2">
        <f t="shared" si="696"/>
        <v>0.70382177274559377</v>
      </c>
      <c r="L1757" s="2">
        <f t="shared" si="697"/>
        <v>6.1851892565314572E-2</v>
      </c>
      <c r="M1757" s="2">
        <f t="shared" si="698"/>
        <v>4.8221025246418213E-2</v>
      </c>
      <c r="N1757" s="55">
        <f t="shared" si="704"/>
        <v>5079</v>
      </c>
      <c r="O1757" s="55">
        <v>19208</v>
      </c>
      <c r="P1757" s="55">
        <v>1688</v>
      </c>
      <c r="Q1757" s="55">
        <v>1043</v>
      </c>
      <c r="X1757" s="55">
        <v>273</v>
      </c>
      <c r="AG1757" s="7">
        <f>IF(Q1757&gt;0,RANK(Q1757,(N1757:P1757,Q1757:AE1757)),0)</f>
        <v>4</v>
      </c>
      <c r="AH1757" s="7">
        <f>IF(R1757&gt;0,RANK(R1757,(N1757:P1757,Q1757:AE1757)),0)</f>
        <v>0</v>
      </c>
      <c r="AI1757" s="7">
        <f>IF(T1757&gt;0,RANK(T1757,(N1757:P1757,Q1757:AE1757)),0)</f>
        <v>0</v>
      </c>
      <c r="AJ1757" s="7">
        <f>IF(S1757&gt;0,RANK(S1757,(N1757:P1757,Q1757:AE1757)),0)</f>
        <v>0</v>
      </c>
      <c r="AK1757" s="2">
        <f t="shared" si="699"/>
        <v>3.8217727455937857E-2</v>
      </c>
      <c r="AL1757" s="2">
        <f t="shared" si="700"/>
        <v>0</v>
      </c>
      <c r="AM1757" s="2">
        <f t="shared" si="701"/>
        <v>0</v>
      </c>
      <c r="AN1757" s="2">
        <f t="shared" si="702"/>
        <v>0</v>
      </c>
      <c r="AP1757" t="s">
        <v>349</v>
      </c>
      <c r="AQ1757" t="s">
        <v>340</v>
      </c>
      <c r="AT1757">
        <v>2</v>
      </c>
      <c r="AU1757" s="95">
        <v>45</v>
      </c>
      <c r="AV1757" s="97">
        <v>77</v>
      </c>
      <c r="AW1757" s="100">
        <f t="shared" si="703"/>
        <v>45077</v>
      </c>
      <c r="AY1757" s="7" t="s">
        <v>1461</v>
      </c>
      <c r="BI1757" s="1">
        <v>4422</v>
      </c>
      <c r="BJ1757" s="1">
        <v>657</v>
      </c>
    </row>
    <row r="1758" spans="1:62" ht="13" hidden="1" customHeight="1" outlineLevel="1">
      <c r="A1758" t="s">
        <v>2480</v>
      </c>
      <c r="B1758" t="s">
        <v>340</v>
      </c>
      <c r="C1758" s="1">
        <f t="shared" si="694"/>
        <v>110750</v>
      </c>
      <c r="D1758" s="7">
        <f>IF(N1758&gt;0, RANK(N1758,(N1758:P1758,Q1758:AE1758)),0)</f>
        <v>1</v>
      </c>
      <c r="E1758" s="7">
        <f>IF(O1758&gt;0,RANK(O1758,(N1758:P1758,Q1758:AE1758)),0)</f>
        <v>2</v>
      </c>
      <c r="F1758" s="7">
        <f>IF(P1758&gt;0,RANK(P1758,(N1758:P1758,Q1758:AE1758)),0)</f>
        <v>3</v>
      </c>
      <c r="G1758" s="1">
        <f t="shared" si="705"/>
        <v>26539</v>
      </c>
      <c r="H1758" s="2">
        <f t="shared" si="706"/>
        <v>0.23962979683972913</v>
      </c>
      <c r="I1758" s="2"/>
      <c r="J1758" s="2">
        <f t="shared" si="695"/>
        <v>0.59802257336343112</v>
      </c>
      <c r="K1758" s="2">
        <f t="shared" si="696"/>
        <v>0.35839277652370205</v>
      </c>
      <c r="L1758" s="2">
        <f t="shared" si="697"/>
        <v>2.5038374717832958E-2</v>
      </c>
      <c r="M1758" s="2">
        <f t="shared" si="698"/>
        <v>1.8546275395033871E-2</v>
      </c>
      <c r="N1758" s="55">
        <f t="shared" si="704"/>
        <v>66231</v>
      </c>
      <c r="O1758" s="55">
        <v>39692</v>
      </c>
      <c r="P1758" s="55">
        <v>2773</v>
      </c>
      <c r="Q1758" s="55">
        <v>1926</v>
      </c>
      <c r="X1758" s="55">
        <v>128</v>
      </c>
      <c r="AG1758" s="7">
        <f>IF(Q1758&gt;0,RANK(Q1758,(N1758:P1758,Q1758:AE1758)),0)</f>
        <v>4</v>
      </c>
      <c r="AH1758" s="7">
        <f>IF(R1758&gt;0,RANK(R1758,(N1758:P1758,Q1758:AE1758)),0)</f>
        <v>0</v>
      </c>
      <c r="AI1758" s="7">
        <f>IF(T1758&gt;0,RANK(T1758,(N1758:P1758,Q1758:AE1758)),0)</f>
        <v>0</v>
      </c>
      <c r="AJ1758" s="7">
        <f>IF(S1758&gt;0,RANK(S1758,(N1758:P1758,Q1758:AE1758)),0)</f>
        <v>0</v>
      </c>
      <c r="AK1758" s="2">
        <f t="shared" si="699"/>
        <v>1.7390519187358917E-2</v>
      </c>
      <c r="AL1758" s="2">
        <f t="shared" si="700"/>
        <v>0</v>
      </c>
      <c r="AM1758" s="2">
        <f t="shared" si="701"/>
        <v>0</v>
      </c>
      <c r="AN1758" s="2">
        <f t="shared" si="702"/>
        <v>0</v>
      </c>
      <c r="AP1758" t="s">
        <v>2480</v>
      </c>
      <c r="AQ1758" t="s">
        <v>340</v>
      </c>
      <c r="AT1758">
        <v>2</v>
      </c>
      <c r="AU1758" s="95">
        <v>45</v>
      </c>
      <c r="AV1758" s="97">
        <v>79</v>
      </c>
      <c r="AW1758" s="100">
        <f t="shared" si="703"/>
        <v>45079</v>
      </c>
      <c r="AY1758" s="7" t="s">
        <v>1461</v>
      </c>
      <c r="BI1758" s="1">
        <v>64369</v>
      </c>
      <c r="BJ1758" s="1">
        <v>1862</v>
      </c>
    </row>
    <row r="1759" spans="1:62" ht="13" hidden="1" customHeight="1" outlineLevel="1">
      <c r="A1759" t="s">
        <v>720</v>
      </c>
      <c r="B1759" t="s">
        <v>340</v>
      </c>
      <c r="C1759" s="1">
        <f t="shared" si="694"/>
        <v>5663</v>
      </c>
      <c r="D1759" s="7">
        <f>IF(N1759&gt;0, RANK(N1759,(N1759:P1759,Q1759:AE1759)),0)</f>
        <v>2</v>
      </c>
      <c r="E1759" s="7">
        <f>IF(O1759&gt;0,RANK(O1759,(N1759:P1759,Q1759:AE1759)),0)</f>
        <v>1</v>
      </c>
      <c r="F1759" s="7">
        <f>IF(P1759&gt;0,RANK(P1759,(N1759:P1759,Q1759:AE1759)),0)</f>
        <v>3</v>
      </c>
      <c r="G1759" s="1">
        <f t="shared" si="705"/>
        <v>1591</v>
      </c>
      <c r="H1759" s="2">
        <f t="shared" si="706"/>
        <v>0.28094649479074696</v>
      </c>
      <c r="I1759" s="2"/>
      <c r="J1759" s="2">
        <f t="shared" si="695"/>
        <v>0.33586438283595266</v>
      </c>
      <c r="K1759" s="2">
        <f t="shared" si="696"/>
        <v>0.61681087762669962</v>
      </c>
      <c r="L1759" s="2">
        <f t="shared" si="697"/>
        <v>3.1078933427511918E-2</v>
      </c>
      <c r="M1759" s="2">
        <f t="shared" si="698"/>
        <v>1.6245806109835809E-2</v>
      </c>
      <c r="N1759" s="55">
        <f t="shared" si="704"/>
        <v>1902</v>
      </c>
      <c r="O1759" s="55">
        <v>3493</v>
      </c>
      <c r="P1759" s="55">
        <v>176</v>
      </c>
      <c r="Q1759" s="55">
        <v>86</v>
      </c>
      <c r="X1759" s="55">
        <v>6</v>
      </c>
      <c r="AG1759" s="7">
        <f>IF(Q1759&gt;0,RANK(Q1759,(N1759:P1759,Q1759:AE1759)),0)</f>
        <v>4</v>
      </c>
      <c r="AH1759" s="7">
        <f>IF(R1759&gt;0,RANK(R1759,(N1759:P1759,Q1759:AE1759)),0)</f>
        <v>0</v>
      </c>
      <c r="AI1759" s="7">
        <f>IF(T1759&gt;0,RANK(T1759,(N1759:P1759,Q1759:AE1759)),0)</f>
        <v>0</v>
      </c>
      <c r="AJ1759" s="7">
        <f>IF(S1759&gt;0,RANK(S1759,(N1759:P1759,Q1759:AE1759)),0)</f>
        <v>0</v>
      </c>
      <c r="AK1759" s="2">
        <f t="shared" si="699"/>
        <v>1.5186297015716051E-2</v>
      </c>
      <c r="AL1759" s="2">
        <f t="shared" si="700"/>
        <v>0</v>
      </c>
      <c r="AM1759" s="2">
        <f t="shared" si="701"/>
        <v>0</v>
      </c>
      <c r="AN1759" s="2">
        <f t="shared" si="702"/>
        <v>0</v>
      </c>
      <c r="AP1759" t="s">
        <v>720</v>
      </c>
      <c r="AQ1759" t="s">
        <v>340</v>
      </c>
      <c r="AT1759">
        <v>2</v>
      </c>
      <c r="AU1759" s="95">
        <v>45</v>
      </c>
      <c r="AV1759" s="97">
        <v>81</v>
      </c>
      <c r="AW1759" s="100">
        <f t="shared" si="703"/>
        <v>45081</v>
      </c>
      <c r="AY1759" s="7" t="s">
        <v>1461</v>
      </c>
      <c r="BI1759" s="1">
        <v>1768</v>
      </c>
      <c r="BJ1759" s="1">
        <v>134</v>
      </c>
    </row>
    <row r="1760" spans="1:62" ht="13" hidden="1" customHeight="1" outlineLevel="1">
      <c r="A1760" t="s">
        <v>1333</v>
      </c>
      <c r="B1760" t="s">
        <v>340</v>
      </c>
      <c r="C1760" s="1">
        <f t="shared" si="694"/>
        <v>64574</v>
      </c>
      <c r="D1760" s="7">
        <f>IF(N1760&gt;0, RANK(N1760,(N1760:P1760,Q1760:AE1760)),0)</f>
        <v>2</v>
      </c>
      <c r="E1760" s="7">
        <f>IF(O1760&gt;0,RANK(O1760,(N1760:P1760,Q1760:AE1760)),0)</f>
        <v>1</v>
      </c>
      <c r="F1760" s="7">
        <f>IF(P1760&gt;0,RANK(P1760,(N1760:P1760,Q1760:AE1760)),0)</f>
        <v>3</v>
      </c>
      <c r="G1760" s="1">
        <f t="shared" si="705"/>
        <v>19027</v>
      </c>
      <c r="H1760" s="2">
        <f t="shared" si="706"/>
        <v>0.29465419518691732</v>
      </c>
      <c r="I1760" s="2"/>
      <c r="J1760" s="2">
        <f t="shared" si="695"/>
        <v>0.29406572304642736</v>
      </c>
      <c r="K1760" s="2">
        <f t="shared" si="696"/>
        <v>0.58871991823334469</v>
      </c>
      <c r="L1760" s="2">
        <f t="shared" si="697"/>
        <v>6.4592560473255484E-2</v>
      </c>
      <c r="M1760" s="2">
        <f t="shared" si="698"/>
        <v>5.2621798246972412E-2</v>
      </c>
      <c r="N1760" s="55">
        <f t="shared" si="704"/>
        <v>18989</v>
      </c>
      <c r="O1760" s="55">
        <v>38016</v>
      </c>
      <c r="P1760" s="55">
        <v>4171</v>
      </c>
      <c r="Q1760" s="55">
        <v>2498</v>
      </c>
      <c r="X1760" s="55">
        <v>900</v>
      </c>
      <c r="AG1760" s="7">
        <f>IF(Q1760&gt;0,RANK(Q1760,(N1760:P1760,Q1760:AE1760)),0)</f>
        <v>4</v>
      </c>
      <c r="AH1760" s="7">
        <f>IF(R1760&gt;0,RANK(R1760,(N1760:P1760,Q1760:AE1760)),0)</f>
        <v>0</v>
      </c>
      <c r="AI1760" s="7">
        <f>IF(T1760&gt;0,RANK(T1760,(N1760:P1760,Q1760:AE1760)),0)</f>
        <v>0</v>
      </c>
      <c r="AJ1760" s="7">
        <f>IF(S1760&gt;0,RANK(S1760,(N1760:P1760,Q1760:AE1760)),0)</f>
        <v>0</v>
      </c>
      <c r="AK1760" s="2">
        <f t="shared" si="699"/>
        <v>3.8684300182736088E-2</v>
      </c>
      <c r="AL1760" s="2">
        <f t="shared" si="700"/>
        <v>0</v>
      </c>
      <c r="AM1760" s="2">
        <f t="shared" si="701"/>
        <v>0</v>
      </c>
      <c r="AN1760" s="2">
        <f t="shared" si="702"/>
        <v>0</v>
      </c>
      <c r="AP1760" t="s">
        <v>1333</v>
      </c>
      <c r="AQ1760" t="s">
        <v>340</v>
      </c>
      <c r="AT1760">
        <v>2</v>
      </c>
      <c r="AU1760" s="95">
        <v>45</v>
      </c>
      <c r="AV1760" s="97">
        <v>83</v>
      </c>
      <c r="AW1760" s="100">
        <f t="shared" si="703"/>
        <v>45083</v>
      </c>
      <c r="AY1760" s="7" t="s">
        <v>1461</v>
      </c>
      <c r="BI1760" s="1">
        <v>17587</v>
      </c>
      <c r="BJ1760" s="1">
        <v>1402</v>
      </c>
    </row>
    <row r="1761" spans="1:62" ht="13" hidden="1" customHeight="1" outlineLevel="1">
      <c r="A1761" t="s">
        <v>427</v>
      </c>
      <c r="B1761" t="s">
        <v>340</v>
      </c>
      <c r="C1761" s="1">
        <f t="shared" si="694"/>
        <v>29942</v>
      </c>
      <c r="D1761" s="7">
        <f>IF(N1761&gt;0, RANK(N1761,(N1761:P1761,Q1761:AE1761)),0)</f>
        <v>1</v>
      </c>
      <c r="E1761" s="7">
        <f>IF(O1761&gt;0,RANK(O1761,(N1761:P1761,Q1761:AE1761)),0)</f>
        <v>2</v>
      </c>
      <c r="F1761" s="7">
        <f>IF(P1761&gt;0,RANK(P1761,(N1761:P1761,Q1761:AE1761)),0)</f>
        <v>3</v>
      </c>
      <c r="G1761" s="1">
        <f t="shared" si="705"/>
        <v>3820</v>
      </c>
      <c r="H1761" s="2">
        <f t="shared" si="706"/>
        <v>0.12757998797675507</v>
      </c>
      <c r="I1761" s="2"/>
      <c r="J1761" s="2">
        <f t="shared" si="695"/>
        <v>0.54461959788925252</v>
      </c>
      <c r="K1761" s="2">
        <f t="shared" si="696"/>
        <v>0.4170396099124975</v>
      </c>
      <c r="L1761" s="2">
        <f t="shared" si="697"/>
        <v>2.3745908756930063E-2</v>
      </c>
      <c r="M1761" s="2">
        <f t="shared" si="698"/>
        <v>1.4594883441319921E-2</v>
      </c>
      <c r="N1761" s="55">
        <f t="shared" si="704"/>
        <v>16307</v>
      </c>
      <c r="O1761" s="55">
        <v>12487</v>
      </c>
      <c r="P1761" s="55">
        <v>711</v>
      </c>
      <c r="Q1761" s="55">
        <v>416</v>
      </c>
      <c r="X1761" s="55">
        <v>21</v>
      </c>
      <c r="AG1761" s="7">
        <f>IF(Q1761&gt;0,RANK(Q1761,(N1761:P1761,Q1761:AE1761)),0)</f>
        <v>4</v>
      </c>
      <c r="AH1761" s="7">
        <f>IF(R1761&gt;0,RANK(R1761,(N1761:P1761,Q1761:AE1761)),0)</f>
        <v>0</v>
      </c>
      <c r="AI1761" s="7">
        <f>IF(T1761&gt;0,RANK(T1761,(N1761:P1761,Q1761:AE1761)),0)</f>
        <v>0</v>
      </c>
      <c r="AJ1761" s="7">
        <f>IF(S1761&gt;0,RANK(S1761,(N1761:P1761,Q1761:AE1761)),0)</f>
        <v>0</v>
      </c>
      <c r="AK1761" s="2">
        <f t="shared" si="699"/>
        <v>1.389352748647385E-2</v>
      </c>
      <c r="AL1761" s="2">
        <f t="shared" si="700"/>
        <v>0</v>
      </c>
      <c r="AM1761" s="2">
        <f t="shared" si="701"/>
        <v>0</v>
      </c>
      <c r="AN1761" s="2">
        <f t="shared" si="702"/>
        <v>0</v>
      </c>
      <c r="AP1761" t="s">
        <v>427</v>
      </c>
      <c r="AQ1761" t="s">
        <v>340</v>
      </c>
      <c r="AT1761">
        <v>2</v>
      </c>
      <c r="AU1761" s="95">
        <v>45</v>
      </c>
      <c r="AV1761" s="97">
        <v>85</v>
      </c>
      <c r="AW1761" s="100">
        <f t="shared" si="703"/>
        <v>45085</v>
      </c>
      <c r="AY1761" s="7" t="s">
        <v>1461</v>
      </c>
      <c r="BI1761" s="1">
        <v>15841</v>
      </c>
      <c r="BJ1761" s="1">
        <v>466</v>
      </c>
    </row>
    <row r="1762" spans="1:62" ht="13" hidden="1" customHeight="1" outlineLevel="1">
      <c r="A1762" t="s">
        <v>532</v>
      </c>
      <c r="B1762" t="s">
        <v>340</v>
      </c>
      <c r="C1762" s="1">
        <f t="shared" si="694"/>
        <v>7874</v>
      </c>
      <c r="D1762" s="7">
        <f>IF(N1762&gt;0, RANK(N1762,(N1762:P1762,Q1762:AE1762)),0)</f>
        <v>2</v>
      </c>
      <c r="E1762" s="7">
        <f>IF(O1762&gt;0,RANK(O1762,(N1762:P1762,Q1762:AE1762)),0)</f>
        <v>1</v>
      </c>
      <c r="F1762" s="7">
        <f>IF(P1762&gt;0,RANK(P1762,(N1762:P1762,Q1762:AE1762)),0)</f>
        <v>3</v>
      </c>
      <c r="G1762" s="1">
        <f t="shared" si="705"/>
        <v>1041</v>
      </c>
      <c r="H1762" s="2">
        <f t="shared" si="706"/>
        <v>0.13220726441452882</v>
      </c>
      <c r="I1762" s="2"/>
      <c r="J1762" s="2">
        <f t="shared" si="695"/>
        <v>0.38608077216154435</v>
      </c>
      <c r="K1762" s="2">
        <f t="shared" si="696"/>
        <v>0.51828803657607314</v>
      </c>
      <c r="L1762" s="2">
        <f t="shared" si="697"/>
        <v>7.1755143510287014E-2</v>
      </c>
      <c r="M1762" s="2">
        <f t="shared" si="698"/>
        <v>2.3876047752095494E-2</v>
      </c>
      <c r="N1762" s="55">
        <f t="shared" si="704"/>
        <v>3040</v>
      </c>
      <c r="O1762" s="55">
        <v>4081</v>
      </c>
      <c r="P1762" s="55">
        <v>565</v>
      </c>
      <c r="Q1762" s="55">
        <v>144</v>
      </c>
      <c r="X1762" s="55">
        <v>44</v>
      </c>
      <c r="AG1762" s="7">
        <f>IF(Q1762&gt;0,RANK(Q1762,(N1762:P1762,Q1762:AE1762)),0)</f>
        <v>4</v>
      </c>
      <c r="AH1762" s="7">
        <f>IF(R1762&gt;0,RANK(R1762,(N1762:P1762,Q1762:AE1762)),0)</f>
        <v>0</v>
      </c>
      <c r="AI1762" s="7">
        <f>IF(T1762&gt;0,RANK(T1762,(N1762:P1762,Q1762:AE1762)),0)</f>
        <v>0</v>
      </c>
      <c r="AJ1762" s="7">
        <f>IF(S1762&gt;0,RANK(S1762,(N1762:P1762,Q1762:AE1762)),0)</f>
        <v>0</v>
      </c>
      <c r="AK1762" s="2">
        <f t="shared" si="699"/>
        <v>1.8288036576073152E-2</v>
      </c>
      <c r="AL1762" s="2">
        <f t="shared" si="700"/>
        <v>0</v>
      </c>
      <c r="AM1762" s="2">
        <f t="shared" si="701"/>
        <v>0</v>
      </c>
      <c r="AN1762" s="2">
        <f t="shared" si="702"/>
        <v>0</v>
      </c>
      <c r="AP1762" t="s">
        <v>532</v>
      </c>
      <c r="AQ1762" t="s">
        <v>340</v>
      </c>
      <c r="AT1762">
        <v>2</v>
      </c>
      <c r="AU1762" s="95">
        <v>45</v>
      </c>
      <c r="AV1762" s="97">
        <v>87</v>
      </c>
      <c r="AW1762" s="100">
        <f t="shared" si="703"/>
        <v>45087</v>
      </c>
      <c r="AY1762" s="7" t="s">
        <v>1461</v>
      </c>
      <c r="BI1762" s="1">
        <v>2830</v>
      </c>
      <c r="BJ1762" s="1">
        <v>210</v>
      </c>
    </row>
    <row r="1763" spans="1:62" ht="13" hidden="1" customHeight="1" outlineLevel="1">
      <c r="A1763" t="s">
        <v>2249</v>
      </c>
      <c r="B1763" t="s">
        <v>340</v>
      </c>
      <c r="C1763" s="1">
        <f t="shared" si="694"/>
        <v>10744</v>
      </c>
      <c r="D1763" s="7">
        <f>IF(N1763&gt;0, RANK(N1763,(N1763:P1763,Q1763:AE1763)),0)</f>
        <v>1</v>
      </c>
      <c r="E1763" s="7">
        <f>IF(O1763&gt;0,RANK(O1763,(N1763:P1763,Q1763:AE1763)),0)</f>
        <v>2</v>
      </c>
      <c r="F1763" s="7">
        <f>IF(P1763&gt;0,RANK(P1763,(N1763:P1763,Q1763:AE1763)),0)</f>
        <v>3</v>
      </c>
      <c r="G1763" s="1">
        <f t="shared" si="705"/>
        <v>3779</v>
      </c>
      <c r="H1763" s="2">
        <f t="shared" si="706"/>
        <v>0.3517311988086374</v>
      </c>
      <c r="I1763" s="2"/>
      <c r="J1763" s="2">
        <f t="shared" si="695"/>
        <v>0.66297468354430378</v>
      </c>
      <c r="K1763" s="2">
        <f t="shared" si="696"/>
        <v>0.31124348473566643</v>
      </c>
      <c r="L1763" s="2">
        <f t="shared" si="697"/>
        <v>1.7498138495904692E-2</v>
      </c>
      <c r="M1763" s="2">
        <f t="shared" si="698"/>
        <v>8.2836932241250986E-3</v>
      </c>
      <c r="N1763" s="55">
        <f t="shared" si="704"/>
        <v>7123</v>
      </c>
      <c r="O1763" s="55">
        <v>3344</v>
      </c>
      <c r="P1763" s="55">
        <v>188</v>
      </c>
      <c r="Q1763" s="55">
        <v>73</v>
      </c>
      <c r="X1763" s="55">
        <v>16</v>
      </c>
      <c r="AG1763" s="7">
        <f>IF(Q1763&gt;0,RANK(Q1763,(N1763:P1763,Q1763:AE1763)),0)</f>
        <v>4</v>
      </c>
      <c r="AH1763" s="7">
        <f>IF(R1763&gt;0,RANK(R1763,(N1763:P1763,Q1763:AE1763)),0)</f>
        <v>0</v>
      </c>
      <c r="AI1763" s="7">
        <f>IF(T1763&gt;0,RANK(T1763,(N1763:P1763,Q1763:AE1763)),0)</f>
        <v>0</v>
      </c>
      <c r="AJ1763" s="7">
        <f>IF(S1763&gt;0,RANK(S1763,(N1763:P1763,Q1763:AE1763)),0)</f>
        <v>0</v>
      </c>
      <c r="AK1763" s="2">
        <f t="shared" si="699"/>
        <v>6.7944899478778855E-3</v>
      </c>
      <c r="AL1763" s="2">
        <f t="shared" si="700"/>
        <v>0</v>
      </c>
      <c r="AM1763" s="2">
        <f t="shared" si="701"/>
        <v>0</v>
      </c>
      <c r="AN1763" s="2">
        <f t="shared" si="702"/>
        <v>0</v>
      </c>
      <c r="AP1763" t="s">
        <v>2249</v>
      </c>
      <c r="AQ1763" t="s">
        <v>340</v>
      </c>
      <c r="AT1763">
        <v>2</v>
      </c>
      <c r="AU1763" s="95">
        <v>45</v>
      </c>
      <c r="AV1763" s="97">
        <v>89</v>
      </c>
      <c r="AW1763" s="100">
        <f t="shared" si="703"/>
        <v>45089</v>
      </c>
      <c r="AY1763" s="7" t="s">
        <v>1461</v>
      </c>
      <c r="BI1763" s="1">
        <v>6995</v>
      </c>
      <c r="BJ1763" s="1">
        <v>128</v>
      </c>
    </row>
    <row r="1764" spans="1:62" ht="13" hidden="1" customHeight="1" outlineLevel="1">
      <c r="A1764" t="s">
        <v>740</v>
      </c>
      <c r="B1764" t="s">
        <v>340</v>
      </c>
      <c r="C1764" s="1">
        <f t="shared" si="694"/>
        <v>57423</v>
      </c>
      <c r="D1764" s="7">
        <f>IF(N1764&gt;0, RANK(N1764,(N1764:P1764,Q1764:AE1764)),0)</f>
        <v>2</v>
      </c>
      <c r="E1764" s="7">
        <f>IF(O1764&gt;0,RANK(O1764,(N1764:P1764,Q1764:AE1764)),0)</f>
        <v>1</v>
      </c>
      <c r="F1764" s="7">
        <f>IF(P1764&gt;0,RANK(P1764,(N1764:P1764,Q1764:AE1764)),0)</f>
        <v>4</v>
      </c>
      <c r="G1764" s="1">
        <f t="shared" si="705"/>
        <v>15981</v>
      </c>
      <c r="H1764" s="2">
        <f t="shared" si="706"/>
        <v>0.27830311895930204</v>
      </c>
      <c r="I1764" s="2"/>
      <c r="J1764" s="2">
        <f t="shared" si="695"/>
        <v>0.32398167981470838</v>
      </c>
      <c r="K1764" s="2">
        <f t="shared" si="696"/>
        <v>0.60228479877401042</v>
      </c>
      <c r="L1764" s="2">
        <f t="shared" si="697"/>
        <v>3.040593490413249E-2</v>
      </c>
      <c r="M1764" s="2">
        <f t="shared" si="698"/>
        <v>4.3327586507148713E-2</v>
      </c>
      <c r="N1764" s="55">
        <f t="shared" si="704"/>
        <v>18604</v>
      </c>
      <c r="O1764" s="55">
        <v>34585</v>
      </c>
      <c r="P1764" s="55">
        <v>1746</v>
      </c>
      <c r="Q1764" s="55">
        <v>2406</v>
      </c>
      <c r="X1764" s="55">
        <v>82</v>
      </c>
      <c r="AG1764" s="7">
        <f>IF(Q1764&gt;0,RANK(Q1764,(N1764:P1764,Q1764:AE1764)),0)</f>
        <v>3</v>
      </c>
      <c r="AH1764" s="7">
        <f>IF(R1764&gt;0,RANK(R1764,(N1764:P1764,Q1764:AE1764)),0)</f>
        <v>0</v>
      </c>
      <c r="AI1764" s="7">
        <f>IF(T1764&gt;0,RANK(T1764,(N1764:P1764,Q1764:AE1764)),0)</f>
        <v>0</v>
      </c>
      <c r="AJ1764" s="7">
        <f>IF(S1764&gt;0,RANK(S1764,(N1764:P1764,Q1764:AE1764)),0)</f>
        <v>0</v>
      </c>
      <c r="AK1764" s="2">
        <f t="shared" si="699"/>
        <v>4.1899587273392193E-2</v>
      </c>
      <c r="AL1764" s="2">
        <f t="shared" si="700"/>
        <v>0</v>
      </c>
      <c r="AM1764" s="2">
        <f t="shared" si="701"/>
        <v>0</v>
      </c>
      <c r="AN1764" s="2">
        <f t="shared" si="702"/>
        <v>0</v>
      </c>
      <c r="AP1764" t="s">
        <v>740</v>
      </c>
      <c r="AQ1764" t="s">
        <v>340</v>
      </c>
      <c r="AT1764">
        <v>2</v>
      </c>
      <c r="AU1764" s="95">
        <v>45</v>
      </c>
      <c r="AV1764" s="97">
        <v>91</v>
      </c>
      <c r="AW1764" s="100">
        <f t="shared" si="703"/>
        <v>45091</v>
      </c>
      <c r="AY1764" s="7" t="s">
        <v>1461</v>
      </c>
      <c r="BI1764" s="1">
        <v>17389</v>
      </c>
      <c r="BJ1764" s="1">
        <v>1215</v>
      </c>
    </row>
    <row r="1765" spans="1:62" ht="13" customHeight="1" collapsed="1">
      <c r="A1765" t="s">
        <v>693</v>
      </c>
      <c r="B1765" t="s">
        <v>2430</v>
      </c>
      <c r="C1765" s="1">
        <f t="shared" si="694"/>
        <v>1240075</v>
      </c>
      <c r="D1765" s="7">
        <f>IF(N1765&gt;0, RANK(N1765,(N1765:P1765,Q1765:AE1765)),0)</f>
        <v>2</v>
      </c>
      <c r="E1765" s="7">
        <f>IF(O1765&gt;0,RANK(O1765,(N1765:P1765,Q1765:AE1765)),0)</f>
        <v>1</v>
      </c>
      <c r="F1765" s="7">
        <f>IF(P1765&gt;0,RANK(P1765,(N1765:P1765,Q1765:AE1765)),0)</f>
        <v>3</v>
      </c>
      <c r="G1765" s="1">
        <f t="shared" si="705"/>
        <v>192008</v>
      </c>
      <c r="H1765" s="2">
        <f t="shared" si="706"/>
        <v>0.15483579622200269</v>
      </c>
      <c r="I1765" s="2"/>
      <c r="J1765" s="2">
        <f t="shared" si="695"/>
        <v>0.38782573634659195</v>
      </c>
      <c r="K1765" s="2">
        <f t="shared" si="696"/>
        <v>0.54266153256859462</v>
      </c>
      <c r="L1765" s="2">
        <f t="shared" si="697"/>
        <v>3.8375098280345944E-2</v>
      </c>
      <c r="M1765" s="2">
        <f t="shared" si="698"/>
        <v>3.1137632804467429E-2</v>
      </c>
      <c r="N1765" s="110">
        <f>SUM(N1719:N1764)</f>
        <v>480933</v>
      </c>
      <c r="O1765" s="110">
        <f>SUM(O1719:O1764)</f>
        <v>672941</v>
      </c>
      <c r="P1765" s="110">
        <f>SUM(P1719:P1764)</f>
        <v>47588</v>
      </c>
      <c r="Q1765" s="110">
        <f>SUM(Q1719:Q1764)</f>
        <v>33839</v>
      </c>
      <c r="R1765" s="110"/>
      <c r="S1765" s="110"/>
      <c r="X1765" s="110">
        <f>SUM(X1719:X1764)</f>
        <v>4774</v>
      </c>
      <c r="AG1765" s="7">
        <f>IF(Q1765&gt;0,RANK(Q1765,(N1765:P1765,Q1765:AE1765)),0)</f>
        <v>4</v>
      </c>
      <c r="AH1765" s="7">
        <f>IF(R1765&gt;0,RANK(R1765,(N1765:P1765,Q1765:AE1765)),0)</f>
        <v>0</v>
      </c>
      <c r="AI1765" s="7">
        <f>IF(T1765&gt;0,RANK(T1765,(N1765:P1765,Q1765:AE1765)),0)</f>
        <v>0</v>
      </c>
      <c r="AJ1765" s="7">
        <f>IF(S1765&gt;0,RANK(S1765,(N1765:P1765,Q1765:AE1765)),0)</f>
        <v>0</v>
      </c>
      <c r="AK1765" s="2">
        <f t="shared" si="699"/>
        <v>2.7287865653287099E-2</v>
      </c>
      <c r="AL1765" s="2">
        <f t="shared" si="700"/>
        <v>0</v>
      </c>
      <c r="AM1765" s="2">
        <f t="shared" si="701"/>
        <v>0</v>
      </c>
      <c r="AN1765" s="2">
        <f t="shared" si="702"/>
        <v>0</v>
      </c>
      <c r="AP1765" t="s">
        <v>693</v>
      </c>
      <c r="AQ1765" t="s">
        <v>2430</v>
      </c>
      <c r="AT1765">
        <v>2</v>
      </c>
      <c r="AU1765" s="95">
        <v>45</v>
      </c>
      <c r="AV1765" s="97"/>
      <c r="AW1765" s="95">
        <v>45</v>
      </c>
      <c r="AY1765" s="7" t="s">
        <v>2180</v>
      </c>
      <c r="BI1765" s="1">
        <f>SUM(BI1719:BI1764)</f>
        <v>456726</v>
      </c>
      <c r="BJ1765" s="1">
        <f>SUM(BJ1719:BJ1764)</f>
        <v>24207</v>
      </c>
    </row>
    <row r="1766" spans="1:62" ht="13" customHeight="1">
      <c r="C1766" s="1"/>
      <c r="E1766" s="7"/>
      <c r="F1766" s="7"/>
      <c r="I1766" s="2"/>
      <c r="AG1766" s="7"/>
      <c r="AH1766" s="7"/>
      <c r="AI1766" s="7"/>
      <c r="AJ1766" s="7"/>
      <c r="AU1766" s="95"/>
      <c r="AV1766" s="97"/>
      <c r="AW1766" s="100"/>
    </row>
    <row r="1767" spans="1:62" ht="13" hidden="1" customHeight="1" outlineLevel="1">
      <c r="A1767" t="s">
        <v>1707</v>
      </c>
      <c r="B1767" t="s">
        <v>1230</v>
      </c>
      <c r="C1767" s="1">
        <f t="shared" ref="C1767:C1798" si="707">SUM(N1767:AE1767)</f>
        <v>1154</v>
      </c>
      <c r="D1767" s="7">
        <f>IF(N1767&gt;0, RANK(N1767,(N1767:P1767,Q1767:AE1767)),0)</f>
        <v>2</v>
      </c>
      <c r="E1767" s="7">
        <f>IF(O1767&gt;0,RANK(O1767,(N1767:P1767,Q1767:AE1767)),0)</f>
        <v>1</v>
      </c>
      <c r="F1767" s="7">
        <f>IF(P1767&gt;0,RANK(P1767,(N1767:P1767,Q1767:AE1767)),0)</f>
        <v>3</v>
      </c>
      <c r="G1767" s="1">
        <f t="shared" si="705"/>
        <v>125</v>
      </c>
      <c r="H1767" s="2">
        <f t="shared" si="706"/>
        <v>0.10831889081455806</v>
      </c>
      <c r="I1767" s="2"/>
      <c r="J1767" s="2">
        <f t="shared" ref="J1767:J1798" si="708">IF($C1767=0,"-",N1767/$C1767)</f>
        <v>0.3076256499133449</v>
      </c>
      <c r="K1767" s="2">
        <f t="shared" ref="K1767:K1798" si="709">IF($C1767=0,"-",O1767/$C1767)</f>
        <v>0.41594454072790293</v>
      </c>
      <c r="L1767" s="2">
        <f t="shared" ref="L1767:L1798" si="710">IF($C1767=0,"-",P1767/$C1767)</f>
        <v>0.22443674176776429</v>
      </c>
      <c r="M1767" s="2">
        <f t="shared" ref="M1767:M1798" si="711">IF(C1767=0,"-",(1-J1767-K1767-L1767))</f>
        <v>5.1993067590987818E-2</v>
      </c>
      <c r="N1767" s="119">
        <v>355</v>
      </c>
      <c r="O1767" s="119">
        <v>480</v>
      </c>
      <c r="P1767" s="119">
        <v>259</v>
      </c>
      <c r="Q1767" s="119"/>
      <c r="R1767" s="119"/>
      <c r="S1767" s="119"/>
      <c r="Y1767" s="55">
        <v>60</v>
      </c>
      <c r="AG1767" s="7">
        <f>IF(Q1767&gt;0,RANK(Q1767,(N1767:P1767,Q1767:AE1767)),0)</f>
        <v>0</v>
      </c>
      <c r="AH1767" s="7">
        <f>IF(R1767&gt;0,RANK(R1767,(N1767:P1767,Q1767:AE1767)),0)</f>
        <v>0</v>
      </c>
      <c r="AI1767" s="7">
        <f>IF(T1767&gt;0,RANK(T1767,(N1767:P1767,Q1767:AE1767)),0)</f>
        <v>0</v>
      </c>
      <c r="AJ1767" s="7">
        <f>IF(S1767&gt;0,RANK(S1767,(N1767:P1767,Q1767:AE1767)),0)</f>
        <v>0</v>
      </c>
      <c r="AK1767" s="2">
        <f t="shared" ref="AK1767:AK1798" si="712">IF($C1767=0,"-",Q1767/$C1767)</f>
        <v>0</v>
      </c>
      <c r="AL1767" s="2">
        <f t="shared" ref="AL1767:AL1798" si="713">IF($C1767=0,"-",R1767/$C1767)</f>
        <v>0</v>
      </c>
      <c r="AM1767" s="2">
        <f t="shared" ref="AM1767:AM1798" si="714">IF($C1767=0,"-",T1767/$C1767)</f>
        <v>0</v>
      </c>
      <c r="AN1767" s="2">
        <f t="shared" ref="AN1767:AN1798" si="715">IF($C1767=0,"-",S1767/$C1767)</f>
        <v>0</v>
      </c>
      <c r="AP1767" t="s">
        <v>1707</v>
      </c>
      <c r="AQ1767" t="s">
        <v>1230</v>
      </c>
      <c r="AT1767">
        <v>2</v>
      </c>
      <c r="AU1767" s="95">
        <v>46</v>
      </c>
      <c r="AV1767" s="97">
        <v>3</v>
      </c>
      <c r="AW1767" s="100">
        <f t="shared" si="703"/>
        <v>46003</v>
      </c>
      <c r="AY1767" s="7" t="s">
        <v>1461</v>
      </c>
      <c r="BF1767" t="s">
        <v>2022</v>
      </c>
    </row>
    <row r="1768" spans="1:62" ht="13" hidden="1" customHeight="1" outlineLevel="1">
      <c r="A1768" t="s">
        <v>597</v>
      </c>
      <c r="B1768" t="s">
        <v>1230</v>
      </c>
      <c r="C1768" s="1">
        <f t="shared" si="707"/>
        <v>5653</v>
      </c>
      <c r="D1768" s="7">
        <f>IF(N1768&gt;0, RANK(N1768,(N1768:P1768,Q1768:AE1768)),0)</f>
        <v>2</v>
      </c>
      <c r="E1768" s="7">
        <f>IF(O1768&gt;0,RANK(O1768,(N1768:P1768,Q1768:AE1768)),0)</f>
        <v>1</v>
      </c>
      <c r="F1768" s="7">
        <f>IF(P1768&gt;0,RANK(P1768,(N1768:P1768,Q1768:AE1768)),0)</f>
        <v>3</v>
      </c>
      <c r="G1768" s="1">
        <f t="shared" si="705"/>
        <v>1396</v>
      </c>
      <c r="H1768" s="2">
        <f t="shared" si="706"/>
        <v>0.24694852290819033</v>
      </c>
      <c r="I1768" s="2"/>
      <c r="J1768" s="2">
        <f t="shared" si="708"/>
        <v>0.28692729524146471</v>
      </c>
      <c r="K1768" s="2">
        <f t="shared" si="709"/>
        <v>0.53387581814965501</v>
      </c>
      <c r="L1768" s="2">
        <f t="shared" si="710"/>
        <v>0.14328675039801875</v>
      </c>
      <c r="M1768" s="2">
        <f t="shared" si="711"/>
        <v>3.5910136210861476E-2</v>
      </c>
      <c r="N1768" s="119">
        <v>1622</v>
      </c>
      <c r="O1768" s="119">
        <v>3018</v>
      </c>
      <c r="P1768" s="119">
        <v>810</v>
      </c>
      <c r="Q1768" s="119"/>
      <c r="R1768" s="119"/>
      <c r="S1768" s="119"/>
      <c r="Y1768" s="55">
        <v>203</v>
      </c>
      <c r="AG1768" s="7">
        <f>IF(Q1768&gt;0,RANK(Q1768,(N1768:P1768,Q1768:AE1768)),0)</f>
        <v>0</v>
      </c>
      <c r="AH1768" s="7">
        <f>IF(R1768&gt;0,RANK(R1768,(N1768:P1768,Q1768:AE1768)),0)</f>
        <v>0</v>
      </c>
      <c r="AI1768" s="7">
        <f>IF(T1768&gt;0,RANK(T1768,(N1768:P1768,Q1768:AE1768)),0)</f>
        <v>0</v>
      </c>
      <c r="AJ1768" s="7">
        <f>IF(S1768&gt;0,RANK(S1768,(N1768:P1768,Q1768:AE1768)),0)</f>
        <v>0</v>
      </c>
      <c r="AK1768" s="2">
        <f t="shared" si="712"/>
        <v>0</v>
      </c>
      <c r="AL1768" s="2">
        <f t="shared" si="713"/>
        <v>0</v>
      </c>
      <c r="AM1768" s="2">
        <f t="shared" si="714"/>
        <v>0</v>
      </c>
      <c r="AN1768" s="2">
        <f t="shared" si="715"/>
        <v>0</v>
      </c>
      <c r="AP1768" t="s">
        <v>597</v>
      </c>
      <c r="AQ1768" t="s">
        <v>1230</v>
      </c>
      <c r="AT1768">
        <v>2</v>
      </c>
      <c r="AU1768" s="95">
        <v>46</v>
      </c>
      <c r="AV1768" s="97">
        <v>5</v>
      </c>
      <c r="AW1768" s="100">
        <f t="shared" si="703"/>
        <v>46005</v>
      </c>
      <c r="AY1768" s="7" t="s">
        <v>1461</v>
      </c>
      <c r="BF1768" t="s">
        <v>2022</v>
      </c>
    </row>
    <row r="1769" spans="1:62" ht="13" hidden="1" customHeight="1" outlineLevel="1">
      <c r="A1769" t="s">
        <v>156</v>
      </c>
      <c r="B1769" t="s">
        <v>1230</v>
      </c>
      <c r="C1769" s="1">
        <f t="shared" si="707"/>
        <v>930</v>
      </c>
      <c r="D1769" s="7">
        <f>IF(N1769&gt;0, RANK(N1769,(N1769:P1769,Q1769:AE1769)),0)</f>
        <v>2</v>
      </c>
      <c r="E1769" s="7">
        <f>IF(O1769&gt;0,RANK(O1769,(N1769:P1769,Q1769:AE1769)),0)</f>
        <v>1</v>
      </c>
      <c r="F1769" s="7">
        <f>IF(P1769&gt;0,RANK(P1769,(N1769:P1769,Q1769:AE1769)),0)</f>
        <v>3</v>
      </c>
      <c r="G1769" s="1">
        <f t="shared" si="705"/>
        <v>104</v>
      </c>
      <c r="H1769" s="2">
        <f t="shared" si="706"/>
        <v>0.11182795698924732</v>
      </c>
      <c r="I1769" s="2"/>
      <c r="J1769" s="2">
        <f t="shared" si="708"/>
        <v>0.36666666666666664</v>
      </c>
      <c r="K1769" s="2">
        <f t="shared" si="709"/>
        <v>0.478494623655914</v>
      </c>
      <c r="L1769" s="2">
        <f t="shared" si="710"/>
        <v>0.11827956989247312</v>
      </c>
      <c r="M1769" s="2">
        <f t="shared" si="711"/>
        <v>3.6559139784946182E-2</v>
      </c>
      <c r="N1769" s="119">
        <v>341</v>
      </c>
      <c r="O1769" s="119">
        <v>445</v>
      </c>
      <c r="P1769" s="119">
        <v>110</v>
      </c>
      <c r="Q1769" s="119"/>
      <c r="R1769" s="119"/>
      <c r="S1769" s="119"/>
      <c r="Y1769" s="55">
        <v>34</v>
      </c>
      <c r="AG1769" s="7">
        <f>IF(Q1769&gt;0,RANK(Q1769,(N1769:P1769,Q1769:AE1769)),0)</f>
        <v>0</v>
      </c>
      <c r="AH1769" s="7">
        <f>IF(R1769&gt;0,RANK(R1769,(N1769:P1769,Q1769:AE1769)),0)</f>
        <v>0</v>
      </c>
      <c r="AI1769" s="7">
        <f>IF(T1769&gt;0,RANK(T1769,(N1769:P1769,Q1769:AE1769)),0)</f>
        <v>0</v>
      </c>
      <c r="AJ1769" s="7">
        <f>IF(S1769&gt;0,RANK(S1769,(N1769:P1769,Q1769:AE1769)),0)</f>
        <v>0</v>
      </c>
      <c r="AK1769" s="2">
        <f t="shared" si="712"/>
        <v>0</v>
      </c>
      <c r="AL1769" s="2">
        <f t="shared" si="713"/>
        <v>0</v>
      </c>
      <c r="AM1769" s="2">
        <f t="shared" si="714"/>
        <v>0</v>
      </c>
      <c r="AN1769" s="2">
        <f t="shared" si="715"/>
        <v>0</v>
      </c>
      <c r="AP1769" t="s">
        <v>156</v>
      </c>
      <c r="AQ1769" t="s">
        <v>1230</v>
      </c>
      <c r="AT1769">
        <v>2</v>
      </c>
      <c r="AU1769" s="95">
        <v>46</v>
      </c>
      <c r="AV1769" s="97">
        <v>7</v>
      </c>
      <c r="AW1769" s="100">
        <f t="shared" si="703"/>
        <v>46007</v>
      </c>
      <c r="AY1769" s="7" t="s">
        <v>1461</v>
      </c>
      <c r="BF1769" t="s">
        <v>2204</v>
      </c>
    </row>
    <row r="1770" spans="1:62" ht="13" hidden="1" customHeight="1" outlineLevel="1">
      <c r="A1770" t="s">
        <v>157</v>
      </c>
      <c r="B1770" t="s">
        <v>1230</v>
      </c>
      <c r="C1770" s="1">
        <f t="shared" si="707"/>
        <v>2432</v>
      </c>
      <c r="D1770" s="7">
        <f>IF(N1770&gt;0, RANK(N1770,(N1770:P1770,Q1770:AE1770)),0)</f>
        <v>2</v>
      </c>
      <c r="E1770" s="7">
        <f>IF(O1770&gt;0,RANK(O1770,(N1770:P1770,Q1770:AE1770)),0)</f>
        <v>1</v>
      </c>
      <c r="F1770" s="7">
        <f>IF(P1770&gt;0,RANK(P1770,(N1770:P1770,Q1770:AE1770)),0)</f>
        <v>3</v>
      </c>
      <c r="G1770" s="1">
        <f t="shared" si="705"/>
        <v>372</v>
      </c>
      <c r="H1770" s="2">
        <f t="shared" si="706"/>
        <v>0.15296052631578946</v>
      </c>
      <c r="I1770" s="2"/>
      <c r="J1770" s="2">
        <f t="shared" si="708"/>
        <v>0.32277960526315791</v>
      </c>
      <c r="K1770" s="2">
        <f t="shared" si="709"/>
        <v>0.47574013157894735</v>
      </c>
      <c r="L1770" s="2">
        <f t="shared" si="710"/>
        <v>0.16776315789473684</v>
      </c>
      <c r="M1770" s="2">
        <f t="shared" si="711"/>
        <v>3.3717105263157854E-2</v>
      </c>
      <c r="N1770" s="119">
        <v>785</v>
      </c>
      <c r="O1770" s="119">
        <v>1157</v>
      </c>
      <c r="P1770" s="119">
        <v>408</v>
      </c>
      <c r="Q1770" s="119"/>
      <c r="R1770" s="119"/>
      <c r="S1770" s="119"/>
      <c r="Y1770" s="55">
        <v>82</v>
      </c>
      <c r="AG1770" s="7">
        <f>IF(Q1770&gt;0,RANK(Q1770,(N1770:P1770,Q1770:AE1770)),0)</f>
        <v>0</v>
      </c>
      <c r="AH1770" s="7">
        <f>IF(R1770&gt;0,RANK(R1770,(N1770:P1770,Q1770:AE1770)),0)</f>
        <v>0</v>
      </c>
      <c r="AI1770" s="7">
        <f>IF(T1770&gt;0,RANK(T1770,(N1770:P1770,Q1770:AE1770)),0)</f>
        <v>0</v>
      </c>
      <c r="AJ1770" s="7">
        <f>IF(S1770&gt;0,RANK(S1770,(N1770:P1770,Q1770:AE1770)),0)</f>
        <v>0</v>
      </c>
      <c r="AK1770" s="2">
        <f t="shared" si="712"/>
        <v>0</v>
      </c>
      <c r="AL1770" s="2">
        <f t="shared" si="713"/>
        <v>0</v>
      </c>
      <c r="AM1770" s="2">
        <f t="shared" si="714"/>
        <v>0</v>
      </c>
      <c r="AN1770" s="2">
        <f t="shared" si="715"/>
        <v>0</v>
      </c>
      <c r="AP1770" t="s">
        <v>157</v>
      </c>
      <c r="AQ1770" t="s">
        <v>1230</v>
      </c>
      <c r="AT1770">
        <v>2</v>
      </c>
      <c r="AU1770" s="95">
        <v>46</v>
      </c>
      <c r="AV1770" s="97">
        <v>9</v>
      </c>
      <c r="AW1770" s="100">
        <f t="shared" si="703"/>
        <v>46009</v>
      </c>
      <c r="AY1770" s="7" t="s">
        <v>1461</v>
      </c>
      <c r="BF1770" t="s">
        <v>2204</v>
      </c>
    </row>
    <row r="1771" spans="1:62" ht="13" hidden="1" customHeight="1" outlineLevel="1">
      <c r="A1771" t="s">
        <v>1459</v>
      </c>
      <c r="B1771" t="s">
        <v>1230</v>
      </c>
      <c r="C1771" s="1">
        <f t="shared" si="707"/>
        <v>9296</v>
      </c>
      <c r="D1771" s="7">
        <f>IF(N1771&gt;0, RANK(N1771,(N1771:P1771,Q1771:AE1771)),0)</f>
        <v>2</v>
      </c>
      <c r="E1771" s="7">
        <f>IF(O1771&gt;0,RANK(O1771,(N1771:P1771,Q1771:AE1771)),0)</f>
        <v>1</v>
      </c>
      <c r="F1771" s="7">
        <f>IF(P1771&gt;0,RANK(P1771,(N1771:P1771,Q1771:AE1771)),0)</f>
        <v>3</v>
      </c>
      <c r="G1771" s="1">
        <f t="shared" si="705"/>
        <v>1031</v>
      </c>
      <c r="H1771" s="2">
        <f t="shared" si="706"/>
        <v>0.110907917383821</v>
      </c>
      <c r="I1771" s="2"/>
      <c r="J1771" s="2">
        <f t="shared" si="708"/>
        <v>0.34369621342512907</v>
      </c>
      <c r="K1771" s="2">
        <f t="shared" si="709"/>
        <v>0.45460413080895007</v>
      </c>
      <c r="L1771" s="2">
        <f t="shared" si="710"/>
        <v>0.17878657487091221</v>
      </c>
      <c r="M1771" s="2">
        <f t="shared" si="711"/>
        <v>2.2913080895008597E-2</v>
      </c>
      <c r="N1771" s="119">
        <v>3195</v>
      </c>
      <c r="O1771" s="119">
        <v>4226</v>
      </c>
      <c r="P1771" s="119">
        <v>1662</v>
      </c>
      <c r="Q1771" s="119"/>
      <c r="R1771" s="119"/>
      <c r="S1771" s="119"/>
      <c r="Y1771" s="55">
        <v>213</v>
      </c>
      <c r="AG1771" s="7">
        <f>IF(Q1771&gt;0,RANK(Q1771,(N1771:P1771,Q1771:AE1771)),0)</f>
        <v>0</v>
      </c>
      <c r="AH1771" s="7">
        <f>IF(R1771&gt;0,RANK(R1771,(N1771:P1771,Q1771:AE1771)),0)</f>
        <v>0</v>
      </c>
      <c r="AI1771" s="7">
        <f>IF(T1771&gt;0,RANK(T1771,(N1771:P1771,Q1771:AE1771)),0)</f>
        <v>0</v>
      </c>
      <c r="AJ1771" s="7">
        <f>IF(S1771&gt;0,RANK(S1771,(N1771:P1771,Q1771:AE1771)),0)</f>
        <v>0</v>
      </c>
      <c r="AK1771" s="2">
        <f t="shared" si="712"/>
        <v>0</v>
      </c>
      <c r="AL1771" s="2">
        <f t="shared" si="713"/>
        <v>0</v>
      </c>
      <c r="AM1771" s="2">
        <f t="shared" si="714"/>
        <v>0</v>
      </c>
      <c r="AN1771" s="2">
        <f t="shared" si="715"/>
        <v>0</v>
      </c>
      <c r="AP1771" t="s">
        <v>1459</v>
      </c>
      <c r="AQ1771" t="s">
        <v>1230</v>
      </c>
      <c r="AT1771">
        <v>2</v>
      </c>
      <c r="AU1771" s="95">
        <v>46</v>
      </c>
      <c r="AV1771" s="97">
        <v>11</v>
      </c>
      <c r="AW1771" s="100">
        <f t="shared" si="703"/>
        <v>46011</v>
      </c>
      <c r="AY1771" s="7" t="s">
        <v>1461</v>
      </c>
      <c r="BF1771" t="s">
        <v>2022</v>
      </c>
    </row>
    <row r="1772" spans="1:62" ht="13" hidden="1" customHeight="1" outlineLevel="1">
      <c r="A1772" t="s">
        <v>1813</v>
      </c>
      <c r="B1772" t="s">
        <v>1230</v>
      </c>
      <c r="C1772" s="1">
        <f t="shared" si="707"/>
        <v>12062</v>
      </c>
      <c r="D1772" s="7">
        <f>IF(N1772&gt;0, RANK(N1772,(N1772:P1772,Q1772:AE1772)),0)</f>
        <v>2</v>
      </c>
      <c r="E1772" s="7">
        <f>IF(O1772&gt;0,RANK(O1772,(N1772:P1772,Q1772:AE1772)),0)</f>
        <v>1</v>
      </c>
      <c r="F1772" s="7">
        <f>IF(P1772&gt;0,RANK(P1772,(N1772:P1772,Q1772:AE1772)),0)</f>
        <v>3</v>
      </c>
      <c r="G1772" s="1">
        <f t="shared" si="705"/>
        <v>1359</v>
      </c>
      <c r="H1772" s="2">
        <f t="shared" si="706"/>
        <v>0.11266788260653292</v>
      </c>
      <c r="I1772" s="2"/>
      <c r="J1772" s="2">
        <f t="shared" si="708"/>
        <v>0.33352677831205441</v>
      </c>
      <c r="K1772" s="2">
        <f t="shared" si="709"/>
        <v>0.44619466091858728</v>
      </c>
      <c r="L1772" s="2">
        <f t="shared" si="710"/>
        <v>0.20038136295805006</v>
      </c>
      <c r="M1772" s="2">
        <f t="shared" si="711"/>
        <v>1.9897197811308304E-2</v>
      </c>
      <c r="N1772" s="119">
        <v>4023</v>
      </c>
      <c r="O1772" s="119">
        <v>5382</v>
      </c>
      <c r="P1772" s="119">
        <v>2417</v>
      </c>
      <c r="Q1772" s="119"/>
      <c r="R1772" s="119"/>
      <c r="S1772" s="119"/>
      <c r="Y1772" s="55">
        <v>240</v>
      </c>
      <c r="AG1772" s="7">
        <f>IF(Q1772&gt;0,RANK(Q1772,(N1772:P1772,Q1772:AE1772)),0)</f>
        <v>0</v>
      </c>
      <c r="AH1772" s="7">
        <f>IF(R1772&gt;0,RANK(R1772,(N1772:P1772,Q1772:AE1772)),0)</f>
        <v>0</v>
      </c>
      <c r="AI1772" s="7">
        <f>IF(T1772&gt;0,RANK(T1772,(N1772:P1772,Q1772:AE1772)),0)</f>
        <v>0</v>
      </c>
      <c r="AJ1772" s="7">
        <f>IF(S1772&gt;0,RANK(S1772,(N1772:P1772,Q1772:AE1772)),0)</f>
        <v>0</v>
      </c>
      <c r="AK1772" s="2">
        <f t="shared" si="712"/>
        <v>0</v>
      </c>
      <c r="AL1772" s="2">
        <f t="shared" si="713"/>
        <v>0</v>
      </c>
      <c r="AM1772" s="2">
        <f t="shared" si="714"/>
        <v>0</v>
      </c>
      <c r="AN1772" s="2">
        <f t="shared" si="715"/>
        <v>0</v>
      </c>
      <c r="AP1772" t="s">
        <v>1813</v>
      </c>
      <c r="AQ1772" t="s">
        <v>1230</v>
      </c>
      <c r="AT1772">
        <v>2</v>
      </c>
      <c r="AU1772" s="95">
        <v>46</v>
      </c>
      <c r="AV1772" s="97">
        <v>13</v>
      </c>
      <c r="AW1772" s="100">
        <f t="shared" si="703"/>
        <v>46013</v>
      </c>
      <c r="AY1772" s="7" t="s">
        <v>1461</v>
      </c>
      <c r="BF1772" t="s">
        <v>876</v>
      </c>
    </row>
    <row r="1773" spans="1:62" ht="13" hidden="1" customHeight="1" outlineLevel="1">
      <c r="A1773" t="s">
        <v>554</v>
      </c>
      <c r="B1773" t="s">
        <v>1230</v>
      </c>
      <c r="C1773" s="1">
        <f t="shared" si="707"/>
        <v>1767</v>
      </c>
      <c r="D1773" s="7">
        <f>IF(N1773&gt;0, RANK(N1773,(N1773:P1773,Q1773:AE1773)),0)</f>
        <v>2</v>
      </c>
      <c r="E1773" s="7">
        <f>IF(O1773&gt;0,RANK(O1773,(N1773:P1773,Q1773:AE1773)),0)</f>
        <v>1</v>
      </c>
      <c r="F1773" s="7">
        <f>IF(P1773&gt;0,RANK(P1773,(N1773:P1773,Q1773:AE1773)),0)</f>
        <v>3</v>
      </c>
      <c r="G1773" s="1">
        <f t="shared" si="705"/>
        <v>438</v>
      </c>
      <c r="H1773" s="2">
        <f t="shared" si="706"/>
        <v>0.24787775891341257</v>
      </c>
      <c r="I1773" s="2"/>
      <c r="J1773" s="2">
        <f t="shared" si="708"/>
        <v>0.2552348613469157</v>
      </c>
      <c r="K1773" s="2">
        <f t="shared" si="709"/>
        <v>0.50311262026032821</v>
      </c>
      <c r="L1773" s="2">
        <f t="shared" si="710"/>
        <v>0.19581211092246745</v>
      </c>
      <c r="M1773" s="2">
        <f t="shared" si="711"/>
        <v>4.5840407470288586E-2</v>
      </c>
      <c r="N1773" s="119">
        <v>451</v>
      </c>
      <c r="O1773" s="119">
        <v>889</v>
      </c>
      <c r="P1773" s="119">
        <v>346</v>
      </c>
      <c r="Q1773" s="119"/>
      <c r="R1773" s="119"/>
      <c r="S1773" s="119"/>
      <c r="Y1773" s="55">
        <v>81</v>
      </c>
      <c r="AG1773" s="7">
        <f>IF(Q1773&gt;0,RANK(Q1773,(N1773:P1773,Q1773:AE1773)),0)</f>
        <v>0</v>
      </c>
      <c r="AH1773" s="7">
        <f>IF(R1773&gt;0,RANK(R1773,(N1773:P1773,Q1773:AE1773)),0)</f>
        <v>0</v>
      </c>
      <c r="AI1773" s="7">
        <f>IF(T1773&gt;0,RANK(T1773,(N1773:P1773,Q1773:AE1773)),0)</f>
        <v>0</v>
      </c>
      <c r="AJ1773" s="7">
        <f>IF(S1773&gt;0,RANK(S1773,(N1773:P1773,Q1773:AE1773)),0)</f>
        <v>0</v>
      </c>
      <c r="AK1773" s="2">
        <f t="shared" si="712"/>
        <v>0</v>
      </c>
      <c r="AL1773" s="2">
        <f t="shared" si="713"/>
        <v>0</v>
      </c>
      <c r="AM1773" s="2">
        <f t="shared" si="714"/>
        <v>0</v>
      </c>
      <c r="AN1773" s="2">
        <f t="shared" si="715"/>
        <v>0</v>
      </c>
      <c r="AP1773" t="s">
        <v>554</v>
      </c>
      <c r="AQ1773" t="s">
        <v>1230</v>
      </c>
      <c r="AT1773">
        <v>2</v>
      </c>
      <c r="AU1773" s="95">
        <v>46</v>
      </c>
      <c r="AV1773" s="97">
        <v>15</v>
      </c>
      <c r="AW1773" s="100">
        <f t="shared" si="703"/>
        <v>46015</v>
      </c>
      <c r="AY1773" s="7" t="s">
        <v>1461</v>
      </c>
      <c r="BF1773" t="s">
        <v>2022</v>
      </c>
    </row>
    <row r="1774" spans="1:62" ht="13" hidden="1" customHeight="1" outlineLevel="1">
      <c r="A1774" t="s">
        <v>315</v>
      </c>
      <c r="B1774" t="s">
        <v>1230</v>
      </c>
      <c r="C1774" s="1">
        <f t="shared" si="707"/>
        <v>465</v>
      </c>
      <c r="D1774" s="7">
        <f>IF(N1774&gt;0, RANK(N1774,(N1774:P1774,Q1774:AE1774)),0)</f>
        <v>1</v>
      </c>
      <c r="E1774" s="7">
        <f>IF(O1774&gt;0,RANK(O1774,(N1774:P1774,Q1774:AE1774)),0)</f>
        <v>2</v>
      </c>
      <c r="F1774" s="7">
        <f>IF(P1774&gt;0,RANK(P1774,(N1774:P1774,Q1774:AE1774)),0)</f>
        <v>3</v>
      </c>
      <c r="G1774" s="1">
        <f t="shared" si="705"/>
        <v>187</v>
      </c>
      <c r="H1774" s="2">
        <f t="shared" si="706"/>
        <v>0.40215053763440861</v>
      </c>
      <c r="I1774" s="2"/>
      <c r="J1774" s="2">
        <f t="shared" si="708"/>
        <v>0.6279569892473118</v>
      </c>
      <c r="K1774" s="2">
        <f t="shared" si="709"/>
        <v>0.22580645161290322</v>
      </c>
      <c r="L1774" s="2">
        <f t="shared" si="710"/>
        <v>0.12043010752688173</v>
      </c>
      <c r="M1774" s="2">
        <f t="shared" si="711"/>
        <v>2.580645161290325E-2</v>
      </c>
      <c r="N1774" s="119">
        <v>292</v>
      </c>
      <c r="O1774" s="119">
        <v>105</v>
      </c>
      <c r="P1774" s="119">
        <v>56</v>
      </c>
      <c r="Q1774" s="119"/>
      <c r="R1774" s="119"/>
      <c r="S1774" s="119"/>
      <c r="Y1774" s="55">
        <v>12</v>
      </c>
      <c r="AG1774" s="7">
        <f>IF(Q1774&gt;0,RANK(Q1774,(N1774:P1774,Q1774:AE1774)),0)</f>
        <v>0</v>
      </c>
      <c r="AH1774" s="7">
        <f>IF(R1774&gt;0,RANK(R1774,(N1774:P1774,Q1774:AE1774)),0)</f>
        <v>0</v>
      </c>
      <c r="AI1774" s="7">
        <f>IF(T1774&gt;0,RANK(T1774,(N1774:P1774,Q1774:AE1774)),0)</f>
        <v>0</v>
      </c>
      <c r="AJ1774" s="7">
        <f>IF(S1774&gt;0,RANK(S1774,(N1774:P1774,Q1774:AE1774)),0)</f>
        <v>0</v>
      </c>
      <c r="AK1774" s="2">
        <f t="shared" si="712"/>
        <v>0</v>
      </c>
      <c r="AL1774" s="2">
        <f t="shared" si="713"/>
        <v>0</v>
      </c>
      <c r="AM1774" s="2">
        <f t="shared" si="714"/>
        <v>0</v>
      </c>
      <c r="AN1774" s="2">
        <f t="shared" si="715"/>
        <v>0</v>
      </c>
      <c r="AP1774" t="s">
        <v>315</v>
      </c>
      <c r="AQ1774" t="s">
        <v>1230</v>
      </c>
      <c r="AT1774">
        <v>2</v>
      </c>
      <c r="AU1774" s="95">
        <v>46</v>
      </c>
      <c r="AV1774" s="97">
        <v>17</v>
      </c>
      <c r="AW1774" s="100">
        <f t="shared" si="703"/>
        <v>46017</v>
      </c>
      <c r="AY1774" s="7" t="s">
        <v>1461</v>
      </c>
      <c r="BF1774" t="s">
        <v>1793</v>
      </c>
    </row>
    <row r="1775" spans="1:62" ht="13" hidden="1" customHeight="1" outlineLevel="1">
      <c r="A1775" t="s">
        <v>2569</v>
      </c>
      <c r="B1775" t="s">
        <v>1230</v>
      </c>
      <c r="C1775" s="1">
        <f t="shared" si="707"/>
        <v>3213</v>
      </c>
      <c r="D1775" s="7">
        <f>IF(N1775&gt;0, RANK(N1775,(N1775:P1775,Q1775:AE1775)),0)</f>
        <v>3</v>
      </c>
      <c r="E1775" s="7">
        <f>IF(O1775&gt;0,RANK(O1775,(N1775:P1775,Q1775:AE1775)),0)</f>
        <v>1</v>
      </c>
      <c r="F1775" s="7">
        <f>IF(P1775&gt;0,RANK(P1775,(N1775:P1775,Q1775:AE1775)),0)</f>
        <v>2</v>
      </c>
      <c r="G1775" s="1">
        <f t="shared" si="705"/>
        <v>1338</v>
      </c>
      <c r="H1775" s="2">
        <f t="shared" si="706"/>
        <v>0.41643323996265175</v>
      </c>
      <c r="I1775" s="2"/>
      <c r="J1775" s="2">
        <f t="shared" si="708"/>
        <v>0.16775599128540306</v>
      </c>
      <c r="K1775" s="2">
        <f t="shared" si="709"/>
        <v>0.59446000622471207</v>
      </c>
      <c r="L1775" s="2">
        <f t="shared" si="710"/>
        <v>0.17802676626206038</v>
      </c>
      <c r="M1775" s="2">
        <f t="shared" si="711"/>
        <v>5.9757236227824473E-2</v>
      </c>
      <c r="N1775" s="119">
        <v>539</v>
      </c>
      <c r="O1775" s="119">
        <v>1910</v>
      </c>
      <c r="P1775" s="119">
        <v>572</v>
      </c>
      <c r="Q1775" s="119"/>
      <c r="R1775" s="119"/>
      <c r="S1775" s="119"/>
      <c r="Y1775" s="55">
        <v>192</v>
      </c>
      <c r="AG1775" s="7">
        <f>IF(Q1775&gt;0,RANK(Q1775,(N1775:P1775,Q1775:AE1775)),0)</f>
        <v>0</v>
      </c>
      <c r="AH1775" s="7">
        <f>IF(R1775&gt;0,RANK(R1775,(N1775:P1775,Q1775:AE1775)),0)</f>
        <v>0</v>
      </c>
      <c r="AI1775" s="7">
        <f>IF(T1775&gt;0,RANK(T1775,(N1775:P1775,Q1775:AE1775)),0)</f>
        <v>0</v>
      </c>
      <c r="AJ1775" s="7">
        <f>IF(S1775&gt;0,RANK(S1775,(N1775:P1775,Q1775:AE1775)),0)</f>
        <v>0</v>
      </c>
      <c r="AK1775" s="2">
        <f t="shared" si="712"/>
        <v>0</v>
      </c>
      <c r="AL1775" s="2">
        <f t="shared" si="713"/>
        <v>0</v>
      </c>
      <c r="AM1775" s="2">
        <f t="shared" si="714"/>
        <v>0</v>
      </c>
      <c r="AN1775" s="2">
        <f t="shared" si="715"/>
        <v>0</v>
      </c>
      <c r="AP1775" t="s">
        <v>2569</v>
      </c>
      <c r="AQ1775" t="s">
        <v>1230</v>
      </c>
      <c r="AT1775">
        <v>2</v>
      </c>
      <c r="AU1775" s="95">
        <v>46</v>
      </c>
      <c r="AV1775" s="97">
        <v>19</v>
      </c>
      <c r="AW1775" s="100">
        <f t="shared" si="703"/>
        <v>46019</v>
      </c>
      <c r="AY1775" s="7" t="s">
        <v>1461</v>
      </c>
      <c r="BF1775" t="s">
        <v>2022</v>
      </c>
    </row>
    <row r="1776" spans="1:62" ht="13" hidden="1" customHeight="1" outlineLevel="1">
      <c r="A1776" t="s">
        <v>1544</v>
      </c>
      <c r="B1776" t="s">
        <v>1230</v>
      </c>
      <c r="C1776" s="1">
        <f t="shared" si="707"/>
        <v>631</v>
      </c>
      <c r="D1776" s="7">
        <f>IF(N1776&gt;0, RANK(N1776,(N1776:P1776,Q1776:AE1776)),0)</f>
        <v>2</v>
      </c>
      <c r="E1776" s="7">
        <f>IF(O1776&gt;0,RANK(O1776,(N1776:P1776,Q1776:AE1776)),0)</f>
        <v>1</v>
      </c>
      <c r="F1776" s="7">
        <f>IF(P1776&gt;0,RANK(P1776,(N1776:P1776,Q1776:AE1776)),0)</f>
        <v>3</v>
      </c>
      <c r="G1776" s="1">
        <f t="shared" si="705"/>
        <v>299</v>
      </c>
      <c r="H1776" s="2">
        <f t="shared" si="706"/>
        <v>0.47385103011093505</v>
      </c>
      <c r="I1776" s="2"/>
      <c r="J1776" s="2">
        <f t="shared" si="708"/>
        <v>0.18225039619651348</v>
      </c>
      <c r="K1776" s="2">
        <f t="shared" si="709"/>
        <v>0.6561014263074485</v>
      </c>
      <c r="L1776" s="2">
        <f t="shared" si="710"/>
        <v>0.12519809825673534</v>
      </c>
      <c r="M1776" s="2">
        <f t="shared" si="711"/>
        <v>3.6450079239302657E-2</v>
      </c>
      <c r="N1776" s="119">
        <v>115</v>
      </c>
      <c r="O1776" s="119">
        <v>414</v>
      </c>
      <c r="P1776" s="119">
        <v>79</v>
      </c>
      <c r="Q1776" s="119"/>
      <c r="R1776" s="119"/>
      <c r="S1776" s="119"/>
      <c r="Y1776" s="55">
        <v>23</v>
      </c>
      <c r="AG1776" s="7">
        <f>IF(Q1776&gt;0,RANK(Q1776,(N1776:P1776,Q1776:AE1776)),0)</f>
        <v>0</v>
      </c>
      <c r="AH1776" s="7">
        <f>IF(R1776&gt;0,RANK(R1776,(N1776:P1776,Q1776:AE1776)),0)</f>
        <v>0</v>
      </c>
      <c r="AI1776" s="7">
        <f>IF(T1776&gt;0,RANK(T1776,(N1776:P1776,Q1776:AE1776)),0)</f>
        <v>0</v>
      </c>
      <c r="AJ1776" s="7">
        <f>IF(S1776&gt;0,RANK(S1776,(N1776:P1776,Q1776:AE1776)),0)</f>
        <v>0</v>
      </c>
      <c r="AK1776" s="2">
        <f t="shared" si="712"/>
        <v>0</v>
      </c>
      <c r="AL1776" s="2">
        <f t="shared" si="713"/>
        <v>0</v>
      </c>
      <c r="AM1776" s="2">
        <f t="shared" si="714"/>
        <v>0</v>
      </c>
      <c r="AN1776" s="2">
        <f t="shared" si="715"/>
        <v>0</v>
      </c>
      <c r="AP1776" t="s">
        <v>1544</v>
      </c>
      <c r="AQ1776" t="s">
        <v>1230</v>
      </c>
      <c r="AT1776">
        <v>2</v>
      </c>
      <c r="AU1776" s="95">
        <v>46</v>
      </c>
      <c r="AV1776" s="97">
        <v>21</v>
      </c>
      <c r="AW1776" s="100">
        <f t="shared" si="703"/>
        <v>46021</v>
      </c>
      <c r="AY1776" s="7" t="s">
        <v>1461</v>
      </c>
      <c r="BF1776" t="s">
        <v>1793</v>
      </c>
    </row>
    <row r="1777" spans="1:58" ht="13" hidden="1" customHeight="1" outlineLevel="1">
      <c r="A1777" t="s">
        <v>2003</v>
      </c>
      <c r="B1777" t="s">
        <v>1230</v>
      </c>
      <c r="C1777" s="1">
        <f t="shared" si="707"/>
        <v>3204</v>
      </c>
      <c r="D1777" s="7">
        <f>IF(N1777&gt;0, RANK(N1777,(N1777:P1777,Q1777:AE1777)),0)</f>
        <v>2</v>
      </c>
      <c r="E1777" s="7">
        <f>IF(O1777&gt;0,RANK(O1777,(N1777:P1777,Q1777:AE1777)),0)</f>
        <v>1</v>
      </c>
      <c r="F1777" s="7">
        <f>IF(P1777&gt;0,RANK(P1777,(N1777:P1777,Q1777:AE1777)),0)</f>
        <v>3</v>
      </c>
      <c r="G1777" s="1">
        <f t="shared" si="705"/>
        <v>400</v>
      </c>
      <c r="H1777" s="2">
        <f t="shared" si="706"/>
        <v>0.12484394506866417</v>
      </c>
      <c r="I1777" s="2"/>
      <c r="J1777" s="2">
        <f t="shared" si="708"/>
        <v>0.34675405742821475</v>
      </c>
      <c r="K1777" s="2">
        <f t="shared" si="709"/>
        <v>0.47159800249687889</v>
      </c>
      <c r="L1777" s="2">
        <f t="shared" si="710"/>
        <v>0.15543071161048688</v>
      </c>
      <c r="M1777" s="2">
        <f t="shared" si="711"/>
        <v>2.6217228464419484E-2</v>
      </c>
      <c r="N1777" s="119">
        <v>1111</v>
      </c>
      <c r="O1777" s="119">
        <v>1511</v>
      </c>
      <c r="P1777" s="119">
        <v>498</v>
      </c>
      <c r="Q1777" s="119"/>
      <c r="R1777" s="119"/>
      <c r="S1777" s="119"/>
      <c r="Y1777" s="55">
        <v>84</v>
      </c>
      <c r="AG1777" s="7">
        <f>IF(Q1777&gt;0,RANK(Q1777,(N1777:P1777,Q1777:AE1777)),0)</f>
        <v>0</v>
      </c>
      <c r="AH1777" s="7">
        <f>IF(R1777&gt;0,RANK(R1777,(N1777:P1777,Q1777:AE1777)),0)</f>
        <v>0</v>
      </c>
      <c r="AI1777" s="7">
        <f>IF(T1777&gt;0,RANK(T1777,(N1777:P1777,Q1777:AE1777)),0)</f>
        <v>0</v>
      </c>
      <c r="AJ1777" s="7">
        <f>IF(S1777&gt;0,RANK(S1777,(N1777:P1777,Q1777:AE1777)),0)</f>
        <v>0</v>
      </c>
      <c r="AK1777" s="2">
        <f t="shared" si="712"/>
        <v>0</v>
      </c>
      <c r="AL1777" s="2">
        <f t="shared" si="713"/>
        <v>0</v>
      </c>
      <c r="AM1777" s="2">
        <f t="shared" si="714"/>
        <v>0</v>
      </c>
      <c r="AN1777" s="2">
        <f t="shared" si="715"/>
        <v>0</v>
      </c>
      <c r="AP1777" t="s">
        <v>2003</v>
      </c>
      <c r="AQ1777" t="s">
        <v>1230</v>
      </c>
      <c r="AT1777">
        <v>2</v>
      </c>
      <c r="AU1777" s="95">
        <v>46</v>
      </c>
      <c r="AV1777" s="97">
        <v>23</v>
      </c>
      <c r="AW1777" s="100">
        <f t="shared" si="703"/>
        <v>46023</v>
      </c>
      <c r="AY1777" s="7" t="s">
        <v>1461</v>
      </c>
      <c r="BF1777" t="s">
        <v>2022</v>
      </c>
    </row>
    <row r="1778" spans="1:58" ht="13" hidden="1" customHeight="1" outlineLevel="1">
      <c r="A1778" t="s">
        <v>726</v>
      </c>
      <c r="B1778" t="s">
        <v>1230</v>
      </c>
      <c r="C1778" s="1">
        <f t="shared" si="707"/>
        <v>1550</v>
      </c>
      <c r="D1778" s="7">
        <f>IF(N1778&gt;0, RANK(N1778,(N1778:P1778,Q1778:AE1778)),0)</f>
        <v>2</v>
      </c>
      <c r="E1778" s="7">
        <f>IF(O1778&gt;0,RANK(O1778,(N1778:P1778,Q1778:AE1778)),0)</f>
        <v>1</v>
      </c>
      <c r="F1778" s="7">
        <f>IF(P1778&gt;0,RANK(P1778,(N1778:P1778,Q1778:AE1778)),0)</f>
        <v>3</v>
      </c>
      <c r="G1778" s="1">
        <f t="shared" si="705"/>
        <v>343</v>
      </c>
      <c r="H1778" s="2">
        <f t="shared" si="706"/>
        <v>0.22129032258064515</v>
      </c>
      <c r="I1778" s="2"/>
      <c r="J1778" s="2">
        <f t="shared" si="708"/>
        <v>0.25419354838709679</v>
      </c>
      <c r="K1778" s="2">
        <f t="shared" si="709"/>
        <v>0.47548387096774192</v>
      </c>
      <c r="L1778" s="2">
        <f t="shared" si="710"/>
        <v>0.23290322580645162</v>
      </c>
      <c r="M1778" s="2">
        <f t="shared" si="711"/>
        <v>3.7419354838709729E-2</v>
      </c>
      <c r="N1778" s="119">
        <v>394</v>
      </c>
      <c r="O1778" s="119">
        <v>737</v>
      </c>
      <c r="P1778" s="119">
        <v>361</v>
      </c>
      <c r="Q1778" s="119"/>
      <c r="R1778" s="119"/>
      <c r="S1778" s="119"/>
      <c r="Y1778" s="55">
        <v>58</v>
      </c>
      <c r="AG1778" s="7">
        <f>IF(Q1778&gt;0,RANK(Q1778,(N1778:P1778,Q1778:AE1778)),0)</f>
        <v>0</v>
      </c>
      <c r="AH1778" s="7">
        <f>IF(R1778&gt;0,RANK(R1778,(N1778:P1778,Q1778:AE1778)),0)</f>
        <v>0</v>
      </c>
      <c r="AI1778" s="7">
        <f>IF(T1778&gt;0,RANK(T1778,(N1778:P1778,Q1778:AE1778)),0)</f>
        <v>0</v>
      </c>
      <c r="AJ1778" s="7">
        <f>IF(S1778&gt;0,RANK(S1778,(N1778:P1778,Q1778:AE1778)),0)</f>
        <v>0</v>
      </c>
      <c r="AK1778" s="2">
        <f t="shared" si="712"/>
        <v>0</v>
      </c>
      <c r="AL1778" s="2">
        <f t="shared" si="713"/>
        <v>0</v>
      </c>
      <c r="AM1778" s="2">
        <f t="shared" si="714"/>
        <v>0</v>
      </c>
      <c r="AN1778" s="2">
        <f t="shared" si="715"/>
        <v>0</v>
      </c>
      <c r="AP1778" t="s">
        <v>726</v>
      </c>
      <c r="AQ1778" t="s">
        <v>1230</v>
      </c>
      <c r="AT1778">
        <v>2</v>
      </c>
      <c r="AU1778" s="95">
        <v>46</v>
      </c>
      <c r="AV1778" s="97">
        <v>25</v>
      </c>
      <c r="AW1778" s="100">
        <f t="shared" si="703"/>
        <v>46025</v>
      </c>
      <c r="AY1778" s="7" t="s">
        <v>1461</v>
      </c>
      <c r="BF1778" t="s">
        <v>1793</v>
      </c>
    </row>
    <row r="1779" spans="1:58" ht="13" hidden="1" customHeight="1" outlineLevel="1">
      <c r="A1779" t="s">
        <v>1282</v>
      </c>
      <c r="B1779" t="s">
        <v>1230</v>
      </c>
      <c r="C1779" s="1">
        <f t="shared" si="707"/>
        <v>3795</v>
      </c>
      <c r="D1779" s="7">
        <f>IF(N1779&gt;0, RANK(N1779,(N1779:P1779,Q1779:AE1779)),0)</f>
        <v>1</v>
      </c>
      <c r="E1779" s="7">
        <f>IF(O1779&gt;0,RANK(O1779,(N1779:P1779,Q1779:AE1779)),0)</f>
        <v>2</v>
      </c>
      <c r="F1779" s="7">
        <f>IF(P1779&gt;0,RANK(P1779,(N1779:P1779,Q1779:AE1779)),0)</f>
        <v>3</v>
      </c>
      <c r="G1779" s="1">
        <f t="shared" si="705"/>
        <v>256</v>
      </c>
      <c r="H1779" s="2">
        <f t="shared" si="706"/>
        <v>6.7457180500658756E-2</v>
      </c>
      <c r="I1779" s="2"/>
      <c r="J1779" s="2">
        <f t="shared" si="708"/>
        <v>0.44505928853754939</v>
      </c>
      <c r="K1779" s="2">
        <f t="shared" si="709"/>
        <v>0.37760210803689065</v>
      </c>
      <c r="L1779" s="2">
        <f t="shared" si="710"/>
        <v>0.16205533596837945</v>
      </c>
      <c r="M1779" s="2">
        <f t="shared" si="711"/>
        <v>1.5283267457180505E-2</v>
      </c>
      <c r="N1779" s="119">
        <v>1689</v>
      </c>
      <c r="O1779" s="119">
        <v>1433</v>
      </c>
      <c r="P1779" s="119">
        <v>615</v>
      </c>
      <c r="Q1779" s="119"/>
      <c r="R1779" s="119"/>
      <c r="S1779" s="119"/>
      <c r="Y1779" s="55">
        <v>58</v>
      </c>
      <c r="AG1779" s="7">
        <f>IF(Q1779&gt;0,RANK(Q1779,(N1779:P1779,Q1779:AE1779)),0)</f>
        <v>0</v>
      </c>
      <c r="AH1779" s="7">
        <f>IF(R1779&gt;0,RANK(R1779,(N1779:P1779,Q1779:AE1779)),0)</f>
        <v>0</v>
      </c>
      <c r="AI1779" s="7">
        <f>IF(T1779&gt;0,RANK(T1779,(N1779:P1779,Q1779:AE1779)),0)</f>
        <v>0</v>
      </c>
      <c r="AJ1779" s="7">
        <f>IF(S1779&gt;0,RANK(S1779,(N1779:P1779,Q1779:AE1779)),0)</f>
        <v>0</v>
      </c>
      <c r="AK1779" s="2">
        <f t="shared" si="712"/>
        <v>0</v>
      </c>
      <c r="AL1779" s="2">
        <f t="shared" si="713"/>
        <v>0</v>
      </c>
      <c r="AM1779" s="2">
        <f t="shared" si="714"/>
        <v>0</v>
      </c>
      <c r="AN1779" s="2">
        <f t="shared" si="715"/>
        <v>0</v>
      </c>
      <c r="AP1779" t="s">
        <v>1282</v>
      </c>
      <c r="AQ1779" t="s">
        <v>1230</v>
      </c>
      <c r="AT1779">
        <v>2</v>
      </c>
      <c r="AU1779" s="95">
        <v>46</v>
      </c>
      <c r="AV1779" s="97">
        <v>27</v>
      </c>
      <c r="AW1779" s="100">
        <f t="shared" si="703"/>
        <v>46027</v>
      </c>
      <c r="AY1779" s="7" t="s">
        <v>1461</v>
      </c>
      <c r="BF1779" t="s">
        <v>2022</v>
      </c>
    </row>
    <row r="1780" spans="1:58" ht="13" hidden="1" customHeight="1" outlineLevel="1">
      <c r="A1780" t="s">
        <v>2422</v>
      </c>
      <c r="B1780" t="s">
        <v>1230</v>
      </c>
      <c r="C1780" s="1">
        <f t="shared" si="707"/>
        <v>9167</v>
      </c>
      <c r="D1780" s="7">
        <f>IF(N1780&gt;0, RANK(N1780,(N1780:P1780,Q1780:AE1780)),0)</f>
        <v>2</v>
      </c>
      <c r="E1780" s="7">
        <f>IF(O1780&gt;0,RANK(O1780,(N1780:P1780,Q1780:AE1780)),0)</f>
        <v>1</v>
      </c>
      <c r="F1780" s="7">
        <f>IF(P1780&gt;0,RANK(P1780,(N1780:P1780,Q1780:AE1780)),0)</f>
        <v>3</v>
      </c>
      <c r="G1780" s="1">
        <f t="shared" si="705"/>
        <v>2033</v>
      </c>
      <c r="H1780" s="2">
        <f t="shared" si="706"/>
        <v>0.22177375368168431</v>
      </c>
      <c r="I1780" s="2"/>
      <c r="J1780" s="2">
        <f t="shared" si="708"/>
        <v>0.28057161557761534</v>
      </c>
      <c r="K1780" s="2">
        <f t="shared" si="709"/>
        <v>0.50234536925929962</v>
      </c>
      <c r="L1780" s="2">
        <f t="shared" si="710"/>
        <v>0.19319297480091632</v>
      </c>
      <c r="M1780" s="2">
        <f t="shared" si="711"/>
        <v>2.3890040362168713E-2</v>
      </c>
      <c r="N1780" s="119">
        <v>2572</v>
      </c>
      <c r="O1780" s="119">
        <v>4605</v>
      </c>
      <c r="P1780" s="119">
        <v>1771</v>
      </c>
      <c r="Q1780" s="119"/>
      <c r="R1780" s="119"/>
      <c r="S1780" s="119"/>
      <c r="Y1780" s="55">
        <v>219</v>
      </c>
      <c r="AG1780" s="7">
        <f>IF(Q1780&gt;0,RANK(Q1780,(N1780:P1780,Q1780:AE1780)),0)</f>
        <v>0</v>
      </c>
      <c r="AH1780" s="7">
        <f>IF(R1780&gt;0,RANK(R1780,(N1780:P1780,Q1780:AE1780)),0)</f>
        <v>0</v>
      </c>
      <c r="AI1780" s="7">
        <f>IF(T1780&gt;0,RANK(T1780,(N1780:P1780,Q1780:AE1780)),0)</f>
        <v>0</v>
      </c>
      <c r="AJ1780" s="7">
        <f>IF(S1780&gt;0,RANK(S1780,(N1780:P1780,Q1780:AE1780)),0)</f>
        <v>0</v>
      </c>
      <c r="AK1780" s="2">
        <f t="shared" si="712"/>
        <v>0</v>
      </c>
      <c r="AL1780" s="2">
        <f t="shared" si="713"/>
        <v>0</v>
      </c>
      <c r="AM1780" s="2">
        <f t="shared" si="714"/>
        <v>0</v>
      </c>
      <c r="AN1780" s="2">
        <f t="shared" si="715"/>
        <v>0</v>
      </c>
      <c r="AP1780" t="s">
        <v>2422</v>
      </c>
      <c r="AQ1780" t="s">
        <v>1230</v>
      </c>
      <c r="AT1780">
        <v>2</v>
      </c>
      <c r="AU1780" s="95">
        <v>46</v>
      </c>
      <c r="AV1780" s="97">
        <v>29</v>
      </c>
      <c r="AW1780" s="100">
        <f t="shared" si="703"/>
        <v>46029</v>
      </c>
      <c r="AY1780" s="7" t="s">
        <v>1461</v>
      </c>
      <c r="BF1780" t="s">
        <v>2022</v>
      </c>
    </row>
    <row r="1781" spans="1:58" ht="13" hidden="1" customHeight="1" outlineLevel="1">
      <c r="A1781" t="s">
        <v>1113</v>
      </c>
      <c r="B1781" t="s">
        <v>1230</v>
      </c>
      <c r="C1781" s="1">
        <f t="shared" si="707"/>
        <v>926</v>
      </c>
      <c r="D1781" s="7">
        <f>IF(N1781&gt;0, RANK(N1781,(N1781:P1781,Q1781:AE1781)),0)</f>
        <v>2</v>
      </c>
      <c r="E1781" s="7">
        <f>IF(O1781&gt;0,RANK(O1781,(N1781:P1781,Q1781:AE1781)),0)</f>
        <v>1</v>
      </c>
      <c r="F1781" s="7">
        <f>IF(P1781&gt;0,RANK(P1781,(N1781:P1781,Q1781:AE1781)),0)</f>
        <v>3</v>
      </c>
      <c r="G1781" s="1">
        <f t="shared" si="705"/>
        <v>31</v>
      </c>
      <c r="H1781" s="2">
        <f t="shared" si="706"/>
        <v>3.3477321814254862E-2</v>
      </c>
      <c r="I1781" s="2"/>
      <c r="J1781" s="2">
        <f t="shared" si="708"/>
        <v>0.39740820734341253</v>
      </c>
      <c r="K1781" s="2">
        <f t="shared" si="709"/>
        <v>0.43088552915766737</v>
      </c>
      <c r="L1781" s="2">
        <f t="shared" si="710"/>
        <v>0.11771058315334773</v>
      </c>
      <c r="M1781" s="2">
        <f t="shared" si="711"/>
        <v>5.3995680345572367E-2</v>
      </c>
      <c r="N1781" s="119">
        <v>368</v>
      </c>
      <c r="O1781" s="119">
        <v>399</v>
      </c>
      <c r="P1781" s="119">
        <v>109</v>
      </c>
      <c r="Q1781" s="119"/>
      <c r="R1781" s="119"/>
      <c r="S1781" s="119"/>
      <c r="Y1781" s="55">
        <v>50</v>
      </c>
      <c r="AG1781" s="7">
        <f>IF(Q1781&gt;0,RANK(Q1781,(N1781:P1781,Q1781:AE1781)),0)</f>
        <v>0</v>
      </c>
      <c r="AH1781" s="7">
        <f>IF(R1781&gt;0,RANK(R1781,(N1781:P1781,Q1781:AE1781)),0)</f>
        <v>0</v>
      </c>
      <c r="AI1781" s="7">
        <f>IF(T1781&gt;0,RANK(T1781,(N1781:P1781,Q1781:AE1781)),0)</f>
        <v>0</v>
      </c>
      <c r="AJ1781" s="7">
        <f>IF(S1781&gt;0,RANK(S1781,(N1781:P1781,Q1781:AE1781)),0)</f>
        <v>0</v>
      </c>
      <c r="AK1781" s="2">
        <f t="shared" si="712"/>
        <v>0</v>
      </c>
      <c r="AL1781" s="2">
        <f t="shared" si="713"/>
        <v>0</v>
      </c>
      <c r="AM1781" s="2">
        <f t="shared" si="714"/>
        <v>0</v>
      </c>
      <c r="AN1781" s="2">
        <f t="shared" si="715"/>
        <v>0</v>
      </c>
      <c r="AP1781" t="s">
        <v>1113</v>
      </c>
      <c r="AQ1781" t="s">
        <v>1230</v>
      </c>
      <c r="AT1781">
        <v>2</v>
      </c>
      <c r="AU1781" s="95">
        <v>46</v>
      </c>
      <c r="AV1781" s="97">
        <v>31</v>
      </c>
      <c r="AW1781" s="100">
        <f t="shared" ref="AW1781:AW1844" si="716">1000*AU1781+AV1781</f>
        <v>46031</v>
      </c>
      <c r="AY1781" s="7" t="s">
        <v>1461</v>
      </c>
      <c r="BF1781" t="s">
        <v>1793</v>
      </c>
    </row>
    <row r="1782" spans="1:58" ht="13" hidden="1" customHeight="1" outlineLevel="1">
      <c r="A1782" t="s">
        <v>679</v>
      </c>
      <c r="B1782" t="s">
        <v>1230</v>
      </c>
      <c r="C1782" s="1">
        <f t="shared" si="707"/>
        <v>3733</v>
      </c>
      <c r="D1782" s="7">
        <f>IF(N1782&gt;0, RANK(N1782,(N1782:P1782,Q1782:AE1782)),0)</f>
        <v>2</v>
      </c>
      <c r="E1782" s="7">
        <f>IF(O1782&gt;0,RANK(O1782,(N1782:P1782,Q1782:AE1782)),0)</f>
        <v>1</v>
      </c>
      <c r="F1782" s="7">
        <f>IF(P1782&gt;0,RANK(P1782,(N1782:P1782,Q1782:AE1782)),0)</f>
        <v>3</v>
      </c>
      <c r="G1782" s="1">
        <f t="shared" si="705"/>
        <v>1248</v>
      </c>
      <c r="H1782" s="2">
        <f t="shared" si="706"/>
        <v>0.33431556388963302</v>
      </c>
      <c r="I1782" s="2"/>
      <c r="J1782" s="2">
        <f t="shared" si="708"/>
        <v>0.2301098312349317</v>
      </c>
      <c r="K1782" s="2">
        <f t="shared" si="709"/>
        <v>0.56442539512456469</v>
      </c>
      <c r="L1782" s="2">
        <f t="shared" si="710"/>
        <v>0.1650147334583445</v>
      </c>
      <c r="M1782" s="2">
        <f t="shared" si="711"/>
        <v>4.0450040182159142E-2</v>
      </c>
      <c r="N1782" s="119">
        <v>859</v>
      </c>
      <c r="O1782" s="119">
        <v>2107</v>
      </c>
      <c r="P1782" s="119">
        <v>616</v>
      </c>
      <c r="Q1782" s="119"/>
      <c r="R1782" s="119"/>
      <c r="S1782" s="119"/>
      <c r="Y1782" s="55">
        <v>151</v>
      </c>
      <c r="AG1782" s="7">
        <f>IF(Q1782&gt;0,RANK(Q1782,(N1782:P1782,Q1782:AE1782)),0)</f>
        <v>0</v>
      </c>
      <c r="AH1782" s="7">
        <f>IF(R1782&gt;0,RANK(R1782,(N1782:P1782,Q1782:AE1782)),0)</f>
        <v>0</v>
      </c>
      <c r="AI1782" s="7">
        <f>IF(T1782&gt;0,RANK(T1782,(N1782:P1782,Q1782:AE1782)),0)</f>
        <v>0</v>
      </c>
      <c r="AJ1782" s="7">
        <f>IF(S1782&gt;0,RANK(S1782,(N1782:P1782,Q1782:AE1782)),0)</f>
        <v>0</v>
      </c>
      <c r="AK1782" s="2">
        <f t="shared" si="712"/>
        <v>0</v>
      </c>
      <c r="AL1782" s="2">
        <f t="shared" si="713"/>
        <v>0</v>
      </c>
      <c r="AM1782" s="2">
        <f t="shared" si="714"/>
        <v>0</v>
      </c>
      <c r="AN1782" s="2">
        <f t="shared" si="715"/>
        <v>0</v>
      </c>
      <c r="AP1782" t="s">
        <v>679</v>
      </c>
      <c r="AQ1782" t="s">
        <v>1230</v>
      </c>
      <c r="AT1782">
        <v>2</v>
      </c>
      <c r="AU1782" s="95">
        <v>46</v>
      </c>
      <c r="AV1782" s="97">
        <v>33</v>
      </c>
      <c r="AW1782" s="100">
        <f t="shared" si="716"/>
        <v>46033</v>
      </c>
      <c r="AY1782" s="7" t="s">
        <v>1461</v>
      </c>
      <c r="BF1782" t="s">
        <v>2204</v>
      </c>
    </row>
    <row r="1783" spans="1:58" ht="13" hidden="1" customHeight="1" outlineLevel="1">
      <c r="A1783" t="s">
        <v>1585</v>
      </c>
      <c r="B1783" t="s">
        <v>1230</v>
      </c>
      <c r="C1783" s="1">
        <f t="shared" si="707"/>
        <v>6080</v>
      </c>
      <c r="D1783" s="7">
        <f>IF(N1783&gt;0, RANK(N1783,(N1783:P1783,Q1783:AE1783)),0)</f>
        <v>2</v>
      </c>
      <c r="E1783" s="7">
        <f>IF(O1783&gt;0,RANK(O1783,(N1783:P1783,Q1783:AE1783)),0)</f>
        <v>1</v>
      </c>
      <c r="F1783" s="7">
        <f>IF(P1783&gt;0,RANK(P1783,(N1783:P1783,Q1783:AE1783)),0)</f>
        <v>3</v>
      </c>
      <c r="G1783" s="1">
        <f t="shared" si="705"/>
        <v>1515</v>
      </c>
      <c r="H1783" s="2">
        <f t="shared" si="706"/>
        <v>0.24917763157894737</v>
      </c>
      <c r="I1783" s="2"/>
      <c r="J1783" s="2">
        <f t="shared" si="708"/>
        <v>0.26019736842105262</v>
      </c>
      <c r="K1783" s="2">
        <f t="shared" si="709"/>
        <v>0.50937500000000002</v>
      </c>
      <c r="L1783" s="2">
        <f t="shared" si="710"/>
        <v>0.20180921052631579</v>
      </c>
      <c r="M1783" s="2">
        <f t="shared" si="711"/>
        <v>2.8618421052631626E-2</v>
      </c>
      <c r="N1783" s="119">
        <v>1582</v>
      </c>
      <c r="O1783" s="119">
        <v>3097</v>
      </c>
      <c r="P1783" s="119">
        <v>1227</v>
      </c>
      <c r="Q1783" s="119"/>
      <c r="R1783" s="119"/>
      <c r="S1783" s="119"/>
      <c r="Y1783" s="55">
        <v>174</v>
      </c>
      <c r="AG1783" s="7">
        <f>IF(Q1783&gt;0,RANK(Q1783,(N1783:P1783,Q1783:AE1783)),0)</f>
        <v>0</v>
      </c>
      <c r="AH1783" s="7">
        <f>IF(R1783&gt;0,RANK(R1783,(N1783:P1783,Q1783:AE1783)),0)</f>
        <v>0</v>
      </c>
      <c r="AI1783" s="7">
        <f>IF(T1783&gt;0,RANK(T1783,(N1783:P1783,Q1783:AE1783)),0)</f>
        <v>0</v>
      </c>
      <c r="AJ1783" s="7">
        <f>IF(S1783&gt;0,RANK(S1783,(N1783:P1783,Q1783:AE1783)),0)</f>
        <v>0</v>
      </c>
      <c r="AK1783" s="2">
        <f t="shared" si="712"/>
        <v>0</v>
      </c>
      <c r="AL1783" s="2">
        <f t="shared" si="713"/>
        <v>0</v>
      </c>
      <c r="AM1783" s="2">
        <f t="shared" si="714"/>
        <v>0</v>
      </c>
      <c r="AN1783" s="2">
        <f t="shared" si="715"/>
        <v>0</v>
      </c>
      <c r="AP1783" t="s">
        <v>1585</v>
      </c>
      <c r="AQ1783" t="s">
        <v>1230</v>
      </c>
      <c r="AT1783">
        <v>2</v>
      </c>
      <c r="AU1783" s="95">
        <v>46</v>
      </c>
      <c r="AV1783" s="97">
        <v>35</v>
      </c>
      <c r="AW1783" s="100">
        <f t="shared" si="716"/>
        <v>46035</v>
      </c>
      <c r="AY1783" s="7" t="s">
        <v>1461</v>
      </c>
      <c r="BF1783" t="s">
        <v>2022</v>
      </c>
    </row>
    <row r="1784" spans="1:58" ht="13" hidden="1" customHeight="1" outlineLevel="1">
      <c r="A1784" t="s">
        <v>189</v>
      </c>
      <c r="B1784" t="s">
        <v>1230</v>
      </c>
      <c r="C1784" s="1">
        <f t="shared" si="707"/>
        <v>2414</v>
      </c>
      <c r="D1784" s="7">
        <f>IF(N1784&gt;0, RANK(N1784,(N1784:P1784,Q1784:AE1784)),0)</f>
        <v>1</v>
      </c>
      <c r="E1784" s="7">
        <f>IF(O1784&gt;0,RANK(O1784,(N1784:P1784,Q1784:AE1784)),0)</f>
        <v>2</v>
      </c>
      <c r="F1784" s="7">
        <f>IF(P1784&gt;0,RANK(P1784,(N1784:P1784,Q1784:AE1784)),0)</f>
        <v>3</v>
      </c>
      <c r="G1784" s="1">
        <f t="shared" si="705"/>
        <v>121</v>
      </c>
      <c r="H1784" s="2">
        <f t="shared" si="706"/>
        <v>5.0124275062137534E-2</v>
      </c>
      <c r="I1784" s="2"/>
      <c r="J1784" s="2">
        <f t="shared" si="708"/>
        <v>0.40969345484672742</v>
      </c>
      <c r="K1784" s="2">
        <f t="shared" si="709"/>
        <v>0.35956917978458991</v>
      </c>
      <c r="L1784" s="2">
        <f t="shared" si="710"/>
        <v>0.20422535211267606</v>
      </c>
      <c r="M1784" s="2">
        <f t="shared" si="711"/>
        <v>2.651201325600655E-2</v>
      </c>
      <c r="N1784" s="119">
        <v>989</v>
      </c>
      <c r="O1784" s="119">
        <v>868</v>
      </c>
      <c r="P1784" s="119">
        <v>493</v>
      </c>
      <c r="Q1784" s="119"/>
      <c r="R1784" s="119"/>
      <c r="S1784" s="119"/>
      <c r="Y1784" s="55">
        <v>64</v>
      </c>
      <c r="AG1784" s="7">
        <f>IF(Q1784&gt;0,RANK(Q1784,(N1784:P1784,Q1784:AE1784)),0)</f>
        <v>0</v>
      </c>
      <c r="AH1784" s="7">
        <f>IF(R1784&gt;0,RANK(R1784,(N1784:P1784,Q1784:AE1784)),0)</f>
        <v>0</v>
      </c>
      <c r="AI1784" s="7">
        <f>IF(T1784&gt;0,RANK(T1784,(N1784:P1784,Q1784:AE1784)),0)</f>
        <v>0</v>
      </c>
      <c r="AJ1784" s="7">
        <f>IF(S1784&gt;0,RANK(S1784,(N1784:P1784,Q1784:AE1784)),0)</f>
        <v>0</v>
      </c>
      <c r="AK1784" s="2">
        <f t="shared" si="712"/>
        <v>0</v>
      </c>
      <c r="AL1784" s="2">
        <f t="shared" si="713"/>
        <v>0</v>
      </c>
      <c r="AM1784" s="2">
        <f t="shared" si="714"/>
        <v>0</v>
      </c>
      <c r="AN1784" s="2">
        <f t="shared" si="715"/>
        <v>0</v>
      </c>
      <c r="AP1784" t="s">
        <v>189</v>
      </c>
      <c r="AQ1784" t="s">
        <v>1230</v>
      </c>
      <c r="AT1784">
        <v>2</v>
      </c>
      <c r="AU1784" s="95">
        <v>46</v>
      </c>
      <c r="AV1784" s="97">
        <v>37</v>
      </c>
      <c r="AW1784" s="100">
        <f t="shared" si="716"/>
        <v>46037</v>
      </c>
      <c r="AY1784" s="7" t="s">
        <v>1461</v>
      </c>
      <c r="BF1784" t="s">
        <v>1793</v>
      </c>
    </row>
    <row r="1785" spans="1:58" ht="13" hidden="1" customHeight="1" outlineLevel="1">
      <c r="A1785" t="s">
        <v>1870</v>
      </c>
      <c r="B1785" t="s">
        <v>1230</v>
      </c>
      <c r="C1785" s="1">
        <f t="shared" si="707"/>
        <v>1788</v>
      </c>
      <c r="D1785" s="7">
        <f>IF(N1785&gt;0, RANK(N1785,(N1785:P1785,Q1785:AE1785)),0)</f>
        <v>2</v>
      </c>
      <c r="E1785" s="7">
        <f>IF(O1785&gt;0,RANK(O1785,(N1785:P1785,Q1785:AE1785)),0)</f>
        <v>1</v>
      </c>
      <c r="F1785" s="7">
        <f>IF(P1785&gt;0,RANK(P1785,(N1785:P1785,Q1785:AE1785)),0)</f>
        <v>3</v>
      </c>
      <c r="G1785" s="1">
        <f t="shared" si="705"/>
        <v>317</v>
      </c>
      <c r="H1785" s="2">
        <f t="shared" si="706"/>
        <v>0.17729306487695751</v>
      </c>
      <c r="I1785" s="2"/>
      <c r="J1785" s="2">
        <f t="shared" si="708"/>
        <v>0.29642058165548096</v>
      </c>
      <c r="K1785" s="2">
        <f t="shared" si="709"/>
        <v>0.47371364653243847</v>
      </c>
      <c r="L1785" s="2">
        <f t="shared" si="710"/>
        <v>0.1907158836689038</v>
      </c>
      <c r="M1785" s="2">
        <f t="shared" si="711"/>
        <v>3.9149888143176714E-2</v>
      </c>
      <c r="N1785" s="119">
        <v>530</v>
      </c>
      <c r="O1785" s="119">
        <v>847</v>
      </c>
      <c r="P1785" s="119">
        <v>341</v>
      </c>
      <c r="Q1785" s="119"/>
      <c r="R1785" s="119"/>
      <c r="S1785" s="119"/>
      <c r="Y1785" s="55">
        <v>70</v>
      </c>
      <c r="AG1785" s="7">
        <f>IF(Q1785&gt;0,RANK(Q1785,(N1785:P1785,Q1785:AE1785)),0)</f>
        <v>0</v>
      </c>
      <c r="AH1785" s="7">
        <f>IF(R1785&gt;0,RANK(R1785,(N1785:P1785,Q1785:AE1785)),0)</f>
        <v>0</v>
      </c>
      <c r="AI1785" s="7">
        <f>IF(T1785&gt;0,RANK(T1785,(N1785:P1785,Q1785:AE1785)),0)</f>
        <v>0</v>
      </c>
      <c r="AJ1785" s="7">
        <f>IF(S1785&gt;0,RANK(S1785,(N1785:P1785,Q1785:AE1785)),0)</f>
        <v>0</v>
      </c>
      <c r="AK1785" s="2">
        <f t="shared" si="712"/>
        <v>0</v>
      </c>
      <c r="AL1785" s="2">
        <f t="shared" si="713"/>
        <v>0</v>
      </c>
      <c r="AM1785" s="2">
        <f t="shared" si="714"/>
        <v>0</v>
      </c>
      <c r="AN1785" s="2">
        <f t="shared" si="715"/>
        <v>0</v>
      </c>
      <c r="AP1785" t="s">
        <v>1870</v>
      </c>
      <c r="AQ1785" t="s">
        <v>1230</v>
      </c>
      <c r="AT1785">
        <v>2</v>
      </c>
      <c r="AU1785" s="95">
        <v>46</v>
      </c>
      <c r="AV1785" s="97">
        <v>39</v>
      </c>
      <c r="AW1785" s="100">
        <f t="shared" si="716"/>
        <v>46039</v>
      </c>
      <c r="AY1785" s="7" t="s">
        <v>1461</v>
      </c>
      <c r="BF1785" t="s">
        <v>2022</v>
      </c>
    </row>
    <row r="1786" spans="1:58" ht="13" hidden="1" customHeight="1" outlineLevel="1">
      <c r="A1786" t="s">
        <v>2440</v>
      </c>
      <c r="B1786" t="s">
        <v>1230</v>
      </c>
      <c r="C1786" s="1">
        <f t="shared" si="707"/>
        <v>1486</v>
      </c>
      <c r="D1786" s="7">
        <f>IF(N1786&gt;0, RANK(N1786,(N1786:P1786,Q1786:AE1786)),0)</f>
        <v>1</v>
      </c>
      <c r="E1786" s="7">
        <f>IF(O1786&gt;0,RANK(O1786,(N1786:P1786,Q1786:AE1786)),0)</f>
        <v>2</v>
      </c>
      <c r="F1786" s="7">
        <f>IF(P1786&gt;0,RANK(P1786,(N1786:P1786,Q1786:AE1786)),0)</f>
        <v>3</v>
      </c>
      <c r="G1786" s="1">
        <f t="shared" si="705"/>
        <v>331</v>
      </c>
      <c r="H1786" s="2">
        <f t="shared" si="706"/>
        <v>0.22274562584118437</v>
      </c>
      <c r="I1786" s="2"/>
      <c r="J1786" s="2">
        <f t="shared" si="708"/>
        <v>0.53028263795423958</v>
      </c>
      <c r="K1786" s="2">
        <f t="shared" si="709"/>
        <v>0.30753701211305517</v>
      </c>
      <c r="L1786" s="2">
        <f t="shared" si="710"/>
        <v>0.13997308209959622</v>
      </c>
      <c r="M1786" s="2">
        <f t="shared" si="711"/>
        <v>2.2207267833109029E-2</v>
      </c>
      <c r="N1786" s="119">
        <v>788</v>
      </c>
      <c r="O1786" s="119">
        <v>457</v>
      </c>
      <c r="P1786" s="119">
        <v>208</v>
      </c>
      <c r="Q1786" s="119"/>
      <c r="R1786" s="119"/>
      <c r="S1786" s="119"/>
      <c r="Y1786" s="55">
        <v>33</v>
      </c>
      <c r="AG1786" s="7">
        <f>IF(Q1786&gt;0,RANK(Q1786,(N1786:P1786,Q1786:AE1786)),0)</f>
        <v>0</v>
      </c>
      <c r="AH1786" s="7">
        <f>IF(R1786&gt;0,RANK(R1786,(N1786:P1786,Q1786:AE1786)),0)</f>
        <v>0</v>
      </c>
      <c r="AI1786" s="7">
        <f>IF(T1786&gt;0,RANK(T1786,(N1786:P1786,Q1786:AE1786)),0)</f>
        <v>0</v>
      </c>
      <c r="AJ1786" s="7">
        <f>IF(S1786&gt;0,RANK(S1786,(N1786:P1786,Q1786:AE1786)),0)</f>
        <v>0</v>
      </c>
      <c r="AK1786" s="2">
        <f t="shared" si="712"/>
        <v>0</v>
      </c>
      <c r="AL1786" s="2">
        <f t="shared" si="713"/>
        <v>0</v>
      </c>
      <c r="AM1786" s="2">
        <f t="shared" si="714"/>
        <v>0</v>
      </c>
      <c r="AN1786" s="2">
        <f t="shared" si="715"/>
        <v>0</v>
      </c>
      <c r="AP1786" t="s">
        <v>2440</v>
      </c>
      <c r="AQ1786" t="s">
        <v>1230</v>
      </c>
      <c r="AT1786">
        <v>2</v>
      </c>
      <c r="AU1786" s="95">
        <v>46</v>
      </c>
      <c r="AV1786" s="97">
        <v>41</v>
      </c>
      <c r="AW1786" s="100">
        <f t="shared" si="716"/>
        <v>46041</v>
      </c>
      <c r="AY1786" s="7" t="s">
        <v>1461</v>
      </c>
      <c r="BF1786" t="s">
        <v>1793</v>
      </c>
    </row>
    <row r="1787" spans="1:58" ht="13" hidden="1" customHeight="1" outlineLevel="1">
      <c r="A1787" t="s">
        <v>1840</v>
      </c>
      <c r="B1787" t="s">
        <v>1230</v>
      </c>
      <c r="C1787" s="1">
        <f t="shared" si="707"/>
        <v>1329</v>
      </c>
      <c r="D1787" s="7">
        <f>IF(N1787&gt;0, RANK(N1787,(N1787:P1787,Q1787:AE1787)),0)</f>
        <v>2</v>
      </c>
      <c r="E1787" s="7">
        <f>IF(O1787&gt;0,RANK(O1787,(N1787:P1787,Q1787:AE1787)),0)</f>
        <v>1</v>
      </c>
      <c r="F1787" s="7">
        <f>IF(P1787&gt;0,RANK(P1787,(N1787:P1787,Q1787:AE1787)),0)</f>
        <v>3</v>
      </c>
      <c r="G1787" s="1">
        <f t="shared" si="705"/>
        <v>672</v>
      </c>
      <c r="H1787" s="2">
        <f t="shared" si="706"/>
        <v>0.50564334085778784</v>
      </c>
      <c r="I1787" s="2"/>
      <c r="J1787" s="2">
        <f t="shared" si="708"/>
        <v>0.15425131677953349</v>
      </c>
      <c r="K1787" s="2">
        <f t="shared" si="709"/>
        <v>0.65989465763732125</v>
      </c>
      <c r="L1787" s="2">
        <f t="shared" si="710"/>
        <v>0.14070729872084273</v>
      </c>
      <c r="M1787" s="2">
        <f t="shared" si="711"/>
        <v>4.5146726862302505E-2</v>
      </c>
      <c r="N1787" s="119">
        <v>205</v>
      </c>
      <c r="O1787" s="119">
        <v>877</v>
      </c>
      <c r="P1787" s="119">
        <v>187</v>
      </c>
      <c r="Q1787" s="119"/>
      <c r="R1787" s="119"/>
      <c r="S1787" s="119"/>
      <c r="Y1787" s="55">
        <v>60</v>
      </c>
      <c r="AG1787" s="7">
        <f>IF(Q1787&gt;0,RANK(Q1787,(N1787:P1787,Q1787:AE1787)),0)</f>
        <v>0</v>
      </c>
      <c r="AH1787" s="7">
        <f>IF(R1787&gt;0,RANK(R1787,(N1787:P1787,Q1787:AE1787)),0)</f>
        <v>0</v>
      </c>
      <c r="AI1787" s="7">
        <f>IF(T1787&gt;0,RANK(T1787,(N1787:P1787,Q1787:AE1787)),0)</f>
        <v>0</v>
      </c>
      <c r="AJ1787" s="7">
        <f>IF(S1787&gt;0,RANK(S1787,(N1787:P1787,Q1787:AE1787)),0)</f>
        <v>0</v>
      </c>
      <c r="AK1787" s="2">
        <f t="shared" si="712"/>
        <v>0</v>
      </c>
      <c r="AL1787" s="2">
        <f t="shared" si="713"/>
        <v>0</v>
      </c>
      <c r="AM1787" s="2">
        <f t="shared" si="714"/>
        <v>0</v>
      </c>
      <c r="AN1787" s="2">
        <f t="shared" si="715"/>
        <v>0</v>
      </c>
      <c r="AP1787" t="s">
        <v>1840</v>
      </c>
      <c r="AQ1787" t="s">
        <v>1230</v>
      </c>
      <c r="AT1787">
        <v>2</v>
      </c>
      <c r="AU1787" s="95">
        <v>46</v>
      </c>
      <c r="AV1787" s="97">
        <v>43</v>
      </c>
      <c r="AW1787" s="100">
        <f t="shared" si="716"/>
        <v>46043</v>
      </c>
      <c r="AY1787" s="7" t="s">
        <v>1461</v>
      </c>
      <c r="BF1787" t="s">
        <v>2022</v>
      </c>
    </row>
    <row r="1788" spans="1:58" ht="13" hidden="1" customHeight="1" outlineLevel="1">
      <c r="A1788" t="s">
        <v>801</v>
      </c>
      <c r="B1788" t="s">
        <v>1230</v>
      </c>
      <c r="C1788" s="1">
        <f t="shared" si="707"/>
        <v>1738</v>
      </c>
      <c r="D1788" s="7">
        <f>IF(N1788&gt;0, RANK(N1788,(N1788:P1788,Q1788:AE1788)),0)</f>
        <v>2</v>
      </c>
      <c r="E1788" s="7">
        <f>IF(O1788&gt;0,RANK(O1788,(N1788:P1788,Q1788:AE1788)),0)</f>
        <v>1</v>
      </c>
      <c r="F1788" s="7">
        <f>IF(P1788&gt;0,RANK(P1788,(N1788:P1788,Q1788:AE1788)),0)</f>
        <v>3</v>
      </c>
      <c r="G1788" s="1">
        <f t="shared" si="705"/>
        <v>525</v>
      </c>
      <c r="H1788" s="2">
        <f t="shared" si="706"/>
        <v>0.30207134637514382</v>
      </c>
      <c r="I1788" s="2"/>
      <c r="J1788" s="2">
        <f t="shared" si="708"/>
        <v>0.24280782508630611</v>
      </c>
      <c r="K1788" s="2">
        <f t="shared" si="709"/>
        <v>0.54487917146144993</v>
      </c>
      <c r="L1788" s="2">
        <f t="shared" si="710"/>
        <v>0.18757192174913695</v>
      </c>
      <c r="M1788" s="2">
        <f t="shared" si="711"/>
        <v>2.474108170310696E-2</v>
      </c>
      <c r="N1788" s="119">
        <v>422</v>
      </c>
      <c r="O1788" s="119">
        <v>947</v>
      </c>
      <c r="P1788" s="119">
        <v>326</v>
      </c>
      <c r="Q1788" s="119"/>
      <c r="R1788" s="119"/>
      <c r="S1788" s="119"/>
      <c r="Y1788" s="55">
        <v>43</v>
      </c>
      <c r="AG1788" s="7">
        <f>IF(Q1788&gt;0,RANK(Q1788,(N1788:P1788,Q1788:AE1788)),0)</f>
        <v>0</v>
      </c>
      <c r="AH1788" s="7">
        <f>IF(R1788&gt;0,RANK(R1788,(N1788:P1788,Q1788:AE1788)),0)</f>
        <v>0</v>
      </c>
      <c r="AI1788" s="7">
        <f>IF(T1788&gt;0,RANK(T1788,(N1788:P1788,Q1788:AE1788)),0)</f>
        <v>0</v>
      </c>
      <c r="AJ1788" s="7">
        <f>IF(S1788&gt;0,RANK(S1788,(N1788:P1788,Q1788:AE1788)),0)</f>
        <v>0</v>
      </c>
      <c r="AK1788" s="2">
        <f t="shared" si="712"/>
        <v>0</v>
      </c>
      <c r="AL1788" s="2">
        <f t="shared" si="713"/>
        <v>0</v>
      </c>
      <c r="AM1788" s="2">
        <f t="shared" si="714"/>
        <v>0</v>
      </c>
      <c r="AN1788" s="2">
        <f t="shared" si="715"/>
        <v>0</v>
      </c>
      <c r="AP1788" t="s">
        <v>801</v>
      </c>
      <c r="AQ1788" t="s">
        <v>1230</v>
      </c>
      <c r="AT1788">
        <v>2</v>
      </c>
      <c r="AU1788" s="95">
        <v>46</v>
      </c>
      <c r="AV1788" s="97">
        <v>45</v>
      </c>
      <c r="AW1788" s="100">
        <f t="shared" si="716"/>
        <v>46045</v>
      </c>
      <c r="AY1788" s="7" t="s">
        <v>1461</v>
      </c>
      <c r="BF1788" t="s">
        <v>2204</v>
      </c>
    </row>
    <row r="1789" spans="1:58" ht="13" hidden="1" customHeight="1" outlineLevel="1">
      <c r="A1789" t="s">
        <v>2448</v>
      </c>
      <c r="B1789" t="s">
        <v>1230</v>
      </c>
      <c r="C1789" s="1">
        <f t="shared" si="707"/>
        <v>2938</v>
      </c>
      <c r="D1789" s="7">
        <f>IF(N1789&gt;0, RANK(N1789,(N1789:P1789,Q1789:AE1789)),0)</f>
        <v>2</v>
      </c>
      <c r="E1789" s="7">
        <f>IF(O1789&gt;0,RANK(O1789,(N1789:P1789,Q1789:AE1789)),0)</f>
        <v>1</v>
      </c>
      <c r="F1789" s="7">
        <f>IF(P1789&gt;0,RANK(P1789,(N1789:P1789,Q1789:AE1789)),0)</f>
        <v>3</v>
      </c>
      <c r="G1789" s="1">
        <f t="shared" si="705"/>
        <v>913</v>
      </c>
      <c r="H1789" s="2">
        <f t="shared" si="706"/>
        <v>0.31075561606535057</v>
      </c>
      <c r="I1789" s="2"/>
      <c r="J1789" s="2">
        <f t="shared" si="708"/>
        <v>0.22940776038121172</v>
      </c>
      <c r="K1789" s="2">
        <f t="shared" si="709"/>
        <v>0.54016337644656232</v>
      </c>
      <c r="L1789" s="2">
        <f t="shared" si="710"/>
        <v>0.17358747447243023</v>
      </c>
      <c r="M1789" s="2">
        <f t="shared" si="711"/>
        <v>5.684138869979577E-2</v>
      </c>
      <c r="N1789" s="119">
        <v>674</v>
      </c>
      <c r="O1789" s="119">
        <v>1587</v>
      </c>
      <c r="P1789" s="119">
        <v>510</v>
      </c>
      <c r="Q1789" s="119"/>
      <c r="R1789" s="119"/>
      <c r="S1789" s="119"/>
      <c r="Y1789" s="55">
        <v>167</v>
      </c>
      <c r="AG1789" s="7">
        <f>IF(Q1789&gt;0,RANK(Q1789,(N1789:P1789,Q1789:AE1789)),0)</f>
        <v>0</v>
      </c>
      <c r="AH1789" s="7">
        <f>IF(R1789&gt;0,RANK(R1789,(N1789:P1789,Q1789:AE1789)),0)</f>
        <v>0</v>
      </c>
      <c r="AI1789" s="7">
        <f>IF(T1789&gt;0,RANK(T1789,(N1789:P1789,Q1789:AE1789)),0)</f>
        <v>0</v>
      </c>
      <c r="AJ1789" s="7">
        <f>IF(S1789&gt;0,RANK(S1789,(N1789:P1789,Q1789:AE1789)),0)</f>
        <v>0</v>
      </c>
      <c r="AK1789" s="2">
        <f t="shared" si="712"/>
        <v>0</v>
      </c>
      <c r="AL1789" s="2">
        <f t="shared" si="713"/>
        <v>0</v>
      </c>
      <c r="AM1789" s="2">
        <f t="shared" si="714"/>
        <v>0</v>
      </c>
      <c r="AN1789" s="2">
        <f t="shared" si="715"/>
        <v>0</v>
      </c>
      <c r="AP1789" t="s">
        <v>2448</v>
      </c>
      <c r="AQ1789" t="s">
        <v>1230</v>
      </c>
      <c r="AT1789">
        <v>2</v>
      </c>
      <c r="AU1789" s="95">
        <v>46</v>
      </c>
      <c r="AV1789" s="97">
        <v>47</v>
      </c>
      <c r="AW1789" s="100">
        <f t="shared" si="716"/>
        <v>46047</v>
      </c>
      <c r="AY1789" s="7" t="s">
        <v>1461</v>
      </c>
      <c r="BF1789" t="s">
        <v>2204</v>
      </c>
    </row>
    <row r="1790" spans="1:58" ht="13" hidden="1" customHeight="1" outlineLevel="1">
      <c r="A1790" t="s">
        <v>2352</v>
      </c>
      <c r="B1790" t="s">
        <v>1230</v>
      </c>
      <c r="C1790" s="1">
        <f t="shared" si="707"/>
        <v>892</v>
      </c>
      <c r="D1790" s="7">
        <f>IF(N1790&gt;0, RANK(N1790,(N1790:P1790,Q1790:AE1790)),0)</f>
        <v>2</v>
      </c>
      <c r="E1790" s="7">
        <f>IF(O1790&gt;0,RANK(O1790,(N1790:P1790,Q1790:AE1790)),0)</f>
        <v>1</v>
      </c>
      <c r="F1790" s="7">
        <f>IF(P1790&gt;0,RANK(P1790,(N1790:P1790,Q1790:AE1790)),0)</f>
        <v>3</v>
      </c>
      <c r="G1790" s="1">
        <f t="shared" si="705"/>
        <v>328</v>
      </c>
      <c r="H1790" s="2">
        <f t="shared" si="706"/>
        <v>0.36771300448430494</v>
      </c>
      <c r="I1790" s="2"/>
      <c r="J1790" s="2">
        <f t="shared" si="708"/>
        <v>0.20179372197309417</v>
      </c>
      <c r="K1790" s="2">
        <f t="shared" si="709"/>
        <v>0.56950672645739908</v>
      </c>
      <c r="L1790" s="2">
        <f t="shared" si="710"/>
        <v>0.1961883408071749</v>
      </c>
      <c r="M1790" s="2">
        <f t="shared" si="711"/>
        <v>3.2511210762331821E-2</v>
      </c>
      <c r="N1790" s="119">
        <v>180</v>
      </c>
      <c r="O1790" s="119">
        <v>508</v>
      </c>
      <c r="P1790" s="119">
        <v>175</v>
      </c>
      <c r="Q1790" s="119"/>
      <c r="R1790" s="119"/>
      <c r="S1790" s="119"/>
      <c r="Y1790" s="55">
        <v>29</v>
      </c>
      <c r="AG1790" s="7">
        <f>IF(Q1790&gt;0,RANK(Q1790,(N1790:P1790,Q1790:AE1790)),0)</f>
        <v>0</v>
      </c>
      <c r="AH1790" s="7">
        <f>IF(R1790&gt;0,RANK(R1790,(N1790:P1790,Q1790:AE1790)),0)</f>
        <v>0</v>
      </c>
      <c r="AI1790" s="7">
        <f>IF(T1790&gt;0,RANK(T1790,(N1790:P1790,Q1790:AE1790)),0)</f>
        <v>0</v>
      </c>
      <c r="AJ1790" s="7">
        <f>IF(S1790&gt;0,RANK(S1790,(N1790:P1790,Q1790:AE1790)),0)</f>
        <v>0</v>
      </c>
      <c r="AK1790" s="2">
        <f t="shared" si="712"/>
        <v>0</v>
      </c>
      <c r="AL1790" s="2">
        <f t="shared" si="713"/>
        <v>0</v>
      </c>
      <c r="AM1790" s="2">
        <f t="shared" si="714"/>
        <v>0</v>
      </c>
      <c r="AN1790" s="2">
        <f t="shared" si="715"/>
        <v>0</v>
      </c>
      <c r="AP1790" t="s">
        <v>2352</v>
      </c>
      <c r="AQ1790" t="s">
        <v>1230</v>
      </c>
      <c r="AT1790">
        <v>2</v>
      </c>
      <c r="AU1790" s="95">
        <v>46</v>
      </c>
      <c r="AV1790" s="97">
        <v>49</v>
      </c>
      <c r="AW1790" s="100">
        <f t="shared" si="716"/>
        <v>46049</v>
      </c>
      <c r="AY1790" s="7" t="s">
        <v>1461</v>
      </c>
      <c r="BF1790" t="s">
        <v>1793</v>
      </c>
    </row>
    <row r="1791" spans="1:58" ht="13" hidden="1" customHeight="1" outlineLevel="1">
      <c r="A1791" t="s">
        <v>1377</v>
      </c>
      <c r="B1791" t="s">
        <v>1230</v>
      </c>
      <c r="C1791" s="1">
        <f t="shared" si="707"/>
        <v>2913</v>
      </c>
      <c r="D1791" s="7">
        <f>IF(N1791&gt;0, RANK(N1791,(N1791:P1791,Q1791:AE1791)),0)</f>
        <v>2</v>
      </c>
      <c r="E1791" s="7">
        <f>IF(O1791&gt;0,RANK(O1791,(N1791:P1791,Q1791:AE1791)),0)</f>
        <v>1</v>
      </c>
      <c r="F1791" s="7">
        <f>IF(P1791&gt;0,RANK(P1791,(N1791:P1791,Q1791:AE1791)),0)</f>
        <v>3</v>
      </c>
      <c r="G1791" s="1">
        <f t="shared" si="705"/>
        <v>518</v>
      </c>
      <c r="H1791" s="2">
        <f t="shared" si="706"/>
        <v>0.17782354960521798</v>
      </c>
      <c r="I1791" s="2"/>
      <c r="J1791" s="2">
        <f t="shared" si="708"/>
        <v>0.30449708204600068</v>
      </c>
      <c r="K1791" s="2">
        <f t="shared" si="709"/>
        <v>0.48232063165121869</v>
      </c>
      <c r="L1791" s="2">
        <f t="shared" si="710"/>
        <v>0.18331616889804325</v>
      </c>
      <c r="M1791" s="2">
        <f t="shared" si="711"/>
        <v>2.986611740473738E-2</v>
      </c>
      <c r="N1791" s="119">
        <v>887</v>
      </c>
      <c r="O1791" s="119">
        <v>1405</v>
      </c>
      <c r="P1791" s="119">
        <v>534</v>
      </c>
      <c r="Q1791" s="119"/>
      <c r="R1791" s="119"/>
      <c r="S1791" s="119"/>
      <c r="Y1791" s="55">
        <v>87</v>
      </c>
      <c r="AG1791" s="7">
        <f>IF(Q1791&gt;0,RANK(Q1791,(N1791:P1791,Q1791:AE1791)),0)</f>
        <v>0</v>
      </c>
      <c r="AH1791" s="7">
        <f>IF(R1791&gt;0,RANK(R1791,(N1791:P1791,Q1791:AE1791)),0)</f>
        <v>0</v>
      </c>
      <c r="AI1791" s="7">
        <f>IF(T1791&gt;0,RANK(T1791,(N1791:P1791,Q1791:AE1791)),0)</f>
        <v>0</v>
      </c>
      <c r="AJ1791" s="7">
        <f>IF(S1791&gt;0,RANK(S1791,(N1791:P1791,Q1791:AE1791)),0)</f>
        <v>0</v>
      </c>
      <c r="AK1791" s="2">
        <f t="shared" si="712"/>
        <v>0</v>
      </c>
      <c r="AL1791" s="2">
        <f t="shared" si="713"/>
        <v>0</v>
      </c>
      <c r="AM1791" s="2">
        <f t="shared" si="714"/>
        <v>0</v>
      </c>
      <c r="AN1791" s="2">
        <f t="shared" si="715"/>
        <v>0</v>
      </c>
      <c r="AP1791" t="s">
        <v>1377</v>
      </c>
      <c r="AQ1791" t="s">
        <v>1230</v>
      </c>
      <c r="AT1791">
        <v>2</v>
      </c>
      <c r="AU1791" s="95">
        <v>46</v>
      </c>
      <c r="AV1791" s="97">
        <v>51</v>
      </c>
      <c r="AW1791" s="100">
        <f t="shared" si="716"/>
        <v>46051</v>
      </c>
      <c r="AY1791" s="7" t="s">
        <v>1461</v>
      </c>
      <c r="BF1791" t="s">
        <v>2022</v>
      </c>
    </row>
    <row r="1792" spans="1:58" ht="13" hidden="1" customHeight="1" outlineLevel="1">
      <c r="A1792" t="s">
        <v>1988</v>
      </c>
      <c r="B1792" t="s">
        <v>1230</v>
      </c>
      <c r="C1792" s="1">
        <f t="shared" si="707"/>
        <v>1828</v>
      </c>
      <c r="D1792" s="7">
        <f>IF(N1792&gt;0, RANK(N1792,(N1792:P1792,Q1792:AE1792)),0)</f>
        <v>2</v>
      </c>
      <c r="E1792" s="7">
        <f>IF(O1792&gt;0,RANK(O1792,(N1792:P1792,Q1792:AE1792)),0)</f>
        <v>1</v>
      </c>
      <c r="F1792" s="7">
        <f>IF(P1792&gt;0,RANK(P1792,(N1792:P1792,Q1792:AE1792)),0)</f>
        <v>3</v>
      </c>
      <c r="G1792" s="1">
        <f t="shared" si="705"/>
        <v>513</v>
      </c>
      <c r="H1792" s="2">
        <f t="shared" si="706"/>
        <v>0.28063457330415753</v>
      </c>
      <c r="I1792" s="2"/>
      <c r="J1792" s="2">
        <f t="shared" si="708"/>
        <v>0.26422319474835887</v>
      </c>
      <c r="K1792" s="2">
        <f t="shared" si="709"/>
        <v>0.5448577680525164</v>
      </c>
      <c r="L1792" s="2">
        <f t="shared" si="710"/>
        <v>0.15536105032822758</v>
      </c>
      <c r="M1792" s="2">
        <f t="shared" si="711"/>
        <v>3.5557986870897146E-2</v>
      </c>
      <c r="N1792" s="119">
        <v>483</v>
      </c>
      <c r="O1792" s="119">
        <v>996</v>
      </c>
      <c r="P1792" s="119">
        <v>284</v>
      </c>
      <c r="Q1792" s="119"/>
      <c r="R1792" s="119"/>
      <c r="S1792" s="119"/>
      <c r="Y1792" s="55">
        <v>65</v>
      </c>
      <c r="AG1792" s="7">
        <f>IF(Q1792&gt;0,RANK(Q1792,(N1792:P1792,Q1792:AE1792)),0)</f>
        <v>0</v>
      </c>
      <c r="AH1792" s="7">
        <f>IF(R1792&gt;0,RANK(R1792,(N1792:P1792,Q1792:AE1792)),0)</f>
        <v>0</v>
      </c>
      <c r="AI1792" s="7">
        <f>IF(T1792&gt;0,RANK(T1792,(N1792:P1792,Q1792:AE1792)),0)</f>
        <v>0</v>
      </c>
      <c r="AJ1792" s="7">
        <f>IF(S1792&gt;0,RANK(S1792,(N1792:P1792,Q1792:AE1792)),0)</f>
        <v>0</v>
      </c>
      <c r="AK1792" s="2">
        <f t="shared" si="712"/>
        <v>0</v>
      </c>
      <c r="AL1792" s="2">
        <f t="shared" si="713"/>
        <v>0</v>
      </c>
      <c r="AM1792" s="2">
        <f t="shared" si="714"/>
        <v>0</v>
      </c>
      <c r="AN1792" s="2">
        <f t="shared" si="715"/>
        <v>0</v>
      </c>
      <c r="AP1792" t="s">
        <v>1988</v>
      </c>
      <c r="AQ1792" t="s">
        <v>1230</v>
      </c>
      <c r="AT1792">
        <v>2</v>
      </c>
      <c r="AU1792" s="95">
        <v>46</v>
      </c>
      <c r="AV1792" s="97">
        <v>53</v>
      </c>
      <c r="AW1792" s="100">
        <f t="shared" si="716"/>
        <v>46053</v>
      </c>
      <c r="AY1792" s="7" t="s">
        <v>1461</v>
      </c>
      <c r="BF1792" t="s">
        <v>2022</v>
      </c>
    </row>
    <row r="1793" spans="1:58" ht="13" hidden="1" customHeight="1" outlineLevel="1">
      <c r="A1793" t="s">
        <v>1592</v>
      </c>
      <c r="B1793" t="s">
        <v>1230</v>
      </c>
      <c r="C1793" s="1">
        <f t="shared" si="707"/>
        <v>863</v>
      </c>
      <c r="D1793" s="7">
        <f>IF(N1793&gt;0, RANK(N1793,(N1793:P1793,Q1793:AE1793)),0)</f>
        <v>3</v>
      </c>
      <c r="E1793" s="7">
        <f>IF(O1793&gt;0,RANK(O1793,(N1793:P1793,Q1793:AE1793)),0)</f>
        <v>1</v>
      </c>
      <c r="F1793" s="7">
        <f>IF(P1793&gt;0,RANK(P1793,(N1793:P1793,Q1793:AE1793)),0)</f>
        <v>2</v>
      </c>
      <c r="G1793" s="1">
        <f t="shared" si="705"/>
        <v>412</v>
      </c>
      <c r="H1793" s="2">
        <f t="shared" si="706"/>
        <v>0.47740440324449596</v>
      </c>
      <c r="I1793" s="2"/>
      <c r="J1793" s="2">
        <f t="shared" si="708"/>
        <v>0.11123986095017381</v>
      </c>
      <c r="K1793" s="2">
        <f t="shared" si="709"/>
        <v>0.65237543453070679</v>
      </c>
      <c r="L1793" s="2">
        <f t="shared" si="710"/>
        <v>0.17497103128621089</v>
      </c>
      <c r="M1793" s="2">
        <f t="shared" si="711"/>
        <v>6.1413673232908528E-2</v>
      </c>
      <c r="N1793" s="119">
        <v>96</v>
      </c>
      <c r="O1793" s="119">
        <v>563</v>
      </c>
      <c r="P1793" s="119">
        <v>151</v>
      </c>
      <c r="Q1793" s="119"/>
      <c r="R1793" s="119"/>
      <c r="S1793" s="119"/>
      <c r="Y1793" s="55">
        <v>53</v>
      </c>
      <c r="AG1793" s="7">
        <f>IF(Q1793&gt;0,RANK(Q1793,(N1793:P1793,Q1793:AE1793)),0)</f>
        <v>0</v>
      </c>
      <c r="AH1793" s="7">
        <f>IF(R1793&gt;0,RANK(R1793,(N1793:P1793,Q1793:AE1793)),0)</f>
        <v>0</v>
      </c>
      <c r="AI1793" s="7">
        <f>IF(T1793&gt;0,RANK(T1793,(N1793:P1793,Q1793:AE1793)),0)</f>
        <v>0</v>
      </c>
      <c r="AJ1793" s="7">
        <f>IF(S1793&gt;0,RANK(S1793,(N1793:P1793,Q1793:AE1793)),0)</f>
        <v>0</v>
      </c>
      <c r="AK1793" s="2">
        <f t="shared" si="712"/>
        <v>0</v>
      </c>
      <c r="AL1793" s="2">
        <f t="shared" si="713"/>
        <v>0</v>
      </c>
      <c r="AM1793" s="2">
        <f t="shared" si="714"/>
        <v>0</v>
      </c>
      <c r="AN1793" s="2">
        <f t="shared" si="715"/>
        <v>0</v>
      </c>
      <c r="AP1793" t="s">
        <v>1592</v>
      </c>
      <c r="AQ1793" t="s">
        <v>1230</v>
      </c>
      <c r="AT1793">
        <v>2</v>
      </c>
      <c r="AU1793" s="95">
        <v>46</v>
      </c>
      <c r="AV1793" s="97">
        <v>55</v>
      </c>
      <c r="AW1793" s="100">
        <f t="shared" si="716"/>
        <v>46055</v>
      </c>
      <c r="AY1793" s="7" t="s">
        <v>1461</v>
      </c>
      <c r="BF1793" t="s">
        <v>1793</v>
      </c>
    </row>
    <row r="1794" spans="1:58" ht="13" hidden="1" customHeight="1" outlineLevel="1">
      <c r="A1794" t="s">
        <v>366</v>
      </c>
      <c r="B1794" t="s">
        <v>1230</v>
      </c>
      <c r="C1794" s="1">
        <f t="shared" si="707"/>
        <v>2244</v>
      </c>
      <c r="D1794" s="7">
        <f>IF(N1794&gt;0, RANK(N1794,(N1794:P1794,Q1794:AE1794)),0)</f>
        <v>2</v>
      </c>
      <c r="E1794" s="7">
        <f>IF(O1794&gt;0,RANK(O1794,(N1794:P1794,Q1794:AE1794)),0)</f>
        <v>1</v>
      </c>
      <c r="F1794" s="7">
        <f>IF(P1794&gt;0,RANK(P1794,(N1794:P1794,Q1794:AE1794)),0)</f>
        <v>3</v>
      </c>
      <c r="G1794" s="1">
        <f t="shared" si="705"/>
        <v>640</v>
      </c>
      <c r="H1794" s="2">
        <f t="shared" si="706"/>
        <v>0.28520499108734404</v>
      </c>
      <c r="I1794" s="2"/>
      <c r="J1794" s="2">
        <f t="shared" si="708"/>
        <v>0.24554367201426025</v>
      </c>
      <c r="K1794" s="2">
        <f t="shared" si="709"/>
        <v>0.53074866310160429</v>
      </c>
      <c r="L1794" s="2">
        <f t="shared" si="710"/>
        <v>0.17424242424242425</v>
      </c>
      <c r="M1794" s="2">
        <f t="shared" si="711"/>
        <v>4.946524064171115E-2</v>
      </c>
      <c r="N1794" s="119">
        <v>551</v>
      </c>
      <c r="O1794" s="119">
        <v>1191</v>
      </c>
      <c r="P1794" s="119">
        <v>391</v>
      </c>
      <c r="Q1794" s="119"/>
      <c r="R1794" s="119"/>
      <c r="S1794" s="119"/>
      <c r="Y1794" s="55">
        <v>111</v>
      </c>
      <c r="AG1794" s="7">
        <f>IF(Q1794&gt;0,RANK(Q1794,(N1794:P1794,Q1794:AE1794)),0)</f>
        <v>0</v>
      </c>
      <c r="AH1794" s="7">
        <f>IF(R1794&gt;0,RANK(R1794,(N1794:P1794,Q1794:AE1794)),0)</f>
        <v>0</v>
      </c>
      <c r="AI1794" s="7">
        <f>IF(T1794&gt;0,RANK(T1794,(N1794:P1794,Q1794:AE1794)),0)</f>
        <v>0</v>
      </c>
      <c r="AJ1794" s="7">
        <f>IF(S1794&gt;0,RANK(S1794,(N1794:P1794,Q1794:AE1794)),0)</f>
        <v>0</v>
      </c>
      <c r="AK1794" s="2">
        <f t="shared" si="712"/>
        <v>0</v>
      </c>
      <c r="AL1794" s="2">
        <f t="shared" si="713"/>
        <v>0</v>
      </c>
      <c r="AM1794" s="2">
        <f t="shared" si="714"/>
        <v>0</v>
      </c>
      <c r="AN1794" s="2">
        <f t="shared" si="715"/>
        <v>0</v>
      </c>
      <c r="AP1794" t="s">
        <v>366</v>
      </c>
      <c r="AQ1794" t="s">
        <v>1230</v>
      </c>
      <c r="AT1794">
        <v>2</v>
      </c>
      <c r="AU1794" s="95">
        <v>46</v>
      </c>
      <c r="AV1794" s="97">
        <v>57</v>
      </c>
      <c r="AW1794" s="100">
        <f t="shared" si="716"/>
        <v>46057</v>
      </c>
      <c r="AY1794" s="7" t="s">
        <v>1461</v>
      </c>
      <c r="BF1794" t="s">
        <v>216</v>
      </c>
    </row>
    <row r="1795" spans="1:58" ht="13" hidden="1" customHeight="1" outlineLevel="1">
      <c r="A1795" t="s">
        <v>1398</v>
      </c>
      <c r="B1795" t="s">
        <v>1230</v>
      </c>
      <c r="C1795" s="1">
        <f t="shared" si="707"/>
        <v>1499</v>
      </c>
      <c r="D1795" s="7">
        <f>IF(N1795&gt;0, RANK(N1795,(N1795:P1795,Q1795:AE1795)),0)</f>
        <v>2</v>
      </c>
      <c r="E1795" s="7">
        <f>IF(O1795&gt;0,RANK(O1795,(N1795:P1795,Q1795:AE1795)),0)</f>
        <v>1</v>
      </c>
      <c r="F1795" s="7">
        <f>IF(P1795&gt;0,RANK(P1795,(N1795:P1795,Q1795:AE1795)),0)</f>
        <v>3</v>
      </c>
      <c r="G1795" s="1">
        <f t="shared" si="705"/>
        <v>523</v>
      </c>
      <c r="H1795" s="2">
        <f t="shared" si="706"/>
        <v>0.34889926617745165</v>
      </c>
      <c r="I1795" s="2"/>
      <c r="J1795" s="2">
        <f t="shared" si="708"/>
        <v>0.22748498999332889</v>
      </c>
      <c r="K1795" s="2">
        <f t="shared" si="709"/>
        <v>0.57638425617078048</v>
      </c>
      <c r="L1795" s="2">
        <f t="shared" si="710"/>
        <v>0.16010673782521681</v>
      </c>
      <c r="M1795" s="2">
        <f t="shared" si="711"/>
        <v>3.6024016010673815E-2</v>
      </c>
      <c r="N1795" s="119">
        <v>341</v>
      </c>
      <c r="O1795" s="119">
        <v>864</v>
      </c>
      <c r="P1795" s="119">
        <v>240</v>
      </c>
      <c r="Q1795" s="119"/>
      <c r="R1795" s="119"/>
      <c r="S1795" s="119"/>
      <c r="Y1795" s="55">
        <v>54</v>
      </c>
      <c r="AG1795" s="7">
        <f>IF(Q1795&gt;0,RANK(Q1795,(N1795:P1795,Q1795:AE1795)),0)</f>
        <v>0</v>
      </c>
      <c r="AH1795" s="7">
        <f>IF(R1795&gt;0,RANK(R1795,(N1795:P1795,Q1795:AE1795)),0)</f>
        <v>0</v>
      </c>
      <c r="AI1795" s="7">
        <f>IF(T1795&gt;0,RANK(T1795,(N1795:P1795,Q1795:AE1795)),0)</f>
        <v>0</v>
      </c>
      <c r="AJ1795" s="7">
        <f>IF(S1795&gt;0,RANK(S1795,(N1795:P1795,Q1795:AE1795)),0)</f>
        <v>0</v>
      </c>
      <c r="AK1795" s="2">
        <f t="shared" si="712"/>
        <v>0</v>
      </c>
      <c r="AL1795" s="2">
        <f t="shared" si="713"/>
        <v>0</v>
      </c>
      <c r="AM1795" s="2">
        <f t="shared" si="714"/>
        <v>0</v>
      </c>
      <c r="AN1795" s="2">
        <f t="shared" si="715"/>
        <v>0</v>
      </c>
      <c r="AP1795" t="s">
        <v>1398</v>
      </c>
      <c r="AQ1795" t="s">
        <v>1230</v>
      </c>
      <c r="AT1795">
        <v>2</v>
      </c>
      <c r="AU1795" s="95">
        <v>46</v>
      </c>
      <c r="AV1795" s="97">
        <v>59</v>
      </c>
      <c r="AW1795" s="100">
        <f t="shared" si="716"/>
        <v>46059</v>
      </c>
      <c r="AY1795" s="7" t="s">
        <v>1461</v>
      </c>
      <c r="BF1795" t="s">
        <v>2204</v>
      </c>
    </row>
    <row r="1796" spans="1:58" ht="13" hidden="1" customHeight="1" outlineLevel="1">
      <c r="A1796" t="s">
        <v>348</v>
      </c>
      <c r="B1796" t="s">
        <v>1230</v>
      </c>
      <c r="C1796" s="1">
        <f t="shared" si="707"/>
        <v>1349</v>
      </c>
      <c r="D1796" s="7">
        <f>IF(N1796&gt;0, RANK(N1796,(N1796:P1796,Q1796:AE1796)),0)</f>
        <v>2</v>
      </c>
      <c r="E1796" s="7">
        <f>IF(O1796&gt;0,RANK(O1796,(N1796:P1796,Q1796:AE1796)),0)</f>
        <v>1</v>
      </c>
      <c r="F1796" s="7">
        <f>IF(P1796&gt;0,RANK(P1796,(N1796:P1796,Q1796:AE1796)),0)</f>
        <v>3</v>
      </c>
      <c r="G1796" s="1">
        <f t="shared" si="705"/>
        <v>387</v>
      </c>
      <c r="H1796" s="2">
        <f t="shared" si="706"/>
        <v>0.28687916975537436</v>
      </c>
      <c r="I1796" s="2"/>
      <c r="J1796" s="2">
        <f t="shared" si="708"/>
        <v>0.27057079318013344</v>
      </c>
      <c r="K1796" s="2">
        <f t="shared" si="709"/>
        <v>0.55744996293550775</v>
      </c>
      <c r="L1796" s="2">
        <f t="shared" si="710"/>
        <v>0.1223128243143069</v>
      </c>
      <c r="M1796" s="2">
        <f t="shared" si="711"/>
        <v>4.9666419570051912E-2</v>
      </c>
      <c r="N1796" s="119">
        <v>365</v>
      </c>
      <c r="O1796" s="119">
        <v>752</v>
      </c>
      <c r="P1796" s="119">
        <v>165</v>
      </c>
      <c r="Q1796" s="119"/>
      <c r="R1796" s="119"/>
      <c r="S1796" s="119"/>
      <c r="Y1796" s="55">
        <v>67</v>
      </c>
      <c r="AG1796" s="7">
        <f>IF(Q1796&gt;0,RANK(Q1796,(N1796:P1796,Q1796:AE1796)),0)</f>
        <v>0</v>
      </c>
      <c r="AH1796" s="7">
        <f>IF(R1796&gt;0,RANK(R1796,(N1796:P1796,Q1796:AE1796)),0)</f>
        <v>0</v>
      </c>
      <c r="AI1796" s="7">
        <f>IF(T1796&gt;0,RANK(T1796,(N1796:P1796,Q1796:AE1796)),0)</f>
        <v>0</v>
      </c>
      <c r="AJ1796" s="7">
        <f>IF(S1796&gt;0,RANK(S1796,(N1796:P1796,Q1796:AE1796)),0)</f>
        <v>0</v>
      </c>
      <c r="AK1796" s="2">
        <f t="shared" si="712"/>
        <v>0</v>
      </c>
      <c r="AL1796" s="2">
        <f t="shared" si="713"/>
        <v>0</v>
      </c>
      <c r="AM1796" s="2">
        <f t="shared" si="714"/>
        <v>0</v>
      </c>
      <c r="AN1796" s="2">
        <f t="shared" si="715"/>
        <v>0</v>
      </c>
      <c r="AP1796" t="s">
        <v>348</v>
      </c>
      <c r="AQ1796" t="s">
        <v>1230</v>
      </c>
      <c r="AT1796">
        <v>2</v>
      </c>
      <c r="AU1796" s="95">
        <v>46</v>
      </c>
      <c r="AV1796" s="97">
        <v>61</v>
      </c>
      <c r="AW1796" s="100">
        <f t="shared" si="716"/>
        <v>46061</v>
      </c>
      <c r="AY1796" s="7" t="s">
        <v>1461</v>
      </c>
      <c r="BF1796" t="s">
        <v>2022</v>
      </c>
    </row>
    <row r="1797" spans="1:58" ht="13" hidden="1" customHeight="1" outlineLevel="1">
      <c r="A1797" t="s">
        <v>895</v>
      </c>
      <c r="B1797" t="s">
        <v>1230</v>
      </c>
      <c r="C1797" s="1">
        <f t="shared" si="707"/>
        <v>598</v>
      </c>
      <c r="D1797" s="7">
        <f>IF(N1797&gt;0, RANK(N1797,(N1797:P1797,Q1797:AE1797)),0)</f>
        <v>4</v>
      </c>
      <c r="E1797" s="7">
        <f>IF(O1797&gt;0,RANK(O1797,(N1797:P1797,Q1797:AE1797)),0)</f>
        <v>1</v>
      </c>
      <c r="F1797" s="7">
        <f>IF(P1797&gt;0,RANK(P1797,(N1797:P1797,Q1797:AE1797)),0)</f>
        <v>2</v>
      </c>
      <c r="G1797" s="1">
        <f t="shared" si="705"/>
        <v>250</v>
      </c>
      <c r="H1797" s="2">
        <f t="shared" si="706"/>
        <v>0.41806020066889632</v>
      </c>
      <c r="I1797" s="2"/>
      <c r="J1797" s="2">
        <f t="shared" si="708"/>
        <v>7.6923076923076927E-2</v>
      </c>
      <c r="K1797" s="2">
        <f t="shared" si="709"/>
        <v>0.62040133779264217</v>
      </c>
      <c r="L1797" s="2">
        <f t="shared" si="710"/>
        <v>0.20234113712374582</v>
      </c>
      <c r="M1797" s="2">
        <f t="shared" si="711"/>
        <v>0.10033444816053513</v>
      </c>
      <c r="N1797" s="119">
        <v>46</v>
      </c>
      <c r="O1797" s="119">
        <v>371</v>
      </c>
      <c r="P1797" s="119">
        <v>121</v>
      </c>
      <c r="Q1797" s="119"/>
      <c r="R1797" s="119"/>
      <c r="S1797" s="119"/>
      <c r="Y1797" s="55">
        <v>60</v>
      </c>
      <c r="AG1797" s="7">
        <f>IF(Q1797&gt;0,RANK(Q1797,(N1797:P1797,Q1797:AE1797)),0)</f>
        <v>0</v>
      </c>
      <c r="AH1797" s="7">
        <f>IF(R1797&gt;0,RANK(R1797,(N1797:P1797,Q1797:AE1797)),0)</f>
        <v>0</v>
      </c>
      <c r="AI1797" s="7">
        <f>IF(T1797&gt;0,RANK(T1797,(N1797:P1797,Q1797:AE1797)),0)</f>
        <v>0</v>
      </c>
      <c r="AJ1797" s="7">
        <f>IF(S1797&gt;0,RANK(S1797,(N1797:P1797,Q1797:AE1797)),0)</f>
        <v>0</v>
      </c>
      <c r="AK1797" s="2">
        <f t="shared" si="712"/>
        <v>0</v>
      </c>
      <c r="AL1797" s="2">
        <f t="shared" si="713"/>
        <v>0</v>
      </c>
      <c r="AM1797" s="2">
        <f t="shared" si="714"/>
        <v>0</v>
      </c>
      <c r="AN1797" s="2">
        <f t="shared" si="715"/>
        <v>0</v>
      </c>
      <c r="AP1797" t="s">
        <v>895</v>
      </c>
      <c r="AQ1797" t="s">
        <v>1230</v>
      </c>
      <c r="AT1797">
        <v>2</v>
      </c>
      <c r="AU1797" s="95">
        <v>46</v>
      </c>
      <c r="AV1797" s="97">
        <v>63</v>
      </c>
      <c r="AW1797" s="100">
        <f t="shared" si="716"/>
        <v>46063</v>
      </c>
      <c r="AY1797" s="7" t="s">
        <v>1461</v>
      </c>
      <c r="BF1797" t="s">
        <v>1793</v>
      </c>
    </row>
    <row r="1798" spans="1:58" ht="13" hidden="1" customHeight="1" outlineLevel="1">
      <c r="A1798" t="s">
        <v>2106</v>
      </c>
      <c r="B1798" t="s">
        <v>1230</v>
      </c>
      <c r="C1798" s="1">
        <f t="shared" si="707"/>
        <v>6950</v>
      </c>
      <c r="D1798" s="7">
        <f>IF(N1798&gt;0, RANK(N1798,(N1798:P1798,Q1798:AE1798)),0)</f>
        <v>2</v>
      </c>
      <c r="E1798" s="7">
        <f>IF(O1798&gt;0,RANK(O1798,(N1798:P1798,Q1798:AE1798)),0)</f>
        <v>1</v>
      </c>
      <c r="F1798" s="7">
        <f>IF(P1798&gt;0,RANK(P1798,(N1798:P1798,Q1798:AE1798)),0)</f>
        <v>3</v>
      </c>
      <c r="G1798" s="1">
        <f t="shared" si="705"/>
        <v>2624</v>
      </c>
      <c r="H1798" s="2">
        <f t="shared" si="706"/>
        <v>0.37755395683453236</v>
      </c>
      <c r="I1798" s="2"/>
      <c r="J1798" s="2">
        <f t="shared" si="708"/>
        <v>0.22633093525179857</v>
      </c>
      <c r="K1798" s="2">
        <f t="shared" si="709"/>
        <v>0.60388489208633089</v>
      </c>
      <c r="L1798" s="2">
        <f t="shared" si="710"/>
        <v>0.15223021582733812</v>
      </c>
      <c r="M1798" s="2">
        <f t="shared" si="711"/>
        <v>1.7553956834532397E-2</v>
      </c>
      <c r="N1798" s="119">
        <v>1573</v>
      </c>
      <c r="O1798" s="119">
        <v>4197</v>
      </c>
      <c r="P1798" s="119">
        <v>1058</v>
      </c>
      <c r="Q1798" s="119"/>
      <c r="R1798" s="119"/>
      <c r="S1798" s="119"/>
      <c r="Y1798" s="55">
        <v>122</v>
      </c>
      <c r="AG1798" s="7">
        <f>IF(Q1798&gt;0,RANK(Q1798,(N1798:P1798,Q1798:AE1798)),0)</f>
        <v>0</v>
      </c>
      <c r="AH1798" s="7">
        <f>IF(R1798&gt;0,RANK(R1798,(N1798:P1798,Q1798:AE1798)),0)</f>
        <v>0</v>
      </c>
      <c r="AI1798" s="7">
        <f>IF(T1798&gt;0,RANK(T1798,(N1798:P1798,Q1798:AE1798)),0)</f>
        <v>0</v>
      </c>
      <c r="AJ1798" s="7">
        <f>IF(S1798&gt;0,RANK(S1798,(N1798:P1798,Q1798:AE1798)),0)</f>
        <v>0</v>
      </c>
      <c r="AK1798" s="2">
        <f t="shared" si="712"/>
        <v>0</v>
      </c>
      <c r="AL1798" s="2">
        <f t="shared" si="713"/>
        <v>0</v>
      </c>
      <c r="AM1798" s="2">
        <f t="shared" si="714"/>
        <v>0</v>
      </c>
      <c r="AN1798" s="2">
        <f t="shared" si="715"/>
        <v>0</v>
      </c>
      <c r="AP1798" t="s">
        <v>2106</v>
      </c>
      <c r="AQ1798" t="s">
        <v>1230</v>
      </c>
      <c r="AT1798">
        <v>2</v>
      </c>
      <c r="AU1798" s="95">
        <v>46</v>
      </c>
      <c r="AV1798" s="97">
        <v>65</v>
      </c>
      <c r="AW1798" s="100">
        <f t="shared" si="716"/>
        <v>46065</v>
      </c>
      <c r="AY1798" s="7" t="s">
        <v>1461</v>
      </c>
      <c r="BF1798" t="s">
        <v>2022</v>
      </c>
    </row>
    <row r="1799" spans="1:58" ht="13" hidden="1" customHeight="1" outlineLevel="1">
      <c r="A1799" t="s">
        <v>745</v>
      </c>
      <c r="B1799" t="s">
        <v>1230</v>
      </c>
      <c r="C1799" s="1">
        <f t="shared" ref="C1799:C1833" si="717">SUM(N1799:AE1799)</f>
        <v>2784</v>
      </c>
      <c r="D1799" s="7">
        <f>IF(N1799&gt;0, RANK(N1799,(N1799:P1799,Q1799:AE1799)),0)</f>
        <v>2</v>
      </c>
      <c r="E1799" s="7">
        <f>IF(O1799&gt;0,RANK(O1799,(N1799:P1799,Q1799:AE1799)),0)</f>
        <v>1</v>
      </c>
      <c r="F1799" s="7">
        <f>IF(P1799&gt;0,RANK(P1799,(N1799:P1799,Q1799:AE1799)),0)</f>
        <v>3</v>
      </c>
      <c r="G1799" s="1">
        <f t="shared" si="705"/>
        <v>1065</v>
      </c>
      <c r="H1799" s="2">
        <f t="shared" si="706"/>
        <v>0.38254310344827586</v>
      </c>
      <c r="I1799" s="2"/>
      <c r="J1799" s="2">
        <f t="shared" ref="J1799:J1833" si="718">IF($C1799=0,"-",N1799/$C1799)</f>
        <v>0.20653735632183909</v>
      </c>
      <c r="K1799" s="2">
        <f t="shared" ref="K1799:K1833" si="719">IF($C1799=0,"-",O1799/$C1799)</f>
        <v>0.58908045977011492</v>
      </c>
      <c r="L1799" s="2">
        <f t="shared" ref="L1799:L1833" si="720">IF($C1799=0,"-",P1799/$C1799)</f>
        <v>0.17744252873563218</v>
      </c>
      <c r="M1799" s="2">
        <f t="shared" ref="M1799:M1830" si="721">IF(C1799=0,"-",(1-J1799-K1799-L1799))</f>
        <v>2.6939655172413784E-2</v>
      </c>
      <c r="N1799" s="119">
        <v>575</v>
      </c>
      <c r="O1799" s="119">
        <v>1640</v>
      </c>
      <c r="P1799" s="119">
        <v>494</v>
      </c>
      <c r="Q1799" s="119"/>
      <c r="R1799" s="119"/>
      <c r="S1799" s="119"/>
      <c r="Y1799" s="55">
        <v>75</v>
      </c>
      <c r="AG1799" s="7">
        <f>IF(Q1799&gt;0,RANK(Q1799,(N1799:P1799,Q1799:AE1799)),0)</f>
        <v>0</v>
      </c>
      <c r="AH1799" s="7">
        <f>IF(R1799&gt;0,RANK(R1799,(N1799:P1799,Q1799:AE1799)),0)</f>
        <v>0</v>
      </c>
      <c r="AI1799" s="7">
        <f>IF(T1799&gt;0,RANK(T1799,(N1799:P1799,Q1799:AE1799)),0)</f>
        <v>0</v>
      </c>
      <c r="AJ1799" s="7">
        <f>IF(S1799&gt;0,RANK(S1799,(N1799:P1799,Q1799:AE1799)),0)</f>
        <v>0</v>
      </c>
      <c r="AK1799" s="2">
        <f t="shared" ref="AK1799:AK1833" si="722">IF($C1799=0,"-",Q1799/$C1799)</f>
        <v>0</v>
      </c>
      <c r="AL1799" s="2">
        <f t="shared" ref="AL1799:AL1833" si="723">IF($C1799=0,"-",R1799/$C1799)</f>
        <v>0</v>
      </c>
      <c r="AM1799" s="2">
        <f t="shared" ref="AM1799:AM1833" si="724">IF($C1799=0,"-",T1799/$C1799)</f>
        <v>0</v>
      </c>
      <c r="AN1799" s="2">
        <f t="shared" ref="AN1799:AN1833" si="725">IF($C1799=0,"-",S1799/$C1799)</f>
        <v>0</v>
      </c>
      <c r="AP1799" t="s">
        <v>745</v>
      </c>
      <c r="AQ1799" t="s">
        <v>1230</v>
      </c>
      <c r="AT1799">
        <v>2</v>
      </c>
      <c r="AU1799" s="95">
        <v>46</v>
      </c>
      <c r="AV1799" s="97">
        <v>67</v>
      </c>
      <c r="AW1799" s="100">
        <f t="shared" si="716"/>
        <v>46067</v>
      </c>
      <c r="AY1799" s="7" t="s">
        <v>1461</v>
      </c>
      <c r="BF1799" t="s">
        <v>2204</v>
      </c>
    </row>
    <row r="1800" spans="1:58" ht="13" hidden="1" customHeight="1" outlineLevel="1">
      <c r="A1800" t="s">
        <v>1801</v>
      </c>
      <c r="B1800" t="s">
        <v>1230</v>
      </c>
      <c r="C1800" s="1">
        <f t="shared" si="717"/>
        <v>605</v>
      </c>
      <c r="D1800" s="7">
        <f>IF(N1800&gt;0, RANK(N1800,(N1800:P1800,Q1800:AE1800)),0)</f>
        <v>2</v>
      </c>
      <c r="E1800" s="7">
        <f>IF(O1800&gt;0,RANK(O1800,(N1800:P1800,Q1800:AE1800)),0)</f>
        <v>1</v>
      </c>
      <c r="F1800" s="7">
        <f>IF(P1800&gt;0,RANK(P1800,(N1800:P1800,Q1800:AE1800)),0)</f>
        <v>3</v>
      </c>
      <c r="G1800" s="1">
        <f t="shared" si="705"/>
        <v>256</v>
      </c>
      <c r="H1800" s="2">
        <f t="shared" si="706"/>
        <v>0.42314049586776858</v>
      </c>
      <c r="I1800" s="2"/>
      <c r="J1800" s="2">
        <f t="shared" si="718"/>
        <v>0.21157024793388429</v>
      </c>
      <c r="K1800" s="2">
        <f t="shared" si="719"/>
        <v>0.63471074380165293</v>
      </c>
      <c r="L1800" s="2">
        <f t="shared" si="720"/>
        <v>0.11900826446280992</v>
      </c>
      <c r="M1800" s="2">
        <f t="shared" si="721"/>
        <v>3.4710743801652802E-2</v>
      </c>
      <c r="N1800" s="119">
        <v>128</v>
      </c>
      <c r="O1800" s="119">
        <v>384</v>
      </c>
      <c r="P1800" s="119">
        <v>72</v>
      </c>
      <c r="Q1800" s="119"/>
      <c r="R1800" s="119"/>
      <c r="S1800" s="119"/>
      <c r="Y1800" s="55">
        <v>21</v>
      </c>
      <c r="AG1800" s="7">
        <f>IF(Q1800&gt;0,RANK(Q1800,(N1800:P1800,Q1800:AE1800)),0)</f>
        <v>0</v>
      </c>
      <c r="AH1800" s="7">
        <f>IF(R1800&gt;0,RANK(R1800,(N1800:P1800,Q1800:AE1800)),0)</f>
        <v>0</v>
      </c>
      <c r="AI1800" s="7">
        <f>IF(T1800&gt;0,RANK(T1800,(N1800:P1800,Q1800:AE1800)),0)</f>
        <v>0</v>
      </c>
      <c r="AJ1800" s="7">
        <f>IF(S1800&gt;0,RANK(S1800,(N1800:P1800,Q1800:AE1800)),0)</f>
        <v>0</v>
      </c>
      <c r="AK1800" s="2">
        <f t="shared" si="722"/>
        <v>0</v>
      </c>
      <c r="AL1800" s="2">
        <f t="shared" si="723"/>
        <v>0</v>
      </c>
      <c r="AM1800" s="2">
        <f t="shared" si="724"/>
        <v>0</v>
      </c>
      <c r="AN1800" s="2">
        <f t="shared" si="725"/>
        <v>0</v>
      </c>
      <c r="AP1800" t="s">
        <v>1801</v>
      </c>
      <c r="AQ1800" t="s">
        <v>1230</v>
      </c>
      <c r="AT1800">
        <v>2</v>
      </c>
      <c r="AU1800" s="95">
        <v>46</v>
      </c>
      <c r="AV1800" s="97">
        <v>69</v>
      </c>
      <c r="AW1800" s="100">
        <f t="shared" si="716"/>
        <v>46069</v>
      </c>
      <c r="AY1800" s="7" t="s">
        <v>1461</v>
      </c>
      <c r="BF1800" t="s">
        <v>1793</v>
      </c>
    </row>
    <row r="1801" spans="1:58" ht="13" hidden="1" customHeight="1" outlineLevel="1">
      <c r="A1801" t="s">
        <v>2196</v>
      </c>
      <c r="B1801" t="s">
        <v>1230</v>
      </c>
      <c r="C1801" s="1">
        <f t="shared" si="717"/>
        <v>919</v>
      </c>
      <c r="D1801" s="7">
        <f>IF(N1801&gt;0, RANK(N1801,(N1801:P1801,Q1801:AE1801)),0)</f>
        <v>2</v>
      </c>
      <c r="E1801" s="7">
        <f>IF(O1801&gt;0,RANK(O1801,(N1801:P1801,Q1801:AE1801)),0)</f>
        <v>1</v>
      </c>
      <c r="F1801" s="7">
        <f>IF(P1801&gt;0,RANK(P1801,(N1801:P1801,Q1801:AE1801)),0)</f>
        <v>3</v>
      </c>
      <c r="G1801" s="1">
        <f t="shared" si="705"/>
        <v>203</v>
      </c>
      <c r="H1801" s="2">
        <f t="shared" si="706"/>
        <v>0.22089227421109903</v>
      </c>
      <c r="I1801" s="2"/>
      <c r="J1801" s="2">
        <f t="shared" si="718"/>
        <v>0.29270946681175192</v>
      </c>
      <c r="K1801" s="2">
        <f t="shared" si="719"/>
        <v>0.51360174102285094</v>
      </c>
      <c r="L1801" s="2">
        <f t="shared" si="720"/>
        <v>0.14472252448313383</v>
      </c>
      <c r="M1801" s="2">
        <f t="shared" si="721"/>
        <v>4.8966267682263309E-2</v>
      </c>
      <c r="N1801" s="119">
        <v>269</v>
      </c>
      <c r="O1801" s="119">
        <v>472</v>
      </c>
      <c r="P1801" s="119">
        <v>133</v>
      </c>
      <c r="Q1801" s="119"/>
      <c r="R1801" s="119"/>
      <c r="S1801" s="119"/>
      <c r="Y1801" s="55">
        <v>45</v>
      </c>
      <c r="AG1801" s="7">
        <f>IF(Q1801&gt;0,RANK(Q1801,(N1801:P1801,Q1801:AE1801)),0)</f>
        <v>0</v>
      </c>
      <c r="AH1801" s="7">
        <f>IF(R1801&gt;0,RANK(R1801,(N1801:P1801,Q1801:AE1801)),0)</f>
        <v>0</v>
      </c>
      <c r="AI1801" s="7">
        <f>IF(T1801&gt;0,RANK(T1801,(N1801:P1801,Q1801:AE1801)),0)</f>
        <v>0</v>
      </c>
      <c r="AJ1801" s="7">
        <f>IF(S1801&gt;0,RANK(S1801,(N1801:P1801,Q1801:AE1801)),0)</f>
        <v>0</v>
      </c>
      <c r="AK1801" s="2">
        <f t="shared" si="722"/>
        <v>0</v>
      </c>
      <c r="AL1801" s="2">
        <f t="shared" si="723"/>
        <v>0</v>
      </c>
      <c r="AM1801" s="2">
        <f t="shared" si="724"/>
        <v>0</v>
      </c>
      <c r="AN1801" s="2">
        <f t="shared" si="725"/>
        <v>0</v>
      </c>
      <c r="AP1801" t="s">
        <v>2196</v>
      </c>
      <c r="AQ1801" t="s">
        <v>1230</v>
      </c>
      <c r="AT1801">
        <v>2</v>
      </c>
      <c r="AU1801" s="95">
        <v>46</v>
      </c>
      <c r="AV1801" s="97">
        <v>71</v>
      </c>
      <c r="AW1801" s="100">
        <f t="shared" si="716"/>
        <v>46071</v>
      </c>
      <c r="AY1801" s="7" t="s">
        <v>1461</v>
      </c>
      <c r="BF1801" t="s">
        <v>2204</v>
      </c>
    </row>
    <row r="1802" spans="1:58" ht="13" hidden="1" customHeight="1" outlineLevel="1">
      <c r="A1802" t="s">
        <v>1802</v>
      </c>
      <c r="B1802" t="s">
        <v>1230</v>
      </c>
      <c r="C1802" s="1">
        <f t="shared" si="717"/>
        <v>846</v>
      </c>
      <c r="D1802" s="7">
        <f>IF(N1802&gt;0, RANK(N1802,(N1802:P1802,Q1802:AE1802)),0)</f>
        <v>2</v>
      </c>
      <c r="E1802" s="7">
        <f>IF(O1802&gt;0,RANK(O1802,(N1802:P1802,Q1802:AE1802)),0)</f>
        <v>1</v>
      </c>
      <c r="F1802" s="7">
        <f>IF(P1802&gt;0,RANK(P1802,(N1802:P1802,Q1802:AE1802)),0)</f>
        <v>3</v>
      </c>
      <c r="G1802" s="1">
        <f t="shared" si="705"/>
        <v>69</v>
      </c>
      <c r="H1802" s="2">
        <f t="shared" si="706"/>
        <v>8.1560283687943269E-2</v>
      </c>
      <c r="I1802" s="2"/>
      <c r="J1802" s="2">
        <f t="shared" si="718"/>
        <v>0.34515366430260047</v>
      </c>
      <c r="K1802" s="2">
        <f t="shared" si="719"/>
        <v>0.42671394799054374</v>
      </c>
      <c r="L1802" s="2">
        <f t="shared" si="720"/>
        <v>0.19739952718676124</v>
      </c>
      <c r="M1802" s="2">
        <f t="shared" si="721"/>
        <v>3.0732860520094496E-2</v>
      </c>
      <c r="N1802" s="119">
        <v>292</v>
      </c>
      <c r="O1802" s="119">
        <v>361</v>
      </c>
      <c r="P1802" s="119">
        <v>167</v>
      </c>
      <c r="Q1802" s="119"/>
      <c r="R1802" s="119"/>
      <c r="S1802" s="119"/>
      <c r="Y1802" s="55">
        <v>26</v>
      </c>
      <c r="AG1802" s="7">
        <f>IF(Q1802&gt;0,RANK(Q1802,(N1802:P1802,Q1802:AE1802)),0)</f>
        <v>0</v>
      </c>
      <c r="AH1802" s="7">
        <f>IF(R1802&gt;0,RANK(R1802,(N1802:P1802,Q1802:AE1802)),0)</f>
        <v>0</v>
      </c>
      <c r="AI1802" s="7">
        <f>IF(T1802&gt;0,RANK(T1802,(N1802:P1802,Q1802:AE1802)),0)</f>
        <v>0</v>
      </c>
      <c r="AJ1802" s="7">
        <f>IF(S1802&gt;0,RANK(S1802,(N1802:P1802,Q1802:AE1802)),0)</f>
        <v>0</v>
      </c>
      <c r="AK1802" s="2">
        <f t="shared" si="722"/>
        <v>0</v>
      </c>
      <c r="AL1802" s="2">
        <f t="shared" si="723"/>
        <v>0</v>
      </c>
      <c r="AM1802" s="2">
        <f t="shared" si="724"/>
        <v>0</v>
      </c>
      <c r="AN1802" s="2">
        <f t="shared" si="725"/>
        <v>0</v>
      </c>
      <c r="AP1802" t="s">
        <v>1802</v>
      </c>
      <c r="AQ1802" t="s">
        <v>1230</v>
      </c>
      <c r="AT1802">
        <v>2</v>
      </c>
      <c r="AU1802" s="95">
        <v>46</v>
      </c>
      <c r="AV1802" s="97">
        <v>73</v>
      </c>
      <c r="AW1802" s="100">
        <f t="shared" si="716"/>
        <v>46073</v>
      </c>
      <c r="AY1802" s="7" t="s">
        <v>1461</v>
      </c>
      <c r="BF1802" t="s">
        <v>2204</v>
      </c>
    </row>
    <row r="1803" spans="1:58" ht="13" hidden="1" customHeight="1" outlineLevel="1">
      <c r="A1803" t="s">
        <v>2156</v>
      </c>
      <c r="B1803" t="s">
        <v>1230</v>
      </c>
      <c r="C1803" s="1">
        <f t="shared" si="717"/>
        <v>463</v>
      </c>
      <c r="D1803" s="7">
        <f>IF(N1803&gt;0, RANK(N1803,(N1803:P1803,Q1803:AE1803)),0)</f>
        <v>3</v>
      </c>
      <c r="E1803" s="7">
        <f>IF(O1803&gt;0,RANK(O1803,(N1803:P1803,Q1803:AE1803)),0)</f>
        <v>1</v>
      </c>
      <c r="F1803" s="7">
        <f>IF(P1803&gt;0,RANK(P1803,(N1803:P1803,Q1803:AE1803)),0)</f>
        <v>2</v>
      </c>
      <c r="G1803" s="1">
        <f t="shared" si="705"/>
        <v>220</v>
      </c>
      <c r="H1803" s="2">
        <f t="shared" si="706"/>
        <v>0.47516198704103674</v>
      </c>
      <c r="I1803" s="2"/>
      <c r="J1803" s="2">
        <f t="shared" si="718"/>
        <v>0.14254859611231102</v>
      </c>
      <c r="K1803" s="2">
        <f t="shared" si="719"/>
        <v>0.63066954643628514</v>
      </c>
      <c r="L1803" s="2">
        <f t="shared" si="720"/>
        <v>0.15550755939524838</v>
      </c>
      <c r="M1803" s="2">
        <f t="shared" si="721"/>
        <v>7.1274298056155511E-2</v>
      </c>
      <c r="N1803" s="119">
        <v>66</v>
      </c>
      <c r="O1803" s="119">
        <v>292</v>
      </c>
      <c r="P1803" s="119">
        <v>72</v>
      </c>
      <c r="Q1803" s="119"/>
      <c r="R1803" s="119"/>
      <c r="S1803" s="119"/>
      <c r="Y1803" s="55">
        <v>33</v>
      </c>
      <c r="AG1803" s="7">
        <f>IF(Q1803&gt;0,RANK(Q1803,(N1803:P1803,Q1803:AE1803)),0)</f>
        <v>0</v>
      </c>
      <c r="AH1803" s="7">
        <f>IF(R1803&gt;0,RANK(R1803,(N1803:P1803,Q1803:AE1803)),0)</f>
        <v>0</v>
      </c>
      <c r="AI1803" s="7">
        <f>IF(T1803&gt;0,RANK(T1803,(N1803:P1803,Q1803:AE1803)),0)</f>
        <v>0</v>
      </c>
      <c r="AJ1803" s="7">
        <f>IF(S1803&gt;0,RANK(S1803,(N1803:P1803,Q1803:AE1803)),0)</f>
        <v>0</v>
      </c>
      <c r="AK1803" s="2">
        <f t="shared" si="722"/>
        <v>0</v>
      </c>
      <c r="AL1803" s="2">
        <f t="shared" si="723"/>
        <v>0</v>
      </c>
      <c r="AM1803" s="2">
        <f t="shared" si="724"/>
        <v>0</v>
      </c>
      <c r="AN1803" s="2">
        <f t="shared" si="725"/>
        <v>0</v>
      </c>
      <c r="AP1803" t="s">
        <v>2156</v>
      </c>
      <c r="AQ1803" t="s">
        <v>1230</v>
      </c>
      <c r="AT1803">
        <v>2</v>
      </c>
      <c r="AU1803" s="95">
        <v>46</v>
      </c>
      <c r="AV1803" s="97">
        <v>75</v>
      </c>
      <c r="AW1803" s="100">
        <f t="shared" si="716"/>
        <v>46075</v>
      </c>
      <c r="AY1803" s="7" t="s">
        <v>1461</v>
      </c>
      <c r="BF1803" t="s">
        <v>1793</v>
      </c>
    </row>
    <row r="1804" spans="1:58" ht="13" hidden="1" customHeight="1" outlineLevel="1">
      <c r="A1804" t="s">
        <v>2559</v>
      </c>
      <c r="B1804" t="s">
        <v>1230</v>
      </c>
      <c r="C1804" s="1">
        <f t="shared" si="717"/>
        <v>2132</v>
      </c>
      <c r="D1804" s="7">
        <f>IF(N1804&gt;0, RANK(N1804,(N1804:P1804,Q1804:AE1804)),0)</f>
        <v>2</v>
      </c>
      <c r="E1804" s="7">
        <f>IF(O1804&gt;0,RANK(O1804,(N1804:P1804,Q1804:AE1804)),0)</f>
        <v>1</v>
      </c>
      <c r="F1804" s="7">
        <f>IF(P1804&gt;0,RANK(P1804,(N1804:P1804,Q1804:AE1804)),0)</f>
        <v>3</v>
      </c>
      <c r="G1804" s="1">
        <f t="shared" si="705"/>
        <v>357</v>
      </c>
      <c r="H1804" s="2">
        <f t="shared" si="706"/>
        <v>0.16744840525328331</v>
      </c>
      <c r="I1804" s="2"/>
      <c r="J1804" s="2">
        <f t="shared" si="718"/>
        <v>0.31378986866791747</v>
      </c>
      <c r="K1804" s="2">
        <f t="shared" si="719"/>
        <v>0.48123827392120078</v>
      </c>
      <c r="L1804" s="2">
        <f t="shared" si="720"/>
        <v>0.17636022514071295</v>
      </c>
      <c r="M1804" s="2">
        <f t="shared" si="721"/>
        <v>2.8611632270168802E-2</v>
      </c>
      <c r="N1804" s="119">
        <v>669</v>
      </c>
      <c r="O1804" s="119">
        <v>1026</v>
      </c>
      <c r="P1804" s="119">
        <v>376</v>
      </c>
      <c r="Q1804" s="119"/>
      <c r="R1804" s="119"/>
      <c r="S1804" s="119"/>
      <c r="Y1804" s="55">
        <v>61</v>
      </c>
      <c r="AG1804" s="7">
        <f>IF(Q1804&gt;0,RANK(Q1804,(N1804:P1804,Q1804:AE1804)),0)</f>
        <v>0</v>
      </c>
      <c r="AH1804" s="7">
        <f>IF(R1804&gt;0,RANK(R1804,(N1804:P1804,Q1804:AE1804)),0)</f>
        <v>0</v>
      </c>
      <c r="AI1804" s="7">
        <f>IF(T1804&gt;0,RANK(T1804,(N1804:P1804,Q1804:AE1804)),0)</f>
        <v>0</v>
      </c>
      <c r="AJ1804" s="7">
        <f>IF(S1804&gt;0,RANK(S1804,(N1804:P1804,Q1804:AE1804)),0)</f>
        <v>0</v>
      </c>
      <c r="AK1804" s="2">
        <f t="shared" si="722"/>
        <v>0</v>
      </c>
      <c r="AL1804" s="2">
        <f t="shared" si="723"/>
        <v>0</v>
      </c>
      <c r="AM1804" s="2">
        <f t="shared" si="724"/>
        <v>0</v>
      </c>
      <c r="AN1804" s="2">
        <f t="shared" si="725"/>
        <v>0</v>
      </c>
      <c r="AP1804" t="s">
        <v>2559</v>
      </c>
      <c r="AQ1804" t="s">
        <v>1230</v>
      </c>
      <c r="AT1804">
        <v>2</v>
      </c>
      <c r="AU1804" s="95">
        <v>46</v>
      </c>
      <c r="AV1804" s="97">
        <v>77</v>
      </c>
      <c r="AW1804" s="100">
        <f t="shared" si="716"/>
        <v>46077</v>
      </c>
      <c r="AY1804" s="7" t="s">
        <v>1461</v>
      </c>
      <c r="BF1804" t="s">
        <v>2204</v>
      </c>
    </row>
    <row r="1805" spans="1:58" ht="13" hidden="1" customHeight="1" outlineLevel="1">
      <c r="A1805" t="s">
        <v>30</v>
      </c>
      <c r="B1805" t="s">
        <v>1230</v>
      </c>
      <c r="C1805" s="1">
        <f t="shared" si="717"/>
        <v>4899</v>
      </c>
      <c r="D1805" s="7">
        <f>IF(N1805&gt;0, RANK(N1805,(N1805:P1805,Q1805:AE1805)),0)</f>
        <v>2</v>
      </c>
      <c r="E1805" s="7">
        <f>IF(O1805&gt;0,RANK(O1805,(N1805:P1805,Q1805:AE1805)),0)</f>
        <v>1</v>
      </c>
      <c r="F1805" s="7">
        <f>IF(P1805&gt;0,RANK(P1805,(N1805:P1805,Q1805:AE1805)),0)</f>
        <v>3</v>
      </c>
      <c r="G1805" s="1">
        <f t="shared" si="705"/>
        <v>421</v>
      </c>
      <c r="H1805" s="2">
        <f t="shared" si="706"/>
        <v>8.5935905286793221E-2</v>
      </c>
      <c r="I1805" s="2"/>
      <c r="J1805" s="2">
        <f t="shared" si="718"/>
        <v>0.38007756685037763</v>
      </c>
      <c r="K1805" s="2">
        <f t="shared" si="719"/>
        <v>0.46601347213717087</v>
      </c>
      <c r="L1805" s="2">
        <f t="shared" si="720"/>
        <v>0.13002653602776076</v>
      </c>
      <c r="M1805" s="2">
        <f t="shared" si="721"/>
        <v>2.3882424984690731E-2</v>
      </c>
      <c r="N1805" s="119">
        <v>1862</v>
      </c>
      <c r="O1805" s="119">
        <v>2283</v>
      </c>
      <c r="P1805" s="119">
        <v>637</v>
      </c>
      <c r="Q1805" s="119"/>
      <c r="R1805" s="119"/>
      <c r="S1805" s="119"/>
      <c r="Y1805" s="55">
        <v>117</v>
      </c>
      <c r="AG1805" s="7">
        <f>IF(Q1805&gt;0,RANK(Q1805,(N1805:P1805,Q1805:AE1805)),0)</f>
        <v>0</v>
      </c>
      <c r="AH1805" s="7">
        <f>IF(R1805&gt;0,RANK(R1805,(N1805:P1805,Q1805:AE1805)),0)</f>
        <v>0</v>
      </c>
      <c r="AI1805" s="7">
        <f>IF(T1805&gt;0,RANK(T1805,(N1805:P1805,Q1805:AE1805)),0)</f>
        <v>0</v>
      </c>
      <c r="AJ1805" s="7">
        <f>IF(S1805&gt;0,RANK(S1805,(N1805:P1805,Q1805:AE1805)),0)</f>
        <v>0</v>
      </c>
      <c r="AK1805" s="2">
        <f t="shared" si="722"/>
        <v>0</v>
      </c>
      <c r="AL1805" s="2">
        <f t="shared" si="723"/>
        <v>0</v>
      </c>
      <c r="AM1805" s="2">
        <f t="shared" si="724"/>
        <v>0</v>
      </c>
      <c r="AN1805" s="2">
        <f t="shared" si="725"/>
        <v>0</v>
      </c>
      <c r="AP1805" t="s">
        <v>30</v>
      </c>
      <c r="AQ1805" t="s">
        <v>1230</v>
      </c>
      <c r="AT1805">
        <v>2</v>
      </c>
      <c r="AU1805" s="95">
        <v>46</v>
      </c>
      <c r="AV1805" s="97">
        <v>79</v>
      </c>
      <c r="AW1805" s="100">
        <f t="shared" si="716"/>
        <v>46079</v>
      </c>
      <c r="AY1805" s="7" t="s">
        <v>1461</v>
      </c>
      <c r="BF1805" t="s">
        <v>2022</v>
      </c>
    </row>
    <row r="1806" spans="1:58" ht="13" hidden="1" customHeight="1" outlineLevel="1">
      <c r="A1806" t="s">
        <v>516</v>
      </c>
      <c r="B1806" t="s">
        <v>1230</v>
      </c>
      <c r="C1806" s="1">
        <f t="shared" si="717"/>
        <v>8959</v>
      </c>
      <c r="D1806" s="7">
        <f>IF(N1806&gt;0, RANK(N1806,(N1806:P1806,Q1806:AE1806)),0)</f>
        <v>2</v>
      </c>
      <c r="E1806" s="7">
        <f>IF(O1806&gt;0,RANK(O1806,(N1806:P1806,Q1806:AE1806)),0)</f>
        <v>1</v>
      </c>
      <c r="F1806" s="7">
        <f>IF(P1806&gt;0,RANK(P1806,(N1806:P1806,Q1806:AE1806)),0)</f>
        <v>3</v>
      </c>
      <c r="G1806" s="1">
        <f t="shared" si="705"/>
        <v>2531</v>
      </c>
      <c r="H1806" s="2">
        <f t="shared" si="706"/>
        <v>0.28250920861703316</v>
      </c>
      <c r="I1806" s="2"/>
      <c r="J1806" s="2">
        <f t="shared" si="718"/>
        <v>0.25248353610894075</v>
      </c>
      <c r="K1806" s="2">
        <f t="shared" si="719"/>
        <v>0.53499274472597391</v>
      </c>
      <c r="L1806" s="2">
        <f t="shared" si="720"/>
        <v>0.17658220783569595</v>
      </c>
      <c r="M1806" s="2">
        <f t="shared" si="721"/>
        <v>3.5941511329389331E-2</v>
      </c>
      <c r="N1806" s="119">
        <v>2262</v>
      </c>
      <c r="O1806" s="119">
        <v>4793</v>
      </c>
      <c r="P1806" s="119">
        <v>1582</v>
      </c>
      <c r="Q1806" s="119"/>
      <c r="R1806" s="119"/>
      <c r="S1806" s="119"/>
      <c r="Y1806" s="55">
        <v>322</v>
      </c>
      <c r="AG1806" s="7">
        <f>IF(Q1806&gt;0,RANK(Q1806,(N1806:P1806,Q1806:AE1806)),0)</f>
        <v>0</v>
      </c>
      <c r="AH1806" s="7">
        <f>IF(R1806&gt;0,RANK(R1806,(N1806:P1806,Q1806:AE1806)),0)</f>
        <v>0</v>
      </c>
      <c r="AI1806" s="7">
        <f>IF(T1806&gt;0,RANK(T1806,(N1806:P1806,Q1806:AE1806)),0)</f>
        <v>0</v>
      </c>
      <c r="AJ1806" s="7">
        <f>IF(S1806&gt;0,RANK(S1806,(N1806:P1806,Q1806:AE1806)),0)</f>
        <v>0</v>
      </c>
      <c r="AK1806" s="2">
        <f t="shared" si="722"/>
        <v>0</v>
      </c>
      <c r="AL1806" s="2">
        <f t="shared" si="723"/>
        <v>0</v>
      </c>
      <c r="AM1806" s="2">
        <f t="shared" si="724"/>
        <v>0</v>
      </c>
      <c r="AN1806" s="2">
        <f t="shared" si="725"/>
        <v>0</v>
      </c>
      <c r="AP1806" t="s">
        <v>516</v>
      </c>
      <c r="AQ1806" t="s">
        <v>1230</v>
      </c>
      <c r="AT1806">
        <v>2</v>
      </c>
      <c r="AU1806" s="95">
        <v>46</v>
      </c>
      <c r="AV1806" s="97">
        <v>81</v>
      </c>
      <c r="AW1806" s="100">
        <f t="shared" si="716"/>
        <v>46081</v>
      </c>
      <c r="AY1806" s="7" t="s">
        <v>1461</v>
      </c>
      <c r="BF1806" t="s">
        <v>2022</v>
      </c>
    </row>
    <row r="1807" spans="1:58" ht="13" hidden="1" customHeight="1" outlineLevel="1">
      <c r="A1807" t="s">
        <v>181</v>
      </c>
      <c r="B1807" t="s">
        <v>1230</v>
      </c>
      <c r="C1807" s="1">
        <f t="shared" si="717"/>
        <v>16985</v>
      </c>
      <c r="D1807" s="7">
        <f>IF(N1807&gt;0, RANK(N1807,(N1807:P1807,Q1807:AE1807)),0)</f>
        <v>2</v>
      </c>
      <c r="E1807" s="7">
        <f>IF(O1807&gt;0,RANK(O1807,(N1807:P1807,Q1807:AE1807)),0)</f>
        <v>1</v>
      </c>
      <c r="F1807" s="7">
        <f>IF(P1807&gt;0,RANK(P1807,(N1807:P1807,Q1807:AE1807)),0)</f>
        <v>3</v>
      </c>
      <c r="G1807" s="1">
        <f t="shared" si="705"/>
        <v>5135</v>
      </c>
      <c r="H1807" s="2">
        <f t="shared" si="706"/>
        <v>0.30232558139534882</v>
      </c>
      <c r="I1807" s="2"/>
      <c r="J1807" s="2">
        <f t="shared" si="718"/>
        <v>0.24833676773623786</v>
      </c>
      <c r="K1807" s="2">
        <f t="shared" si="719"/>
        <v>0.55066234913158674</v>
      </c>
      <c r="L1807" s="2">
        <f t="shared" si="720"/>
        <v>0.17692081248160141</v>
      </c>
      <c r="M1807" s="2">
        <f t="shared" si="721"/>
        <v>2.4080070650574048E-2</v>
      </c>
      <c r="N1807" s="119">
        <v>4218</v>
      </c>
      <c r="O1807" s="119">
        <v>9353</v>
      </c>
      <c r="P1807" s="119">
        <v>3005</v>
      </c>
      <c r="Q1807" s="119"/>
      <c r="R1807" s="119"/>
      <c r="S1807" s="119"/>
      <c r="Y1807" s="55">
        <v>409</v>
      </c>
      <c r="AG1807" s="7">
        <f>IF(Q1807&gt;0,RANK(Q1807,(N1807:P1807,Q1807:AE1807)),0)</f>
        <v>0</v>
      </c>
      <c r="AH1807" s="7">
        <f>IF(R1807&gt;0,RANK(R1807,(N1807:P1807,Q1807:AE1807)),0)</f>
        <v>0</v>
      </c>
      <c r="AI1807" s="7">
        <f>IF(T1807&gt;0,RANK(T1807,(N1807:P1807,Q1807:AE1807)),0)</f>
        <v>0</v>
      </c>
      <c r="AJ1807" s="7">
        <f>IF(S1807&gt;0,RANK(S1807,(N1807:P1807,Q1807:AE1807)),0)</f>
        <v>0</v>
      </c>
      <c r="AK1807" s="2">
        <f t="shared" si="722"/>
        <v>0</v>
      </c>
      <c r="AL1807" s="2">
        <f t="shared" si="723"/>
        <v>0</v>
      </c>
      <c r="AM1807" s="2">
        <f t="shared" si="724"/>
        <v>0</v>
      </c>
      <c r="AN1807" s="2">
        <f t="shared" si="725"/>
        <v>0</v>
      </c>
      <c r="AP1807" t="s">
        <v>181</v>
      </c>
      <c r="AQ1807" t="s">
        <v>1230</v>
      </c>
      <c r="AT1807">
        <v>2</v>
      </c>
      <c r="AU1807" s="95">
        <v>46</v>
      </c>
      <c r="AV1807" s="97">
        <v>83</v>
      </c>
      <c r="AW1807" s="100">
        <f t="shared" si="716"/>
        <v>46083</v>
      </c>
      <c r="AY1807" s="7" t="s">
        <v>1461</v>
      </c>
      <c r="BF1807" t="s">
        <v>2022</v>
      </c>
    </row>
    <row r="1808" spans="1:58" ht="13" hidden="1" customHeight="1" outlineLevel="1">
      <c r="A1808" t="s">
        <v>2048</v>
      </c>
      <c r="B1808" t="s">
        <v>1230</v>
      </c>
      <c r="C1808" s="1">
        <f t="shared" si="717"/>
        <v>1241</v>
      </c>
      <c r="D1808" s="7">
        <f>IF(N1808&gt;0, RANK(N1808,(N1808:P1808,Q1808:AE1808)),0)</f>
        <v>2</v>
      </c>
      <c r="E1808" s="7">
        <f>IF(O1808&gt;0,RANK(O1808,(N1808:P1808,Q1808:AE1808)),0)</f>
        <v>1</v>
      </c>
      <c r="F1808" s="7">
        <f>IF(P1808&gt;0,RANK(P1808,(N1808:P1808,Q1808:AE1808)),0)</f>
        <v>3</v>
      </c>
      <c r="G1808" s="1">
        <f t="shared" si="705"/>
        <v>269</v>
      </c>
      <c r="H1808" s="2">
        <f t="shared" si="706"/>
        <v>0.21676067687348913</v>
      </c>
      <c r="I1808" s="2"/>
      <c r="J1808" s="2">
        <f t="shared" si="718"/>
        <v>0.29089443996776793</v>
      </c>
      <c r="K1808" s="2">
        <f t="shared" si="719"/>
        <v>0.50765511684125708</v>
      </c>
      <c r="L1808" s="2">
        <f t="shared" si="720"/>
        <v>0.1563255439161966</v>
      </c>
      <c r="M1808" s="2">
        <f t="shared" si="721"/>
        <v>4.5124899274778335E-2</v>
      </c>
      <c r="N1808" s="119">
        <v>361</v>
      </c>
      <c r="O1808" s="119">
        <v>630</v>
      </c>
      <c r="P1808" s="119">
        <v>194</v>
      </c>
      <c r="Q1808" s="119"/>
      <c r="R1808" s="119"/>
      <c r="S1808" s="119"/>
      <c r="Y1808" s="55">
        <v>56</v>
      </c>
      <c r="AG1808" s="7">
        <f>IF(Q1808&gt;0,RANK(Q1808,(N1808:P1808,Q1808:AE1808)),0)</f>
        <v>0</v>
      </c>
      <c r="AH1808" s="7">
        <f>IF(R1808&gt;0,RANK(R1808,(N1808:P1808,Q1808:AE1808)),0)</f>
        <v>0</v>
      </c>
      <c r="AI1808" s="7">
        <f>IF(T1808&gt;0,RANK(T1808,(N1808:P1808,Q1808:AE1808)),0)</f>
        <v>0</v>
      </c>
      <c r="AJ1808" s="7">
        <f>IF(S1808&gt;0,RANK(S1808,(N1808:P1808,Q1808:AE1808)),0)</f>
        <v>0</v>
      </c>
      <c r="AK1808" s="2">
        <f t="shared" si="722"/>
        <v>0</v>
      </c>
      <c r="AL1808" s="2">
        <f t="shared" si="723"/>
        <v>0</v>
      </c>
      <c r="AM1808" s="2">
        <f t="shared" si="724"/>
        <v>0</v>
      </c>
      <c r="AN1808" s="2">
        <f t="shared" si="725"/>
        <v>0</v>
      </c>
      <c r="AP1808" t="s">
        <v>2048</v>
      </c>
      <c r="AQ1808" t="s">
        <v>1230</v>
      </c>
      <c r="AT1808">
        <v>2</v>
      </c>
      <c r="AU1808" s="95">
        <v>46</v>
      </c>
      <c r="AV1808" s="97">
        <v>85</v>
      </c>
      <c r="AW1808" s="100">
        <f t="shared" si="716"/>
        <v>46085</v>
      </c>
      <c r="AY1808" s="7" t="s">
        <v>1461</v>
      </c>
      <c r="BF1808" t="s">
        <v>876</v>
      </c>
    </row>
    <row r="1809" spans="1:58" ht="13" hidden="1" customHeight="1" outlineLevel="1">
      <c r="A1809" t="s">
        <v>1583</v>
      </c>
      <c r="B1809" t="s">
        <v>1230</v>
      </c>
      <c r="C1809" s="1">
        <f t="shared" si="717"/>
        <v>2063</v>
      </c>
      <c r="D1809" s="7">
        <f>IF(N1809&gt;0, RANK(N1809,(N1809:P1809,Q1809:AE1809)),0)</f>
        <v>2</v>
      </c>
      <c r="E1809" s="7">
        <f>IF(O1809&gt;0,RANK(O1809,(N1809:P1809,Q1809:AE1809)),0)</f>
        <v>1</v>
      </c>
      <c r="F1809" s="7">
        <f>IF(P1809&gt;0,RANK(P1809,(N1809:P1809,Q1809:AE1809)),0)</f>
        <v>3</v>
      </c>
      <c r="G1809" s="1">
        <f t="shared" si="705"/>
        <v>437</v>
      </c>
      <c r="H1809" s="2">
        <f t="shared" si="706"/>
        <v>0.21182743577314592</v>
      </c>
      <c r="I1809" s="2"/>
      <c r="J1809" s="2">
        <f t="shared" si="718"/>
        <v>0.27193407658749397</v>
      </c>
      <c r="K1809" s="2">
        <f t="shared" si="719"/>
        <v>0.48376151236063986</v>
      </c>
      <c r="L1809" s="2">
        <f t="shared" si="720"/>
        <v>0.20261754726126999</v>
      </c>
      <c r="M1809" s="2">
        <f t="shared" si="721"/>
        <v>4.1686863790596135E-2</v>
      </c>
      <c r="N1809" s="119">
        <v>561</v>
      </c>
      <c r="O1809" s="119">
        <v>998</v>
      </c>
      <c r="P1809" s="119">
        <v>418</v>
      </c>
      <c r="Q1809" s="119"/>
      <c r="R1809" s="119"/>
      <c r="S1809" s="119"/>
      <c r="Y1809" s="55">
        <v>86</v>
      </c>
      <c r="AG1809" s="7">
        <f>IF(Q1809&gt;0,RANK(Q1809,(N1809:P1809,Q1809:AE1809)),0)</f>
        <v>0</v>
      </c>
      <c r="AH1809" s="7">
        <f>IF(R1809&gt;0,RANK(R1809,(N1809:P1809,Q1809:AE1809)),0)</f>
        <v>0</v>
      </c>
      <c r="AI1809" s="7">
        <f>IF(T1809&gt;0,RANK(T1809,(N1809:P1809,Q1809:AE1809)),0)</f>
        <v>0</v>
      </c>
      <c r="AJ1809" s="7">
        <f>IF(S1809&gt;0,RANK(S1809,(N1809:P1809,Q1809:AE1809)),0)</f>
        <v>0</v>
      </c>
      <c r="AK1809" s="2">
        <f t="shared" si="722"/>
        <v>0</v>
      </c>
      <c r="AL1809" s="2">
        <f t="shared" si="723"/>
        <v>0</v>
      </c>
      <c r="AM1809" s="2">
        <f t="shared" si="724"/>
        <v>0</v>
      </c>
      <c r="AN1809" s="2">
        <f t="shared" si="725"/>
        <v>0</v>
      </c>
      <c r="AP1809" t="s">
        <v>1583</v>
      </c>
      <c r="AQ1809" t="s">
        <v>1230</v>
      </c>
      <c r="AT1809">
        <v>2</v>
      </c>
      <c r="AU1809" s="95">
        <v>46</v>
      </c>
      <c r="AV1809" s="97">
        <v>87</v>
      </c>
      <c r="AW1809" s="100">
        <f t="shared" si="716"/>
        <v>46087</v>
      </c>
      <c r="AY1809" s="7" t="s">
        <v>1461</v>
      </c>
      <c r="BF1809" t="s">
        <v>2022</v>
      </c>
    </row>
    <row r="1810" spans="1:58" ht="13" hidden="1" customHeight="1" outlineLevel="1">
      <c r="A1810" t="s">
        <v>1130</v>
      </c>
      <c r="B1810" t="s">
        <v>1230</v>
      </c>
      <c r="C1810" s="1">
        <f t="shared" si="717"/>
        <v>1031</v>
      </c>
      <c r="D1810" s="7">
        <f>IF(N1810&gt;0, RANK(N1810,(N1810:P1810,Q1810:AE1810)),0)</f>
        <v>2</v>
      </c>
      <c r="E1810" s="7">
        <f>IF(O1810&gt;0,RANK(O1810,(N1810:P1810,Q1810:AE1810)),0)</f>
        <v>1</v>
      </c>
      <c r="F1810" s="7">
        <f>IF(P1810&gt;0,RANK(P1810,(N1810:P1810,Q1810:AE1810)),0)</f>
        <v>3</v>
      </c>
      <c r="G1810" s="1">
        <f t="shared" si="705"/>
        <v>504</v>
      </c>
      <c r="H1810" s="2">
        <f t="shared" si="706"/>
        <v>0.48884578079534435</v>
      </c>
      <c r="I1810" s="2"/>
      <c r="J1810" s="2">
        <f t="shared" si="718"/>
        <v>0.16779825412221144</v>
      </c>
      <c r="K1810" s="2">
        <f t="shared" si="719"/>
        <v>0.65664403491755574</v>
      </c>
      <c r="L1810" s="2">
        <f t="shared" si="720"/>
        <v>0.14936954413191075</v>
      </c>
      <c r="M1810" s="2">
        <f t="shared" si="721"/>
        <v>2.6188166828322118E-2</v>
      </c>
      <c r="N1810" s="119">
        <v>173</v>
      </c>
      <c r="O1810" s="119">
        <v>677</v>
      </c>
      <c r="P1810" s="119">
        <v>154</v>
      </c>
      <c r="Q1810" s="119"/>
      <c r="R1810" s="119"/>
      <c r="S1810" s="119"/>
      <c r="Y1810" s="55">
        <v>27</v>
      </c>
      <c r="AG1810" s="7">
        <f>IF(Q1810&gt;0,RANK(Q1810,(N1810:P1810,Q1810:AE1810)),0)</f>
        <v>0</v>
      </c>
      <c r="AH1810" s="7">
        <f>IF(R1810&gt;0,RANK(R1810,(N1810:P1810,Q1810:AE1810)),0)</f>
        <v>0</v>
      </c>
      <c r="AI1810" s="7">
        <f>IF(T1810&gt;0,RANK(T1810,(N1810:P1810,Q1810:AE1810)),0)</f>
        <v>0</v>
      </c>
      <c r="AJ1810" s="7">
        <f>IF(S1810&gt;0,RANK(S1810,(N1810:P1810,Q1810:AE1810)),0)</f>
        <v>0</v>
      </c>
      <c r="AK1810" s="2">
        <f t="shared" si="722"/>
        <v>0</v>
      </c>
      <c r="AL1810" s="2">
        <f t="shared" si="723"/>
        <v>0</v>
      </c>
      <c r="AM1810" s="2">
        <f t="shared" si="724"/>
        <v>0</v>
      </c>
      <c r="AN1810" s="2">
        <f t="shared" si="725"/>
        <v>0</v>
      </c>
      <c r="AP1810" t="s">
        <v>1130</v>
      </c>
      <c r="AQ1810" t="s">
        <v>1230</v>
      </c>
      <c r="AT1810">
        <v>2</v>
      </c>
      <c r="AU1810" s="95">
        <v>46</v>
      </c>
      <c r="AV1810" s="97">
        <v>89</v>
      </c>
      <c r="AW1810" s="100">
        <f t="shared" si="716"/>
        <v>46089</v>
      </c>
      <c r="AY1810" s="7" t="s">
        <v>1461</v>
      </c>
      <c r="BF1810" t="s">
        <v>876</v>
      </c>
    </row>
    <row r="1811" spans="1:58" ht="13" hidden="1" customHeight="1" outlineLevel="1">
      <c r="A1811" t="s">
        <v>966</v>
      </c>
      <c r="B1811" t="s">
        <v>1230</v>
      </c>
      <c r="C1811" s="1">
        <f t="shared" si="717"/>
        <v>1754</v>
      </c>
      <c r="D1811" s="7">
        <f>IF(N1811&gt;0, RANK(N1811,(N1811:P1811,Q1811:AE1811)),0)</f>
        <v>1</v>
      </c>
      <c r="E1811" s="7">
        <f>IF(O1811&gt;0,RANK(O1811,(N1811:P1811,Q1811:AE1811)),0)</f>
        <v>2</v>
      </c>
      <c r="F1811" s="7">
        <f>IF(P1811&gt;0,RANK(P1811,(N1811:P1811,Q1811:AE1811)),0)</f>
        <v>3</v>
      </c>
      <c r="G1811" s="1">
        <f t="shared" si="705"/>
        <v>9</v>
      </c>
      <c r="H1811" s="2">
        <f t="shared" si="706"/>
        <v>5.1311288483466364E-3</v>
      </c>
      <c r="I1811" s="2"/>
      <c r="J1811" s="2">
        <f t="shared" si="718"/>
        <v>0.39509692132269097</v>
      </c>
      <c r="K1811" s="2">
        <f t="shared" si="719"/>
        <v>0.38996579247434437</v>
      </c>
      <c r="L1811" s="2">
        <f t="shared" si="720"/>
        <v>0.20524515393386544</v>
      </c>
      <c r="M1811" s="2">
        <f t="shared" si="721"/>
        <v>9.6921322690992628E-3</v>
      </c>
      <c r="N1811" s="119">
        <v>693</v>
      </c>
      <c r="O1811" s="119">
        <v>684</v>
      </c>
      <c r="P1811" s="119">
        <v>360</v>
      </c>
      <c r="Q1811" s="119"/>
      <c r="R1811" s="119"/>
      <c r="S1811" s="119"/>
      <c r="Y1811" s="55">
        <v>17</v>
      </c>
      <c r="AG1811" s="7">
        <f>IF(Q1811&gt;0,RANK(Q1811,(N1811:P1811,Q1811:AE1811)),0)</f>
        <v>0</v>
      </c>
      <c r="AH1811" s="7">
        <f>IF(R1811&gt;0,RANK(R1811,(N1811:P1811,Q1811:AE1811)),0)</f>
        <v>0</v>
      </c>
      <c r="AI1811" s="7">
        <f>IF(T1811&gt;0,RANK(T1811,(N1811:P1811,Q1811:AE1811)),0)</f>
        <v>0</v>
      </c>
      <c r="AJ1811" s="7">
        <f>IF(S1811&gt;0,RANK(S1811,(N1811:P1811,Q1811:AE1811)),0)</f>
        <v>0</v>
      </c>
      <c r="AK1811" s="2">
        <f t="shared" si="722"/>
        <v>0</v>
      </c>
      <c r="AL1811" s="2">
        <f t="shared" si="723"/>
        <v>0</v>
      </c>
      <c r="AM1811" s="2">
        <f t="shared" si="724"/>
        <v>0</v>
      </c>
      <c r="AN1811" s="2">
        <f t="shared" si="725"/>
        <v>0</v>
      </c>
      <c r="AP1811" t="s">
        <v>966</v>
      </c>
      <c r="AQ1811" t="s">
        <v>1230</v>
      </c>
      <c r="AT1811">
        <v>2</v>
      </c>
      <c r="AU1811" s="95">
        <v>46</v>
      </c>
      <c r="AV1811" s="97">
        <v>91</v>
      </c>
      <c r="AW1811" s="100">
        <f t="shared" si="716"/>
        <v>46091</v>
      </c>
      <c r="AY1811" s="7" t="s">
        <v>1461</v>
      </c>
      <c r="BF1811" t="s">
        <v>1793</v>
      </c>
    </row>
    <row r="1812" spans="1:58" ht="13" hidden="1" customHeight="1" outlineLevel="1">
      <c r="A1812" t="s">
        <v>1817</v>
      </c>
      <c r="B1812" t="s">
        <v>1230</v>
      </c>
      <c r="C1812" s="1">
        <f t="shared" si="717"/>
        <v>8376</v>
      </c>
      <c r="D1812" s="7">
        <f>IF(N1812&gt;0, RANK(N1812,(N1812:P1812,Q1812:AE1812)),0)</f>
        <v>2</v>
      </c>
      <c r="E1812" s="7">
        <f>IF(O1812&gt;0,RANK(O1812,(N1812:P1812,Q1812:AE1812)),0)</f>
        <v>1</v>
      </c>
      <c r="F1812" s="7">
        <f>IF(P1812&gt;0,RANK(P1812,(N1812:P1812,Q1812:AE1812)),0)</f>
        <v>3</v>
      </c>
      <c r="G1812" s="1">
        <f t="shared" ref="G1812:G1875" si="726">IF(C1812&gt;0,MAX(N1812:P1812)-LARGE(N1812:P1812,2),0)</f>
        <v>3345</v>
      </c>
      <c r="H1812" s="2">
        <f t="shared" ref="H1812:H1875" si="727">IF(C1812&gt;0,G1812/C1812,0)</f>
        <v>0.39935530085959886</v>
      </c>
      <c r="I1812" s="2"/>
      <c r="J1812" s="2">
        <f t="shared" si="718"/>
        <v>0.18684336198662846</v>
      </c>
      <c r="K1812" s="2">
        <f t="shared" si="719"/>
        <v>0.58619866284622735</v>
      </c>
      <c r="L1812" s="2">
        <f t="shared" si="720"/>
        <v>0.17382999044890163</v>
      </c>
      <c r="M1812" s="2">
        <f t="shared" si="721"/>
        <v>5.3127984718242593E-2</v>
      </c>
      <c r="N1812" s="119">
        <v>1565</v>
      </c>
      <c r="O1812" s="119">
        <v>4910</v>
      </c>
      <c r="P1812" s="119">
        <v>1456</v>
      </c>
      <c r="Q1812" s="119"/>
      <c r="R1812" s="119"/>
      <c r="S1812" s="119"/>
      <c r="Y1812" s="55">
        <v>445</v>
      </c>
      <c r="AG1812" s="7">
        <f>IF(Q1812&gt;0,RANK(Q1812,(N1812:P1812,Q1812:AE1812)),0)</f>
        <v>0</v>
      </c>
      <c r="AH1812" s="7">
        <f>IF(R1812&gt;0,RANK(R1812,(N1812:P1812,Q1812:AE1812)),0)</f>
        <v>0</v>
      </c>
      <c r="AI1812" s="7">
        <f>IF(T1812&gt;0,RANK(T1812,(N1812:P1812,Q1812:AE1812)),0)</f>
        <v>0</v>
      </c>
      <c r="AJ1812" s="7">
        <f>IF(S1812&gt;0,RANK(S1812,(N1812:P1812,Q1812:AE1812)),0)</f>
        <v>0</v>
      </c>
      <c r="AK1812" s="2">
        <f t="shared" si="722"/>
        <v>0</v>
      </c>
      <c r="AL1812" s="2">
        <f t="shared" si="723"/>
        <v>0</v>
      </c>
      <c r="AM1812" s="2">
        <f t="shared" si="724"/>
        <v>0</v>
      </c>
      <c r="AN1812" s="2">
        <f t="shared" si="725"/>
        <v>0</v>
      </c>
      <c r="AP1812" t="s">
        <v>1817</v>
      </c>
      <c r="AQ1812" t="s">
        <v>1230</v>
      </c>
      <c r="AT1812">
        <v>2</v>
      </c>
      <c r="AU1812" s="95">
        <v>46</v>
      </c>
      <c r="AV1812" s="97">
        <v>93</v>
      </c>
      <c r="AW1812" s="100">
        <f t="shared" si="716"/>
        <v>46093</v>
      </c>
      <c r="AY1812" s="7" t="s">
        <v>1461</v>
      </c>
      <c r="BF1812" t="s">
        <v>2022</v>
      </c>
    </row>
    <row r="1813" spans="1:58" ht="13" hidden="1" customHeight="1" outlineLevel="1">
      <c r="A1813" t="s">
        <v>1392</v>
      </c>
      <c r="B1813" t="s">
        <v>1230</v>
      </c>
      <c r="C1813" s="1">
        <f t="shared" si="717"/>
        <v>686</v>
      </c>
      <c r="D1813" s="7">
        <f>IF(N1813&gt;0, RANK(N1813,(N1813:P1813,Q1813:AE1813)),0)</f>
        <v>1</v>
      </c>
      <c r="E1813" s="7">
        <f>IF(O1813&gt;0,RANK(O1813,(N1813:P1813,Q1813:AE1813)),0)</f>
        <v>2</v>
      </c>
      <c r="F1813" s="7">
        <f>IF(P1813&gt;0,RANK(P1813,(N1813:P1813,Q1813:AE1813)),0)</f>
        <v>3</v>
      </c>
      <c r="G1813" s="1">
        <f t="shared" si="726"/>
        <v>53</v>
      </c>
      <c r="H1813" s="2">
        <f t="shared" si="727"/>
        <v>7.7259475218658891E-2</v>
      </c>
      <c r="I1813" s="2"/>
      <c r="J1813" s="2">
        <f t="shared" si="718"/>
        <v>0.44460641399416911</v>
      </c>
      <c r="K1813" s="2">
        <f t="shared" si="719"/>
        <v>0.36734693877551022</v>
      </c>
      <c r="L1813" s="2">
        <f t="shared" si="720"/>
        <v>0.14285714285714285</v>
      </c>
      <c r="M1813" s="2">
        <f t="shared" si="721"/>
        <v>4.5189504373177813E-2</v>
      </c>
      <c r="N1813" s="119">
        <v>305</v>
      </c>
      <c r="O1813" s="119">
        <v>252</v>
      </c>
      <c r="P1813" s="119">
        <v>98</v>
      </c>
      <c r="Q1813" s="119"/>
      <c r="R1813" s="119"/>
      <c r="S1813" s="119"/>
      <c r="Y1813" s="55">
        <v>31</v>
      </c>
      <c r="AG1813" s="7">
        <f>IF(Q1813&gt;0,RANK(Q1813,(N1813:P1813,Q1813:AE1813)),0)</f>
        <v>0</v>
      </c>
      <c r="AH1813" s="7">
        <f>IF(R1813&gt;0,RANK(R1813,(N1813:P1813,Q1813:AE1813)),0)</f>
        <v>0</v>
      </c>
      <c r="AI1813" s="7">
        <f>IF(T1813&gt;0,RANK(T1813,(N1813:P1813,Q1813:AE1813)),0)</f>
        <v>0</v>
      </c>
      <c r="AJ1813" s="7">
        <f>IF(S1813&gt;0,RANK(S1813,(N1813:P1813,Q1813:AE1813)),0)</f>
        <v>0</v>
      </c>
      <c r="AK1813" s="2">
        <f t="shared" si="722"/>
        <v>0</v>
      </c>
      <c r="AL1813" s="2">
        <f t="shared" si="723"/>
        <v>0</v>
      </c>
      <c r="AM1813" s="2">
        <f t="shared" si="724"/>
        <v>0</v>
      </c>
      <c r="AN1813" s="2">
        <f t="shared" si="725"/>
        <v>0</v>
      </c>
      <c r="AP1813" t="s">
        <v>1392</v>
      </c>
      <c r="AQ1813" t="s">
        <v>1230</v>
      </c>
      <c r="AT1813">
        <v>2</v>
      </c>
      <c r="AU1813" s="95">
        <v>46</v>
      </c>
      <c r="AV1813" s="97">
        <v>95</v>
      </c>
      <c r="AW1813" s="100">
        <f t="shared" si="716"/>
        <v>46095</v>
      </c>
      <c r="AY1813" s="7" t="s">
        <v>1461</v>
      </c>
      <c r="BF1813" t="s">
        <v>2204</v>
      </c>
    </row>
    <row r="1814" spans="1:58" ht="13" hidden="1" customHeight="1" outlineLevel="1">
      <c r="A1814" t="s">
        <v>926</v>
      </c>
      <c r="B1814" t="s">
        <v>1230</v>
      </c>
      <c r="C1814" s="1">
        <f t="shared" si="717"/>
        <v>884</v>
      </c>
      <c r="D1814" s="7">
        <f>IF(N1814&gt;0, RANK(N1814,(N1814:P1814,Q1814:AE1814)),0)</f>
        <v>2</v>
      </c>
      <c r="E1814" s="7">
        <f>IF(O1814&gt;0,RANK(O1814,(N1814:P1814,Q1814:AE1814)),0)</f>
        <v>1</v>
      </c>
      <c r="F1814" s="7">
        <f>IF(P1814&gt;0,RANK(P1814,(N1814:P1814,Q1814:AE1814)),0)</f>
        <v>3</v>
      </c>
      <c r="G1814" s="1">
        <f t="shared" si="726"/>
        <v>109</v>
      </c>
      <c r="H1814" s="2">
        <f t="shared" si="727"/>
        <v>0.12330316742081449</v>
      </c>
      <c r="I1814" s="2"/>
      <c r="J1814" s="2">
        <f t="shared" si="718"/>
        <v>0.33484162895927599</v>
      </c>
      <c r="K1814" s="2">
        <f t="shared" si="719"/>
        <v>0.45814479638009048</v>
      </c>
      <c r="L1814" s="2">
        <f t="shared" si="720"/>
        <v>0.17081447963800905</v>
      </c>
      <c r="M1814" s="2">
        <f t="shared" si="721"/>
        <v>3.6199095022624528E-2</v>
      </c>
      <c r="N1814" s="119">
        <v>296</v>
      </c>
      <c r="O1814" s="119">
        <v>405</v>
      </c>
      <c r="P1814" s="119">
        <v>151</v>
      </c>
      <c r="Q1814" s="119"/>
      <c r="R1814" s="119"/>
      <c r="S1814" s="119"/>
      <c r="Y1814" s="55">
        <v>32</v>
      </c>
      <c r="AG1814" s="7">
        <f>IF(Q1814&gt;0,RANK(Q1814,(N1814:P1814,Q1814:AE1814)),0)</f>
        <v>0</v>
      </c>
      <c r="AH1814" s="7">
        <f>IF(R1814&gt;0,RANK(R1814,(N1814:P1814,Q1814:AE1814)),0)</f>
        <v>0</v>
      </c>
      <c r="AI1814" s="7">
        <f>IF(T1814&gt;0,RANK(T1814,(N1814:P1814,Q1814:AE1814)),0)</f>
        <v>0</v>
      </c>
      <c r="AJ1814" s="7">
        <f>IF(S1814&gt;0,RANK(S1814,(N1814:P1814,Q1814:AE1814)),0)</f>
        <v>0</v>
      </c>
      <c r="AK1814" s="2">
        <f t="shared" si="722"/>
        <v>0</v>
      </c>
      <c r="AL1814" s="2">
        <f t="shared" si="723"/>
        <v>0</v>
      </c>
      <c r="AM1814" s="2">
        <f t="shared" si="724"/>
        <v>0</v>
      </c>
      <c r="AN1814" s="2">
        <f t="shared" si="725"/>
        <v>0</v>
      </c>
      <c r="AP1814" t="s">
        <v>926</v>
      </c>
      <c r="AQ1814" t="s">
        <v>1230</v>
      </c>
      <c r="AT1814">
        <v>2</v>
      </c>
      <c r="AU1814" s="95">
        <v>46</v>
      </c>
      <c r="AV1814" s="97">
        <v>97</v>
      </c>
      <c r="AW1814" s="100">
        <f t="shared" si="716"/>
        <v>46097</v>
      </c>
      <c r="AY1814" s="7" t="s">
        <v>1461</v>
      </c>
      <c r="BF1814" t="s">
        <v>2022</v>
      </c>
    </row>
    <row r="1815" spans="1:58" ht="13" hidden="1" customHeight="1" outlineLevel="1">
      <c r="A1815" t="s">
        <v>1973</v>
      </c>
      <c r="B1815" t="s">
        <v>1230</v>
      </c>
      <c r="C1815" s="1">
        <f t="shared" si="717"/>
        <v>54662</v>
      </c>
      <c r="D1815" s="7">
        <f>IF(N1815&gt;0, RANK(N1815,(N1815:P1815,Q1815:AE1815)),0)</f>
        <v>2</v>
      </c>
      <c r="E1815" s="7">
        <f>IF(O1815&gt;0,RANK(O1815,(N1815:P1815,Q1815:AE1815)),0)</f>
        <v>1</v>
      </c>
      <c r="F1815" s="7">
        <f>IF(P1815&gt;0,RANK(P1815,(N1815:P1815,Q1815:AE1815)),0)</f>
        <v>3</v>
      </c>
      <c r="G1815" s="1">
        <f t="shared" si="726"/>
        <v>8032</v>
      </c>
      <c r="H1815" s="2">
        <f t="shared" si="727"/>
        <v>0.14693937287329406</v>
      </c>
      <c r="I1815" s="2"/>
      <c r="J1815" s="2">
        <f t="shared" si="718"/>
        <v>0.32452160550290876</v>
      </c>
      <c r="K1815" s="2">
        <f t="shared" si="719"/>
        <v>0.47146097837620282</v>
      </c>
      <c r="L1815" s="2">
        <f t="shared" si="720"/>
        <v>0.18085690241849914</v>
      </c>
      <c r="M1815" s="2">
        <f t="shared" si="721"/>
        <v>2.3160513702389279E-2</v>
      </c>
      <c r="N1815" s="119">
        <v>17739</v>
      </c>
      <c r="O1815" s="119">
        <v>25771</v>
      </c>
      <c r="P1815" s="119">
        <v>9886</v>
      </c>
      <c r="Q1815" s="119"/>
      <c r="R1815" s="119"/>
      <c r="S1815" s="119"/>
      <c r="Y1815" s="55">
        <v>1266</v>
      </c>
      <c r="AG1815" s="7">
        <f>IF(Q1815&gt;0,RANK(Q1815,(N1815:P1815,Q1815:AE1815)),0)</f>
        <v>0</v>
      </c>
      <c r="AH1815" s="7">
        <f>IF(R1815&gt;0,RANK(R1815,(N1815:P1815,Q1815:AE1815)),0)</f>
        <v>0</v>
      </c>
      <c r="AI1815" s="7">
        <f>IF(T1815&gt;0,RANK(T1815,(N1815:P1815,Q1815:AE1815)),0)</f>
        <v>0</v>
      </c>
      <c r="AJ1815" s="7">
        <f>IF(S1815&gt;0,RANK(S1815,(N1815:P1815,Q1815:AE1815)),0)</f>
        <v>0</v>
      </c>
      <c r="AK1815" s="2">
        <f t="shared" si="722"/>
        <v>0</v>
      </c>
      <c r="AL1815" s="2">
        <f t="shared" si="723"/>
        <v>0</v>
      </c>
      <c r="AM1815" s="2">
        <f t="shared" si="724"/>
        <v>0</v>
      </c>
      <c r="AN1815" s="2">
        <f t="shared" si="725"/>
        <v>0</v>
      </c>
      <c r="AP1815" t="s">
        <v>1973</v>
      </c>
      <c r="AQ1815" t="s">
        <v>1230</v>
      </c>
      <c r="AT1815">
        <v>2</v>
      </c>
      <c r="AU1815" s="95">
        <v>46</v>
      </c>
      <c r="AV1815" s="97">
        <v>99</v>
      </c>
      <c r="AW1815" s="100">
        <f t="shared" si="716"/>
        <v>46099</v>
      </c>
      <c r="AY1815" s="7" t="s">
        <v>1461</v>
      </c>
      <c r="BF1815" t="s">
        <v>2022</v>
      </c>
    </row>
    <row r="1816" spans="1:58" ht="13" hidden="1" customHeight="1" outlineLevel="1">
      <c r="A1816" t="s">
        <v>500</v>
      </c>
      <c r="B1816" t="s">
        <v>1230</v>
      </c>
      <c r="C1816" s="1">
        <f t="shared" si="717"/>
        <v>2417</v>
      </c>
      <c r="D1816" s="7">
        <f>IF(N1816&gt;0, RANK(N1816,(N1816:P1816,Q1816:AE1816)),0)</f>
        <v>2</v>
      </c>
      <c r="E1816" s="7">
        <f>IF(O1816&gt;0,RANK(O1816,(N1816:P1816,Q1816:AE1816)),0)</f>
        <v>1</v>
      </c>
      <c r="F1816" s="7">
        <f>IF(P1816&gt;0,RANK(P1816,(N1816:P1816,Q1816:AE1816)),0)</f>
        <v>3</v>
      </c>
      <c r="G1816" s="1">
        <f t="shared" si="726"/>
        <v>229</v>
      </c>
      <c r="H1816" s="2">
        <f t="shared" si="727"/>
        <v>9.4745552337608605E-2</v>
      </c>
      <c r="I1816" s="2"/>
      <c r="J1816" s="2">
        <f t="shared" si="718"/>
        <v>0.34464211832850639</v>
      </c>
      <c r="K1816" s="2">
        <f t="shared" si="719"/>
        <v>0.439387670666115</v>
      </c>
      <c r="L1816" s="2">
        <f t="shared" si="720"/>
        <v>0.18494000827472074</v>
      </c>
      <c r="M1816" s="2">
        <f t="shared" si="721"/>
        <v>3.1030202730657819E-2</v>
      </c>
      <c r="N1816" s="119">
        <v>833</v>
      </c>
      <c r="O1816" s="119">
        <v>1062</v>
      </c>
      <c r="P1816" s="119">
        <v>447</v>
      </c>
      <c r="Q1816" s="119"/>
      <c r="R1816" s="119"/>
      <c r="S1816" s="119"/>
      <c r="Y1816" s="55">
        <v>75</v>
      </c>
      <c r="AG1816" s="7">
        <f>IF(Q1816&gt;0,RANK(Q1816,(N1816:P1816,Q1816:AE1816)),0)</f>
        <v>0</v>
      </c>
      <c r="AH1816" s="7">
        <f>IF(R1816&gt;0,RANK(R1816,(N1816:P1816,Q1816:AE1816)),0)</f>
        <v>0</v>
      </c>
      <c r="AI1816" s="7">
        <f>IF(T1816&gt;0,RANK(T1816,(N1816:P1816,Q1816:AE1816)),0)</f>
        <v>0</v>
      </c>
      <c r="AJ1816" s="7">
        <f>IF(S1816&gt;0,RANK(S1816,(N1816:P1816,Q1816:AE1816)),0)</f>
        <v>0</v>
      </c>
      <c r="AK1816" s="2">
        <f t="shared" si="722"/>
        <v>0</v>
      </c>
      <c r="AL1816" s="2">
        <f t="shared" si="723"/>
        <v>0</v>
      </c>
      <c r="AM1816" s="2">
        <f t="shared" si="724"/>
        <v>0</v>
      </c>
      <c r="AN1816" s="2">
        <f t="shared" si="725"/>
        <v>0</v>
      </c>
      <c r="AP1816" t="s">
        <v>500</v>
      </c>
      <c r="AQ1816" t="s">
        <v>1230</v>
      </c>
      <c r="AT1816">
        <v>2</v>
      </c>
      <c r="AU1816" s="95">
        <v>46</v>
      </c>
      <c r="AV1816" s="97">
        <v>101</v>
      </c>
      <c r="AW1816" s="100">
        <f t="shared" si="716"/>
        <v>46101</v>
      </c>
      <c r="AY1816" s="7" t="s">
        <v>1461</v>
      </c>
      <c r="BF1816" t="s">
        <v>2204</v>
      </c>
    </row>
    <row r="1817" spans="1:58" ht="13" hidden="1" customHeight="1" outlineLevel="1">
      <c r="A1817" t="s">
        <v>1071</v>
      </c>
      <c r="B1817" t="s">
        <v>1230</v>
      </c>
      <c r="C1817" s="1">
        <f t="shared" si="717"/>
        <v>33718</v>
      </c>
      <c r="D1817" s="7">
        <f>IF(N1817&gt;0, RANK(N1817,(N1817:P1817,Q1817:AE1817)),0)</f>
        <v>2</v>
      </c>
      <c r="E1817" s="7">
        <f>IF(O1817&gt;0,RANK(O1817,(N1817:P1817,Q1817:AE1817)),0)</f>
        <v>1</v>
      </c>
      <c r="F1817" s="7">
        <f>IF(P1817&gt;0,RANK(P1817,(N1817:P1817,Q1817:AE1817)),0)</f>
        <v>3</v>
      </c>
      <c r="G1817" s="1">
        <f t="shared" si="726"/>
        <v>10568</v>
      </c>
      <c r="H1817" s="2">
        <f t="shared" si="727"/>
        <v>0.31342309745536506</v>
      </c>
      <c r="I1817" s="2"/>
      <c r="J1817" s="2">
        <f t="shared" si="718"/>
        <v>0.24449848745477193</v>
      </c>
      <c r="K1817" s="2">
        <f t="shared" si="719"/>
        <v>0.55792158491013699</v>
      </c>
      <c r="L1817" s="2">
        <f t="shared" si="720"/>
        <v>0.16130849991102675</v>
      </c>
      <c r="M1817" s="2">
        <f t="shared" si="721"/>
        <v>3.6271427724064276E-2</v>
      </c>
      <c r="N1817" s="119">
        <v>8244</v>
      </c>
      <c r="O1817" s="119">
        <v>18812</v>
      </c>
      <c r="P1817" s="119">
        <v>5439</v>
      </c>
      <c r="Q1817" s="119"/>
      <c r="R1817" s="119"/>
      <c r="S1817" s="119"/>
      <c r="Y1817" s="55">
        <v>1223</v>
      </c>
      <c r="AG1817" s="7">
        <f>IF(Q1817&gt;0,RANK(Q1817,(N1817:P1817,Q1817:AE1817)),0)</f>
        <v>0</v>
      </c>
      <c r="AH1817" s="7">
        <f>IF(R1817&gt;0,RANK(R1817,(N1817:P1817,Q1817:AE1817)),0)</f>
        <v>0</v>
      </c>
      <c r="AI1817" s="7">
        <f>IF(T1817&gt;0,RANK(T1817,(N1817:P1817,Q1817:AE1817)),0)</f>
        <v>0</v>
      </c>
      <c r="AJ1817" s="7">
        <f>IF(S1817&gt;0,RANK(S1817,(N1817:P1817,Q1817:AE1817)),0)</f>
        <v>0</v>
      </c>
      <c r="AK1817" s="2">
        <f t="shared" si="722"/>
        <v>0</v>
      </c>
      <c r="AL1817" s="2">
        <f t="shared" si="723"/>
        <v>0</v>
      </c>
      <c r="AM1817" s="2">
        <f t="shared" si="724"/>
        <v>0</v>
      </c>
      <c r="AN1817" s="2">
        <f t="shared" si="725"/>
        <v>0</v>
      </c>
      <c r="AP1817" t="s">
        <v>1071</v>
      </c>
      <c r="AQ1817" t="s">
        <v>1230</v>
      </c>
      <c r="AT1817">
        <v>2</v>
      </c>
      <c r="AU1817" s="95">
        <v>46</v>
      </c>
      <c r="AV1817" s="97">
        <v>103</v>
      </c>
      <c r="AW1817" s="100">
        <f t="shared" si="716"/>
        <v>46103</v>
      </c>
      <c r="AY1817" s="7" t="s">
        <v>1461</v>
      </c>
      <c r="BF1817" t="s">
        <v>876</v>
      </c>
    </row>
    <row r="1818" spans="1:58" ht="13" hidden="1" customHeight="1" outlineLevel="1">
      <c r="A1818" t="s">
        <v>751</v>
      </c>
      <c r="B1818" t="s">
        <v>1230</v>
      </c>
      <c r="C1818" s="1">
        <f t="shared" si="717"/>
        <v>1343</v>
      </c>
      <c r="D1818" s="7">
        <f>IF(N1818&gt;0, RANK(N1818,(N1818:P1818,Q1818:AE1818)),0)</f>
        <v>2</v>
      </c>
      <c r="E1818" s="7">
        <f>IF(O1818&gt;0,RANK(O1818,(N1818:P1818,Q1818:AE1818)),0)</f>
        <v>1</v>
      </c>
      <c r="F1818" s="7">
        <f>IF(P1818&gt;0,RANK(P1818,(N1818:P1818,Q1818:AE1818)),0)</f>
        <v>3</v>
      </c>
      <c r="G1818" s="1">
        <f t="shared" si="726"/>
        <v>550</v>
      </c>
      <c r="H1818" s="2">
        <f t="shared" si="727"/>
        <v>0.40953090096798211</v>
      </c>
      <c r="I1818" s="2"/>
      <c r="J1818" s="2">
        <f t="shared" si="718"/>
        <v>0.18019359642591215</v>
      </c>
      <c r="K1818" s="2">
        <f t="shared" si="719"/>
        <v>0.58972449739389432</v>
      </c>
      <c r="L1818" s="2">
        <f t="shared" si="720"/>
        <v>0.15487714072970959</v>
      </c>
      <c r="M1818" s="2">
        <f t="shared" si="721"/>
        <v>7.5204765450483935E-2</v>
      </c>
      <c r="N1818" s="119">
        <v>242</v>
      </c>
      <c r="O1818" s="119">
        <v>792</v>
      </c>
      <c r="P1818" s="119">
        <v>208</v>
      </c>
      <c r="Q1818" s="119"/>
      <c r="R1818" s="119"/>
      <c r="S1818" s="119"/>
      <c r="Y1818" s="55">
        <v>101</v>
      </c>
      <c r="AG1818" s="7">
        <f>IF(Q1818&gt;0,RANK(Q1818,(N1818:P1818,Q1818:AE1818)),0)</f>
        <v>0</v>
      </c>
      <c r="AH1818" s="7">
        <f>IF(R1818&gt;0,RANK(R1818,(N1818:P1818,Q1818:AE1818)),0)</f>
        <v>0</v>
      </c>
      <c r="AI1818" s="7">
        <f>IF(T1818&gt;0,RANK(T1818,(N1818:P1818,Q1818:AE1818)),0)</f>
        <v>0</v>
      </c>
      <c r="AJ1818" s="7">
        <f>IF(S1818&gt;0,RANK(S1818,(N1818:P1818,Q1818:AE1818)),0)</f>
        <v>0</v>
      </c>
      <c r="AK1818" s="2">
        <f t="shared" si="722"/>
        <v>0</v>
      </c>
      <c r="AL1818" s="2">
        <f t="shared" si="723"/>
        <v>0</v>
      </c>
      <c r="AM1818" s="2">
        <f t="shared" si="724"/>
        <v>0</v>
      </c>
      <c r="AN1818" s="2">
        <f t="shared" si="725"/>
        <v>0</v>
      </c>
      <c r="AP1818" t="s">
        <v>751</v>
      </c>
      <c r="AQ1818" t="s">
        <v>1230</v>
      </c>
      <c r="AT1818">
        <v>2</v>
      </c>
      <c r="AU1818" s="95">
        <v>46</v>
      </c>
      <c r="AV1818" s="97">
        <v>105</v>
      </c>
      <c r="AW1818" s="100">
        <f t="shared" si="716"/>
        <v>46105</v>
      </c>
      <c r="AY1818" s="7" t="s">
        <v>1461</v>
      </c>
      <c r="BF1818" t="s">
        <v>2204</v>
      </c>
    </row>
    <row r="1819" spans="1:58" ht="13" hidden="1" customHeight="1" outlineLevel="1">
      <c r="A1819" t="s">
        <v>632</v>
      </c>
      <c r="B1819" t="s">
        <v>1230</v>
      </c>
      <c r="C1819" s="1">
        <f t="shared" si="717"/>
        <v>1165</v>
      </c>
      <c r="D1819" s="7">
        <f>IF(N1819&gt;0, RANK(N1819,(N1819:P1819,Q1819:AE1819)),0)</f>
        <v>2</v>
      </c>
      <c r="E1819" s="7">
        <f>IF(O1819&gt;0,RANK(O1819,(N1819:P1819,Q1819:AE1819)),0)</f>
        <v>1</v>
      </c>
      <c r="F1819" s="7">
        <f>IF(P1819&gt;0,RANK(P1819,(N1819:P1819,Q1819:AE1819)),0)</f>
        <v>3</v>
      </c>
      <c r="G1819" s="1">
        <f t="shared" si="726"/>
        <v>547</v>
      </c>
      <c r="H1819" s="2">
        <f t="shared" si="727"/>
        <v>0.46952789699570813</v>
      </c>
      <c r="I1819" s="2"/>
      <c r="J1819" s="2">
        <f t="shared" si="718"/>
        <v>0.18111587982832619</v>
      </c>
      <c r="K1819" s="2">
        <f t="shared" si="719"/>
        <v>0.65064377682403429</v>
      </c>
      <c r="L1819" s="2">
        <f t="shared" si="720"/>
        <v>0.14935622317596567</v>
      </c>
      <c r="M1819" s="2">
        <f t="shared" si="721"/>
        <v>1.8884120171673818E-2</v>
      </c>
      <c r="N1819" s="119">
        <v>211</v>
      </c>
      <c r="O1819" s="119">
        <v>758</v>
      </c>
      <c r="P1819" s="119">
        <v>174</v>
      </c>
      <c r="Q1819" s="119"/>
      <c r="R1819" s="119"/>
      <c r="S1819" s="119"/>
      <c r="Y1819" s="55">
        <v>22</v>
      </c>
      <c r="AG1819" s="7">
        <f>IF(Q1819&gt;0,RANK(Q1819,(N1819:P1819,Q1819:AE1819)),0)</f>
        <v>0</v>
      </c>
      <c r="AH1819" s="7">
        <f>IF(R1819&gt;0,RANK(R1819,(N1819:P1819,Q1819:AE1819)),0)</f>
        <v>0</v>
      </c>
      <c r="AI1819" s="7">
        <f>IF(T1819&gt;0,RANK(T1819,(N1819:P1819,Q1819:AE1819)),0)</f>
        <v>0</v>
      </c>
      <c r="AJ1819" s="7">
        <f>IF(S1819&gt;0,RANK(S1819,(N1819:P1819,Q1819:AE1819)),0)</f>
        <v>0</v>
      </c>
      <c r="AK1819" s="2">
        <f t="shared" si="722"/>
        <v>0</v>
      </c>
      <c r="AL1819" s="2">
        <f t="shared" si="723"/>
        <v>0</v>
      </c>
      <c r="AM1819" s="2">
        <f t="shared" si="724"/>
        <v>0</v>
      </c>
      <c r="AN1819" s="2">
        <f t="shared" si="725"/>
        <v>0</v>
      </c>
      <c r="AP1819" t="s">
        <v>632</v>
      </c>
      <c r="AQ1819" t="s">
        <v>1230</v>
      </c>
      <c r="AT1819">
        <v>2</v>
      </c>
      <c r="AU1819" s="95">
        <v>46</v>
      </c>
      <c r="AV1819" s="97">
        <v>107</v>
      </c>
      <c r="AW1819" s="100">
        <f t="shared" si="716"/>
        <v>46107</v>
      </c>
      <c r="AY1819" s="7" t="s">
        <v>1461</v>
      </c>
      <c r="BF1819" t="s">
        <v>1793</v>
      </c>
    </row>
    <row r="1820" spans="1:58" ht="13" hidden="1" customHeight="1" outlineLevel="1">
      <c r="A1820" t="s">
        <v>34</v>
      </c>
      <c r="B1820" t="s">
        <v>1230</v>
      </c>
      <c r="C1820" s="1">
        <f t="shared" si="717"/>
        <v>3241</v>
      </c>
      <c r="D1820" s="7">
        <f>IF(N1820&gt;0, RANK(N1820,(N1820:P1820,Q1820:AE1820)),0)</f>
        <v>1</v>
      </c>
      <c r="E1820" s="7">
        <f>IF(O1820&gt;0,RANK(O1820,(N1820:P1820,Q1820:AE1820)),0)</f>
        <v>2</v>
      </c>
      <c r="F1820" s="7">
        <f>IF(P1820&gt;0,RANK(P1820,(N1820:P1820,Q1820:AE1820)),0)</f>
        <v>3</v>
      </c>
      <c r="G1820" s="1">
        <f t="shared" si="726"/>
        <v>51</v>
      </c>
      <c r="H1820" s="2">
        <f t="shared" si="727"/>
        <v>1.5735883986423942E-2</v>
      </c>
      <c r="I1820" s="2"/>
      <c r="J1820" s="2">
        <f t="shared" si="718"/>
        <v>0.42486886763344645</v>
      </c>
      <c r="K1820" s="2">
        <f t="shared" si="719"/>
        <v>0.4091329836470225</v>
      </c>
      <c r="L1820" s="2">
        <f t="shared" si="720"/>
        <v>0.1431656896019747</v>
      </c>
      <c r="M1820" s="2">
        <f t="shared" si="721"/>
        <v>2.2832459117556353E-2</v>
      </c>
      <c r="N1820" s="119">
        <v>1377</v>
      </c>
      <c r="O1820" s="119">
        <v>1326</v>
      </c>
      <c r="P1820" s="119">
        <v>464</v>
      </c>
      <c r="Q1820" s="119"/>
      <c r="R1820" s="119"/>
      <c r="S1820" s="119"/>
      <c r="Y1820" s="55">
        <v>74</v>
      </c>
      <c r="AG1820" s="7">
        <f>IF(Q1820&gt;0,RANK(Q1820,(N1820:P1820,Q1820:AE1820)),0)</f>
        <v>0</v>
      </c>
      <c r="AH1820" s="7">
        <f>IF(R1820&gt;0,RANK(R1820,(N1820:P1820,Q1820:AE1820)),0)</f>
        <v>0</v>
      </c>
      <c r="AI1820" s="7">
        <f>IF(T1820&gt;0,RANK(T1820,(N1820:P1820,Q1820:AE1820)),0)</f>
        <v>0</v>
      </c>
      <c r="AJ1820" s="7">
        <f>IF(S1820&gt;0,RANK(S1820,(N1820:P1820,Q1820:AE1820)),0)</f>
        <v>0</v>
      </c>
      <c r="AK1820" s="2">
        <f t="shared" si="722"/>
        <v>0</v>
      </c>
      <c r="AL1820" s="2">
        <f t="shared" si="723"/>
        <v>0</v>
      </c>
      <c r="AM1820" s="2">
        <f t="shared" si="724"/>
        <v>0</v>
      </c>
      <c r="AN1820" s="2">
        <f t="shared" si="725"/>
        <v>0</v>
      </c>
      <c r="AP1820" t="s">
        <v>34</v>
      </c>
      <c r="AQ1820" t="s">
        <v>1230</v>
      </c>
      <c r="AT1820">
        <v>2</v>
      </c>
      <c r="AU1820" s="95">
        <v>46</v>
      </c>
      <c r="AV1820" s="97">
        <v>109</v>
      </c>
      <c r="AW1820" s="100">
        <f t="shared" si="716"/>
        <v>46109</v>
      </c>
      <c r="AY1820" s="7" t="s">
        <v>1461</v>
      </c>
      <c r="BF1820" t="s">
        <v>2022</v>
      </c>
    </row>
    <row r="1821" spans="1:58" ht="13" hidden="1" customHeight="1" outlineLevel="1">
      <c r="A1821" t="s">
        <v>2407</v>
      </c>
      <c r="B1821" t="s">
        <v>1230</v>
      </c>
      <c r="C1821" s="1">
        <f t="shared" si="717"/>
        <v>872</v>
      </c>
      <c r="D1821" s="7">
        <f>IF(N1821&gt;0, RANK(N1821,(N1821:P1821,Q1821:AE1821)),0)</f>
        <v>3</v>
      </c>
      <c r="E1821" s="7">
        <f>IF(O1821&gt;0,RANK(O1821,(N1821:P1821,Q1821:AE1821)),0)</f>
        <v>1</v>
      </c>
      <c r="F1821" s="7">
        <f>IF(P1821&gt;0,RANK(P1821,(N1821:P1821,Q1821:AE1821)),0)</f>
        <v>2</v>
      </c>
      <c r="G1821" s="1">
        <f t="shared" si="726"/>
        <v>194</v>
      </c>
      <c r="H1821" s="2">
        <f t="shared" si="727"/>
        <v>0.22247706422018348</v>
      </c>
      <c r="I1821" s="2"/>
      <c r="J1821" s="2">
        <f t="shared" si="718"/>
        <v>0.24197247706422018</v>
      </c>
      <c r="K1821" s="2">
        <f t="shared" si="719"/>
        <v>0.46674311926605505</v>
      </c>
      <c r="L1821" s="2">
        <f t="shared" si="720"/>
        <v>0.24426605504587157</v>
      </c>
      <c r="M1821" s="2">
        <f t="shared" si="721"/>
        <v>4.7018348623853179E-2</v>
      </c>
      <c r="N1821" s="119">
        <v>211</v>
      </c>
      <c r="O1821" s="119">
        <v>407</v>
      </c>
      <c r="P1821" s="119">
        <v>213</v>
      </c>
      <c r="Q1821" s="119"/>
      <c r="R1821" s="119"/>
      <c r="S1821" s="119"/>
      <c r="Y1821" s="55">
        <v>41</v>
      </c>
      <c r="AG1821" s="7">
        <f>IF(Q1821&gt;0,RANK(Q1821,(N1821:P1821,Q1821:AE1821)),0)</f>
        <v>0</v>
      </c>
      <c r="AH1821" s="7">
        <f>IF(R1821&gt;0,RANK(R1821,(N1821:P1821,Q1821:AE1821)),0)</f>
        <v>0</v>
      </c>
      <c r="AI1821" s="7">
        <f>IF(T1821&gt;0,RANK(T1821,(N1821:P1821,Q1821:AE1821)),0)</f>
        <v>0</v>
      </c>
      <c r="AJ1821" s="7">
        <f>IF(S1821&gt;0,RANK(S1821,(N1821:P1821,Q1821:AE1821)),0)</f>
        <v>0</v>
      </c>
      <c r="AK1821" s="2">
        <f t="shared" si="722"/>
        <v>0</v>
      </c>
      <c r="AL1821" s="2">
        <f t="shared" si="723"/>
        <v>0</v>
      </c>
      <c r="AM1821" s="2">
        <f t="shared" si="724"/>
        <v>0</v>
      </c>
      <c r="AN1821" s="2">
        <f t="shared" si="725"/>
        <v>0</v>
      </c>
      <c r="AP1821" t="s">
        <v>2407</v>
      </c>
      <c r="AQ1821" t="s">
        <v>1230</v>
      </c>
      <c r="AT1821">
        <v>2</v>
      </c>
      <c r="AU1821" s="95">
        <v>46</v>
      </c>
      <c r="AV1821" s="97">
        <v>111</v>
      </c>
      <c r="AW1821" s="100">
        <f t="shared" si="716"/>
        <v>46111</v>
      </c>
      <c r="AY1821" s="7" t="s">
        <v>1461</v>
      </c>
      <c r="BF1821" t="s">
        <v>2022</v>
      </c>
    </row>
    <row r="1822" spans="1:58" ht="13" hidden="1" customHeight="1" outlineLevel="1">
      <c r="A1822" t="s">
        <v>1610</v>
      </c>
      <c r="B1822" t="s">
        <v>1230</v>
      </c>
      <c r="C1822" s="1">
        <f t="shared" si="717"/>
        <v>2795</v>
      </c>
      <c r="D1822" s="7">
        <f>IF(N1822&gt;0, RANK(N1822,(N1822:P1822,Q1822:AE1822)),0)</f>
        <v>1</v>
      </c>
      <c r="E1822" s="7">
        <f>IF(O1822&gt;0,RANK(O1822,(N1822:P1822,Q1822:AE1822)),0)</f>
        <v>3</v>
      </c>
      <c r="F1822" s="7">
        <f>IF(P1822&gt;0,RANK(P1822,(N1822:P1822,Q1822:AE1822)),0)</f>
        <v>2</v>
      </c>
      <c r="G1822" s="1">
        <f t="shared" si="726"/>
        <v>2025</v>
      </c>
      <c r="H1822" s="2">
        <f t="shared" si="727"/>
        <v>0.72450805008944541</v>
      </c>
      <c r="I1822" s="2"/>
      <c r="J1822" s="2">
        <f t="shared" si="718"/>
        <v>0.81466905187835426</v>
      </c>
      <c r="K1822" s="2">
        <f t="shared" si="719"/>
        <v>8.0858676207513414E-2</v>
      </c>
      <c r="L1822" s="2">
        <f t="shared" si="720"/>
        <v>9.0161001788908762E-2</v>
      </c>
      <c r="M1822" s="2">
        <f t="shared" si="721"/>
        <v>1.4311270125223569E-2</v>
      </c>
      <c r="N1822" s="119">
        <v>2277</v>
      </c>
      <c r="O1822" s="119">
        <v>226</v>
      </c>
      <c r="P1822" s="119">
        <v>252</v>
      </c>
      <c r="Q1822" s="119"/>
      <c r="R1822" s="119"/>
      <c r="S1822" s="119"/>
      <c r="Y1822" s="55">
        <v>40</v>
      </c>
      <c r="AG1822" s="7">
        <f>IF(Q1822&gt;0,RANK(Q1822,(N1822:P1822,Q1822:AE1822)),0)</f>
        <v>0</v>
      </c>
      <c r="AH1822" s="7">
        <f>IF(R1822&gt;0,RANK(R1822,(N1822:P1822,Q1822:AE1822)),0)</f>
        <v>0</v>
      </c>
      <c r="AI1822" s="7">
        <f>IF(T1822&gt;0,RANK(T1822,(N1822:P1822,Q1822:AE1822)),0)</f>
        <v>0</v>
      </c>
      <c r="AJ1822" s="7">
        <f>IF(S1822&gt;0,RANK(S1822,(N1822:P1822,Q1822:AE1822)),0)</f>
        <v>0</v>
      </c>
      <c r="AK1822" s="2">
        <f t="shared" si="722"/>
        <v>0</v>
      </c>
      <c r="AL1822" s="2">
        <f t="shared" si="723"/>
        <v>0</v>
      </c>
      <c r="AM1822" s="2">
        <f t="shared" si="724"/>
        <v>0</v>
      </c>
      <c r="AN1822" s="2">
        <f t="shared" si="725"/>
        <v>0</v>
      </c>
      <c r="AP1822" t="s">
        <v>1610</v>
      </c>
      <c r="AQ1822" t="s">
        <v>1230</v>
      </c>
      <c r="AT1822">
        <v>2</v>
      </c>
      <c r="AU1822" s="95">
        <v>46</v>
      </c>
      <c r="AV1822" s="97">
        <v>113</v>
      </c>
      <c r="AW1822" s="100">
        <f t="shared" si="716"/>
        <v>46113</v>
      </c>
      <c r="AY1822" s="7" t="s">
        <v>1461</v>
      </c>
      <c r="BF1822" t="s">
        <v>2204</v>
      </c>
    </row>
    <row r="1823" spans="1:58" ht="13" hidden="1" customHeight="1" outlineLevel="1">
      <c r="A1823" t="s">
        <v>2408</v>
      </c>
      <c r="B1823" t="s">
        <v>1230</v>
      </c>
      <c r="C1823" s="1">
        <f t="shared" si="717"/>
        <v>2543</v>
      </c>
      <c r="D1823" s="7">
        <f>IF(N1823&gt;0, RANK(N1823,(N1823:P1823,Q1823:AE1823)),0)</f>
        <v>2</v>
      </c>
      <c r="E1823" s="7">
        <f>IF(O1823&gt;0,RANK(O1823,(N1823:P1823,Q1823:AE1823)),0)</f>
        <v>1</v>
      </c>
      <c r="F1823" s="7">
        <f>IF(P1823&gt;0,RANK(P1823,(N1823:P1823,Q1823:AE1823)),0)</f>
        <v>3</v>
      </c>
      <c r="G1823" s="1">
        <f t="shared" si="726"/>
        <v>318</v>
      </c>
      <c r="H1823" s="2">
        <f t="shared" si="727"/>
        <v>0.12504915454187968</v>
      </c>
      <c r="I1823" s="2"/>
      <c r="J1823" s="2">
        <f t="shared" si="718"/>
        <v>0.32756586708611873</v>
      </c>
      <c r="K1823" s="2">
        <f t="shared" si="719"/>
        <v>0.45261502162799844</v>
      </c>
      <c r="L1823" s="2">
        <f t="shared" si="720"/>
        <v>0.19307904050334251</v>
      </c>
      <c r="M1823" s="2">
        <f t="shared" si="721"/>
        <v>2.6740070782540259E-2</v>
      </c>
      <c r="N1823" s="119">
        <v>833</v>
      </c>
      <c r="O1823" s="119">
        <v>1151</v>
      </c>
      <c r="P1823" s="119">
        <v>491</v>
      </c>
      <c r="Q1823" s="119"/>
      <c r="R1823" s="119"/>
      <c r="S1823" s="119"/>
      <c r="Y1823" s="55">
        <v>68</v>
      </c>
      <c r="AG1823" s="7">
        <f>IF(Q1823&gt;0,RANK(Q1823,(N1823:P1823,Q1823:AE1823)),0)</f>
        <v>0</v>
      </c>
      <c r="AH1823" s="7">
        <f>IF(R1823&gt;0,RANK(R1823,(N1823:P1823,Q1823:AE1823)),0)</f>
        <v>0</v>
      </c>
      <c r="AI1823" s="7">
        <f>IF(T1823&gt;0,RANK(T1823,(N1823:P1823,Q1823:AE1823)),0)</f>
        <v>0</v>
      </c>
      <c r="AJ1823" s="7">
        <f>IF(S1823&gt;0,RANK(S1823,(N1823:P1823,Q1823:AE1823)),0)</f>
        <v>0</v>
      </c>
      <c r="AK1823" s="2">
        <f t="shared" si="722"/>
        <v>0</v>
      </c>
      <c r="AL1823" s="2">
        <f t="shared" si="723"/>
        <v>0</v>
      </c>
      <c r="AM1823" s="2">
        <f t="shared" si="724"/>
        <v>0</v>
      </c>
      <c r="AN1823" s="2">
        <f t="shared" si="725"/>
        <v>0</v>
      </c>
      <c r="AP1823" t="s">
        <v>2408</v>
      </c>
      <c r="AQ1823" t="s">
        <v>1230</v>
      </c>
      <c r="AT1823">
        <v>2</v>
      </c>
      <c r="AU1823" s="95">
        <v>46</v>
      </c>
      <c r="AV1823" s="97">
        <v>115</v>
      </c>
      <c r="AW1823" s="100">
        <f t="shared" si="716"/>
        <v>46115</v>
      </c>
      <c r="AY1823" s="7" t="s">
        <v>1461</v>
      </c>
      <c r="BF1823" t="s">
        <v>2022</v>
      </c>
    </row>
    <row r="1824" spans="1:58" ht="13" hidden="1" customHeight="1" outlineLevel="1">
      <c r="A1824" t="s">
        <v>1556</v>
      </c>
      <c r="B1824" t="s">
        <v>1230</v>
      </c>
      <c r="C1824" s="1">
        <f t="shared" si="717"/>
        <v>1295</v>
      </c>
      <c r="D1824" s="7">
        <f>IF(N1824&gt;0, RANK(N1824,(N1824:P1824,Q1824:AE1824)),0)</f>
        <v>2</v>
      </c>
      <c r="E1824" s="7">
        <f>IF(O1824&gt;0,RANK(O1824,(N1824:P1824,Q1824:AE1824)),0)</f>
        <v>1</v>
      </c>
      <c r="F1824" s="7">
        <f>IF(P1824&gt;0,RANK(P1824,(N1824:P1824,Q1824:AE1824)),0)</f>
        <v>3</v>
      </c>
      <c r="G1824" s="1">
        <f t="shared" si="726"/>
        <v>514</v>
      </c>
      <c r="H1824" s="2">
        <f t="shared" si="727"/>
        <v>0.39691119691119692</v>
      </c>
      <c r="I1824" s="2"/>
      <c r="J1824" s="2">
        <f t="shared" si="718"/>
        <v>0.22316602316602316</v>
      </c>
      <c r="K1824" s="2">
        <f t="shared" si="719"/>
        <v>0.6200772200772201</v>
      </c>
      <c r="L1824" s="2">
        <f t="shared" si="720"/>
        <v>0.13667953667953667</v>
      </c>
      <c r="M1824" s="2">
        <f t="shared" si="721"/>
        <v>2.0077220077220043E-2</v>
      </c>
      <c r="N1824" s="119">
        <v>289</v>
      </c>
      <c r="O1824" s="119">
        <v>803</v>
      </c>
      <c r="P1824" s="119">
        <v>177</v>
      </c>
      <c r="Q1824" s="119"/>
      <c r="R1824" s="119"/>
      <c r="S1824" s="119"/>
      <c r="Y1824" s="55">
        <v>26</v>
      </c>
      <c r="AG1824" s="7">
        <f>IF(Q1824&gt;0,RANK(Q1824,(N1824:P1824,Q1824:AE1824)),0)</f>
        <v>0</v>
      </c>
      <c r="AH1824" s="7">
        <f>IF(R1824&gt;0,RANK(R1824,(N1824:P1824,Q1824:AE1824)),0)</f>
        <v>0</v>
      </c>
      <c r="AI1824" s="7">
        <f>IF(T1824&gt;0,RANK(T1824,(N1824:P1824,Q1824:AE1824)),0)</f>
        <v>0</v>
      </c>
      <c r="AJ1824" s="7">
        <f>IF(S1824&gt;0,RANK(S1824,(N1824:P1824,Q1824:AE1824)),0)</f>
        <v>0</v>
      </c>
      <c r="AK1824" s="2">
        <f t="shared" si="722"/>
        <v>0</v>
      </c>
      <c r="AL1824" s="2">
        <f t="shared" si="723"/>
        <v>0</v>
      </c>
      <c r="AM1824" s="2">
        <f t="shared" si="724"/>
        <v>0</v>
      </c>
      <c r="AN1824" s="2">
        <f t="shared" si="725"/>
        <v>0</v>
      </c>
      <c r="AP1824" t="s">
        <v>1556</v>
      </c>
      <c r="AQ1824" t="s">
        <v>1230</v>
      </c>
      <c r="AT1824">
        <v>2</v>
      </c>
      <c r="AU1824" s="95">
        <v>46</v>
      </c>
      <c r="AV1824" s="97">
        <v>117</v>
      </c>
      <c r="AW1824" s="100">
        <f t="shared" si="716"/>
        <v>46117</v>
      </c>
      <c r="AY1824" s="7" t="s">
        <v>1461</v>
      </c>
      <c r="BF1824" t="s">
        <v>2022</v>
      </c>
    </row>
    <row r="1825" spans="1:58" ht="13" hidden="1" customHeight="1" outlineLevel="1">
      <c r="A1825" t="s">
        <v>2127</v>
      </c>
      <c r="B1825" t="s">
        <v>1230</v>
      </c>
      <c r="C1825" s="1">
        <f t="shared" si="717"/>
        <v>685</v>
      </c>
      <c r="D1825" s="7">
        <f>IF(N1825&gt;0, RANK(N1825,(N1825:P1825,Q1825:AE1825)),0)</f>
        <v>2</v>
      </c>
      <c r="E1825" s="7">
        <f>IF(O1825&gt;0,RANK(O1825,(N1825:P1825,Q1825:AE1825)),0)</f>
        <v>1</v>
      </c>
      <c r="F1825" s="7">
        <f>IF(P1825&gt;0,RANK(P1825,(N1825:P1825,Q1825:AE1825)),0)</f>
        <v>3</v>
      </c>
      <c r="G1825" s="1">
        <f t="shared" si="726"/>
        <v>331</v>
      </c>
      <c r="H1825" s="2">
        <f t="shared" si="727"/>
        <v>0.4832116788321168</v>
      </c>
      <c r="I1825" s="2"/>
      <c r="J1825" s="2">
        <f t="shared" si="718"/>
        <v>0.16788321167883211</v>
      </c>
      <c r="K1825" s="2">
        <f t="shared" si="719"/>
        <v>0.65109489051094893</v>
      </c>
      <c r="L1825" s="2">
        <f t="shared" si="720"/>
        <v>0.14890510948905109</v>
      </c>
      <c r="M1825" s="2">
        <f t="shared" si="721"/>
        <v>3.211678832116785E-2</v>
      </c>
      <c r="N1825" s="119">
        <v>115</v>
      </c>
      <c r="O1825" s="119">
        <v>446</v>
      </c>
      <c r="P1825" s="119">
        <v>102</v>
      </c>
      <c r="Q1825" s="119"/>
      <c r="R1825" s="119"/>
      <c r="S1825" s="119"/>
      <c r="Y1825" s="55">
        <v>22</v>
      </c>
      <c r="AG1825" s="7">
        <f>IF(Q1825&gt;0,RANK(Q1825,(N1825:P1825,Q1825:AE1825)),0)</f>
        <v>0</v>
      </c>
      <c r="AH1825" s="7">
        <f>IF(R1825&gt;0,RANK(R1825,(N1825:P1825,Q1825:AE1825)),0)</f>
        <v>0</v>
      </c>
      <c r="AI1825" s="7">
        <f>IF(T1825&gt;0,RANK(T1825,(N1825:P1825,Q1825:AE1825)),0)</f>
        <v>0</v>
      </c>
      <c r="AJ1825" s="7">
        <f>IF(S1825&gt;0,RANK(S1825,(N1825:P1825,Q1825:AE1825)),0)</f>
        <v>0</v>
      </c>
      <c r="AK1825" s="2">
        <f t="shared" si="722"/>
        <v>0</v>
      </c>
      <c r="AL1825" s="2">
        <f t="shared" si="723"/>
        <v>0</v>
      </c>
      <c r="AM1825" s="2">
        <f t="shared" si="724"/>
        <v>0</v>
      </c>
      <c r="AN1825" s="2">
        <f t="shared" si="725"/>
        <v>0</v>
      </c>
      <c r="AP1825" t="s">
        <v>2127</v>
      </c>
      <c r="AQ1825" t="s">
        <v>1230</v>
      </c>
      <c r="AT1825">
        <v>2</v>
      </c>
      <c r="AU1825" s="95">
        <v>46</v>
      </c>
      <c r="AV1825" s="97">
        <v>119</v>
      </c>
      <c r="AW1825" s="100">
        <f t="shared" si="716"/>
        <v>46119</v>
      </c>
      <c r="AY1825" s="7" t="s">
        <v>1461</v>
      </c>
      <c r="BF1825" t="s">
        <v>1793</v>
      </c>
    </row>
    <row r="1826" spans="1:58" ht="13" hidden="1" customHeight="1" outlineLevel="1">
      <c r="A1826" t="s">
        <v>2345</v>
      </c>
      <c r="B1826" t="s">
        <v>1230</v>
      </c>
      <c r="C1826" s="1">
        <f t="shared" si="717"/>
        <v>2216</v>
      </c>
      <c r="D1826" s="7">
        <f>IF(N1826&gt;0, RANK(N1826,(N1826:P1826,Q1826:AE1826)),0)</f>
        <v>1</v>
      </c>
      <c r="E1826" s="7">
        <f>IF(O1826&gt;0,RANK(O1826,(N1826:P1826,Q1826:AE1826)),0)</f>
        <v>2</v>
      </c>
      <c r="F1826" s="7">
        <f>IF(P1826&gt;0,RANK(P1826,(N1826:P1826,Q1826:AE1826)),0)</f>
        <v>3</v>
      </c>
      <c r="G1826" s="1">
        <f t="shared" si="726"/>
        <v>1122</v>
      </c>
      <c r="H1826" s="2">
        <f t="shared" si="727"/>
        <v>0.5063176895306859</v>
      </c>
      <c r="I1826" s="2"/>
      <c r="J1826" s="2">
        <f t="shared" si="718"/>
        <v>0.68998194945848379</v>
      </c>
      <c r="K1826" s="2">
        <f t="shared" si="719"/>
        <v>0.18366425992779783</v>
      </c>
      <c r="L1826" s="2">
        <f t="shared" si="720"/>
        <v>0.10740072202166065</v>
      </c>
      <c r="M1826" s="2">
        <f t="shared" si="721"/>
        <v>1.8953068592057726E-2</v>
      </c>
      <c r="N1826" s="119">
        <v>1529</v>
      </c>
      <c r="O1826" s="119">
        <v>407</v>
      </c>
      <c r="P1826" s="119">
        <v>238</v>
      </c>
      <c r="Q1826" s="119"/>
      <c r="R1826" s="119"/>
      <c r="S1826" s="119"/>
      <c r="Y1826" s="55">
        <v>42</v>
      </c>
      <c r="AG1826" s="7">
        <f>IF(Q1826&gt;0,RANK(Q1826,(N1826:P1826,Q1826:AE1826)),0)</f>
        <v>0</v>
      </c>
      <c r="AH1826" s="7">
        <f>IF(R1826&gt;0,RANK(R1826,(N1826:P1826,Q1826:AE1826)),0)</f>
        <v>0</v>
      </c>
      <c r="AI1826" s="7">
        <f>IF(T1826&gt;0,RANK(T1826,(N1826:P1826,Q1826:AE1826)),0)</f>
        <v>0</v>
      </c>
      <c r="AJ1826" s="7">
        <f>IF(S1826&gt;0,RANK(S1826,(N1826:P1826,Q1826:AE1826)),0)</f>
        <v>0</v>
      </c>
      <c r="AK1826" s="2">
        <f t="shared" si="722"/>
        <v>0</v>
      </c>
      <c r="AL1826" s="2">
        <f t="shared" si="723"/>
        <v>0</v>
      </c>
      <c r="AM1826" s="2">
        <f t="shared" si="724"/>
        <v>0</v>
      </c>
      <c r="AN1826" s="2">
        <f t="shared" si="725"/>
        <v>0</v>
      </c>
      <c r="AP1826" t="s">
        <v>2345</v>
      </c>
      <c r="AQ1826" t="s">
        <v>1230</v>
      </c>
      <c r="AT1826">
        <v>2</v>
      </c>
      <c r="AU1826" s="95">
        <v>46</v>
      </c>
      <c r="AV1826" s="97">
        <v>121</v>
      </c>
      <c r="AW1826" s="100">
        <f t="shared" si="716"/>
        <v>46121</v>
      </c>
      <c r="AY1826" s="7" t="s">
        <v>1461</v>
      </c>
      <c r="BF1826" t="s">
        <v>2022</v>
      </c>
    </row>
    <row r="1827" spans="1:58" ht="13" hidden="1" customHeight="1" outlineLevel="1">
      <c r="A1827" t="s">
        <v>2339</v>
      </c>
      <c r="B1827" t="s">
        <v>1230</v>
      </c>
      <c r="C1827" s="1">
        <f t="shared" si="717"/>
        <v>2201</v>
      </c>
      <c r="D1827" s="7">
        <f>IF(N1827&gt;0, RANK(N1827,(N1827:P1827,Q1827:AE1827)),0)</f>
        <v>2</v>
      </c>
      <c r="E1827" s="7">
        <f>IF(O1827&gt;0,RANK(O1827,(N1827:P1827,Q1827:AE1827)),0)</f>
        <v>1</v>
      </c>
      <c r="F1827" s="7">
        <f>IF(P1827&gt;0,RANK(P1827,(N1827:P1827,Q1827:AE1827)),0)</f>
        <v>3</v>
      </c>
      <c r="G1827" s="1">
        <f t="shared" si="726"/>
        <v>822</v>
      </c>
      <c r="H1827" s="2">
        <f t="shared" si="727"/>
        <v>0.37346660608814175</v>
      </c>
      <c r="I1827" s="2"/>
      <c r="J1827" s="2">
        <f t="shared" si="718"/>
        <v>0.22989550204452522</v>
      </c>
      <c r="K1827" s="2">
        <f t="shared" si="719"/>
        <v>0.603362108132667</v>
      </c>
      <c r="L1827" s="2">
        <f t="shared" si="720"/>
        <v>0.13630168105406634</v>
      </c>
      <c r="M1827" s="2">
        <f t="shared" si="721"/>
        <v>3.0440708768741415E-2</v>
      </c>
      <c r="N1827" s="119">
        <v>506</v>
      </c>
      <c r="O1827" s="119">
        <v>1328</v>
      </c>
      <c r="P1827" s="119">
        <v>300</v>
      </c>
      <c r="Q1827" s="119"/>
      <c r="R1827" s="119"/>
      <c r="S1827" s="119"/>
      <c r="Y1827" s="55">
        <v>67</v>
      </c>
      <c r="AG1827" s="7">
        <f>IF(Q1827&gt;0,RANK(Q1827,(N1827:P1827,Q1827:AE1827)),0)</f>
        <v>0</v>
      </c>
      <c r="AH1827" s="7">
        <f>IF(R1827&gt;0,RANK(R1827,(N1827:P1827,Q1827:AE1827)),0)</f>
        <v>0</v>
      </c>
      <c r="AI1827" s="7">
        <f>IF(T1827&gt;0,RANK(T1827,(N1827:P1827,Q1827:AE1827)),0)</f>
        <v>0</v>
      </c>
      <c r="AJ1827" s="7">
        <f>IF(S1827&gt;0,RANK(S1827,(N1827:P1827,Q1827:AE1827)),0)</f>
        <v>0</v>
      </c>
      <c r="AK1827" s="2">
        <f t="shared" si="722"/>
        <v>0</v>
      </c>
      <c r="AL1827" s="2">
        <f t="shared" si="723"/>
        <v>0</v>
      </c>
      <c r="AM1827" s="2">
        <f t="shared" si="724"/>
        <v>0</v>
      </c>
      <c r="AN1827" s="2">
        <f t="shared" si="725"/>
        <v>0</v>
      </c>
      <c r="AP1827" t="s">
        <v>2339</v>
      </c>
      <c r="AQ1827" t="s">
        <v>1230</v>
      </c>
      <c r="AT1827">
        <v>2</v>
      </c>
      <c r="AU1827" s="95">
        <v>46</v>
      </c>
      <c r="AV1827" s="97">
        <v>123</v>
      </c>
      <c r="AW1827" s="100">
        <f t="shared" si="716"/>
        <v>46123</v>
      </c>
      <c r="AY1827" s="7" t="s">
        <v>1461</v>
      </c>
      <c r="BF1827" t="s">
        <v>2022</v>
      </c>
    </row>
    <row r="1828" spans="1:58" ht="13" hidden="1" customHeight="1" outlineLevel="1">
      <c r="A1828" t="s">
        <v>1306</v>
      </c>
      <c r="B1828" t="s">
        <v>1230</v>
      </c>
      <c r="C1828" s="1">
        <f t="shared" si="717"/>
        <v>3307</v>
      </c>
      <c r="D1828" s="7">
        <f>IF(N1828&gt;0, RANK(N1828,(N1828:P1828,Q1828:AE1828)),0)</f>
        <v>2</v>
      </c>
      <c r="E1828" s="7">
        <f>IF(O1828&gt;0,RANK(O1828,(N1828:P1828,Q1828:AE1828)),0)</f>
        <v>1</v>
      </c>
      <c r="F1828" s="7">
        <f>IF(P1828&gt;0,RANK(P1828,(N1828:P1828,Q1828:AE1828)),0)</f>
        <v>3</v>
      </c>
      <c r="G1828" s="1">
        <f t="shared" si="726"/>
        <v>847</v>
      </c>
      <c r="H1828" s="2">
        <f t="shared" si="727"/>
        <v>0.2561233746598125</v>
      </c>
      <c r="I1828" s="2"/>
      <c r="J1828" s="2">
        <f t="shared" si="718"/>
        <v>0.25824009676443904</v>
      </c>
      <c r="K1828" s="2">
        <f t="shared" si="719"/>
        <v>0.51436347142425154</v>
      </c>
      <c r="L1828" s="2">
        <f t="shared" si="720"/>
        <v>0.18657393407922587</v>
      </c>
      <c r="M1828" s="2">
        <f t="shared" si="721"/>
        <v>4.0822497732083546E-2</v>
      </c>
      <c r="N1828" s="119">
        <v>854</v>
      </c>
      <c r="O1828" s="119">
        <v>1701</v>
      </c>
      <c r="P1828" s="119">
        <v>617</v>
      </c>
      <c r="Q1828" s="119"/>
      <c r="R1828" s="119"/>
      <c r="S1828" s="119"/>
      <c r="Y1828" s="55">
        <v>135</v>
      </c>
      <c r="AG1828" s="7">
        <f>IF(Q1828&gt;0,RANK(Q1828,(N1828:P1828,Q1828:AE1828)),0)</f>
        <v>0</v>
      </c>
      <c r="AH1828" s="7">
        <f>IF(R1828&gt;0,RANK(R1828,(N1828:P1828,Q1828:AE1828)),0)</f>
        <v>0</v>
      </c>
      <c r="AI1828" s="7">
        <f>IF(T1828&gt;0,RANK(T1828,(N1828:P1828,Q1828:AE1828)),0)</f>
        <v>0</v>
      </c>
      <c r="AJ1828" s="7">
        <f>IF(S1828&gt;0,RANK(S1828,(N1828:P1828,Q1828:AE1828)),0)</f>
        <v>0</v>
      </c>
      <c r="AK1828" s="2">
        <f t="shared" si="722"/>
        <v>0</v>
      </c>
      <c r="AL1828" s="2">
        <f t="shared" si="723"/>
        <v>0</v>
      </c>
      <c r="AM1828" s="2">
        <f t="shared" si="724"/>
        <v>0</v>
      </c>
      <c r="AN1828" s="2">
        <f t="shared" si="725"/>
        <v>0</v>
      </c>
      <c r="AP1828" t="s">
        <v>1306</v>
      </c>
      <c r="AQ1828" t="s">
        <v>1230</v>
      </c>
      <c r="AT1828">
        <v>2</v>
      </c>
      <c r="AU1828" s="95">
        <v>46</v>
      </c>
      <c r="AV1828" s="97">
        <v>125</v>
      </c>
      <c r="AW1828" s="100">
        <f t="shared" si="716"/>
        <v>46125</v>
      </c>
      <c r="AY1828" s="7" t="s">
        <v>1461</v>
      </c>
      <c r="BF1828" t="s">
        <v>2022</v>
      </c>
    </row>
    <row r="1829" spans="1:58" ht="13" hidden="1" customHeight="1" outlineLevel="1">
      <c r="A1829" t="s">
        <v>532</v>
      </c>
      <c r="B1829" t="s">
        <v>1230</v>
      </c>
      <c r="C1829" s="1">
        <f t="shared" si="717"/>
        <v>5135</v>
      </c>
      <c r="D1829" s="7">
        <f>IF(N1829&gt;0, RANK(N1829,(N1829:P1829,Q1829:AE1829)),0)</f>
        <v>2</v>
      </c>
      <c r="E1829" s="7">
        <f>IF(O1829&gt;0,RANK(O1829,(N1829:P1829,Q1829:AE1829)),0)</f>
        <v>1</v>
      </c>
      <c r="F1829" s="7">
        <f>IF(P1829&gt;0,RANK(P1829,(N1829:P1829,Q1829:AE1829)),0)</f>
        <v>3</v>
      </c>
      <c r="G1829" s="1">
        <f t="shared" si="726"/>
        <v>1882</v>
      </c>
      <c r="H1829" s="2">
        <f t="shared" si="727"/>
        <v>0.36650438169425509</v>
      </c>
      <c r="I1829" s="2"/>
      <c r="J1829" s="2">
        <f t="shared" si="718"/>
        <v>0.24693281402142161</v>
      </c>
      <c r="K1829" s="2">
        <f t="shared" si="719"/>
        <v>0.61343719571567668</v>
      </c>
      <c r="L1829" s="2">
        <f t="shared" si="720"/>
        <v>0.11372930866601752</v>
      </c>
      <c r="M1829" s="2">
        <f t="shared" si="721"/>
        <v>2.5900681596884162E-2</v>
      </c>
      <c r="N1829" s="119">
        <v>1268</v>
      </c>
      <c r="O1829" s="119">
        <v>3150</v>
      </c>
      <c r="P1829" s="119">
        <v>584</v>
      </c>
      <c r="Q1829" s="119"/>
      <c r="R1829" s="119"/>
      <c r="S1829" s="119"/>
      <c r="Y1829" s="55">
        <v>133</v>
      </c>
      <c r="AG1829" s="7">
        <f>IF(Q1829&gt;0,RANK(Q1829,(N1829:P1829,Q1829:AE1829)),0)</f>
        <v>0</v>
      </c>
      <c r="AH1829" s="7">
        <f>IF(R1829&gt;0,RANK(R1829,(N1829:P1829,Q1829:AE1829)),0)</f>
        <v>0</v>
      </c>
      <c r="AI1829" s="7">
        <f>IF(T1829&gt;0,RANK(T1829,(N1829:P1829,Q1829:AE1829)),0)</f>
        <v>0</v>
      </c>
      <c r="AJ1829" s="7">
        <f>IF(S1829&gt;0,RANK(S1829,(N1829:P1829,Q1829:AE1829)),0)</f>
        <v>0</v>
      </c>
      <c r="AK1829" s="2">
        <f t="shared" si="722"/>
        <v>0</v>
      </c>
      <c r="AL1829" s="2">
        <f t="shared" si="723"/>
        <v>0</v>
      </c>
      <c r="AM1829" s="2">
        <f t="shared" si="724"/>
        <v>0</v>
      </c>
      <c r="AN1829" s="2">
        <f t="shared" si="725"/>
        <v>0</v>
      </c>
      <c r="AP1829" t="s">
        <v>532</v>
      </c>
      <c r="AQ1829" t="s">
        <v>1230</v>
      </c>
      <c r="AT1829">
        <v>2</v>
      </c>
      <c r="AU1829" s="95">
        <v>46</v>
      </c>
      <c r="AV1829" s="97">
        <v>127</v>
      </c>
      <c r="AW1829" s="100">
        <f t="shared" si="716"/>
        <v>46127</v>
      </c>
      <c r="AY1829" s="7" t="s">
        <v>1461</v>
      </c>
      <c r="BF1829" t="s">
        <v>2022</v>
      </c>
    </row>
    <row r="1830" spans="1:58" ht="13" hidden="1" customHeight="1" outlineLevel="1">
      <c r="A1830" t="s">
        <v>2484</v>
      </c>
      <c r="B1830" t="s">
        <v>1230</v>
      </c>
      <c r="C1830" s="1">
        <f t="shared" si="717"/>
        <v>1933</v>
      </c>
      <c r="D1830" s="7">
        <f>IF(N1830&gt;0, RANK(N1830,(N1830:P1830,Q1830:AE1830)),0)</f>
        <v>2</v>
      </c>
      <c r="E1830" s="7">
        <f>IF(O1830&gt;0,RANK(O1830,(N1830:P1830,Q1830:AE1830)),0)</f>
        <v>1</v>
      </c>
      <c r="F1830" s="7">
        <f>IF(P1830&gt;0,RANK(P1830,(N1830:P1830,Q1830:AE1830)),0)</f>
        <v>3</v>
      </c>
      <c r="G1830" s="1">
        <f t="shared" si="726"/>
        <v>793</v>
      </c>
      <c r="H1830" s="2">
        <f t="shared" si="727"/>
        <v>0.41024314536989137</v>
      </c>
      <c r="I1830" s="2"/>
      <c r="J1830" s="2">
        <f t="shared" si="718"/>
        <v>0.21727884117951371</v>
      </c>
      <c r="K1830" s="2">
        <f t="shared" si="719"/>
        <v>0.62752198654940505</v>
      </c>
      <c r="L1830" s="2">
        <f t="shared" si="720"/>
        <v>0.1298499741334713</v>
      </c>
      <c r="M1830" s="2">
        <f t="shared" si="721"/>
        <v>2.5349198137609968E-2</v>
      </c>
      <c r="N1830" s="119">
        <v>420</v>
      </c>
      <c r="O1830" s="119">
        <v>1213</v>
      </c>
      <c r="P1830" s="119">
        <v>251</v>
      </c>
      <c r="Q1830" s="119"/>
      <c r="R1830" s="119"/>
      <c r="S1830" s="119"/>
      <c r="Y1830" s="55">
        <v>49</v>
      </c>
      <c r="AG1830" s="7">
        <f>IF(Q1830&gt;0,RANK(Q1830,(N1830:P1830,Q1830:AE1830)),0)</f>
        <v>0</v>
      </c>
      <c r="AH1830" s="7">
        <f>IF(R1830&gt;0,RANK(R1830,(N1830:P1830,Q1830:AE1830)),0)</f>
        <v>0</v>
      </c>
      <c r="AI1830" s="7">
        <f>IF(T1830&gt;0,RANK(T1830,(N1830:P1830,Q1830:AE1830)),0)</f>
        <v>0</v>
      </c>
      <c r="AJ1830" s="7">
        <f>IF(S1830&gt;0,RANK(S1830,(N1830:P1830,Q1830:AE1830)),0)</f>
        <v>0</v>
      </c>
      <c r="AK1830" s="2">
        <f t="shared" si="722"/>
        <v>0</v>
      </c>
      <c r="AL1830" s="2">
        <f t="shared" si="723"/>
        <v>0</v>
      </c>
      <c r="AM1830" s="2">
        <f t="shared" si="724"/>
        <v>0</v>
      </c>
      <c r="AN1830" s="2">
        <f t="shared" si="725"/>
        <v>0</v>
      </c>
      <c r="AP1830" t="s">
        <v>2484</v>
      </c>
      <c r="AQ1830" t="s">
        <v>1230</v>
      </c>
      <c r="AT1830">
        <v>2</v>
      </c>
      <c r="AU1830" s="95">
        <v>46</v>
      </c>
      <c r="AV1830" s="97">
        <v>129</v>
      </c>
      <c r="AW1830" s="100">
        <f t="shared" si="716"/>
        <v>46129</v>
      </c>
      <c r="AY1830" s="7" t="s">
        <v>1461</v>
      </c>
      <c r="BF1830" t="s">
        <v>1793</v>
      </c>
    </row>
    <row r="1831" spans="1:58" ht="13" hidden="1" customHeight="1" outlineLevel="1">
      <c r="A1831" t="s">
        <v>737</v>
      </c>
      <c r="B1831" t="s">
        <v>1230</v>
      </c>
      <c r="C1831" s="1">
        <f t="shared" si="717"/>
        <v>7738</v>
      </c>
      <c r="D1831" s="7">
        <f>IF(N1831&gt;0, RANK(N1831,(N1831:P1831,Q1831:AE1831)),0)</f>
        <v>2</v>
      </c>
      <c r="E1831" s="7">
        <f>IF(O1831&gt;0,RANK(O1831,(N1831:P1831,Q1831:AE1831)),0)</f>
        <v>1</v>
      </c>
      <c r="F1831" s="7">
        <f>IF(P1831&gt;0,RANK(P1831,(N1831:P1831,Q1831:AE1831)),0)</f>
        <v>3</v>
      </c>
      <c r="G1831" s="1">
        <f t="shared" si="726"/>
        <v>1166</v>
      </c>
      <c r="H1831" s="2">
        <f t="shared" si="727"/>
        <v>0.15068493150684931</v>
      </c>
      <c r="I1831" s="2"/>
      <c r="J1831" s="2">
        <f t="shared" si="718"/>
        <v>0.32269320237787541</v>
      </c>
      <c r="K1831" s="2">
        <f t="shared" si="719"/>
        <v>0.47337813388472472</v>
      </c>
      <c r="L1831" s="2">
        <f t="shared" si="720"/>
        <v>0.17304212974928923</v>
      </c>
      <c r="M1831" s="2">
        <f>IF(C1831=0,"-",(1-J1831-K1831-L1831))</f>
        <v>3.0886533988110587E-2</v>
      </c>
      <c r="N1831" s="119">
        <v>2497</v>
      </c>
      <c r="O1831" s="119">
        <v>3663</v>
      </c>
      <c r="P1831" s="119">
        <v>1339</v>
      </c>
      <c r="Q1831" s="119"/>
      <c r="R1831" s="119"/>
      <c r="S1831" s="119"/>
      <c r="Y1831" s="55">
        <v>239</v>
      </c>
      <c r="AG1831" s="7">
        <f>IF(Q1831&gt;0,RANK(Q1831,(N1831:P1831,Q1831:AE1831)),0)</f>
        <v>0</v>
      </c>
      <c r="AH1831" s="7">
        <f>IF(R1831&gt;0,RANK(R1831,(N1831:P1831,Q1831:AE1831)),0)</f>
        <v>0</v>
      </c>
      <c r="AI1831" s="7">
        <f>IF(T1831&gt;0,RANK(T1831,(N1831:P1831,Q1831:AE1831)),0)</f>
        <v>0</v>
      </c>
      <c r="AJ1831" s="7">
        <f>IF(S1831&gt;0,RANK(S1831,(N1831:P1831,Q1831:AE1831)),0)</f>
        <v>0</v>
      </c>
      <c r="AK1831" s="2">
        <f t="shared" si="722"/>
        <v>0</v>
      </c>
      <c r="AL1831" s="2">
        <f t="shared" si="723"/>
        <v>0</v>
      </c>
      <c r="AM1831" s="2">
        <f t="shared" si="724"/>
        <v>0</v>
      </c>
      <c r="AN1831" s="2">
        <f t="shared" si="725"/>
        <v>0</v>
      </c>
      <c r="AP1831" t="s">
        <v>737</v>
      </c>
      <c r="AQ1831" t="s">
        <v>1230</v>
      </c>
      <c r="AT1831">
        <v>2</v>
      </c>
      <c r="AU1831" s="95">
        <v>46</v>
      </c>
      <c r="AV1831" s="97">
        <v>135</v>
      </c>
      <c r="AW1831" s="100">
        <f t="shared" si="716"/>
        <v>46135</v>
      </c>
      <c r="AY1831" s="7" t="s">
        <v>1461</v>
      </c>
      <c r="BF1831" t="s">
        <v>2022</v>
      </c>
    </row>
    <row r="1832" spans="1:58" ht="13" hidden="1" customHeight="1" outlineLevel="1">
      <c r="A1832" t="s">
        <v>1654</v>
      </c>
      <c r="B1832" t="s">
        <v>1230</v>
      </c>
      <c r="C1832" s="1">
        <f t="shared" si="717"/>
        <v>632</v>
      </c>
      <c r="D1832" s="7">
        <f>IF(N1832&gt;0, RANK(N1832,(N1832:P1832,Q1832:AE1832)),0)</f>
        <v>1</v>
      </c>
      <c r="E1832" s="7">
        <f>IF(O1832&gt;0,RANK(O1832,(N1832:P1832,Q1832:AE1832)),0)</f>
        <v>2</v>
      </c>
      <c r="F1832" s="7">
        <f>IF(P1832&gt;0,RANK(P1832,(N1832:P1832,Q1832:AE1832)),0)</f>
        <v>3</v>
      </c>
      <c r="G1832" s="1">
        <f t="shared" si="726"/>
        <v>73</v>
      </c>
      <c r="H1832" s="2">
        <f t="shared" si="727"/>
        <v>0.11550632911392406</v>
      </c>
      <c r="I1832" s="2"/>
      <c r="J1832" s="2">
        <f t="shared" si="718"/>
        <v>0.46360759493670883</v>
      </c>
      <c r="K1832" s="2">
        <f t="shared" si="719"/>
        <v>0.34810126582278483</v>
      </c>
      <c r="L1832" s="2">
        <f t="shared" si="720"/>
        <v>0.14240506329113925</v>
      </c>
      <c r="M1832" s="2">
        <f>IF(C1832=0,"-",(1-J1832-K1832-L1832))</f>
        <v>4.5886075949367028E-2</v>
      </c>
      <c r="N1832" s="119">
        <v>293</v>
      </c>
      <c r="O1832" s="119">
        <v>220</v>
      </c>
      <c r="P1832" s="119">
        <v>90</v>
      </c>
      <c r="Q1832" s="119"/>
      <c r="R1832" s="119"/>
      <c r="S1832" s="119"/>
      <c r="Y1832" s="55">
        <v>29</v>
      </c>
      <c r="AG1832" s="7">
        <f>IF(Q1832&gt;0,RANK(Q1832,(N1832:P1832,Q1832:AE1832)),0)</f>
        <v>0</v>
      </c>
      <c r="AH1832" s="7">
        <f>IF(R1832&gt;0,RANK(R1832,(N1832:P1832,Q1832:AE1832)),0)</f>
        <v>0</v>
      </c>
      <c r="AI1832" s="7">
        <f>IF(T1832&gt;0,RANK(T1832,(N1832:P1832,Q1832:AE1832)),0)</f>
        <v>0</v>
      </c>
      <c r="AJ1832" s="7">
        <f>IF(S1832&gt;0,RANK(S1832,(N1832:P1832,Q1832:AE1832)),0)</f>
        <v>0</v>
      </c>
      <c r="AK1832" s="2">
        <f t="shared" si="722"/>
        <v>0</v>
      </c>
      <c r="AL1832" s="2">
        <f t="shared" si="723"/>
        <v>0</v>
      </c>
      <c r="AM1832" s="2">
        <f t="shared" si="724"/>
        <v>0</v>
      </c>
      <c r="AN1832" s="2">
        <f t="shared" si="725"/>
        <v>0</v>
      </c>
      <c r="AP1832" t="s">
        <v>1654</v>
      </c>
      <c r="AQ1832" t="s">
        <v>1230</v>
      </c>
      <c r="AT1832">
        <v>2</v>
      </c>
      <c r="AU1832" s="95">
        <v>46</v>
      </c>
      <c r="AV1832" s="97">
        <v>137</v>
      </c>
      <c r="AW1832" s="100">
        <f t="shared" si="716"/>
        <v>46137</v>
      </c>
      <c r="AY1832" s="7" t="s">
        <v>1461</v>
      </c>
      <c r="BF1832" t="s">
        <v>1793</v>
      </c>
    </row>
    <row r="1833" spans="1:58" ht="13" customHeight="1" collapsed="1">
      <c r="A1833" t="s">
        <v>521</v>
      </c>
      <c r="B1833" t="s">
        <v>2430</v>
      </c>
      <c r="C1833" s="1">
        <f t="shared" si="717"/>
        <v>279412</v>
      </c>
      <c r="D1833" s="7">
        <f>IF(N1833&gt;0, RANK(N1833,(N1833:P1833,Q1833:AE1833)),0)</f>
        <v>2</v>
      </c>
      <c r="E1833" s="7">
        <f>IF(O1833&gt;0,RANK(O1833,(N1833:P1833,Q1833:AE1833)),0)</f>
        <v>1</v>
      </c>
      <c r="F1833" s="7">
        <f>IF(P1833&gt;0,RANK(P1833,(N1833:P1833,Q1833:AE1833)),0)</f>
        <v>3</v>
      </c>
      <c r="G1833" s="1">
        <f t="shared" si="726"/>
        <v>58285</v>
      </c>
      <c r="H1833" s="2">
        <f t="shared" si="727"/>
        <v>0.20859877170629751</v>
      </c>
      <c r="I1833" s="2"/>
      <c r="J1833" s="2">
        <f t="shared" si="718"/>
        <v>0.2951054357006857</v>
      </c>
      <c r="K1833" s="2">
        <f t="shared" si="719"/>
        <v>0.50370420740698318</v>
      </c>
      <c r="L1833" s="2">
        <f t="shared" si="720"/>
        <v>0.17086238243167795</v>
      </c>
      <c r="M1833" s="2">
        <f>IF(C1833=0,"-",(1-J1833-K1833-L1833))</f>
        <v>3.0327974460653162E-2</v>
      </c>
      <c r="N1833" s="58">
        <f>SUM(N1767:N1832)</f>
        <v>82456</v>
      </c>
      <c r="O1833" s="58">
        <f>SUM(O1767:O1832)</f>
        <v>140741</v>
      </c>
      <c r="P1833" s="58">
        <f>SUM(P1767:P1832)</f>
        <v>47741</v>
      </c>
      <c r="Q1833" s="58"/>
      <c r="R1833" s="58"/>
      <c r="Y1833" s="58">
        <f>SUM(Y1767:Y1832)</f>
        <v>8474</v>
      </c>
      <c r="AG1833" s="7">
        <f>IF(Q1833&gt;0,RANK(Q1833,(N1833:P1833,Q1833:AE1833)),0)</f>
        <v>0</v>
      </c>
      <c r="AH1833" s="7">
        <f>IF(R1833&gt;0,RANK(R1833,(N1833:P1833,Q1833:AE1833)),0)</f>
        <v>0</v>
      </c>
      <c r="AI1833" s="7">
        <f>IF(T1833&gt;0,RANK(T1833,(N1833:P1833,Q1833:AE1833)),0)</f>
        <v>0</v>
      </c>
      <c r="AJ1833" s="7">
        <f>IF(S1833&gt;0,RANK(S1833,(N1833:P1833,Q1833:AE1833)),0)</f>
        <v>0</v>
      </c>
      <c r="AK1833" s="2">
        <f t="shared" si="722"/>
        <v>0</v>
      </c>
      <c r="AL1833" s="2">
        <f t="shared" si="723"/>
        <v>0</v>
      </c>
      <c r="AM1833" s="2">
        <f t="shared" si="724"/>
        <v>0</v>
      </c>
      <c r="AN1833" s="2">
        <f t="shared" si="725"/>
        <v>0</v>
      </c>
      <c r="AP1833" t="s">
        <v>521</v>
      </c>
      <c r="AQ1833" t="s">
        <v>2430</v>
      </c>
      <c r="AT1833">
        <v>2</v>
      </c>
      <c r="AU1833" s="95">
        <v>46</v>
      </c>
      <c r="AV1833" s="97"/>
      <c r="AW1833" s="95">
        <v>46</v>
      </c>
      <c r="AY1833" s="7" t="s">
        <v>2180</v>
      </c>
    </row>
    <row r="1834" spans="1:58" ht="13" customHeight="1">
      <c r="C1834" s="1"/>
      <c r="E1834" s="7"/>
      <c r="F1834" s="7"/>
      <c r="I1834" s="2"/>
      <c r="AG1834" s="7"/>
      <c r="AH1834" s="7"/>
      <c r="AI1834" s="7"/>
      <c r="AJ1834" s="7"/>
      <c r="AU1834" s="95"/>
      <c r="AV1834" s="97"/>
      <c r="AW1834" s="100"/>
    </row>
    <row r="1835" spans="1:58" ht="13" hidden="1" customHeight="1" outlineLevel="1">
      <c r="A1835" t="s">
        <v>22</v>
      </c>
      <c r="B1835" t="s">
        <v>1321</v>
      </c>
      <c r="C1835" s="1">
        <f t="shared" ref="C1835:C1866" si="728">SUM(N1835:AE1835)</f>
        <v>17994</v>
      </c>
      <c r="D1835" s="7">
        <f>IF(N1835&gt;0, RANK(N1835,(N1835:P1835,Q1835:AE1835)),0)</f>
        <v>2</v>
      </c>
      <c r="E1835" s="7">
        <f>IF(O1835&gt;0,RANK(O1835,(N1835:P1835,Q1835:AE1835)),0)</f>
        <v>1</v>
      </c>
      <c r="F1835" s="7">
        <f>IF(P1835&gt;0,RANK(P1835,(N1835:P1835,Q1835:AE1835)),0)</f>
        <v>9</v>
      </c>
      <c r="G1835" s="1">
        <f t="shared" si="726"/>
        <v>6350</v>
      </c>
      <c r="H1835" s="2">
        <f t="shared" si="727"/>
        <v>0.35289540958097143</v>
      </c>
      <c r="I1835" s="2"/>
      <c r="J1835" s="2">
        <f t="shared" ref="J1835:J1866" si="729">IF($C1835=0,"-",N1835/$C1835)</f>
        <v>0.29243081027009005</v>
      </c>
      <c r="K1835" s="2">
        <f t="shared" ref="K1835:K1866" si="730">IF($C1835=0,"-",O1835/$C1835)</f>
        <v>0.64532621985106142</v>
      </c>
      <c r="L1835" s="2">
        <f t="shared" ref="L1835:L1866" si="731">IF($C1835=0,"-",P1835/$C1835)</f>
        <v>2.6119817717016785E-3</v>
      </c>
      <c r="M1835" s="2">
        <f t="shared" ref="M1835:M1866" si="732">IF(C1835=0,"-",(1-J1835-K1835-L1835))</f>
        <v>5.9630988107146794E-2</v>
      </c>
      <c r="N1835" s="55">
        <v>5262</v>
      </c>
      <c r="O1835" s="55">
        <v>11612</v>
      </c>
      <c r="P1835" s="55">
        <v>47</v>
      </c>
      <c r="Q1835" s="55">
        <v>95</v>
      </c>
      <c r="R1835" s="55">
        <v>216</v>
      </c>
      <c r="S1835" s="55">
        <v>398</v>
      </c>
      <c r="Y1835" s="55">
        <v>148</v>
      </c>
      <c r="Z1835" s="55">
        <v>64</v>
      </c>
      <c r="AA1835" s="55">
        <v>36</v>
      </c>
      <c r="AB1835" s="55">
        <v>14</v>
      </c>
      <c r="AC1835" s="55">
        <v>22</v>
      </c>
      <c r="AD1835" s="55">
        <v>80</v>
      </c>
      <c r="AE1835" s="55">
        <v>0</v>
      </c>
      <c r="AG1835" s="7">
        <f>IF(Q1835&gt;0,RANK(Q1835,(N1835:P1835,Q1835:AE1835)),0)</f>
        <v>6</v>
      </c>
      <c r="AH1835" s="7">
        <f>IF(R1835&gt;0,RANK(R1835,(N1835:P1835,Q1835:AE1835)),0)</f>
        <v>4</v>
      </c>
      <c r="AI1835" s="7">
        <f>IF(T1835&gt;0,RANK(T1835,(N1835:P1835,Q1835:AE1835)),0)</f>
        <v>0</v>
      </c>
      <c r="AJ1835" s="7">
        <f>IF(S1835&gt;0,RANK(S1835,(N1835:P1835,Q1835:AE1835)),0)</f>
        <v>3</v>
      </c>
      <c r="AK1835" s="2">
        <f t="shared" ref="AK1835:AK1866" si="733">IF($C1835=0,"-",Q1835/$C1835)</f>
        <v>5.2795376236523285E-3</v>
      </c>
      <c r="AL1835" s="2">
        <f t="shared" ref="AL1835:AL1866" si="734">IF($C1835=0,"-",R1835/$C1835)</f>
        <v>1.2004001333777926E-2</v>
      </c>
      <c r="AM1835" s="2">
        <f t="shared" ref="AM1835:AM1866" si="735">IF($C1835=0,"-",T1835/$C1835)</f>
        <v>0</v>
      </c>
      <c r="AN1835" s="2">
        <f t="shared" ref="AN1835:AN1866" si="736">IF($C1835=0,"-",S1835/$C1835)</f>
        <v>2.2118483939090806E-2</v>
      </c>
      <c r="AP1835" t="s">
        <v>22</v>
      </c>
      <c r="AQ1835" t="s">
        <v>1321</v>
      </c>
      <c r="AR1835" s="1"/>
      <c r="AS1835" s="1"/>
      <c r="AT1835">
        <v>2</v>
      </c>
      <c r="AU1835" s="95">
        <v>47</v>
      </c>
      <c r="AV1835" s="97">
        <v>1</v>
      </c>
      <c r="AW1835" s="100">
        <f t="shared" si="716"/>
        <v>47001</v>
      </c>
      <c r="AX1835" s="1"/>
      <c r="AY1835" s="7" t="s">
        <v>1461</v>
      </c>
    </row>
    <row r="1836" spans="1:58" ht="13" hidden="1" customHeight="1" outlineLevel="1">
      <c r="A1836" t="s">
        <v>1837</v>
      </c>
      <c r="B1836" t="s">
        <v>1321</v>
      </c>
      <c r="C1836" s="1">
        <f t="shared" si="728"/>
        <v>7564</v>
      </c>
      <c r="D1836" s="7">
        <f>IF(N1836&gt;0, RANK(N1836,(N1836:P1836,Q1836:AE1836)),0)</f>
        <v>2</v>
      </c>
      <c r="E1836" s="7">
        <f>IF(O1836&gt;0,RANK(O1836,(N1836:P1836,Q1836:AE1836)),0)</f>
        <v>1</v>
      </c>
      <c r="F1836" s="7">
        <f>IF(P1836&gt;0,RANK(P1836,(N1836:P1836,Q1836:AE1836)),0)</f>
        <v>10</v>
      </c>
      <c r="G1836" s="1">
        <f t="shared" si="726"/>
        <v>3049</v>
      </c>
      <c r="H1836" s="2">
        <f t="shared" si="727"/>
        <v>0.40309360126916977</v>
      </c>
      <c r="I1836" s="2"/>
      <c r="J1836" s="2">
        <f t="shared" si="729"/>
        <v>0.26374933897408781</v>
      </c>
      <c r="K1836" s="2">
        <f t="shared" si="730"/>
        <v>0.66684294024325752</v>
      </c>
      <c r="L1836" s="2">
        <f t="shared" si="731"/>
        <v>1.1898466419883659E-3</v>
      </c>
      <c r="M1836" s="2">
        <f t="shared" si="732"/>
        <v>6.821787414066631E-2</v>
      </c>
      <c r="N1836" s="55">
        <v>1995</v>
      </c>
      <c r="O1836" s="55">
        <v>5044</v>
      </c>
      <c r="P1836" s="55">
        <v>9</v>
      </c>
      <c r="Q1836" s="55">
        <v>31</v>
      </c>
      <c r="R1836" s="55">
        <v>42</v>
      </c>
      <c r="S1836" s="55">
        <v>237</v>
      </c>
      <c r="Y1836" s="55">
        <v>78</v>
      </c>
      <c r="Z1836" s="55">
        <v>53</v>
      </c>
      <c r="AA1836" s="55">
        <v>11</v>
      </c>
      <c r="AB1836" s="55">
        <v>6</v>
      </c>
      <c r="AC1836" s="55">
        <v>9</v>
      </c>
      <c r="AD1836" s="55">
        <v>49</v>
      </c>
      <c r="AE1836" s="55">
        <v>0</v>
      </c>
      <c r="AG1836" s="7">
        <f>IF(Q1836&gt;0,RANK(Q1836,(N1836:P1836,Q1836:AE1836)),0)</f>
        <v>8</v>
      </c>
      <c r="AH1836" s="7">
        <f>IF(R1836&gt;0,RANK(R1836,(N1836:P1836,Q1836:AE1836)),0)</f>
        <v>7</v>
      </c>
      <c r="AI1836" s="7">
        <f>IF(T1836&gt;0,RANK(T1836,(N1836:P1836,Q1836:AE1836)),0)</f>
        <v>0</v>
      </c>
      <c r="AJ1836" s="7">
        <f>IF(S1836&gt;0,RANK(S1836,(N1836:P1836,Q1836:AE1836)),0)</f>
        <v>3</v>
      </c>
      <c r="AK1836" s="2">
        <f t="shared" si="733"/>
        <v>4.0983606557377051E-3</v>
      </c>
      <c r="AL1836" s="2">
        <f t="shared" si="734"/>
        <v>5.5526176626123748E-3</v>
      </c>
      <c r="AM1836" s="2">
        <f t="shared" si="735"/>
        <v>0</v>
      </c>
      <c r="AN1836" s="2">
        <f t="shared" si="736"/>
        <v>3.1332628239026973E-2</v>
      </c>
      <c r="AP1836" t="s">
        <v>1837</v>
      </c>
      <c r="AQ1836" t="s">
        <v>1321</v>
      </c>
      <c r="AR1836" s="1"/>
      <c r="AS1836" s="1"/>
      <c r="AT1836">
        <v>2</v>
      </c>
      <c r="AU1836" s="95">
        <v>47</v>
      </c>
      <c r="AV1836" s="97">
        <v>3</v>
      </c>
      <c r="AW1836" s="100">
        <f t="shared" si="716"/>
        <v>47003</v>
      </c>
      <c r="AX1836" s="1"/>
      <c r="AY1836" s="7" t="s">
        <v>1461</v>
      </c>
    </row>
    <row r="1837" spans="1:58" ht="13" hidden="1" customHeight="1" outlineLevel="1">
      <c r="A1837" t="s">
        <v>781</v>
      </c>
      <c r="B1837" t="s">
        <v>1321</v>
      </c>
      <c r="C1837" s="1">
        <f t="shared" si="728"/>
        <v>3739</v>
      </c>
      <c r="D1837" s="7">
        <f>IF(N1837&gt;0, RANK(N1837,(N1837:P1837,Q1837:AE1837)),0)</f>
        <v>2</v>
      </c>
      <c r="E1837" s="7">
        <f>IF(O1837&gt;0,RANK(O1837,(N1837:P1837,Q1837:AE1837)),0)</f>
        <v>1</v>
      </c>
      <c r="F1837" s="7">
        <f>IF(P1837&gt;0,RANK(P1837,(N1837:P1837,Q1837:AE1837)),0)</f>
        <v>9</v>
      </c>
      <c r="G1837" s="1">
        <f t="shared" si="726"/>
        <v>909</v>
      </c>
      <c r="H1837" s="2">
        <f t="shared" si="727"/>
        <v>0.24311313185343675</v>
      </c>
      <c r="I1837" s="2"/>
      <c r="J1837" s="2">
        <f t="shared" si="729"/>
        <v>0.34581438887403049</v>
      </c>
      <c r="K1837" s="2">
        <f t="shared" si="730"/>
        <v>0.58892752072746724</v>
      </c>
      <c r="L1837" s="2">
        <f t="shared" si="731"/>
        <v>2.1396095212623694E-3</v>
      </c>
      <c r="M1837" s="2">
        <f t="shared" si="732"/>
        <v>6.311848087723991E-2</v>
      </c>
      <c r="N1837" s="55">
        <v>1293</v>
      </c>
      <c r="O1837" s="55">
        <v>2202</v>
      </c>
      <c r="P1837" s="55">
        <v>8</v>
      </c>
      <c r="Q1837" s="55">
        <v>14</v>
      </c>
      <c r="R1837" s="55">
        <v>7</v>
      </c>
      <c r="S1837" s="55">
        <v>117</v>
      </c>
      <c r="Y1837" s="55">
        <v>35</v>
      </c>
      <c r="Z1837" s="55">
        <v>30</v>
      </c>
      <c r="AA1837" s="55">
        <v>10</v>
      </c>
      <c r="AB1837" s="55">
        <v>1</v>
      </c>
      <c r="AC1837" s="55">
        <v>6</v>
      </c>
      <c r="AD1837" s="55">
        <v>16</v>
      </c>
      <c r="AE1837" s="55">
        <v>0</v>
      </c>
      <c r="AG1837" s="7">
        <f>IF(Q1837&gt;0,RANK(Q1837,(N1837:P1837,Q1837:AE1837)),0)</f>
        <v>7</v>
      </c>
      <c r="AH1837" s="7">
        <f>IF(R1837&gt;0,RANK(R1837,(N1837:P1837,Q1837:AE1837)),0)</f>
        <v>10</v>
      </c>
      <c r="AI1837" s="7">
        <f>IF(T1837&gt;0,RANK(T1837,(N1837:P1837,Q1837:AE1837)),0)</f>
        <v>0</v>
      </c>
      <c r="AJ1837" s="7">
        <f>IF(S1837&gt;0,RANK(S1837,(N1837:P1837,Q1837:AE1837)),0)</f>
        <v>3</v>
      </c>
      <c r="AK1837" s="2">
        <f t="shared" si="733"/>
        <v>3.744316662209147E-3</v>
      </c>
      <c r="AL1837" s="2">
        <f t="shared" si="734"/>
        <v>1.8721583311045735E-3</v>
      </c>
      <c r="AM1837" s="2">
        <f t="shared" si="735"/>
        <v>0</v>
      </c>
      <c r="AN1837" s="2">
        <f t="shared" si="736"/>
        <v>3.1291789248462154E-2</v>
      </c>
      <c r="AP1837" t="s">
        <v>781</v>
      </c>
      <c r="AQ1837" t="s">
        <v>1321</v>
      </c>
      <c r="AR1837" s="1"/>
      <c r="AS1837" s="1"/>
      <c r="AT1837">
        <v>2</v>
      </c>
      <c r="AU1837" s="95">
        <v>47</v>
      </c>
      <c r="AV1837" s="97">
        <v>5</v>
      </c>
      <c r="AW1837" s="100">
        <f t="shared" si="716"/>
        <v>47005</v>
      </c>
      <c r="AX1837" s="1"/>
      <c r="AY1837" s="7" t="s">
        <v>1461</v>
      </c>
    </row>
    <row r="1838" spans="1:58" ht="13" hidden="1" customHeight="1" outlineLevel="1">
      <c r="A1838" t="s">
        <v>1665</v>
      </c>
      <c r="B1838" t="s">
        <v>1321</v>
      </c>
      <c r="C1838" s="1">
        <f t="shared" si="728"/>
        <v>2609</v>
      </c>
      <c r="D1838" s="7">
        <f>IF(N1838&gt;0, RANK(N1838,(N1838:P1838,Q1838:AE1838)),0)</f>
        <v>2</v>
      </c>
      <c r="E1838" s="7">
        <f>IF(O1838&gt;0,RANK(O1838,(N1838:P1838,Q1838:AE1838)),0)</f>
        <v>1</v>
      </c>
      <c r="F1838" s="7">
        <f>IF(P1838&gt;0,RANK(P1838,(N1838:P1838,Q1838:AE1838)),0)</f>
        <v>11</v>
      </c>
      <c r="G1838" s="1">
        <f t="shared" si="726"/>
        <v>1177</v>
      </c>
      <c r="H1838" s="2">
        <f t="shared" si="727"/>
        <v>0.45113070141816786</v>
      </c>
      <c r="I1838" s="2"/>
      <c r="J1838" s="2">
        <f t="shared" si="729"/>
        <v>0.24338827136834035</v>
      </c>
      <c r="K1838" s="2">
        <f t="shared" si="730"/>
        <v>0.6945189727865082</v>
      </c>
      <c r="L1838" s="2">
        <f t="shared" si="731"/>
        <v>7.6657723265619016E-4</v>
      </c>
      <c r="M1838" s="2">
        <f t="shared" si="732"/>
        <v>6.1326178612495202E-2</v>
      </c>
      <c r="N1838" s="55">
        <v>635</v>
      </c>
      <c r="O1838" s="55">
        <v>1812</v>
      </c>
      <c r="P1838" s="55">
        <v>2</v>
      </c>
      <c r="Q1838" s="55">
        <v>7</v>
      </c>
      <c r="R1838" s="55">
        <v>11</v>
      </c>
      <c r="S1838" s="55">
        <v>75</v>
      </c>
      <c r="Y1838" s="55">
        <v>22</v>
      </c>
      <c r="Z1838" s="55">
        <v>22</v>
      </c>
      <c r="AA1838" s="55">
        <v>6</v>
      </c>
      <c r="AB1838" s="55">
        <v>1</v>
      </c>
      <c r="AC1838" s="55">
        <v>5</v>
      </c>
      <c r="AD1838" s="55">
        <v>11</v>
      </c>
      <c r="AE1838" s="55">
        <v>0</v>
      </c>
      <c r="AG1838" s="7">
        <f>IF(Q1838&gt;0,RANK(Q1838,(N1838:P1838,Q1838:AE1838)),0)</f>
        <v>8</v>
      </c>
      <c r="AH1838" s="7">
        <f>IF(R1838&gt;0,RANK(R1838,(N1838:P1838,Q1838:AE1838)),0)</f>
        <v>6</v>
      </c>
      <c r="AI1838" s="7">
        <f>IF(T1838&gt;0,RANK(T1838,(N1838:P1838,Q1838:AE1838)),0)</f>
        <v>0</v>
      </c>
      <c r="AJ1838" s="7">
        <f>IF(S1838&gt;0,RANK(S1838,(N1838:P1838,Q1838:AE1838)),0)</f>
        <v>3</v>
      </c>
      <c r="AK1838" s="2">
        <f t="shared" si="733"/>
        <v>2.6830203142966655E-3</v>
      </c>
      <c r="AL1838" s="2">
        <f t="shared" si="734"/>
        <v>4.2161747796090453E-3</v>
      </c>
      <c r="AM1838" s="2">
        <f t="shared" si="735"/>
        <v>0</v>
      </c>
      <c r="AN1838" s="2">
        <f t="shared" si="736"/>
        <v>2.8746646224607129E-2</v>
      </c>
      <c r="AP1838" t="s">
        <v>1665</v>
      </c>
      <c r="AQ1838" t="s">
        <v>1321</v>
      </c>
      <c r="AR1838" s="1"/>
      <c r="AS1838" s="1"/>
      <c r="AT1838">
        <v>2</v>
      </c>
      <c r="AU1838" s="95">
        <v>47</v>
      </c>
      <c r="AV1838" s="97">
        <v>7</v>
      </c>
      <c r="AW1838" s="100">
        <f t="shared" si="716"/>
        <v>47007</v>
      </c>
      <c r="AX1838" s="1"/>
      <c r="AY1838" s="7" t="s">
        <v>1461</v>
      </c>
    </row>
    <row r="1839" spans="1:58" ht="13" hidden="1" customHeight="1" outlineLevel="1">
      <c r="A1839" t="s">
        <v>598</v>
      </c>
      <c r="B1839" t="s">
        <v>1321</v>
      </c>
      <c r="C1839" s="1">
        <f t="shared" si="728"/>
        <v>29868</v>
      </c>
      <c r="D1839" s="7">
        <f>IF(N1839&gt;0, RANK(N1839,(N1839:P1839,Q1839:AE1839)),0)</f>
        <v>2</v>
      </c>
      <c r="E1839" s="7">
        <f>IF(O1839&gt;0,RANK(O1839,(N1839:P1839,Q1839:AE1839)),0)</f>
        <v>1</v>
      </c>
      <c r="F1839" s="7">
        <f>IF(P1839&gt;0,RANK(P1839,(N1839:P1839,Q1839:AE1839)),0)</f>
        <v>9</v>
      </c>
      <c r="G1839" s="1">
        <f t="shared" si="726"/>
        <v>13400</v>
      </c>
      <c r="H1839" s="2">
        <f t="shared" si="727"/>
        <v>0.44864068568367482</v>
      </c>
      <c r="I1839" s="2"/>
      <c r="J1839" s="2">
        <f t="shared" si="729"/>
        <v>0.23972144100709789</v>
      </c>
      <c r="K1839" s="2">
        <f t="shared" si="730"/>
        <v>0.68836212669077268</v>
      </c>
      <c r="L1839" s="2">
        <f t="shared" si="731"/>
        <v>2.1427614838623278E-3</v>
      </c>
      <c r="M1839" s="2">
        <f t="shared" si="732"/>
        <v>6.9773670818267075E-2</v>
      </c>
      <c r="N1839" s="55">
        <v>7160</v>
      </c>
      <c r="O1839" s="55">
        <v>20560</v>
      </c>
      <c r="P1839" s="55">
        <v>64</v>
      </c>
      <c r="Q1839" s="55">
        <v>152</v>
      </c>
      <c r="R1839" s="55">
        <v>311</v>
      </c>
      <c r="S1839" s="55">
        <v>875</v>
      </c>
      <c r="Y1839" s="55">
        <v>357</v>
      </c>
      <c r="Z1839" s="55">
        <v>148</v>
      </c>
      <c r="AA1839" s="55">
        <v>44</v>
      </c>
      <c r="AB1839" s="55">
        <v>32</v>
      </c>
      <c r="AC1839" s="55">
        <v>28</v>
      </c>
      <c r="AD1839" s="55">
        <v>137</v>
      </c>
      <c r="AE1839" s="55">
        <v>0</v>
      </c>
      <c r="AG1839" s="7">
        <f>IF(Q1839&gt;0,RANK(Q1839,(N1839:P1839,Q1839:AE1839)),0)</f>
        <v>6</v>
      </c>
      <c r="AH1839" s="7">
        <f>IF(R1839&gt;0,RANK(R1839,(N1839:P1839,Q1839:AE1839)),0)</f>
        <v>5</v>
      </c>
      <c r="AI1839" s="7">
        <f>IF(T1839&gt;0,RANK(T1839,(N1839:P1839,Q1839:AE1839)),0)</f>
        <v>0</v>
      </c>
      <c r="AJ1839" s="7">
        <f>IF(S1839&gt;0,RANK(S1839,(N1839:P1839,Q1839:AE1839)),0)</f>
        <v>3</v>
      </c>
      <c r="AK1839" s="2">
        <f t="shared" si="733"/>
        <v>5.0890585241730284E-3</v>
      </c>
      <c r="AL1839" s="2">
        <f t="shared" si="734"/>
        <v>1.0412481585643498E-2</v>
      </c>
      <c r="AM1839" s="2">
        <f t="shared" si="735"/>
        <v>0</v>
      </c>
      <c r="AN1839" s="2">
        <f t="shared" si="736"/>
        <v>2.929556716218026E-2</v>
      </c>
      <c r="AP1839" t="s">
        <v>598</v>
      </c>
      <c r="AQ1839" t="s">
        <v>1321</v>
      </c>
      <c r="AR1839" s="1"/>
      <c r="AS1839" s="1"/>
      <c r="AT1839">
        <v>2</v>
      </c>
      <c r="AU1839" s="95">
        <v>47</v>
      </c>
      <c r="AV1839" s="97">
        <v>9</v>
      </c>
      <c r="AW1839" s="100">
        <f t="shared" si="716"/>
        <v>47009</v>
      </c>
      <c r="AX1839" s="1"/>
      <c r="AY1839" s="7" t="s">
        <v>1461</v>
      </c>
    </row>
    <row r="1840" spans="1:58" ht="13" hidden="1" customHeight="1" outlineLevel="1">
      <c r="A1840" t="s">
        <v>2112</v>
      </c>
      <c r="B1840" t="s">
        <v>1321</v>
      </c>
      <c r="C1840" s="1">
        <f t="shared" si="728"/>
        <v>20459</v>
      </c>
      <c r="D1840" s="7">
        <f>IF(N1840&gt;0, RANK(N1840,(N1840:P1840,Q1840:AE1840)),0)</f>
        <v>2</v>
      </c>
      <c r="E1840" s="7">
        <f>IF(O1840&gt;0,RANK(O1840,(N1840:P1840,Q1840:AE1840)),0)</f>
        <v>1</v>
      </c>
      <c r="F1840" s="7">
        <f>IF(P1840&gt;0,RANK(P1840,(N1840:P1840,Q1840:AE1840)),0)</f>
        <v>11</v>
      </c>
      <c r="G1840" s="1">
        <f t="shared" si="726"/>
        <v>12860</v>
      </c>
      <c r="H1840" s="2">
        <f t="shared" si="727"/>
        <v>0.62857422161395959</v>
      </c>
      <c r="I1840" s="2"/>
      <c r="J1840" s="2">
        <f t="shared" si="729"/>
        <v>0.16017400654968472</v>
      </c>
      <c r="K1840" s="2">
        <f t="shared" si="730"/>
        <v>0.78874822816364432</v>
      </c>
      <c r="L1840" s="2">
        <f t="shared" si="731"/>
        <v>1.1730778630431595E-3</v>
      </c>
      <c r="M1840" s="2">
        <f t="shared" si="732"/>
        <v>4.9904687423627803E-2</v>
      </c>
      <c r="N1840" s="55">
        <v>3277</v>
      </c>
      <c r="O1840" s="55">
        <v>16137</v>
      </c>
      <c r="P1840" s="55">
        <v>24</v>
      </c>
      <c r="Q1840" s="55">
        <v>72</v>
      </c>
      <c r="R1840" s="55">
        <v>133</v>
      </c>
      <c r="S1840" s="55">
        <v>420</v>
      </c>
      <c r="Y1840" s="55">
        <v>197</v>
      </c>
      <c r="Z1840" s="55">
        <v>56</v>
      </c>
      <c r="AA1840" s="55">
        <v>28</v>
      </c>
      <c r="AB1840" s="55">
        <v>11</v>
      </c>
      <c r="AC1840" s="55">
        <v>25</v>
      </c>
      <c r="AD1840" s="55">
        <v>79</v>
      </c>
      <c r="AE1840" s="55">
        <v>0</v>
      </c>
      <c r="AG1840" s="7">
        <f>IF(Q1840&gt;0,RANK(Q1840,(N1840:P1840,Q1840:AE1840)),0)</f>
        <v>7</v>
      </c>
      <c r="AH1840" s="7">
        <f>IF(R1840&gt;0,RANK(R1840,(N1840:P1840,Q1840:AE1840)),0)</f>
        <v>5</v>
      </c>
      <c r="AI1840" s="7">
        <f>IF(T1840&gt;0,RANK(T1840,(N1840:P1840,Q1840:AE1840)),0)</f>
        <v>0</v>
      </c>
      <c r="AJ1840" s="7">
        <f>IF(S1840&gt;0,RANK(S1840,(N1840:P1840,Q1840:AE1840)),0)</f>
        <v>3</v>
      </c>
      <c r="AK1840" s="2">
        <f t="shared" si="733"/>
        <v>3.5192335891294784E-3</v>
      </c>
      <c r="AL1840" s="2">
        <f t="shared" si="734"/>
        <v>6.5008064910308423E-3</v>
      </c>
      <c r="AM1840" s="2">
        <f t="shared" si="735"/>
        <v>0</v>
      </c>
      <c r="AN1840" s="2">
        <f t="shared" si="736"/>
        <v>2.0528862603255291E-2</v>
      </c>
      <c r="AP1840" t="s">
        <v>2112</v>
      </c>
      <c r="AQ1840" t="s">
        <v>1321</v>
      </c>
      <c r="AR1840" s="1"/>
      <c r="AS1840" s="1"/>
      <c r="AT1840">
        <v>2</v>
      </c>
      <c r="AU1840" s="95">
        <v>47</v>
      </c>
      <c r="AV1840" s="97">
        <v>11</v>
      </c>
      <c r="AW1840" s="100">
        <f t="shared" si="716"/>
        <v>47011</v>
      </c>
      <c r="AX1840" s="1"/>
      <c r="AY1840" s="7" t="s">
        <v>1461</v>
      </c>
    </row>
    <row r="1841" spans="1:51" ht="13" hidden="1" customHeight="1" outlineLevel="1">
      <c r="A1841" t="s">
        <v>1544</v>
      </c>
      <c r="B1841" t="s">
        <v>1321</v>
      </c>
      <c r="C1841" s="1">
        <f t="shared" si="728"/>
        <v>6418</v>
      </c>
      <c r="D1841" s="7">
        <f>IF(N1841&gt;0, RANK(N1841,(N1841:P1841,Q1841:AE1841)),0)</f>
        <v>2</v>
      </c>
      <c r="E1841" s="7">
        <f>IF(O1841&gt;0,RANK(O1841,(N1841:P1841,Q1841:AE1841)),0)</f>
        <v>1</v>
      </c>
      <c r="F1841" s="7">
        <f>IF(P1841&gt;0,RANK(P1841,(N1841:P1841,Q1841:AE1841)),0)</f>
        <v>9</v>
      </c>
      <c r="G1841" s="1">
        <f t="shared" si="726"/>
        <v>2973</v>
      </c>
      <c r="H1841" s="2">
        <f t="shared" si="727"/>
        <v>0.46322842006855719</v>
      </c>
      <c r="I1841" s="2"/>
      <c r="J1841" s="2">
        <f t="shared" si="729"/>
        <v>0.24135244624493613</v>
      </c>
      <c r="K1841" s="2">
        <f t="shared" si="730"/>
        <v>0.70458086631349326</v>
      </c>
      <c r="L1841" s="2">
        <f t="shared" si="731"/>
        <v>2.1813649111872857E-3</v>
      </c>
      <c r="M1841" s="2">
        <f t="shared" si="732"/>
        <v>5.1885322530383332E-2</v>
      </c>
      <c r="N1841" s="55">
        <v>1549</v>
      </c>
      <c r="O1841" s="55">
        <v>4522</v>
      </c>
      <c r="P1841" s="55">
        <v>14</v>
      </c>
      <c r="Q1841" s="55">
        <v>38</v>
      </c>
      <c r="R1841" s="55">
        <v>32</v>
      </c>
      <c r="S1841" s="55">
        <v>128</v>
      </c>
      <c r="Y1841" s="55">
        <v>55</v>
      </c>
      <c r="Z1841" s="55">
        <v>22</v>
      </c>
      <c r="AA1841" s="55">
        <v>6</v>
      </c>
      <c r="AB1841" s="55">
        <v>13</v>
      </c>
      <c r="AC1841" s="55">
        <v>14</v>
      </c>
      <c r="AD1841" s="55">
        <v>25</v>
      </c>
      <c r="AE1841" s="55">
        <v>0</v>
      </c>
      <c r="AG1841" s="7">
        <f>IF(Q1841&gt;0,RANK(Q1841,(N1841:P1841,Q1841:AE1841)),0)</f>
        <v>5</v>
      </c>
      <c r="AH1841" s="7">
        <f>IF(R1841&gt;0,RANK(R1841,(N1841:P1841,Q1841:AE1841)),0)</f>
        <v>6</v>
      </c>
      <c r="AI1841" s="7">
        <f>IF(T1841&gt;0,RANK(T1841,(N1841:P1841,Q1841:AE1841)),0)</f>
        <v>0</v>
      </c>
      <c r="AJ1841" s="7">
        <f>IF(S1841&gt;0,RANK(S1841,(N1841:P1841,Q1841:AE1841)),0)</f>
        <v>3</v>
      </c>
      <c r="AK1841" s="2">
        <f t="shared" si="733"/>
        <v>5.9208476160797757E-3</v>
      </c>
      <c r="AL1841" s="2">
        <f t="shared" si="734"/>
        <v>4.985976939856653E-3</v>
      </c>
      <c r="AM1841" s="2">
        <f t="shared" si="735"/>
        <v>0</v>
      </c>
      <c r="AN1841" s="2">
        <f t="shared" si="736"/>
        <v>1.9943907759426612E-2</v>
      </c>
      <c r="AP1841" t="s">
        <v>1544</v>
      </c>
      <c r="AQ1841" t="s">
        <v>1321</v>
      </c>
      <c r="AR1841" s="1"/>
      <c r="AS1841" s="1"/>
      <c r="AT1841">
        <v>2</v>
      </c>
      <c r="AU1841" s="95">
        <v>47</v>
      </c>
      <c r="AV1841" s="97">
        <v>13</v>
      </c>
      <c r="AW1841" s="100">
        <f t="shared" si="716"/>
        <v>47013</v>
      </c>
      <c r="AX1841" s="1"/>
      <c r="AY1841" s="7" t="s">
        <v>1461</v>
      </c>
    </row>
    <row r="1842" spans="1:51" ht="13" hidden="1" customHeight="1" outlineLevel="1">
      <c r="A1842" t="s">
        <v>2418</v>
      </c>
      <c r="B1842" t="s">
        <v>1321</v>
      </c>
      <c r="C1842" s="1">
        <f t="shared" si="728"/>
        <v>2840</v>
      </c>
      <c r="D1842" s="7">
        <f>IF(N1842&gt;0, RANK(N1842,(N1842:P1842,Q1842:AE1842)),0)</f>
        <v>2</v>
      </c>
      <c r="E1842" s="7">
        <f>IF(O1842&gt;0,RANK(O1842,(N1842:P1842,Q1842:AE1842)),0)</f>
        <v>1</v>
      </c>
      <c r="F1842" s="7">
        <f>IF(P1842&gt;0,RANK(P1842,(N1842:P1842,Q1842:AE1842)),0)</f>
        <v>11</v>
      </c>
      <c r="G1842" s="1">
        <f t="shared" si="726"/>
        <v>945</v>
      </c>
      <c r="H1842" s="2">
        <f t="shared" si="727"/>
        <v>0.33274647887323944</v>
      </c>
      <c r="I1842" s="2"/>
      <c r="J1842" s="2">
        <f t="shared" si="729"/>
        <v>0.29084507042253521</v>
      </c>
      <c r="K1842" s="2">
        <f t="shared" si="730"/>
        <v>0.62359154929577465</v>
      </c>
      <c r="L1842" s="2">
        <f t="shared" si="731"/>
        <v>7.0422535211267609E-4</v>
      </c>
      <c r="M1842" s="2">
        <f t="shared" si="732"/>
        <v>8.4859154929577518E-2</v>
      </c>
      <c r="N1842" s="55">
        <v>826</v>
      </c>
      <c r="O1842" s="55">
        <v>1771</v>
      </c>
      <c r="P1842" s="55">
        <v>2</v>
      </c>
      <c r="Q1842" s="55">
        <v>11</v>
      </c>
      <c r="R1842" s="55">
        <v>22</v>
      </c>
      <c r="S1842" s="55">
        <v>113</v>
      </c>
      <c r="Y1842" s="55">
        <v>33</v>
      </c>
      <c r="Z1842" s="55">
        <v>32</v>
      </c>
      <c r="AA1842" s="55">
        <v>4</v>
      </c>
      <c r="AB1842" s="55">
        <v>2</v>
      </c>
      <c r="AC1842" s="55">
        <v>4</v>
      </c>
      <c r="AD1842" s="55">
        <v>20</v>
      </c>
      <c r="AE1842" s="55">
        <v>0</v>
      </c>
      <c r="AG1842" s="7">
        <f>IF(Q1842&gt;0,RANK(Q1842,(N1842:P1842,Q1842:AE1842)),0)</f>
        <v>8</v>
      </c>
      <c r="AH1842" s="7">
        <f>IF(R1842&gt;0,RANK(R1842,(N1842:P1842,Q1842:AE1842)),0)</f>
        <v>6</v>
      </c>
      <c r="AI1842" s="7">
        <f>IF(T1842&gt;0,RANK(T1842,(N1842:P1842,Q1842:AE1842)),0)</f>
        <v>0</v>
      </c>
      <c r="AJ1842" s="7">
        <f>IF(S1842&gt;0,RANK(S1842,(N1842:P1842,Q1842:AE1842)),0)</f>
        <v>3</v>
      </c>
      <c r="AK1842" s="2">
        <f t="shared" si="733"/>
        <v>3.8732394366197184E-3</v>
      </c>
      <c r="AL1842" s="2">
        <f t="shared" si="734"/>
        <v>7.7464788732394367E-3</v>
      </c>
      <c r="AM1842" s="2">
        <f t="shared" si="735"/>
        <v>0</v>
      </c>
      <c r="AN1842" s="2">
        <f t="shared" si="736"/>
        <v>3.97887323943662E-2</v>
      </c>
      <c r="AP1842" t="s">
        <v>2418</v>
      </c>
      <c r="AQ1842" t="s">
        <v>1321</v>
      </c>
      <c r="AR1842" s="1"/>
      <c r="AS1842" s="1"/>
      <c r="AT1842">
        <v>2</v>
      </c>
      <c r="AU1842" s="95">
        <v>47</v>
      </c>
      <c r="AV1842" s="97">
        <v>15</v>
      </c>
      <c r="AW1842" s="100">
        <f t="shared" si="716"/>
        <v>47015</v>
      </c>
      <c r="AX1842" s="1"/>
      <c r="AY1842" s="7" t="s">
        <v>1461</v>
      </c>
    </row>
    <row r="1843" spans="1:51" ht="13" hidden="1" customHeight="1" outlineLevel="1">
      <c r="A1843" t="s">
        <v>203</v>
      </c>
      <c r="B1843" t="s">
        <v>1321</v>
      </c>
      <c r="C1843" s="1">
        <f t="shared" si="728"/>
        <v>6235</v>
      </c>
      <c r="D1843" s="7">
        <f>IF(N1843&gt;0, RANK(N1843,(N1843:P1843,Q1843:AE1843)),0)</f>
        <v>2</v>
      </c>
      <c r="E1843" s="7">
        <f>IF(O1843&gt;0,RANK(O1843,(N1843:P1843,Q1843:AE1843)),0)</f>
        <v>1</v>
      </c>
      <c r="F1843" s="7">
        <f>IF(P1843&gt;0,RANK(P1843,(N1843:P1843,Q1843:AE1843)),0)</f>
        <v>10</v>
      </c>
      <c r="G1843" s="1">
        <f t="shared" si="726"/>
        <v>2414</v>
      </c>
      <c r="H1843" s="2">
        <f t="shared" si="727"/>
        <v>0.38716920609462713</v>
      </c>
      <c r="I1843" s="2"/>
      <c r="J1843" s="2">
        <f t="shared" si="729"/>
        <v>0.26896551724137929</v>
      </c>
      <c r="K1843" s="2">
        <f t="shared" si="730"/>
        <v>0.65613472333600642</v>
      </c>
      <c r="L1843" s="2">
        <f t="shared" si="731"/>
        <v>1.764234161988773E-3</v>
      </c>
      <c r="M1843" s="2">
        <f t="shared" si="732"/>
        <v>7.3135525260625514E-2</v>
      </c>
      <c r="N1843" s="55">
        <v>1677</v>
      </c>
      <c r="O1843" s="55">
        <v>4091</v>
      </c>
      <c r="P1843" s="55">
        <v>11</v>
      </c>
      <c r="Q1843" s="55">
        <v>21</v>
      </c>
      <c r="R1843" s="55">
        <v>30</v>
      </c>
      <c r="S1843" s="55">
        <v>262</v>
      </c>
      <c r="Y1843" s="55">
        <v>52</v>
      </c>
      <c r="Z1843" s="55">
        <v>32</v>
      </c>
      <c r="AA1843" s="55">
        <v>19</v>
      </c>
      <c r="AB1843" s="55">
        <v>6</v>
      </c>
      <c r="AC1843" s="55">
        <v>9</v>
      </c>
      <c r="AD1843" s="55">
        <v>25</v>
      </c>
      <c r="AE1843" s="55">
        <v>0</v>
      </c>
      <c r="AG1843" s="7">
        <f>IF(Q1843&gt;0,RANK(Q1843,(N1843:P1843,Q1843:AE1843)),0)</f>
        <v>8</v>
      </c>
      <c r="AH1843" s="7">
        <f>IF(R1843&gt;0,RANK(R1843,(N1843:P1843,Q1843:AE1843)),0)</f>
        <v>6</v>
      </c>
      <c r="AI1843" s="7">
        <f>IF(T1843&gt;0,RANK(T1843,(N1843:P1843,Q1843:AE1843)),0)</f>
        <v>0</v>
      </c>
      <c r="AJ1843" s="7">
        <f>IF(S1843&gt;0,RANK(S1843,(N1843:P1843,Q1843:AE1843)),0)</f>
        <v>3</v>
      </c>
      <c r="AK1843" s="2">
        <f t="shared" si="733"/>
        <v>3.3680834001603849E-3</v>
      </c>
      <c r="AL1843" s="2">
        <f t="shared" si="734"/>
        <v>4.8115477145148355E-3</v>
      </c>
      <c r="AM1843" s="2">
        <f t="shared" si="735"/>
        <v>0</v>
      </c>
      <c r="AN1843" s="2">
        <f t="shared" si="736"/>
        <v>4.202085004009623E-2</v>
      </c>
      <c r="AP1843" t="s">
        <v>203</v>
      </c>
      <c r="AQ1843" t="s">
        <v>1321</v>
      </c>
      <c r="AR1843" s="1"/>
      <c r="AS1843" s="1"/>
      <c r="AT1843">
        <v>2</v>
      </c>
      <c r="AU1843" s="95">
        <v>47</v>
      </c>
      <c r="AV1843" s="97">
        <v>17</v>
      </c>
      <c r="AW1843" s="100">
        <f t="shared" si="716"/>
        <v>47017</v>
      </c>
      <c r="AX1843" s="1"/>
      <c r="AY1843" s="7" t="s">
        <v>1461</v>
      </c>
    </row>
    <row r="1844" spans="1:51" ht="13" hidden="1" customHeight="1" outlineLevel="1">
      <c r="A1844" t="s">
        <v>2297</v>
      </c>
      <c r="B1844" t="s">
        <v>1321</v>
      </c>
      <c r="C1844" s="1">
        <f t="shared" si="728"/>
        <v>10856</v>
      </c>
      <c r="D1844" s="7">
        <f>IF(N1844&gt;0, RANK(N1844,(N1844:P1844,Q1844:AE1844)),0)</f>
        <v>2</v>
      </c>
      <c r="E1844" s="7">
        <f>IF(O1844&gt;0,RANK(O1844,(N1844:P1844,Q1844:AE1844)),0)</f>
        <v>1</v>
      </c>
      <c r="F1844" s="7">
        <f>IF(P1844&gt;0,RANK(P1844,(N1844:P1844,Q1844:AE1844)),0)</f>
        <v>10</v>
      </c>
      <c r="G1844" s="1">
        <f t="shared" si="726"/>
        <v>5930</v>
      </c>
      <c r="H1844" s="2">
        <f t="shared" si="727"/>
        <v>0.54624170965364771</v>
      </c>
      <c r="I1844" s="2"/>
      <c r="J1844" s="2">
        <f t="shared" si="729"/>
        <v>0.18911201179071482</v>
      </c>
      <c r="K1844" s="2">
        <f t="shared" si="730"/>
        <v>0.73535372144436262</v>
      </c>
      <c r="L1844" s="2">
        <f t="shared" si="731"/>
        <v>1.8422991893883567E-3</v>
      </c>
      <c r="M1844" s="2">
        <f t="shared" si="732"/>
        <v>7.3691967575534228E-2</v>
      </c>
      <c r="N1844" s="55">
        <v>2053</v>
      </c>
      <c r="O1844" s="55">
        <v>7983</v>
      </c>
      <c r="P1844" s="55">
        <v>20</v>
      </c>
      <c r="Q1844" s="55">
        <v>68</v>
      </c>
      <c r="R1844" s="55">
        <v>94</v>
      </c>
      <c r="S1844" s="55">
        <v>321</v>
      </c>
      <c r="Y1844" s="55">
        <v>108</v>
      </c>
      <c r="Z1844" s="55">
        <v>99</v>
      </c>
      <c r="AA1844" s="55">
        <v>22</v>
      </c>
      <c r="AB1844" s="55">
        <v>5</v>
      </c>
      <c r="AC1844" s="55">
        <v>15</v>
      </c>
      <c r="AD1844" s="55">
        <v>68</v>
      </c>
      <c r="AE1844" s="55">
        <v>0</v>
      </c>
      <c r="AG1844" s="7">
        <f>IF(Q1844&gt;0,RANK(Q1844,(N1844:P1844,Q1844:AE1844)),0)</f>
        <v>7</v>
      </c>
      <c r="AH1844" s="7">
        <f>IF(R1844&gt;0,RANK(R1844,(N1844:P1844,Q1844:AE1844)),0)</f>
        <v>6</v>
      </c>
      <c r="AI1844" s="7">
        <f>IF(T1844&gt;0,RANK(T1844,(N1844:P1844,Q1844:AE1844)),0)</f>
        <v>0</v>
      </c>
      <c r="AJ1844" s="7">
        <f>IF(S1844&gt;0,RANK(S1844,(N1844:P1844,Q1844:AE1844)),0)</f>
        <v>3</v>
      </c>
      <c r="AK1844" s="2">
        <f t="shared" si="733"/>
        <v>6.263817243920413E-3</v>
      </c>
      <c r="AL1844" s="2">
        <f t="shared" si="734"/>
        <v>8.6588061901252764E-3</v>
      </c>
      <c r="AM1844" s="2">
        <f t="shared" si="735"/>
        <v>0</v>
      </c>
      <c r="AN1844" s="2">
        <f t="shared" si="736"/>
        <v>2.9568901989683125E-2</v>
      </c>
      <c r="AP1844" t="s">
        <v>2297</v>
      </c>
      <c r="AQ1844" t="s">
        <v>1321</v>
      </c>
      <c r="AR1844" s="1"/>
      <c r="AS1844" s="1"/>
      <c r="AT1844">
        <v>2</v>
      </c>
      <c r="AU1844" s="95">
        <v>47</v>
      </c>
      <c r="AV1844" s="97">
        <v>19</v>
      </c>
      <c r="AW1844" s="100">
        <f t="shared" si="716"/>
        <v>47019</v>
      </c>
      <c r="AX1844" s="1"/>
      <c r="AY1844" s="7" t="s">
        <v>1461</v>
      </c>
    </row>
    <row r="1845" spans="1:51" ht="13" hidden="1" customHeight="1" outlineLevel="1">
      <c r="A1845" t="s">
        <v>2419</v>
      </c>
      <c r="B1845" t="s">
        <v>1321</v>
      </c>
      <c r="C1845" s="1">
        <f t="shared" si="728"/>
        <v>8616</v>
      </c>
      <c r="D1845" s="7">
        <f>IF(N1845&gt;0, RANK(N1845,(N1845:P1845,Q1845:AE1845)),0)</f>
        <v>2</v>
      </c>
      <c r="E1845" s="7">
        <f>IF(O1845&gt;0,RANK(O1845,(N1845:P1845,Q1845:AE1845)),0)</f>
        <v>1</v>
      </c>
      <c r="F1845" s="7">
        <f>IF(P1845&gt;0,RANK(P1845,(N1845:P1845,Q1845:AE1845)),0)</f>
        <v>9</v>
      </c>
      <c r="G1845" s="1">
        <f t="shared" si="726"/>
        <v>3176</v>
      </c>
      <c r="H1845" s="2">
        <f t="shared" si="727"/>
        <v>0.36861652739090067</v>
      </c>
      <c r="I1845" s="2"/>
      <c r="J1845" s="2">
        <f t="shared" si="729"/>
        <v>0.27460538532961931</v>
      </c>
      <c r="K1845" s="2">
        <f t="shared" si="730"/>
        <v>0.64322191272051998</v>
      </c>
      <c r="L1845" s="2">
        <f t="shared" si="731"/>
        <v>2.0891364902506965E-3</v>
      </c>
      <c r="M1845" s="2">
        <f t="shared" si="732"/>
        <v>8.0083565459610012E-2</v>
      </c>
      <c r="N1845" s="55">
        <v>2366</v>
      </c>
      <c r="O1845" s="55">
        <v>5542</v>
      </c>
      <c r="P1845" s="55">
        <v>18</v>
      </c>
      <c r="Q1845" s="55">
        <v>55</v>
      </c>
      <c r="R1845" s="55">
        <v>77</v>
      </c>
      <c r="S1845" s="55">
        <v>324</v>
      </c>
      <c r="Y1845" s="55">
        <v>72</v>
      </c>
      <c r="Z1845" s="55">
        <v>84</v>
      </c>
      <c r="AA1845" s="55">
        <v>17</v>
      </c>
      <c r="AB1845" s="55">
        <v>2</v>
      </c>
      <c r="AC1845" s="55">
        <v>13</v>
      </c>
      <c r="AD1845" s="55">
        <v>46</v>
      </c>
      <c r="AE1845" s="55">
        <v>0</v>
      </c>
      <c r="AG1845" s="7">
        <f>IF(Q1845&gt;0,RANK(Q1845,(N1845:P1845,Q1845:AE1845)),0)</f>
        <v>7</v>
      </c>
      <c r="AH1845" s="7">
        <f>IF(R1845&gt;0,RANK(R1845,(N1845:P1845,Q1845:AE1845)),0)</f>
        <v>5</v>
      </c>
      <c r="AI1845" s="7">
        <f>IF(T1845&gt;0,RANK(T1845,(N1845:P1845,Q1845:AE1845)),0)</f>
        <v>0</v>
      </c>
      <c r="AJ1845" s="7">
        <f>IF(S1845&gt;0,RANK(S1845,(N1845:P1845,Q1845:AE1845)),0)</f>
        <v>3</v>
      </c>
      <c r="AK1845" s="2">
        <f t="shared" si="733"/>
        <v>6.3834726090993502E-3</v>
      </c>
      <c r="AL1845" s="2">
        <f t="shared" si="734"/>
        <v>8.9368616527390893E-3</v>
      </c>
      <c r="AM1845" s="2">
        <f t="shared" si="735"/>
        <v>0</v>
      </c>
      <c r="AN1845" s="2">
        <f t="shared" si="736"/>
        <v>3.7604456824512536E-2</v>
      </c>
      <c r="AP1845" t="s">
        <v>2419</v>
      </c>
      <c r="AQ1845" t="s">
        <v>1321</v>
      </c>
      <c r="AR1845" s="1"/>
      <c r="AS1845" s="1"/>
      <c r="AT1845">
        <v>2</v>
      </c>
      <c r="AU1845" s="95">
        <v>47</v>
      </c>
      <c r="AV1845" s="97">
        <v>21</v>
      </c>
      <c r="AW1845" s="100">
        <f t="shared" ref="AW1845:AW1908" si="737">1000*AU1845+AV1845</f>
        <v>47021</v>
      </c>
      <c r="AX1845" s="1"/>
      <c r="AY1845" s="7" t="s">
        <v>1461</v>
      </c>
    </row>
    <row r="1846" spans="1:51" ht="13" hidden="1" customHeight="1" outlineLevel="1">
      <c r="A1846" t="s">
        <v>2004</v>
      </c>
      <c r="B1846" t="s">
        <v>1321</v>
      </c>
      <c r="C1846" s="1">
        <f t="shared" si="728"/>
        <v>3404</v>
      </c>
      <c r="D1846" s="7">
        <f>IF(N1846&gt;0, RANK(N1846,(N1846:P1846,Q1846:AE1846)),0)</f>
        <v>2</v>
      </c>
      <c r="E1846" s="7">
        <f>IF(O1846&gt;0,RANK(O1846,(N1846:P1846,Q1846:AE1846)),0)</f>
        <v>1</v>
      </c>
      <c r="F1846" s="7">
        <f>IF(P1846&gt;0,RANK(P1846,(N1846:P1846,Q1846:AE1846)),0)</f>
        <v>10</v>
      </c>
      <c r="G1846" s="1">
        <f t="shared" si="726"/>
        <v>1762</v>
      </c>
      <c r="H1846" s="2">
        <f t="shared" si="727"/>
        <v>0.51762632197414804</v>
      </c>
      <c r="I1846" s="2"/>
      <c r="J1846" s="2">
        <f t="shared" si="729"/>
        <v>0.18977673325499411</v>
      </c>
      <c r="K1846" s="2">
        <f t="shared" si="730"/>
        <v>0.70740305522914215</v>
      </c>
      <c r="L1846" s="2">
        <f t="shared" si="731"/>
        <v>1.7626321974148062E-3</v>
      </c>
      <c r="M1846" s="2">
        <f t="shared" si="732"/>
        <v>0.10105757931844893</v>
      </c>
      <c r="N1846" s="55">
        <v>646</v>
      </c>
      <c r="O1846" s="55">
        <v>2408</v>
      </c>
      <c r="P1846" s="55">
        <v>6</v>
      </c>
      <c r="Q1846" s="55">
        <v>15</v>
      </c>
      <c r="R1846" s="55">
        <v>19</v>
      </c>
      <c r="S1846" s="55">
        <v>181</v>
      </c>
      <c r="Y1846" s="55">
        <v>51</v>
      </c>
      <c r="Z1846" s="55">
        <v>43</v>
      </c>
      <c r="AA1846" s="55">
        <v>8</v>
      </c>
      <c r="AB1846" s="55">
        <v>2</v>
      </c>
      <c r="AC1846" s="55">
        <v>4</v>
      </c>
      <c r="AD1846" s="55">
        <v>21</v>
      </c>
      <c r="AE1846" s="55">
        <v>0</v>
      </c>
      <c r="AG1846" s="7">
        <f>IF(Q1846&gt;0,RANK(Q1846,(N1846:P1846,Q1846:AE1846)),0)</f>
        <v>8</v>
      </c>
      <c r="AH1846" s="7">
        <f>IF(R1846&gt;0,RANK(R1846,(N1846:P1846,Q1846:AE1846)),0)</f>
        <v>7</v>
      </c>
      <c r="AI1846" s="7">
        <f>IF(T1846&gt;0,RANK(T1846,(N1846:P1846,Q1846:AE1846)),0)</f>
        <v>0</v>
      </c>
      <c r="AJ1846" s="7">
        <f>IF(S1846&gt;0,RANK(S1846,(N1846:P1846,Q1846:AE1846)),0)</f>
        <v>3</v>
      </c>
      <c r="AK1846" s="2">
        <f t="shared" si="733"/>
        <v>4.4065804935370153E-3</v>
      </c>
      <c r="AL1846" s="2">
        <f t="shared" si="734"/>
        <v>5.5816686251468862E-3</v>
      </c>
      <c r="AM1846" s="2">
        <f t="shared" si="735"/>
        <v>0</v>
      </c>
      <c r="AN1846" s="2">
        <f t="shared" si="736"/>
        <v>5.3172737955346654E-2</v>
      </c>
      <c r="AP1846" t="s">
        <v>2004</v>
      </c>
      <c r="AQ1846" t="s">
        <v>1321</v>
      </c>
      <c r="AR1846" s="1"/>
      <c r="AS1846" s="1"/>
      <c r="AT1846">
        <v>2</v>
      </c>
      <c r="AU1846" s="95">
        <v>47</v>
      </c>
      <c r="AV1846" s="97">
        <v>23</v>
      </c>
      <c r="AW1846" s="100">
        <f t="shared" si="737"/>
        <v>47023</v>
      </c>
      <c r="AX1846" s="1"/>
      <c r="AY1846" s="7" t="s">
        <v>1461</v>
      </c>
    </row>
    <row r="1847" spans="1:51" ht="13" hidden="1" customHeight="1" outlineLevel="1">
      <c r="A1847" t="s">
        <v>1921</v>
      </c>
      <c r="B1847" t="s">
        <v>1321</v>
      </c>
      <c r="C1847" s="1">
        <f t="shared" si="728"/>
        <v>5330</v>
      </c>
      <c r="D1847" s="7">
        <f>IF(N1847&gt;0, RANK(N1847,(N1847:P1847,Q1847:AE1847)),0)</f>
        <v>2</v>
      </c>
      <c r="E1847" s="7">
        <f>IF(O1847&gt;0,RANK(O1847,(N1847:P1847,Q1847:AE1847)),0)</f>
        <v>1</v>
      </c>
      <c r="F1847" s="7">
        <f>IF(P1847&gt;0,RANK(P1847,(N1847:P1847,Q1847:AE1847)),0)</f>
        <v>10</v>
      </c>
      <c r="G1847" s="1">
        <f t="shared" si="726"/>
        <v>2369</v>
      </c>
      <c r="H1847" s="2">
        <f t="shared" si="727"/>
        <v>0.44446529080675423</v>
      </c>
      <c r="I1847" s="2"/>
      <c r="J1847" s="2">
        <f t="shared" si="729"/>
        <v>0.24878048780487805</v>
      </c>
      <c r="K1847" s="2">
        <f t="shared" si="730"/>
        <v>0.69324577861163228</v>
      </c>
      <c r="L1847" s="2">
        <f t="shared" si="731"/>
        <v>1.6885553470919325E-3</v>
      </c>
      <c r="M1847" s="2">
        <f t="shared" si="732"/>
        <v>5.628517823639774E-2</v>
      </c>
      <c r="N1847" s="55">
        <v>1326</v>
      </c>
      <c r="O1847" s="55">
        <v>3695</v>
      </c>
      <c r="P1847" s="55">
        <v>9</v>
      </c>
      <c r="Q1847" s="55">
        <v>37</v>
      </c>
      <c r="R1847" s="55">
        <v>19</v>
      </c>
      <c r="S1847" s="55">
        <v>128</v>
      </c>
      <c r="Y1847" s="55">
        <v>38</v>
      </c>
      <c r="Z1847" s="55">
        <v>18</v>
      </c>
      <c r="AA1847" s="55">
        <v>13</v>
      </c>
      <c r="AB1847" s="55">
        <v>6</v>
      </c>
      <c r="AC1847" s="55">
        <v>9</v>
      </c>
      <c r="AD1847" s="55">
        <v>32</v>
      </c>
      <c r="AE1847" s="55">
        <v>0</v>
      </c>
      <c r="AG1847" s="7">
        <f>IF(Q1847&gt;0,RANK(Q1847,(N1847:P1847,Q1847:AE1847)),0)</f>
        <v>5</v>
      </c>
      <c r="AH1847" s="7">
        <f>IF(R1847&gt;0,RANK(R1847,(N1847:P1847,Q1847:AE1847)),0)</f>
        <v>7</v>
      </c>
      <c r="AI1847" s="7">
        <f>IF(T1847&gt;0,RANK(T1847,(N1847:P1847,Q1847:AE1847)),0)</f>
        <v>0</v>
      </c>
      <c r="AJ1847" s="7">
        <f>IF(S1847&gt;0,RANK(S1847,(N1847:P1847,Q1847:AE1847)),0)</f>
        <v>3</v>
      </c>
      <c r="AK1847" s="2">
        <f t="shared" si="733"/>
        <v>6.9418386491557228E-3</v>
      </c>
      <c r="AL1847" s="2">
        <f t="shared" si="734"/>
        <v>3.5647279549718574E-3</v>
      </c>
      <c r="AM1847" s="2">
        <f t="shared" si="735"/>
        <v>0</v>
      </c>
      <c r="AN1847" s="2">
        <f t="shared" si="736"/>
        <v>2.4015009380863039E-2</v>
      </c>
      <c r="AP1847" t="s">
        <v>1921</v>
      </c>
      <c r="AQ1847" t="s">
        <v>1321</v>
      </c>
      <c r="AT1847">
        <v>2</v>
      </c>
      <c r="AU1847" s="95">
        <v>47</v>
      </c>
      <c r="AV1847" s="97">
        <v>25</v>
      </c>
      <c r="AW1847" s="100">
        <f t="shared" si="737"/>
        <v>47025</v>
      </c>
      <c r="AY1847" s="7" t="s">
        <v>1461</v>
      </c>
    </row>
    <row r="1848" spans="1:51" ht="13" hidden="1" customHeight="1" outlineLevel="1">
      <c r="A1848" t="s">
        <v>1282</v>
      </c>
      <c r="B1848" t="s">
        <v>1321</v>
      </c>
      <c r="C1848" s="1">
        <f t="shared" si="728"/>
        <v>1469</v>
      </c>
      <c r="D1848" s="7">
        <f>IF(N1848&gt;0, RANK(N1848,(N1848:P1848,Q1848:AE1848)),0)</f>
        <v>2</v>
      </c>
      <c r="E1848" s="7">
        <f>IF(O1848&gt;0,RANK(O1848,(N1848:P1848,Q1848:AE1848)),0)</f>
        <v>1</v>
      </c>
      <c r="F1848" s="7">
        <f>IF(P1848&gt;0,RANK(P1848,(N1848:P1848,Q1848:AE1848)),0)</f>
        <v>9</v>
      </c>
      <c r="G1848" s="1">
        <f t="shared" si="726"/>
        <v>437</v>
      </c>
      <c r="H1848" s="2">
        <f t="shared" si="727"/>
        <v>0.29748127978216476</v>
      </c>
      <c r="I1848" s="2"/>
      <c r="J1848" s="2">
        <f t="shared" si="729"/>
        <v>0.31858407079646017</v>
      </c>
      <c r="K1848" s="2">
        <f t="shared" si="730"/>
        <v>0.61606535057862488</v>
      </c>
      <c r="L1848" s="2">
        <f t="shared" si="731"/>
        <v>2.0422055820285907E-3</v>
      </c>
      <c r="M1848" s="2">
        <f t="shared" si="732"/>
        <v>6.3308373042886293E-2</v>
      </c>
      <c r="N1848" s="55">
        <v>468</v>
      </c>
      <c r="O1848" s="55">
        <v>905</v>
      </c>
      <c r="P1848" s="55">
        <v>3</v>
      </c>
      <c r="Q1848" s="55">
        <v>8</v>
      </c>
      <c r="R1848" s="55">
        <v>10</v>
      </c>
      <c r="S1848" s="55">
        <v>37</v>
      </c>
      <c r="Y1848" s="55">
        <v>16</v>
      </c>
      <c r="Z1848" s="55">
        <v>13</v>
      </c>
      <c r="AA1848" s="55">
        <v>1</v>
      </c>
      <c r="AB1848" s="55">
        <v>0</v>
      </c>
      <c r="AC1848" s="55">
        <v>2</v>
      </c>
      <c r="AD1848" s="55">
        <v>6</v>
      </c>
      <c r="AE1848" s="55">
        <v>0</v>
      </c>
      <c r="AG1848" s="7">
        <f>IF(Q1848&gt;0,RANK(Q1848,(N1848:P1848,Q1848:AE1848)),0)</f>
        <v>7</v>
      </c>
      <c r="AH1848" s="7">
        <f>IF(R1848&gt;0,RANK(R1848,(N1848:P1848,Q1848:AE1848)),0)</f>
        <v>6</v>
      </c>
      <c r="AI1848" s="7">
        <f>IF(T1848&gt;0,RANK(T1848,(N1848:P1848,Q1848:AE1848)),0)</f>
        <v>0</v>
      </c>
      <c r="AJ1848" s="7">
        <f>IF(S1848&gt;0,RANK(S1848,(N1848:P1848,Q1848:AE1848)),0)</f>
        <v>3</v>
      </c>
      <c r="AK1848" s="2">
        <f t="shared" si="733"/>
        <v>5.445881552076242E-3</v>
      </c>
      <c r="AL1848" s="2">
        <f t="shared" si="734"/>
        <v>6.8073519400953025E-3</v>
      </c>
      <c r="AM1848" s="2">
        <f t="shared" si="735"/>
        <v>0</v>
      </c>
      <c r="AN1848" s="2">
        <f t="shared" si="736"/>
        <v>2.518720217835262E-2</v>
      </c>
      <c r="AP1848" t="s">
        <v>1282</v>
      </c>
      <c r="AQ1848" t="s">
        <v>1321</v>
      </c>
      <c r="AT1848">
        <v>2</v>
      </c>
      <c r="AU1848" s="95">
        <v>47</v>
      </c>
      <c r="AV1848" s="97">
        <v>27</v>
      </c>
      <c r="AW1848" s="100">
        <f t="shared" si="737"/>
        <v>47027</v>
      </c>
      <c r="AY1848" s="7" t="s">
        <v>1461</v>
      </c>
    </row>
    <row r="1849" spans="1:51" ht="13" hidden="1" customHeight="1" outlineLevel="1">
      <c r="A1849" t="s">
        <v>1180</v>
      </c>
      <c r="B1849" t="s">
        <v>1321</v>
      </c>
      <c r="C1849" s="1">
        <f t="shared" si="728"/>
        <v>7309</v>
      </c>
      <c r="D1849" s="7">
        <f>IF(N1849&gt;0, RANK(N1849,(N1849:P1849,Q1849:AE1849)),0)</f>
        <v>2</v>
      </c>
      <c r="E1849" s="7">
        <f>IF(O1849&gt;0,RANK(O1849,(N1849:P1849,Q1849:AE1849)),0)</f>
        <v>1</v>
      </c>
      <c r="F1849" s="7">
        <f>IF(P1849&gt;0,RANK(P1849,(N1849:P1849,Q1849:AE1849)),0)</f>
        <v>10</v>
      </c>
      <c r="G1849" s="1">
        <f t="shared" si="726"/>
        <v>1892</v>
      </c>
      <c r="H1849" s="2">
        <f t="shared" si="727"/>
        <v>0.25885894103160489</v>
      </c>
      <c r="I1849" s="2"/>
      <c r="J1849" s="2">
        <f t="shared" si="729"/>
        <v>0.34190723765220959</v>
      </c>
      <c r="K1849" s="2">
        <f t="shared" si="730"/>
        <v>0.60076617868381443</v>
      </c>
      <c r="L1849" s="2">
        <f t="shared" si="731"/>
        <v>1.3681762210972772E-3</v>
      </c>
      <c r="M1849" s="2">
        <f t="shared" si="732"/>
        <v>5.5958407442878638E-2</v>
      </c>
      <c r="N1849" s="55">
        <v>2499</v>
      </c>
      <c r="O1849" s="55">
        <v>4391</v>
      </c>
      <c r="P1849" s="55">
        <v>10</v>
      </c>
      <c r="Q1849" s="55">
        <v>40</v>
      </c>
      <c r="R1849" s="55">
        <v>53</v>
      </c>
      <c r="S1849" s="55">
        <v>149</v>
      </c>
      <c r="Y1849" s="55">
        <v>82</v>
      </c>
      <c r="Z1849" s="55">
        <v>23</v>
      </c>
      <c r="AA1849" s="55">
        <v>13</v>
      </c>
      <c r="AB1849" s="55">
        <v>7</v>
      </c>
      <c r="AC1849" s="55">
        <v>7</v>
      </c>
      <c r="AD1849" s="55">
        <v>35</v>
      </c>
      <c r="AE1849" s="55">
        <v>0</v>
      </c>
      <c r="AG1849" s="7">
        <f>IF(Q1849&gt;0,RANK(Q1849,(N1849:P1849,Q1849:AE1849)),0)</f>
        <v>6</v>
      </c>
      <c r="AH1849" s="7">
        <f>IF(R1849&gt;0,RANK(R1849,(N1849:P1849,Q1849:AE1849)),0)</f>
        <v>5</v>
      </c>
      <c r="AI1849" s="7">
        <f>IF(T1849&gt;0,RANK(T1849,(N1849:P1849,Q1849:AE1849)),0)</f>
        <v>0</v>
      </c>
      <c r="AJ1849" s="7">
        <f>IF(S1849&gt;0,RANK(S1849,(N1849:P1849,Q1849:AE1849)),0)</f>
        <v>3</v>
      </c>
      <c r="AK1849" s="2">
        <f t="shared" si="733"/>
        <v>5.4727048843891089E-3</v>
      </c>
      <c r="AL1849" s="2">
        <f t="shared" si="734"/>
        <v>7.2513339718155694E-3</v>
      </c>
      <c r="AM1849" s="2">
        <f t="shared" si="735"/>
        <v>0</v>
      </c>
      <c r="AN1849" s="2">
        <f t="shared" si="736"/>
        <v>2.0385825694349432E-2</v>
      </c>
      <c r="AP1849" t="s">
        <v>1180</v>
      </c>
      <c r="AQ1849" t="s">
        <v>1321</v>
      </c>
      <c r="AT1849">
        <v>2</v>
      </c>
      <c r="AU1849" s="95">
        <v>47</v>
      </c>
      <c r="AV1849" s="97">
        <v>29</v>
      </c>
      <c r="AW1849" s="100">
        <f t="shared" si="737"/>
        <v>47029</v>
      </c>
      <c r="AY1849" s="7" t="s">
        <v>1461</v>
      </c>
    </row>
    <row r="1850" spans="1:51" ht="13" hidden="1" customHeight="1" outlineLevel="1">
      <c r="A1850" t="s">
        <v>996</v>
      </c>
      <c r="B1850" t="s">
        <v>1321</v>
      </c>
      <c r="C1850" s="1">
        <f t="shared" si="728"/>
        <v>11324</v>
      </c>
      <c r="D1850" s="7">
        <f>IF(N1850&gt;0, RANK(N1850,(N1850:P1850,Q1850:AE1850)),0)</f>
        <v>2</v>
      </c>
      <c r="E1850" s="7">
        <f>IF(O1850&gt;0,RANK(O1850,(N1850:P1850,Q1850:AE1850)),0)</f>
        <v>1</v>
      </c>
      <c r="F1850" s="7">
        <f>IF(P1850&gt;0,RANK(P1850,(N1850:P1850,Q1850:AE1850)),0)</f>
        <v>10</v>
      </c>
      <c r="G1850" s="1">
        <f t="shared" si="726"/>
        <v>4377</v>
      </c>
      <c r="H1850" s="2">
        <f t="shared" si="727"/>
        <v>0.38652419639703284</v>
      </c>
      <c r="I1850" s="2"/>
      <c r="J1850" s="2">
        <f t="shared" si="729"/>
        <v>0.26819145178382198</v>
      </c>
      <c r="K1850" s="2">
        <f t="shared" si="730"/>
        <v>0.65471564818085481</v>
      </c>
      <c r="L1850" s="2">
        <f t="shared" si="731"/>
        <v>1.6778523489932886E-3</v>
      </c>
      <c r="M1850" s="2">
        <f t="shared" si="732"/>
        <v>7.5415047686329922E-2</v>
      </c>
      <c r="N1850" s="55">
        <v>3037</v>
      </c>
      <c r="O1850" s="55">
        <v>7414</v>
      </c>
      <c r="P1850" s="55">
        <v>19</v>
      </c>
      <c r="Q1850" s="55">
        <v>68</v>
      </c>
      <c r="R1850" s="55">
        <v>94</v>
      </c>
      <c r="S1850" s="55">
        <v>354</v>
      </c>
      <c r="Y1850" s="55">
        <v>140</v>
      </c>
      <c r="Z1850" s="55">
        <v>74</v>
      </c>
      <c r="AA1850" s="55">
        <v>29</v>
      </c>
      <c r="AB1850" s="55">
        <v>9</v>
      </c>
      <c r="AC1850" s="55">
        <v>15</v>
      </c>
      <c r="AD1850" s="55">
        <v>70</v>
      </c>
      <c r="AE1850" s="55">
        <v>1</v>
      </c>
      <c r="AG1850" s="7">
        <f>IF(Q1850&gt;0,RANK(Q1850,(N1850:P1850,Q1850:AE1850)),0)</f>
        <v>8</v>
      </c>
      <c r="AH1850" s="7">
        <f>IF(R1850&gt;0,RANK(R1850,(N1850:P1850,Q1850:AE1850)),0)</f>
        <v>5</v>
      </c>
      <c r="AI1850" s="7">
        <f>IF(T1850&gt;0,RANK(T1850,(N1850:P1850,Q1850:AE1850)),0)</f>
        <v>0</v>
      </c>
      <c r="AJ1850" s="7">
        <f>IF(S1850&gt;0,RANK(S1850,(N1850:P1850,Q1850:AE1850)),0)</f>
        <v>3</v>
      </c>
      <c r="AK1850" s="2">
        <f t="shared" si="733"/>
        <v>6.0049452490286122E-3</v>
      </c>
      <c r="AL1850" s="2">
        <f t="shared" si="734"/>
        <v>8.300953726598375E-3</v>
      </c>
      <c r="AM1850" s="2">
        <f t="shared" si="735"/>
        <v>0</v>
      </c>
      <c r="AN1850" s="2">
        <f t="shared" si="736"/>
        <v>3.1261038502296008E-2</v>
      </c>
      <c r="AP1850" t="s">
        <v>996</v>
      </c>
      <c r="AQ1850" t="s">
        <v>1321</v>
      </c>
      <c r="AT1850">
        <v>2</v>
      </c>
      <c r="AU1850" s="95">
        <v>47</v>
      </c>
      <c r="AV1850" s="97">
        <v>31</v>
      </c>
      <c r="AW1850" s="100">
        <f t="shared" si="737"/>
        <v>47031</v>
      </c>
      <c r="AY1850" s="7" t="s">
        <v>1461</v>
      </c>
    </row>
    <row r="1851" spans="1:51" ht="13" hidden="1" customHeight="1" outlineLevel="1">
      <c r="A1851" t="s">
        <v>1322</v>
      </c>
      <c r="B1851" t="s">
        <v>1321</v>
      </c>
      <c r="C1851" s="1">
        <f t="shared" si="728"/>
        <v>2913</v>
      </c>
      <c r="D1851" s="7">
        <f>IF(N1851&gt;0, RANK(N1851,(N1851:P1851,Q1851:AE1851)),0)</f>
        <v>2</v>
      </c>
      <c r="E1851" s="7">
        <f>IF(O1851&gt;0,RANK(O1851,(N1851:P1851,Q1851:AE1851)),0)</f>
        <v>1</v>
      </c>
      <c r="F1851" s="7">
        <f>IF(P1851&gt;0,RANK(P1851,(N1851:P1851,Q1851:AE1851)),0)</f>
        <v>8</v>
      </c>
      <c r="G1851" s="1">
        <f t="shared" si="726"/>
        <v>1243</v>
      </c>
      <c r="H1851" s="2">
        <f t="shared" si="727"/>
        <v>0.42670786131136285</v>
      </c>
      <c r="I1851" s="2"/>
      <c r="J1851" s="2">
        <f t="shared" si="729"/>
        <v>0.25300377617576381</v>
      </c>
      <c r="K1851" s="2">
        <f t="shared" si="730"/>
        <v>0.67971163748712671</v>
      </c>
      <c r="L1851" s="2">
        <f t="shared" si="731"/>
        <v>2.0597322348094747E-3</v>
      </c>
      <c r="M1851" s="2">
        <f t="shared" si="732"/>
        <v>6.522485410230007E-2</v>
      </c>
      <c r="N1851" s="55">
        <v>737</v>
      </c>
      <c r="O1851" s="55">
        <v>1980</v>
      </c>
      <c r="P1851" s="55">
        <v>6</v>
      </c>
      <c r="Q1851" s="55">
        <v>6</v>
      </c>
      <c r="R1851" s="55">
        <v>15</v>
      </c>
      <c r="S1851" s="55">
        <v>97</v>
      </c>
      <c r="Y1851" s="55">
        <v>34</v>
      </c>
      <c r="Z1851" s="55">
        <v>15</v>
      </c>
      <c r="AA1851" s="55">
        <v>2</v>
      </c>
      <c r="AB1851" s="55">
        <v>1</v>
      </c>
      <c r="AC1851" s="55">
        <v>1</v>
      </c>
      <c r="AD1851" s="55">
        <v>19</v>
      </c>
      <c r="AE1851" s="55">
        <v>0</v>
      </c>
      <c r="AG1851" s="7">
        <f>IF(Q1851&gt;0,RANK(Q1851,(N1851:P1851,Q1851:AE1851)),0)</f>
        <v>8</v>
      </c>
      <c r="AH1851" s="7">
        <f>IF(R1851&gt;0,RANK(R1851,(N1851:P1851,Q1851:AE1851)),0)</f>
        <v>6</v>
      </c>
      <c r="AI1851" s="7">
        <f>IF(T1851&gt;0,RANK(T1851,(N1851:P1851,Q1851:AE1851)),0)</f>
        <v>0</v>
      </c>
      <c r="AJ1851" s="7">
        <f>IF(S1851&gt;0,RANK(S1851,(N1851:P1851,Q1851:AE1851)),0)</f>
        <v>3</v>
      </c>
      <c r="AK1851" s="2">
        <f t="shared" si="733"/>
        <v>2.0597322348094747E-3</v>
      </c>
      <c r="AL1851" s="2">
        <f t="shared" si="734"/>
        <v>5.1493305870236872E-3</v>
      </c>
      <c r="AM1851" s="2">
        <f t="shared" si="735"/>
        <v>0</v>
      </c>
      <c r="AN1851" s="2">
        <f t="shared" si="736"/>
        <v>3.3299004462753176E-2</v>
      </c>
      <c r="AP1851" t="s">
        <v>1322</v>
      </c>
      <c r="AQ1851" t="s">
        <v>1321</v>
      </c>
      <c r="AT1851">
        <v>2</v>
      </c>
      <c r="AU1851" s="95">
        <v>47</v>
      </c>
      <c r="AV1851" s="97">
        <v>33</v>
      </c>
      <c r="AW1851" s="100">
        <f t="shared" si="737"/>
        <v>47033</v>
      </c>
      <c r="AY1851" s="7" t="s">
        <v>1461</v>
      </c>
    </row>
    <row r="1852" spans="1:51" ht="13" hidden="1" customHeight="1" outlineLevel="1">
      <c r="A1852" t="s">
        <v>161</v>
      </c>
      <c r="B1852" t="s">
        <v>1321</v>
      </c>
      <c r="C1852" s="1">
        <f t="shared" si="728"/>
        <v>16403</v>
      </c>
      <c r="D1852" s="7">
        <f>IF(N1852&gt;0, RANK(N1852,(N1852:P1852,Q1852:AE1852)),0)</f>
        <v>2</v>
      </c>
      <c r="E1852" s="7">
        <f>IF(O1852&gt;0,RANK(O1852,(N1852:P1852,Q1852:AE1852)),0)</f>
        <v>1</v>
      </c>
      <c r="F1852" s="7">
        <f>IF(P1852&gt;0,RANK(P1852,(N1852:P1852,Q1852:AE1852)),0)</f>
        <v>9</v>
      </c>
      <c r="G1852" s="1">
        <f t="shared" si="726"/>
        <v>7702</v>
      </c>
      <c r="H1852" s="2">
        <f t="shared" si="727"/>
        <v>0.46954825336828626</v>
      </c>
      <c r="I1852" s="2"/>
      <c r="J1852" s="2">
        <f t="shared" si="729"/>
        <v>0.22782417850393222</v>
      </c>
      <c r="K1852" s="2">
        <f t="shared" si="730"/>
        <v>0.69737243187221853</v>
      </c>
      <c r="L1852" s="2">
        <f t="shared" si="731"/>
        <v>2.56050722428824E-3</v>
      </c>
      <c r="M1852" s="2">
        <f t="shared" si="732"/>
        <v>7.2242882399561004E-2</v>
      </c>
      <c r="N1852" s="55">
        <v>3737</v>
      </c>
      <c r="O1852" s="55">
        <v>11439</v>
      </c>
      <c r="P1852" s="55">
        <v>42</v>
      </c>
      <c r="Q1852" s="55">
        <v>62</v>
      </c>
      <c r="R1852" s="55">
        <v>116</v>
      </c>
      <c r="S1852" s="55">
        <v>509</v>
      </c>
      <c r="Y1852" s="55">
        <v>174</v>
      </c>
      <c r="Z1852" s="55">
        <v>190</v>
      </c>
      <c r="AA1852" s="55">
        <v>26</v>
      </c>
      <c r="AB1852" s="55">
        <v>9</v>
      </c>
      <c r="AC1852" s="55">
        <v>22</v>
      </c>
      <c r="AD1852" s="55">
        <v>77</v>
      </c>
      <c r="AE1852" s="55">
        <v>0</v>
      </c>
      <c r="AG1852" s="7">
        <f>IF(Q1852&gt;0,RANK(Q1852,(N1852:P1852,Q1852:AE1852)),0)</f>
        <v>8</v>
      </c>
      <c r="AH1852" s="7">
        <f>IF(R1852&gt;0,RANK(R1852,(N1852:P1852,Q1852:AE1852)),0)</f>
        <v>6</v>
      </c>
      <c r="AI1852" s="7">
        <f>IF(T1852&gt;0,RANK(T1852,(N1852:P1852,Q1852:AE1852)),0)</f>
        <v>0</v>
      </c>
      <c r="AJ1852" s="7">
        <f>IF(S1852&gt;0,RANK(S1852,(N1852:P1852,Q1852:AE1852)),0)</f>
        <v>3</v>
      </c>
      <c r="AK1852" s="2">
        <f t="shared" si="733"/>
        <v>3.7797963787112115E-3</v>
      </c>
      <c r="AL1852" s="2">
        <f t="shared" si="734"/>
        <v>7.0718770956532343E-3</v>
      </c>
      <c r="AM1852" s="2">
        <f t="shared" si="735"/>
        <v>0</v>
      </c>
      <c r="AN1852" s="2">
        <f t="shared" si="736"/>
        <v>3.1030908980064623E-2</v>
      </c>
      <c r="AP1852" t="s">
        <v>161</v>
      </c>
      <c r="AQ1852" t="s">
        <v>1321</v>
      </c>
      <c r="AT1852">
        <v>2</v>
      </c>
      <c r="AU1852" s="95">
        <v>47</v>
      </c>
      <c r="AV1852" s="97">
        <v>35</v>
      </c>
      <c r="AW1852" s="100">
        <f t="shared" si="737"/>
        <v>47035</v>
      </c>
      <c r="AY1852" s="7" t="s">
        <v>1461</v>
      </c>
    </row>
    <row r="1853" spans="1:51" ht="13" hidden="1" customHeight="1" outlineLevel="1">
      <c r="A1853" t="s">
        <v>2194</v>
      </c>
      <c r="B1853" t="s">
        <v>1321</v>
      </c>
      <c r="C1853" s="1">
        <f t="shared" si="728"/>
        <v>137054</v>
      </c>
      <c r="D1853" s="7">
        <f>IF(N1853&gt;0, RANK(N1853,(N1853:P1853,Q1853:AE1853)),0)</f>
        <v>1</v>
      </c>
      <c r="E1853" s="7">
        <f>IF(O1853&gt;0,RANK(O1853,(N1853:P1853,Q1853:AE1853)),0)</f>
        <v>2</v>
      </c>
      <c r="F1853" s="7">
        <f>IF(P1853&gt;0,RANK(P1853,(N1853:P1853,Q1853:AE1853)),0)</f>
        <v>11</v>
      </c>
      <c r="G1853" s="1">
        <f t="shared" si="726"/>
        <v>9693</v>
      </c>
      <c r="H1853" s="2">
        <f t="shared" si="727"/>
        <v>7.0723948224787309E-2</v>
      </c>
      <c r="I1853" s="2"/>
      <c r="J1853" s="2">
        <f t="shared" si="729"/>
        <v>0.50830329651086437</v>
      </c>
      <c r="K1853" s="2">
        <f t="shared" si="730"/>
        <v>0.43757934828607703</v>
      </c>
      <c r="L1853" s="2">
        <f t="shared" si="731"/>
        <v>1.3790184890627051E-3</v>
      </c>
      <c r="M1853" s="2">
        <f t="shared" si="732"/>
        <v>5.2738336713995901E-2</v>
      </c>
      <c r="N1853" s="55">
        <v>69665</v>
      </c>
      <c r="O1853" s="55">
        <v>59972</v>
      </c>
      <c r="P1853" s="55">
        <v>189</v>
      </c>
      <c r="Q1853" s="55">
        <v>515</v>
      </c>
      <c r="R1853" s="55">
        <v>2129</v>
      </c>
      <c r="S1853" s="55">
        <v>2238</v>
      </c>
      <c r="Y1853" s="55">
        <v>711</v>
      </c>
      <c r="Z1853" s="55">
        <v>670</v>
      </c>
      <c r="AA1853" s="55">
        <v>227</v>
      </c>
      <c r="AB1853" s="55">
        <v>97</v>
      </c>
      <c r="AC1853" s="55">
        <v>258</v>
      </c>
      <c r="AD1853" s="55">
        <v>383</v>
      </c>
      <c r="AE1853" s="55">
        <v>0</v>
      </c>
      <c r="AG1853" s="7">
        <f>IF(Q1853&gt;0,RANK(Q1853,(N1853:P1853,Q1853:AE1853)),0)</f>
        <v>7</v>
      </c>
      <c r="AH1853" s="7">
        <f>IF(R1853&gt;0,RANK(R1853,(N1853:P1853,Q1853:AE1853)),0)</f>
        <v>4</v>
      </c>
      <c r="AI1853" s="7">
        <f>IF(T1853&gt;0,RANK(T1853,(N1853:P1853,Q1853:AE1853)),0)</f>
        <v>0</v>
      </c>
      <c r="AJ1853" s="7">
        <f>IF(S1853&gt;0,RANK(S1853,(N1853:P1853,Q1853:AE1853)),0)</f>
        <v>3</v>
      </c>
      <c r="AK1853" s="2">
        <f t="shared" si="733"/>
        <v>3.7576429728428209E-3</v>
      </c>
      <c r="AL1853" s="2">
        <f t="shared" si="734"/>
        <v>1.5534023085791002E-2</v>
      </c>
      <c r="AM1853" s="2">
        <f t="shared" si="735"/>
        <v>0</v>
      </c>
      <c r="AN1853" s="2">
        <f t="shared" si="736"/>
        <v>1.6329330045091715E-2</v>
      </c>
      <c r="AP1853" t="s">
        <v>2194</v>
      </c>
      <c r="AQ1853" t="s">
        <v>1321</v>
      </c>
      <c r="AT1853">
        <v>2</v>
      </c>
      <c r="AU1853" s="95">
        <v>47</v>
      </c>
      <c r="AV1853" s="97">
        <v>37</v>
      </c>
      <c r="AW1853" s="100">
        <f t="shared" si="737"/>
        <v>47037</v>
      </c>
      <c r="AY1853" s="7" t="s">
        <v>1461</v>
      </c>
    </row>
    <row r="1854" spans="1:51" ht="13" hidden="1" customHeight="1" outlineLevel="1">
      <c r="A1854" t="s">
        <v>1303</v>
      </c>
      <c r="B1854" t="s">
        <v>1321</v>
      </c>
      <c r="C1854" s="1">
        <f t="shared" si="728"/>
        <v>2290</v>
      </c>
      <c r="D1854" s="7">
        <f>IF(N1854&gt;0, RANK(N1854,(N1854:P1854,Q1854:AE1854)),0)</f>
        <v>2</v>
      </c>
      <c r="E1854" s="7">
        <f>IF(O1854&gt;0,RANK(O1854,(N1854:P1854,Q1854:AE1854)),0)</f>
        <v>1</v>
      </c>
      <c r="F1854" s="7">
        <f>IF(P1854&gt;0,RANK(P1854,(N1854:P1854,Q1854:AE1854)),0)</f>
        <v>9</v>
      </c>
      <c r="G1854" s="1">
        <f t="shared" si="726"/>
        <v>757</v>
      </c>
      <c r="H1854" s="2">
        <f t="shared" si="727"/>
        <v>0.33056768558951966</v>
      </c>
      <c r="I1854" s="2"/>
      <c r="J1854" s="2">
        <f t="shared" si="729"/>
        <v>0.30262008733624451</v>
      </c>
      <c r="K1854" s="2">
        <f t="shared" si="730"/>
        <v>0.63318777292576423</v>
      </c>
      <c r="L1854" s="2">
        <f t="shared" si="731"/>
        <v>3.0567685589519651E-3</v>
      </c>
      <c r="M1854" s="2">
        <f t="shared" si="732"/>
        <v>6.1135371179039243E-2</v>
      </c>
      <c r="N1854" s="55">
        <v>693</v>
      </c>
      <c r="O1854" s="55">
        <v>1450</v>
      </c>
      <c r="P1854" s="55">
        <v>7</v>
      </c>
      <c r="Q1854" s="55">
        <v>8</v>
      </c>
      <c r="R1854" s="55">
        <v>9</v>
      </c>
      <c r="S1854" s="55">
        <v>57</v>
      </c>
      <c r="Y1854" s="55">
        <v>32</v>
      </c>
      <c r="Z1854" s="55">
        <v>9</v>
      </c>
      <c r="AA1854" s="55">
        <v>6</v>
      </c>
      <c r="AB1854" s="55">
        <v>2</v>
      </c>
      <c r="AC1854" s="55">
        <v>2</v>
      </c>
      <c r="AD1854" s="55">
        <v>15</v>
      </c>
      <c r="AE1854" s="55">
        <v>0</v>
      </c>
      <c r="AG1854" s="7">
        <f>IF(Q1854&gt;0,RANK(Q1854,(N1854:P1854,Q1854:AE1854)),0)</f>
        <v>8</v>
      </c>
      <c r="AH1854" s="7">
        <f>IF(R1854&gt;0,RANK(R1854,(N1854:P1854,Q1854:AE1854)),0)</f>
        <v>6</v>
      </c>
      <c r="AI1854" s="7">
        <f>IF(T1854&gt;0,RANK(T1854,(N1854:P1854,Q1854:AE1854)),0)</f>
        <v>0</v>
      </c>
      <c r="AJ1854" s="7">
        <f>IF(S1854&gt;0,RANK(S1854,(N1854:P1854,Q1854:AE1854)),0)</f>
        <v>3</v>
      </c>
      <c r="AK1854" s="2">
        <f t="shared" si="733"/>
        <v>3.4934497816593887E-3</v>
      </c>
      <c r="AL1854" s="2">
        <f t="shared" si="734"/>
        <v>3.9301310043668124E-3</v>
      </c>
      <c r="AM1854" s="2">
        <f t="shared" si="735"/>
        <v>0</v>
      </c>
      <c r="AN1854" s="2">
        <f t="shared" si="736"/>
        <v>2.4890829694323144E-2</v>
      </c>
      <c r="AP1854" t="s">
        <v>1303</v>
      </c>
      <c r="AQ1854" t="s">
        <v>1321</v>
      </c>
      <c r="AT1854">
        <v>2</v>
      </c>
      <c r="AU1854" s="95">
        <v>47</v>
      </c>
      <c r="AV1854" s="97">
        <v>39</v>
      </c>
      <c r="AW1854" s="100">
        <f t="shared" si="737"/>
        <v>47039</v>
      </c>
      <c r="AY1854" s="7" t="s">
        <v>1461</v>
      </c>
    </row>
    <row r="1855" spans="1:51" ht="13" hidden="1" customHeight="1" outlineLevel="1">
      <c r="A1855" t="s">
        <v>2039</v>
      </c>
      <c r="B1855" t="s">
        <v>1321</v>
      </c>
      <c r="C1855" s="1">
        <f t="shared" si="728"/>
        <v>3632</v>
      </c>
      <c r="D1855" s="7">
        <f>IF(N1855&gt;0, RANK(N1855,(N1855:P1855,Q1855:AE1855)),0)</f>
        <v>2</v>
      </c>
      <c r="E1855" s="7">
        <f>IF(O1855&gt;0,RANK(O1855,(N1855:P1855,Q1855:AE1855)),0)</f>
        <v>1</v>
      </c>
      <c r="F1855" s="7">
        <f>IF(P1855&gt;0,RANK(P1855,(N1855:P1855,Q1855:AE1855)),0)</f>
        <v>10</v>
      </c>
      <c r="G1855" s="1">
        <f t="shared" si="726"/>
        <v>974</v>
      </c>
      <c r="H1855" s="2">
        <f t="shared" si="727"/>
        <v>0.26817180616740088</v>
      </c>
      <c r="I1855" s="2"/>
      <c r="J1855" s="2">
        <f t="shared" si="729"/>
        <v>0.32791850220264318</v>
      </c>
      <c r="K1855" s="2">
        <f t="shared" si="730"/>
        <v>0.59609030837004406</v>
      </c>
      <c r="L1855" s="2">
        <f t="shared" si="731"/>
        <v>1.9273127753303965E-3</v>
      </c>
      <c r="M1855" s="2">
        <f t="shared" si="732"/>
        <v>7.4063876651982358E-2</v>
      </c>
      <c r="N1855" s="55">
        <v>1191</v>
      </c>
      <c r="O1855" s="55">
        <v>2165</v>
      </c>
      <c r="P1855" s="55">
        <v>7</v>
      </c>
      <c r="Q1855" s="55">
        <v>15</v>
      </c>
      <c r="R1855" s="55">
        <v>28</v>
      </c>
      <c r="S1855" s="55">
        <v>120</v>
      </c>
      <c r="Y1855" s="55">
        <v>41</v>
      </c>
      <c r="Z1855" s="55">
        <v>31</v>
      </c>
      <c r="AA1855" s="55">
        <v>10</v>
      </c>
      <c r="AB1855" s="55">
        <v>3</v>
      </c>
      <c r="AC1855" s="55">
        <v>1</v>
      </c>
      <c r="AD1855" s="55">
        <v>20</v>
      </c>
      <c r="AE1855" s="55">
        <v>0</v>
      </c>
      <c r="AG1855" s="7">
        <f>IF(Q1855&gt;0,RANK(Q1855,(N1855:P1855,Q1855:AE1855)),0)</f>
        <v>8</v>
      </c>
      <c r="AH1855" s="7">
        <f>IF(R1855&gt;0,RANK(R1855,(N1855:P1855,Q1855:AE1855)),0)</f>
        <v>6</v>
      </c>
      <c r="AI1855" s="7">
        <f>IF(T1855&gt;0,RANK(T1855,(N1855:P1855,Q1855:AE1855)),0)</f>
        <v>0</v>
      </c>
      <c r="AJ1855" s="7">
        <f>IF(S1855&gt;0,RANK(S1855,(N1855:P1855,Q1855:AE1855)),0)</f>
        <v>3</v>
      </c>
      <c r="AK1855" s="2">
        <f t="shared" si="733"/>
        <v>4.1299559471365639E-3</v>
      </c>
      <c r="AL1855" s="2">
        <f t="shared" si="734"/>
        <v>7.709251101321586E-3</v>
      </c>
      <c r="AM1855" s="2">
        <f t="shared" si="735"/>
        <v>0</v>
      </c>
      <c r="AN1855" s="2">
        <f t="shared" si="736"/>
        <v>3.3039647577092511E-2</v>
      </c>
      <c r="AP1855" t="s">
        <v>2039</v>
      </c>
      <c r="AQ1855" t="s">
        <v>1321</v>
      </c>
      <c r="AT1855">
        <v>2</v>
      </c>
      <c r="AU1855" s="95">
        <v>47</v>
      </c>
      <c r="AV1855" s="97">
        <v>41</v>
      </c>
      <c r="AW1855" s="100">
        <f t="shared" si="737"/>
        <v>47041</v>
      </c>
      <c r="AY1855" s="7" t="s">
        <v>1461</v>
      </c>
    </row>
    <row r="1856" spans="1:51" ht="13" hidden="1" customHeight="1" outlineLevel="1">
      <c r="A1856" t="s">
        <v>1575</v>
      </c>
      <c r="B1856" t="s">
        <v>1321</v>
      </c>
      <c r="C1856" s="1">
        <f t="shared" si="728"/>
        <v>10253</v>
      </c>
      <c r="D1856" s="7">
        <f>IF(N1856&gt;0, RANK(N1856,(N1856:P1856,Q1856:AE1856)),0)</f>
        <v>2</v>
      </c>
      <c r="E1856" s="7">
        <f>IF(O1856&gt;0,RANK(O1856,(N1856:P1856,Q1856:AE1856)),0)</f>
        <v>1</v>
      </c>
      <c r="F1856" s="7">
        <f>IF(P1856&gt;0,RANK(P1856,(N1856:P1856,Q1856:AE1856)),0)</f>
        <v>10</v>
      </c>
      <c r="G1856" s="1">
        <f t="shared" si="726"/>
        <v>3107</v>
      </c>
      <c r="H1856" s="2">
        <f t="shared" si="727"/>
        <v>0.30303325855847069</v>
      </c>
      <c r="I1856" s="2"/>
      <c r="J1856" s="2">
        <f t="shared" si="729"/>
        <v>0.30966546376670245</v>
      </c>
      <c r="K1856" s="2">
        <f t="shared" si="730"/>
        <v>0.61269872232517308</v>
      </c>
      <c r="L1856" s="2">
        <f t="shared" si="731"/>
        <v>2.2432458792548521E-3</v>
      </c>
      <c r="M1856" s="2">
        <f t="shared" si="732"/>
        <v>7.5392568028869608E-2</v>
      </c>
      <c r="N1856" s="55">
        <v>3175</v>
      </c>
      <c r="O1856" s="55">
        <v>6282</v>
      </c>
      <c r="P1856" s="55">
        <v>23</v>
      </c>
      <c r="Q1856" s="55">
        <v>62</v>
      </c>
      <c r="R1856" s="55">
        <v>80</v>
      </c>
      <c r="S1856" s="55">
        <v>313</v>
      </c>
      <c r="Y1856" s="55">
        <v>100</v>
      </c>
      <c r="Z1856" s="55">
        <v>102</v>
      </c>
      <c r="AA1856" s="55">
        <v>25</v>
      </c>
      <c r="AB1856" s="55">
        <v>7</v>
      </c>
      <c r="AC1856" s="55">
        <v>15</v>
      </c>
      <c r="AD1856" s="55">
        <v>69</v>
      </c>
      <c r="AE1856" s="55">
        <v>0</v>
      </c>
      <c r="AG1856" s="7">
        <f>IF(Q1856&gt;0,RANK(Q1856,(N1856:P1856,Q1856:AE1856)),0)</f>
        <v>8</v>
      </c>
      <c r="AH1856" s="7">
        <f>IF(R1856&gt;0,RANK(R1856,(N1856:P1856,Q1856:AE1856)),0)</f>
        <v>6</v>
      </c>
      <c r="AI1856" s="7">
        <f>IF(T1856&gt;0,RANK(T1856,(N1856:P1856,Q1856:AE1856)),0)</f>
        <v>0</v>
      </c>
      <c r="AJ1856" s="7">
        <f>IF(S1856&gt;0,RANK(S1856,(N1856:P1856,Q1856:AE1856)),0)</f>
        <v>3</v>
      </c>
      <c r="AK1856" s="2">
        <f t="shared" si="733"/>
        <v>6.0470106310348192E-3</v>
      </c>
      <c r="AL1856" s="2">
        <f t="shared" si="734"/>
        <v>7.8025943626255732E-3</v>
      </c>
      <c r="AM1856" s="2">
        <f t="shared" si="735"/>
        <v>0</v>
      </c>
      <c r="AN1856" s="2">
        <f t="shared" si="736"/>
        <v>3.0527650443772553E-2</v>
      </c>
      <c r="AP1856" t="s">
        <v>1575</v>
      </c>
      <c r="AQ1856" t="s">
        <v>1321</v>
      </c>
      <c r="AT1856">
        <v>2</v>
      </c>
      <c r="AU1856" s="95">
        <v>47</v>
      </c>
      <c r="AV1856" s="97">
        <v>43</v>
      </c>
      <c r="AW1856" s="100">
        <f t="shared" si="737"/>
        <v>47043</v>
      </c>
      <c r="AY1856" s="7" t="s">
        <v>1461</v>
      </c>
    </row>
    <row r="1857" spans="1:51" ht="13" hidden="1" customHeight="1" outlineLevel="1">
      <c r="A1857" t="s">
        <v>1737</v>
      </c>
      <c r="B1857" t="s">
        <v>1321</v>
      </c>
      <c r="C1857" s="1">
        <f t="shared" si="728"/>
        <v>7325</v>
      </c>
      <c r="D1857" s="7">
        <f>IF(N1857&gt;0, RANK(N1857,(N1857:P1857,Q1857:AE1857)),0)</f>
        <v>2</v>
      </c>
      <c r="E1857" s="7">
        <f>IF(O1857&gt;0,RANK(O1857,(N1857:P1857,Q1857:AE1857)),0)</f>
        <v>1</v>
      </c>
      <c r="F1857" s="7">
        <f>IF(P1857&gt;0,RANK(P1857,(N1857:P1857,Q1857:AE1857)),0)</f>
        <v>10</v>
      </c>
      <c r="G1857" s="1">
        <f t="shared" si="726"/>
        <v>3519</v>
      </c>
      <c r="H1857" s="2">
        <f t="shared" si="727"/>
        <v>0.48040955631399318</v>
      </c>
      <c r="I1857" s="2"/>
      <c r="J1857" s="2">
        <f t="shared" si="729"/>
        <v>0.21488054607508533</v>
      </c>
      <c r="K1857" s="2">
        <f t="shared" si="730"/>
        <v>0.69529010238907851</v>
      </c>
      <c r="L1857" s="2">
        <f t="shared" si="731"/>
        <v>1.6382252559726963E-3</v>
      </c>
      <c r="M1857" s="2">
        <f t="shared" si="732"/>
        <v>8.819112627986346E-2</v>
      </c>
      <c r="N1857" s="55">
        <v>1574</v>
      </c>
      <c r="O1857" s="55">
        <v>5093</v>
      </c>
      <c r="P1857" s="55">
        <v>12</v>
      </c>
      <c r="Q1857" s="55">
        <v>30</v>
      </c>
      <c r="R1857" s="55">
        <v>28</v>
      </c>
      <c r="S1857" s="55">
        <v>374</v>
      </c>
      <c r="Y1857" s="55">
        <v>99</v>
      </c>
      <c r="Z1857" s="55">
        <v>43</v>
      </c>
      <c r="AA1857" s="55">
        <v>19</v>
      </c>
      <c r="AB1857" s="55">
        <v>2</v>
      </c>
      <c r="AC1857" s="55">
        <v>9</v>
      </c>
      <c r="AD1857" s="55">
        <v>42</v>
      </c>
      <c r="AE1857" s="55">
        <v>0</v>
      </c>
      <c r="AG1857" s="7">
        <f>IF(Q1857&gt;0,RANK(Q1857,(N1857:P1857,Q1857:AE1857)),0)</f>
        <v>7</v>
      </c>
      <c r="AH1857" s="7">
        <f>IF(R1857&gt;0,RANK(R1857,(N1857:P1857,Q1857:AE1857)),0)</f>
        <v>8</v>
      </c>
      <c r="AI1857" s="7">
        <f>IF(T1857&gt;0,RANK(T1857,(N1857:P1857,Q1857:AE1857)),0)</f>
        <v>0</v>
      </c>
      <c r="AJ1857" s="7">
        <f>IF(S1857&gt;0,RANK(S1857,(N1857:P1857,Q1857:AE1857)),0)</f>
        <v>3</v>
      </c>
      <c r="AK1857" s="2">
        <f t="shared" si="733"/>
        <v>4.0955631399317407E-3</v>
      </c>
      <c r="AL1857" s="2">
        <f t="shared" si="734"/>
        <v>3.8225255972696246E-3</v>
      </c>
      <c r="AM1857" s="2">
        <f t="shared" si="735"/>
        <v>0</v>
      </c>
      <c r="AN1857" s="2">
        <f t="shared" si="736"/>
        <v>5.1058020477815699E-2</v>
      </c>
      <c r="AP1857" t="s">
        <v>1737</v>
      </c>
      <c r="AQ1857" t="s">
        <v>1321</v>
      </c>
      <c r="AT1857">
        <v>2</v>
      </c>
      <c r="AU1857" s="95">
        <v>47</v>
      </c>
      <c r="AV1857" s="97">
        <v>45</v>
      </c>
      <c r="AW1857" s="100">
        <f t="shared" si="737"/>
        <v>47045</v>
      </c>
      <c r="AY1857" s="7" t="s">
        <v>1461</v>
      </c>
    </row>
    <row r="1858" spans="1:51" ht="13" hidden="1" customHeight="1" outlineLevel="1">
      <c r="A1858" t="s">
        <v>1929</v>
      </c>
      <c r="B1858" t="s">
        <v>1321</v>
      </c>
      <c r="C1858" s="1">
        <f t="shared" si="728"/>
        <v>10532</v>
      </c>
      <c r="D1858" s="7">
        <f>IF(N1858&gt;0, RANK(N1858,(N1858:P1858,Q1858:AE1858)),0)</f>
        <v>2</v>
      </c>
      <c r="E1858" s="7">
        <f>IF(O1858&gt;0,RANK(O1858,(N1858:P1858,Q1858:AE1858)),0)</f>
        <v>1</v>
      </c>
      <c r="F1858" s="7">
        <f>IF(P1858&gt;0,RANK(P1858,(N1858:P1858,Q1858:AE1858)),0)</f>
        <v>9</v>
      </c>
      <c r="G1858" s="1">
        <f t="shared" si="726"/>
        <v>4885</v>
      </c>
      <c r="H1858" s="2">
        <f t="shared" si="727"/>
        <v>0.46382453475123431</v>
      </c>
      <c r="I1858" s="2"/>
      <c r="J1858" s="2">
        <f t="shared" si="729"/>
        <v>0.23898594758830233</v>
      </c>
      <c r="K1858" s="2">
        <f t="shared" si="730"/>
        <v>0.70281048233953669</v>
      </c>
      <c r="L1858" s="2">
        <f t="shared" si="731"/>
        <v>1.6141283706798328E-3</v>
      </c>
      <c r="M1858" s="2">
        <f t="shared" si="732"/>
        <v>5.6589441701481204E-2</v>
      </c>
      <c r="N1858" s="55">
        <v>2517</v>
      </c>
      <c r="O1858" s="55">
        <v>7402</v>
      </c>
      <c r="P1858" s="55">
        <v>17</v>
      </c>
      <c r="Q1858" s="55">
        <v>30</v>
      </c>
      <c r="R1858" s="55">
        <v>68</v>
      </c>
      <c r="S1858" s="55">
        <v>329</v>
      </c>
      <c r="Y1858" s="55">
        <v>53</v>
      </c>
      <c r="Z1858" s="55">
        <v>36</v>
      </c>
      <c r="AA1858" s="55">
        <v>17</v>
      </c>
      <c r="AB1858" s="55">
        <v>4</v>
      </c>
      <c r="AC1858" s="55">
        <v>6</v>
      </c>
      <c r="AD1858" s="55">
        <v>53</v>
      </c>
      <c r="AE1858" s="55">
        <v>0</v>
      </c>
      <c r="AG1858" s="7">
        <f>IF(Q1858&gt;0,RANK(Q1858,(N1858:P1858,Q1858:AE1858)),0)</f>
        <v>8</v>
      </c>
      <c r="AH1858" s="7">
        <f>IF(R1858&gt;0,RANK(R1858,(N1858:P1858,Q1858:AE1858)),0)</f>
        <v>4</v>
      </c>
      <c r="AI1858" s="7">
        <f>IF(T1858&gt;0,RANK(T1858,(N1858:P1858,Q1858:AE1858)),0)</f>
        <v>0</v>
      </c>
      <c r="AJ1858" s="7">
        <f>IF(S1858&gt;0,RANK(S1858,(N1858:P1858,Q1858:AE1858)),0)</f>
        <v>3</v>
      </c>
      <c r="AK1858" s="2">
        <f t="shared" si="733"/>
        <v>2.8484618306114698E-3</v>
      </c>
      <c r="AL1858" s="2">
        <f t="shared" si="734"/>
        <v>6.4565134827193312E-3</v>
      </c>
      <c r="AM1858" s="2">
        <f t="shared" si="735"/>
        <v>0</v>
      </c>
      <c r="AN1858" s="2">
        <f t="shared" si="736"/>
        <v>3.1238131409039117E-2</v>
      </c>
      <c r="AP1858" t="s">
        <v>1929</v>
      </c>
      <c r="AQ1858" t="s">
        <v>1321</v>
      </c>
      <c r="AT1858">
        <v>2</v>
      </c>
      <c r="AU1858" s="95">
        <v>47</v>
      </c>
      <c r="AV1858" s="97">
        <v>47</v>
      </c>
      <c r="AW1858" s="100">
        <f t="shared" si="737"/>
        <v>47047</v>
      </c>
      <c r="AY1858" s="7" t="s">
        <v>1461</v>
      </c>
    </row>
    <row r="1859" spans="1:51" ht="13" hidden="1" customHeight="1" outlineLevel="1">
      <c r="A1859" t="s">
        <v>741</v>
      </c>
      <c r="B1859" t="s">
        <v>1321</v>
      </c>
      <c r="C1859" s="1">
        <f t="shared" si="728"/>
        <v>3260</v>
      </c>
      <c r="D1859" s="7">
        <f>IF(N1859&gt;0, RANK(N1859,(N1859:P1859,Q1859:AE1859)),0)</f>
        <v>2</v>
      </c>
      <c r="E1859" s="7">
        <f>IF(O1859&gt;0,RANK(O1859,(N1859:P1859,Q1859:AE1859)),0)</f>
        <v>1</v>
      </c>
      <c r="F1859" s="7">
        <f>IF(P1859&gt;0,RANK(P1859,(N1859:P1859,Q1859:AE1859)),0)</f>
        <v>10</v>
      </c>
      <c r="G1859" s="1">
        <f t="shared" si="726"/>
        <v>1506</v>
      </c>
      <c r="H1859" s="2">
        <f t="shared" si="727"/>
        <v>0.46196319018404908</v>
      </c>
      <c r="I1859" s="2"/>
      <c r="J1859" s="2">
        <f t="shared" si="729"/>
        <v>0.22822085889570551</v>
      </c>
      <c r="K1859" s="2">
        <f t="shared" si="730"/>
        <v>0.69018404907975461</v>
      </c>
      <c r="L1859" s="2">
        <f t="shared" si="731"/>
        <v>1.8404907975460123E-3</v>
      </c>
      <c r="M1859" s="2">
        <f t="shared" si="732"/>
        <v>7.9754601226993835E-2</v>
      </c>
      <c r="N1859" s="55">
        <v>744</v>
      </c>
      <c r="O1859" s="55">
        <v>2250</v>
      </c>
      <c r="P1859" s="55">
        <v>6</v>
      </c>
      <c r="Q1859" s="55">
        <v>23</v>
      </c>
      <c r="R1859" s="55">
        <v>19</v>
      </c>
      <c r="S1859" s="55">
        <v>112</v>
      </c>
      <c r="Y1859" s="55">
        <v>27</v>
      </c>
      <c r="Z1859" s="55">
        <v>44</v>
      </c>
      <c r="AA1859" s="55">
        <v>10</v>
      </c>
      <c r="AB1859" s="55">
        <v>4</v>
      </c>
      <c r="AC1859" s="55">
        <v>2</v>
      </c>
      <c r="AD1859" s="55">
        <v>19</v>
      </c>
      <c r="AE1859" s="55">
        <v>0</v>
      </c>
      <c r="AG1859" s="7">
        <f>IF(Q1859&gt;0,RANK(Q1859,(N1859:P1859,Q1859:AE1859)),0)</f>
        <v>6</v>
      </c>
      <c r="AH1859" s="7">
        <f>IF(R1859&gt;0,RANK(R1859,(N1859:P1859,Q1859:AE1859)),0)</f>
        <v>7</v>
      </c>
      <c r="AI1859" s="7">
        <f>IF(T1859&gt;0,RANK(T1859,(N1859:P1859,Q1859:AE1859)),0)</f>
        <v>0</v>
      </c>
      <c r="AJ1859" s="7">
        <f>IF(S1859&gt;0,RANK(S1859,(N1859:P1859,Q1859:AE1859)),0)</f>
        <v>3</v>
      </c>
      <c r="AK1859" s="2">
        <f t="shared" si="733"/>
        <v>7.0552147239263804E-3</v>
      </c>
      <c r="AL1859" s="2">
        <f t="shared" si="734"/>
        <v>5.8282208588957057E-3</v>
      </c>
      <c r="AM1859" s="2">
        <f t="shared" si="735"/>
        <v>0</v>
      </c>
      <c r="AN1859" s="2">
        <f t="shared" si="736"/>
        <v>3.4355828220858899E-2</v>
      </c>
      <c r="AP1859" t="s">
        <v>741</v>
      </c>
      <c r="AQ1859" t="s">
        <v>1321</v>
      </c>
      <c r="AT1859">
        <v>2</v>
      </c>
      <c r="AU1859" s="95">
        <v>47</v>
      </c>
      <c r="AV1859" s="97">
        <v>49</v>
      </c>
      <c r="AW1859" s="100">
        <f t="shared" si="737"/>
        <v>47049</v>
      </c>
      <c r="AY1859" s="7" t="s">
        <v>1461</v>
      </c>
    </row>
    <row r="1860" spans="1:51" ht="13" hidden="1" customHeight="1" outlineLevel="1">
      <c r="A1860" t="s">
        <v>2389</v>
      </c>
      <c r="B1860" t="s">
        <v>1321</v>
      </c>
      <c r="C1860" s="1">
        <f t="shared" si="728"/>
        <v>9488</v>
      </c>
      <c r="D1860" s="7">
        <f>IF(N1860&gt;0, RANK(N1860,(N1860:P1860,Q1860:AE1860)),0)</f>
        <v>2</v>
      </c>
      <c r="E1860" s="7">
        <f>IF(O1860&gt;0,RANK(O1860,(N1860:P1860,Q1860:AE1860)),0)</f>
        <v>1</v>
      </c>
      <c r="F1860" s="7">
        <f>IF(P1860&gt;0,RANK(P1860,(N1860:P1860,Q1860:AE1860)),0)</f>
        <v>9</v>
      </c>
      <c r="G1860" s="1">
        <f t="shared" si="726"/>
        <v>2891</v>
      </c>
      <c r="H1860" s="2">
        <f t="shared" si="727"/>
        <v>0.30470067453625632</v>
      </c>
      <c r="I1860" s="2"/>
      <c r="J1860" s="2">
        <f t="shared" si="729"/>
        <v>0.31597807757166946</v>
      </c>
      <c r="K1860" s="2">
        <f t="shared" si="730"/>
        <v>0.62067875210792578</v>
      </c>
      <c r="L1860" s="2">
        <f t="shared" si="731"/>
        <v>2.3187183811129849E-3</v>
      </c>
      <c r="M1860" s="2">
        <f t="shared" si="732"/>
        <v>6.1024451939291832E-2</v>
      </c>
      <c r="N1860" s="55">
        <v>2998</v>
      </c>
      <c r="O1860" s="55">
        <v>5889</v>
      </c>
      <c r="P1860" s="55">
        <v>22</v>
      </c>
      <c r="Q1860" s="55">
        <v>36</v>
      </c>
      <c r="R1860" s="55">
        <v>72</v>
      </c>
      <c r="S1860" s="55">
        <v>260</v>
      </c>
      <c r="Y1860" s="55">
        <v>74</v>
      </c>
      <c r="Z1860" s="55">
        <v>42</v>
      </c>
      <c r="AA1860" s="55">
        <v>22</v>
      </c>
      <c r="AB1860" s="55">
        <v>8</v>
      </c>
      <c r="AC1860" s="55">
        <v>20</v>
      </c>
      <c r="AD1860" s="55">
        <v>45</v>
      </c>
      <c r="AE1860" s="55">
        <v>0</v>
      </c>
      <c r="AG1860" s="7">
        <f>IF(Q1860&gt;0,RANK(Q1860,(N1860:P1860,Q1860:AE1860)),0)</f>
        <v>8</v>
      </c>
      <c r="AH1860" s="7">
        <f>IF(R1860&gt;0,RANK(R1860,(N1860:P1860,Q1860:AE1860)),0)</f>
        <v>5</v>
      </c>
      <c r="AI1860" s="7">
        <f>IF(T1860&gt;0,RANK(T1860,(N1860:P1860,Q1860:AE1860)),0)</f>
        <v>0</v>
      </c>
      <c r="AJ1860" s="7">
        <f>IF(S1860&gt;0,RANK(S1860,(N1860:P1860,Q1860:AE1860)),0)</f>
        <v>3</v>
      </c>
      <c r="AK1860" s="2">
        <f t="shared" si="733"/>
        <v>3.7942664418212477E-3</v>
      </c>
      <c r="AL1860" s="2">
        <f t="shared" si="734"/>
        <v>7.5885328836424954E-3</v>
      </c>
      <c r="AM1860" s="2">
        <f t="shared" si="735"/>
        <v>0</v>
      </c>
      <c r="AN1860" s="2">
        <f t="shared" si="736"/>
        <v>2.7403035413153459E-2</v>
      </c>
      <c r="AP1860" t="s">
        <v>2389</v>
      </c>
      <c r="AQ1860" t="s">
        <v>1321</v>
      </c>
      <c r="AT1860">
        <v>2</v>
      </c>
      <c r="AU1860" s="95">
        <v>47</v>
      </c>
      <c r="AV1860" s="97">
        <v>51</v>
      </c>
      <c r="AW1860" s="100">
        <f t="shared" si="737"/>
        <v>47051</v>
      </c>
      <c r="AY1860" s="7" t="s">
        <v>1461</v>
      </c>
    </row>
    <row r="1861" spans="1:51" ht="13" hidden="1" customHeight="1" outlineLevel="1">
      <c r="A1861" t="s">
        <v>1887</v>
      </c>
      <c r="B1861" t="s">
        <v>1321</v>
      </c>
      <c r="C1861" s="1">
        <f t="shared" si="728"/>
        <v>11185</v>
      </c>
      <c r="D1861" s="7">
        <f>IF(N1861&gt;0, RANK(N1861,(N1861:P1861,Q1861:AE1861)),0)</f>
        <v>2</v>
      </c>
      <c r="E1861" s="7">
        <f>IF(O1861&gt;0,RANK(O1861,(N1861:P1861,Q1861:AE1861)),0)</f>
        <v>1</v>
      </c>
      <c r="F1861" s="7">
        <f>IF(P1861&gt;0,RANK(P1861,(N1861:P1861,Q1861:AE1861)),0)</f>
        <v>10</v>
      </c>
      <c r="G1861" s="1">
        <f t="shared" si="726"/>
        <v>4410</v>
      </c>
      <c r="H1861" s="2">
        <f t="shared" si="727"/>
        <v>0.39427805096110863</v>
      </c>
      <c r="I1861" s="2"/>
      <c r="J1861" s="2">
        <f t="shared" si="729"/>
        <v>0.25257040679481446</v>
      </c>
      <c r="K1861" s="2">
        <f t="shared" si="730"/>
        <v>0.64684845775592315</v>
      </c>
      <c r="L1861" s="2">
        <f t="shared" si="731"/>
        <v>1.1622708985248101E-3</v>
      </c>
      <c r="M1861" s="2">
        <f t="shared" si="732"/>
        <v>9.941886455073759E-2</v>
      </c>
      <c r="N1861" s="55">
        <v>2825</v>
      </c>
      <c r="O1861" s="55">
        <v>7235</v>
      </c>
      <c r="P1861" s="55">
        <v>13</v>
      </c>
      <c r="Q1861" s="55">
        <v>51</v>
      </c>
      <c r="R1861" s="55">
        <v>43</v>
      </c>
      <c r="S1861" s="55">
        <v>760</v>
      </c>
      <c r="Y1861" s="55">
        <v>107</v>
      </c>
      <c r="Z1861" s="55">
        <v>46</v>
      </c>
      <c r="AA1861" s="55">
        <v>22</v>
      </c>
      <c r="AB1861" s="55">
        <v>6</v>
      </c>
      <c r="AC1861" s="55">
        <v>10</v>
      </c>
      <c r="AD1861" s="55">
        <v>67</v>
      </c>
      <c r="AE1861" s="55">
        <v>0</v>
      </c>
      <c r="AG1861" s="7">
        <f>IF(Q1861&gt;0,RANK(Q1861,(N1861:P1861,Q1861:AE1861)),0)</f>
        <v>6</v>
      </c>
      <c r="AH1861" s="7">
        <f>IF(R1861&gt;0,RANK(R1861,(N1861:P1861,Q1861:AE1861)),0)</f>
        <v>8</v>
      </c>
      <c r="AI1861" s="7">
        <f>IF(T1861&gt;0,RANK(T1861,(N1861:P1861,Q1861:AE1861)),0)</f>
        <v>0</v>
      </c>
      <c r="AJ1861" s="7">
        <f>IF(S1861&gt;0,RANK(S1861,(N1861:P1861,Q1861:AE1861)),0)</f>
        <v>3</v>
      </c>
      <c r="AK1861" s="2">
        <f t="shared" si="733"/>
        <v>4.5596781403665623E-3</v>
      </c>
      <c r="AL1861" s="2">
        <f t="shared" si="734"/>
        <v>3.8444345105051406E-3</v>
      </c>
      <c r="AM1861" s="2">
        <f t="shared" si="735"/>
        <v>0</v>
      </c>
      <c r="AN1861" s="2">
        <f t="shared" si="736"/>
        <v>6.7948144836835048E-2</v>
      </c>
      <c r="AP1861" t="s">
        <v>1887</v>
      </c>
      <c r="AQ1861" t="s">
        <v>1321</v>
      </c>
      <c r="AT1861">
        <v>2</v>
      </c>
      <c r="AU1861" s="95">
        <v>47</v>
      </c>
      <c r="AV1861" s="97">
        <v>53</v>
      </c>
      <c r="AW1861" s="100">
        <f t="shared" si="737"/>
        <v>47053</v>
      </c>
      <c r="AY1861" s="7" t="s">
        <v>1461</v>
      </c>
    </row>
    <row r="1862" spans="1:51" ht="13" hidden="1" customHeight="1" outlineLevel="1">
      <c r="A1862" t="s">
        <v>586</v>
      </c>
      <c r="B1862" t="s">
        <v>1321</v>
      </c>
      <c r="C1862" s="1">
        <f t="shared" si="728"/>
        <v>5596</v>
      </c>
      <c r="D1862" s="7">
        <f>IF(N1862&gt;0, RANK(N1862,(N1862:P1862,Q1862:AE1862)),0)</f>
        <v>2</v>
      </c>
      <c r="E1862" s="7">
        <f>IF(O1862&gt;0,RANK(O1862,(N1862:P1862,Q1862:AE1862)),0)</f>
        <v>1</v>
      </c>
      <c r="F1862" s="7">
        <f>IF(P1862&gt;0,RANK(P1862,(N1862:P1862,Q1862:AE1862)),0)</f>
        <v>10</v>
      </c>
      <c r="G1862" s="1">
        <f t="shared" si="726"/>
        <v>1764</v>
      </c>
      <c r="H1862" s="2">
        <f t="shared" si="727"/>
        <v>0.31522516082916369</v>
      </c>
      <c r="I1862" s="2"/>
      <c r="J1862" s="2">
        <f t="shared" si="729"/>
        <v>0.30557541100786278</v>
      </c>
      <c r="K1862" s="2">
        <f t="shared" si="730"/>
        <v>0.62080057183702642</v>
      </c>
      <c r="L1862" s="2">
        <f t="shared" si="731"/>
        <v>2.5017869907076485E-3</v>
      </c>
      <c r="M1862" s="2">
        <f t="shared" si="732"/>
        <v>7.1122230164403152E-2</v>
      </c>
      <c r="N1862" s="55">
        <v>1710</v>
      </c>
      <c r="O1862" s="55">
        <v>3474</v>
      </c>
      <c r="P1862" s="55">
        <v>14</v>
      </c>
      <c r="Q1862" s="55">
        <v>29</v>
      </c>
      <c r="R1862" s="55">
        <v>22</v>
      </c>
      <c r="S1862" s="55">
        <v>177</v>
      </c>
      <c r="Y1862" s="55">
        <v>59</v>
      </c>
      <c r="Z1862" s="55">
        <v>38</v>
      </c>
      <c r="AA1862" s="55">
        <v>19</v>
      </c>
      <c r="AB1862" s="55">
        <v>6</v>
      </c>
      <c r="AC1862" s="55">
        <v>8</v>
      </c>
      <c r="AD1862" s="55">
        <v>40</v>
      </c>
      <c r="AE1862" s="55">
        <v>0</v>
      </c>
      <c r="AG1862" s="7">
        <f>IF(Q1862&gt;0,RANK(Q1862,(N1862:P1862,Q1862:AE1862)),0)</f>
        <v>7</v>
      </c>
      <c r="AH1862" s="7">
        <f>IF(R1862&gt;0,RANK(R1862,(N1862:P1862,Q1862:AE1862)),0)</f>
        <v>8</v>
      </c>
      <c r="AI1862" s="7">
        <f>IF(T1862&gt;0,RANK(T1862,(N1862:P1862,Q1862:AE1862)),0)</f>
        <v>0</v>
      </c>
      <c r="AJ1862" s="7">
        <f>IF(S1862&gt;0,RANK(S1862,(N1862:P1862,Q1862:AE1862)),0)</f>
        <v>3</v>
      </c>
      <c r="AK1862" s="2">
        <f t="shared" si="733"/>
        <v>5.1822730521801285E-3</v>
      </c>
      <c r="AL1862" s="2">
        <f t="shared" si="734"/>
        <v>3.9313795568263043E-3</v>
      </c>
      <c r="AM1862" s="2">
        <f t="shared" si="735"/>
        <v>0</v>
      </c>
      <c r="AN1862" s="2">
        <f t="shared" si="736"/>
        <v>3.162973552537527E-2</v>
      </c>
      <c r="AP1862" t="s">
        <v>586</v>
      </c>
      <c r="AQ1862" t="s">
        <v>1321</v>
      </c>
      <c r="AT1862">
        <v>2</v>
      </c>
      <c r="AU1862" s="95">
        <v>47</v>
      </c>
      <c r="AV1862" s="97">
        <v>55</v>
      </c>
      <c r="AW1862" s="100">
        <f t="shared" si="737"/>
        <v>47055</v>
      </c>
      <c r="AY1862" s="7" t="s">
        <v>1461</v>
      </c>
    </row>
    <row r="1863" spans="1:51" ht="13" hidden="1" customHeight="1" outlineLevel="1">
      <c r="A1863" t="s">
        <v>1962</v>
      </c>
      <c r="B1863" t="s">
        <v>1321</v>
      </c>
      <c r="C1863" s="1">
        <f t="shared" si="728"/>
        <v>4182</v>
      </c>
      <c r="D1863" s="7">
        <f>IF(N1863&gt;0, RANK(N1863,(N1863:P1863,Q1863:AE1863)),0)</f>
        <v>2</v>
      </c>
      <c r="E1863" s="7">
        <f>IF(O1863&gt;0,RANK(O1863,(N1863:P1863,Q1863:AE1863)),0)</f>
        <v>1</v>
      </c>
      <c r="F1863" s="7">
        <f>IF(P1863&gt;0,RANK(P1863,(N1863:P1863,Q1863:AE1863)),0)</f>
        <v>10</v>
      </c>
      <c r="G1863" s="1">
        <f t="shared" si="726"/>
        <v>1963</v>
      </c>
      <c r="H1863" s="2">
        <f t="shared" si="727"/>
        <v>0.46939263510282164</v>
      </c>
      <c r="I1863" s="2"/>
      <c r="J1863" s="2">
        <f t="shared" si="729"/>
        <v>0.23601147776183645</v>
      </c>
      <c r="K1863" s="2">
        <f t="shared" si="730"/>
        <v>0.70540411286465809</v>
      </c>
      <c r="L1863" s="2">
        <f t="shared" si="731"/>
        <v>1.1956001912960307E-3</v>
      </c>
      <c r="M1863" s="2">
        <f t="shared" si="732"/>
        <v>5.7388809182209365E-2</v>
      </c>
      <c r="N1863" s="55">
        <v>987</v>
      </c>
      <c r="O1863" s="55">
        <v>2950</v>
      </c>
      <c r="P1863" s="55">
        <v>5</v>
      </c>
      <c r="Q1863" s="55">
        <v>22</v>
      </c>
      <c r="R1863" s="55">
        <v>34</v>
      </c>
      <c r="S1863" s="55">
        <v>89</v>
      </c>
      <c r="Y1863" s="55">
        <v>42</v>
      </c>
      <c r="Z1863" s="55">
        <v>13</v>
      </c>
      <c r="AA1863" s="55">
        <v>9</v>
      </c>
      <c r="AB1863" s="55">
        <v>4</v>
      </c>
      <c r="AC1863" s="55">
        <v>5</v>
      </c>
      <c r="AD1863" s="55">
        <v>22</v>
      </c>
      <c r="AE1863" s="55">
        <v>0</v>
      </c>
      <c r="AG1863" s="7">
        <f>IF(Q1863&gt;0,RANK(Q1863,(N1863:P1863,Q1863:AE1863)),0)</f>
        <v>6</v>
      </c>
      <c r="AH1863" s="7">
        <f>IF(R1863&gt;0,RANK(R1863,(N1863:P1863,Q1863:AE1863)),0)</f>
        <v>5</v>
      </c>
      <c r="AI1863" s="7">
        <f>IF(T1863&gt;0,RANK(T1863,(N1863:P1863,Q1863:AE1863)),0)</f>
        <v>0</v>
      </c>
      <c r="AJ1863" s="7">
        <f>IF(S1863&gt;0,RANK(S1863,(N1863:P1863,Q1863:AE1863)),0)</f>
        <v>3</v>
      </c>
      <c r="AK1863" s="2">
        <f t="shared" si="733"/>
        <v>5.2606408417025345E-3</v>
      </c>
      <c r="AL1863" s="2">
        <f t="shared" si="734"/>
        <v>8.130081300813009E-3</v>
      </c>
      <c r="AM1863" s="2">
        <f t="shared" si="735"/>
        <v>0</v>
      </c>
      <c r="AN1863" s="2">
        <f t="shared" si="736"/>
        <v>2.1281683405069345E-2</v>
      </c>
      <c r="AP1863" t="s">
        <v>1962</v>
      </c>
      <c r="AQ1863" t="s">
        <v>1321</v>
      </c>
      <c r="AT1863">
        <v>2</v>
      </c>
      <c r="AU1863" s="95">
        <v>47</v>
      </c>
      <c r="AV1863" s="97">
        <v>57</v>
      </c>
      <c r="AW1863" s="100">
        <f t="shared" si="737"/>
        <v>47057</v>
      </c>
      <c r="AY1863" s="7" t="s">
        <v>1461</v>
      </c>
    </row>
    <row r="1864" spans="1:51" ht="13" hidden="1" customHeight="1" outlineLevel="1">
      <c r="A1864" t="s">
        <v>2195</v>
      </c>
      <c r="B1864" t="s">
        <v>1321</v>
      </c>
      <c r="C1864" s="1">
        <f t="shared" si="728"/>
        <v>13552</v>
      </c>
      <c r="D1864" s="7">
        <f>IF(N1864&gt;0, RANK(N1864,(N1864:P1864,Q1864:AE1864)),0)</f>
        <v>2</v>
      </c>
      <c r="E1864" s="7">
        <f>IF(O1864&gt;0,RANK(O1864,(N1864:P1864,Q1864:AE1864)),0)</f>
        <v>1</v>
      </c>
      <c r="F1864" s="7">
        <f>IF(P1864&gt;0,RANK(P1864,(N1864:P1864,Q1864:AE1864)),0)</f>
        <v>9</v>
      </c>
      <c r="G1864" s="1">
        <f t="shared" si="726"/>
        <v>6913</v>
      </c>
      <c r="H1864" s="2">
        <f t="shared" si="727"/>
        <v>0.51010920897284528</v>
      </c>
      <c r="I1864" s="2"/>
      <c r="J1864" s="2">
        <f t="shared" si="729"/>
        <v>0.20476682408500591</v>
      </c>
      <c r="K1864" s="2">
        <f t="shared" si="730"/>
        <v>0.71487603305785119</v>
      </c>
      <c r="L1864" s="2">
        <f t="shared" si="731"/>
        <v>2.8040141676505311E-3</v>
      </c>
      <c r="M1864" s="2">
        <f t="shared" si="732"/>
        <v>7.7553128689492379E-2</v>
      </c>
      <c r="N1864" s="55">
        <v>2775</v>
      </c>
      <c r="O1864" s="55">
        <v>9688</v>
      </c>
      <c r="P1864" s="55">
        <v>38</v>
      </c>
      <c r="Q1864" s="55">
        <v>73</v>
      </c>
      <c r="R1864" s="55">
        <v>132</v>
      </c>
      <c r="S1864" s="55">
        <v>434</v>
      </c>
      <c r="Y1864" s="55">
        <v>140</v>
      </c>
      <c r="Z1864" s="55">
        <v>135</v>
      </c>
      <c r="AA1864" s="55">
        <v>38</v>
      </c>
      <c r="AB1864" s="55">
        <v>3</v>
      </c>
      <c r="AC1864" s="55">
        <v>15</v>
      </c>
      <c r="AD1864" s="55">
        <v>81</v>
      </c>
      <c r="AE1864" s="55">
        <v>0</v>
      </c>
      <c r="AG1864" s="7">
        <f>IF(Q1864&gt;0,RANK(Q1864,(N1864:P1864,Q1864:AE1864)),0)</f>
        <v>8</v>
      </c>
      <c r="AH1864" s="7">
        <f>IF(R1864&gt;0,RANK(R1864,(N1864:P1864,Q1864:AE1864)),0)</f>
        <v>6</v>
      </c>
      <c r="AI1864" s="7">
        <f>IF(T1864&gt;0,RANK(T1864,(N1864:P1864,Q1864:AE1864)),0)</f>
        <v>0</v>
      </c>
      <c r="AJ1864" s="7">
        <f>IF(S1864&gt;0,RANK(S1864,(N1864:P1864,Q1864:AE1864)),0)</f>
        <v>3</v>
      </c>
      <c r="AK1864" s="2">
        <f t="shared" si="733"/>
        <v>5.3866587957497047E-3</v>
      </c>
      <c r="AL1864" s="2">
        <f t="shared" si="734"/>
        <v>9.74025974025974E-3</v>
      </c>
      <c r="AM1864" s="2">
        <f t="shared" si="735"/>
        <v>0</v>
      </c>
      <c r="AN1864" s="2">
        <f t="shared" si="736"/>
        <v>3.2024793388429749E-2</v>
      </c>
      <c r="AP1864" t="s">
        <v>2195</v>
      </c>
      <c r="AQ1864" t="s">
        <v>1321</v>
      </c>
      <c r="AT1864">
        <v>2</v>
      </c>
      <c r="AU1864" s="95">
        <v>47</v>
      </c>
      <c r="AV1864" s="97">
        <v>59</v>
      </c>
      <c r="AW1864" s="100">
        <f t="shared" si="737"/>
        <v>47059</v>
      </c>
      <c r="AY1864" s="7" t="s">
        <v>1461</v>
      </c>
    </row>
    <row r="1865" spans="1:51" ht="13" hidden="1" customHeight="1" outlineLevel="1">
      <c r="A1865" t="s">
        <v>1514</v>
      </c>
      <c r="B1865" t="s">
        <v>1321</v>
      </c>
      <c r="C1865" s="1">
        <f t="shared" si="728"/>
        <v>2376</v>
      </c>
      <c r="D1865" s="7">
        <f>IF(N1865&gt;0, RANK(N1865,(N1865:P1865,Q1865:AE1865)),0)</f>
        <v>2</v>
      </c>
      <c r="E1865" s="7">
        <f>IF(O1865&gt;0,RANK(O1865,(N1865:P1865,Q1865:AE1865)),0)</f>
        <v>1</v>
      </c>
      <c r="F1865" s="7">
        <f>IF(P1865&gt;0,RANK(P1865,(N1865:P1865,Q1865:AE1865)),0)</f>
        <v>9</v>
      </c>
      <c r="G1865" s="1">
        <f t="shared" si="726"/>
        <v>555</v>
      </c>
      <c r="H1865" s="2">
        <f t="shared" si="727"/>
        <v>0.23358585858585859</v>
      </c>
      <c r="I1865" s="2"/>
      <c r="J1865" s="2">
        <f t="shared" si="729"/>
        <v>0.34385521885521886</v>
      </c>
      <c r="K1865" s="2">
        <f t="shared" si="730"/>
        <v>0.57744107744107742</v>
      </c>
      <c r="L1865" s="2">
        <f t="shared" si="731"/>
        <v>2.5252525252525255E-3</v>
      </c>
      <c r="M1865" s="2">
        <f t="shared" si="732"/>
        <v>7.6178451178451193E-2</v>
      </c>
      <c r="N1865" s="55">
        <v>817</v>
      </c>
      <c r="O1865" s="55">
        <v>1372</v>
      </c>
      <c r="P1865" s="55">
        <v>6</v>
      </c>
      <c r="Q1865" s="55">
        <v>8</v>
      </c>
      <c r="R1865" s="55">
        <v>23</v>
      </c>
      <c r="S1865" s="55">
        <v>84</v>
      </c>
      <c r="Y1865" s="55">
        <v>23</v>
      </c>
      <c r="Z1865" s="55">
        <v>18</v>
      </c>
      <c r="AA1865" s="55">
        <v>4</v>
      </c>
      <c r="AB1865" s="55">
        <v>0</v>
      </c>
      <c r="AC1865" s="55">
        <v>3</v>
      </c>
      <c r="AD1865" s="55">
        <v>18</v>
      </c>
      <c r="AE1865" s="55">
        <v>0</v>
      </c>
      <c r="AG1865" s="7">
        <f>IF(Q1865&gt;0,RANK(Q1865,(N1865:P1865,Q1865:AE1865)),0)</f>
        <v>8</v>
      </c>
      <c r="AH1865" s="7">
        <f>IF(R1865&gt;0,RANK(R1865,(N1865:P1865,Q1865:AE1865)),0)</f>
        <v>4</v>
      </c>
      <c r="AI1865" s="7">
        <f>IF(T1865&gt;0,RANK(T1865,(N1865:P1865,Q1865:AE1865)),0)</f>
        <v>0</v>
      </c>
      <c r="AJ1865" s="7">
        <f>IF(S1865&gt;0,RANK(S1865,(N1865:P1865,Q1865:AE1865)),0)</f>
        <v>3</v>
      </c>
      <c r="AK1865" s="2">
        <f t="shared" si="733"/>
        <v>3.3670033670033669E-3</v>
      </c>
      <c r="AL1865" s="2">
        <f t="shared" si="734"/>
        <v>9.6801346801346794E-3</v>
      </c>
      <c r="AM1865" s="2">
        <f t="shared" si="735"/>
        <v>0</v>
      </c>
      <c r="AN1865" s="2">
        <f t="shared" si="736"/>
        <v>3.5353535353535352E-2</v>
      </c>
      <c r="AP1865" t="s">
        <v>1514</v>
      </c>
      <c r="AQ1865" t="s">
        <v>1321</v>
      </c>
      <c r="AT1865">
        <v>2</v>
      </c>
      <c r="AU1865" s="95">
        <v>47</v>
      </c>
      <c r="AV1865" s="97">
        <v>61</v>
      </c>
      <c r="AW1865" s="100">
        <f t="shared" si="737"/>
        <v>47061</v>
      </c>
      <c r="AY1865" s="7" t="s">
        <v>1461</v>
      </c>
    </row>
    <row r="1866" spans="1:51" ht="13" hidden="1" customHeight="1" outlineLevel="1">
      <c r="A1866" t="s">
        <v>2340</v>
      </c>
      <c r="B1866" t="s">
        <v>1321</v>
      </c>
      <c r="C1866" s="1">
        <f t="shared" si="728"/>
        <v>11280</v>
      </c>
      <c r="D1866" s="7">
        <f>IF(N1866&gt;0, RANK(N1866,(N1866:P1866,Q1866:AE1866)),0)</f>
        <v>2</v>
      </c>
      <c r="E1866" s="7">
        <f>IF(O1866&gt;0,RANK(O1866,(N1866:P1866,Q1866:AE1866)),0)</f>
        <v>1</v>
      </c>
      <c r="F1866" s="7">
        <f>IF(P1866&gt;0,RANK(P1866,(N1866:P1866,Q1866:AE1866)),0)</f>
        <v>9</v>
      </c>
      <c r="G1866" s="1">
        <f t="shared" si="726"/>
        <v>5673</v>
      </c>
      <c r="H1866" s="2">
        <f t="shared" si="727"/>
        <v>0.50292553191489364</v>
      </c>
      <c r="I1866" s="2"/>
      <c r="J1866" s="2">
        <f t="shared" si="729"/>
        <v>0.22021276595744682</v>
      </c>
      <c r="K1866" s="2">
        <f t="shared" si="730"/>
        <v>0.72313829787234041</v>
      </c>
      <c r="L1866" s="2">
        <f t="shared" si="731"/>
        <v>1.8617021276595746E-3</v>
      </c>
      <c r="M1866" s="2">
        <f t="shared" si="732"/>
        <v>5.4787234042553139E-2</v>
      </c>
      <c r="N1866" s="55">
        <v>2484</v>
      </c>
      <c r="O1866" s="55">
        <v>8157</v>
      </c>
      <c r="P1866" s="55">
        <v>21</v>
      </c>
      <c r="Q1866" s="55">
        <v>28</v>
      </c>
      <c r="R1866" s="55">
        <v>84</v>
      </c>
      <c r="S1866" s="55">
        <v>263</v>
      </c>
      <c r="Y1866" s="55">
        <v>96</v>
      </c>
      <c r="Z1866" s="55">
        <v>45</v>
      </c>
      <c r="AA1866" s="55">
        <v>19</v>
      </c>
      <c r="AB1866" s="55">
        <v>1</v>
      </c>
      <c r="AC1866" s="55">
        <v>14</v>
      </c>
      <c r="AD1866" s="55">
        <v>68</v>
      </c>
      <c r="AE1866" s="55">
        <v>0</v>
      </c>
      <c r="AG1866" s="7">
        <f>IF(Q1866&gt;0,RANK(Q1866,(N1866:P1866,Q1866:AE1866)),0)</f>
        <v>8</v>
      </c>
      <c r="AH1866" s="7">
        <f>IF(R1866&gt;0,RANK(R1866,(N1866:P1866,Q1866:AE1866)),0)</f>
        <v>5</v>
      </c>
      <c r="AI1866" s="7">
        <f>IF(T1866&gt;0,RANK(T1866,(N1866:P1866,Q1866:AE1866)),0)</f>
        <v>0</v>
      </c>
      <c r="AJ1866" s="7">
        <f>IF(S1866&gt;0,RANK(S1866,(N1866:P1866,Q1866:AE1866)),0)</f>
        <v>3</v>
      </c>
      <c r="AK1866" s="2">
        <f t="shared" si="733"/>
        <v>2.4822695035460994E-3</v>
      </c>
      <c r="AL1866" s="2">
        <f t="shared" si="734"/>
        <v>7.4468085106382982E-3</v>
      </c>
      <c r="AM1866" s="2">
        <f t="shared" si="735"/>
        <v>0</v>
      </c>
      <c r="AN1866" s="2">
        <f t="shared" si="736"/>
        <v>2.3315602836879432E-2</v>
      </c>
      <c r="AP1866" t="s">
        <v>2340</v>
      </c>
      <c r="AQ1866" t="s">
        <v>1321</v>
      </c>
      <c r="AT1866">
        <v>2</v>
      </c>
      <c r="AU1866" s="95">
        <v>47</v>
      </c>
      <c r="AV1866" s="97">
        <v>63</v>
      </c>
      <c r="AW1866" s="100">
        <f t="shared" si="737"/>
        <v>47063</v>
      </c>
      <c r="AY1866" s="7" t="s">
        <v>1461</v>
      </c>
    </row>
    <row r="1867" spans="1:51" ht="13" hidden="1" customHeight="1" outlineLevel="1">
      <c r="A1867" t="s">
        <v>2286</v>
      </c>
      <c r="B1867" t="s">
        <v>1321</v>
      </c>
      <c r="C1867" s="1">
        <f t="shared" ref="C1867:C1898" si="738">SUM(N1867:AE1867)</f>
        <v>79951</v>
      </c>
      <c r="D1867" s="7">
        <f>IF(N1867&gt;0, RANK(N1867,(N1867:P1867,Q1867:AE1867)),0)</f>
        <v>2</v>
      </c>
      <c r="E1867" s="7">
        <f>IF(O1867&gt;0,RANK(O1867,(N1867:P1867,Q1867:AE1867)),0)</f>
        <v>1</v>
      </c>
      <c r="F1867" s="7">
        <f>IF(P1867&gt;0,RANK(P1867,(N1867:P1867,Q1867:AE1867)),0)</f>
        <v>9</v>
      </c>
      <c r="G1867" s="1">
        <f t="shared" si="726"/>
        <v>25974</v>
      </c>
      <c r="H1867" s="2">
        <f t="shared" si="727"/>
        <v>0.32487398531600603</v>
      </c>
      <c r="I1867" s="2"/>
      <c r="J1867" s="2">
        <f t="shared" ref="J1867:J1898" si="739">IF($C1867=0,"-",N1867/$C1867)</f>
        <v>0.31735688108966742</v>
      </c>
      <c r="K1867" s="2">
        <f t="shared" ref="K1867:K1898" si="740">IF($C1867=0,"-",O1867/$C1867)</f>
        <v>0.64223086640567351</v>
      </c>
      <c r="L1867" s="2">
        <f t="shared" ref="L1867:L1898" si="741">IF($C1867=0,"-",P1867/$C1867)</f>
        <v>1.0881665019824643E-3</v>
      </c>
      <c r="M1867" s="2">
        <f t="shared" ref="M1867:M1898" si="742">IF(C1867=0,"-",(1-J1867-K1867-L1867))</f>
        <v>3.932408600267661E-2</v>
      </c>
      <c r="N1867" s="55">
        <v>25373</v>
      </c>
      <c r="O1867" s="55">
        <v>51347</v>
      </c>
      <c r="P1867" s="55">
        <v>87</v>
      </c>
      <c r="Q1867" s="55">
        <v>251</v>
      </c>
      <c r="R1867" s="55">
        <v>713</v>
      </c>
      <c r="S1867" s="55">
        <v>1137</v>
      </c>
      <c r="Y1867" s="55">
        <v>394</v>
      </c>
      <c r="Z1867" s="55">
        <v>238</v>
      </c>
      <c r="AA1867" s="55">
        <v>83</v>
      </c>
      <c r="AB1867" s="55">
        <v>40</v>
      </c>
      <c r="AC1867" s="55">
        <v>62</v>
      </c>
      <c r="AD1867" s="55">
        <v>226</v>
      </c>
      <c r="AE1867" s="55">
        <v>0</v>
      </c>
      <c r="AG1867" s="7">
        <f>IF(Q1867&gt;0,RANK(Q1867,(N1867:P1867,Q1867:AE1867)),0)</f>
        <v>6</v>
      </c>
      <c r="AH1867" s="7">
        <f>IF(R1867&gt;0,RANK(R1867,(N1867:P1867,Q1867:AE1867)),0)</f>
        <v>4</v>
      </c>
      <c r="AI1867" s="7">
        <f>IF(T1867&gt;0,RANK(T1867,(N1867:P1867,Q1867:AE1867)),0)</f>
        <v>0</v>
      </c>
      <c r="AJ1867" s="7">
        <f>IF(S1867&gt;0,RANK(S1867,(N1867:P1867,Q1867:AE1867)),0)</f>
        <v>3</v>
      </c>
      <c r="AK1867" s="2">
        <f t="shared" ref="AK1867:AK1898" si="743">IF($C1867=0,"-",Q1867/$C1867)</f>
        <v>3.1394228965241212E-3</v>
      </c>
      <c r="AL1867" s="2">
        <f t="shared" ref="AL1867:AL1898" si="744">IF($C1867=0,"-",R1867/$C1867)</f>
        <v>8.9179622518792759E-3</v>
      </c>
      <c r="AM1867" s="2">
        <f t="shared" ref="AM1867:AM1898" si="745">IF($C1867=0,"-",T1867/$C1867)</f>
        <v>0</v>
      </c>
      <c r="AN1867" s="2">
        <f t="shared" ref="AN1867:AN1898" si="746">IF($C1867=0,"-",S1867/$C1867)</f>
        <v>1.4221210491425999E-2</v>
      </c>
      <c r="AP1867" t="s">
        <v>2286</v>
      </c>
      <c r="AQ1867" t="s">
        <v>1321</v>
      </c>
      <c r="AT1867">
        <v>2</v>
      </c>
      <c r="AU1867" s="95">
        <v>47</v>
      </c>
      <c r="AV1867" s="97">
        <v>65</v>
      </c>
      <c r="AW1867" s="100">
        <f t="shared" si="737"/>
        <v>47065</v>
      </c>
      <c r="AY1867" s="7" t="s">
        <v>1461</v>
      </c>
    </row>
    <row r="1868" spans="1:51" ht="13" hidden="1" customHeight="1" outlineLevel="1">
      <c r="A1868" t="s">
        <v>12</v>
      </c>
      <c r="B1868" t="s">
        <v>1321</v>
      </c>
      <c r="C1868" s="1">
        <f t="shared" si="738"/>
        <v>938</v>
      </c>
      <c r="D1868" s="7">
        <f>IF(N1868&gt;0, RANK(N1868,(N1868:P1868,Q1868:AE1868)),0)</f>
        <v>2</v>
      </c>
      <c r="E1868" s="7">
        <f>IF(O1868&gt;0,RANK(O1868,(N1868:P1868,Q1868:AE1868)),0)</f>
        <v>1</v>
      </c>
      <c r="F1868" s="7">
        <f>IF(P1868&gt;0,RANK(P1868,(N1868:P1868,Q1868:AE1868)),0)</f>
        <v>0</v>
      </c>
      <c r="G1868" s="1">
        <f t="shared" si="726"/>
        <v>419</v>
      </c>
      <c r="H1868" s="2">
        <f t="shared" si="727"/>
        <v>0.44669509594882728</v>
      </c>
      <c r="I1868" s="2"/>
      <c r="J1868" s="2">
        <f t="shared" si="739"/>
        <v>0.2462686567164179</v>
      </c>
      <c r="K1868" s="2">
        <f t="shared" si="740"/>
        <v>0.69296375266524524</v>
      </c>
      <c r="L1868" s="2">
        <f t="shared" si="741"/>
        <v>0</v>
      </c>
      <c r="M1868" s="2">
        <f t="shared" si="742"/>
        <v>6.076759061833692E-2</v>
      </c>
      <c r="N1868" s="55">
        <v>231</v>
      </c>
      <c r="O1868" s="55">
        <v>650</v>
      </c>
      <c r="P1868" s="55">
        <v>0</v>
      </c>
      <c r="Q1868" s="55">
        <v>1</v>
      </c>
      <c r="R1868" s="55">
        <v>8</v>
      </c>
      <c r="S1868" s="55">
        <v>32</v>
      </c>
      <c r="Y1868" s="55">
        <v>5</v>
      </c>
      <c r="Z1868" s="55">
        <v>3</v>
      </c>
      <c r="AA1868" s="55">
        <v>1</v>
      </c>
      <c r="AB1868" s="55">
        <v>0</v>
      </c>
      <c r="AC1868" s="55">
        <v>1</v>
      </c>
      <c r="AD1868" s="55">
        <v>6</v>
      </c>
      <c r="AE1868" s="55">
        <v>0</v>
      </c>
      <c r="AG1868" s="7">
        <f>IF(Q1868&gt;0,RANK(Q1868,(N1868:P1868,Q1868:AE1868)),0)</f>
        <v>8</v>
      </c>
      <c r="AH1868" s="7">
        <f>IF(R1868&gt;0,RANK(R1868,(N1868:P1868,Q1868:AE1868)),0)</f>
        <v>4</v>
      </c>
      <c r="AI1868" s="7">
        <f>IF(T1868&gt;0,RANK(T1868,(N1868:P1868,Q1868:AE1868)),0)</f>
        <v>0</v>
      </c>
      <c r="AJ1868" s="7">
        <f>IF(S1868&gt;0,RANK(S1868,(N1868:P1868,Q1868:AE1868)),0)</f>
        <v>3</v>
      </c>
      <c r="AK1868" s="2">
        <f t="shared" si="743"/>
        <v>1.0660980810234541E-3</v>
      </c>
      <c r="AL1868" s="2">
        <f t="shared" si="744"/>
        <v>8.5287846481876331E-3</v>
      </c>
      <c r="AM1868" s="2">
        <f t="shared" si="745"/>
        <v>0</v>
      </c>
      <c r="AN1868" s="2">
        <f t="shared" si="746"/>
        <v>3.4115138592750532E-2</v>
      </c>
      <c r="AP1868" t="s">
        <v>12</v>
      </c>
      <c r="AQ1868" t="s">
        <v>1321</v>
      </c>
      <c r="AT1868">
        <v>2</v>
      </c>
      <c r="AU1868" s="95">
        <v>47</v>
      </c>
      <c r="AV1868" s="97">
        <v>67</v>
      </c>
      <c r="AW1868" s="100">
        <f t="shared" si="737"/>
        <v>47067</v>
      </c>
      <c r="AY1868" s="7" t="s">
        <v>1461</v>
      </c>
    </row>
    <row r="1869" spans="1:51" ht="13" hidden="1" customHeight="1" outlineLevel="1">
      <c r="A1869" t="s">
        <v>2225</v>
      </c>
      <c r="B1869" t="s">
        <v>1321</v>
      </c>
      <c r="C1869" s="1">
        <f t="shared" si="738"/>
        <v>4844</v>
      </c>
      <c r="D1869" s="7">
        <f>IF(N1869&gt;0, RANK(N1869,(N1869:P1869,Q1869:AE1869)),0)</f>
        <v>2</v>
      </c>
      <c r="E1869" s="7">
        <f>IF(O1869&gt;0,RANK(O1869,(N1869:P1869,Q1869:AE1869)),0)</f>
        <v>1</v>
      </c>
      <c r="F1869" s="7">
        <f>IF(P1869&gt;0,RANK(P1869,(N1869:P1869,Q1869:AE1869)),0)</f>
        <v>9</v>
      </c>
      <c r="G1869" s="1">
        <f t="shared" si="726"/>
        <v>630</v>
      </c>
      <c r="H1869" s="2">
        <f t="shared" si="727"/>
        <v>0.13005780346820808</v>
      </c>
      <c r="I1869" s="2"/>
      <c r="J1869" s="2">
        <f t="shared" si="739"/>
        <v>0.41143682906688689</v>
      </c>
      <c r="K1869" s="2">
        <f t="shared" si="740"/>
        <v>0.541494632535095</v>
      </c>
      <c r="L1869" s="2">
        <f t="shared" si="741"/>
        <v>1.4450867052023121E-3</v>
      </c>
      <c r="M1869" s="2">
        <f t="shared" si="742"/>
        <v>4.5623451692815856E-2</v>
      </c>
      <c r="N1869" s="55">
        <v>1993</v>
      </c>
      <c r="O1869" s="55">
        <v>2623</v>
      </c>
      <c r="P1869" s="55">
        <v>7</v>
      </c>
      <c r="Q1869" s="55">
        <v>16</v>
      </c>
      <c r="R1869" s="55">
        <v>18</v>
      </c>
      <c r="S1869" s="55">
        <v>96</v>
      </c>
      <c r="Y1869" s="55">
        <v>42</v>
      </c>
      <c r="Z1869" s="55">
        <v>11</v>
      </c>
      <c r="AA1869" s="55">
        <v>4</v>
      </c>
      <c r="AB1869" s="55">
        <v>3</v>
      </c>
      <c r="AC1869" s="55">
        <v>0</v>
      </c>
      <c r="AD1869" s="55">
        <v>31</v>
      </c>
      <c r="AE1869" s="55">
        <v>0</v>
      </c>
      <c r="AG1869" s="7">
        <f>IF(Q1869&gt;0,RANK(Q1869,(N1869:P1869,Q1869:AE1869)),0)</f>
        <v>7</v>
      </c>
      <c r="AH1869" s="7">
        <f>IF(R1869&gt;0,RANK(R1869,(N1869:P1869,Q1869:AE1869)),0)</f>
        <v>6</v>
      </c>
      <c r="AI1869" s="7">
        <f>IF(T1869&gt;0,RANK(T1869,(N1869:P1869,Q1869:AE1869)),0)</f>
        <v>0</v>
      </c>
      <c r="AJ1869" s="7">
        <f>IF(S1869&gt;0,RANK(S1869,(N1869:P1869,Q1869:AE1869)),0)</f>
        <v>3</v>
      </c>
      <c r="AK1869" s="2">
        <f t="shared" si="743"/>
        <v>3.3030553261767133E-3</v>
      </c>
      <c r="AL1869" s="2">
        <f t="shared" si="744"/>
        <v>3.7159372419488025E-3</v>
      </c>
      <c r="AM1869" s="2">
        <f t="shared" si="745"/>
        <v>0</v>
      </c>
      <c r="AN1869" s="2">
        <f t="shared" si="746"/>
        <v>1.981833195706028E-2</v>
      </c>
      <c r="AP1869" t="s">
        <v>2225</v>
      </c>
      <c r="AQ1869" t="s">
        <v>1321</v>
      </c>
      <c r="AT1869">
        <v>2</v>
      </c>
      <c r="AU1869" s="95">
        <v>47</v>
      </c>
      <c r="AV1869" s="97">
        <v>69</v>
      </c>
      <c r="AW1869" s="100">
        <f t="shared" si="737"/>
        <v>47069</v>
      </c>
      <c r="AY1869" s="7" t="s">
        <v>1461</v>
      </c>
    </row>
    <row r="1870" spans="1:51" ht="13" hidden="1" customHeight="1" outlineLevel="1">
      <c r="A1870" t="s">
        <v>831</v>
      </c>
      <c r="B1870" t="s">
        <v>1321</v>
      </c>
      <c r="C1870" s="1">
        <f t="shared" si="738"/>
        <v>5136</v>
      </c>
      <c r="D1870" s="7">
        <f>IF(N1870&gt;0, RANK(N1870,(N1870:P1870,Q1870:AE1870)),0)</f>
        <v>2</v>
      </c>
      <c r="E1870" s="7">
        <f>IF(O1870&gt;0,RANK(O1870,(N1870:P1870,Q1870:AE1870)),0)</f>
        <v>1</v>
      </c>
      <c r="F1870" s="7">
        <f>IF(P1870&gt;0,RANK(P1870,(N1870:P1870,Q1870:AE1870)),0)</f>
        <v>9</v>
      </c>
      <c r="G1870" s="1">
        <f t="shared" si="726"/>
        <v>2746</v>
      </c>
      <c r="H1870" s="2">
        <f t="shared" si="727"/>
        <v>0.53465732087227413</v>
      </c>
      <c r="I1870" s="2"/>
      <c r="J1870" s="2">
        <f t="shared" si="739"/>
        <v>0.20580218068535824</v>
      </c>
      <c r="K1870" s="2">
        <f t="shared" si="740"/>
        <v>0.7404595015576324</v>
      </c>
      <c r="L1870" s="2">
        <f t="shared" si="741"/>
        <v>1.557632398753894E-3</v>
      </c>
      <c r="M1870" s="2">
        <f t="shared" si="742"/>
        <v>5.218068535825543E-2</v>
      </c>
      <c r="N1870" s="55">
        <v>1057</v>
      </c>
      <c r="O1870" s="55">
        <v>3803</v>
      </c>
      <c r="P1870" s="55">
        <v>8</v>
      </c>
      <c r="Q1870" s="55">
        <v>12</v>
      </c>
      <c r="R1870" s="55">
        <v>30</v>
      </c>
      <c r="S1870" s="55">
        <v>102</v>
      </c>
      <c r="Y1870" s="55">
        <v>49</v>
      </c>
      <c r="Z1870" s="55">
        <v>34</v>
      </c>
      <c r="AA1870" s="55">
        <v>6</v>
      </c>
      <c r="AB1870" s="55">
        <v>0</v>
      </c>
      <c r="AC1870" s="55">
        <v>5</v>
      </c>
      <c r="AD1870" s="55">
        <v>30</v>
      </c>
      <c r="AE1870" s="55">
        <v>0</v>
      </c>
      <c r="AG1870" s="7">
        <f>IF(Q1870&gt;0,RANK(Q1870,(N1870:P1870,Q1870:AE1870)),0)</f>
        <v>8</v>
      </c>
      <c r="AH1870" s="7">
        <f>IF(R1870&gt;0,RANK(R1870,(N1870:P1870,Q1870:AE1870)),0)</f>
        <v>6</v>
      </c>
      <c r="AI1870" s="7">
        <f>IF(T1870&gt;0,RANK(T1870,(N1870:P1870,Q1870:AE1870)),0)</f>
        <v>0</v>
      </c>
      <c r="AJ1870" s="7">
        <f>IF(S1870&gt;0,RANK(S1870,(N1870:P1870,Q1870:AE1870)),0)</f>
        <v>3</v>
      </c>
      <c r="AK1870" s="2">
        <f t="shared" si="743"/>
        <v>2.3364485981308409E-3</v>
      </c>
      <c r="AL1870" s="2">
        <f t="shared" si="744"/>
        <v>5.8411214953271026E-3</v>
      </c>
      <c r="AM1870" s="2">
        <f t="shared" si="745"/>
        <v>0</v>
      </c>
      <c r="AN1870" s="2">
        <f t="shared" si="746"/>
        <v>1.9859813084112148E-2</v>
      </c>
      <c r="AP1870" t="s">
        <v>831</v>
      </c>
      <c r="AQ1870" t="s">
        <v>1321</v>
      </c>
      <c r="AT1870">
        <v>2</v>
      </c>
      <c r="AU1870" s="95">
        <v>47</v>
      </c>
      <c r="AV1870" s="97">
        <v>71</v>
      </c>
      <c r="AW1870" s="100">
        <f t="shared" si="737"/>
        <v>47071</v>
      </c>
      <c r="AY1870" s="7" t="s">
        <v>1461</v>
      </c>
    </row>
    <row r="1871" spans="1:51" ht="13" hidden="1" customHeight="1" outlineLevel="1">
      <c r="A1871" t="s">
        <v>2017</v>
      </c>
      <c r="B1871" t="s">
        <v>1321</v>
      </c>
      <c r="C1871" s="1">
        <f t="shared" si="738"/>
        <v>11049</v>
      </c>
      <c r="D1871" s="7">
        <f>IF(N1871&gt;0, RANK(N1871,(N1871:P1871,Q1871:AE1871)),0)</f>
        <v>2</v>
      </c>
      <c r="E1871" s="7">
        <f>IF(O1871&gt;0,RANK(O1871,(N1871:P1871,Q1871:AE1871)),0)</f>
        <v>1</v>
      </c>
      <c r="F1871" s="7">
        <f>IF(P1871&gt;0,RANK(P1871,(N1871:P1871,Q1871:AE1871)),0)</f>
        <v>9</v>
      </c>
      <c r="G1871" s="1">
        <f t="shared" si="726"/>
        <v>5749</v>
      </c>
      <c r="H1871" s="2">
        <f t="shared" si="727"/>
        <v>0.52031858086704674</v>
      </c>
      <c r="I1871" s="2"/>
      <c r="J1871" s="2">
        <f t="shared" si="739"/>
        <v>0.20707756358041451</v>
      </c>
      <c r="K1871" s="2">
        <f t="shared" si="740"/>
        <v>0.72739614444746126</v>
      </c>
      <c r="L1871" s="2">
        <f t="shared" si="741"/>
        <v>2.5341659878722056E-3</v>
      </c>
      <c r="M1871" s="2">
        <f t="shared" si="742"/>
        <v>6.2992125984252023E-2</v>
      </c>
      <c r="N1871" s="55">
        <v>2288</v>
      </c>
      <c r="O1871" s="55">
        <v>8037</v>
      </c>
      <c r="P1871" s="55">
        <v>28</v>
      </c>
      <c r="Q1871" s="55">
        <v>43</v>
      </c>
      <c r="R1871" s="55">
        <v>74</v>
      </c>
      <c r="S1871" s="55">
        <v>295</v>
      </c>
      <c r="Y1871" s="55">
        <v>122</v>
      </c>
      <c r="Z1871" s="55">
        <v>76</v>
      </c>
      <c r="AA1871" s="55">
        <v>26</v>
      </c>
      <c r="AB1871" s="55">
        <v>2</v>
      </c>
      <c r="AC1871" s="55">
        <v>6</v>
      </c>
      <c r="AD1871" s="55">
        <v>52</v>
      </c>
      <c r="AE1871" s="55">
        <v>0</v>
      </c>
      <c r="AG1871" s="7">
        <f>IF(Q1871&gt;0,RANK(Q1871,(N1871:P1871,Q1871:AE1871)),0)</f>
        <v>8</v>
      </c>
      <c r="AH1871" s="7">
        <f>IF(R1871&gt;0,RANK(R1871,(N1871:P1871,Q1871:AE1871)),0)</f>
        <v>6</v>
      </c>
      <c r="AI1871" s="7">
        <f>IF(T1871&gt;0,RANK(T1871,(N1871:P1871,Q1871:AE1871)),0)</f>
        <v>0</v>
      </c>
      <c r="AJ1871" s="7">
        <f>IF(S1871&gt;0,RANK(S1871,(N1871:P1871,Q1871:AE1871)),0)</f>
        <v>3</v>
      </c>
      <c r="AK1871" s="2">
        <f t="shared" si="743"/>
        <v>3.8917549099466014E-3</v>
      </c>
      <c r="AL1871" s="2">
        <f t="shared" si="744"/>
        <v>6.6974386822336862E-3</v>
      </c>
      <c r="AM1871" s="2">
        <f t="shared" si="745"/>
        <v>0</v>
      </c>
      <c r="AN1871" s="2">
        <f t="shared" si="746"/>
        <v>2.6699248800796452E-2</v>
      </c>
      <c r="AP1871" t="s">
        <v>2017</v>
      </c>
      <c r="AQ1871" t="s">
        <v>1321</v>
      </c>
      <c r="AT1871">
        <v>2</v>
      </c>
      <c r="AU1871" s="95">
        <v>47</v>
      </c>
      <c r="AV1871" s="97">
        <v>73</v>
      </c>
      <c r="AW1871" s="100">
        <f t="shared" si="737"/>
        <v>47073</v>
      </c>
      <c r="AY1871" s="7" t="s">
        <v>1461</v>
      </c>
    </row>
    <row r="1872" spans="1:51" ht="13" hidden="1" customHeight="1" outlineLevel="1">
      <c r="A1872" t="s">
        <v>2093</v>
      </c>
      <c r="B1872" t="s">
        <v>1321</v>
      </c>
      <c r="C1872" s="1">
        <f t="shared" si="738"/>
        <v>3396</v>
      </c>
      <c r="D1872" s="7">
        <f>IF(N1872&gt;0, RANK(N1872,(N1872:P1872,Q1872:AE1872)),0)</f>
        <v>2</v>
      </c>
      <c r="E1872" s="7">
        <f>IF(O1872&gt;0,RANK(O1872,(N1872:P1872,Q1872:AE1872)),0)</f>
        <v>1</v>
      </c>
      <c r="F1872" s="7">
        <f>IF(P1872&gt;0,RANK(P1872,(N1872:P1872,Q1872:AE1872)),0)</f>
        <v>10</v>
      </c>
      <c r="G1872" s="1">
        <f t="shared" si="726"/>
        <v>183</v>
      </c>
      <c r="H1872" s="2">
        <f t="shared" si="727"/>
        <v>5.3886925795053005E-2</v>
      </c>
      <c r="I1872" s="2"/>
      <c r="J1872" s="2">
        <f t="shared" si="739"/>
        <v>0.4546525323910483</v>
      </c>
      <c r="K1872" s="2">
        <f t="shared" si="740"/>
        <v>0.50853945818610125</v>
      </c>
      <c r="L1872" s="2">
        <f t="shared" si="741"/>
        <v>1.1778563015312131E-3</v>
      </c>
      <c r="M1872" s="2">
        <f t="shared" si="742"/>
        <v>3.5630153121319237E-2</v>
      </c>
      <c r="N1872" s="55">
        <v>1544</v>
      </c>
      <c r="O1872" s="55">
        <v>1727</v>
      </c>
      <c r="P1872" s="55">
        <v>4</v>
      </c>
      <c r="Q1872" s="55">
        <v>5</v>
      </c>
      <c r="R1872" s="55">
        <v>21</v>
      </c>
      <c r="S1872" s="55">
        <v>63</v>
      </c>
      <c r="Y1872" s="55">
        <v>12</v>
      </c>
      <c r="Z1872" s="55">
        <v>9</v>
      </c>
      <c r="AA1872" s="55">
        <v>0</v>
      </c>
      <c r="AB1872" s="55">
        <v>0</v>
      </c>
      <c r="AC1872" s="55">
        <v>5</v>
      </c>
      <c r="AD1872" s="55">
        <v>6</v>
      </c>
      <c r="AE1872" s="55">
        <v>0</v>
      </c>
      <c r="AG1872" s="7">
        <f>IF(Q1872&gt;0,RANK(Q1872,(N1872:P1872,Q1872:AE1872)),0)</f>
        <v>8</v>
      </c>
      <c r="AH1872" s="7">
        <f>IF(R1872&gt;0,RANK(R1872,(N1872:P1872,Q1872:AE1872)),0)</f>
        <v>4</v>
      </c>
      <c r="AI1872" s="7">
        <f>IF(T1872&gt;0,RANK(T1872,(N1872:P1872,Q1872:AE1872)),0)</f>
        <v>0</v>
      </c>
      <c r="AJ1872" s="7">
        <f>IF(S1872&gt;0,RANK(S1872,(N1872:P1872,Q1872:AE1872)),0)</f>
        <v>3</v>
      </c>
      <c r="AK1872" s="2">
        <f t="shared" si="743"/>
        <v>1.4723203769140165E-3</v>
      </c>
      <c r="AL1872" s="2">
        <f t="shared" si="744"/>
        <v>6.183745583038869E-3</v>
      </c>
      <c r="AM1872" s="2">
        <f t="shared" si="745"/>
        <v>0</v>
      </c>
      <c r="AN1872" s="2">
        <f t="shared" si="746"/>
        <v>1.8551236749116608E-2</v>
      </c>
      <c r="AP1872" t="s">
        <v>2093</v>
      </c>
      <c r="AQ1872" t="s">
        <v>1321</v>
      </c>
      <c r="AT1872">
        <v>2</v>
      </c>
      <c r="AU1872" s="95">
        <v>47</v>
      </c>
      <c r="AV1872" s="97">
        <v>75</v>
      </c>
      <c r="AW1872" s="100">
        <f t="shared" si="737"/>
        <v>47075</v>
      </c>
      <c r="AY1872" s="7" t="s">
        <v>1461</v>
      </c>
    </row>
    <row r="1873" spans="1:51" ht="13" hidden="1" customHeight="1" outlineLevel="1">
      <c r="A1873" t="s">
        <v>2359</v>
      </c>
      <c r="B1873" t="s">
        <v>1321</v>
      </c>
      <c r="C1873" s="1">
        <f t="shared" si="738"/>
        <v>5002</v>
      </c>
      <c r="D1873" s="7">
        <f>IF(N1873&gt;0, RANK(N1873,(N1873:P1873,Q1873:AE1873)),0)</f>
        <v>2</v>
      </c>
      <c r="E1873" s="7">
        <f>IF(O1873&gt;0,RANK(O1873,(N1873:P1873,Q1873:AE1873)),0)</f>
        <v>1</v>
      </c>
      <c r="F1873" s="7">
        <f>IF(P1873&gt;0,RANK(P1873,(N1873:P1873,Q1873:AE1873)),0)</f>
        <v>10</v>
      </c>
      <c r="G1873" s="1">
        <f t="shared" si="726"/>
        <v>2614</v>
      </c>
      <c r="H1873" s="2">
        <f t="shared" si="727"/>
        <v>0.52259096361455415</v>
      </c>
      <c r="I1873" s="2"/>
      <c r="J1873" s="2">
        <f t="shared" si="739"/>
        <v>0.19232307077169133</v>
      </c>
      <c r="K1873" s="2">
        <f t="shared" si="740"/>
        <v>0.71491403438624546</v>
      </c>
      <c r="L1873" s="2">
        <f t="shared" si="741"/>
        <v>1.5993602558976409E-3</v>
      </c>
      <c r="M1873" s="2">
        <f t="shared" si="742"/>
        <v>9.1163534586165593E-2</v>
      </c>
      <c r="N1873" s="55">
        <v>962</v>
      </c>
      <c r="O1873" s="55">
        <v>3576</v>
      </c>
      <c r="P1873" s="55">
        <v>8</v>
      </c>
      <c r="Q1873" s="55">
        <v>36</v>
      </c>
      <c r="R1873" s="55">
        <v>26</v>
      </c>
      <c r="S1873" s="55">
        <v>228</v>
      </c>
      <c r="Y1873" s="55">
        <v>57</v>
      </c>
      <c r="Z1873" s="55">
        <v>40</v>
      </c>
      <c r="AA1873" s="55">
        <v>19</v>
      </c>
      <c r="AB1873" s="55">
        <v>2</v>
      </c>
      <c r="AC1873" s="55">
        <v>2</v>
      </c>
      <c r="AD1873" s="55">
        <v>46</v>
      </c>
      <c r="AE1873" s="55">
        <v>0</v>
      </c>
      <c r="AG1873" s="7">
        <f>IF(Q1873&gt;0,RANK(Q1873,(N1873:P1873,Q1873:AE1873)),0)</f>
        <v>7</v>
      </c>
      <c r="AH1873" s="7">
        <f>IF(R1873&gt;0,RANK(R1873,(N1873:P1873,Q1873:AE1873)),0)</f>
        <v>8</v>
      </c>
      <c r="AI1873" s="7">
        <f>IF(T1873&gt;0,RANK(T1873,(N1873:P1873,Q1873:AE1873)),0)</f>
        <v>0</v>
      </c>
      <c r="AJ1873" s="7">
        <f>IF(S1873&gt;0,RANK(S1873,(N1873:P1873,Q1873:AE1873)),0)</f>
        <v>3</v>
      </c>
      <c r="AK1873" s="2">
        <f t="shared" si="743"/>
        <v>7.1971211515393842E-3</v>
      </c>
      <c r="AL1873" s="2">
        <f t="shared" si="744"/>
        <v>5.1979208316673331E-3</v>
      </c>
      <c r="AM1873" s="2">
        <f t="shared" si="745"/>
        <v>0</v>
      </c>
      <c r="AN1873" s="2">
        <f t="shared" si="746"/>
        <v>4.5581767293082769E-2</v>
      </c>
      <c r="AP1873" t="s">
        <v>2359</v>
      </c>
      <c r="AQ1873" t="s">
        <v>1321</v>
      </c>
      <c r="AT1873">
        <v>2</v>
      </c>
      <c r="AU1873" s="95">
        <v>47</v>
      </c>
      <c r="AV1873" s="97">
        <v>77</v>
      </c>
      <c r="AW1873" s="100">
        <f t="shared" si="737"/>
        <v>47077</v>
      </c>
      <c r="AY1873" s="7" t="s">
        <v>1461</v>
      </c>
    </row>
    <row r="1874" spans="1:51" ht="13" hidden="1" customHeight="1" outlineLevel="1">
      <c r="A1874" t="s">
        <v>646</v>
      </c>
      <c r="B1874" t="s">
        <v>1321</v>
      </c>
      <c r="C1874" s="1">
        <f t="shared" si="738"/>
        <v>7215</v>
      </c>
      <c r="D1874" s="7">
        <f>IF(N1874&gt;0, RANK(N1874,(N1874:P1874,Q1874:AE1874)),0)</f>
        <v>2</v>
      </c>
      <c r="E1874" s="7">
        <f>IF(O1874&gt;0,RANK(O1874,(N1874:P1874,Q1874:AE1874)),0)</f>
        <v>1</v>
      </c>
      <c r="F1874" s="7">
        <f>IF(P1874&gt;0,RANK(P1874,(N1874:P1874,Q1874:AE1874)),0)</f>
        <v>9</v>
      </c>
      <c r="G1874" s="1">
        <f t="shared" si="726"/>
        <v>2848</v>
      </c>
      <c r="H1874" s="2">
        <f t="shared" si="727"/>
        <v>0.39473319473319474</v>
      </c>
      <c r="I1874" s="2"/>
      <c r="J1874" s="2">
        <f t="shared" si="739"/>
        <v>0.27276507276507278</v>
      </c>
      <c r="K1874" s="2">
        <f t="shared" si="740"/>
        <v>0.66749826749826746</v>
      </c>
      <c r="L1874" s="2">
        <f t="shared" si="741"/>
        <v>1.6632016632016633E-3</v>
      </c>
      <c r="M1874" s="2">
        <f t="shared" si="742"/>
        <v>5.8073458073458095E-2</v>
      </c>
      <c r="N1874" s="55">
        <v>1968</v>
      </c>
      <c r="O1874" s="55">
        <v>4816</v>
      </c>
      <c r="P1874" s="55">
        <v>12</v>
      </c>
      <c r="Q1874" s="55">
        <v>18</v>
      </c>
      <c r="R1874" s="55">
        <v>33</v>
      </c>
      <c r="S1874" s="55">
        <v>186</v>
      </c>
      <c r="Y1874" s="55">
        <v>76</v>
      </c>
      <c r="Z1874" s="55">
        <v>47</v>
      </c>
      <c r="AA1874" s="55">
        <v>8</v>
      </c>
      <c r="AB1874" s="55">
        <v>3</v>
      </c>
      <c r="AC1874" s="55">
        <v>11</v>
      </c>
      <c r="AD1874" s="55">
        <v>37</v>
      </c>
      <c r="AE1874" s="55">
        <v>0</v>
      </c>
      <c r="AG1874" s="7">
        <f>IF(Q1874&gt;0,RANK(Q1874,(N1874:P1874,Q1874:AE1874)),0)</f>
        <v>8</v>
      </c>
      <c r="AH1874" s="7">
        <f>IF(R1874&gt;0,RANK(R1874,(N1874:P1874,Q1874:AE1874)),0)</f>
        <v>7</v>
      </c>
      <c r="AI1874" s="7">
        <f>IF(T1874&gt;0,RANK(T1874,(N1874:P1874,Q1874:AE1874)),0)</f>
        <v>0</v>
      </c>
      <c r="AJ1874" s="7">
        <f>IF(S1874&gt;0,RANK(S1874,(N1874:P1874,Q1874:AE1874)),0)</f>
        <v>3</v>
      </c>
      <c r="AK1874" s="2">
        <f t="shared" si="743"/>
        <v>2.4948024948024949E-3</v>
      </c>
      <c r="AL1874" s="2">
        <f t="shared" si="744"/>
        <v>4.5738045738045741E-3</v>
      </c>
      <c r="AM1874" s="2">
        <f t="shared" si="745"/>
        <v>0</v>
      </c>
      <c r="AN1874" s="2">
        <f t="shared" si="746"/>
        <v>2.5779625779625781E-2</v>
      </c>
      <c r="AP1874" t="s">
        <v>646</v>
      </c>
      <c r="AQ1874" t="s">
        <v>1321</v>
      </c>
      <c r="AT1874">
        <v>2</v>
      </c>
      <c r="AU1874" s="95">
        <v>47</v>
      </c>
      <c r="AV1874" s="97">
        <v>79</v>
      </c>
      <c r="AW1874" s="100">
        <f t="shared" si="737"/>
        <v>47079</v>
      </c>
      <c r="AY1874" s="7" t="s">
        <v>1461</v>
      </c>
    </row>
    <row r="1875" spans="1:51" ht="13" hidden="1" customHeight="1" outlineLevel="1">
      <c r="A1875" t="s">
        <v>2258</v>
      </c>
      <c r="B1875" t="s">
        <v>1321</v>
      </c>
      <c r="C1875" s="1">
        <f t="shared" si="738"/>
        <v>4372</v>
      </c>
      <c r="D1875" s="7">
        <f>IF(N1875&gt;0, RANK(N1875,(N1875:P1875,Q1875:AE1875)),0)</f>
        <v>2</v>
      </c>
      <c r="E1875" s="7">
        <f>IF(O1875&gt;0,RANK(O1875,(N1875:P1875,Q1875:AE1875)),0)</f>
        <v>1</v>
      </c>
      <c r="F1875" s="7">
        <f>IF(P1875&gt;0,RANK(P1875,(N1875:P1875,Q1875:AE1875)),0)</f>
        <v>10</v>
      </c>
      <c r="G1875" s="1">
        <f t="shared" si="726"/>
        <v>1197</v>
      </c>
      <c r="H1875" s="2">
        <f t="shared" si="727"/>
        <v>0.27378774016468438</v>
      </c>
      <c r="I1875" s="2"/>
      <c r="J1875" s="2">
        <f t="shared" si="739"/>
        <v>0.31724611161939614</v>
      </c>
      <c r="K1875" s="2">
        <f t="shared" si="740"/>
        <v>0.59103385178408052</v>
      </c>
      <c r="L1875" s="2">
        <f t="shared" si="741"/>
        <v>1.8298261665141812E-3</v>
      </c>
      <c r="M1875" s="2">
        <f t="shared" si="742"/>
        <v>8.9890210430009207E-2</v>
      </c>
      <c r="N1875" s="55">
        <v>1387</v>
      </c>
      <c r="O1875" s="55">
        <v>2584</v>
      </c>
      <c r="P1875" s="55">
        <v>8</v>
      </c>
      <c r="Q1875" s="55">
        <v>25</v>
      </c>
      <c r="R1875" s="55">
        <v>25</v>
      </c>
      <c r="S1875" s="55">
        <v>200</v>
      </c>
      <c r="Y1875" s="55">
        <v>57</v>
      </c>
      <c r="Z1875" s="55">
        <v>33</v>
      </c>
      <c r="AA1875" s="55">
        <v>5</v>
      </c>
      <c r="AB1875" s="55">
        <v>3</v>
      </c>
      <c r="AC1875" s="55">
        <v>12</v>
      </c>
      <c r="AD1875" s="55">
        <v>33</v>
      </c>
      <c r="AE1875" s="55">
        <v>0</v>
      </c>
      <c r="AG1875" s="7">
        <f>IF(Q1875&gt;0,RANK(Q1875,(N1875:P1875,Q1875:AE1875)),0)</f>
        <v>7</v>
      </c>
      <c r="AH1875" s="7">
        <f>IF(R1875&gt;0,RANK(R1875,(N1875:P1875,Q1875:AE1875)),0)</f>
        <v>7</v>
      </c>
      <c r="AI1875" s="7">
        <f>IF(T1875&gt;0,RANK(T1875,(N1875:P1875,Q1875:AE1875)),0)</f>
        <v>0</v>
      </c>
      <c r="AJ1875" s="7">
        <f>IF(S1875&gt;0,RANK(S1875,(N1875:P1875,Q1875:AE1875)),0)</f>
        <v>3</v>
      </c>
      <c r="AK1875" s="2">
        <f t="shared" si="743"/>
        <v>5.7182067703568165E-3</v>
      </c>
      <c r="AL1875" s="2">
        <f t="shared" si="744"/>
        <v>5.7182067703568165E-3</v>
      </c>
      <c r="AM1875" s="2">
        <f t="shared" si="745"/>
        <v>0</v>
      </c>
      <c r="AN1875" s="2">
        <f t="shared" si="746"/>
        <v>4.5745654162854532E-2</v>
      </c>
      <c r="AP1875" t="s">
        <v>2258</v>
      </c>
      <c r="AQ1875" t="s">
        <v>1321</v>
      </c>
      <c r="AT1875">
        <v>2</v>
      </c>
      <c r="AU1875" s="95">
        <v>47</v>
      </c>
      <c r="AV1875" s="97">
        <v>81</v>
      </c>
      <c r="AW1875" s="100">
        <f t="shared" si="737"/>
        <v>47081</v>
      </c>
      <c r="AY1875" s="7" t="s">
        <v>1461</v>
      </c>
    </row>
    <row r="1876" spans="1:51" ht="13" hidden="1" customHeight="1" outlineLevel="1">
      <c r="A1876" t="s">
        <v>1542</v>
      </c>
      <c r="B1876" t="s">
        <v>1321</v>
      </c>
      <c r="C1876" s="1">
        <f t="shared" si="738"/>
        <v>1789</v>
      </c>
      <c r="D1876" s="7">
        <f>IF(N1876&gt;0, RANK(N1876,(N1876:P1876,Q1876:AE1876)),0)</f>
        <v>2</v>
      </c>
      <c r="E1876" s="7">
        <f>IF(O1876&gt;0,RANK(O1876,(N1876:P1876,Q1876:AE1876)),0)</f>
        <v>1</v>
      </c>
      <c r="F1876" s="7">
        <f>IF(P1876&gt;0,RANK(P1876,(N1876:P1876,Q1876:AE1876)),0)</f>
        <v>7</v>
      </c>
      <c r="G1876" s="1">
        <f t="shared" ref="G1876:G1939" si="747">IF(C1876&gt;0,MAX(N1876:P1876)-LARGE(N1876:P1876,2),0)</f>
        <v>212</v>
      </c>
      <c r="H1876" s="2">
        <f t="shared" ref="H1876:H1939" si="748">IF(C1876&gt;0,G1876/C1876,0)</f>
        <v>0.11850195640022358</v>
      </c>
      <c r="I1876" s="2"/>
      <c r="J1876" s="2">
        <f t="shared" si="739"/>
        <v>0.41084404695360538</v>
      </c>
      <c r="K1876" s="2">
        <f t="shared" si="740"/>
        <v>0.52934600335382898</v>
      </c>
      <c r="L1876" s="2">
        <f t="shared" si="741"/>
        <v>3.9128004471771938E-3</v>
      </c>
      <c r="M1876" s="2">
        <f t="shared" si="742"/>
        <v>5.5897149245388397E-2</v>
      </c>
      <c r="N1876" s="55">
        <v>735</v>
      </c>
      <c r="O1876" s="55">
        <v>947</v>
      </c>
      <c r="P1876" s="55">
        <v>7</v>
      </c>
      <c r="Q1876" s="55">
        <v>6</v>
      </c>
      <c r="R1876" s="55">
        <v>4</v>
      </c>
      <c r="S1876" s="55">
        <v>48</v>
      </c>
      <c r="Y1876" s="55">
        <v>13</v>
      </c>
      <c r="Z1876" s="55">
        <v>9</v>
      </c>
      <c r="AA1876" s="55">
        <v>7</v>
      </c>
      <c r="AB1876" s="55">
        <v>2</v>
      </c>
      <c r="AC1876" s="55">
        <v>2</v>
      </c>
      <c r="AD1876" s="55">
        <v>9</v>
      </c>
      <c r="AE1876" s="55">
        <v>0</v>
      </c>
      <c r="AG1876" s="7">
        <f>IF(Q1876&gt;0,RANK(Q1876,(N1876:P1876,Q1876:AE1876)),0)</f>
        <v>9</v>
      </c>
      <c r="AH1876" s="7">
        <f>IF(R1876&gt;0,RANK(R1876,(N1876:P1876,Q1876:AE1876)),0)</f>
        <v>10</v>
      </c>
      <c r="AI1876" s="7">
        <f>IF(T1876&gt;0,RANK(T1876,(N1876:P1876,Q1876:AE1876)),0)</f>
        <v>0</v>
      </c>
      <c r="AJ1876" s="7">
        <f>IF(S1876&gt;0,RANK(S1876,(N1876:P1876,Q1876:AE1876)),0)</f>
        <v>3</v>
      </c>
      <c r="AK1876" s="2">
        <f t="shared" si="743"/>
        <v>3.3538289547233092E-3</v>
      </c>
      <c r="AL1876" s="2">
        <f t="shared" si="744"/>
        <v>2.2358859698155395E-3</v>
      </c>
      <c r="AM1876" s="2">
        <f t="shared" si="745"/>
        <v>0</v>
      </c>
      <c r="AN1876" s="2">
        <f t="shared" si="746"/>
        <v>2.6830631637786474E-2</v>
      </c>
      <c r="AP1876" t="s">
        <v>1542</v>
      </c>
      <c r="AQ1876" t="s">
        <v>1321</v>
      </c>
      <c r="AT1876">
        <v>2</v>
      </c>
      <c r="AU1876" s="95">
        <v>47</v>
      </c>
      <c r="AV1876" s="97">
        <v>83</v>
      </c>
      <c r="AW1876" s="100">
        <f t="shared" si="737"/>
        <v>47083</v>
      </c>
      <c r="AY1876" s="7" t="s">
        <v>1461</v>
      </c>
    </row>
    <row r="1877" spans="1:51" ht="13" hidden="1" customHeight="1" outlineLevel="1">
      <c r="A1877" t="s">
        <v>1822</v>
      </c>
      <c r="B1877" t="s">
        <v>1321</v>
      </c>
      <c r="C1877" s="1">
        <f t="shared" si="738"/>
        <v>4179</v>
      </c>
      <c r="D1877" s="7">
        <f>IF(N1877&gt;0, RANK(N1877,(N1877:P1877,Q1877:AE1877)),0)</f>
        <v>2</v>
      </c>
      <c r="E1877" s="7">
        <f>IF(O1877&gt;0,RANK(O1877,(N1877:P1877,Q1877:AE1877)),0)</f>
        <v>1</v>
      </c>
      <c r="F1877" s="7">
        <f>IF(P1877&gt;0,RANK(P1877,(N1877:P1877,Q1877:AE1877)),0)</f>
        <v>9</v>
      </c>
      <c r="G1877" s="1">
        <f t="shared" si="747"/>
        <v>666</v>
      </c>
      <c r="H1877" s="2">
        <f t="shared" si="748"/>
        <v>0.15936826992103373</v>
      </c>
      <c r="I1877" s="2"/>
      <c r="J1877" s="2">
        <f t="shared" si="739"/>
        <v>0.37353433835845895</v>
      </c>
      <c r="K1877" s="2">
        <f t="shared" si="740"/>
        <v>0.53290260827949265</v>
      </c>
      <c r="L1877" s="2">
        <f t="shared" si="741"/>
        <v>1.9143335726250299E-3</v>
      </c>
      <c r="M1877" s="2">
        <f t="shared" si="742"/>
        <v>9.1648719789423364E-2</v>
      </c>
      <c r="N1877" s="55">
        <v>1561</v>
      </c>
      <c r="O1877" s="55">
        <v>2227</v>
      </c>
      <c r="P1877" s="55">
        <v>8</v>
      </c>
      <c r="Q1877" s="55">
        <v>20</v>
      </c>
      <c r="R1877" s="55">
        <v>13</v>
      </c>
      <c r="S1877" s="55">
        <v>260</v>
      </c>
      <c r="Y1877" s="55">
        <v>36</v>
      </c>
      <c r="Z1877" s="55">
        <v>15</v>
      </c>
      <c r="AA1877" s="55">
        <v>6</v>
      </c>
      <c r="AB1877" s="55">
        <v>4</v>
      </c>
      <c r="AC1877" s="55">
        <v>5</v>
      </c>
      <c r="AD1877" s="55">
        <v>24</v>
      </c>
      <c r="AE1877" s="55">
        <v>0</v>
      </c>
      <c r="AG1877" s="7">
        <f>IF(Q1877&gt;0,RANK(Q1877,(N1877:P1877,Q1877:AE1877)),0)</f>
        <v>6</v>
      </c>
      <c r="AH1877" s="7">
        <f>IF(R1877&gt;0,RANK(R1877,(N1877:P1877,Q1877:AE1877)),0)</f>
        <v>8</v>
      </c>
      <c r="AI1877" s="7">
        <f>IF(T1877&gt;0,RANK(T1877,(N1877:P1877,Q1877:AE1877)),0)</f>
        <v>0</v>
      </c>
      <c r="AJ1877" s="7">
        <f>IF(S1877&gt;0,RANK(S1877,(N1877:P1877,Q1877:AE1877)),0)</f>
        <v>3</v>
      </c>
      <c r="AK1877" s="2">
        <f t="shared" si="743"/>
        <v>4.7858339315625751E-3</v>
      </c>
      <c r="AL1877" s="2">
        <f t="shared" si="744"/>
        <v>3.1107920555156735E-3</v>
      </c>
      <c r="AM1877" s="2">
        <f t="shared" si="745"/>
        <v>0</v>
      </c>
      <c r="AN1877" s="2">
        <f t="shared" si="746"/>
        <v>6.2215841110313475E-2</v>
      </c>
      <c r="AP1877" t="s">
        <v>1822</v>
      </c>
      <c r="AQ1877" t="s">
        <v>1321</v>
      </c>
      <c r="AT1877">
        <v>2</v>
      </c>
      <c r="AU1877" s="95">
        <v>47</v>
      </c>
      <c r="AV1877" s="97">
        <v>85</v>
      </c>
      <c r="AW1877" s="100">
        <f t="shared" si="737"/>
        <v>47085</v>
      </c>
      <c r="AY1877" s="7" t="s">
        <v>1461</v>
      </c>
    </row>
    <row r="1878" spans="1:51" ht="13" hidden="1" customHeight="1" outlineLevel="1">
      <c r="A1878" t="s">
        <v>2196</v>
      </c>
      <c r="B1878" t="s">
        <v>1321</v>
      </c>
      <c r="C1878" s="1">
        <f t="shared" si="738"/>
        <v>2431</v>
      </c>
      <c r="D1878" s="7">
        <f>IF(N1878&gt;0, RANK(N1878,(N1878:P1878,Q1878:AE1878)),0)</f>
        <v>2</v>
      </c>
      <c r="E1878" s="7">
        <f>IF(O1878&gt;0,RANK(O1878,(N1878:P1878,Q1878:AE1878)),0)</f>
        <v>1</v>
      </c>
      <c r="F1878" s="7">
        <f>IF(P1878&gt;0,RANK(P1878,(N1878:P1878,Q1878:AE1878)),0)</f>
        <v>9</v>
      </c>
      <c r="G1878" s="1">
        <f t="shared" si="747"/>
        <v>488</v>
      </c>
      <c r="H1878" s="2">
        <f t="shared" si="748"/>
        <v>0.20074043603455369</v>
      </c>
      <c r="I1878" s="2"/>
      <c r="J1878" s="2">
        <f t="shared" si="739"/>
        <v>0.34471410941999175</v>
      </c>
      <c r="K1878" s="2">
        <f t="shared" si="740"/>
        <v>0.54545454545454541</v>
      </c>
      <c r="L1878" s="2">
        <f t="shared" si="741"/>
        <v>2.4681201151789387E-3</v>
      </c>
      <c r="M1878" s="2">
        <f t="shared" si="742"/>
        <v>0.10736322501028395</v>
      </c>
      <c r="N1878" s="55">
        <v>838</v>
      </c>
      <c r="O1878" s="55">
        <v>1326</v>
      </c>
      <c r="P1878" s="55">
        <v>6</v>
      </c>
      <c r="Q1878" s="55">
        <v>11</v>
      </c>
      <c r="R1878" s="55">
        <v>34</v>
      </c>
      <c r="S1878" s="55">
        <v>154</v>
      </c>
      <c r="Y1878" s="55">
        <v>25</v>
      </c>
      <c r="Z1878" s="55">
        <v>15</v>
      </c>
      <c r="AA1878" s="55">
        <v>3</v>
      </c>
      <c r="AB1878" s="55">
        <v>3</v>
      </c>
      <c r="AC1878" s="55">
        <v>3</v>
      </c>
      <c r="AD1878" s="55">
        <v>13</v>
      </c>
      <c r="AE1878" s="55">
        <v>0</v>
      </c>
      <c r="AG1878" s="7">
        <f>IF(Q1878&gt;0,RANK(Q1878,(N1878:P1878,Q1878:AE1878)),0)</f>
        <v>8</v>
      </c>
      <c r="AH1878" s="7">
        <f>IF(R1878&gt;0,RANK(R1878,(N1878:P1878,Q1878:AE1878)),0)</f>
        <v>4</v>
      </c>
      <c r="AI1878" s="7">
        <f>IF(T1878&gt;0,RANK(T1878,(N1878:P1878,Q1878:AE1878)),0)</f>
        <v>0</v>
      </c>
      <c r="AJ1878" s="7">
        <f>IF(S1878&gt;0,RANK(S1878,(N1878:P1878,Q1878:AE1878)),0)</f>
        <v>3</v>
      </c>
      <c r="AK1878" s="2">
        <f t="shared" si="743"/>
        <v>4.5248868778280547E-3</v>
      </c>
      <c r="AL1878" s="2">
        <f t="shared" si="744"/>
        <v>1.3986013986013986E-2</v>
      </c>
      <c r="AM1878" s="2">
        <f t="shared" si="745"/>
        <v>0</v>
      </c>
      <c r="AN1878" s="2">
        <f t="shared" si="746"/>
        <v>6.3348416289592757E-2</v>
      </c>
      <c r="AP1878" t="s">
        <v>2196</v>
      </c>
      <c r="AQ1878" t="s">
        <v>1321</v>
      </c>
      <c r="AT1878">
        <v>2</v>
      </c>
      <c r="AU1878" s="95">
        <v>47</v>
      </c>
      <c r="AV1878" s="97">
        <v>87</v>
      </c>
      <c r="AW1878" s="100">
        <f t="shared" si="737"/>
        <v>47087</v>
      </c>
      <c r="AY1878" s="7" t="s">
        <v>1461</v>
      </c>
    </row>
    <row r="1879" spans="1:51" ht="13" hidden="1" customHeight="1" outlineLevel="1">
      <c r="A1879" t="s">
        <v>1268</v>
      </c>
      <c r="B1879" t="s">
        <v>1321</v>
      </c>
      <c r="C1879" s="1">
        <f t="shared" si="738"/>
        <v>10573</v>
      </c>
      <c r="D1879" s="7">
        <f>IF(N1879&gt;0, RANK(N1879,(N1879:P1879,Q1879:AE1879)),0)</f>
        <v>2</v>
      </c>
      <c r="E1879" s="7">
        <f>IF(O1879&gt;0,RANK(O1879,(N1879:P1879,Q1879:AE1879)),0)</f>
        <v>1</v>
      </c>
      <c r="F1879" s="7">
        <f>IF(P1879&gt;0,RANK(P1879,(N1879:P1879,Q1879:AE1879)),0)</f>
        <v>10</v>
      </c>
      <c r="G1879" s="1">
        <f t="shared" si="747"/>
        <v>4981</v>
      </c>
      <c r="H1879" s="2">
        <f t="shared" si="748"/>
        <v>0.47110564645795894</v>
      </c>
      <c r="I1879" s="2"/>
      <c r="J1879" s="2">
        <f t="shared" si="739"/>
        <v>0.23153315047763171</v>
      </c>
      <c r="K1879" s="2">
        <f t="shared" si="740"/>
        <v>0.70263879693559061</v>
      </c>
      <c r="L1879" s="2">
        <f t="shared" si="741"/>
        <v>1.8916107065165989E-3</v>
      </c>
      <c r="M1879" s="2">
        <f t="shared" si="742"/>
        <v>6.3936441880261111E-2</v>
      </c>
      <c r="N1879" s="55">
        <v>2448</v>
      </c>
      <c r="O1879" s="55">
        <v>7429</v>
      </c>
      <c r="P1879" s="55">
        <v>20</v>
      </c>
      <c r="Q1879" s="55">
        <v>61</v>
      </c>
      <c r="R1879" s="55">
        <v>92</v>
      </c>
      <c r="S1879" s="55">
        <v>265</v>
      </c>
      <c r="Y1879" s="55">
        <v>109</v>
      </c>
      <c r="Z1879" s="55">
        <v>43</v>
      </c>
      <c r="AA1879" s="55">
        <v>25</v>
      </c>
      <c r="AB1879" s="55">
        <v>4</v>
      </c>
      <c r="AC1879" s="55">
        <v>8</v>
      </c>
      <c r="AD1879" s="55">
        <v>69</v>
      </c>
      <c r="AE1879" s="55">
        <v>0</v>
      </c>
      <c r="AG1879" s="7">
        <f>IF(Q1879&gt;0,RANK(Q1879,(N1879:P1879,Q1879:AE1879)),0)</f>
        <v>7</v>
      </c>
      <c r="AH1879" s="7">
        <f>IF(R1879&gt;0,RANK(R1879,(N1879:P1879,Q1879:AE1879)),0)</f>
        <v>5</v>
      </c>
      <c r="AI1879" s="7">
        <f>IF(T1879&gt;0,RANK(T1879,(N1879:P1879,Q1879:AE1879)),0)</f>
        <v>0</v>
      </c>
      <c r="AJ1879" s="7">
        <f>IF(S1879&gt;0,RANK(S1879,(N1879:P1879,Q1879:AE1879)),0)</f>
        <v>3</v>
      </c>
      <c r="AK1879" s="2">
        <f t="shared" si="743"/>
        <v>5.7694126548756266E-3</v>
      </c>
      <c r="AL1879" s="2">
        <f t="shared" si="744"/>
        <v>8.7014092499763541E-3</v>
      </c>
      <c r="AM1879" s="2">
        <f t="shared" si="745"/>
        <v>0</v>
      </c>
      <c r="AN1879" s="2">
        <f t="shared" si="746"/>
        <v>2.5063841861344936E-2</v>
      </c>
      <c r="AP1879" t="s">
        <v>1268</v>
      </c>
      <c r="AQ1879" t="s">
        <v>1321</v>
      </c>
      <c r="AT1879">
        <v>2</v>
      </c>
      <c r="AU1879" s="95">
        <v>47</v>
      </c>
      <c r="AV1879" s="97">
        <v>89</v>
      </c>
      <c r="AW1879" s="100">
        <f t="shared" si="737"/>
        <v>47089</v>
      </c>
      <c r="AY1879" s="7" t="s">
        <v>1461</v>
      </c>
    </row>
    <row r="1880" spans="1:51" ht="13" hidden="1" customHeight="1" outlineLevel="1">
      <c r="A1880" t="s">
        <v>2426</v>
      </c>
      <c r="B1880" t="s">
        <v>1321</v>
      </c>
      <c r="C1880" s="1">
        <f t="shared" si="738"/>
        <v>3245</v>
      </c>
      <c r="D1880" s="7">
        <f>IF(N1880&gt;0, RANK(N1880,(N1880:P1880,Q1880:AE1880)),0)</f>
        <v>2</v>
      </c>
      <c r="E1880" s="7">
        <f>IF(O1880&gt;0,RANK(O1880,(N1880:P1880,Q1880:AE1880)),0)</f>
        <v>1</v>
      </c>
      <c r="F1880" s="7">
        <f>IF(P1880&gt;0,RANK(P1880,(N1880:P1880,Q1880:AE1880)),0)</f>
        <v>9</v>
      </c>
      <c r="G1880" s="1">
        <f t="shared" si="747"/>
        <v>1805</v>
      </c>
      <c r="H1880" s="2">
        <f t="shared" si="748"/>
        <v>0.55624036979969183</v>
      </c>
      <c r="I1880" s="2"/>
      <c r="J1880" s="2">
        <f t="shared" si="739"/>
        <v>0.18335901386748846</v>
      </c>
      <c r="K1880" s="2">
        <f t="shared" si="740"/>
        <v>0.73959938366718025</v>
      </c>
      <c r="L1880" s="2">
        <f t="shared" si="741"/>
        <v>1.8489984591679508E-3</v>
      </c>
      <c r="M1880" s="2">
        <f t="shared" si="742"/>
        <v>7.5192604006163372E-2</v>
      </c>
      <c r="N1880" s="55">
        <v>595</v>
      </c>
      <c r="O1880" s="55">
        <v>2400</v>
      </c>
      <c r="P1880" s="55">
        <v>6</v>
      </c>
      <c r="Q1880" s="55">
        <v>12</v>
      </c>
      <c r="R1880" s="55">
        <v>28</v>
      </c>
      <c r="S1880" s="55">
        <v>103</v>
      </c>
      <c r="Y1880" s="55">
        <v>42</v>
      </c>
      <c r="Z1880" s="55">
        <v>32</v>
      </c>
      <c r="AA1880" s="55">
        <v>6</v>
      </c>
      <c r="AB1880" s="55">
        <v>2</v>
      </c>
      <c r="AC1880" s="55">
        <v>4</v>
      </c>
      <c r="AD1880" s="55">
        <v>15</v>
      </c>
      <c r="AE1880" s="55">
        <v>0</v>
      </c>
      <c r="AG1880" s="7">
        <f>IF(Q1880&gt;0,RANK(Q1880,(N1880:P1880,Q1880:AE1880)),0)</f>
        <v>8</v>
      </c>
      <c r="AH1880" s="7">
        <f>IF(R1880&gt;0,RANK(R1880,(N1880:P1880,Q1880:AE1880)),0)</f>
        <v>6</v>
      </c>
      <c r="AI1880" s="7">
        <f>IF(T1880&gt;0,RANK(T1880,(N1880:P1880,Q1880:AE1880)),0)</f>
        <v>0</v>
      </c>
      <c r="AJ1880" s="7">
        <f>IF(S1880&gt;0,RANK(S1880,(N1880:P1880,Q1880:AE1880)),0)</f>
        <v>3</v>
      </c>
      <c r="AK1880" s="2">
        <f t="shared" si="743"/>
        <v>3.6979969183359015E-3</v>
      </c>
      <c r="AL1880" s="2">
        <f t="shared" si="744"/>
        <v>8.6286594761171027E-3</v>
      </c>
      <c r="AM1880" s="2">
        <f t="shared" si="745"/>
        <v>0</v>
      </c>
      <c r="AN1880" s="2">
        <f t="shared" si="746"/>
        <v>3.1741140215716487E-2</v>
      </c>
      <c r="AP1880" t="s">
        <v>2426</v>
      </c>
      <c r="AQ1880" t="s">
        <v>1321</v>
      </c>
      <c r="AT1880">
        <v>2</v>
      </c>
      <c r="AU1880" s="95">
        <v>47</v>
      </c>
      <c r="AV1880" s="97">
        <v>91</v>
      </c>
      <c r="AW1880" s="100">
        <f t="shared" si="737"/>
        <v>47091</v>
      </c>
      <c r="AY1880" s="7" t="s">
        <v>1461</v>
      </c>
    </row>
    <row r="1881" spans="1:51" ht="13" hidden="1" customHeight="1" outlineLevel="1">
      <c r="A1881" t="s">
        <v>2526</v>
      </c>
      <c r="B1881" t="s">
        <v>1321</v>
      </c>
      <c r="C1881" s="1">
        <f t="shared" si="738"/>
        <v>103422</v>
      </c>
      <c r="D1881" s="7">
        <f>IF(N1881&gt;0, RANK(N1881,(N1881:P1881,Q1881:AE1881)),0)</f>
        <v>2</v>
      </c>
      <c r="E1881" s="7">
        <f>IF(O1881&gt;0,RANK(O1881,(N1881:P1881,Q1881:AE1881)),0)</f>
        <v>1</v>
      </c>
      <c r="F1881" s="7">
        <f>IF(P1881&gt;0,RANK(P1881,(N1881:P1881,Q1881:AE1881)),0)</f>
        <v>9</v>
      </c>
      <c r="G1881" s="1">
        <f t="shared" si="747"/>
        <v>35291</v>
      </c>
      <c r="H1881" s="2">
        <f t="shared" si="748"/>
        <v>0.34123300651698862</v>
      </c>
      <c r="I1881" s="2"/>
      <c r="J1881" s="2">
        <f t="shared" si="739"/>
        <v>0.29782831505869156</v>
      </c>
      <c r="K1881" s="2">
        <f t="shared" si="740"/>
        <v>0.63906132157568019</v>
      </c>
      <c r="L1881" s="2">
        <f t="shared" si="741"/>
        <v>2.0691922414960069E-3</v>
      </c>
      <c r="M1881" s="2">
        <f t="shared" si="742"/>
        <v>6.1041171124132244E-2</v>
      </c>
      <c r="N1881" s="55">
        <v>30802</v>
      </c>
      <c r="O1881" s="55">
        <v>66093</v>
      </c>
      <c r="P1881" s="55">
        <v>214</v>
      </c>
      <c r="Q1881" s="55">
        <v>369</v>
      </c>
      <c r="R1881" s="55">
        <v>1742</v>
      </c>
      <c r="S1881" s="55">
        <v>2436</v>
      </c>
      <c r="Y1881" s="55">
        <v>841</v>
      </c>
      <c r="Z1881" s="55">
        <v>384</v>
      </c>
      <c r="AA1881" s="55">
        <v>139</v>
      </c>
      <c r="AB1881" s="55">
        <v>61</v>
      </c>
      <c r="AC1881" s="55">
        <v>83</v>
      </c>
      <c r="AD1881" s="55">
        <v>258</v>
      </c>
      <c r="AE1881" s="55">
        <v>0</v>
      </c>
      <c r="AG1881" s="7">
        <f>IF(Q1881&gt;0,RANK(Q1881,(N1881:P1881,Q1881:AE1881)),0)</f>
        <v>7</v>
      </c>
      <c r="AH1881" s="7">
        <f>IF(R1881&gt;0,RANK(R1881,(N1881:P1881,Q1881:AE1881)),0)</f>
        <v>4</v>
      </c>
      <c r="AI1881" s="7">
        <f>IF(T1881&gt;0,RANK(T1881,(N1881:P1881,Q1881:AE1881)),0)</f>
        <v>0</v>
      </c>
      <c r="AJ1881" s="7">
        <f>IF(S1881&gt;0,RANK(S1881,(N1881:P1881,Q1881:AE1881)),0)</f>
        <v>3</v>
      </c>
      <c r="AK1881" s="2">
        <f t="shared" si="743"/>
        <v>3.5679062481870395E-3</v>
      </c>
      <c r="AL1881" s="2">
        <f t="shared" si="744"/>
        <v>1.6843611610682447E-2</v>
      </c>
      <c r="AM1881" s="2">
        <f t="shared" si="745"/>
        <v>0</v>
      </c>
      <c r="AN1881" s="2">
        <f t="shared" si="746"/>
        <v>2.3553982711608749E-2</v>
      </c>
      <c r="AP1881" t="s">
        <v>2526</v>
      </c>
      <c r="AQ1881" t="s">
        <v>1321</v>
      </c>
      <c r="AT1881">
        <v>2</v>
      </c>
      <c r="AU1881" s="95">
        <v>47</v>
      </c>
      <c r="AV1881" s="97">
        <v>93</v>
      </c>
      <c r="AW1881" s="100">
        <f t="shared" si="737"/>
        <v>47093</v>
      </c>
      <c r="AY1881" s="7" t="s">
        <v>1461</v>
      </c>
    </row>
    <row r="1882" spans="1:51" ht="13" hidden="1" customHeight="1" outlineLevel="1">
      <c r="A1882" t="s">
        <v>30</v>
      </c>
      <c r="B1882" t="s">
        <v>1321</v>
      </c>
      <c r="C1882" s="1">
        <f t="shared" si="738"/>
        <v>1164</v>
      </c>
      <c r="D1882" s="7">
        <f>IF(N1882&gt;0, RANK(N1882,(N1882:P1882,Q1882:AE1882)),0)</f>
        <v>2</v>
      </c>
      <c r="E1882" s="7">
        <f>IF(O1882&gt;0,RANK(O1882,(N1882:P1882,Q1882:AE1882)),0)</f>
        <v>1</v>
      </c>
      <c r="F1882" s="7">
        <f>IF(P1882&gt;0,RANK(P1882,(N1882:P1882,Q1882:AE1882)),0)</f>
        <v>9</v>
      </c>
      <c r="G1882" s="1">
        <f t="shared" si="747"/>
        <v>201</v>
      </c>
      <c r="H1882" s="2">
        <f t="shared" si="748"/>
        <v>0.17268041237113402</v>
      </c>
      <c r="I1882" s="2"/>
      <c r="J1882" s="2">
        <f t="shared" si="739"/>
        <v>0.35910652920962199</v>
      </c>
      <c r="K1882" s="2">
        <f t="shared" si="740"/>
        <v>0.53178694158075601</v>
      </c>
      <c r="L1882" s="2">
        <f t="shared" si="741"/>
        <v>3.4364261168384879E-3</v>
      </c>
      <c r="M1882" s="2">
        <f t="shared" si="742"/>
        <v>0.10567010309278345</v>
      </c>
      <c r="N1882" s="55">
        <v>418</v>
      </c>
      <c r="O1882" s="55">
        <v>619</v>
      </c>
      <c r="P1882" s="55">
        <v>4</v>
      </c>
      <c r="Q1882" s="55">
        <v>10</v>
      </c>
      <c r="R1882" s="55">
        <v>6</v>
      </c>
      <c r="S1882" s="55">
        <v>46</v>
      </c>
      <c r="Y1882" s="55">
        <v>21</v>
      </c>
      <c r="Z1882" s="55">
        <v>17</v>
      </c>
      <c r="AA1882" s="55">
        <v>3</v>
      </c>
      <c r="AB1882" s="55">
        <v>1</v>
      </c>
      <c r="AC1882" s="55">
        <v>3</v>
      </c>
      <c r="AD1882" s="55">
        <v>16</v>
      </c>
      <c r="AE1882" s="55">
        <v>0</v>
      </c>
      <c r="AG1882" s="7">
        <f>IF(Q1882&gt;0,RANK(Q1882,(N1882:P1882,Q1882:AE1882)),0)</f>
        <v>7</v>
      </c>
      <c r="AH1882" s="7">
        <f>IF(R1882&gt;0,RANK(R1882,(N1882:P1882,Q1882:AE1882)),0)</f>
        <v>8</v>
      </c>
      <c r="AI1882" s="7">
        <f>IF(T1882&gt;0,RANK(T1882,(N1882:P1882,Q1882:AE1882)),0)</f>
        <v>0</v>
      </c>
      <c r="AJ1882" s="7">
        <f>IF(S1882&gt;0,RANK(S1882,(N1882:P1882,Q1882:AE1882)),0)</f>
        <v>3</v>
      </c>
      <c r="AK1882" s="2">
        <f t="shared" si="743"/>
        <v>8.5910652920962206E-3</v>
      </c>
      <c r="AL1882" s="2">
        <f t="shared" si="744"/>
        <v>5.1546391752577319E-3</v>
      </c>
      <c r="AM1882" s="2">
        <f t="shared" si="745"/>
        <v>0</v>
      </c>
      <c r="AN1882" s="2">
        <f t="shared" si="746"/>
        <v>3.951890034364261E-2</v>
      </c>
      <c r="AP1882" t="s">
        <v>30</v>
      </c>
      <c r="AQ1882" t="s">
        <v>1321</v>
      </c>
      <c r="AT1882">
        <v>2</v>
      </c>
      <c r="AU1882" s="95">
        <v>47</v>
      </c>
      <c r="AV1882" s="97">
        <v>95</v>
      </c>
      <c r="AW1882" s="100">
        <f t="shared" si="737"/>
        <v>47095</v>
      </c>
      <c r="AY1882" s="7" t="s">
        <v>1461</v>
      </c>
    </row>
    <row r="1883" spans="1:51" ht="13" hidden="1" customHeight="1" outlineLevel="1">
      <c r="A1883" t="s">
        <v>420</v>
      </c>
      <c r="B1883" t="s">
        <v>1321</v>
      </c>
      <c r="C1883" s="1">
        <f t="shared" si="738"/>
        <v>4034</v>
      </c>
      <c r="D1883" s="7">
        <f>IF(N1883&gt;0, RANK(N1883,(N1883:P1883,Q1883:AE1883)),0)</f>
        <v>2</v>
      </c>
      <c r="E1883" s="7">
        <f>IF(O1883&gt;0,RANK(O1883,(N1883:P1883,Q1883:AE1883)),0)</f>
        <v>1</v>
      </c>
      <c r="F1883" s="7">
        <f>IF(P1883&gt;0,RANK(P1883,(N1883:P1883,Q1883:AE1883)),0)</f>
        <v>10</v>
      </c>
      <c r="G1883" s="1">
        <f t="shared" si="747"/>
        <v>1018</v>
      </c>
      <c r="H1883" s="2">
        <f t="shared" si="748"/>
        <v>0.25235498264749628</v>
      </c>
      <c r="I1883" s="2"/>
      <c r="J1883" s="2">
        <f t="shared" si="739"/>
        <v>0.34531482399603369</v>
      </c>
      <c r="K1883" s="2">
        <f t="shared" si="740"/>
        <v>0.59766980664352998</v>
      </c>
      <c r="L1883" s="2">
        <f t="shared" si="741"/>
        <v>1.9831432821021317E-3</v>
      </c>
      <c r="M1883" s="2">
        <f t="shared" si="742"/>
        <v>5.5032226078334141E-2</v>
      </c>
      <c r="N1883" s="55">
        <v>1393</v>
      </c>
      <c r="O1883" s="55">
        <v>2411</v>
      </c>
      <c r="P1883" s="55">
        <v>8</v>
      </c>
      <c r="Q1883" s="55">
        <v>10</v>
      </c>
      <c r="R1883" s="55">
        <v>14</v>
      </c>
      <c r="S1883" s="55">
        <v>92</v>
      </c>
      <c r="Y1883" s="55">
        <v>50</v>
      </c>
      <c r="Z1883" s="55">
        <v>19</v>
      </c>
      <c r="AA1883" s="55">
        <v>7</v>
      </c>
      <c r="AB1883" s="55">
        <v>1</v>
      </c>
      <c r="AC1883" s="55">
        <v>11</v>
      </c>
      <c r="AD1883" s="55">
        <v>18</v>
      </c>
      <c r="AE1883" s="55">
        <v>0</v>
      </c>
      <c r="AG1883" s="7">
        <f>IF(Q1883&gt;0,RANK(Q1883,(N1883:P1883,Q1883:AE1883)),0)</f>
        <v>9</v>
      </c>
      <c r="AH1883" s="7">
        <f>IF(R1883&gt;0,RANK(R1883,(N1883:P1883,Q1883:AE1883)),0)</f>
        <v>7</v>
      </c>
      <c r="AI1883" s="7">
        <f>IF(T1883&gt;0,RANK(T1883,(N1883:P1883,Q1883:AE1883)),0)</f>
        <v>0</v>
      </c>
      <c r="AJ1883" s="7">
        <f>IF(S1883&gt;0,RANK(S1883,(N1883:P1883,Q1883:AE1883)),0)</f>
        <v>3</v>
      </c>
      <c r="AK1883" s="2">
        <f t="shared" si="743"/>
        <v>2.478929102627665E-3</v>
      </c>
      <c r="AL1883" s="2">
        <f t="shared" si="744"/>
        <v>3.4705007436787306E-3</v>
      </c>
      <c r="AM1883" s="2">
        <f t="shared" si="745"/>
        <v>0</v>
      </c>
      <c r="AN1883" s="2">
        <f t="shared" si="746"/>
        <v>2.2806147744174516E-2</v>
      </c>
      <c r="AP1883" t="s">
        <v>420</v>
      </c>
      <c r="AQ1883" t="s">
        <v>1321</v>
      </c>
      <c r="AT1883">
        <v>2</v>
      </c>
      <c r="AU1883" s="95">
        <v>47</v>
      </c>
      <c r="AV1883" s="97">
        <v>97</v>
      </c>
      <c r="AW1883" s="100">
        <f t="shared" si="737"/>
        <v>47097</v>
      </c>
      <c r="AY1883" s="7" t="s">
        <v>1461</v>
      </c>
    </row>
    <row r="1884" spans="1:51" ht="13" hidden="1" customHeight="1" outlineLevel="1">
      <c r="A1884" t="s">
        <v>516</v>
      </c>
      <c r="B1884" t="s">
        <v>1321</v>
      </c>
      <c r="C1884" s="1">
        <f t="shared" si="738"/>
        <v>8712</v>
      </c>
      <c r="D1884" s="7">
        <f>IF(N1884&gt;0, RANK(N1884,(N1884:P1884,Q1884:AE1884)),0)</f>
        <v>2</v>
      </c>
      <c r="E1884" s="7">
        <f>IF(O1884&gt;0,RANK(O1884,(N1884:P1884,Q1884:AE1884)),0)</f>
        <v>1</v>
      </c>
      <c r="F1884" s="7">
        <f>IF(P1884&gt;0,RANK(P1884,(N1884:P1884,Q1884:AE1884)),0)</f>
        <v>10</v>
      </c>
      <c r="G1884" s="1">
        <f t="shared" si="747"/>
        <v>3582</v>
      </c>
      <c r="H1884" s="2">
        <f t="shared" si="748"/>
        <v>0.41115702479338845</v>
      </c>
      <c r="I1884" s="2"/>
      <c r="J1884" s="2">
        <f t="shared" si="739"/>
        <v>0.26469237832874198</v>
      </c>
      <c r="K1884" s="2">
        <f t="shared" si="740"/>
        <v>0.67584940312213038</v>
      </c>
      <c r="L1884" s="2">
        <f t="shared" si="741"/>
        <v>1.3774104683195593E-3</v>
      </c>
      <c r="M1884" s="2">
        <f t="shared" si="742"/>
        <v>5.8080808080808025E-2</v>
      </c>
      <c r="N1884" s="55">
        <v>2306</v>
      </c>
      <c r="O1884" s="55">
        <v>5888</v>
      </c>
      <c r="P1884" s="55">
        <v>12</v>
      </c>
      <c r="Q1884" s="55">
        <v>24</v>
      </c>
      <c r="R1884" s="55">
        <v>40</v>
      </c>
      <c r="S1884" s="55">
        <v>223</v>
      </c>
      <c r="Y1884" s="55">
        <v>78</v>
      </c>
      <c r="Z1884" s="55">
        <v>56</v>
      </c>
      <c r="AA1884" s="55">
        <v>16</v>
      </c>
      <c r="AB1884" s="55">
        <v>3</v>
      </c>
      <c r="AC1884" s="55">
        <v>12</v>
      </c>
      <c r="AD1884" s="55">
        <v>54</v>
      </c>
      <c r="AE1884" s="55">
        <v>0</v>
      </c>
      <c r="AG1884" s="7">
        <f>IF(Q1884&gt;0,RANK(Q1884,(N1884:P1884,Q1884:AE1884)),0)</f>
        <v>8</v>
      </c>
      <c r="AH1884" s="7">
        <f>IF(R1884&gt;0,RANK(R1884,(N1884:P1884,Q1884:AE1884)),0)</f>
        <v>7</v>
      </c>
      <c r="AI1884" s="7">
        <f>IF(T1884&gt;0,RANK(T1884,(N1884:P1884,Q1884:AE1884)),0)</f>
        <v>0</v>
      </c>
      <c r="AJ1884" s="7">
        <f>IF(S1884&gt;0,RANK(S1884,(N1884:P1884,Q1884:AE1884)),0)</f>
        <v>3</v>
      </c>
      <c r="AK1884" s="2">
        <f t="shared" si="743"/>
        <v>2.7548209366391185E-3</v>
      </c>
      <c r="AL1884" s="2">
        <f t="shared" si="744"/>
        <v>4.5913682277318639E-3</v>
      </c>
      <c r="AM1884" s="2">
        <f t="shared" si="745"/>
        <v>0</v>
      </c>
      <c r="AN1884" s="2">
        <f t="shared" si="746"/>
        <v>2.5596877869605142E-2</v>
      </c>
      <c r="AP1884" t="s">
        <v>516</v>
      </c>
      <c r="AQ1884" t="s">
        <v>1321</v>
      </c>
      <c r="AT1884">
        <v>2</v>
      </c>
      <c r="AU1884" s="95">
        <v>47</v>
      </c>
      <c r="AV1884" s="97">
        <v>99</v>
      </c>
      <c r="AW1884" s="100">
        <f t="shared" si="737"/>
        <v>47099</v>
      </c>
      <c r="AY1884" s="7" t="s">
        <v>1461</v>
      </c>
    </row>
    <row r="1885" spans="1:51" ht="13" hidden="1" customHeight="1" outlineLevel="1">
      <c r="A1885" t="s">
        <v>49</v>
      </c>
      <c r="B1885" t="s">
        <v>1321</v>
      </c>
      <c r="C1885" s="1">
        <f t="shared" si="738"/>
        <v>2675</v>
      </c>
      <c r="D1885" s="7">
        <f>IF(N1885&gt;0, RANK(N1885,(N1885:P1885,Q1885:AE1885)),0)</f>
        <v>2</v>
      </c>
      <c r="E1885" s="7">
        <f>IF(O1885&gt;0,RANK(O1885,(N1885:P1885,Q1885:AE1885)),0)</f>
        <v>1</v>
      </c>
      <c r="F1885" s="7">
        <f>IF(P1885&gt;0,RANK(P1885,(N1885:P1885,Q1885:AE1885)),0)</f>
        <v>11</v>
      </c>
      <c r="G1885" s="1">
        <f t="shared" si="747"/>
        <v>919</v>
      </c>
      <c r="H1885" s="2">
        <f t="shared" si="748"/>
        <v>0.34355140186915889</v>
      </c>
      <c r="I1885" s="2"/>
      <c r="J1885" s="2">
        <f t="shared" si="739"/>
        <v>0.27514018691588787</v>
      </c>
      <c r="K1885" s="2">
        <f t="shared" si="740"/>
        <v>0.61869158878504671</v>
      </c>
      <c r="L1885" s="2">
        <f t="shared" si="741"/>
        <v>2.2429906542056075E-3</v>
      </c>
      <c r="M1885" s="2">
        <f t="shared" si="742"/>
        <v>0.10392523364485987</v>
      </c>
      <c r="N1885" s="55">
        <v>736</v>
      </c>
      <c r="O1885" s="55">
        <v>1655</v>
      </c>
      <c r="P1885" s="55">
        <v>6</v>
      </c>
      <c r="Q1885" s="55">
        <v>23</v>
      </c>
      <c r="R1885" s="55">
        <v>36</v>
      </c>
      <c r="S1885" s="55">
        <v>121</v>
      </c>
      <c r="Y1885" s="55">
        <v>26</v>
      </c>
      <c r="Z1885" s="55">
        <v>35</v>
      </c>
      <c r="AA1885" s="55">
        <v>11</v>
      </c>
      <c r="AB1885" s="55">
        <v>1</v>
      </c>
      <c r="AC1885" s="55">
        <v>11</v>
      </c>
      <c r="AD1885" s="55">
        <v>14</v>
      </c>
      <c r="AE1885" s="55">
        <v>0</v>
      </c>
      <c r="AG1885" s="7">
        <f>IF(Q1885&gt;0,RANK(Q1885,(N1885:P1885,Q1885:AE1885)),0)</f>
        <v>7</v>
      </c>
      <c r="AH1885" s="7">
        <f>IF(R1885&gt;0,RANK(R1885,(N1885:P1885,Q1885:AE1885)),0)</f>
        <v>4</v>
      </c>
      <c r="AI1885" s="7">
        <f>IF(T1885&gt;0,RANK(T1885,(N1885:P1885,Q1885:AE1885)),0)</f>
        <v>0</v>
      </c>
      <c r="AJ1885" s="7">
        <f>IF(S1885&gt;0,RANK(S1885,(N1885:P1885,Q1885:AE1885)),0)</f>
        <v>3</v>
      </c>
      <c r="AK1885" s="2">
        <f t="shared" si="743"/>
        <v>8.5981308411214961E-3</v>
      </c>
      <c r="AL1885" s="2">
        <f t="shared" si="744"/>
        <v>1.3457943925233645E-2</v>
      </c>
      <c r="AM1885" s="2">
        <f t="shared" si="745"/>
        <v>0</v>
      </c>
      <c r="AN1885" s="2">
        <f t="shared" si="746"/>
        <v>4.5233644859813085E-2</v>
      </c>
      <c r="AP1885" t="s">
        <v>49</v>
      </c>
      <c r="AQ1885" t="s">
        <v>1321</v>
      </c>
      <c r="AT1885">
        <v>2</v>
      </c>
      <c r="AU1885" s="95">
        <v>47</v>
      </c>
      <c r="AV1885" s="97">
        <v>101</v>
      </c>
      <c r="AW1885" s="100">
        <f t="shared" si="737"/>
        <v>47101</v>
      </c>
      <c r="AY1885" s="7" t="s">
        <v>1461</v>
      </c>
    </row>
    <row r="1886" spans="1:51" ht="13" hidden="1" customHeight="1" outlineLevel="1">
      <c r="A1886" t="s">
        <v>181</v>
      </c>
      <c r="B1886" t="s">
        <v>1321</v>
      </c>
      <c r="C1886" s="1">
        <f t="shared" si="738"/>
        <v>6308</v>
      </c>
      <c r="D1886" s="7">
        <f>IF(N1886&gt;0, RANK(N1886,(N1886:P1886,Q1886:AE1886)),0)</f>
        <v>2</v>
      </c>
      <c r="E1886" s="7">
        <f>IF(O1886&gt;0,RANK(O1886,(N1886:P1886,Q1886:AE1886)),0)</f>
        <v>1</v>
      </c>
      <c r="F1886" s="7">
        <f>IF(P1886&gt;0,RANK(P1886,(N1886:P1886,Q1886:AE1886)),0)</f>
        <v>10</v>
      </c>
      <c r="G1886" s="1">
        <f t="shared" si="747"/>
        <v>3330</v>
      </c>
      <c r="H1886" s="2">
        <f t="shared" si="748"/>
        <v>0.52790107799619534</v>
      </c>
      <c r="I1886" s="2"/>
      <c r="J1886" s="2">
        <f t="shared" si="739"/>
        <v>0.19641724793912493</v>
      </c>
      <c r="K1886" s="2">
        <f t="shared" si="740"/>
        <v>0.7243183259353202</v>
      </c>
      <c r="L1886" s="2">
        <f t="shared" si="741"/>
        <v>2.5364616360177552E-3</v>
      </c>
      <c r="M1886" s="2">
        <f t="shared" si="742"/>
        <v>7.6727964489537087E-2</v>
      </c>
      <c r="N1886" s="55">
        <v>1239</v>
      </c>
      <c r="O1886" s="55">
        <v>4569</v>
      </c>
      <c r="P1886" s="55">
        <v>16</v>
      </c>
      <c r="Q1886" s="55">
        <v>24</v>
      </c>
      <c r="R1886" s="55">
        <v>49</v>
      </c>
      <c r="S1886" s="55">
        <v>208</v>
      </c>
      <c r="Y1886" s="55">
        <v>86</v>
      </c>
      <c r="Z1886" s="55">
        <v>56</v>
      </c>
      <c r="AA1886" s="55">
        <v>21</v>
      </c>
      <c r="AB1886" s="55">
        <v>3</v>
      </c>
      <c r="AC1886" s="55">
        <v>7</v>
      </c>
      <c r="AD1886" s="55">
        <v>30</v>
      </c>
      <c r="AE1886" s="55">
        <v>0</v>
      </c>
      <c r="AG1886" s="7">
        <f>IF(Q1886&gt;0,RANK(Q1886,(N1886:P1886,Q1886:AE1886)),0)</f>
        <v>8</v>
      </c>
      <c r="AH1886" s="7">
        <f>IF(R1886&gt;0,RANK(R1886,(N1886:P1886,Q1886:AE1886)),0)</f>
        <v>6</v>
      </c>
      <c r="AI1886" s="7">
        <f>IF(T1886&gt;0,RANK(T1886,(N1886:P1886,Q1886:AE1886)),0)</f>
        <v>0</v>
      </c>
      <c r="AJ1886" s="7">
        <f>IF(S1886&gt;0,RANK(S1886,(N1886:P1886,Q1886:AE1886)),0)</f>
        <v>3</v>
      </c>
      <c r="AK1886" s="2">
        <f t="shared" si="743"/>
        <v>3.8046924540266328E-3</v>
      </c>
      <c r="AL1886" s="2">
        <f t="shared" si="744"/>
        <v>7.7679137603043754E-3</v>
      </c>
      <c r="AM1886" s="2">
        <f t="shared" si="745"/>
        <v>0</v>
      </c>
      <c r="AN1886" s="2">
        <f t="shared" si="746"/>
        <v>3.2974001268230815E-2</v>
      </c>
      <c r="AP1886" t="s">
        <v>181</v>
      </c>
      <c r="AQ1886" t="s">
        <v>1321</v>
      </c>
      <c r="AT1886">
        <v>2</v>
      </c>
      <c r="AU1886" s="95">
        <v>47</v>
      </c>
      <c r="AV1886" s="97">
        <v>103</v>
      </c>
      <c r="AW1886" s="100">
        <f t="shared" si="737"/>
        <v>47103</v>
      </c>
      <c r="AY1886" s="7" t="s">
        <v>1461</v>
      </c>
    </row>
    <row r="1887" spans="1:51" ht="13" hidden="1" customHeight="1" outlineLevel="1">
      <c r="A1887" t="s">
        <v>2181</v>
      </c>
      <c r="B1887" t="s">
        <v>1321</v>
      </c>
      <c r="C1887" s="1">
        <f t="shared" si="738"/>
        <v>14621</v>
      </c>
      <c r="D1887" s="7">
        <f>IF(N1887&gt;0, RANK(N1887,(N1887:P1887,Q1887:AE1887)),0)</f>
        <v>2</v>
      </c>
      <c r="E1887" s="7">
        <f>IF(O1887&gt;0,RANK(O1887,(N1887:P1887,Q1887:AE1887)),0)</f>
        <v>1</v>
      </c>
      <c r="F1887" s="7">
        <f>IF(P1887&gt;0,RANK(P1887,(N1887:P1887,Q1887:AE1887)),0)</f>
        <v>11</v>
      </c>
      <c r="G1887" s="1">
        <f t="shared" si="747"/>
        <v>7720</v>
      </c>
      <c r="H1887" s="2">
        <f t="shared" si="748"/>
        <v>0.52800766021475964</v>
      </c>
      <c r="I1887" s="2"/>
      <c r="J1887" s="2">
        <f t="shared" si="739"/>
        <v>0.20730456193146843</v>
      </c>
      <c r="K1887" s="2">
        <f t="shared" si="740"/>
        <v>0.73531222214622805</v>
      </c>
      <c r="L1887" s="2">
        <f t="shared" si="741"/>
        <v>1.1627111688666985E-3</v>
      </c>
      <c r="M1887" s="2">
        <f t="shared" si="742"/>
        <v>5.6220504753436859E-2</v>
      </c>
      <c r="N1887" s="55">
        <v>3031</v>
      </c>
      <c r="O1887" s="55">
        <v>10751</v>
      </c>
      <c r="P1887" s="55">
        <v>17</v>
      </c>
      <c r="Q1887" s="55">
        <v>74</v>
      </c>
      <c r="R1887" s="55">
        <v>134</v>
      </c>
      <c r="S1887" s="55">
        <v>317</v>
      </c>
      <c r="Y1887" s="55">
        <v>147</v>
      </c>
      <c r="Z1887" s="55">
        <v>41</v>
      </c>
      <c r="AA1887" s="55">
        <v>22</v>
      </c>
      <c r="AB1887" s="55">
        <v>9</v>
      </c>
      <c r="AC1887" s="55">
        <v>19</v>
      </c>
      <c r="AD1887" s="55">
        <v>59</v>
      </c>
      <c r="AE1887" s="55">
        <v>0</v>
      </c>
      <c r="AG1887" s="7">
        <f>IF(Q1887&gt;0,RANK(Q1887,(N1887:P1887,Q1887:AE1887)),0)</f>
        <v>6</v>
      </c>
      <c r="AH1887" s="7">
        <f>IF(R1887&gt;0,RANK(R1887,(N1887:P1887,Q1887:AE1887)),0)</f>
        <v>5</v>
      </c>
      <c r="AI1887" s="7">
        <f>IF(T1887&gt;0,RANK(T1887,(N1887:P1887,Q1887:AE1887)),0)</f>
        <v>0</v>
      </c>
      <c r="AJ1887" s="7">
        <f>IF(S1887&gt;0,RANK(S1887,(N1887:P1887,Q1887:AE1887)),0)</f>
        <v>3</v>
      </c>
      <c r="AK1887" s="2">
        <f t="shared" si="743"/>
        <v>5.0612133233020997E-3</v>
      </c>
      <c r="AL1887" s="2">
        <f t="shared" si="744"/>
        <v>9.1648998016551544E-3</v>
      </c>
      <c r="AM1887" s="2">
        <f t="shared" si="745"/>
        <v>0</v>
      </c>
      <c r="AN1887" s="2">
        <f t="shared" si="746"/>
        <v>2.1681143560631968E-2</v>
      </c>
      <c r="AP1887" t="s">
        <v>2181</v>
      </c>
      <c r="AQ1887" t="s">
        <v>1321</v>
      </c>
      <c r="AT1887">
        <v>2</v>
      </c>
      <c r="AU1887" s="95">
        <v>47</v>
      </c>
      <c r="AV1887" s="97">
        <v>105</v>
      </c>
      <c r="AW1887" s="100">
        <f t="shared" si="737"/>
        <v>47105</v>
      </c>
      <c r="AY1887" s="7" t="s">
        <v>1461</v>
      </c>
    </row>
    <row r="1888" spans="1:51" ht="13" hidden="1" customHeight="1" outlineLevel="1">
      <c r="A1888" t="s">
        <v>1636</v>
      </c>
      <c r="B1888" t="s">
        <v>1321</v>
      </c>
      <c r="C1888" s="1">
        <f t="shared" si="738"/>
        <v>10543</v>
      </c>
      <c r="D1888" s="7">
        <f>IF(N1888&gt;0, RANK(N1888,(N1888:P1888,Q1888:AE1888)),0)</f>
        <v>2</v>
      </c>
      <c r="E1888" s="7">
        <f>IF(O1888&gt;0,RANK(O1888,(N1888:P1888,Q1888:AE1888)),0)</f>
        <v>1</v>
      </c>
      <c r="F1888" s="7">
        <f>IF(P1888&gt;0,RANK(P1888,(N1888:P1888,Q1888:AE1888)),0)</f>
        <v>10</v>
      </c>
      <c r="G1888" s="1">
        <f t="shared" si="747"/>
        <v>5540</v>
      </c>
      <c r="H1888" s="2">
        <f t="shared" si="748"/>
        <v>0.52546713459167216</v>
      </c>
      <c r="I1888" s="2"/>
      <c r="J1888" s="2">
        <f t="shared" si="739"/>
        <v>0.20648771696860477</v>
      </c>
      <c r="K1888" s="2">
        <f t="shared" si="740"/>
        <v>0.73195485156027695</v>
      </c>
      <c r="L1888" s="2">
        <f t="shared" si="741"/>
        <v>1.6124442758228207E-3</v>
      </c>
      <c r="M1888" s="2">
        <f t="shared" si="742"/>
        <v>5.9944987195295431E-2</v>
      </c>
      <c r="N1888" s="55">
        <v>2177</v>
      </c>
      <c r="O1888" s="55">
        <v>7717</v>
      </c>
      <c r="P1888" s="55">
        <v>17</v>
      </c>
      <c r="Q1888" s="55">
        <v>36</v>
      </c>
      <c r="R1888" s="55">
        <v>68</v>
      </c>
      <c r="S1888" s="55">
        <v>256</v>
      </c>
      <c r="Y1888" s="55">
        <v>96</v>
      </c>
      <c r="Z1888" s="55">
        <v>81</v>
      </c>
      <c r="AA1888" s="55">
        <v>27</v>
      </c>
      <c r="AB1888" s="55">
        <v>9</v>
      </c>
      <c r="AC1888" s="55">
        <v>13</v>
      </c>
      <c r="AD1888" s="55">
        <v>46</v>
      </c>
      <c r="AE1888" s="55">
        <v>0</v>
      </c>
      <c r="AG1888" s="7">
        <f>IF(Q1888&gt;0,RANK(Q1888,(N1888:P1888,Q1888:AE1888)),0)</f>
        <v>8</v>
      </c>
      <c r="AH1888" s="7">
        <f>IF(R1888&gt;0,RANK(R1888,(N1888:P1888,Q1888:AE1888)),0)</f>
        <v>6</v>
      </c>
      <c r="AI1888" s="7">
        <f>IF(T1888&gt;0,RANK(T1888,(N1888:P1888,Q1888:AE1888)),0)</f>
        <v>0</v>
      </c>
      <c r="AJ1888" s="7">
        <f>IF(S1888&gt;0,RANK(S1888,(N1888:P1888,Q1888:AE1888)),0)</f>
        <v>3</v>
      </c>
      <c r="AK1888" s="2">
        <f t="shared" si="743"/>
        <v>3.4145878782130324E-3</v>
      </c>
      <c r="AL1888" s="2">
        <f t="shared" si="744"/>
        <v>6.4497771032912829E-3</v>
      </c>
      <c r="AM1888" s="2">
        <f t="shared" si="745"/>
        <v>0</v>
      </c>
      <c r="AN1888" s="2">
        <f t="shared" si="746"/>
        <v>2.4281513800626008E-2</v>
      </c>
      <c r="AP1888" t="s">
        <v>1636</v>
      </c>
      <c r="AQ1888" t="s">
        <v>1321</v>
      </c>
      <c r="AT1888">
        <v>2</v>
      </c>
      <c r="AU1888" s="95">
        <v>47</v>
      </c>
      <c r="AV1888" s="97">
        <v>107</v>
      </c>
      <c r="AW1888" s="100">
        <f t="shared" si="737"/>
        <v>47107</v>
      </c>
      <c r="AY1888" s="7" t="s">
        <v>1461</v>
      </c>
    </row>
    <row r="1889" spans="1:51" ht="13" hidden="1" customHeight="1" outlineLevel="1">
      <c r="A1889" t="s">
        <v>1049</v>
      </c>
      <c r="B1889" t="s">
        <v>1321</v>
      </c>
      <c r="C1889" s="1">
        <f t="shared" si="738"/>
        <v>5353</v>
      </c>
      <c r="D1889" s="7">
        <f>IF(N1889&gt;0, RANK(N1889,(N1889:P1889,Q1889:AE1889)),0)</f>
        <v>2</v>
      </c>
      <c r="E1889" s="7">
        <f>IF(O1889&gt;0,RANK(O1889,(N1889:P1889,Q1889:AE1889)),0)</f>
        <v>1</v>
      </c>
      <c r="F1889" s="7">
        <f>IF(P1889&gt;0,RANK(P1889,(N1889:P1889,Q1889:AE1889)),0)</f>
        <v>10</v>
      </c>
      <c r="G1889" s="1">
        <f t="shared" si="747"/>
        <v>2353</v>
      </c>
      <c r="H1889" s="2">
        <f t="shared" si="748"/>
        <v>0.43956659816925087</v>
      </c>
      <c r="I1889" s="2"/>
      <c r="J1889" s="2">
        <f t="shared" si="739"/>
        <v>0.25088735288623204</v>
      </c>
      <c r="K1889" s="2">
        <f t="shared" si="740"/>
        <v>0.69045395105548291</v>
      </c>
      <c r="L1889" s="2">
        <f t="shared" si="741"/>
        <v>1.3076779376050812E-3</v>
      </c>
      <c r="M1889" s="2">
        <f t="shared" si="742"/>
        <v>5.7351018120679914E-2</v>
      </c>
      <c r="N1889" s="55">
        <v>1343</v>
      </c>
      <c r="O1889" s="55">
        <v>3696</v>
      </c>
      <c r="P1889" s="55">
        <v>7</v>
      </c>
      <c r="Q1889" s="55">
        <v>11</v>
      </c>
      <c r="R1889" s="55">
        <v>22</v>
      </c>
      <c r="S1889" s="55">
        <v>159</v>
      </c>
      <c r="Y1889" s="55">
        <v>51</v>
      </c>
      <c r="Z1889" s="55">
        <v>27</v>
      </c>
      <c r="AA1889" s="55">
        <v>10</v>
      </c>
      <c r="AB1889" s="55">
        <v>1</v>
      </c>
      <c r="AC1889" s="55">
        <v>3</v>
      </c>
      <c r="AD1889" s="55">
        <v>23</v>
      </c>
      <c r="AE1889" s="55">
        <v>0</v>
      </c>
      <c r="AG1889" s="7">
        <f>IF(Q1889&gt;0,RANK(Q1889,(N1889:P1889,Q1889:AE1889)),0)</f>
        <v>8</v>
      </c>
      <c r="AH1889" s="7">
        <f>IF(R1889&gt;0,RANK(R1889,(N1889:P1889,Q1889:AE1889)),0)</f>
        <v>7</v>
      </c>
      <c r="AI1889" s="7">
        <f>IF(T1889&gt;0,RANK(T1889,(N1889:P1889,Q1889:AE1889)),0)</f>
        <v>0</v>
      </c>
      <c r="AJ1889" s="7">
        <f>IF(S1889&gt;0,RANK(S1889,(N1889:P1889,Q1889:AE1889)),0)</f>
        <v>3</v>
      </c>
      <c r="AK1889" s="2">
        <f t="shared" si="743"/>
        <v>2.0549224733794136E-3</v>
      </c>
      <c r="AL1889" s="2">
        <f t="shared" si="744"/>
        <v>4.1098449467588272E-3</v>
      </c>
      <c r="AM1889" s="2">
        <f t="shared" si="745"/>
        <v>0</v>
      </c>
      <c r="AN1889" s="2">
        <f t="shared" si="746"/>
        <v>2.9702970297029702E-2</v>
      </c>
      <c r="AP1889" t="s">
        <v>1049</v>
      </c>
      <c r="AQ1889" t="s">
        <v>1321</v>
      </c>
      <c r="AT1889">
        <v>2</v>
      </c>
      <c r="AU1889" s="95">
        <v>47</v>
      </c>
      <c r="AV1889" s="97">
        <v>109</v>
      </c>
      <c r="AW1889" s="100">
        <f t="shared" si="737"/>
        <v>47109</v>
      </c>
      <c r="AY1889" s="7" t="s">
        <v>1461</v>
      </c>
    </row>
    <row r="1890" spans="1:51" ht="13" hidden="1" customHeight="1" outlineLevel="1">
      <c r="A1890" t="s">
        <v>832</v>
      </c>
      <c r="B1890" t="s">
        <v>1321</v>
      </c>
      <c r="C1890" s="1">
        <f t="shared" si="738"/>
        <v>3282</v>
      </c>
      <c r="D1890" s="7">
        <f>IF(N1890&gt;0, RANK(N1890,(N1890:P1890,Q1890:AE1890)),0)</f>
        <v>2</v>
      </c>
      <c r="E1890" s="7">
        <f>IF(O1890&gt;0,RANK(O1890,(N1890:P1890,Q1890:AE1890)),0)</f>
        <v>1</v>
      </c>
      <c r="F1890" s="7">
        <f>IF(P1890&gt;0,RANK(P1890,(N1890:P1890,Q1890:AE1890)),0)</f>
        <v>9</v>
      </c>
      <c r="G1890" s="1">
        <f t="shared" si="747"/>
        <v>1587</v>
      </c>
      <c r="H1890" s="2">
        <f t="shared" si="748"/>
        <v>0.48354661791590492</v>
      </c>
      <c r="I1890" s="2"/>
      <c r="J1890" s="2">
        <f t="shared" si="739"/>
        <v>0.22090188909201705</v>
      </c>
      <c r="K1890" s="2">
        <f t="shared" si="740"/>
        <v>0.70444850700792205</v>
      </c>
      <c r="L1890" s="2">
        <f t="shared" si="741"/>
        <v>2.4375380865326022E-3</v>
      </c>
      <c r="M1890" s="2">
        <f t="shared" si="742"/>
        <v>7.221206581352832E-2</v>
      </c>
      <c r="N1890" s="55">
        <v>725</v>
      </c>
      <c r="O1890" s="55">
        <v>2312</v>
      </c>
      <c r="P1890" s="55">
        <v>8</v>
      </c>
      <c r="Q1890" s="55">
        <v>14</v>
      </c>
      <c r="R1890" s="55">
        <v>22</v>
      </c>
      <c r="S1890" s="55">
        <v>104</v>
      </c>
      <c r="Y1890" s="55">
        <v>43</v>
      </c>
      <c r="Z1890" s="55">
        <v>22</v>
      </c>
      <c r="AA1890" s="55">
        <v>5</v>
      </c>
      <c r="AB1890" s="55">
        <v>0</v>
      </c>
      <c r="AC1890" s="55">
        <v>4</v>
      </c>
      <c r="AD1890" s="55">
        <v>23</v>
      </c>
      <c r="AE1890" s="55">
        <v>0</v>
      </c>
      <c r="AG1890" s="7">
        <f>IF(Q1890&gt;0,RANK(Q1890,(N1890:P1890,Q1890:AE1890)),0)</f>
        <v>8</v>
      </c>
      <c r="AH1890" s="7">
        <f>IF(R1890&gt;0,RANK(R1890,(N1890:P1890,Q1890:AE1890)),0)</f>
        <v>6</v>
      </c>
      <c r="AI1890" s="7">
        <f>IF(T1890&gt;0,RANK(T1890,(N1890:P1890,Q1890:AE1890)),0)</f>
        <v>0</v>
      </c>
      <c r="AJ1890" s="7">
        <f>IF(S1890&gt;0,RANK(S1890,(N1890:P1890,Q1890:AE1890)),0)</f>
        <v>3</v>
      </c>
      <c r="AK1890" s="2">
        <f t="shared" si="743"/>
        <v>4.2656916514320535E-3</v>
      </c>
      <c r="AL1890" s="2">
        <f t="shared" si="744"/>
        <v>6.7032297379646553E-3</v>
      </c>
      <c r="AM1890" s="2">
        <f t="shared" si="745"/>
        <v>0</v>
      </c>
      <c r="AN1890" s="2">
        <f t="shared" si="746"/>
        <v>3.1687995124923825E-2</v>
      </c>
      <c r="AP1890" t="s">
        <v>832</v>
      </c>
      <c r="AQ1890" t="s">
        <v>1321</v>
      </c>
      <c r="AT1890">
        <v>2</v>
      </c>
      <c r="AU1890" s="95">
        <v>47</v>
      </c>
      <c r="AV1890" s="97">
        <v>111</v>
      </c>
      <c r="AW1890" s="100">
        <f t="shared" si="737"/>
        <v>47111</v>
      </c>
      <c r="AY1890" s="7" t="s">
        <v>1461</v>
      </c>
    </row>
    <row r="1891" spans="1:51" ht="13" hidden="1" customHeight="1" outlineLevel="1">
      <c r="A1891" t="s">
        <v>584</v>
      </c>
      <c r="B1891" t="s">
        <v>1321</v>
      </c>
      <c r="C1891" s="1">
        <f t="shared" si="738"/>
        <v>22872</v>
      </c>
      <c r="D1891" s="7">
        <f>IF(N1891&gt;0, RANK(N1891,(N1891:P1891,Q1891:AE1891)),0)</f>
        <v>2</v>
      </c>
      <c r="E1891" s="7">
        <f>IF(O1891&gt;0,RANK(O1891,(N1891:P1891,Q1891:AE1891)),0)</f>
        <v>1</v>
      </c>
      <c r="F1891" s="7">
        <f>IF(P1891&gt;0,RANK(P1891,(N1891:P1891,Q1891:AE1891)),0)</f>
        <v>9</v>
      </c>
      <c r="G1891" s="1">
        <f t="shared" si="747"/>
        <v>5506</v>
      </c>
      <c r="H1891" s="2">
        <f t="shared" si="748"/>
        <v>0.240731024833858</v>
      </c>
      <c r="I1891" s="2"/>
      <c r="J1891" s="2">
        <f t="shared" si="739"/>
        <v>0.34413256383350821</v>
      </c>
      <c r="K1891" s="2">
        <f t="shared" si="740"/>
        <v>0.58486358866736621</v>
      </c>
      <c r="L1891" s="2">
        <f t="shared" si="741"/>
        <v>1.0055963623644632E-3</v>
      </c>
      <c r="M1891" s="2">
        <f t="shared" si="742"/>
        <v>6.9998251136761114E-2</v>
      </c>
      <c r="N1891" s="55">
        <v>7871</v>
      </c>
      <c r="O1891" s="55">
        <v>13377</v>
      </c>
      <c r="P1891" s="55">
        <v>23</v>
      </c>
      <c r="Q1891" s="55">
        <v>53</v>
      </c>
      <c r="R1891" s="55">
        <v>83</v>
      </c>
      <c r="S1891" s="55">
        <v>1053</v>
      </c>
      <c r="Y1891" s="55">
        <v>165</v>
      </c>
      <c r="Z1891" s="55">
        <v>116</v>
      </c>
      <c r="AA1891" s="55">
        <v>19</v>
      </c>
      <c r="AB1891" s="55">
        <v>8</v>
      </c>
      <c r="AC1891" s="55">
        <v>21</v>
      </c>
      <c r="AD1891" s="55">
        <v>83</v>
      </c>
      <c r="AE1891" s="55">
        <v>0</v>
      </c>
      <c r="AG1891" s="7">
        <f>IF(Q1891&gt;0,RANK(Q1891,(N1891:P1891,Q1891:AE1891)),0)</f>
        <v>8</v>
      </c>
      <c r="AH1891" s="7">
        <f>IF(R1891&gt;0,RANK(R1891,(N1891:P1891,Q1891:AE1891)),0)</f>
        <v>6</v>
      </c>
      <c r="AI1891" s="7">
        <f>IF(T1891&gt;0,RANK(T1891,(N1891:P1891,Q1891:AE1891)),0)</f>
        <v>0</v>
      </c>
      <c r="AJ1891" s="7">
        <f>IF(S1891&gt;0,RANK(S1891,(N1891:P1891,Q1891:AE1891)),0)</f>
        <v>3</v>
      </c>
      <c r="AK1891" s="2">
        <f t="shared" si="743"/>
        <v>2.3172437915355017E-3</v>
      </c>
      <c r="AL1891" s="2">
        <f t="shared" si="744"/>
        <v>3.6288912207065407E-3</v>
      </c>
      <c r="AM1891" s="2">
        <f t="shared" si="745"/>
        <v>0</v>
      </c>
      <c r="AN1891" s="2">
        <f t="shared" si="746"/>
        <v>4.603882476390346E-2</v>
      </c>
      <c r="AP1891" t="s">
        <v>584</v>
      </c>
      <c r="AQ1891" t="s">
        <v>1321</v>
      </c>
      <c r="AT1891">
        <v>2</v>
      </c>
      <c r="AU1891" s="95">
        <v>47</v>
      </c>
      <c r="AV1891" s="97">
        <v>113</v>
      </c>
      <c r="AW1891" s="100">
        <f t="shared" si="737"/>
        <v>47113</v>
      </c>
      <c r="AY1891" s="7" t="s">
        <v>1461</v>
      </c>
    </row>
    <row r="1892" spans="1:51" ht="13" hidden="1" customHeight="1" outlineLevel="1">
      <c r="A1892" t="s">
        <v>2300</v>
      </c>
      <c r="B1892" t="s">
        <v>1321</v>
      </c>
      <c r="C1892" s="1">
        <f t="shared" si="738"/>
        <v>6228</v>
      </c>
      <c r="D1892" s="7">
        <f>IF(N1892&gt;0, RANK(N1892,(N1892:P1892,Q1892:AE1892)),0)</f>
        <v>2</v>
      </c>
      <c r="E1892" s="7">
        <f>IF(O1892&gt;0,RANK(O1892,(N1892:P1892,Q1892:AE1892)),0)</f>
        <v>1</v>
      </c>
      <c r="F1892" s="7">
        <f>IF(P1892&gt;0,RANK(P1892,(N1892:P1892,Q1892:AE1892)),0)</f>
        <v>10</v>
      </c>
      <c r="G1892" s="1">
        <f t="shared" si="747"/>
        <v>1995</v>
      </c>
      <c r="H1892" s="2">
        <f t="shared" si="748"/>
        <v>0.3203275529865125</v>
      </c>
      <c r="I1892" s="2"/>
      <c r="J1892" s="2">
        <f t="shared" si="739"/>
        <v>0.31599229287090558</v>
      </c>
      <c r="K1892" s="2">
        <f t="shared" si="740"/>
        <v>0.63631984585741808</v>
      </c>
      <c r="L1892" s="2">
        <f t="shared" si="741"/>
        <v>1.6056518946692357E-3</v>
      </c>
      <c r="M1892" s="2">
        <f t="shared" si="742"/>
        <v>4.6082209377007112E-2</v>
      </c>
      <c r="N1892" s="55">
        <v>1968</v>
      </c>
      <c r="O1892" s="55">
        <v>3963</v>
      </c>
      <c r="P1892" s="55">
        <v>10</v>
      </c>
      <c r="Q1892" s="55">
        <v>25</v>
      </c>
      <c r="R1892" s="55">
        <v>28</v>
      </c>
      <c r="S1892" s="55">
        <v>101</v>
      </c>
      <c r="Y1892" s="55">
        <v>53</v>
      </c>
      <c r="Z1892" s="55">
        <v>25</v>
      </c>
      <c r="AA1892" s="55">
        <v>12</v>
      </c>
      <c r="AB1892" s="55">
        <v>2</v>
      </c>
      <c r="AC1892" s="55">
        <v>7</v>
      </c>
      <c r="AD1892" s="55">
        <v>34</v>
      </c>
      <c r="AE1892" s="55">
        <v>0</v>
      </c>
      <c r="AG1892" s="7">
        <f>IF(Q1892&gt;0,RANK(Q1892,(N1892:P1892,Q1892:AE1892)),0)</f>
        <v>7</v>
      </c>
      <c r="AH1892" s="7">
        <f>IF(R1892&gt;0,RANK(R1892,(N1892:P1892,Q1892:AE1892)),0)</f>
        <v>6</v>
      </c>
      <c r="AI1892" s="7">
        <f>IF(T1892&gt;0,RANK(T1892,(N1892:P1892,Q1892:AE1892)),0)</f>
        <v>0</v>
      </c>
      <c r="AJ1892" s="7">
        <f>IF(S1892&gt;0,RANK(S1892,(N1892:P1892,Q1892:AE1892)),0)</f>
        <v>3</v>
      </c>
      <c r="AK1892" s="2">
        <f t="shared" si="743"/>
        <v>4.0141297366730897E-3</v>
      </c>
      <c r="AL1892" s="2">
        <f t="shared" si="744"/>
        <v>4.4958253050738596E-3</v>
      </c>
      <c r="AM1892" s="2">
        <f t="shared" si="745"/>
        <v>0</v>
      </c>
      <c r="AN1892" s="2">
        <f t="shared" si="746"/>
        <v>1.6217084136159281E-2</v>
      </c>
      <c r="AP1892" t="s">
        <v>2300</v>
      </c>
      <c r="AQ1892" t="s">
        <v>1321</v>
      </c>
      <c r="AT1892">
        <v>2</v>
      </c>
      <c r="AU1892" s="95">
        <v>47</v>
      </c>
      <c r="AV1892" s="97">
        <v>115</v>
      </c>
      <c r="AW1892" s="100">
        <f t="shared" si="737"/>
        <v>47115</v>
      </c>
      <c r="AY1892" s="7" t="s">
        <v>1461</v>
      </c>
    </row>
    <row r="1893" spans="1:51" ht="13" hidden="1" customHeight="1" outlineLevel="1">
      <c r="A1893" t="s">
        <v>966</v>
      </c>
      <c r="B1893" t="s">
        <v>1321</v>
      </c>
      <c r="C1893" s="1">
        <f t="shared" si="738"/>
        <v>5955</v>
      </c>
      <c r="D1893" s="7">
        <f>IF(N1893&gt;0, RANK(N1893,(N1893:P1893,Q1893:AE1893)),0)</f>
        <v>2</v>
      </c>
      <c r="E1893" s="7">
        <f>IF(O1893&gt;0,RANK(O1893,(N1893:P1893,Q1893:AE1893)),0)</f>
        <v>1</v>
      </c>
      <c r="F1893" s="7">
        <f>IF(P1893&gt;0,RANK(P1893,(N1893:P1893,Q1893:AE1893)),0)</f>
        <v>11</v>
      </c>
      <c r="G1893" s="1">
        <f t="shared" si="747"/>
        <v>1752</v>
      </c>
      <c r="H1893" s="2">
        <f t="shared" si="748"/>
        <v>0.29420654911838789</v>
      </c>
      <c r="I1893" s="2"/>
      <c r="J1893" s="2">
        <f t="shared" si="739"/>
        <v>0.31872376154492021</v>
      </c>
      <c r="K1893" s="2">
        <f t="shared" si="740"/>
        <v>0.61293031066330816</v>
      </c>
      <c r="L1893" s="2">
        <f t="shared" si="741"/>
        <v>6.7170445004198151E-4</v>
      </c>
      <c r="M1893" s="2">
        <f t="shared" si="742"/>
        <v>6.7674223341729636E-2</v>
      </c>
      <c r="N1893" s="55">
        <v>1898</v>
      </c>
      <c r="O1893" s="55">
        <v>3650</v>
      </c>
      <c r="P1893" s="55">
        <v>4</v>
      </c>
      <c r="Q1893" s="55">
        <v>30</v>
      </c>
      <c r="R1893" s="55">
        <v>34</v>
      </c>
      <c r="S1893" s="55">
        <v>187</v>
      </c>
      <c r="Y1893" s="55">
        <v>59</v>
      </c>
      <c r="Z1893" s="55">
        <v>37</v>
      </c>
      <c r="AA1893" s="55">
        <v>14</v>
      </c>
      <c r="AB1893" s="55">
        <v>1</v>
      </c>
      <c r="AC1893" s="55">
        <v>9</v>
      </c>
      <c r="AD1893" s="55">
        <v>32</v>
      </c>
      <c r="AE1893" s="55">
        <v>0</v>
      </c>
      <c r="AG1893" s="7">
        <f>IF(Q1893&gt;0,RANK(Q1893,(N1893:P1893,Q1893:AE1893)),0)</f>
        <v>8</v>
      </c>
      <c r="AH1893" s="7">
        <f>IF(R1893&gt;0,RANK(R1893,(N1893:P1893,Q1893:AE1893)),0)</f>
        <v>6</v>
      </c>
      <c r="AI1893" s="7">
        <f>IF(T1893&gt;0,RANK(T1893,(N1893:P1893,Q1893:AE1893)),0)</f>
        <v>0</v>
      </c>
      <c r="AJ1893" s="7">
        <f>IF(S1893&gt;0,RANK(S1893,(N1893:P1893,Q1893:AE1893)),0)</f>
        <v>3</v>
      </c>
      <c r="AK1893" s="2">
        <f t="shared" si="743"/>
        <v>5.0377833753148613E-3</v>
      </c>
      <c r="AL1893" s="2">
        <f t="shared" si="744"/>
        <v>5.7094878253568428E-3</v>
      </c>
      <c r="AM1893" s="2">
        <f t="shared" si="745"/>
        <v>0</v>
      </c>
      <c r="AN1893" s="2">
        <f t="shared" si="746"/>
        <v>3.1402183039462635E-2</v>
      </c>
      <c r="AP1893" t="s">
        <v>966</v>
      </c>
      <c r="AQ1893" t="s">
        <v>1321</v>
      </c>
      <c r="AT1893">
        <v>2</v>
      </c>
      <c r="AU1893" s="95">
        <v>47</v>
      </c>
      <c r="AV1893" s="97">
        <v>117</v>
      </c>
      <c r="AW1893" s="100">
        <f t="shared" si="737"/>
        <v>47117</v>
      </c>
      <c r="AY1893" s="7" t="s">
        <v>1461</v>
      </c>
    </row>
    <row r="1894" spans="1:51" ht="13" hidden="1" customHeight="1" outlineLevel="1">
      <c r="A1894" t="s">
        <v>2482</v>
      </c>
      <c r="B1894" t="s">
        <v>1321</v>
      </c>
      <c r="C1894" s="1">
        <f t="shared" si="738"/>
        <v>18781</v>
      </c>
      <c r="D1894" s="7">
        <f>IF(N1894&gt;0, RANK(N1894,(N1894:P1894,Q1894:AE1894)),0)</f>
        <v>2</v>
      </c>
      <c r="E1894" s="7">
        <f>IF(O1894&gt;0,RANK(O1894,(N1894:P1894,Q1894:AE1894)),0)</f>
        <v>1</v>
      </c>
      <c r="F1894" s="7">
        <f>IF(P1894&gt;0,RANK(P1894,(N1894:P1894,Q1894:AE1894)),0)</f>
        <v>9</v>
      </c>
      <c r="G1894" s="1">
        <f t="shared" si="747"/>
        <v>5658</v>
      </c>
      <c r="H1894" s="2">
        <f t="shared" si="748"/>
        <v>0.30126191363612159</v>
      </c>
      <c r="I1894" s="2"/>
      <c r="J1894" s="2">
        <f t="shared" si="739"/>
        <v>0.31047335072679838</v>
      </c>
      <c r="K1894" s="2">
        <f t="shared" si="740"/>
        <v>0.61173526436291992</v>
      </c>
      <c r="L1894" s="2">
        <f t="shared" si="741"/>
        <v>1.8103402374740429E-3</v>
      </c>
      <c r="M1894" s="2">
        <f t="shared" si="742"/>
        <v>7.5981044672807654E-2</v>
      </c>
      <c r="N1894" s="55">
        <v>5831</v>
      </c>
      <c r="O1894" s="55">
        <v>11489</v>
      </c>
      <c r="P1894" s="55">
        <v>34</v>
      </c>
      <c r="Q1894" s="55">
        <v>85</v>
      </c>
      <c r="R1894" s="55">
        <v>138</v>
      </c>
      <c r="S1894" s="55">
        <v>727</v>
      </c>
      <c r="Y1894" s="55">
        <v>176</v>
      </c>
      <c r="Z1894" s="55">
        <v>147</v>
      </c>
      <c r="AA1894" s="55">
        <v>29</v>
      </c>
      <c r="AB1894" s="55">
        <v>11</v>
      </c>
      <c r="AC1894" s="55">
        <v>26</v>
      </c>
      <c r="AD1894" s="55">
        <v>88</v>
      </c>
      <c r="AE1894" s="55">
        <v>0</v>
      </c>
      <c r="AG1894" s="7">
        <f>IF(Q1894&gt;0,RANK(Q1894,(N1894:P1894,Q1894:AE1894)),0)</f>
        <v>8</v>
      </c>
      <c r="AH1894" s="7">
        <f>IF(R1894&gt;0,RANK(R1894,(N1894:P1894,Q1894:AE1894)),0)</f>
        <v>6</v>
      </c>
      <c r="AI1894" s="7">
        <f>IF(T1894&gt;0,RANK(T1894,(N1894:P1894,Q1894:AE1894)),0)</f>
        <v>0</v>
      </c>
      <c r="AJ1894" s="7">
        <f>IF(S1894&gt;0,RANK(S1894,(N1894:P1894,Q1894:AE1894)),0)</f>
        <v>3</v>
      </c>
      <c r="AK1894" s="2">
        <f t="shared" si="743"/>
        <v>4.5258505936851077E-3</v>
      </c>
      <c r="AL1894" s="2">
        <f t="shared" si="744"/>
        <v>7.3478515521005275E-3</v>
      </c>
      <c r="AM1894" s="2">
        <f t="shared" si="745"/>
        <v>0</v>
      </c>
      <c r="AN1894" s="2">
        <f t="shared" si="746"/>
        <v>3.8709333901283213E-2</v>
      </c>
      <c r="AP1894" t="s">
        <v>2482</v>
      </c>
      <c r="AQ1894" t="s">
        <v>1321</v>
      </c>
      <c r="AT1894">
        <v>2</v>
      </c>
      <c r="AU1894" s="95">
        <v>47</v>
      </c>
      <c r="AV1894" s="97">
        <v>119</v>
      </c>
      <c r="AW1894" s="100">
        <f t="shared" si="737"/>
        <v>47119</v>
      </c>
      <c r="AY1894" s="7" t="s">
        <v>1461</v>
      </c>
    </row>
    <row r="1895" spans="1:51" ht="13" hidden="1" customHeight="1" outlineLevel="1">
      <c r="A1895" t="s">
        <v>655</v>
      </c>
      <c r="B1895" t="s">
        <v>1321</v>
      </c>
      <c r="C1895" s="1">
        <f t="shared" si="738"/>
        <v>2265</v>
      </c>
      <c r="D1895" s="7">
        <f>IF(N1895&gt;0, RANK(N1895,(N1895:P1895,Q1895:AE1895)),0)</f>
        <v>2</v>
      </c>
      <c r="E1895" s="7">
        <f>IF(O1895&gt;0,RANK(O1895,(N1895:P1895,Q1895:AE1895)),0)</f>
        <v>1</v>
      </c>
      <c r="F1895" s="7">
        <f>IF(P1895&gt;0,RANK(P1895,(N1895:P1895,Q1895:AE1895)),0)</f>
        <v>9</v>
      </c>
      <c r="G1895" s="1">
        <f t="shared" si="747"/>
        <v>1029</v>
      </c>
      <c r="H1895" s="2">
        <f t="shared" si="748"/>
        <v>0.45430463576158941</v>
      </c>
      <c r="I1895" s="2"/>
      <c r="J1895" s="2">
        <f t="shared" si="739"/>
        <v>0.24282560706401765</v>
      </c>
      <c r="K1895" s="2">
        <f t="shared" si="740"/>
        <v>0.69713024282560709</v>
      </c>
      <c r="L1895" s="2">
        <f t="shared" si="741"/>
        <v>2.6490066225165563E-3</v>
      </c>
      <c r="M1895" s="2">
        <f t="shared" si="742"/>
        <v>5.7395143487858673E-2</v>
      </c>
      <c r="N1895" s="55">
        <v>550</v>
      </c>
      <c r="O1895" s="55">
        <v>1579</v>
      </c>
      <c r="P1895" s="55">
        <v>6</v>
      </c>
      <c r="Q1895" s="55">
        <v>13</v>
      </c>
      <c r="R1895" s="55">
        <v>16</v>
      </c>
      <c r="S1895" s="55">
        <v>50</v>
      </c>
      <c r="Y1895" s="55">
        <v>24</v>
      </c>
      <c r="Z1895" s="55">
        <v>8</v>
      </c>
      <c r="AA1895" s="55">
        <v>1</v>
      </c>
      <c r="AB1895" s="55">
        <v>1</v>
      </c>
      <c r="AC1895" s="55">
        <v>5</v>
      </c>
      <c r="AD1895" s="55">
        <v>12</v>
      </c>
      <c r="AE1895" s="55">
        <v>0</v>
      </c>
      <c r="AG1895" s="7">
        <f>IF(Q1895&gt;0,RANK(Q1895,(N1895:P1895,Q1895:AE1895)),0)</f>
        <v>6</v>
      </c>
      <c r="AH1895" s="7">
        <f>IF(R1895&gt;0,RANK(R1895,(N1895:P1895,Q1895:AE1895)),0)</f>
        <v>5</v>
      </c>
      <c r="AI1895" s="7">
        <f>IF(T1895&gt;0,RANK(T1895,(N1895:P1895,Q1895:AE1895)),0)</f>
        <v>0</v>
      </c>
      <c r="AJ1895" s="7">
        <f>IF(S1895&gt;0,RANK(S1895,(N1895:P1895,Q1895:AE1895)),0)</f>
        <v>3</v>
      </c>
      <c r="AK1895" s="2">
        <f t="shared" si="743"/>
        <v>5.739514348785872E-3</v>
      </c>
      <c r="AL1895" s="2">
        <f t="shared" si="744"/>
        <v>7.0640176600441501E-3</v>
      </c>
      <c r="AM1895" s="2">
        <f t="shared" si="745"/>
        <v>0</v>
      </c>
      <c r="AN1895" s="2">
        <f t="shared" si="746"/>
        <v>2.2075055187637971E-2</v>
      </c>
      <c r="AP1895" t="s">
        <v>655</v>
      </c>
      <c r="AQ1895" t="s">
        <v>1321</v>
      </c>
      <c r="AT1895">
        <v>2</v>
      </c>
      <c r="AU1895" s="95">
        <v>47</v>
      </c>
      <c r="AV1895" s="97">
        <v>121</v>
      </c>
      <c r="AW1895" s="100">
        <f t="shared" si="737"/>
        <v>47121</v>
      </c>
      <c r="AY1895" s="7" t="s">
        <v>1461</v>
      </c>
    </row>
    <row r="1896" spans="1:51" ht="13" hidden="1" customHeight="1" outlineLevel="1">
      <c r="A1896" t="s">
        <v>2564</v>
      </c>
      <c r="B1896" t="s">
        <v>1321</v>
      </c>
      <c r="C1896" s="1">
        <f t="shared" si="738"/>
        <v>9911</v>
      </c>
      <c r="D1896" s="7">
        <f>IF(N1896&gt;0, RANK(N1896,(N1896:P1896,Q1896:AE1896)),0)</f>
        <v>2</v>
      </c>
      <c r="E1896" s="7">
        <f>IF(O1896&gt;0,RANK(O1896,(N1896:P1896,Q1896:AE1896)),0)</f>
        <v>1</v>
      </c>
      <c r="F1896" s="7">
        <f>IF(P1896&gt;0,RANK(P1896,(N1896:P1896,Q1896:AE1896)),0)</f>
        <v>10</v>
      </c>
      <c r="G1896" s="1">
        <f t="shared" si="747"/>
        <v>4322</v>
      </c>
      <c r="H1896" s="2">
        <f t="shared" si="748"/>
        <v>0.4360811219856725</v>
      </c>
      <c r="I1896" s="2"/>
      <c r="J1896" s="2">
        <f t="shared" si="739"/>
        <v>0.25385934819897082</v>
      </c>
      <c r="K1896" s="2">
        <f t="shared" si="740"/>
        <v>0.68994047018464333</v>
      </c>
      <c r="L1896" s="2">
        <f t="shared" si="741"/>
        <v>1.6143678740793059E-3</v>
      </c>
      <c r="M1896" s="2">
        <f t="shared" si="742"/>
        <v>5.458581374230654E-2</v>
      </c>
      <c r="N1896" s="55">
        <v>2516</v>
      </c>
      <c r="O1896" s="55">
        <v>6838</v>
      </c>
      <c r="P1896" s="55">
        <v>16</v>
      </c>
      <c r="Q1896" s="55">
        <v>37</v>
      </c>
      <c r="R1896" s="55">
        <v>44</v>
      </c>
      <c r="S1896" s="55">
        <v>243</v>
      </c>
      <c r="Y1896" s="55">
        <v>98</v>
      </c>
      <c r="Z1896" s="55">
        <v>39</v>
      </c>
      <c r="AA1896" s="55">
        <v>24</v>
      </c>
      <c r="AB1896" s="55">
        <v>4</v>
      </c>
      <c r="AC1896" s="55">
        <v>6</v>
      </c>
      <c r="AD1896" s="55">
        <v>46</v>
      </c>
      <c r="AE1896" s="55">
        <v>0</v>
      </c>
      <c r="AG1896" s="7">
        <f>IF(Q1896&gt;0,RANK(Q1896,(N1896:P1896,Q1896:AE1896)),0)</f>
        <v>8</v>
      </c>
      <c r="AH1896" s="7">
        <f>IF(R1896&gt;0,RANK(R1896,(N1896:P1896,Q1896:AE1896)),0)</f>
        <v>6</v>
      </c>
      <c r="AI1896" s="7">
        <f>IF(T1896&gt;0,RANK(T1896,(N1896:P1896,Q1896:AE1896)),0)</f>
        <v>0</v>
      </c>
      <c r="AJ1896" s="7">
        <f>IF(S1896&gt;0,RANK(S1896,(N1896:P1896,Q1896:AE1896)),0)</f>
        <v>3</v>
      </c>
      <c r="AK1896" s="2">
        <f t="shared" si="743"/>
        <v>3.7332257088083945E-3</v>
      </c>
      <c r="AL1896" s="2">
        <f t="shared" si="744"/>
        <v>4.4395116537180911E-3</v>
      </c>
      <c r="AM1896" s="2">
        <f t="shared" si="745"/>
        <v>0</v>
      </c>
      <c r="AN1896" s="2">
        <f t="shared" si="746"/>
        <v>2.4518212087579459E-2</v>
      </c>
      <c r="AP1896" t="s">
        <v>2564</v>
      </c>
      <c r="AQ1896" t="s">
        <v>1321</v>
      </c>
      <c r="AT1896">
        <v>2</v>
      </c>
      <c r="AU1896" s="95">
        <v>47</v>
      </c>
      <c r="AV1896" s="97">
        <v>123</v>
      </c>
      <c r="AW1896" s="100">
        <f t="shared" si="737"/>
        <v>47123</v>
      </c>
      <c r="AY1896" s="7" t="s">
        <v>1461</v>
      </c>
    </row>
    <row r="1897" spans="1:51" ht="13" hidden="1" customHeight="1" outlineLevel="1">
      <c r="A1897" t="s">
        <v>734</v>
      </c>
      <c r="B1897" t="s">
        <v>1321</v>
      </c>
      <c r="C1897" s="1">
        <f t="shared" si="738"/>
        <v>29150</v>
      </c>
      <c r="D1897" s="7">
        <f>IF(N1897&gt;0, RANK(N1897,(N1897:P1897,Q1897:AE1897)),0)</f>
        <v>2</v>
      </c>
      <c r="E1897" s="7">
        <f>IF(O1897&gt;0,RANK(O1897,(N1897:P1897,Q1897:AE1897)),0)</f>
        <v>1</v>
      </c>
      <c r="F1897" s="7">
        <f>IF(P1897&gt;0,RANK(P1897,(N1897:P1897,Q1897:AE1897)),0)</f>
        <v>9</v>
      </c>
      <c r="G1897" s="1">
        <f t="shared" si="747"/>
        <v>7840</v>
      </c>
      <c r="H1897" s="2">
        <f t="shared" si="748"/>
        <v>0.26895368782161233</v>
      </c>
      <c r="I1897" s="2"/>
      <c r="J1897" s="2">
        <f t="shared" si="739"/>
        <v>0.33348198970840481</v>
      </c>
      <c r="K1897" s="2">
        <f t="shared" si="740"/>
        <v>0.60243567753001714</v>
      </c>
      <c r="L1897" s="2">
        <f t="shared" si="741"/>
        <v>2.2984562607204118E-3</v>
      </c>
      <c r="M1897" s="2">
        <f t="shared" si="742"/>
        <v>6.1783876500857628E-2</v>
      </c>
      <c r="N1897" s="55">
        <v>9721</v>
      </c>
      <c r="O1897" s="55">
        <v>17561</v>
      </c>
      <c r="P1897" s="55">
        <v>67</v>
      </c>
      <c r="Q1897" s="55">
        <v>171</v>
      </c>
      <c r="R1897" s="55">
        <v>253</v>
      </c>
      <c r="S1897" s="55">
        <v>730</v>
      </c>
      <c r="Y1897" s="55">
        <v>253</v>
      </c>
      <c r="Z1897" s="55">
        <v>151</v>
      </c>
      <c r="AA1897" s="55">
        <v>46</v>
      </c>
      <c r="AB1897" s="55">
        <v>29</v>
      </c>
      <c r="AC1897" s="55">
        <v>50</v>
      </c>
      <c r="AD1897" s="55">
        <v>118</v>
      </c>
      <c r="AE1897" s="55">
        <v>0</v>
      </c>
      <c r="AG1897" s="7">
        <f>IF(Q1897&gt;0,RANK(Q1897,(N1897:P1897,Q1897:AE1897)),0)</f>
        <v>6</v>
      </c>
      <c r="AH1897" s="7">
        <f>IF(R1897&gt;0,RANK(R1897,(N1897:P1897,Q1897:AE1897)),0)</f>
        <v>4</v>
      </c>
      <c r="AI1897" s="7">
        <f>IF(T1897&gt;0,RANK(T1897,(N1897:P1897,Q1897:AE1897)),0)</f>
        <v>0</v>
      </c>
      <c r="AJ1897" s="7">
        <f>IF(S1897&gt;0,RANK(S1897,(N1897:P1897,Q1897:AE1897)),0)</f>
        <v>3</v>
      </c>
      <c r="AK1897" s="2">
        <f t="shared" si="743"/>
        <v>5.8662092624356772E-3</v>
      </c>
      <c r="AL1897" s="2">
        <f t="shared" si="744"/>
        <v>8.6792452830188674E-3</v>
      </c>
      <c r="AM1897" s="2">
        <f t="shared" si="745"/>
        <v>0</v>
      </c>
      <c r="AN1897" s="2">
        <f t="shared" si="746"/>
        <v>2.5042881646655232E-2</v>
      </c>
      <c r="AP1897" t="s">
        <v>734</v>
      </c>
      <c r="AQ1897" t="s">
        <v>1321</v>
      </c>
      <c r="AT1897">
        <v>2</v>
      </c>
      <c r="AU1897" s="95">
        <v>47</v>
      </c>
      <c r="AV1897" s="97">
        <v>125</v>
      </c>
      <c r="AW1897" s="100">
        <f t="shared" si="737"/>
        <v>47125</v>
      </c>
      <c r="AY1897" s="7" t="s">
        <v>1461</v>
      </c>
    </row>
    <row r="1898" spans="1:51" ht="13" hidden="1" customHeight="1" outlineLevel="1">
      <c r="A1898" t="s">
        <v>1050</v>
      </c>
      <c r="B1898" t="s">
        <v>1321</v>
      </c>
      <c r="C1898" s="1">
        <f t="shared" si="738"/>
        <v>1698</v>
      </c>
      <c r="D1898" s="7">
        <f>IF(N1898&gt;0, RANK(N1898,(N1898:P1898,Q1898:AE1898)),0)</f>
        <v>2</v>
      </c>
      <c r="E1898" s="7">
        <f>IF(O1898&gt;0,RANK(O1898,(N1898:P1898,Q1898:AE1898)),0)</f>
        <v>1</v>
      </c>
      <c r="F1898" s="7">
        <f>IF(P1898&gt;0,RANK(P1898,(N1898:P1898,Q1898:AE1898)),0)</f>
        <v>9</v>
      </c>
      <c r="G1898" s="1">
        <f t="shared" si="747"/>
        <v>707</v>
      </c>
      <c r="H1898" s="2">
        <f t="shared" si="748"/>
        <v>0.41637220259128388</v>
      </c>
      <c r="I1898" s="2"/>
      <c r="J1898" s="2">
        <f t="shared" si="739"/>
        <v>0.26207302709069491</v>
      </c>
      <c r="K1898" s="2">
        <f t="shared" si="740"/>
        <v>0.67844522968197885</v>
      </c>
      <c r="L1898" s="2">
        <f t="shared" si="741"/>
        <v>2.3557126030624262E-3</v>
      </c>
      <c r="M1898" s="2">
        <f t="shared" si="742"/>
        <v>5.7126030624263816E-2</v>
      </c>
      <c r="N1898" s="55">
        <v>445</v>
      </c>
      <c r="O1898" s="55">
        <v>1152</v>
      </c>
      <c r="P1898" s="55">
        <v>4</v>
      </c>
      <c r="Q1898" s="55">
        <v>5</v>
      </c>
      <c r="R1898" s="55">
        <v>6</v>
      </c>
      <c r="S1898" s="55">
        <v>48</v>
      </c>
      <c r="Y1898" s="55">
        <v>16</v>
      </c>
      <c r="Z1898" s="55">
        <v>11</v>
      </c>
      <c r="AA1898" s="55">
        <v>2</v>
      </c>
      <c r="AB1898" s="55">
        <v>1</v>
      </c>
      <c r="AC1898" s="55">
        <v>1</v>
      </c>
      <c r="AD1898" s="55">
        <v>7</v>
      </c>
      <c r="AE1898" s="55">
        <v>0</v>
      </c>
      <c r="AG1898" s="7">
        <f>IF(Q1898&gt;0,RANK(Q1898,(N1898:P1898,Q1898:AE1898)),0)</f>
        <v>8</v>
      </c>
      <c r="AH1898" s="7">
        <f>IF(R1898&gt;0,RANK(R1898,(N1898:P1898,Q1898:AE1898)),0)</f>
        <v>7</v>
      </c>
      <c r="AI1898" s="7">
        <f>IF(T1898&gt;0,RANK(T1898,(N1898:P1898,Q1898:AE1898)),0)</f>
        <v>0</v>
      </c>
      <c r="AJ1898" s="7">
        <f>IF(S1898&gt;0,RANK(S1898,(N1898:P1898,Q1898:AE1898)),0)</f>
        <v>3</v>
      </c>
      <c r="AK1898" s="2">
        <f t="shared" si="743"/>
        <v>2.9446407538280331E-3</v>
      </c>
      <c r="AL1898" s="2">
        <f t="shared" si="744"/>
        <v>3.5335689045936395E-3</v>
      </c>
      <c r="AM1898" s="2">
        <f t="shared" si="745"/>
        <v>0</v>
      </c>
      <c r="AN1898" s="2">
        <f t="shared" si="746"/>
        <v>2.8268551236749116E-2</v>
      </c>
      <c r="AP1898" t="s">
        <v>1050</v>
      </c>
      <c r="AQ1898" t="s">
        <v>1321</v>
      </c>
      <c r="AT1898">
        <v>2</v>
      </c>
      <c r="AU1898" s="95">
        <v>47</v>
      </c>
      <c r="AV1898" s="97">
        <v>127</v>
      </c>
      <c r="AW1898" s="100">
        <f t="shared" si="737"/>
        <v>47127</v>
      </c>
      <c r="AY1898" s="7" t="s">
        <v>1461</v>
      </c>
    </row>
    <row r="1899" spans="1:51" ht="13" hidden="1" customHeight="1" outlineLevel="1">
      <c r="A1899" t="s">
        <v>2193</v>
      </c>
      <c r="B1899" t="s">
        <v>1321</v>
      </c>
      <c r="C1899" s="1">
        <f t="shared" ref="C1899:C1930" si="749">SUM(N1899:AE1899)</f>
        <v>3647</v>
      </c>
      <c r="D1899" s="7">
        <f>IF(N1899&gt;0, RANK(N1899,(N1899:P1899,Q1899:AE1899)),0)</f>
        <v>2</v>
      </c>
      <c r="E1899" s="7">
        <f>IF(O1899&gt;0,RANK(O1899,(N1899:P1899,Q1899:AE1899)),0)</f>
        <v>1</v>
      </c>
      <c r="F1899" s="7">
        <f>IF(P1899&gt;0,RANK(P1899,(N1899:P1899,Q1899:AE1899)),0)</f>
        <v>10</v>
      </c>
      <c r="G1899" s="1">
        <f t="shared" si="747"/>
        <v>1444</v>
      </c>
      <c r="H1899" s="2">
        <f t="shared" si="748"/>
        <v>0.39594187003016179</v>
      </c>
      <c r="I1899" s="2"/>
      <c r="J1899" s="2">
        <f t="shared" ref="J1899:J1930" si="750">IF($C1899=0,"-",N1899/$C1899)</f>
        <v>0.2692624074581848</v>
      </c>
      <c r="K1899" s="2">
        <f t="shared" ref="K1899:K1930" si="751">IF($C1899=0,"-",O1899/$C1899)</f>
        <v>0.66520427748834654</v>
      </c>
      <c r="L1899" s="2">
        <f t="shared" ref="L1899:L1930" si="752">IF($C1899=0,"-",P1899/$C1899)</f>
        <v>1.9193857965451055E-3</v>
      </c>
      <c r="M1899" s="2">
        <f t="shared" ref="M1899:M1930" si="753">IF(C1899=0,"-",(1-J1899-K1899-L1899))</f>
        <v>6.3613929256923496E-2</v>
      </c>
      <c r="N1899" s="55">
        <v>982</v>
      </c>
      <c r="O1899" s="55">
        <v>2426</v>
      </c>
      <c r="P1899" s="55">
        <v>7</v>
      </c>
      <c r="Q1899" s="55">
        <v>13</v>
      </c>
      <c r="R1899" s="55">
        <v>18</v>
      </c>
      <c r="S1899" s="55">
        <v>115</v>
      </c>
      <c r="Y1899" s="55">
        <v>39</v>
      </c>
      <c r="Z1899" s="55">
        <v>11</v>
      </c>
      <c r="AA1899" s="55">
        <v>12</v>
      </c>
      <c r="AB1899" s="55">
        <v>1</v>
      </c>
      <c r="AC1899" s="55">
        <v>6</v>
      </c>
      <c r="AD1899" s="55">
        <v>17</v>
      </c>
      <c r="AE1899" s="55">
        <v>0</v>
      </c>
      <c r="AG1899" s="7">
        <f>IF(Q1899&gt;0,RANK(Q1899,(N1899:P1899,Q1899:AE1899)),0)</f>
        <v>7</v>
      </c>
      <c r="AH1899" s="7">
        <f>IF(R1899&gt;0,RANK(R1899,(N1899:P1899,Q1899:AE1899)),0)</f>
        <v>5</v>
      </c>
      <c r="AI1899" s="7">
        <f>IF(T1899&gt;0,RANK(T1899,(N1899:P1899,Q1899:AE1899)),0)</f>
        <v>0</v>
      </c>
      <c r="AJ1899" s="7">
        <f>IF(S1899&gt;0,RANK(S1899,(N1899:P1899,Q1899:AE1899)),0)</f>
        <v>3</v>
      </c>
      <c r="AK1899" s="2">
        <f t="shared" ref="AK1899:AK1930" si="754">IF($C1899=0,"-",Q1899/$C1899)</f>
        <v>3.564573622155196E-3</v>
      </c>
      <c r="AL1899" s="2">
        <f t="shared" ref="AL1899:AL1930" si="755">IF($C1899=0,"-",R1899/$C1899)</f>
        <v>4.935563476830271E-3</v>
      </c>
      <c r="AM1899" s="2">
        <f t="shared" ref="AM1899:AM1930" si="756">IF($C1899=0,"-",T1899/$C1899)</f>
        <v>0</v>
      </c>
      <c r="AN1899" s="2">
        <f t="shared" ref="AN1899:AN1930" si="757">IF($C1899=0,"-",S1899/$C1899)</f>
        <v>3.1532766657526731E-2</v>
      </c>
      <c r="AP1899" t="s">
        <v>2193</v>
      </c>
      <c r="AQ1899" t="s">
        <v>1321</v>
      </c>
      <c r="AT1899">
        <v>2</v>
      </c>
      <c r="AU1899" s="95">
        <v>47</v>
      </c>
      <c r="AV1899" s="97">
        <v>129</v>
      </c>
      <c r="AW1899" s="100">
        <f t="shared" si="737"/>
        <v>47129</v>
      </c>
      <c r="AY1899" s="7" t="s">
        <v>1461</v>
      </c>
    </row>
    <row r="1900" spans="1:51" ht="13" hidden="1" customHeight="1" outlineLevel="1">
      <c r="A1900" t="s">
        <v>845</v>
      </c>
      <c r="B1900" t="s">
        <v>1321</v>
      </c>
      <c r="C1900" s="1">
        <f t="shared" si="749"/>
        <v>6772</v>
      </c>
      <c r="D1900" s="7">
        <f>IF(N1900&gt;0, RANK(N1900,(N1900:P1900,Q1900:AE1900)),0)</f>
        <v>2</v>
      </c>
      <c r="E1900" s="7">
        <f>IF(O1900&gt;0,RANK(O1900,(N1900:P1900,Q1900:AE1900)),0)</f>
        <v>1</v>
      </c>
      <c r="F1900" s="7">
        <f>IF(P1900&gt;0,RANK(P1900,(N1900:P1900,Q1900:AE1900)),0)</f>
        <v>10</v>
      </c>
      <c r="G1900" s="1">
        <f t="shared" si="747"/>
        <v>3131</v>
      </c>
      <c r="H1900" s="2">
        <f t="shared" si="748"/>
        <v>0.4623449497932664</v>
      </c>
      <c r="I1900" s="2"/>
      <c r="J1900" s="2">
        <f t="shared" si="750"/>
        <v>0.22150029533372712</v>
      </c>
      <c r="K1900" s="2">
        <f t="shared" si="751"/>
        <v>0.68384524512699352</v>
      </c>
      <c r="L1900" s="2">
        <f t="shared" si="752"/>
        <v>1.6243354991139988E-3</v>
      </c>
      <c r="M1900" s="2">
        <f t="shared" si="753"/>
        <v>9.3030124040165418E-2</v>
      </c>
      <c r="N1900" s="55">
        <v>1500</v>
      </c>
      <c r="O1900" s="55">
        <v>4631</v>
      </c>
      <c r="P1900" s="55">
        <v>11</v>
      </c>
      <c r="Q1900" s="55">
        <v>25</v>
      </c>
      <c r="R1900" s="55">
        <v>29</v>
      </c>
      <c r="S1900" s="55">
        <v>373</v>
      </c>
      <c r="Y1900" s="55">
        <v>93</v>
      </c>
      <c r="Z1900" s="55">
        <v>33</v>
      </c>
      <c r="AA1900" s="55">
        <v>17</v>
      </c>
      <c r="AB1900" s="55">
        <v>2</v>
      </c>
      <c r="AC1900" s="55">
        <v>6</v>
      </c>
      <c r="AD1900" s="55">
        <v>52</v>
      </c>
      <c r="AE1900" s="55">
        <v>0</v>
      </c>
      <c r="AG1900" s="7">
        <f>IF(Q1900&gt;0,RANK(Q1900,(N1900:P1900,Q1900:AE1900)),0)</f>
        <v>8</v>
      </c>
      <c r="AH1900" s="7">
        <f>IF(R1900&gt;0,RANK(R1900,(N1900:P1900,Q1900:AE1900)),0)</f>
        <v>7</v>
      </c>
      <c r="AI1900" s="7">
        <f>IF(T1900&gt;0,RANK(T1900,(N1900:P1900,Q1900:AE1900)),0)</f>
        <v>0</v>
      </c>
      <c r="AJ1900" s="7">
        <f>IF(S1900&gt;0,RANK(S1900,(N1900:P1900,Q1900:AE1900)),0)</f>
        <v>3</v>
      </c>
      <c r="AK1900" s="2">
        <f t="shared" si="754"/>
        <v>3.691671588895452E-3</v>
      </c>
      <c r="AL1900" s="2">
        <f t="shared" si="755"/>
        <v>4.2823390431187243E-3</v>
      </c>
      <c r="AM1900" s="2">
        <f t="shared" si="756"/>
        <v>0</v>
      </c>
      <c r="AN1900" s="2">
        <f t="shared" si="757"/>
        <v>5.5079740106320142E-2</v>
      </c>
      <c r="AP1900" t="s">
        <v>845</v>
      </c>
      <c r="AQ1900" t="s">
        <v>1321</v>
      </c>
      <c r="AT1900">
        <v>2</v>
      </c>
      <c r="AU1900" s="95">
        <v>47</v>
      </c>
      <c r="AV1900" s="97">
        <v>131</v>
      </c>
      <c r="AW1900" s="100">
        <f t="shared" si="737"/>
        <v>47131</v>
      </c>
      <c r="AY1900" s="7" t="s">
        <v>1461</v>
      </c>
    </row>
    <row r="1901" spans="1:51" ht="13" hidden="1" customHeight="1" outlineLevel="1">
      <c r="A1901" t="s">
        <v>2245</v>
      </c>
      <c r="B1901" t="s">
        <v>1321</v>
      </c>
      <c r="C1901" s="1">
        <f t="shared" si="749"/>
        <v>3995</v>
      </c>
      <c r="D1901" s="7">
        <f>IF(N1901&gt;0, RANK(N1901,(N1901:P1901,Q1901:AE1901)),0)</f>
        <v>2</v>
      </c>
      <c r="E1901" s="7">
        <f>IF(O1901&gt;0,RANK(O1901,(N1901:P1901,Q1901:AE1901)),0)</f>
        <v>1</v>
      </c>
      <c r="F1901" s="7">
        <f>IF(P1901&gt;0,RANK(P1901,(N1901:P1901,Q1901:AE1901)),0)</f>
        <v>10</v>
      </c>
      <c r="G1901" s="1">
        <f t="shared" si="747"/>
        <v>1013</v>
      </c>
      <c r="H1901" s="2">
        <f t="shared" si="748"/>
        <v>0.25356695869837298</v>
      </c>
      <c r="I1901" s="2"/>
      <c r="J1901" s="2">
        <f t="shared" si="750"/>
        <v>0.3306633291614518</v>
      </c>
      <c r="K1901" s="2">
        <f t="shared" si="751"/>
        <v>0.58423028785982478</v>
      </c>
      <c r="L1901" s="2">
        <f t="shared" si="752"/>
        <v>1.7521902377972466E-3</v>
      </c>
      <c r="M1901" s="2">
        <f t="shared" si="753"/>
        <v>8.3354192740926175E-2</v>
      </c>
      <c r="N1901" s="55">
        <v>1321</v>
      </c>
      <c r="O1901" s="55">
        <v>2334</v>
      </c>
      <c r="P1901" s="55">
        <v>7</v>
      </c>
      <c r="Q1901" s="55">
        <v>21</v>
      </c>
      <c r="R1901" s="55">
        <v>17</v>
      </c>
      <c r="S1901" s="55">
        <v>214</v>
      </c>
      <c r="Y1901" s="55">
        <v>34</v>
      </c>
      <c r="Z1901" s="55">
        <v>20</v>
      </c>
      <c r="AA1901" s="55">
        <v>8</v>
      </c>
      <c r="AB1901" s="55">
        <v>2</v>
      </c>
      <c r="AC1901" s="55">
        <v>4</v>
      </c>
      <c r="AD1901" s="55">
        <v>13</v>
      </c>
      <c r="AE1901" s="55">
        <v>0</v>
      </c>
      <c r="AG1901" s="7">
        <f>IF(Q1901&gt;0,RANK(Q1901,(N1901:P1901,Q1901:AE1901)),0)</f>
        <v>5</v>
      </c>
      <c r="AH1901" s="7">
        <f>IF(R1901&gt;0,RANK(R1901,(N1901:P1901,Q1901:AE1901)),0)</f>
        <v>7</v>
      </c>
      <c r="AI1901" s="7">
        <f>IF(T1901&gt;0,RANK(T1901,(N1901:P1901,Q1901:AE1901)),0)</f>
        <v>0</v>
      </c>
      <c r="AJ1901" s="7">
        <f>IF(S1901&gt;0,RANK(S1901,(N1901:P1901,Q1901:AE1901)),0)</f>
        <v>3</v>
      </c>
      <c r="AK1901" s="2">
        <f t="shared" si="754"/>
        <v>5.2565707133917393E-3</v>
      </c>
      <c r="AL1901" s="2">
        <f t="shared" si="755"/>
        <v>4.2553191489361703E-3</v>
      </c>
      <c r="AM1901" s="2">
        <f t="shared" si="756"/>
        <v>0</v>
      </c>
      <c r="AN1901" s="2">
        <f t="shared" si="757"/>
        <v>5.3566958698372968E-2</v>
      </c>
      <c r="AP1901" t="s">
        <v>2245</v>
      </c>
      <c r="AQ1901" t="s">
        <v>1321</v>
      </c>
      <c r="AT1901">
        <v>2</v>
      </c>
      <c r="AU1901" s="95">
        <v>47</v>
      </c>
      <c r="AV1901" s="97">
        <v>133</v>
      </c>
      <c r="AW1901" s="100">
        <f t="shared" si="737"/>
        <v>47133</v>
      </c>
      <c r="AY1901" s="7" t="s">
        <v>1461</v>
      </c>
    </row>
    <row r="1902" spans="1:51" ht="13" hidden="1" customHeight="1" outlineLevel="1">
      <c r="A1902" t="s">
        <v>952</v>
      </c>
      <c r="B1902" t="s">
        <v>1321</v>
      </c>
      <c r="C1902" s="1">
        <f t="shared" si="749"/>
        <v>1403</v>
      </c>
      <c r="D1902" s="7">
        <f>IF(N1902&gt;0, RANK(N1902,(N1902:P1902,Q1902:AE1902)),0)</f>
        <v>2</v>
      </c>
      <c r="E1902" s="7">
        <f>IF(O1902&gt;0,RANK(O1902,(N1902:P1902,Q1902:AE1902)),0)</f>
        <v>1</v>
      </c>
      <c r="F1902" s="7">
        <f>IF(P1902&gt;0,RANK(P1902,(N1902:P1902,Q1902:AE1902)),0)</f>
        <v>10</v>
      </c>
      <c r="G1902" s="1">
        <f t="shared" si="747"/>
        <v>391</v>
      </c>
      <c r="H1902" s="2">
        <f t="shared" si="748"/>
        <v>0.27868852459016391</v>
      </c>
      <c r="I1902" s="2"/>
      <c r="J1902" s="2">
        <f t="shared" si="750"/>
        <v>0.31860299358517463</v>
      </c>
      <c r="K1902" s="2">
        <f t="shared" si="751"/>
        <v>0.59729151817533854</v>
      </c>
      <c r="L1902" s="2">
        <f t="shared" si="752"/>
        <v>7.1275837491090524E-4</v>
      </c>
      <c r="M1902" s="2">
        <f t="shared" si="753"/>
        <v>8.3392729864575924E-2</v>
      </c>
      <c r="N1902" s="55">
        <v>447</v>
      </c>
      <c r="O1902" s="55">
        <v>838</v>
      </c>
      <c r="P1902" s="55">
        <v>1</v>
      </c>
      <c r="Q1902" s="55">
        <v>5</v>
      </c>
      <c r="R1902" s="55">
        <v>25</v>
      </c>
      <c r="S1902" s="55">
        <v>59</v>
      </c>
      <c r="Y1902" s="55">
        <v>10</v>
      </c>
      <c r="Z1902" s="55">
        <v>11</v>
      </c>
      <c r="AA1902" s="55">
        <v>1</v>
      </c>
      <c r="AB1902" s="55">
        <v>0</v>
      </c>
      <c r="AC1902" s="55">
        <v>2</v>
      </c>
      <c r="AD1902" s="55">
        <v>4</v>
      </c>
      <c r="AE1902" s="55">
        <v>0</v>
      </c>
      <c r="AG1902" s="7">
        <f>IF(Q1902&gt;0,RANK(Q1902,(N1902:P1902,Q1902:AE1902)),0)</f>
        <v>7</v>
      </c>
      <c r="AH1902" s="7">
        <f>IF(R1902&gt;0,RANK(R1902,(N1902:P1902,Q1902:AE1902)),0)</f>
        <v>4</v>
      </c>
      <c r="AI1902" s="7">
        <f>IF(T1902&gt;0,RANK(T1902,(N1902:P1902,Q1902:AE1902)),0)</f>
        <v>0</v>
      </c>
      <c r="AJ1902" s="7">
        <f>IF(S1902&gt;0,RANK(S1902,(N1902:P1902,Q1902:AE1902)),0)</f>
        <v>3</v>
      </c>
      <c r="AK1902" s="2">
        <f t="shared" si="754"/>
        <v>3.5637918745545262E-3</v>
      </c>
      <c r="AL1902" s="2">
        <f t="shared" si="755"/>
        <v>1.7818959372772631E-2</v>
      </c>
      <c r="AM1902" s="2">
        <f t="shared" si="756"/>
        <v>0</v>
      </c>
      <c r="AN1902" s="2">
        <f t="shared" si="757"/>
        <v>4.2052744119743406E-2</v>
      </c>
      <c r="AP1902" t="s">
        <v>952</v>
      </c>
      <c r="AQ1902" t="s">
        <v>1321</v>
      </c>
      <c r="AT1902">
        <v>2</v>
      </c>
      <c r="AU1902" s="95">
        <v>47</v>
      </c>
      <c r="AV1902" s="97">
        <v>135</v>
      </c>
      <c r="AW1902" s="100">
        <f t="shared" si="737"/>
        <v>47135</v>
      </c>
      <c r="AY1902" s="7" t="s">
        <v>1461</v>
      </c>
    </row>
    <row r="1903" spans="1:51" ht="13" hidden="1" customHeight="1" outlineLevel="1">
      <c r="A1903" t="s">
        <v>377</v>
      </c>
      <c r="B1903" t="s">
        <v>1321</v>
      </c>
      <c r="C1903" s="1">
        <f t="shared" si="749"/>
        <v>1633</v>
      </c>
      <c r="D1903" s="7">
        <f>IF(N1903&gt;0, RANK(N1903,(N1903:P1903,Q1903:AE1903)),0)</f>
        <v>2</v>
      </c>
      <c r="E1903" s="7">
        <f>IF(O1903&gt;0,RANK(O1903,(N1903:P1903,Q1903:AE1903)),0)</f>
        <v>1</v>
      </c>
      <c r="F1903" s="7">
        <f>IF(P1903&gt;0,RANK(P1903,(N1903:P1903,Q1903:AE1903)),0)</f>
        <v>9</v>
      </c>
      <c r="G1903" s="1">
        <f t="shared" si="747"/>
        <v>679</v>
      </c>
      <c r="H1903" s="2">
        <f t="shared" si="748"/>
        <v>0.41579914268218005</v>
      </c>
      <c r="I1903" s="2"/>
      <c r="J1903" s="2">
        <f t="shared" si="750"/>
        <v>0.2608695652173913</v>
      </c>
      <c r="K1903" s="2">
        <f t="shared" si="751"/>
        <v>0.67666870789957134</v>
      </c>
      <c r="L1903" s="2">
        <f t="shared" si="752"/>
        <v>2.449479485609308E-3</v>
      </c>
      <c r="M1903" s="2">
        <f t="shared" si="753"/>
        <v>6.0012247397427998E-2</v>
      </c>
      <c r="N1903" s="55">
        <v>426</v>
      </c>
      <c r="O1903" s="55">
        <v>1105</v>
      </c>
      <c r="P1903" s="55">
        <v>4</v>
      </c>
      <c r="Q1903" s="55">
        <v>6</v>
      </c>
      <c r="R1903" s="55">
        <v>9</v>
      </c>
      <c r="S1903" s="55">
        <v>55</v>
      </c>
      <c r="Y1903" s="55">
        <v>7</v>
      </c>
      <c r="Z1903" s="55">
        <v>6</v>
      </c>
      <c r="AA1903" s="55">
        <v>4</v>
      </c>
      <c r="AB1903" s="55">
        <v>2</v>
      </c>
      <c r="AC1903" s="55">
        <v>1</v>
      </c>
      <c r="AD1903" s="55">
        <v>8</v>
      </c>
      <c r="AE1903" s="55">
        <v>0</v>
      </c>
      <c r="AG1903" s="7">
        <f>IF(Q1903&gt;0,RANK(Q1903,(N1903:P1903,Q1903:AE1903)),0)</f>
        <v>7</v>
      </c>
      <c r="AH1903" s="7">
        <f>IF(R1903&gt;0,RANK(R1903,(N1903:P1903,Q1903:AE1903)),0)</f>
        <v>4</v>
      </c>
      <c r="AI1903" s="7">
        <f>IF(T1903&gt;0,RANK(T1903,(N1903:P1903,Q1903:AE1903)),0)</f>
        <v>0</v>
      </c>
      <c r="AJ1903" s="7">
        <f>IF(S1903&gt;0,RANK(S1903,(N1903:P1903,Q1903:AE1903)),0)</f>
        <v>3</v>
      </c>
      <c r="AK1903" s="2">
        <f t="shared" si="754"/>
        <v>3.6742192284139621E-3</v>
      </c>
      <c r="AL1903" s="2">
        <f t="shared" si="755"/>
        <v>5.5113288426209429E-3</v>
      </c>
      <c r="AM1903" s="2">
        <f t="shared" si="756"/>
        <v>0</v>
      </c>
      <c r="AN1903" s="2">
        <f t="shared" si="757"/>
        <v>3.3680342927127987E-2</v>
      </c>
      <c r="AP1903" t="s">
        <v>377</v>
      </c>
      <c r="AQ1903" t="s">
        <v>1321</v>
      </c>
      <c r="AT1903">
        <v>2</v>
      </c>
      <c r="AU1903" s="95">
        <v>47</v>
      </c>
      <c r="AV1903" s="97">
        <v>137</v>
      </c>
      <c r="AW1903" s="100">
        <f t="shared" si="737"/>
        <v>47137</v>
      </c>
      <c r="AY1903" s="7" t="s">
        <v>1461</v>
      </c>
    </row>
    <row r="1904" spans="1:51" ht="13" hidden="1" customHeight="1" outlineLevel="1">
      <c r="A1904" t="s">
        <v>1394</v>
      </c>
      <c r="B1904" t="s">
        <v>1321</v>
      </c>
      <c r="C1904" s="1">
        <f t="shared" si="749"/>
        <v>3565</v>
      </c>
      <c r="D1904" s="7">
        <f>IF(N1904&gt;0, RANK(N1904,(N1904:P1904,Q1904:AE1904)),0)</f>
        <v>2</v>
      </c>
      <c r="E1904" s="7">
        <f>IF(O1904&gt;0,RANK(O1904,(N1904:P1904,Q1904:AE1904)),0)</f>
        <v>1</v>
      </c>
      <c r="F1904" s="7">
        <f>IF(P1904&gt;0,RANK(P1904,(N1904:P1904,Q1904:AE1904)),0)</f>
        <v>10</v>
      </c>
      <c r="G1904" s="1">
        <f t="shared" si="747"/>
        <v>1453</v>
      </c>
      <c r="H1904" s="2">
        <f t="shared" si="748"/>
        <v>0.40757363253856943</v>
      </c>
      <c r="I1904" s="2"/>
      <c r="J1904" s="2">
        <f t="shared" si="750"/>
        <v>0.26872370266479662</v>
      </c>
      <c r="K1904" s="2">
        <f t="shared" si="751"/>
        <v>0.6762973352033661</v>
      </c>
      <c r="L1904" s="2">
        <f t="shared" si="752"/>
        <v>1.9635343618513326E-3</v>
      </c>
      <c r="M1904" s="2">
        <f t="shared" si="753"/>
        <v>5.3015427769985954E-2</v>
      </c>
      <c r="N1904" s="55">
        <v>958</v>
      </c>
      <c r="O1904" s="55">
        <v>2411</v>
      </c>
      <c r="P1904" s="55">
        <v>7</v>
      </c>
      <c r="Q1904" s="55">
        <v>11</v>
      </c>
      <c r="R1904" s="55">
        <v>24</v>
      </c>
      <c r="S1904" s="55">
        <v>85</v>
      </c>
      <c r="Y1904" s="55">
        <v>14</v>
      </c>
      <c r="Z1904" s="55">
        <v>19</v>
      </c>
      <c r="AA1904" s="55">
        <v>8</v>
      </c>
      <c r="AB1904" s="55">
        <v>2</v>
      </c>
      <c r="AC1904" s="55">
        <v>2</v>
      </c>
      <c r="AD1904" s="55">
        <v>24</v>
      </c>
      <c r="AE1904" s="55">
        <v>0</v>
      </c>
      <c r="AG1904" s="7">
        <f>IF(Q1904&gt;0,RANK(Q1904,(N1904:P1904,Q1904:AE1904)),0)</f>
        <v>8</v>
      </c>
      <c r="AH1904" s="7">
        <f>IF(R1904&gt;0,RANK(R1904,(N1904:P1904,Q1904:AE1904)),0)</f>
        <v>4</v>
      </c>
      <c r="AI1904" s="7">
        <f>IF(T1904&gt;0,RANK(T1904,(N1904:P1904,Q1904:AE1904)),0)</f>
        <v>0</v>
      </c>
      <c r="AJ1904" s="7">
        <f>IF(S1904&gt;0,RANK(S1904,(N1904:P1904,Q1904:AE1904)),0)</f>
        <v>3</v>
      </c>
      <c r="AK1904" s="2">
        <f t="shared" si="754"/>
        <v>3.0855539971949507E-3</v>
      </c>
      <c r="AL1904" s="2">
        <f t="shared" si="755"/>
        <v>6.7321178120617114E-3</v>
      </c>
      <c r="AM1904" s="2">
        <f t="shared" si="756"/>
        <v>0</v>
      </c>
      <c r="AN1904" s="2">
        <f t="shared" si="757"/>
        <v>2.3842917251051893E-2</v>
      </c>
      <c r="AP1904" t="s">
        <v>1394</v>
      </c>
      <c r="AQ1904" t="s">
        <v>1321</v>
      </c>
      <c r="AT1904">
        <v>2</v>
      </c>
      <c r="AU1904" s="95">
        <v>47</v>
      </c>
      <c r="AV1904" s="97">
        <v>139</v>
      </c>
      <c r="AW1904" s="100">
        <f t="shared" si="737"/>
        <v>47139</v>
      </c>
      <c r="AY1904" s="7" t="s">
        <v>1461</v>
      </c>
    </row>
    <row r="1905" spans="1:51" ht="13" hidden="1" customHeight="1" outlineLevel="1">
      <c r="A1905" t="s">
        <v>2522</v>
      </c>
      <c r="B1905" t="s">
        <v>1321</v>
      </c>
      <c r="C1905" s="1">
        <f t="shared" si="749"/>
        <v>14876</v>
      </c>
      <c r="D1905" s="7">
        <f>IF(N1905&gt;0, RANK(N1905,(N1905:P1905,Q1905:AE1905)),0)</f>
        <v>2</v>
      </c>
      <c r="E1905" s="7">
        <f>IF(O1905&gt;0,RANK(O1905,(N1905:P1905,Q1905:AE1905)),0)</f>
        <v>1</v>
      </c>
      <c r="F1905" s="7">
        <f>IF(P1905&gt;0,RANK(P1905,(N1905:P1905,Q1905:AE1905)),0)</f>
        <v>10</v>
      </c>
      <c r="G1905" s="1">
        <f t="shared" si="747"/>
        <v>5235</v>
      </c>
      <c r="H1905" s="2">
        <f t="shared" si="748"/>
        <v>0.35190911535358965</v>
      </c>
      <c r="I1905" s="2"/>
      <c r="J1905" s="2">
        <f t="shared" si="750"/>
        <v>0.26162947028771177</v>
      </c>
      <c r="K1905" s="2">
        <f t="shared" si="751"/>
        <v>0.61353858564130137</v>
      </c>
      <c r="L1905" s="2">
        <f t="shared" si="752"/>
        <v>1.3444474321054048E-3</v>
      </c>
      <c r="M1905" s="2">
        <f t="shared" si="753"/>
        <v>0.12348749663888145</v>
      </c>
      <c r="N1905" s="55">
        <v>3892</v>
      </c>
      <c r="O1905" s="55">
        <v>9127</v>
      </c>
      <c r="P1905" s="55">
        <v>20</v>
      </c>
      <c r="Q1905" s="55">
        <v>61</v>
      </c>
      <c r="R1905" s="55">
        <v>120</v>
      </c>
      <c r="S1905" s="55">
        <v>1346</v>
      </c>
      <c r="Y1905" s="55">
        <v>124</v>
      </c>
      <c r="Z1905" s="55">
        <v>62</v>
      </c>
      <c r="AA1905" s="55">
        <v>24</v>
      </c>
      <c r="AB1905" s="55">
        <v>12</v>
      </c>
      <c r="AC1905" s="55">
        <v>19</v>
      </c>
      <c r="AD1905" s="55">
        <v>69</v>
      </c>
      <c r="AE1905" s="55">
        <v>0</v>
      </c>
      <c r="AG1905" s="7">
        <f>IF(Q1905&gt;0,RANK(Q1905,(N1905:P1905,Q1905:AE1905)),0)</f>
        <v>8</v>
      </c>
      <c r="AH1905" s="7">
        <f>IF(R1905&gt;0,RANK(R1905,(N1905:P1905,Q1905:AE1905)),0)</f>
        <v>5</v>
      </c>
      <c r="AI1905" s="7">
        <f>IF(T1905&gt;0,RANK(T1905,(N1905:P1905,Q1905:AE1905)),0)</f>
        <v>0</v>
      </c>
      <c r="AJ1905" s="7">
        <f>IF(S1905&gt;0,RANK(S1905,(N1905:P1905,Q1905:AE1905)),0)</f>
        <v>3</v>
      </c>
      <c r="AK1905" s="2">
        <f t="shared" si="754"/>
        <v>4.1005646679214839E-3</v>
      </c>
      <c r="AL1905" s="2">
        <f t="shared" si="755"/>
        <v>8.0666845926324286E-3</v>
      </c>
      <c r="AM1905" s="2">
        <f t="shared" si="756"/>
        <v>0</v>
      </c>
      <c r="AN1905" s="2">
        <f t="shared" si="757"/>
        <v>9.0481312180693732E-2</v>
      </c>
      <c r="AP1905" t="s">
        <v>2522</v>
      </c>
      <c r="AQ1905" t="s">
        <v>1321</v>
      </c>
      <c r="AT1905">
        <v>2</v>
      </c>
      <c r="AU1905" s="95">
        <v>47</v>
      </c>
      <c r="AV1905" s="97">
        <v>141</v>
      </c>
      <c r="AW1905" s="100">
        <f t="shared" si="737"/>
        <v>47141</v>
      </c>
      <c r="AY1905" s="7" t="s">
        <v>1461</v>
      </c>
    </row>
    <row r="1906" spans="1:51" ht="13" hidden="1" customHeight="1" outlineLevel="1">
      <c r="A1906" t="s">
        <v>758</v>
      </c>
      <c r="B1906" t="s">
        <v>1321</v>
      </c>
      <c r="C1906" s="1">
        <f t="shared" si="749"/>
        <v>5967</v>
      </c>
      <c r="D1906" s="7">
        <f>IF(N1906&gt;0, RANK(N1906,(N1906:P1906,Q1906:AE1906)),0)</f>
        <v>2</v>
      </c>
      <c r="E1906" s="7">
        <f>IF(O1906&gt;0,RANK(O1906,(N1906:P1906,Q1906:AE1906)),0)</f>
        <v>1</v>
      </c>
      <c r="F1906" s="7">
        <f>IF(P1906&gt;0,RANK(P1906,(N1906:P1906,Q1906:AE1906)),0)</f>
        <v>10</v>
      </c>
      <c r="G1906" s="1">
        <f t="shared" si="747"/>
        <v>3530</v>
      </c>
      <c r="H1906" s="2">
        <f t="shared" si="748"/>
        <v>0.59158706217529744</v>
      </c>
      <c r="I1906" s="2"/>
      <c r="J1906" s="2">
        <f t="shared" si="750"/>
        <v>0.17948717948717949</v>
      </c>
      <c r="K1906" s="2">
        <f t="shared" si="751"/>
        <v>0.77107424166247696</v>
      </c>
      <c r="L1906" s="2">
        <f t="shared" si="752"/>
        <v>8.3794201441260267E-4</v>
      </c>
      <c r="M1906" s="2">
        <f t="shared" si="753"/>
        <v>4.8600636835930924E-2</v>
      </c>
      <c r="N1906" s="55">
        <v>1071</v>
      </c>
      <c r="O1906" s="55">
        <v>4601</v>
      </c>
      <c r="P1906" s="55">
        <v>5</v>
      </c>
      <c r="Q1906" s="55">
        <v>25</v>
      </c>
      <c r="R1906" s="55">
        <v>33</v>
      </c>
      <c r="S1906" s="55">
        <v>121</v>
      </c>
      <c r="Y1906" s="55">
        <v>41</v>
      </c>
      <c r="Z1906" s="55">
        <v>26</v>
      </c>
      <c r="AA1906" s="55">
        <v>10</v>
      </c>
      <c r="AB1906" s="55">
        <v>2</v>
      </c>
      <c r="AC1906" s="55">
        <v>5</v>
      </c>
      <c r="AD1906" s="55">
        <v>27</v>
      </c>
      <c r="AE1906" s="55">
        <v>0</v>
      </c>
      <c r="AG1906" s="7">
        <f>IF(Q1906&gt;0,RANK(Q1906,(N1906:P1906,Q1906:AE1906)),0)</f>
        <v>8</v>
      </c>
      <c r="AH1906" s="7">
        <f>IF(R1906&gt;0,RANK(R1906,(N1906:P1906,Q1906:AE1906)),0)</f>
        <v>5</v>
      </c>
      <c r="AI1906" s="7">
        <f>IF(T1906&gt;0,RANK(T1906,(N1906:P1906,Q1906:AE1906)),0)</f>
        <v>0</v>
      </c>
      <c r="AJ1906" s="7">
        <f>IF(S1906&gt;0,RANK(S1906,(N1906:P1906,Q1906:AE1906)),0)</f>
        <v>3</v>
      </c>
      <c r="AK1906" s="2">
        <f t="shared" si="754"/>
        <v>4.1897100720630128E-3</v>
      </c>
      <c r="AL1906" s="2">
        <f t="shared" si="755"/>
        <v>5.5304172951231778E-3</v>
      </c>
      <c r="AM1906" s="2">
        <f t="shared" si="756"/>
        <v>0</v>
      </c>
      <c r="AN1906" s="2">
        <f t="shared" si="757"/>
        <v>2.0278196748784984E-2</v>
      </c>
      <c r="AP1906" t="s">
        <v>758</v>
      </c>
      <c r="AQ1906" t="s">
        <v>1321</v>
      </c>
      <c r="AT1906">
        <v>2</v>
      </c>
      <c r="AU1906" s="95">
        <v>47</v>
      </c>
      <c r="AV1906" s="97">
        <v>143</v>
      </c>
      <c r="AW1906" s="100">
        <f t="shared" si="737"/>
        <v>47143</v>
      </c>
      <c r="AY1906" s="7" t="s">
        <v>1461</v>
      </c>
    </row>
    <row r="1907" spans="1:51" ht="13" hidden="1" customHeight="1" outlineLevel="1">
      <c r="A1907" t="s">
        <v>2314</v>
      </c>
      <c r="B1907" t="s">
        <v>1321</v>
      </c>
      <c r="C1907" s="1">
        <f t="shared" si="749"/>
        <v>13501</v>
      </c>
      <c r="D1907" s="7">
        <f>IF(N1907&gt;0, RANK(N1907,(N1907:P1907,Q1907:AE1907)),0)</f>
        <v>2</v>
      </c>
      <c r="E1907" s="7">
        <f>IF(O1907&gt;0,RANK(O1907,(N1907:P1907,Q1907:AE1907)),0)</f>
        <v>1</v>
      </c>
      <c r="F1907" s="7">
        <f>IF(P1907&gt;0,RANK(P1907,(N1907:P1907,Q1907:AE1907)),0)</f>
        <v>10</v>
      </c>
      <c r="G1907" s="1">
        <f t="shared" si="747"/>
        <v>5717</v>
      </c>
      <c r="H1907" s="2">
        <f t="shared" si="748"/>
        <v>0.42345011480631062</v>
      </c>
      <c r="I1907" s="2"/>
      <c r="J1907" s="2">
        <f t="shared" si="750"/>
        <v>0.25753647877934965</v>
      </c>
      <c r="K1907" s="2">
        <f t="shared" si="751"/>
        <v>0.68098659358566027</v>
      </c>
      <c r="L1907" s="2">
        <f t="shared" si="752"/>
        <v>1.3332345752166506E-3</v>
      </c>
      <c r="M1907" s="2">
        <f t="shared" si="753"/>
        <v>6.0143693059773372E-2</v>
      </c>
      <c r="N1907" s="55">
        <v>3477</v>
      </c>
      <c r="O1907" s="55">
        <v>9194</v>
      </c>
      <c r="P1907" s="55">
        <v>18</v>
      </c>
      <c r="Q1907" s="55">
        <v>52</v>
      </c>
      <c r="R1907" s="55">
        <v>99</v>
      </c>
      <c r="S1907" s="55">
        <v>303</v>
      </c>
      <c r="Y1907" s="55">
        <v>137</v>
      </c>
      <c r="Z1907" s="55">
        <v>105</v>
      </c>
      <c r="AA1907" s="55">
        <v>24</v>
      </c>
      <c r="AB1907" s="55">
        <v>11</v>
      </c>
      <c r="AC1907" s="55">
        <v>17</v>
      </c>
      <c r="AD1907" s="55">
        <v>64</v>
      </c>
      <c r="AE1907" s="55">
        <v>0</v>
      </c>
      <c r="AG1907" s="7">
        <f>IF(Q1907&gt;0,RANK(Q1907,(N1907:P1907,Q1907:AE1907)),0)</f>
        <v>8</v>
      </c>
      <c r="AH1907" s="7">
        <f>IF(R1907&gt;0,RANK(R1907,(N1907:P1907,Q1907:AE1907)),0)</f>
        <v>6</v>
      </c>
      <c r="AI1907" s="7">
        <f>IF(T1907&gt;0,RANK(T1907,(N1907:P1907,Q1907:AE1907)),0)</f>
        <v>0</v>
      </c>
      <c r="AJ1907" s="7">
        <f>IF(S1907&gt;0,RANK(S1907,(N1907:P1907,Q1907:AE1907)),0)</f>
        <v>3</v>
      </c>
      <c r="AK1907" s="2">
        <f t="shared" si="754"/>
        <v>3.8515665506258794E-3</v>
      </c>
      <c r="AL1907" s="2">
        <f t="shared" si="755"/>
        <v>7.3327901636915781E-3</v>
      </c>
      <c r="AM1907" s="2">
        <f t="shared" si="756"/>
        <v>0</v>
      </c>
      <c r="AN1907" s="2">
        <f t="shared" si="757"/>
        <v>2.2442782016146953E-2</v>
      </c>
      <c r="AP1907" t="s">
        <v>2314</v>
      </c>
      <c r="AQ1907" t="s">
        <v>1321</v>
      </c>
      <c r="AT1907">
        <v>2</v>
      </c>
      <c r="AU1907" s="95">
        <v>47</v>
      </c>
      <c r="AV1907" s="97">
        <v>145</v>
      </c>
      <c r="AW1907" s="100">
        <f t="shared" si="737"/>
        <v>47145</v>
      </c>
      <c r="AY1907" s="7" t="s">
        <v>1461</v>
      </c>
    </row>
    <row r="1908" spans="1:51" ht="13" hidden="1" customHeight="1" outlineLevel="1">
      <c r="A1908" t="s">
        <v>1963</v>
      </c>
      <c r="B1908" t="s">
        <v>1321</v>
      </c>
      <c r="C1908" s="1">
        <f t="shared" si="749"/>
        <v>13968</v>
      </c>
      <c r="D1908" s="7">
        <f>IF(N1908&gt;0, RANK(N1908,(N1908:P1908,Q1908:AE1908)),0)</f>
        <v>2</v>
      </c>
      <c r="E1908" s="7">
        <f>IF(O1908&gt;0,RANK(O1908,(N1908:P1908,Q1908:AE1908)),0)</f>
        <v>1</v>
      </c>
      <c r="F1908" s="7">
        <f>IF(P1908&gt;0,RANK(P1908,(N1908:P1908,Q1908:AE1908)),0)</f>
        <v>9</v>
      </c>
      <c r="G1908" s="1">
        <f t="shared" si="747"/>
        <v>5277</v>
      </c>
      <c r="H1908" s="2">
        <f t="shared" si="748"/>
        <v>0.37779209621993126</v>
      </c>
      <c r="I1908" s="2"/>
      <c r="J1908" s="2">
        <f t="shared" si="750"/>
        <v>0.26854238258877433</v>
      </c>
      <c r="K1908" s="2">
        <f t="shared" si="751"/>
        <v>0.64633447880870565</v>
      </c>
      <c r="L1908" s="2">
        <f t="shared" si="752"/>
        <v>1.5034364261168386E-3</v>
      </c>
      <c r="M1908" s="2">
        <f t="shared" si="753"/>
        <v>8.3619702176403243E-2</v>
      </c>
      <c r="N1908" s="55">
        <v>3751</v>
      </c>
      <c r="O1908" s="55">
        <v>9028</v>
      </c>
      <c r="P1908" s="55">
        <v>21</v>
      </c>
      <c r="Q1908" s="55">
        <v>145</v>
      </c>
      <c r="R1908" s="55">
        <v>96</v>
      </c>
      <c r="S1908" s="55">
        <v>490</v>
      </c>
      <c r="Y1908" s="55">
        <v>135</v>
      </c>
      <c r="Z1908" s="55">
        <v>178</v>
      </c>
      <c r="AA1908" s="55">
        <v>17</v>
      </c>
      <c r="AB1908" s="55">
        <v>9</v>
      </c>
      <c r="AC1908" s="55">
        <v>18</v>
      </c>
      <c r="AD1908" s="55">
        <v>80</v>
      </c>
      <c r="AE1908" s="55">
        <v>0</v>
      </c>
      <c r="AG1908" s="7">
        <f>IF(Q1908&gt;0,RANK(Q1908,(N1908:P1908,Q1908:AE1908)),0)</f>
        <v>5</v>
      </c>
      <c r="AH1908" s="7">
        <f>IF(R1908&gt;0,RANK(R1908,(N1908:P1908,Q1908:AE1908)),0)</f>
        <v>7</v>
      </c>
      <c r="AI1908" s="7">
        <f>IF(T1908&gt;0,RANK(T1908,(N1908:P1908,Q1908:AE1908)),0)</f>
        <v>0</v>
      </c>
      <c r="AJ1908" s="7">
        <f>IF(S1908&gt;0,RANK(S1908,(N1908:P1908,Q1908:AE1908)),0)</f>
        <v>3</v>
      </c>
      <c r="AK1908" s="2">
        <f t="shared" si="754"/>
        <v>1.0380870561282932E-2</v>
      </c>
      <c r="AL1908" s="2">
        <f t="shared" si="755"/>
        <v>6.8728522336769758E-3</v>
      </c>
      <c r="AM1908" s="2">
        <f t="shared" si="756"/>
        <v>0</v>
      </c>
      <c r="AN1908" s="2">
        <f t="shared" si="757"/>
        <v>3.5080183276059565E-2</v>
      </c>
      <c r="AP1908" t="s">
        <v>1963</v>
      </c>
      <c r="AQ1908" t="s">
        <v>1321</v>
      </c>
      <c r="AT1908">
        <v>2</v>
      </c>
      <c r="AU1908" s="95">
        <v>47</v>
      </c>
      <c r="AV1908" s="97">
        <v>147</v>
      </c>
      <c r="AW1908" s="100">
        <f t="shared" si="737"/>
        <v>47147</v>
      </c>
      <c r="AY1908" s="7" t="s">
        <v>1461</v>
      </c>
    </row>
    <row r="1909" spans="1:51" ht="13" hidden="1" customHeight="1" outlineLevel="1">
      <c r="A1909" t="s">
        <v>962</v>
      </c>
      <c r="B1909" t="s">
        <v>1321</v>
      </c>
      <c r="C1909" s="1">
        <f t="shared" si="749"/>
        <v>54522</v>
      </c>
      <c r="D1909" s="7">
        <f>IF(N1909&gt;0, RANK(N1909,(N1909:P1909,Q1909:AE1909)),0)</f>
        <v>2</v>
      </c>
      <c r="E1909" s="7">
        <f>IF(O1909&gt;0,RANK(O1909,(N1909:P1909,Q1909:AE1909)),0)</f>
        <v>1</v>
      </c>
      <c r="F1909" s="7">
        <f>IF(P1909&gt;0,RANK(P1909,(N1909:P1909,Q1909:AE1909)),0)</f>
        <v>10</v>
      </c>
      <c r="G1909" s="1">
        <f t="shared" si="747"/>
        <v>16851</v>
      </c>
      <c r="H1909" s="2">
        <f t="shared" si="748"/>
        <v>0.30906789919665456</v>
      </c>
      <c r="I1909" s="2"/>
      <c r="J1909" s="2">
        <f t="shared" si="750"/>
        <v>0.30741718939143831</v>
      </c>
      <c r="K1909" s="2">
        <f t="shared" si="751"/>
        <v>0.61648508858809292</v>
      </c>
      <c r="L1909" s="2">
        <f t="shared" si="752"/>
        <v>1.6873922453321596E-3</v>
      </c>
      <c r="M1909" s="2">
        <f t="shared" si="753"/>
        <v>7.4410329775136563E-2</v>
      </c>
      <c r="N1909" s="55">
        <v>16761</v>
      </c>
      <c r="O1909" s="55">
        <v>33612</v>
      </c>
      <c r="P1909" s="55">
        <v>92</v>
      </c>
      <c r="Q1909" s="55">
        <v>373</v>
      </c>
      <c r="R1909" s="55">
        <v>532</v>
      </c>
      <c r="S1909" s="55">
        <v>1674</v>
      </c>
      <c r="Y1909" s="55">
        <v>480</v>
      </c>
      <c r="Z1909" s="55">
        <v>437</v>
      </c>
      <c r="AA1909" s="55">
        <v>111</v>
      </c>
      <c r="AB1909" s="55">
        <v>60</v>
      </c>
      <c r="AC1909" s="55">
        <v>86</v>
      </c>
      <c r="AD1909" s="55">
        <v>304</v>
      </c>
      <c r="AE1909" s="55">
        <v>0</v>
      </c>
      <c r="AG1909" s="7">
        <f>IF(Q1909&gt;0,RANK(Q1909,(N1909:P1909,Q1909:AE1909)),0)</f>
        <v>7</v>
      </c>
      <c r="AH1909" s="7">
        <f>IF(R1909&gt;0,RANK(R1909,(N1909:P1909,Q1909:AE1909)),0)</f>
        <v>4</v>
      </c>
      <c r="AI1909" s="7">
        <f>IF(T1909&gt;0,RANK(T1909,(N1909:P1909,Q1909:AE1909)),0)</f>
        <v>0</v>
      </c>
      <c r="AJ1909" s="7">
        <f>IF(S1909&gt;0,RANK(S1909,(N1909:P1909,Q1909:AE1909)),0)</f>
        <v>3</v>
      </c>
      <c r="AK1909" s="2">
        <f t="shared" si="754"/>
        <v>6.841275081618429E-3</v>
      </c>
      <c r="AL1909" s="2">
        <f t="shared" si="755"/>
        <v>9.7575290708337911E-3</v>
      </c>
      <c r="AM1909" s="2">
        <f t="shared" si="756"/>
        <v>0</v>
      </c>
      <c r="AN1909" s="2">
        <f t="shared" si="757"/>
        <v>3.0703202377022121E-2</v>
      </c>
      <c r="AP1909" t="s">
        <v>962</v>
      </c>
      <c r="AQ1909" t="s">
        <v>1321</v>
      </c>
      <c r="AT1909">
        <v>2</v>
      </c>
      <c r="AU1909" s="95">
        <v>47</v>
      </c>
      <c r="AV1909" s="97">
        <v>149</v>
      </c>
      <c r="AW1909" s="100">
        <f t="shared" ref="AW1909:AW1972" si="758">1000*AU1909+AV1909</f>
        <v>47149</v>
      </c>
      <c r="AY1909" s="7" t="s">
        <v>1461</v>
      </c>
    </row>
    <row r="1910" spans="1:51" ht="13" hidden="1" customHeight="1" outlineLevel="1">
      <c r="A1910" t="s">
        <v>1937</v>
      </c>
      <c r="B1910" t="s">
        <v>1321</v>
      </c>
      <c r="C1910" s="1">
        <f t="shared" si="749"/>
        <v>3062</v>
      </c>
      <c r="D1910" s="7">
        <f>IF(N1910&gt;0, RANK(N1910,(N1910:P1910,Q1910:AE1910)),0)</f>
        <v>2</v>
      </c>
      <c r="E1910" s="7">
        <f>IF(O1910&gt;0,RANK(O1910,(N1910:P1910,Q1910:AE1910)),0)</f>
        <v>1</v>
      </c>
      <c r="F1910" s="7">
        <f>IF(P1910&gt;0,RANK(P1910,(N1910:P1910,Q1910:AE1910)),0)</f>
        <v>10</v>
      </c>
      <c r="G1910" s="1">
        <f t="shared" si="747"/>
        <v>1388</v>
      </c>
      <c r="H1910" s="2">
        <f t="shared" si="748"/>
        <v>0.45329849771391245</v>
      </c>
      <c r="I1910" s="2"/>
      <c r="J1910" s="2">
        <f t="shared" si="750"/>
        <v>0.24657086871325931</v>
      </c>
      <c r="K1910" s="2">
        <f t="shared" si="751"/>
        <v>0.69986936642717179</v>
      </c>
      <c r="L1910" s="2">
        <f t="shared" si="752"/>
        <v>1.3063357282821686E-3</v>
      </c>
      <c r="M1910" s="2">
        <f t="shared" si="753"/>
        <v>5.2253429131286756E-2</v>
      </c>
      <c r="N1910" s="55">
        <v>755</v>
      </c>
      <c r="O1910" s="55">
        <v>2143</v>
      </c>
      <c r="P1910" s="55">
        <v>4</v>
      </c>
      <c r="Q1910" s="55">
        <v>10</v>
      </c>
      <c r="R1910" s="55">
        <v>13</v>
      </c>
      <c r="S1910" s="55">
        <v>57</v>
      </c>
      <c r="Y1910" s="55">
        <v>46</v>
      </c>
      <c r="Z1910" s="55">
        <v>7</v>
      </c>
      <c r="AA1910" s="55">
        <v>7</v>
      </c>
      <c r="AB1910" s="55">
        <v>3</v>
      </c>
      <c r="AC1910" s="55">
        <v>2</v>
      </c>
      <c r="AD1910" s="55">
        <v>15</v>
      </c>
      <c r="AE1910" s="55">
        <v>0</v>
      </c>
      <c r="AG1910" s="7">
        <f>IF(Q1910&gt;0,RANK(Q1910,(N1910:P1910,Q1910:AE1910)),0)</f>
        <v>7</v>
      </c>
      <c r="AH1910" s="7">
        <f>IF(R1910&gt;0,RANK(R1910,(N1910:P1910,Q1910:AE1910)),0)</f>
        <v>6</v>
      </c>
      <c r="AI1910" s="7">
        <f>IF(T1910&gt;0,RANK(T1910,(N1910:P1910,Q1910:AE1910)),0)</f>
        <v>0</v>
      </c>
      <c r="AJ1910" s="7">
        <f>IF(S1910&gt;0,RANK(S1910,(N1910:P1910,Q1910:AE1910)),0)</f>
        <v>3</v>
      </c>
      <c r="AK1910" s="2">
        <f t="shared" si="754"/>
        <v>3.2658393207054214E-3</v>
      </c>
      <c r="AL1910" s="2">
        <f t="shared" si="755"/>
        <v>4.245591116917048E-3</v>
      </c>
      <c r="AM1910" s="2">
        <f t="shared" si="756"/>
        <v>0</v>
      </c>
      <c r="AN1910" s="2">
        <f t="shared" si="757"/>
        <v>1.8615284128020902E-2</v>
      </c>
      <c r="AP1910" t="s">
        <v>1937</v>
      </c>
      <c r="AQ1910" t="s">
        <v>1321</v>
      </c>
      <c r="AT1910">
        <v>2</v>
      </c>
      <c r="AU1910" s="95">
        <v>47</v>
      </c>
      <c r="AV1910" s="97">
        <v>151</v>
      </c>
      <c r="AW1910" s="100">
        <f t="shared" si="758"/>
        <v>47151</v>
      </c>
      <c r="AY1910" s="7" t="s">
        <v>1461</v>
      </c>
    </row>
    <row r="1911" spans="1:51" ht="13" hidden="1" customHeight="1" outlineLevel="1">
      <c r="A1911" t="s">
        <v>1493</v>
      </c>
      <c r="B1911" t="s">
        <v>1321</v>
      </c>
      <c r="C1911" s="1">
        <f t="shared" si="749"/>
        <v>3094</v>
      </c>
      <c r="D1911" s="7">
        <f>IF(N1911&gt;0, RANK(N1911,(N1911:P1911,Q1911:AE1911)),0)</f>
        <v>2</v>
      </c>
      <c r="E1911" s="7">
        <f>IF(O1911&gt;0,RANK(O1911,(N1911:P1911,Q1911:AE1911)),0)</f>
        <v>1</v>
      </c>
      <c r="F1911" s="7">
        <f>IF(P1911&gt;0,RANK(P1911,(N1911:P1911,Q1911:AE1911)),0)</f>
        <v>9</v>
      </c>
      <c r="G1911" s="1">
        <f t="shared" si="747"/>
        <v>1606</v>
      </c>
      <c r="H1911" s="2">
        <f t="shared" si="748"/>
        <v>0.5190691661279897</v>
      </c>
      <c r="I1911" s="2"/>
      <c r="J1911" s="2">
        <f t="shared" si="750"/>
        <v>0.21073044602456367</v>
      </c>
      <c r="K1911" s="2">
        <f t="shared" si="751"/>
        <v>0.72979961215255329</v>
      </c>
      <c r="L1911" s="2">
        <f t="shared" si="752"/>
        <v>1.6160310277957336E-3</v>
      </c>
      <c r="M1911" s="2">
        <f t="shared" si="753"/>
        <v>5.7853910795087275E-2</v>
      </c>
      <c r="N1911" s="55">
        <v>652</v>
      </c>
      <c r="O1911" s="55">
        <v>2258</v>
      </c>
      <c r="P1911" s="55">
        <v>5</v>
      </c>
      <c r="Q1911" s="55">
        <v>12</v>
      </c>
      <c r="R1911" s="55">
        <v>28</v>
      </c>
      <c r="S1911" s="55">
        <v>64</v>
      </c>
      <c r="Y1911" s="55">
        <v>41</v>
      </c>
      <c r="Z1911" s="55">
        <v>10</v>
      </c>
      <c r="AA1911" s="55">
        <v>3</v>
      </c>
      <c r="AB1911" s="55">
        <v>1</v>
      </c>
      <c r="AC1911" s="55">
        <v>3</v>
      </c>
      <c r="AD1911" s="55">
        <v>17</v>
      </c>
      <c r="AE1911" s="55">
        <v>0</v>
      </c>
      <c r="AG1911" s="7">
        <f>IF(Q1911&gt;0,RANK(Q1911,(N1911:P1911,Q1911:AE1911)),0)</f>
        <v>7</v>
      </c>
      <c r="AH1911" s="7">
        <f>IF(R1911&gt;0,RANK(R1911,(N1911:P1911,Q1911:AE1911)),0)</f>
        <v>5</v>
      </c>
      <c r="AI1911" s="7">
        <f>IF(T1911&gt;0,RANK(T1911,(N1911:P1911,Q1911:AE1911)),0)</f>
        <v>0</v>
      </c>
      <c r="AJ1911" s="7">
        <f>IF(S1911&gt;0,RANK(S1911,(N1911:P1911,Q1911:AE1911)),0)</f>
        <v>3</v>
      </c>
      <c r="AK1911" s="2">
        <f t="shared" si="754"/>
        <v>3.8784744667097609E-3</v>
      </c>
      <c r="AL1911" s="2">
        <f t="shared" si="755"/>
        <v>9.0497737556561094E-3</v>
      </c>
      <c r="AM1911" s="2">
        <f t="shared" si="756"/>
        <v>0</v>
      </c>
      <c r="AN1911" s="2">
        <f t="shared" si="757"/>
        <v>2.068519715578539E-2</v>
      </c>
      <c r="AP1911" t="s">
        <v>1493</v>
      </c>
      <c r="AQ1911" t="s">
        <v>1321</v>
      </c>
      <c r="AT1911">
        <v>2</v>
      </c>
      <c r="AU1911" s="95">
        <v>47</v>
      </c>
      <c r="AV1911" s="97">
        <v>153</v>
      </c>
      <c r="AW1911" s="100">
        <f t="shared" si="758"/>
        <v>47153</v>
      </c>
      <c r="AY1911" s="7" t="s">
        <v>1461</v>
      </c>
    </row>
    <row r="1912" spans="1:51" ht="13" hidden="1" customHeight="1" outlineLevel="1">
      <c r="A1912" t="s">
        <v>1763</v>
      </c>
      <c r="B1912" t="s">
        <v>1321</v>
      </c>
      <c r="C1912" s="1">
        <f t="shared" si="749"/>
        <v>18909</v>
      </c>
      <c r="D1912" s="7">
        <f>IF(N1912&gt;0, RANK(N1912,(N1912:P1912,Q1912:AE1912)),0)</f>
        <v>2</v>
      </c>
      <c r="E1912" s="7">
        <f>IF(O1912&gt;0,RANK(O1912,(N1912:P1912,Q1912:AE1912)),0)</f>
        <v>1</v>
      </c>
      <c r="F1912" s="7">
        <f>IF(P1912&gt;0,RANK(P1912,(N1912:P1912,Q1912:AE1912)),0)</f>
        <v>10</v>
      </c>
      <c r="G1912" s="1">
        <f t="shared" si="747"/>
        <v>10446</v>
      </c>
      <c r="H1912" s="2">
        <f t="shared" si="748"/>
        <v>0.55243534824686658</v>
      </c>
      <c r="I1912" s="2"/>
      <c r="J1912" s="2">
        <f t="shared" si="750"/>
        <v>0.19181342217991432</v>
      </c>
      <c r="K1912" s="2">
        <f t="shared" si="751"/>
        <v>0.74424877042678095</v>
      </c>
      <c r="L1912" s="2">
        <f t="shared" si="752"/>
        <v>1.9567401766354647E-3</v>
      </c>
      <c r="M1912" s="2">
        <f t="shared" si="753"/>
        <v>6.1981067216669218E-2</v>
      </c>
      <c r="N1912" s="55">
        <v>3627</v>
      </c>
      <c r="O1912" s="55">
        <v>14073</v>
      </c>
      <c r="P1912" s="55">
        <v>37</v>
      </c>
      <c r="Q1912" s="55">
        <v>77</v>
      </c>
      <c r="R1912" s="55">
        <v>189</v>
      </c>
      <c r="S1912" s="55">
        <v>477</v>
      </c>
      <c r="Y1912" s="55">
        <v>199</v>
      </c>
      <c r="Z1912" s="55">
        <v>68</v>
      </c>
      <c r="AA1912" s="55">
        <v>42</v>
      </c>
      <c r="AB1912" s="55">
        <v>5</v>
      </c>
      <c r="AC1912" s="55">
        <v>18</v>
      </c>
      <c r="AD1912" s="55">
        <v>96</v>
      </c>
      <c r="AE1912" s="55">
        <v>1</v>
      </c>
      <c r="AG1912" s="7">
        <f>IF(Q1912&gt;0,RANK(Q1912,(N1912:P1912,Q1912:AE1912)),0)</f>
        <v>7</v>
      </c>
      <c r="AH1912" s="7">
        <f>IF(R1912&gt;0,RANK(R1912,(N1912:P1912,Q1912:AE1912)),0)</f>
        <v>5</v>
      </c>
      <c r="AI1912" s="7">
        <f>IF(T1912&gt;0,RANK(T1912,(N1912:P1912,Q1912:AE1912)),0)</f>
        <v>0</v>
      </c>
      <c r="AJ1912" s="7">
        <f>IF(S1912&gt;0,RANK(S1912,(N1912:P1912,Q1912:AE1912)),0)</f>
        <v>3</v>
      </c>
      <c r="AK1912" s="2">
        <f t="shared" si="754"/>
        <v>4.0721349621873184E-3</v>
      </c>
      <c r="AL1912" s="2">
        <f t="shared" si="755"/>
        <v>9.9952403617325075E-3</v>
      </c>
      <c r="AM1912" s="2">
        <f t="shared" si="756"/>
        <v>0</v>
      </c>
      <c r="AN1912" s="2">
        <f t="shared" si="757"/>
        <v>2.5226082817705855E-2</v>
      </c>
      <c r="AP1912" t="s">
        <v>1763</v>
      </c>
      <c r="AQ1912" t="s">
        <v>1321</v>
      </c>
      <c r="AT1912">
        <v>2</v>
      </c>
      <c r="AU1912" s="95">
        <v>47</v>
      </c>
      <c r="AV1912" s="97">
        <v>155</v>
      </c>
      <c r="AW1912" s="100">
        <f t="shared" si="758"/>
        <v>47155</v>
      </c>
      <c r="AY1912" s="7" t="s">
        <v>1461</v>
      </c>
    </row>
    <row r="1913" spans="1:51" ht="13" hidden="1" customHeight="1" outlineLevel="1">
      <c r="A1913" t="s">
        <v>415</v>
      </c>
      <c r="B1913" t="s">
        <v>1321</v>
      </c>
      <c r="C1913" s="1">
        <f t="shared" si="749"/>
        <v>186849</v>
      </c>
      <c r="D1913" s="7">
        <f>IF(N1913&gt;0, RANK(N1913,(N1913:P1913,Q1913:AE1913)),0)</f>
        <v>2</v>
      </c>
      <c r="E1913" s="7">
        <f>IF(O1913&gt;0,RANK(O1913,(N1913:P1913,Q1913:AE1913)),0)</f>
        <v>1</v>
      </c>
      <c r="F1913" s="7">
        <f>IF(P1913&gt;0,RANK(P1913,(N1913:P1913,Q1913:AE1913)),0)</f>
        <v>10</v>
      </c>
      <c r="G1913" s="1">
        <f t="shared" si="747"/>
        <v>1494</v>
      </c>
      <c r="H1913" s="2">
        <f t="shared" si="748"/>
        <v>7.9957612831751835E-3</v>
      </c>
      <c r="I1913" s="2"/>
      <c r="J1913" s="2">
        <f t="shared" si="750"/>
        <v>0.47589764997404321</v>
      </c>
      <c r="K1913" s="2">
        <f t="shared" si="751"/>
        <v>0.48389341125721841</v>
      </c>
      <c r="L1913" s="2">
        <f t="shared" si="752"/>
        <v>1.3486826260777419E-3</v>
      </c>
      <c r="M1913" s="2">
        <f t="shared" si="753"/>
        <v>3.8860256142660581E-2</v>
      </c>
      <c r="N1913" s="55">
        <v>88921</v>
      </c>
      <c r="O1913" s="55">
        <v>90415</v>
      </c>
      <c r="P1913" s="55">
        <v>252</v>
      </c>
      <c r="Q1913" s="55">
        <v>505</v>
      </c>
      <c r="R1913" s="55">
        <v>1544</v>
      </c>
      <c r="S1913" s="55">
        <v>2638</v>
      </c>
      <c r="Y1913" s="55">
        <v>869</v>
      </c>
      <c r="Z1913" s="55">
        <v>483</v>
      </c>
      <c r="AA1913" s="55">
        <v>302</v>
      </c>
      <c r="AB1913" s="55">
        <v>81</v>
      </c>
      <c r="AC1913" s="55">
        <v>201</v>
      </c>
      <c r="AD1913" s="55">
        <v>637</v>
      </c>
      <c r="AE1913" s="55">
        <v>1</v>
      </c>
      <c r="AG1913" s="7">
        <f>IF(Q1913&gt;0,RANK(Q1913,(N1913:P1913,Q1913:AE1913)),0)</f>
        <v>7</v>
      </c>
      <c r="AH1913" s="7">
        <f>IF(R1913&gt;0,RANK(R1913,(N1913:P1913,Q1913:AE1913)),0)</f>
        <v>4</v>
      </c>
      <c r="AI1913" s="7">
        <f>IF(T1913&gt;0,RANK(T1913,(N1913:P1913,Q1913:AE1913)),0)</f>
        <v>0</v>
      </c>
      <c r="AJ1913" s="7">
        <f>IF(S1913&gt;0,RANK(S1913,(N1913:P1913,Q1913:AE1913)),0)</f>
        <v>3</v>
      </c>
      <c r="AK1913" s="2">
        <f t="shared" si="754"/>
        <v>2.7027171673383319E-3</v>
      </c>
      <c r="AL1913" s="2">
        <f t="shared" si="755"/>
        <v>8.2633570423175928E-3</v>
      </c>
      <c r="AM1913" s="2">
        <f t="shared" si="756"/>
        <v>0</v>
      </c>
      <c r="AN1913" s="2">
        <f t="shared" si="757"/>
        <v>1.4118352252353505E-2</v>
      </c>
      <c r="AP1913" t="s">
        <v>415</v>
      </c>
      <c r="AQ1913" t="s">
        <v>1321</v>
      </c>
      <c r="AT1913">
        <v>2</v>
      </c>
      <c r="AU1913" s="95">
        <v>47</v>
      </c>
      <c r="AV1913" s="97">
        <v>157</v>
      </c>
      <c r="AW1913" s="100">
        <f t="shared" si="758"/>
        <v>47157</v>
      </c>
      <c r="AY1913" s="7" t="s">
        <v>1461</v>
      </c>
    </row>
    <row r="1914" spans="1:51" ht="13" hidden="1" customHeight="1" outlineLevel="1">
      <c r="A1914" t="s">
        <v>808</v>
      </c>
      <c r="B1914" t="s">
        <v>1321</v>
      </c>
      <c r="C1914" s="1">
        <f t="shared" si="749"/>
        <v>4295</v>
      </c>
      <c r="D1914" s="7">
        <f>IF(N1914&gt;0, RANK(N1914,(N1914:P1914,Q1914:AE1914)),0)</f>
        <v>2</v>
      </c>
      <c r="E1914" s="7">
        <f>IF(O1914&gt;0,RANK(O1914,(N1914:P1914,Q1914:AE1914)),0)</f>
        <v>1</v>
      </c>
      <c r="F1914" s="7">
        <f>IF(P1914&gt;0,RANK(P1914,(N1914:P1914,Q1914:AE1914)),0)</f>
        <v>10</v>
      </c>
      <c r="G1914" s="1">
        <f t="shared" si="747"/>
        <v>1132</v>
      </c>
      <c r="H1914" s="2">
        <f t="shared" si="748"/>
        <v>0.26356228172293367</v>
      </c>
      <c r="I1914" s="2"/>
      <c r="J1914" s="2">
        <f t="shared" si="750"/>
        <v>0.33224679860302675</v>
      </c>
      <c r="K1914" s="2">
        <f t="shared" si="751"/>
        <v>0.59580908032596047</v>
      </c>
      <c r="L1914" s="2">
        <f t="shared" si="752"/>
        <v>1.6298020954598369E-3</v>
      </c>
      <c r="M1914" s="2">
        <f t="shared" si="753"/>
        <v>7.0314318975552945E-2</v>
      </c>
      <c r="N1914" s="55">
        <v>1427</v>
      </c>
      <c r="O1914" s="55">
        <v>2559</v>
      </c>
      <c r="P1914" s="55">
        <v>7</v>
      </c>
      <c r="Q1914" s="55">
        <v>27</v>
      </c>
      <c r="R1914" s="55">
        <v>27</v>
      </c>
      <c r="S1914" s="55">
        <v>147</v>
      </c>
      <c r="Y1914" s="55">
        <v>38</v>
      </c>
      <c r="Z1914" s="55">
        <v>28</v>
      </c>
      <c r="AA1914" s="55">
        <v>10</v>
      </c>
      <c r="AB1914" s="55">
        <v>1</v>
      </c>
      <c r="AC1914" s="55">
        <v>1</v>
      </c>
      <c r="AD1914" s="55">
        <v>23</v>
      </c>
      <c r="AE1914" s="55">
        <v>0</v>
      </c>
      <c r="AG1914" s="7">
        <f>IF(Q1914&gt;0,RANK(Q1914,(N1914:P1914,Q1914:AE1914)),0)</f>
        <v>6</v>
      </c>
      <c r="AH1914" s="7">
        <f>IF(R1914&gt;0,RANK(R1914,(N1914:P1914,Q1914:AE1914)),0)</f>
        <v>6</v>
      </c>
      <c r="AI1914" s="7">
        <f>IF(T1914&gt;0,RANK(T1914,(N1914:P1914,Q1914:AE1914)),0)</f>
        <v>0</v>
      </c>
      <c r="AJ1914" s="7">
        <f>IF(S1914&gt;0,RANK(S1914,(N1914:P1914,Q1914:AE1914)),0)</f>
        <v>3</v>
      </c>
      <c r="AK1914" s="2">
        <f t="shared" si="754"/>
        <v>6.286379511059371E-3</v>
      </c>
      <c r="AL1914" s="2">
        <f t="shared" si="755"/>
        <v>6.286379511059371E-3</v>
      </c>
      <c r="AM1914" s="2">
        <f t="shared" si="756"/>
        <v>0</v>
      </c>
      <c r="AN1914" s="2">
        <f t="shared" si="757"/>
        <v>3.4225844004656579E-2</v>
      </c>
      <c r="AP1914" t="s">
        <v>808</v>
      </c>
      <c r="AQ1914" t="s">
        <v>1321</v>
      </c>
      <c r="AT1914">
        <v>2</v>
      </c>
      <c r="AU1914" s="95">
        <v>47</v>
      </c>
      <c r="AV1914" s="97">
        <v>159</v>
      </c>
      <c r="AW1914" s="100">
        <f t="shared" si="758"/>
        <v>47159</v>
      </c>
      <c r="AY1914" s="7" t="s">
        <v>1461</v>
      </c>
    </row>
    <row r="1915" spans="1:51" ht="13" hidden="1" customHeight="1" outlineLevel="1">
      <c r="A1915" t="s">
        <v>2075</v>
      </c>
      <c r="B1915" t="s">
        <v>1321</v>
      </c>
      <c r="C1915" s="1">
        <f t="shared" si="749"/>
        <v>2988</v>
      </c>
      <c r="D1915" s="7">
        <f>IF(N1915&gt;0, RANK(N1915,(N1915:P1915,Q1915:AE1915)),0)</f>
        <v>2</v>
      </c>
      <c r="E1915" s="7">
        <f>IF(O1915&gt;0,RANK(O1915,(N1915:P1915,Q1915:AE1915)),0)</f>
        <v>1</v>
      </c>
      <c r="F1915" s="7">
        <f>IF(P1915&gt;0,RANK(P1915,(N1915:P1915,Q1915:AE1915)),0)</f>
        <v>4</v>
      </c>
      <c r="G1915" s="1">
        <f t="shared" si="747"/>
        <v>847</v>
      </c>
      <c r="H1915" s="2">
        <f t="shared" si="748"/>
        <v>0.28346720214190096</v>
      </c>
      <c r="I1915" s="2"/>
      <c r="J1915" s="2">
        <f t="shared" si="750"/>
        <v>0.32396251673360105</v>
      </c>
      <c r="K1915" s="2">
        <f t="shared" si="751"/>
        <v>0.60742971887550201</v>
      </c>
      <c r="L1915" s="2">
        <f t="shared" si="752"/>
        <v>8.7014725568942443E-3</v>
      </c>
      <c r="M1915" s="2">
        <f t="shared" si="753"/>
        <v>5.9906291834002645E-2</v>
      </c>
      <c r="N1915" s="55">
        <v>968</v>
      </c>
      <c r="O1915" s="55">
        <v>1815</v>
      </c>
      <c r="P1915" s="55">
        <v>26</v>
      </c>
      <c r="Q1915" s="55">
        <v>15</v>
      </c>
      <c r="R1915" s="55">
        <v>18</v>
      </c>
      <c r="S1915" s="55">
        <v>73</v>
      </c>
      <c r="Y1915" s="55">
        <v>25</v>
      </c>
      <c r="Z1915" s="55">
        <v>23</v>
      </c>
      <c r="AA1915" s="55">
        <v>3</v>
      </c>
      <c r="AB1915" s="55">
        <v>3</v>
      </c>
      <c r="AC1915" s="55">
        <v>5</v>
      </c>
      <c r="AD1915" s="55">
        <v>14</v>
      </c>
      <c r="AE1915" s="55">
        <v>0</v>
      </c>
      <c r="AG1915" s="7">
        <f>IF(Q1915&gt;0,RANK(Q1915,(N1915:P1915,Q1915:AE1915)),0)</f>
        <v>8</v>
      </c>
      <c r="AH1915" s="7">
        <f>IF(R1915&gt;0,RANK(R1915,(N1915:P1915,Q1915:AE1915)),0)</f>
        <v>7</v>
      </c>
      <c r="AI1915" s="7">
        <f>IF(T1915&gt;0,RANK(T1915,(N1915:P1915,Q1915:AE1915)),0)</f>
        <v>0</v>
      </c>
      <c r="AJ1915" s="7">
        <f>IF(S1915&gt;0,RANK(S1915,(N1915:P1915,Q1915:AE1915)),0)</f>
        <v>3</v>
      </c>
      <c r="AK1915" s="2">
        <f t="shared" si="754"/>
        <v>5.0200803212851405E-3</v>
      </c>
      <c r="AL1915" s="2">
        <f t="shared" si="755"/>
        <v>6.024096385542169E-3</v>
      </c>
      <c r="AM1915" s="2">
        <f t="shared" si="756"/>
        <v>0</v>
      </c>
      <c r="AN1915" s="2">
        <f t="shared" si="757"/>
        <v>2.4431057563587683E-2</v>
      </c>
      <c r="AP1915" t="s">
        <v>2075</v>
      </c>
      <c r="AQ1915" t="s">
        <v>1321</v>
      </c>
      <c r="AT1915">
        <v>2</v>
      </c>
      <c r="AU1915" s="95">
        <v>47</v>
      </c>
      <c r="AV1915" s="97">
        <v>161</v>
      </c>
      <c r="AW1915" s="100">
        <f t="shared" si="758"/>
        <v>47161</v>
      </c>
      <c r="AY1915" s="7" t="s">
        <v>1461</v>
      </c>
    </row>
    <row r="1916" spans="1:51" ht="13" hidden="1" customHeight="1" outlineLevel="1">
      <c r="A1916" t="s">
        <v>267</v>
      </c>
      <c r="B1916" t="s">
        <v>1321</v>
      </c>
      <c r="C1916" s="1">
        <f t="shared" si="749"/>
        <v>33039</v>
      </c>
      <c r="D1916" s="7">
        <f>IF(N1916&gt;0, RANK(N1916,(N1916:P1916,Q1916:AE1916)),0)</f>
        <v>2</v>
      </c>
      <c r="E1916" s="7">
        <f>IF(O1916&gt;0,RANK(O1916,(N1916:P1916,Q1916:AE1916)),0)</f>
        <v>1</v>
      </c>
      <c r="F1916" s="7">
        <f>IF(P1916&gt;0,RANK(P1916,(N1916:P1916,Q1916:AE1916)),0)</f>
        <v>10</v>
      </c>
      <c r="G1916" s="1">
        <f t="shared" si="747"/>
        <v>18182</v>
      </c>
      <c r="H1916" s="2">
        <f t="shared" si="748"/>
        <v>0.55031931959199731</v>
      </c>
      <c r="I1916" s="2"/>
      <c r="J1916" s="2">
        <f t="shared" si="750"/>
        <v>0.1889585035866703</v>
      </c>
      <c r="K1916" s="2">
        <f t="shared" si="751"/>
        <v>0.73927782317866764</v>
      </c>
      <c r="L1916" s="2">
        <f t="shared" si="752"/>
        <v>1.4830957353430794E-3</v>
      </c>
      <c r="M1916" s="2">
        <f t="shared" si="753"/>
        <v>7.0280577499318958E-2</v>
      </c>
      <c r="N1916" s="55">
        <v>6243</v>
      </c>
      <c r="O1916" s="55">
        <v>24425</v>
      </c>
      <c r="P1916" s="55">
        <v>49</v>
      </c>
      <c r="Q1916" s="55">
        <v>147</v>
      </c>
      <c r="R1916" s="55">
        <v>233</v>
      </c>
      <c r="S1916" s="55">
        <v>1032</v>
      </c>
      <c r="Y1916" s="55">
        <v>298</v>
      </c>
      <c r="Z1916" s="55">
        <v>365</v>
      </c>
      <c r="AA1916" s="55">
        <v>82</v>
      </c>
      <c r="AB1916" s="55">
        <v>14</v>
      </c>
      <c r="AC1916" s="55">
        <v>45</v>
      </c>
      <c r="AD1916" s="55">
        <v>106</v>
      </c>
      <c r="AE1916" s="55">
        <v>0</v>
      </c>
      <c r="AG1916" s="7">
        <f>IF(Q1916&gt;0,RANK(Q1916,(N1916:P1916,Q1916:AE1916)),0)</f>
        <v>7</v>
      </c>
      <c r="AH1916" s="7">
        <f>IF(R1916&gt;0,RANK(R1916,(N1916:P1916,Q1916:AE1916)),0)</f>
        <v>6</v>
      </c>
      <c r="AI1916" s="7">
        <f>IF(T1916&gt;0,RANK(T1916,(N1916:P1916,Q1916:AE1916)),0)</f>
        <v>0</v>
      </c>
      <c r="AJ1916" s="7">
        <f>IF(S1916&gt;0,RANK(S1916,(N1916:P1916,Q1916:AE1916)),0)</f>
        <v>3</v>
      </c>
      <c r="AK1916" s="2">
        <f t="shared" si="754"/>
        <v>4.4492872060292385E-3</v>
      </c>
      <c r="AL1916" s="2">
        <f t="shared" si="755"/>
        <v>7.0522715578558671E-3</v>
      </c>
      <c r="AM1916" s="2">
        <f t="shared" si="756"/>
        <v>0</v>
      </c>
      <c r="AN1916" s="2">
        <f t="shared" si="757"/>
        <v>3.123581222191955E-2</v>
      </c>
      <c r="AP1916" t="s">
        <v>267</v>
      </c>
      <c r="AQ1916" t="s">
        <v>1321</v>
      </c>
      <c r="AT1916">
        <v>2</v>
      </c>
      <c r="AU1916" s="95">
        <v>47</v>
      </c>
      <c r="AV1916" s="97">
        <v>163</v>
      </c>
      <c r="AW1916" s="100">
        <f t="shared" si="758"/>
        <v>47163</v>
      </c>
      <c r="AY1916" s="7" t="s">
        <v>1461</v>
      </c>
    </row>
    <row r="1917" spans="1:51" ht="13" hidden="1" customHeight="1" outlineLevel="1">
      <c r="A1917" t="s">
        <v>1429</v>
      </c>
      <c r="B1917" t="s">
        <v>1321</v>
      </c>
      <c r="C1917" s="1">
        <f t="shared" si="749"/>
        <v>37473</v>
      </c>
      <c r="D1917" s="7">
        <f>IF(N1917&gt;0, RANK(N1917,(N1917:P1917,Q1917:AE1917)),0)</f>
        <v>2</v>
      </c>
      <c r="E1917" s="7">
        <f>IF(O1917&gt;0,RANK(O1917,(N1917:P1917,Q1917:AE1917)),0)</f>
        <v>1</v>
      </c>
      <c r="F1917" s="7">
        <f>IF(P1917&gt;0,RANK(P1917,(N1917:P1917,Q1917:AE1917)),0)</f>
        <v>10</v>
      </c>
      <c r="G1917" s="1">
        <f t="shared" si="747"/>
        <v>16323</v>
      </c>
      <c r="H1917" s="2">
        <f t="shared" si="748"/>
        <v>0.43559362741173646</v>
      </c>
      <c r="I1917" s="2"/>
      <c r="J1917" s="2">
        <f t="shared" si="750"/>
        <v>0.24796520161182717</v>
      </c>
      <c r="K1917" s="2">
        <f t="shared" si="751"/>
        <v>0.68355882902356369</v>
      </c>
      <c r="L1917" s="2">
        <f t="shared" si="752"/>
        <v>1.5210951885357457E-3</v>
      </c>
      <c r="M1917" s="2">
        <f t="shared" si="753"/>
        <v>6.6954874176073348E-2</v>
      </c>
      <c r="N1917" s="55">
        <v>9292</v>
      </c>
      <c r="O1917" s="55">
        <v>25615</v>
      </c>
      <c r="P1917" s="55">
        <v>57</v>
      </c>
      <c r="Q1917" s="55">
        <v>180</v>
      </c>
      <c r="R1917" s="55">
        <v>250</v>
      </c>
      <c r="S1917" s="55">
        <v>1068</v>
      </c>
      <c r="Y1917" s="55">
        <v>332</v>
      </c>
      <c r="Z1917" s="55">
        <v>400</v>
      </c>
      <c r="AA1917" s="55">
        <v>69</v>
      </c>
      <c r="AB1917" s="55">
        <v>11</v>
      </c>
      <c r="AC1917" s="55">
        <v>36</v>
      </c>
      <c r="AD1917" s="55">
        <v>162</v>
      </c>
      <c r="AE1917" s="55">
        <v>1</v>
      </c>
      <c r="AG1917" s="7">
        <f>IF(Q1917&gt;0,RANK(Q1917,(N1917:P1917,Q1917:AE1917)),0)</f>
        <v>7</v>
      </c>
      <c r="AH1917" s="7">
        <f>IF(R1917&gt;0,RANK(R1917,(N1917:P1917,Q1917:AE1917)),0)</f>
        <v>6</v>
      </c>
      <c r="AI1917" s="7">
        <f>IF(T1917&gt;0,RANK(T1917,(N1917:P1917,Q1917:AE1917)),0)</f>
        <v>0</v>
      </c>
      <c r="AJ1917" s="7">
        <f>IF(S1917&gt;0,RANK(S1917,(N1917:P1917,Q1917:AE1917)),0)</f>
        <v>3</v>
      </c>
      <c r="AK1917" s="2">
        <f t="shared" si="754"/>
        <v>4.8034584901128809E-3</v>
      </c>
      <c r="AL1917" s="2">
        <f t="shared" si="755"/>
        <v>6.6714701251567796E-3</v>
      </c>
      <c r="AM1917" s="2">
        <f t="shared" si="756"/>
        <v>0</v>
      </c>
      <c r="AN1917" s="2">
        <f t="shared" si="757"/>
        <v>2.8500520374669762E-2</v>
      </c>
      <c r="AP1917" t="s">
        <v>1429</v>
      </c>
      <c r="AQ1917" t="s">
        <v>1321</v>
      </c>
      <c r="AT1917">
        <v>2</v>
      </c>
      <c r="AU1917" s="95">
        <v>47</v>
      </c>
      <c r="AV1917" s="97">
        <v>165</v>
      </c>
      <c r="AW1917" s="100">
        <f t="shared" si="758"/>
        <v>47165</v>
      </c>
      <c r="AY1917" s="7" t="s">
        <v>1461</v>
      </c>
    </row>
    <row r="1918" spans="1:51" ht="13" hidden="1" customHeight="1" outlineLevel="1">
      <c r="A1918" t="s">
        <v>2206</v>
      </c>
      <c r="B1918" t="s">
        <v>1321</v>
      </c>
      <c r="C1918" s="1">
        <f t="shared" si="749"/>
        <v>12244</v>
      </c>
      <c r="D1918" s="7">
        <f>IF(N1918&gt;0, RANK(N1918,(N1918:P1918,Q1918:AE1918)),0)</f>
        <v>2</v>
      </c>
      <c r="E1918" s="7">
        <f>IF(O1918&gt;0,RANK(O1918,(N1918:P1918,Q1918:AE1918)),0)</f>
        <v>1</v>
      </c>
      <c r="F1918" s="7">
        <f>IF(P1918&gt;0,RANK(P1918,(N1918:P1918,Q1918:AE1918)),0)</f>
        <v>9</v>
      </c>
      <c r="G1918" s="1">
        <f t="shared" si="747"/>
        <v>5725</v>
      </c>
      <c r="H1918" s="2">
        <f t="shared" si="748"/>
        <v>0.46757595557007514</v>
      </c>
      <c r="I1918" s="2"/>
      <c r="J1918" s="2">
        <f t="shared" si="750"/>
        <v>0.2307252531852336</v>
      </c>
      <c r="K1918" s="2">
        <f t="shared" si="751"/>
        <v>0.69830120875530877</v>
      </c>
      <c r="L1918" s="2">
        <f t="shared" si="752"/>
        <v>3.266906239790918E-3</v>
      </c>
      <c r="M1918" s="2">
        <f t="shared" si="753"/>
        <v>6.7706631819666685E-2</v>
      </c>
      <c r="N1918" s="55">
        <v>2825</v>
      </c>
      <c r="O1918" s="55">
        <v>8550</v>
      </c>
      <c r="P1918" s="55">
        <v>40</v>
      </c>
      <c r="Q1918" s="55">
        <v>56</v>
      </c>
      <c r="R1918" s="55">
        <v>55</v>
      </c>
      <c r="S1918" s="55">
        <v>366</v>
      </c>
      <c r="Y1918" s="55">
        <v>201</v>
      </c>
      <c r="Z1918" s="55">
        <v>57</v>
      </c>
      <c r="AA1918" s="55">
        <v>16</v>
      </c>
      <c r="AB1918" s="55">
        <v>4</v>
      </c>
      <c r="AC1918" s="55">
        <v>9</v>
      </c>
      <c r="AD1918" s="55">
        <v>65</v>
      </c>
      <c r="AE1918" s="55">
        <v>0</v>
      </c>
      <c r="AG1918" s="7">
        <f>IF(Q1918&gt;0,RANK(Q1918,(N1918:P1918,Q1918:AE1918)),0)</f>
        <v>7</v>
      </c>
      <c r="AH1918" s="7">
        <f>IF(R1918&gt;0,RANK(R1918,(N1918:P1918,Q1918:AE1918)),0)</f>
        <v>8</v>
      </c>
      <c r="AI1918" s="7">
        <f>IF(T1918&gt;0,RANK(T1918,(N1918:P1918,Q1918:AE1918)),0)</f>
        <v>0</v>
      </c>
      <c r="AJ1918" s="7">
        <f>IF(S1918&gt;0,RANK(S1918,(N1918:P1918,Q1918:AE1918)),0)</f>
        <v>3</v>
      </c>
      <c r="AK1918" s="2">
        <f t="shared" si="754"/>
        <v>4.5736687357072854E-3</v>
      </c>
      <c r="AL1918" s="2">
        <f t="shared" si="755"/>
        <v>4.4919960797125125E-3</v>
      </c>
      <c r="AM1918" s="2">
        <f t="shared" si="756"/>
        <v>0</v>
      </c>
      <c r="AN1918" s="2">
        <f t="shared" si="757"/>
        <v>2.9892192094086899E-2</v>
      </c>
      <c r="AP1918" t="s">
        <v>2206</v>
      </c>
      <c r="AQ1918" t="s">
        <v>1321</v>
      </c>
      <c r="AT1918">
        <v>2</v>
      </c>
      <c r="AU1918" s="95">
        <v>47</v>
      </c>
      <c r="AV1918" s="97">
        <v>167</v>
      </c>
      <c r="AW1918" s="100">
        <f t="shared" si="758"/>
        <v>47167</v>
      </c>
      <c r="AY1918" s="7" t="s">
        <v>1461</v>
      </c>
    </row>
    <row r="1919" spans="1:51" ht="13" hidden="1" customHeight="1" outlineLevel="1">
      <c r="A1919" t="s">
        <v>2329</v>
      </c>
      <c r="B1919" t="s">
        <v>1321</v>
      </c>
      <c r="C1919" s="1">
        <f t="shared" si="749"/>
        <v>1538</v>
      </c>
      <c r="D1919" s="7">
        <f>IF(N1919&gt;0, RANK(N1919,(N1919:P1919,Q1919:AE1919)),0)</f>
        <v>2</v>
      </c>
      <c r="E1919" s="7">
        <f>IF(O1919&gt;0,RANK(O1919,(N1919:P1919,Q1919:AE1919)),0)</f>
        <v>1</v>
      </c>
      <c r="F1919" s="7">
        <f>IF(P1919&gt;0,RANK(P1919,(N1919:P1919,Q1919:AE1919)),0)</f>
        <v>9</v>
      </c>
      <c r="G1919" s="1">
        <f t="shared" si="747"/>
        <v>302</v>
      </c>
      <c r="H1919" s="2">
        <f t="shared" si="748"/>
        <v>0.19635890767230169</v>
      </c>
      <c r="I1919" s="2"/>
      <c r="J1919" s="2">
        <f t="shared" si="750"/>
        <v>0.36020806241872561</v>
      </c>
      <c r="K1919" s="2">
        <f t="shared" si="751"/>
        <v>0.55656697009102729</v>
      </c>
      <c r="L1919" s="2">
        <f t="shared" si="752"/>
        <v>1.9505851755526658E-3</v>
      </c>
      <c r="M1919" s="2">
        <f t="shared" si="753"/>
        <v>8.1274382314694443E-2</v>
      </c>
      <c r="N1919" s="55">
        <v>554</v>
      </c>
      <c r="O1919" s="55">
        <v>856</v>
      </c>
      <c r="P1919" s="55">
        <v>3</v>
      </c>
      <c r="Q1919" s="55">
        <v>3</v>
      </c>
      <c r="R1919" s="55">
        <v>14</v>
      </c>
      <c r="S1919" s="55">
        <v>53</v>
      </c>
      <c r="Y1919" s="55">
        <v>13</v>
      </c>
      <c r="Z1919" s="55">
        <v>15</v>
      </c>
      <c r="AA1919" s="55">
        <v>3</v>
      </c>
      <c r="AB1919" s="55">
        <v>4</v>
      </c>
      <c r="AC1919" s="55">
        <v>0</v>
      </c>
      <c r="AD1919" s="55">
        <v>20</v>
      </c>
      <c r="AE1919" s="55">
        <v>0</v>
      </c>
      <c r="AG1919" s="7">
        <f>IF(Q1919&gt;0,RANK(Q1919,(N1919:P1919,Q1919:AE1919)),0)</f>
        <v>9</v>
      </c>
      <c r="AH1919" s="7">
        <f>IF(R1919&gt;0,RANK(R1919,(N1919:P1919,Q1919:AE1919)),0)</f>
        <v>6</v>
      </c>
      <c r="AI1919" s="7">
        <f>IF(T1919&gt;0,RANK(T1919,(N1919:P1919,Q1919:AE1919)),0)</f>
        <v>0</v>
      </c>
      <c r="AJ1919" s="7">
        <f>IF(S1919&gt;0,RANK(S1919,(N1919:P1919,Q1919:AE1919)),0)</f>
        <v>3</v>
      </c>
      <c r="AK1919" s="2">
        <f t="shared" si="754"/>
        <v>1.9505851755526658E-3</v>
      </c>
      <c r="AL1919" s="2">
        <f t="shared" si="755"/>
        <v>9.1027308192457735E-3</v>
      </c>
      <c r="AM1919" s="2">
        <f t="shared" si="756"/>
        <v>0</v>
      </c>
      <c r="AN1919" s="2">
        <f t="shared" si="757"/>
        <v>3.4460338101430427E-2</v>
      </c>
      <c r="AP1919" t="s">
        <v>2329</v>
      </c>
      <c r="AQ1919" t="s">
        <v>1321</v>
      </c>
      <c r="AT1919">
        <v>2</v>
      </c>
      <c r="AU1919" s="95">
        <v>47</v>
      </c>
      <c r="AV1919" s="97">
        <v>169</v>
      </c>
      <c r="AW1919" s="100">
        <f t="shared" si="758"/>
        <v>47169</v>
      </c>
      <c r="AY1919" s="7" t="s">
        <v>1461</v>
      </c>
    </row>
    <row r="1920" spans="1:51" ht="13" hidden="1" customHeight="1" outlineLevel="1">
      <c r="A1920" t="s">
        <v>2330</v>
      </c>
      <c r="B1920" t="s">
        <v>1321</v>
      </c>
      <c r="C1920" s="1">
        <f t="shared" si="749"/>
        <v>3951</v>
      </c>
      <c r="D1920" s="7">
        <f>IF(N1920&gt;0, RANK(N1920,(N1920:P1920,Q1920:AE1920)),0)</f>
        <v>2</v>
      </c>
      <c r="E1920" s="7">
        <f>IF(O1920&gt;0,RANK(O1920,(N1920:P1920,Q1920:AE1920)),0)</f>
        <v>1</v>
      </c>
      <c r="F1920" s="7">
        <f>IF(P1920&gt;0,RANK(P1920,(N1920:P1920,Q1920:AE1920)),0)</f>
        <v>10</v>
      </c>
      <c r="G1920" s="1">
        <f t="shared" si="747"/>
        <v>2117</v>
      </c>
      <c r="H1920" s="2">
        <f t="shared" si="748"/>
        <v>0.53581371804606426</v>
      </c>
      <c r="I1920" s="2"/>
      <c r="J1920" s="2">
        <f t="shared" si="750"/>
        <v>0.1921032649962035</v>
      </c>
      <c r="K1920" s="2">
        <f t="shared" si="751"/>
        <v>0.72791698304226782</v>
      </c>
      <c r="L1920" s="2">
        <f t="shared" si="752"/>
        <v>3.2903062515818779E-3</v>
      </c>
      <c r="M1920" s="2">
        <f t="shared" si="753"/>
        <v>7.6689445709946749E-2</v>
      </c>
      <c r="N1920" s="55">
        <v>759</v>
      </c>
      <c r="O1920" s="55">
        <v>2876</v>
      </c>
      <c r="P1920" s="55">
        <v>13</v>
      </c>
      <c r="Q1920" s="55">
        <v>30</v>
      </c>
      <c r="R1920" s="55">
        <v>45</v>
      </c>
      <c r="S1920" s="55">
        <v>114</v>
      </c>
      <c r="Y1920" s="55">
        <v>41</v>
      </c>
      <c r="Z1920" s="55">
        <v>27</v>
      </c>
      <c r="AA1920" s="55">
        <v>15</v>
      </c>
      <c r="AB1920" s="55">
        <v>4</v>
      </c>
      <c r="AC1920" s="55">
        <v>7</v>
      </c>
      <c r="AD1920" s="55">
        <v>20</v>
      </c>
      <c r="AE1920" s="55">
        <v>0</v>
      </c>
      <c r="AG1920" s="7">
        <f>IF(Q1920&gt;0,RANK(Q1920,(N1920:P1920,Q1920:AE1920)),0)</f>
        <v>6</v>
      </c>
      <c r="AH1920" s="7">
        <f>IF(R1920&gt;0,RANK(R1920,(N1920:P1920,Q1920:AE1920)),0)</f>
        <v>4</v>
      </c>
      <c r="AI1920" s="7">
        <f>IF(T1920&gt;0,RANK(T1920,(N1920:P1920,Q1920:AE1920)),0)</f>
        <v>0</v>
      </c>
      <c r="AJ1920" s="7">
        <f>IF(S1920&gt;0,RANK(S1920,(N1920:P1920,Q1920:AE1920)),0)</f>
        <v>3</v>
      </c>
      <c r="AK1920" s="2">
        <f t="shared" si="754"/>
        <v>7.5930144267274107E-3</v>
      </c>
      <c r="AL1920" s="2">
        <f t="shared" si="755"/>
        <v>1.1389521640091117E-2</v>
      </c>
      <c r="AM1920" s="2">
        <f t="shared" si="756"/>
        <v>0</v>
      </c>
      <c r="AN1920" s="2">
        <f t="shared" si="757"/>
        <v>2.8853454821564161E-2</v>
      </c>
      <c r="AP1920" t="s">
        <v>2330</v>
      </c>
      <c r="AQ1920" t="s">
        <v>1321</v>
      </c>
      <c r="AT1920">
        <v>2</v>
      </c>
      <c r="AU1920" s="95">
        <v>47</v>
      </c>
      <c r="AV1920" s="97">
        <v>171</v>
      </c>
      <c r="AW1920" s="100">
        <f t="shared" si="758"/>
        <v>47171</v>
      </c>
      <c r="AY1920" s="7" t="s">
        <v>1461</v>
      </c>
    </row>
    <row r="1921" spans="1:51" ht="13" hidden="1" customHeight="1" outlineLevel="1">
      <c r="A1921" t="s">
        <v>532</v>
      </c>
      <c r="B1921" t="s">
        <v>1321</v>
      </c>
      <c r="C1921" s="1">
        <f t="shared" si="749"/>
        <v>3005</v>
      </c>
      <c r="D1921" s="7">
        <f>IF(N1921&gt;0, RANK(N1921,(N1921:P1921,Q1921:AE1921)),0)</f>
        <v>2</v>
      </c>
      <c r="E1921" s="7">
        <f>IF(O1921&gt;0,RANK(O1921,(N1921:P1921,Q1921:AE1921)),0)</f>
        <v>1</v>
      </c>
      <c r="F1921" s="7">
        <f>IF(P1921&gt;0,RANK(P1921,(N1921:P1921,Q1921:AE1921)),0)</f>
        <v>10</v>
      </c>
      <c r="G1921" s="1">
        <f t="shared" si="747"/>
        <v>1222</v>
      </c>
      <c r="H1921" s="2">
        <f t="shared" si="748"/>
        <v>0.40665557404326125</v>
      </c>
      <c r="I1921" s="2"/>
      <c r="J1921" s="2">
        <f t="shared" si="750"/>
        <v>0.2642262895174709</v>
      </c>
      <c r="K1921" s="2">
        <f t="shared" si="751"/>
        <v>0.67088186356073209</v>
      </c>
      <c r="L1921" s="2">
        <f t="shared" si="752"/>
        <v>9.9833610648918472E-4</v>
      </c>
      <c r="M1921" s="2">
        <f t="shared" si="753"/>
        <v>6.3893510815307766E-2</v>
      </c>
      <c r="N1921" s="55">
        <v>794</v>
      </c>
      <c r="O1921" s="55">
        <v>2016</v>
      </c>
      <c r="P1921" s="55">
        <v>3</v>
      </c>
      <c r="Q1921" s="55">
        <v>11</v>
      </c>
      <c r="R1921" s="55">
        <v>15</v>
      </c>
      <c r="S1921" s="55">
        <v>84</v>
      </c>
      <c r="Y1921" s="55">
        <v>47</v>
      </c>
      <c r="Z1921" s="55">
        <v>10</v>
      </c>
      <c r="AA1921" s="55">
        <v>11</v>
      </c>
      <c r="AB1921" s="55">
        <v>1</v>
      </c>
      <c r="AC1921" s="55">
        <v>3</v>
      </c>
      <c r="AD1921" s="55">
        <v>10</v>
      </c>
      <c r="AE1921" s="55">
        <v>0</v>
      </c>
      <c r="AG1921" s="7">
        <f>IF(Q1921&gt;0,RANK(Q1921,(N1921:P1921,Q1921:AE1921)),0)</f>
        <v>6</v>
      </c>
      <c r="AH1921" s="7">
        <f>IF(R1921&gt;0,RANK(R1921,(N1921:P1921,Q1921:AE1921)),0)</f>
        <v>5</v>
      </c>
      <c r="AI1921" s="7">
        <f>IF(T1921&gt;0,RANK(T1921,(N1921:P1921,Q1921:AE1921)),0)</f>
        <v>0</v>
      </c>
      <c r="AJ1921" s="7">
        <f>IF(S1921&gt;0,RANK(S1921,(N1921:P1921,Q1921:AE1921)),0)</f>
        <v>3</v>
      </c>
      <c r="AK1921" s="2">
        <f t="shared" si="754"/>
        <v>3.6605657237936771E-3</v>
      </c>
      <c r="AL1921" s="2">
        <f t="shared" si="755"/>
        <v>4.9916805324459234E-3</v>
      </c>
      <c r="AM1921" s="2">
        <f t="shared" si="756"/>
        <v>0</v>
      </c>
      <c r="AN1921" s="2">
        <f t="shared" si="757"/>
        <v>2.7953410981697173E-2</v>
      </c>
      <c r="AP1921" t="s">
        <v>532</v>
      </c>
      <c r="AQ1921" t="s">
        <v>1321</v>
      </c>
      <c r="AT1921">
        <v>2</v>
      </c>
      <c r="AU1921" s="95">
        <v>47</v>
      </c>
      <c r="AV1921" s="97">
        <v>173</v>
      </c>
      <c r="AW1921" s="100">
        <f t="shared" si="758"/>
        <v>47173</v>
      </c>
      <c r="AY1921" s="7" t="s">
        <v>1461</v>
      </c>
    </row>
    <row r="1922" spans="1:51" ht="13" hidden="1" customHeight="1" outlineLevel="1">
      <c r="A1922" t="s">
        <v>1139</v>
      </c>
      <c r="B1922" t="s">
        <v>1321</v>
      </c>
      <c r="C1922" s="1">
        <f t="shared" si="749"/>
        <v>1534</v>
      </c>
      <c r="D1922" s="7">
        <f>IF(N1922&gt;0, RANK(N1922,(N1922:P1922,Q1922:AE1922)),0)</f>
        <v>2</v>
      </c>
      <c r="E1922" s="7">
        <f>IF(O1922&gt;0,RANK(O1922,(N1922:P1922,Q1922:AE1922)),0)</f>
        <v>1</v>
      </c>
      <c r="F1922" s="7">
        <f>IF(P1922&gt;0,RANK(P1922,(N1922:P1922,Q1922:AE1922)),0)</f>
        <v>10</v>
      </c>
      <c r="G1922" s="1">
        <f t="shared" si="747"/>
        <v>357</v>
      </c>
      <c r="H1922" s="2">
        <f t="shared" si="748"/>
        <v>0.23272490221642764</v>
      </c>
      <c r="I1922" s="2"/>
      <c r="J1922" s="2">
        <f t="shared" si="750"/>
        <v>0.34615384615384615</v>
      </c>
      <c r="K1922" s="2">
        <f t="shared" si="751"/>
        <v>0.57887874837027375</v>
      </c>
      <c r="L1922" s="2">
        <f t="shared" si="752"/>
        <v>2.6075619295958278E-3</v>
      </c>
      <c r="M1922" s="2">
        <f t="shared" si="753"/>
        <v>7.2359843546284275E-2</v>
      </c>
      <c r="N1922" s="55">
        <v>531</v>
      </c>
      <c r="O1922" s="55">
        <v>888</v>
      </c>
      <c r="P1922" s="55">
        <v>4</v>
      </c>
      <c r="Q1922" s="55">
        <v>8</v>
      </c>
      <c r="R1922" s="55">
        <v>8</v>
      </c>
      <c r="S1922" s="55">
        <v>41</v>
      </c>
      <c r="Y1922" s="55">
        <v>19</v>
      </c>
      <c r="Z1922" s="55">
        <v>14</v>
      </c>
      <c r="AA1922" s="55">
        <v>5</v>
      </c>
      <c r="AB1922" s="55">
        <v>0</v>
      </c>
      <c r="AC1922" s="55">
        <v>3</v>
      </c>
      <c r="AD1922" s="55">
        <v>13</v>
      </c>
      <c r="AE1922" s="55">
        <v>0</v>
      </c>
      <c r="AG1922" s="7">
        <f>IF(Q1922&gt;0,RANK(Q1922,(N1922:P1922,Q1922:AE1922)),0)</f>
        <v>7</v>
      </c>
      <c r="AH1922" s="7">
        <f>IF(R1922&gt;0,RANK(R1922,(N1922:P1922,Q1922:AE1922)),0)</f>
        <v>7</v>
      </c>
      <c r="AI1922" s="7">
        <f>IF(T1922&gt;0,RANK(T1922,(N1922:P1922,Q1922:AE1922)),0)</f>
        <v>0</v>
      </c>
      <c r="AJ1922" s="7">
        <f>IF(S1922&gt;0,RANK(S1922,(N1922:P1922,Q1922:AE1922)),0)</f>
        <v>3</v>
      </c>
      <c r="AK1922" s="2">
        <f t="shared" si="754"/>
        <v>5.2151238591916557E-3</v>
      </c>
      <c r="AL1922" s="2">
        <f t="shared" si="755"/>
        <v>5.2151238591916557E-3</v>
      </c>
      <c r="AM1922" s="2">
        <f t="shared" si="756"/>
        <v>0</v>
      </c>
      <c r="AN1922" s="2">
        <f t="shared" si="757"/>
        <v>2.6727509778357236E-2</v>
      </c>
      <c r="AP1922" t="s">
        <v>1139</v>
      </c>
      <c r="AQ1922" t="s">
        <v>1321</v>
      </c>
      <c r="AT1922">
        <v>2</v>
      </c>
      <c r="AU1922" s="95">
        <v>47</v>
      </c>
      <c r="AV1922" s="97">
        <v>175</v>
      </c>
      <c r="AW1922" s="100">
        <f t="shared" si="758"/>
        <v>47175</v>
      </c>
      <c r="AY1922" s="7" t="s">
        <v>1461</v>
      </c>
    </row>
    <row r="1923" spans="1:51" ht="13" hidden="1" customHeight="1" outlineLevel="1">
      <c r="A1923" t="s">
        <v>1682</v>
      </c>
      <c r="B1923" t="s">
        <v>1321</v>
      </c>
      <c r="C1923" s="1">
        <f t="shared" si="749"/>
        <v>7628</v>
      </c>
      <c r="D1923" s="7">
        <f>IF(N1923&gt;0, RANK(N1923,(N1923:P1923,Q1923:AE1923)),0)</f>
        <v>2</v>
      </c>
      <c r="E1923" s="7">
        <f>IF(O1923&gt;0,RANK(O1923,(N1923:P1923,Q1923:AE1923)),0)</f>
        <v>1</v>
      </c>
      <c r="F1923" s="7">
        <f>IF(P1923&gt;0,RANK(P1923,(N1923:P1923,Q1923:AE1923)),0)</f>
        <v>9</v>
      </c>
      <c r="G1923" s="1">
        <f t="shared" si="747"/>
        <v>2409</v>
      </c>
      <c r="H1923" s="2">
        <f t="shared" si="748"/>
        <v>0.31581017304667014</v>
      </c>
      <c r="I1923" s="2"/>
      <c r="J1923" s="2">
        <f t="shared" si="750"/>
        <v>0.30833770319874149</v>
      </c>
      <c r="K1923" s="2">
        <f t="shared" si="751"/>
        <v>0.62414787624541168</v>
      </c>
      <c r="L1923" s="2">
        <f t="shared" si="752"/>
        <v>4.0639748295752494E-3</v>
      </c>
      <c r="M1923" s="2">
        <f t="shared" si="753"/>
        <v>6.3450445726271523E-2</v>
      </c>
      <c r="N1923" s="55">
        <v>2352</v>
      </c>
      <c r="O1923" s="55">
        <v>4761</v>
      </c>
      <c r="P1923" s="55">
        <v>31</v>
      </c>
      <c r="Q1923" s="55">
        <v>35</v>
      </c>
      <c r="R1923" s="55">
        <v>40</v>
      </c>
      <c r="S1923" s="55">
        <v>205</v>
      </c>
      <c r="Y1923" s="55">
        <v>65</v>
      </c>
      <c r="Z1923" s="55">
        <v>53</v>
      </c>
      <c r="AA1923" s="55">
        <v>14</v>
      </c>
      <c r="AB1923" s="55">
        <v>3</v>
      </c>
      <c r="AC1923" s="55">
        <v>14</v>
      </c>
      <c r="AD1923" s="55">
        <v>55</v>
      </c>
      <c r="AE1923" s="55">
        <v>0</v>
      </c>
      <c r="AG1923" s="7">
        <f>IF(Q1923&gt;0,RANK(Q1923,(N1923:P1923,Q1923:AE1923)),0)</f>
        <v>8</v>
      </c>
      <c r="AH1923" s="7">
        <f>IF(R1923&gt;0,RANK(R1923,(N1923:P1923,Q1923:AE1923)),0)</f>
        <v>7</v>
      </c>
      <c r="AI1923" s="7">
        <f>IF(T1923&gt;0,RANK(T1923,(N1923:P1923,Q1923:AE1923)),0)</f>
        <v>0</v>
      </c>
      <c r="AJ1923" s="7">
        <f>IF(S1923&gt;0,RANK(S1923,(N1923:P1923,Q1923:AE1923)),0)</f>
        <v>3</v>
      </c>
      <c r="AK1923" s="2">
        <f t="shared" si="754"/>
        <v>4.5883586785527009E-3</v>
      </c>
      <c r="AL1923" s="2">
        <f t="shared" si="755"/>
        <v>5.243838489774515E-3</v>
      </c>
      <c r="AM1923" s="2">
        <f t="shared" si="756"/>
        <v>0</v>
      </c>
      <c r="AN1923" s="2">
        <f t="shared" si="757"/>
        <v>2.6874672260094389E-2</v>
      </c>
      <c r="AP1923" t="s">
        <v>1682</v>
      </c>
      <c r="AQ1923" t="s">
        <v>1321</v>
      </c>
      <c r="AT1923">
        <v>2</v>
      </c>
      <c r="AU1923" s="95">
        <v>47</v>
      </c>
      <c r="AV1923" s="97">
        <v>177</v>
      </c>
      <c r="AW1923" s="100">
        <f t="shared" si="758"/>
        <v>47177</v>
      </c>
      <c r="AY1923" s="7" t="s">
        <v>1461</v>
      </c>
    </row>
    <row r="1924" spans="1:51" ht="13" hidden="1" customHeight="1" outlineLevel="1">
      <c r="A1924" t="s">
        <v>1864</v>
      </c>
      <c r="B1924" t="s">
        <v>1321</v>
      </c>
      <c r="C1924" s="1">
        <f t="shared" si="749"/>
        <v>26579</v>
      </c>
      <c r="D1924" s="7">
        <f>IF(N1924&gt;0, RANK(N1924,(N1924:P1924,Q1924:AE1924)),0)</f>
        <v>2</v>
      </c>
      <c r="E1924" s="7">
        <f>IF(O1924&gt;0,RANK(O1924,(N1924:P1924,Q1924:AE1924)),0)</f>
        <v>1</v>
      </c>
      <c r="F1924" s="7">
        <f>IF(P1924&gt;0,RANK(P1924,(N1924:P1924,Q1924:AE1924)),0)</f>
        <v>11</v>
      </c>
      <c r="G1924" s="1">
        <f t="shared" si="747"/>
        <v>11979</v>
      </c>
      <c r="H1924" s="2">
        <f t="shared" si="748"/>
        <v>0.45069415704127319</v>
      </c>
      <c r="I1924" s="2"/>
      <c r="J1924" s="2">
        <f t="shared" si="750"/>
        <v>0.23650250197524361</v>
      </c>
      <c r="K1924" s="2">
        <f t="shared" si="751"/>
        <v>0.68719665901651683</v>
      </c>
      <c r="L1924" s="2">
        <f t="shared" si="752"/>
        <v>1.3920764513337598E-3</v>
      </c>
      <c r="M1924" s="2">
        <f t="shared" si="753"/>
        <v>7.4908762556905831E-2</v>
      </c>
      <c r="N1924" s="55">
        <v>6286</v>
      </c>
      <c r="O1924" s="55">
        <v>18265</v>
      </c>
      <c r="P1924" s="55">
        <v>37</v>
      </c>
      <c r="Q1924" s="55">
        <v>118</v>
      </c>
      <c r="R1924" s="55">
        <v>334</v>
      </c>
      <c r="S1924" s="55">
        <v>824</v>
      </c>
      <c r="Y1924" s="55">
        <v>241</v>
      </c>
      <c r="Z1924" s="55">
        <v>265</v>
      </c>
      <c r="AA1924" s="55">
        <v>48</v>
      </c>
      <c r="AB1924" s="55">
        <v>12</v>
      </c>
      <c r="AC1924" s="55">
        <v>40</v>
      </c>
      <c r="AD1924" s="55">
        <v>109</v>
      </c>
      <c r="AE1924" s="55">
        <v>0</v>
      </c>
      <c r="AG1924" s="7">
        <f>IF(Q1924&gt;0,RANK(Q1924,(N1924:P1924,Q1924:AE1924)),0)</f>
        <v>7</v>
      </c>
      <c r="AH1924" s="7">
        <f>IF(R1924&gt;0,RANK(R1924,(N1924:P1924,Q1924:AE1924)),0)</f>
        <v>4</v>
      </c>
      <c r="AI1924" s="7">
        <f>IF(T1924&gt;0,RANK(T1924,(N1924:P1924,Q1924:AE1924)),0)</f>
        <v>0</v>
      </c>
      <c r="AJ1924" s="7">
        <f>IF(S1924&gt;0,RANK(S1924,(N1924:P1924,Q1924:AE1924)),0)</f>
        <v>3</v>
      </c>
      <c r="AK1924" s="2">
        <f t="shared" si="754"/>
        <v>4.4395951691184772E-3</v>
      </c>
      <c r="AL1924" s="2">
        <f t="shared" si="755"/>
        <v>1.2566311749877723E-2</v>
      </c>
      <c r="AM1924" s="2">
        <f t="shared" si="756"/>
        <v>0</v>
      </c>
      <c r="AN1924" s="2">
        <f t="shared" si="757"/>
        <v>3.1001918808081567E-2</v>
      </c>
      <c r="AP1924" t="s">
        <v>1864</v>
      </c>
      <c r="AQ1924" t="s">
        <v>1321</v>
      </c>
      <c r="AT1924">
        <v>2</v>
      </c>
      <c r="AU1924" s="95">
        <v>47</v>
      </c>
      <c r="AV1924" s="97">
        <v>179</v>
      </c>
      <c r="AW1924" s="100">
        <f t="shared" si="758"/>
        <v>47179</v>
      </c>
      <c r="AY1924" s="7" t="s">
        <v>1461</v>
      </c>
    </row>
    <row r="1925" spans="1:51" ht="13" hidden="1" customHeight="1" outlineLevel="1">
      <c r="A1925" t="s">
        <v>1208</v>
      </c>
      <c r="B1925" t="s">
        <v>1321</v>
      </c>
      <c r="C1925" s="1">
        <f t="shared" si="749"/>
        <v>2730</v>
      </c>
      <c r="D1925" s="7">
        <f>IF(N1925&gt;0, RANK(N1925,(N1925:P1925,Q1925:AE1925)),0)</f>
        <v>2</v>
      </c>
      <c r="E1925" s="7">
        <f>IF(O1925&gt;0,RANK(O1925,(N1925:P1925,Q1925:AE1925)),0)</f>
        <v>1</v>
      </c>
      <c r="F1925" s="7">
        <f>IF(P1925&gt;0,RANK(P1925,(N1925:P1925,Q1925:AE1925)),0)</f>
        <v>9</v>
      </c>
      <c r="G1925" s="1">
        <f t="shared" si="747"/>
        <v>1482</v>
      </c>
      <c r="H1925" s="2">
        <f t="shared" si="748"/>
        <v>0.54285714285714282</v>
      </c>
      <c r="I1925" s="2"/>
      <c r="J1925" s="2">
        <f t="shared" si="750"/>
        <v>0.19597069597069597</v>
      </c>
      <c r="K1925" s="2">
        <f t="shared" si="751"/>
        <v>0.73882783882783887</v>
      </c>
      <c r="L1925" s="2">
        <f t="shared" si="752"/>
        <v>2.1978021978021978E-3</v>
      </c>
      <c r="M1925" s="2">
        <f t="shared" si="753"/>
        <v>6.3003663003662988E-2</v>
      </c>
      <c r="N1925" s="55">
        <v>535</v>
      </c>
      <c r="O1925" s="55">
        <v>2017</v>
      </c>
      <c r="P1925" s="55">
        <v>6</v>
      </c>
      <c r="Q1925" s="55">
        <v>20</v>
      </c>
      <c r="R1925" s="55">
        <v>12</v>
      </c>
      <c r="S1925" s="55">
        <v>73</v>
      </c>
      <c r="Y1925" s="55">
        <v>27</v>
      </c>
      <c r="Z1925" s="55">
        <v>8</v>
      </c>
      <c r="AA1925" s="55">
        <v>4</v>
      </c>
      <c r="AB1925" s="55">
        <v>1</v>
      </c>
      <c r="AC1925" s="55">
        <v>3</v>
      </c>
      <c r="AD1925" s="55">
        <v>24</v>
      </c>
      <c r="AE1925" s="55">
        <v>0</v>
      </c>
      <c r="AG1925" s="7">
        <f>IF(Q1925&gt;0,RANK(Q1925,(N1925:P1925,Q1925:AE1925)),0)</f>
        <v>6</v>
      </c>
      <c r="AH1925" s="7">
        <f>IF(R1925&gt;0,RANK(R1925,(N1925:P1925,Q1925:AE1925)),0)</f>
        <v>7</v>
      </c>
      <c r="AI1925" s="7">
        <f>IF(T1925&gt;0,RANK(T1925,(N1925:P1925,Q1925:AE1925)),0)</f>
        <v>0</v>
      </c>
      <c r="AJ1925" s="7">
        <f>IF(S1925&gt;0,RANK(S1925,(N1925:P1925,Q1925:AE1925)),0)</f>
        <v>3</v>
      </c>
      <c r="AK1925" s="2">
        <f t="shared" si="754"/>
        <v>7.326007326007326E-3</v>
      </c>
      <c r="AL1925" s="2">
        <f t="shared" si="755"/>
        <v>4.3956043956043956E-3</v>
      </c>
      <c r="AM1925" s="2">
        <f t="shared" si="756"/>
        <v>0</v>
      </c>
      <c r="AN1925" s="2">
        <f t="shared" si="757"/>
        <v>2.6739926739926739E-2</v>
      </c>
      <c r="AP1925" t="s">
        <v>1208</v>
      </c>
      <c r="AQ1925" t="s">
        <v>1321</v>
      </c>
      <c r="AT1925">
        <v>2</v>
      </c>
      <c r="AU1925" s="95">
        <v>47</v>
      </c>
      <c r="AV1925" s="97">
        <v>181</v>
      </c>
      <c r="AW1925" s="100">
        <f t="shared" si="758"/>
        <v>47181</v>
      </c>
      <c r="AY1925" s="7" t="s">
        <v>1461</v>
      </c>
    </row>
    <row r="1926" spans="1:51" ht="13" hidden="1" customHeight="1" outlineLevel="1">
      <c r="A1926" t="s">
        <v>1016</v>
      </c>
      <c r="B1926" t="s">
        <v>1321</v>
      </c>
      <c r="C1926" s="1">
        <f t="shared" si="749"/>
        <v>7502</v>
      </c>
      <c r="D1926" s="7">
        <f>IF(N1926&gt;0, RANK(N1926,(N1926:P1926,Q1926:AE1926)),0)</f>
        <v>2</v>
      </c>
      <c r="E1926" s="7">
        <f>IF(O1926&gt;0,RANK(O1926,(N1926:P1926,Q1926:AE1926)),0)</f>
        <v>1</v>
      </c>
      <c r="F1926" s="7">
        <f>IF(P1926&gt;0,RANK(P1926,(N1926:P1926,Q1926:AE1926)),0)</f>
        <v>10</v>
      </c>
      <c r="G1926" s="1">
        <f t="shared" si="747"/>
        <v>3215</v>
      </c>
      <c r="H1926" s="2">
        <f t="shared" si="748"/>
        <v>0.42855238603039192</v>
      </c>
      <c r="I1926" s="2"/>
      <c r="J1926" s="2">
        <f t="shared" si="750"/>
        <v>0.2468675019994668</v>
      </c>
      <c r="K1926" s="2">
        <f t="shared" si="751"/>
        <v>0.67541988802985875</v>
      </c>
      <c r="L1926" s="2">
        <f t="shared" si="752"/>
        <v>1.4662756598240469E-3</v>
      </c>
      <c r="M1926" s="2">
        <f t="shared" si="753"/>
        <v>7.6246334310850372E-2</v>
      </c>
      <c r="N1926" s="55">
        <v>1852</v>
      </c>
      <c r="O1926" s="55">
        <v>5067</v>
      </c>
      <c r="P1926" s="55">
        <v>11</v>
      </c>
      <c r="Q1926" s="55">
        <v>21</v>
      </c>
      <c r="R1926" s="55">
        <v>49</v>
      </c>
      <c r="S1926" s="55">
        <v>296</v>
      </c>
      <c r="Y1926" s="55">
        <v>76</v>
      </c>
      <c r="Z1926" s="55">
        <v>69</v>
      </c>
      <c r="AA1926" s="55">
        <v>12</v>
      </c>
      <c r="AB1926" s="55">
        <v>1</v>
      </c>
      <c r="AC1926" s="55">
        <v>7</v>
      </c>
      <c r="AD1926" s="55">
        <v>41</v>
      </c>
      <c r="AE1926" s="55">
        <v>0</v>
      </c>
      <c r="AG1926" s="7">
        <f>IF(Q1926&gt;0,RANK(Q1926,(N1926:P1926,Q1926:AE1926)),0)</f>
        <v>8</v>
      </c>
      <c r="AH1926" s="7">
        <f>IF(R1926&gt;0,RANK(R1926,(N1926:P1926,Q1926:AE1926)),0)</f>
        <v>6</v>
      </c>
      <c r="AI1926" s="7">
        <f>IF(T1926&gt;0,RANK(T1926,(N1926:P1926,Q1926:AE1926)),0)</f>
        <v>0</v>
      </c>
      <c r="AJ1926" s="7">
        <f>IF(S1926&gt;0,RANK(S1926,(N1926:P1926,Q1926:AE1926)),0)</f>
        <v>3</v>
      </c>
      <c r="AK1926" s="2">
        <f t="shared" si="754"/>
        <v>2.7992535323913621E-3</v>
      </c>
      <c r="AL1926" s="2">
        <f t="shared" si="755"/>
        <v>6.5315915755798457E-3</v>
      </c>
      <c r="AM1926" s="2">
        <f t="shared" si="756"/>
        <v>0</v>
      </c>
      <c r="AN1926" s="2">
        <f t="shared" si="757"/>
        <v>3.9456145027992537E-2</v>
      </c>
      <c r="AP1926" t="s">
        <v>1016</v>
      </c>
      <c r="AQ1926" t="s">
        <v>1321</v>
      </c>
      <c r="AT1926">
        <v>2</v>
      </c>
      <c r="AU1926" s="95">
        <v>47</v>
      </c>
      <c r="AV1926" s="97">
        <v>183</v>
      </c>
      <c r="AW1926" s="100">
        <f t="shared" si="758"/>
        <v>47183</v>
      </c>
      <c r="AY1926" s="7" t="s">
        <v>1461</v>
      </c>
    </row>
    <row r="1927" spans="1:51" ht="13" hidden="1" customHeight="1" outlineLevel="1">
      <c r="A1927" t="s">
        <v>799</v>
      </c>
      <c r="B1927" t="s">
        <v>1321</v>
      </c>
      <c r="C1927" s="1">
        <f t="shared" si="749"/>
        <v>5964</v>
      </c>
      <c r="D1927" s="7">
        <f>IF(N1927&gt;0, RANK(N1927,(N1927:P1927,Q1927:AE1927)),0)</f>
        <v>2</v>
      </c>
      <c r="E1927" s="7">
        <f>IF(O1927&gt;0,RANK(O1927,(N1927:P1927,Q1927:AE1927)),0)</f>
        <v>1</v>
      </c>
      <c r="F1927" s="7">
        <f>IF(P1927&gt;0,RANK(P1927,(N1927:P1927,Q1927:AE1927)),0)</f>
        <v>9</v>
      </c>
      <c r="G1927" s="1">
        <f t="shared" si="747"/>
        <v>2043</v>
      </c>
      <c r="H1927" s="2">
        <f t="shared" si="748"/>
        <v>0.34255533199195171</v>
      </c>
      <c r="I1927" s="2"/>
      <c r="J1927" s="2">
        <f t="shared" si="750"/>
        <v>0.28135479543930247</v>
      </c>
      <c r="K1927" s="2">
        <f t="shared" si="751"/>
        <v>0.62391012743125418</v>
      </c>
      <c r="L1927" s="2">
        <f t="shared" si="752"/>
        <v>3.0181086519114686E-3</v>
      </c>
      <c r="M1927" s="2">
        <f t="shared" si="753"/>
        <v>9.1716968477531816E-2</v>
      </c>
      <c r="N1927" s="55">
        <v>1678</v>
      </c>
      <c r="O1927" s="55">
        <v>3721</v>
      </c>
      <c r="P1927" s="55">
        <v>18</v>
      </c>
      <c r="Q1927" s="55">
        <v>27</v>
      </c>
      <c r="R1927" s="55">
        <v>31</v>
      </c>
      <c r="S1927" s="55">
        <v>309</v>
      </c>
      <c r="Y1927" s="55">
        <v>57</v>
      </c>
      <c r="Z1927" s="55">
        <v>53</v>
      </c>
      <c r="AA1927" s="55">
        <v>11</v>
      </c>
      <c r="AB1927" s="55">
        <v>3</v>
      </c>
      <c r="AC1927" s="55">
        <v>10</v>
      </c>
      <c r="AD1927" s="55">
        <v>46</v>
      </c>
      <c r="AE1927" s="55">
        <v>0</v>
      </c>
      <c r="AG1927" s="7">
        <f>IF(Q1927&gt;0,RANK(Q1927,(N1927:P1927,Q1927:AE1927)),0)</f>
        <v>8</v>
      </c>
      <c r="AH1927" s="7">
        <f>IF(R1927&gt;0,RANK(R1927,(N1927:P1927,Q1927:AE1927)),0)</f>
        <v>7</v>
      </c>
      <c r="AI1927" s="7">
        <f>IF(T1927&gt;0,RANK(T1927,(N1927:P1927,Q1927:AE1927)),0)</f>
        <v>0</v>
      </c>
      <c r="AJ1927" s="7">
        <f>IF(S1927&gt;0,RANK(S1927,(N1927:P1927,Q1927:AE1927)),0)</f>
        <v>3</v>
      </c>
      <c r="AK1927" s="2">
        <f t="shared" si="754"/>
        <v>4.5271629778672034E-3</v>
      </c>
      <c r="AL1927" s="2">
        <f t="shared" si="755"/>
        <v>5.1978537894030851E-3</v>
      </c>
      <c r="AM1927" s="2">
        <f t="shared" si="756"/>
        <v>0</v>
      </c>
      <c r="AN1927" s="2">
        <f t="shared" si="757"/>
        <v>5.1810865191146881E-2</v>
      </c>
      <c r="AP1927" t="s">
        <v>799</v>
      </c>
      <c r="AQ1927" t="s">
        <v>1321</v>
      </c>
      <c r="AT1927">
        <v>2</v>
      </c>
      <c r="AU1927" s="95">
        <v>47</v>
      </c>
      <c r="AV1927" s="97">
        <v>185</v>
      </c>
      <c r="AW1927" s="100">
        <f t="shared" si="758"/>
        <v>47185</v>
      </c>
      <c r="AY1927" s="7" t="s">
        <v>1461</v>
      </c>
    </row>
    <row r="1928" spans="1:51" ht="13" hidden="1" customHeight="1" outlineLevel="1">
      <c r="A1928" t="s">
        <v>757</v>
      </c>
      <c r="B1928" t="s">
        <v>1321</v>
      </c>
      <c r="C1928" s="1">
        <f t="shared" si="749"/>
        <v>59019</v>
      </c>
      <c r="D1928" s="7">
        <f>IF(N1928&gt;0, RANK(N1928,(N1928:P1928,Q1928:AE1928)),0)</f>
        <v>2</v>
      </c>
      <c r="E1928" s="7">
        <f>IF(O1928&gt;0,RANK(O1928,(N1928:P1928,Q1928:AE1928)),0)</f>
        <v>1</v>
      </c>
      <c r="F1928" s="7">
        <f>IF(P1928&gt;0,RANK(P1928,(N1928:P1928,Q1928:AE1928)),0)</f>
        <v>10</v>
      </c>
      <c r="G1928" s="1">
        <f t="shared" si="747"/>
        <v>29841</v>
      </c>
      <c r="H1928" s="2">
        <f t="shared" si="748"/>
        <v>0.50561683525644285</v>
      </c>
      <c r="I1928" s="2"/>
      <c r="J1928" s="2">
        <f t="shared" si="750"/>
        <v>0.21450719259899353</v>
      </c>
      <c r="K1928" s="2">
        <f t="shared" si="751"/>
        <v>0.72012402785543639</v>
      </c>
      <c r="L1928" s="2">
        <f t="shared" si="752"/>
        <v>1.3893830800250767E-3</v>
      </c>
      <c r="M1928" s="2">
        <f t="shared" si="753"/>
        <v>6.3979396465544999E-2</v>
      </c>
      <c r="N1928" s="55">
        <v>12660</v>
      </c>
      <c r="O1928" s="55">
        <v>42501</v>
      </c>
      <c r="P1928" s="55">
        <v>82</v>
      </c>
      <c r="Q1928" s="55">
        <v>230</v>
      </c>
      <c r="R1928" s="55">
        <v>527</v>
      </c>
      <c r="S1928" s="55">
        <v>1816</v>
      </c>
      <c r="Y1928" s="55">
        <v>518</v>
      </c>
      <c r="Z1928" s="55">
        <v>320</v>
      </c>
      <c r="AA1928" s="55">
        <v>91</v>
      </c>
      <c r="AB1928" s="55">
        <v>28</v>
      </c>
      <c r="AC1928" s="55">
        <v>67</v>
      </c>
      <c r="AD1928" s="55">
        <v>178</v>
      </c>
      <c r="AE1928" s="55">
        <v>1</v>
      </c>
      <c r="AG1928" s="7">
        <f>IF(Q1928&gt;0,RANK(Q1928,(N1928:P1928,Q1928:AE1928)),0)</f>
        <v>7</v>
      </c>
      <c r="AH1928" s="7">
        <f>IF(R1928&gt;0,RANK(R1928,(N1928:P1928,Q1928:AE1928)),0)</f>
        <v>4</v>
      </c>
      <c r="AI1928" s="7">
        <f>IF(T1928&gt;0,RANK(T1928,(N1928:P1928,Q1928:AE1928)),0)</f>
        <v>0</v>
      </c>
      <c r="AJ1928" s="7">
        <f>IF(S1928&gt;0,RANK(S1928,(N1928:P1928,Q1928:AE1928)),0)</f>
        <v>3</v>
      </c>
      <c r="AK1928" s="2">
        <f t="shared" si="754"/>
        <v>3.8970501025093612E-3</v>
      </c>
      <c r="AL1928" s="2">
        <f t="shared" si="755"/>
        <v>8.9293278435757968E-3</v>
      </c>
      <c r="AM1928" s="2">
        <f t="shared" si="756"/>
        <v>0</v>
      </c>
      <c r="AN1928" s="2">
        <f t="shared" si="757"/>
        <v>3.0769752113726088E-2</v>
      </c>
      <c r="AP1928" t="s">
        <v>757</v>
      </c>
      <c r="AQ1928" t="s">
        <v>1321</v>
      </c>
      <c r="AT1928">
        <v>2</v>
      </c>
      <c r="AU1928" s="95">
        <v>47</v>
      </c>
      <c r="AV1928" s="97">
        <v>187</v>
      </c>
      <c r="AW1928" s="100">
        <f t="shared" si="758"/>
        <v>47187</v>
      </c>
      <c r="AY1928" s="7" t="s">
        <v>1461</v>
      </c>
    </row>
    <row r="1929" spans="1:51" ht="13" hidden="1" customHeight="1" outlineLevel="1">
      <c r="A1929" t="s">
        <v>1066</v>
      </c>
      <c r="B1929" t="s">
        <v>1321</v>
      </c>
      <c r="C1929" s="1">
        <f t="shared" si="749"/>
        <v>30364</v>
      </c>
      <c r="D1929" s="7">
        <f>IF(N1929&gt;0, RANK(N1929,(N1929:P1929,Q1929:AE1929)),0)</f>
        <v>2</v>
      </c>
      <c r="E1929" s="7">
        <f>IF(O1929&gt;0,RANK(O1929,(N1929:P1929,Q1929:AE1929)),0)</f>
        <v>1</v>
      </c>
      <c r="F1929" s="7">
        <f>IF(P1929&gt;0,RANK(P1929,(N1929:P1929,Q1929:AE1929)),0)</f>
        <v>9</v>
      </c>
      <c r="G1929" s="1">
        <f t="shared" si="747"/>
        <v>12357</v>
      </c>
      <c r="H1929" s="2">
        <f t="shared" si="748"/>
        <v>0.40696219206955603</v>
      </c>
      <c r="I1929" s="2"/>
      <c r="J1929" s="2">
        <f t="shared" si="750"/>
        <v>0.2602753260439995</v>
      </c>
      <c r="K1929" s="2">
        <f t="shared" si="751"/>
        <v>0.66723751811355547</v>
      </c>
      <c r="L1929" s="2">
        <f t="shared" si="752"/>
        <v>1.9760242392306681E-3</v>
      </c>
      <c r="M1929" s="2">
        <f t="shared" si="753"/>
        <v>7.0511131603214358E-2</v>
      </c>
      <c r="N1929" s="55">
        <v>7903</v>
      </c>
      <c r="O1929" s="55">
        <v>20260</v>
      </c>
      <c r="P1929" s="55">
        <v>60</v>
      </c>
      <c r="Q1929" s="55">
        <v>148</v>
      </c>
      <c r="R1929" s="55">
        <v>210</v>
      </c>
      <c r="S1929" s="55">
        <v>911</v>
      </c>
      <c r="Y1929" s="55">
        <v>272</v>
      </c>
      <c r="Z1929" s="55">
        <v>363</v>
      </c>
      <c r="AA1929" s="55">
        <v>53</v>
      </c>
      <c r="AB1929" s="55">
        <v>16</v>
      </c>
      <c r="AC1929" s="55">
        <v>38</v>
      </c>
      <c r="AD1929" s="55">
        <v>130</v>
      </c>
      <c r="AE1929" s="55">
        <v>0</v>
      </c>
      <c r="AG1929" s="7">
        <f>IF(Q1929&gt;0,RANK(Q1929,(N1929:P1929,Q1929:AE1929)),0)</f>
        <v>7</v>
      </c>
      <c r="AH1929" s="7">
        <f>IF(R1929&gt;0,RANK(R1929,(N1929:P1929,Q1929:AE1929)),0)</f>
        <v>6</v>
      </c>
      <c r="AI1929" s="7">
        <f>IF(T1929&gt;0,RANK(T1929,(N1929:P1929,Q1929:AE1929)),0)</f>
        <v>0</v>
      </c>
      <c r="AJ1929" s="7">
        <f>IF(S1929&gt;0,RANK(S1929,(N1929:P1929,Q1929:AE1929)),0)</f>
        <v>3</v>
      </c>
      <c r="AK1929" s="2">
        <f t="shared" si="754"/>
        <v>4.8741931234356477E-3</v>
      </c>
      <c r="AL1929" s="2">
        <f t="shared" si="755"/>
        <v>6.9160848373073375E-3</v>
      </c>
      <c r="AM1929" s="2">
        <f t="shared" si="756"/>
        <v>0</v>
      </c>
      <c r="AN1929" s="2">
        <f t="shared" si="757"/>
        <v>3.000263469898564E-2</v>
      </c>
      <c r="AP1929" t="s">
        <v>1066</v>
      </c>
      <c r="AQ1929" t="s">
        <v>1321</v>
      </c>
      <c r="AT1929">
        <v>2</v>
      </c>
      <c r="AU1929" s="95">
        <v>47</v>
      </c>
      <c r="AV1929" s="97">
        <v>189</v>
      </c>
      <c r="AW1929" s="100">
        <f t="shared" si="758"/>
        <v>47189</v>
      </c>
      <c r="AY1929" s="7" t="s">
        <v>1461</v>
      </c>
    </row>
    <row r="1930" spans="1:51" ht="13" customHeight="1" collapsed="1">
      <c r="A1930" t="s">
        <v>640</v>
      </c>
      <c r="B1930" t="s">
        <v>2430</v>
      </c>
      <c r="C1930" s="1">
        <f t="shared" si="749"/>
        <v>1374065</v>
      </c>
      <c r="D1930" s="7">
        <f>IF(N1930&gt;0, RANK(N1930,(N1930:P1930,Q1930:AE1930)),0)</f>
        <v>2</v>
      </c>
      <c r="E1930" s="7">
        <f>IF(O1930&gt;0,RANK(O1930,(N1930:P1930,Q1930:AE1930)),0)</f>
        <v>1</v>
      </c>
      <c r="F1930" s="7">
        <f>IF(P1930&gt;0,RANK(P1930,(N1930:P1930,Q1930:AE1930)),0)</f>
        <v>10</v>
      </c>
      <c r="G1930" s="1">
        <f t="shared" si="747"/>
        <v>412239</v>
      </c>
      <c r="H1930" s="2">
        <f t="shared" si="748"/>
        <v>0.30001419146838032</v>
      </c>
      <c r="I1930" s="2"/>
      <c r="J1930" s="2">
        <f t="shared" si="750"/>
        <v>0.31865159217358713</v>
      </c>
      <c r="K1930" s="2">
        <f t="shared" si="751"/>
        <v>0.61866578364196745</v>
      </c>
      <c r="L1930" s="2">
        <f t="shared" si="752"/>
        <v>1.6840542477975934E-3</v>
      </c>
      <c r="M1930" s="2">
        <f t="shared" si="753"/>
        <v>6.0998569936647887E-2</v>
      </c>
      <c r="N1930" s="58">
        <f t="shared" ref="N1930:S1930" si="759">SUM(N1835:N1929)</f>
        <v>437848</v>
      </c>
      <c r="O1930" s="58">
        <f t="shared" si="759"/>
        <v>850087</v>
      </c>
      <c r="P1930" s="58">
        <f t="shared" si="759"/>
        <v>2314</v>
      </c>
      <c r="Q1930" s="58">
        <f t="shared" si="759"/>
        <v>5678</v>
      </c>
      <c r="R1930" s="58">
        <f t="shared" si="759"/>
        <v>12570</v>
      </c>
      <c r="S1930" s="58">
        <f t="shared" si="759"/>
        <v>36088</v>
      </c>
      <c r="X1930" s="58">
        <f t="shared" ref="X1930:AC1930" si="760">SUM(X1835:X1929)</f>
        <v>0</v>
      </c>
      <c r="Y1930" s="58">
        <f t="shared" si="760"/>
        <v>11157</v>
      </c>
      <c r="Z1930" s="58">
        <f t="shared" si="760"/>
        <v>7713</v>
      </c>
      <c r="AA1930" s="58">
        <f t="shared" si="760"/>
        <v>2386</v>
      </c>
      <c r="AB1930" s="58">
        <f t="shared" si="760"/>
        <v>787</v>
      </c>
      <c r="AC1930" s="58">
        <f t="shared" si="760"/>
        <v>1673</v>
      </c>
      <c r="AD1930" s="58">
        <f t="shared" ref="AD1930:AE1930" si="761">SUM(AD1835:AD1929)</f>
        <v>5759</v>
      </c>
      <c r="AE1930" s="58">
        <f t="shared" si="761"/>
        <v>5</v>
      </c>
      <c r="AG1930" s="7">
        <f>IF(Q1930&gt;0,RANK(Q1930,(N1930:P1930,Q1930:AE1930)),0)</f>
        <v>8</v>
      </c>
      <c r="AH1930" s="7">
        <f>IF(R1930&gt;0,RANK(R1930,(N1930:P1930,Q1930:AE1930)),0)</f>
        <v>4</v>
      </c>
      <c r="AI1930" s="7">
        <f>IF(T1930&gt;0,RANK(T1930,(N1930:P1930,Q1930:AE1930)),0)</f>
        <v>0</v>
      </c>
      <c r="AJ1930" s="7">
        <f>IF(S1930&gt;0,RANK(S1930,(N1930:P1930,Q1930:AE1930)),0)</f>
        <v>3</v>
      </c>
      <c r="AK1930" s="2">
        <f t="shared" si="754"/>
        <v>4.1322644853045527E-3</v>
      </c>
      <c r="AL1930" s="2">
        <f t="shared" si="755"/>
        <v>9.1480388482349812E-3</v>
      </c>
      <c r="AM1930" s="2">
        <f t="shared" si="756"/>
        <v>0</v>
      </c>
      <c r="AN1930" s="2">
        <f t="shared" si="757"/>
        <v>2.6263677482506288E-2</v>
      </c>
      <c r="AP1930" t="s">
        <v>640</v>
      </c>
      <c r="AQ1930" t="s">
        <v>2430</v>
      </c>
      <c r="AT1930">
        <v>2</v>
      </c>
      <c r="AU1930" s="95">
        <v>47</v>
      </c>
      <c r="AV1930" s="97"/>
      <c r="AW1930" s="95">
        <v>47</v>
      </c>
      <c r="AY1930" s="7" t="s">
        <v>2180</v>
      </c>
    </row>
    <row r="1931" spans="1:51" ht="13" customHeight="1">
      <c r="C1931" s="1"/>
      <c r="E1931" s="7"/>
      <c r="F1931" s="7"/>
      <c r="I1931" s="2"/>
      <c r="AG1931" s="7"/>
      <c r="AH1931" s="7"/>
      <c r="AI1931" s="7"/>
      <c r="AJ1931" s="7"/>
      <c r="AU1931" s="95"/>
      <c r="AV1931" s="97"/>
      <c r="AW1931" s="100"/>
    </row>
    <row r="1932" spans="1:51" ht="13" hidden="1" customHeight="1" outlineLevel="1">
      <c r="A1932" t="s">
        <v>22</v>
      </c>
      <c r="B1932" t="s">
        <v>2082</v>
      </c>
      <c r="C1932" s="1">
        <f t="shared" ref="C1932:C1995" si="762">SUM(N1932:AE1932)</f>
        <v>10134</v>
      </c>
      <c r="D1932" s="7">
        <f>IF(N1932&gt;0, RANK(N1932,(N1932:P1932,Q1932:AE1932)),0)</f>
        <v>2</v>
      </c>
      <c r="E1932" s="7">
        <f>IF(O1932&gt;0,RANK(O1932,(N1932:P1932,Q1932:AE1932)),0)</f>
        <v>1</v>
      </c>
      <c r="F1932" s="7">
        <f>IF(P1932&gt;0,RANK(P1932,(N1932:P1932,Q1932:AE1932)),0)</f>
        <v>0</v>
      </c>
      <c r="G1932" s="1">
        <f t="shared" si="747"/>
        <v>5774</v>
      </c>
      <c r="H1932" s="2">
        <f t="shared" si="748"/>
        <v>0.56976514702980063</v>
      </c>
      <c r="I1932" s="2"/>
      <c r="J1932" s="2">
        <f t="shared" ref="J1932:J1995" si="763">IF($C1932=0,"-",N1932/$C1932)</f>
        <v>0.19903295835800278</v>
      </c>
      <c r="K1932" s="2">
        <f t="shared" ref="K1932:K1995" si="764">IF($C1932=0,"-",O1932/$C1932)</f>
        <v>0.76879810538780347</v>
      </c>
      <c r="L1932" s="2">
        <f t="shared" ref="L1932:L1995" si="765">IF($C1932=0,"-",P1932/$C1932)</f>
        <v>0</v>
      </c>
      <c r="M1932" s="2">
        <f t="shared" ref="M1932:M1995" si="766">IF(C1932=0,"-",(1-J1932-K1932-L1932))</f>
        <v>3.2168936254193703E-2</v>
      </c>
      <c r="N1932" s="55">
        <v>2017</v>
      </c>
      <c r="O1932" s="55">
        <v>7791</v>
      </c>
      <c r="Q1932" s="55">
        <v>250</v>
      </c>
      <c r="R1932" s="55">
        <v>74</v>
      </c>
      <c r="Y1932" s="55">
        <v>2</v>
      </c>
      <c r="AG1932" s="7">
        <f>IF(Q1932&gt;0,RANK(Q1932,(N1932:P1932,Q1932:AE1932)),0)</f>
        <v>3</v>
      </c>
      <c r="AH1932" s="7">
        <f>IF(R1932&gt;0,RANK(R1932,(N1932:P1932,Q1932:AE1932)),0)</f>
        <v>4</v>
      </c>
      <c r="AI1932" s="7">
        <f>IF(T1932&gt;0,RANK(T1932,(N1932:P1932,Q1932:AE1932)),0)</f>
        <v>0</v>
      </c>
      <c r="AJ1932" s="7">
        <f>IF(S1932&gt;0,RANK(S1932,(N1932:P1932,Q1932:AE1932)),0)</f>
        <v>0</v>
      </c>
      <c r="AK1932" s="2">
        <f t="shared" ref="AK1932:AK1995" si="767">IF($C1932=0,"-",Q1932/$C1932)</f>
        <v>2.466942964278666E-2</v>
      </c>
      <c r="AL1932" s="2">
        <f t="shared" ref="AL1932:AL1995" si="768">IF($C1932=0,"-",R1932/$C1932)</f>
        <v>7.3021511742648506E-3</v>
      </c>
      <c r="AM1932" s="2">
        <f t="shared" ref="AM1932:AM1995" si="769">IF($C1932=0,"-",T1932/$C1932)</f>
        <v>0</v>
      </c>
      <c r="AN1932" s="2">
        <f t="shared" ref="AN1932:AN1995" si="770">IF($C1932=0,"-",S1932/$C1932)</f>
        <v>0</v>
      </c>
      <c r="AP1932" t="s">
        <v>22</v>
      </c>
      <c r="AQ1932" t="s">
        <v>2082</v>
      </c>
      <c r="AT1932">
        <v>2</v>
      </c>
      <c r="AU1932" s="95">
        <v>48</v>
      </c>
      <c r="AV1932" s="97">
        <v>1</v>
      </c>
      <c r="AW1932" s="100">
        <f t="shared" si="758"/>
        <v>48001</v>
      </c>
      <c r="AY1932" s="7" t="s">
        <v>1461</v>
      </c>
    </row>
    <row r="1933" spans="1:51" ht="13" hidden="1" customHeight="1" outlineLevel="1">
      <c r="A1933" t="s">
        <v>2393</v>
      </c>
      <c r="B1933" t="s">
        <v>2082</v>
      </c>
      <c r="C1933" s="1">
        <f t="shared" si="762"/>
        <v>2193</v>
      </c>
      <c r="D1933" s="7">
        <f>IF(N1933&gt;0, RANK(N1933,(N1933:P1933,Q1933:AE1933)),0)</f>
        <v>2</v>
      </c>
      <c r="E1933" s="7">
        <f>IF(O1933&gt;0,RANK(O1933,(N1933:P1933,Q1933:AE1933)),0)</f>
        <v>1</v>
      </c>
      <c r="F1933" s="7">
        <f>IF(P1933&gt;0,RANK(P1933,(N1933:P1933,Q1933:AE1933)),0)</f>
        <v>0</v>
      </c>
      <c r="G1933" s="1">
        <f t="shared" si="747"/>
        <v>1765</v>
      </c>
      <c r="H1933" s="2">
        <f t="shared" si="748"/>
        <v>0.8048335613315093</v>
      </c>
      <c r="I1933" s="2"/>
      <c r="J1933" s="2">
        <f t="shared" si="763"/>
        <v>8.1167350661194709E-2</v>
      </c>
      <c r="K1933" s="2">
        <f t="shared" si="764"/>
        <v>0.88600091199270403</v>
      </c>
      <c r="L1933" s="2">
        <f t="shared" si="765"/>
        <v>0</v>
      </c>
      <c r="M1933" s="2">
        <f t="shared" si="766"/>
        <v>3.2831737346101231E-2</v>
      </c>
      <c r="N1933" s="55">
        <v>178</v>
      </c>
      <c r="O1933" s="55">
        <v>1943</v>
      </c>
      <c r="Q1933" s="55">
        <v>50</v>
      </c>
      <c r="R1933" s="55">
        <v>22</v>
      </c>
      <c r="Y1933" s="55">
        <v>0</v>
      </c>
      <c r="AG1933" s="7">
        <f>IF(Q1933&gt;0,RANK(Q1933,(N1933:P1933,Q1933:AE1933)),0)</f>
        <v>3</v>
      </c>
      <c r="AH1933" s="7">
        <f>IF(R1933&gt;0,RANK(R1933,(N1933:P1933,Q1933:AE1933)),0)</f>
        <v>4</v>
      </c>
      <c r="AI1933" s="7">
        <f>IF(T1933&gt;0,RANK(T1933,(N1933:P1933,Q1933:AE1933)),0)</f>
        <v>0</v>
      </c>
      <c r="AJ1933" s="7">
        <f>IF(S1933&gt;0,RANK(S1933,(N1933:P1933,Q1933:AE1933)),0)</f>
        <v>0</v>
      </c>
      <c r="AK1933" s="2">
        <f t="shared" si="767"/>
        <v>2.2799817601459188E-2</v>
      </c>
      <c r="AL1933" s="2">
        <f t="shared" si="768"/>
        <v>1.0031919744642043E-2</v>
      </c>
      <c r="AM1933" s="2">
        <f t="shared" si="769"/>
        <v>0</v>
      </c>
      <c r="AN1933" s="2">
        <f t="shared" si="770"/>
        <v>0</v>
      </c>
      <c r="AP1933" t="s">
        <v>2393</v>
      </c>
      <c r="AQ1933" t="s">
        <v>2082</v>
      </c>
      <c r="AT1933">
        <v>2</v>
      </c>
      <c r="AU1933" s="95">
        <v>48</v>
      </c>
      <c r="AV1933" s="97">
        <v>3</v>
      </c>
      <c r="AW1933" s="100">
        <f t="shared" si="758"/>
        <v>48003</v>
      </c>
      <c r="AY1933" s="7" t="s">
        <v>1461</v>
      </c>
    </row>
    <row r="1934" spans="1:51" ht="13" hidden="1" customHeight="1" outlineLevel="1">
      <c r="A1934" t="s">
        <v>2246</v>
      </c>
      <c r="B1934" t="s">
        <v>2082</v>
      </c>
      <c r="C1934" s="1">
        <f t="shared" si="762"/>
        <v>16656</v>
      </c>
      <c r="D1934" s="7">
        <f>IF(N1934&gt;0, RANK(N1934,(N1934:P1934,Q1934:AE1934)),0)</f>
        <v>2</v>
      </c>
      <c r="E1934" s="7">
        <f>IF(O1934&gt;0,RANK(O1934,(N1934:P1934,Q1934:AE1934)),0)</f>
        <v>1</v>
      </c>
      <c r="F1934" s="7">
        <f>IF(P1934&gt;0,RANK(P1934,(N1934:P1934,Q1934:AE1934)),0)</f>
        <v>0</v>
      </c>
      <c r="G1934" s="1">
        <f t="shared" si="747"/>
        <v>9453</v>
      </c>
      <c r="H1934" s="2">
        <f t="shared" si="748"/>
        <v>0.56754322766570608</v>
      </c>
      <c r="I1934" s="2"/>
      <c r="J1934" s="2">
        <f t="shared" si="763"/>
        <v>0.20497118155619595</v>
      </c>
      <c r="K1934" s="2">
        <f t="shared" si="764"/>
        <v>0.77251440922190207</v>
      </c>
      <c r="L1934" s="2">
        <f t="shared" si="765"/>
        <v>0</v>
      </c>
      <c r="M1934" s="2">
        <f t="shared" si="766"/>
        <v>2.2514409221901954E-2</v>
      </c>
      <c r="N1934" s="55">
        <v>3414</v>
      </c>
      <c r="O1934" s="55">
        <v>12867</v>
      </c>
      <c r="Q1934" s="55">
        <v>288</v>
      </c>
      <c r="R1934" s="55">
        <v>87</v>
      </c>
      <c r="Y1934" s="55">
        <v>0</v>
      </c>
      <c r="AG1934" s="7">
        <f>IF(Q1934&gt;0,RANK(Q1934,(N1934:P1934,Q1934:AE1934)),0)</f>
        <v>3</v>
      </c>
      <c r="AH1934" s="7">
        <f>IF(R1934&gt;0,RANK(R1934,(N1934:P1934,Q1934:AE1934)),0)</f>
        <v>4</v>
      </c>
      <c r="AI1934" s="7">
        <f>IF(T1934&gt;0,RANK(T1934,(N1934:P1934,Q1934:AE1934)),0)</f>
        <v>0</v>
      </c>
      <c r="AJ1934" s="7">
        <f>IF(S1934&gt;0,RANK(S1934,(N1934:P1934,Q1934:AE1934)),0)</f>
        <v>0</v>
      </c>
      <c r="AK1934" s="2">
        <f t="shared" si="767"/>
        <v>1.7291066282420751E-2</v>
      </c>
      <c r="AL1934" s="2">
        <f t="shared" si="768"/>
        <v>5.2233429394812677E-3</v>
      </c>
      <c r="AM1934" s="2">
        <f t="shared" si="769"/>
        <v>0</v>
      </c>
      <c r="AN1934" s="2">
        <f t="shared" si="770"/>
        <v>0</v>
      </c>
      <c r="AP1934" t="s">
        <v>2246</v>
      </c>
      <c r="AQ1934" t="s">
        <v>2082</v>
      </c>
      <c r="AT1934">
        <v>2</v>
      </c>
      <c r="AU1934" s="95">
        <v>48</v>
      </c>
      <c r="AV1934" s="97">
        <v>5</v>
      </c>
      <c r="AW1934" s="100">
        <f t="shared" si="758"/>
        <v>48005</v>
      </c>
      <c r="AY1934" s="7" t="s">
        <v>1461</v>
      </c>
    </row>
    <row r="1935" spans="1:51" ht="13" hidden="1" customHeight="1" outlineLevel="1">
      <c r="A1935" t="s">
        <v>1186</v>
      </c>
      <c r="B1935" t="s">
        <v>2082</v>
      </c>
      <c r="C1935" s="1">
        <f t="shared" si="762"/>
        <v>5889</v>
      </c>
      <c r="D1935" s="7">
        <f>IF(N1935&gt;0, RANK(N1935,(N1935:P1935,Q1935:AE1935)),0)</f>
        <v>2</v>
      </c>
      <c r="E1935" s="7">
        <f>IF(O1935&gt;0,RANK(O1935,(N1935:P1935,Q1935:AE1935)),0)</f>
        <v>1</v>
      </c>
      <c r="F1935" s="7">
        <f>IF(P1935&gt;0,RANK(P1935,(N1935:P1935,Q1935:AE1935)),0)</f>
        <v>0</v>
      </c>
      <c r="G1935" s="1">
        <f t="shared" si="747"/>
        <v>3347</v>
      </c>
      <c r="H1935" s="2">
        <f t="shared" si="748"/>
        <v>0.56834776702326373</v>
      </c>
      <c r="I1935" s="2"/>
      <c r="J1935" s="2">
        <f t="shared" si="763"/>
        <v>0.19782645610460181</v>
      </c>
      <c r="K1935" s="2">
        <f t="shared" si="764"/>
        <v>0.76617422312786554</v>
      </c>
      <c r="L1935" s="2">
        <f t="shared" si="765"/>
        <v>0</v>
      </c>
      <c r="M1935" s="2">
        <f t="shared" si="766"/>
        <v>3.599932076753265E-2</v>
      </c>
      <c r="N1935" s="55">
        <v>1165</v>
      </c>
      <c r="O1935" s="55">
        <v>4512</v>
      </c>
      <c r="Q1935" s="55">
        <v>165</v>
      </c>
      <c r="R1935" s="55">
        <v>46</v>
      </c>
      <c r="Y1935" s="55">
        <v>1</v>
      </c>
      <c r="AG1935" s="7">
        <f>IF(Q1935&gt;0,RANK(Q1935,(N1935:P1935,Q1935:AE1935)),0)</f>
        <v>3</v>
      </c>
      <c r="AH1935" s="7">
        <f>IF(R1935&gt;0,RANK(R1935,(N1935:P1935,Q1935:AE1935)),0)</f>
        <v>4</v>
      </c>
      <c r="AI1935" s="7">
        <f>IF(T1935&gt;0,RANK(T1935,(N1935:P1935,Q1935:AE1935)),0)</f>
        <v>0</v>
      </c>
      <c r="AJ1935" s="7">
        <f>IF(S1935&gt;0,RANK(S1935,(N1935:P1935,Q1935:AE1935)),0)</f>
        <v>0</v>
      </c>
      <c r="AK1935" s="2">
        <f t="shared" si="767"/>
        <v>2.8018339276617423E-2</v>
      </c>
      <c r="AL1935" s="2">
        <f t="shared" si="768"/>
        <v>7.8111733740872814E-3</v>
      </c>
      <c r="AM1935" s="2">
        <f t="shared" si="769"/>
        <v>0</v>
      </c>
      <c r="AN1935" s="2">
        <f t="shared" si="770"/>
        <v>0</v>
      </c>
      <c r="AP1935" t="s">
        <v>1186</v>
      </c>
      <c r="AQ1935" t="s">
        <v>2082</v>
      </c>
      <c r="AT1935">
        <v>2</v>
      </c>
      <c r="AU1935" s="95">
        <v>48</v>
      </c>
      <c r="AV1935" s="97">
        <v>7</v>
      </c>
      <c r="AW1935" s="100">
        <f t="shared" si="758"/>
        <v>48007</v>
      </c>
      <c r="AY1935" s="7" t="s">
        <v>1461</v>
      </c>
    </row>
    <row r="1936" spans="1:51" ht="13" hidden="1" customHeight="1" outlineLevel="1">
      <c r="A1936" t="s">
        <v>645</v>
      </c>
      <c r="B1936" t="s">
        <v>2082</v>
      </c>
      <c r="C1936" s="1">
        <f t="shared" si="762"/>
        <v>2521</v>
      </c>
      <c r="D1936" s="7">
        <f>IF(N1936&gt;0, RANK(N1936,(N1936:P1936,Q1936:AE1936)),0)</f>
        <v>2</v>
      </c>
      <c r="E1936" s="7">
        <f>IF(O1936&gt;0,RANK(O1936,(N1936:P1936,Q1936:AE1936)),0)</f>
        <v>1</v>
      </c>
      <c r="F1936" s="7">
        <f>IF(P1936&gt;0,RANK(P1936,(N1936:P1936,Q1936:AE1936)),0)</f>
        <v>0</v>
      </c>
      <c r="G1936" s="1">
        <f t="shared" si="747"/>
        <v>1950</v>
      </c>
      <c r="H1936" s="2">
        <f t="shared" si="748"/>
        <v>0.77350257834192782</v>
      </c>
      <c r="I1936" s="2"/>
      <c r="J1936" s="2">
        <f t="shared" si="763"/>
        <v>9.9960333201110668E-2</v>
      </c>
      <c r="K1936" s="2">
        <f t="shared" si="764"/>
        <v>0.87346291154303846</v>
      </c>
      <c r="L1936" s="2">
        <f t="shared" si="765"/>
        <v>0</v>
      </c>
      <c r="M1936" s="2">
        <f t="shared" si="766"/>
        <v>2.6576755255850903E-2</v>
      </c>
      <c r="N1936" s="55">
        <v>252</v>
      </c>
      <c r="O1936" s="55">
        <v>2202</v>
      </c>
      <c r="Q1936" s="55">
        <v>56</v>
      </c>
      <c r="R1936" s="55">
        <v>11</v>
      </c>
      <c r="Y1936" s="55">
        <v>0</v>
      </c>
      <c r="AG1936" s="7">
        <f>IF(Q1936&gt;0,RANK(Q1936,(N1936:P1936,Q1936:AE1936)),0)</f>
        <v>3</v>
      </c>
      <c r="AH1936" s="7">
        <f>IF(R1936&gt;0,RANK(R1936,(N1936:P1936,Q1936:AE1936)),0)</f>
        <v>4</v>
      </c>
      <c r="AI1936" s="7">
        <f>IF(T1936&gt;0,RANK(T1936,(N1936:P1936,Q1936:AE1936)),0)</f>
        <v>0</v>
      </c>
      <c r="AJ1936" s="7">
        <f>IF(S1936&gt;0,RANK(S1936,(N1936:P1936,Q1936:AE1936)),0)</f>
        <v>0</v>
      </c>
      <c r="AK1936" s="2">
        <f t="shared" si="767"/>
        <v>2.2213407378024592E-2</v>
      </c>
      <c r="AL1936" s="2">
        <f t="shared" si="768"/>
        <v>4.3633478778262597E-3</v>
      </c>
      <c r="AM1936" s="2">
        <f t="shared" si="769"/>
        <v>0</v>
      </c>
      <c r="AN1936" s="2">
        <f t="shared" si="770"/>
        <v>0</v>
      </c>
      <c r="AP1936" t="s">
        <v>645</v>
      </c>
      <c r="AQ1936" t="s">
        <v>2082</v>
      </c>
      <c r="AT1936">
        <v>2</v>
      </c>
      <c r="AU1936" s="95">
        <v>48</v>
      </c>
      <c r="AV1936" s="97">
        <v>9</v>
      </c>
      <c r="AW1936" s="100">
        <f t="shared" si="758"/>
        <v>48009</v>
      </c>
      <c r="AY1936" s="7" t="s">
        <v>1461</v>
      </c>
    </row>
    <row r="1937" spans="1:51" ht="13" hidden="1" customHeight="1" outlineLevel="1">
      <c r="A1937" t="s">
        <v>380</v>
      </c>
      <c r="B1937" t="s">
        <v>2082</v>
      </c>
      <c r="C1937" s="1">
        <f t="shared" si="762"/>
        <v>563</v>
      </c>
      <c r="D1937" s="7">
        <f>IF(N1937&gt;0, RANK(N1937,(N1937:P1937,Q1937:AE1937)),0)</f>
        <v>2</v>
      </c>
      <c r="E1937" s="7">
        <f>IF(O1937&gt;0,RANK(O1937,(N1937:P1937,Q1937:AE1937)),0)</f>
        <v>1</v>
      </c>
      <c r="F1937" s="7">
        <f>IF(P1937&gt;0,RANK(P1937,(N1937:P1937,Q1937:AE1937)),0)</f>
        <v>0</v>
      </c>
      <c r="G1937" s="1">
        <f t="shared" si="747"/>
        <v>453</v>
      </c>
      <c r="H1937" s="2">
        <f t="shared" si="748"/>
        <v>0.80461811722912968</v>
      </c>
      <c r="I1937" s="2"/>
      <c r="J1937" s="2">
        <f t="shared" si="763"/>
        <v>7.8152753108348141E-2</v>
      </c>
      <c r="K1937" s="2">
        <f t="shared" si="764"/>
        <v>0.88277087033747781</v>
      </c>
      <c r="L1937" s="2">
        <f t="shared" si="765"/>
        <v>0</v>
      </c>
      <c r="M1937" s="2">
        <f t="shared" si="766"/>
        <v>3.9076376554174064E-2</v>
      </c>
      <c r="N1937" s="55">
        <v>44</v>
      </c>
      <c r="O1937" s="55">
        <v>497</v>
      </c>
      <c r="Q1937" s="55">
        <v>17</v>
      </c>
      <c r="R1937" s="55">
        <v>4</v>
      </c>
      <c r="Y1937" s="55">
        <v>1</v>
      </c>
      <c r="AG1937" s="7">
        <f>IF(Q1937&gt;0,RANK(Q1937,(N1937:P1937,Q1937:AE1937)),0)</f>
        <v>3</v>
      </c>
      <c r="AH1937" s="7">
        <f>IF(R1937&gt;0,RANK(R1937,(N1937:P1937,Q1937:AE1937)),0)</f>
        <v>4</v>
      </c>
      <c r="AI1937" s="7">
        <f>IF(T1937&gt;0,RANK(T1937,(N1937:P1937,Q1937:AE1937)),0)</f>
        <v>0</v>
      </c>
      <c r="AJ1937" s="7">
        <f>IF(S1937&gt;0,RANK(S1937,(N1937:P1937,Q1937:AE1937)),0)</f>
        <v>0</v>
      </c>
      <c r="AK1937" s="2">
        <f t="shared" si="767"/>
        <v>3.0195381882770871E-2</v>
      </c>
      <c r="AL1937" s="2">
        <f t="shared" si="768"/>
        <v>7.104795737122558E-3</v>
      </c>
      <c r="AM1937" s="2">
        <f t="shared" si="769"/>
        <v>0</v>
      </c>
      <c r="AN1937" s="2">
        <f t="shared" si="770"/>
        <v>0</v>
      </c>
      <c r="AP1937" t="s">
        <v>380</v>
      </c>
      <c r="AQ1937" t="s">
        <v>2082</v>
      </c>
      <c r="AT1937">
        <v>2</v>
      </c>
      <c r="AU1937" s="95">
        <v>48</v>
      </c>
      <c r="AV1937" s="97">
        <v>11</v>
      </c>
      <c r="AW1937" s="100">
        <f t="shared" si="758"/>
        <v>48011</v>
      </c>
      <c r="AY1937" s="7" t="s">
        <v>1461</v>
      </c>
    </row>
    <row r="1938" spans="1:51" ht="13" hidden="1" customHeight="1" outlineLevel="1">
      <c r="A1938" t="s">
        <v>1604</v>
      </c>
      <c r="B1938" t="s">
        <v>2082</v>
      </c>
      <c r="C1938" s="1">
        <f t="shared" si="762"/>
        <v>7239</v>
      </c>
      <c r="D1938" s="7">
        <f>IF(N1938&gt;0, RANK(N1938,(N1938:P1938,Q1938:AE1938)),0)</f>
        <v>2</v>
      </c>
      <c r="E1938" s="7">
        <f>IF(O1938&gt;0,RANK(O1938,(N1938:P1938,Q1938:AE1938)),0)</f>
        <v>1</v>
      </c>
      <c r="F1938" s="7">
        <f>IF(P1938&gt;0,RANK(P1938,(N1938:P1938,Q1938:AE1938)),0)</f>
        <v>0</v>
      </c>
      <c r="G1938" s="1">
        <f t="shared" si="747"/>
        <v>2731</v>
      </c>
      <c r="H1938" s="2">
        <f t="shared" si="748"/>
        <v>0.37726205276971958</v>
      </c>
      <c r="I1938" s="2"/>
      <c r="J1938" s="2">
        <f t="shared" si="763"/>
        <v>0.29050973891421467</v>
      </c>
      <c r="K1938" s="2">
        <f t="shared" si="764"/>
        <v>0.66777179168393419</v>
      </c>
      <c r="L1938" s="2">
        <f t="shared" si="765"/>
        <v>0</v>
      </c>
      <c r="M1938" s="2">
        <f t="shared" si="766"/>
        <v>4.1718469401851199E-2</v>
      </c>
      <c r="N1938" s="55">
        <v>2103</v>
      </c>
      <c r="O1938" s="55">
        <v>4834</v>
      </c>
      <c r="Q1938" s="55">
        <v>183</v>
      </c>
      <c r="R1938" s="55">
        <v>119</v>
      </c>
      <c r="Y1938" s="55">
        <v>0</v>
      </c>
      <c r="AG1938" s="7">
        <f>IF(Q1938&gt;0,RANK(Q1938,(N1938:P1938,Q1938:AE1938)),0)</f>
        <v>3</v>
      </c>
      <c r="AH1938" s="7">
        <f>IF(R1938&gt;0,RANK(R1938,(N1938:P1938,Q1938:AE1938)),0)</f>
        <v>4</v>
      </c>
      <c r="AI1938" s="7">
        <f>IF(T1938&gt;0,RANK(T1938,(N1938:P1938,Q1938:AE1938)),0)</f>
        <v>0</v>
      </c>
      <c r="AJ1938" s="7">
        <f>IF(S1938&gt;0,RANK(S1938,(N1938:P1938,Q1938:AE1938)),0)</f>
        <v>0</v>
      </c>
      <c r="AK1938" s="2">
        <f t="shared" si="767"/>
        <v>2.5279734769995857E-2</v>
      </c>
      <c r="AL1938" s="2">
        <f t="shared" si="768"/>
        <v>1.6438734631855228E-2</v>
      </c>
      <c r="AM1938" s="2">
        <f t="shared" si="769"/>
        <v>0</v>
      </c>
      <c r="AN1938" s="2">
        <f t="shared" si="770"/>
        <v>0</v>
      </c>
      <c r="AP1938" t="s">
        <v>1604</v>
      </c>
      <c r="AQ1938" t="s">
        <v>2082</v>
      </c>
      <c r="AT1938">
        <v>2</v>
      </c>
      <c r="AU1938" s="95">
        <v>48</v>
      </c>
      <c r="AV1938" s="97">
        <v>13</v>
      </c>
      <c r="AW1938" s="100">
        <f t="shared" si="758"/>
        <v>48013</v>
      </c>
      <c r="AY1938" s="7" t="s">
        <v>1461</v>
      </c>
    </row>
    <row r="1939" spans="1:51" ht="13" hidden="1" customHeight="1" outlineLevel="1">
      <c r="A1939" t="s">
        <v>1534</v>
      </c>
      <c r="B1939" t="s">
        <v>2082</v>
      </c>
      <c r="C1939" s="1">
        <f t="shared" si="762"/>
        <v>7138</v>
      </c>
      <c r="D1939" s="7">
        <f>IF(N1939&gt;0, RANK(N1939,(N1939:P1939,Q1939:AE1939)),0)</f>
        <v>2</v>
      </c>
      <c r="E1939" s="7">
        <f>IF(O1939&gt;0,RANK(O1939,(N1939:P1939,Q1939:AE1939)),0)</f>
        <v>1</v>
      </c>
      <c r="F1939" s="7">
        <f>IF(P1939&gt;0,RANK(P1939,(N1939:P1939,Q1939:AE1939)),0)</f>
        <v>0</v>
      </c>
      <c r="G1939" s="1">
        <f t="shared" si="747"/>
        <v>4924</v>
      </c>
      <c r="H1939" s="2">
        <f t="shared" si="748"/>
        <v>0.68982908377696839</v>
      </c>
      <c r="I1939" s="2"/>
      <c r="J1939" s="2">
        <f t="shared" si="763"/>
        <v>0.13939478845615019</v>
      </c>
      <c r="K1939" s="2">
        <f t="shared" si="764"/>
        <v>0.82922387223311855</v>
      </c>
      <c r="L1939" s="2">
        <f t="shared" si="765"/>
        <v>0</v>
      </c>
      <c r="M1939" s="2">
        <f t="shared" si="766"/>
        <v>3.1381339310731282E-2</v>
      </c>
      <c r="N1939" s="55">
        <v>995</v>
      </c>
      <c r="O1939" s="55">
        <v>5919</v>
      </c>
      <c r="Q1939" s="55">
        <v>186</v>
      </c>
      <c r="R1939" s="55">
        <v>31</v>
      </c>
      <c r="Y1939" s="55">
        <v>7</v>
      </c>
      <c r="AG1939" s="7">
        <f>IF(Q1939&gt;0,RANK(Q1939,(N1939:P1939,Q1939:AE1939)),0)</f>
        <v>3</v>
      </c>
      <c r="AH1939" s="7">
        <f>IF(R1939&gt;0,RANK(R1939,(N1939:P1939,Q1939:AE1939)),0)</f>
        <v>4</v>
      </c>
      <c r="AI1939" s="7">
        <f>IF(T1939&gt;0,RANK(T1939,(N1939:P1939,Q1939:AE1939)),0)</f>
        <v>0</v>
      </c>
      <c r="AJ1939" s="7">
        <f>IF(S1939&gt;0,RANK(S1939,(N1939:P1939,Q1939:AE1939)),0)</f>
        <v>0</v>
      </c>
      <c r="AK1939" s="2">
        <f t="shared" si="767"/>
        <v>2.6057719249089381E-2</v>
      </c>
      <c r="AL1939" s="2">
        <f t="shared" si="768"/>
        <v>4.3429532081815632E-3</v>
      </c>
      <c r="AM1939" s="2">
        <f t="shared" si="769"/>
        <v>0</v>
      </c>
      <c r="AN1939" s="2">
        <f t="shared" si="770"/>
        <v>0</v>
      </c>
      <c r="AP1939" t="s">
        <v>1534</v>
      </c>
      <c r="AQ1939" t="s">
        <v>2082</v>
      </c>
      <c r="AT1939">
        <v>2</v>
      </c>
      <c r="AU1939" s="95">
        <v>48</v>
      </c>
      <c r="AV1939" s="97">
        <v>15</v>
      </c>
      <c r="AW1939" s="100">
        <f t="shared" si="758"/>
        <v>48015</v>
      </c>
      <c r="AY1939" s="7" t="s">
        <v>1461</v>
      </c>
    </row>
    <row r="1940" spans="1:51" ht="13" hidden="1" customHeight="1" outlineLevel="1">
      <c r="A1940" t="s">
        <v>813</v>
      </c>
      <c r="B1940" t="s">
        <v>2082</v>
      </c>
      <c r="C1940" s="1">
        <f t="shared" si="762"/>
        <v>987</v>
      </c>
      <c r="D1940" s="7">
        <f>IF(N1940&gt;0, RANK(N1940,(N1940:P1940,Q1940:AE1940)),0)</f>
        <v>2</v>
      </c>
      <c r="E1940" s="7">
        <f>IF(O1940&gt;0,RANK(O1940,(N1940:P1940,Q1940:AE1940)),0)</f>
        <v>1</v>
      </c>
      <c r="F1940" s="7">
        <f>IF(P1940&gt;0,RANK(P1940,(N1940:P1940,Q1940:AE1940)),0)</f>
        <v>0</v>
      </c>
      <c r="G1940" s="1">
        <f t="shared" ref="G1940:G2003" si="771">IF(C1940&gt;0,MAX(N1940:P1940)-LARGE(N1940:P1940,2),0)</f>
        <v>738</v>
      </c>
      <c r="H1940" s="2">
        <f t="shared" ref="H1940:H2003" si="772">IF(C1940&gt;0,G1940/C1940,0)</f>
        <v>0.74772036474164139</v>
      </c>
      <c r="I1940" s="2"/>
      <c r="J1940" s="2">
        <f t="shared" si="763"/>
        <v>0.11651469098277609</v>
      </c>
      <c r="K1940" s="2">
        <f t="shared" si="764"/>
        <v>0.86423505572441739</v>
      </c>
      <c r="L1940" s="2">
        <f t="shared" si="765"/>
        <v>0</v>
      </c>
      <c r="M1940" s="2">
        <f t="shared" si="766"/>
        <v>1.9250253292806496E-2</v>
      </c>
      <c r="N1940" s="55">
        <v>115</v>
      </c>
      <c r="O1940" s="55">
        <v>853</v>
      </c>
      <c r="Q1940" s="55">
        <v>13</v>
      </c>
      <c r="R1940" s="55">
        <v>6</v>
      </c>
      <c r="Y1940" s="55">
        <v>0</v>
      </c>
      <c r="AG1940" s="7">
        <f>IF(Q1940&gt;0,RANK(Q1940,(N1940:P1940,Q1940:AE1940)),0)</f>
        <v>3</v>
      </c>
      <c r="AH1940" s="7">
        <f>IF(R1940&gt;0,RANK(R1940,(N1940:P1940,Q1940:AE1940)),0)</f>
        <v>4</v>
      </c>
      <c r="AI1940" s="7">
        <f>IF(T1940&gt;0,RANK(T1940,(N1940:P1940,Q1940:AE1940)),0)</f>
        <v>0</v>
      </c>
      <c r="AJ1940" s="7">
        <f>IF(S1940&gt;0,RANK(S1940,(N1940:P1940,Q1940:AE1940)),0)</f>
        <v>0</v>
      </c>
      <c r="AK1940" s="2">
        <f t="shared" si="767"/>
        <v>1.3171225937183385E-2</v>
      </c>
      <c r="AL1940" s="2">
        <f t="shared" si="768"/>
        <v>6.0790273556231003E-3</v>
      </c>
      <c r="AM1940" s="2">
        <f t="shared" si="769"/>
        <v>0</v>
      </c>
      <c r="AN1940" s="2">
        <f t="shared" si="770"/>
        <v>0</v>
      </c>
      <c r="AP1940" t="s">
        <v>813</v>
      </c>
      <c r="AQ1940" t="s">
        <v>2082</v>
      </c>
      <c r="AT1940">
        <v>2</v>
      </c>
      <c r="AU1940" s="95">
        <v>48</v>
      </c>
      <c r="AV1940" s="97">
        <v>17</v>
      </c>
      <c r="AW1940" s="100">
        <f t="shared" si="758"/>
        <v>48017</v>
      </c>
      <c r="AY1940" s="7" t="s">
        <v>1461</v>
      </c>
    </row>
    <row r="1941" spans="1:51" ht="13" hidden="1" customHeight="1" outlineLevel="1">
      <c r="A1941" t="s">
        <v>1495</v>
      </c>
      <c r="B1941" t="s">
        <v>2082</v>
      </c>
      <c r="C1941" s="1">
        <f t="shared" si="762"/>
        <v>6278</v>
      </c>
      <c r="D1941" s="7">
        <f>IF(N1941&gt;0, RANK(N1941,(N1941:P1941,Q1941:AE1941)),0)</f>
        <v>2</v>
      </c>
      <c r="E1941" s="7">
        <f>IF(O1941&gt;0,RANK(O1941,(N1941:P1941,Q1941:AE1941)),0)</f>
        <v>1</v>
      </c>
      <c r="F1941" s="7">
        <f>IF(P1941&gt;0,RANK(P1941,(N1941:P1941,Q1941:AE1941)),0)</f>
        <v>0</v>
      </c>
      <c r="G1941" s="1">
        <f t="shared" si="771"/>
        <v>4074</v>
      </c>
      <c r="H1941" s="2">
        <f t="shared" si="772"/>
        <v>0.64893278114049058</v>
      </c>
      <c r="I1941" s="2"/>
      <c r="J1941" s="2">
        <f t="shared" si="763"/>
        <v>0.14654348518636509</v>
      </c>
      <c r="K1941" s="2">
        <f t="shared" si="764"/>
        <v>0.79547626632685564</v>
      </c>
      <c r="L1941" s="2">
        <f t="shared" si="765"/>
        <v>0</v>
      </c>
      <c r="M1941" s="2">
        <f t="shared" si="766"/>
        <v>5.7980248486779296E-2</v>
      </c>
      <c r="N1941" s="55">
        <v>920</v>
      </c>
      <c r="O1941" s="55">
        <v>4994</v>
      </c>
      <c r="Q1941" s="55">
        <v>283</v>
      </c>
      <c r="R1941" s="55">
        <v>81</v>
      </c>
      <c r="Y1941" s="55">
        <v>0</v>
      </c>
      <c r="AG1941" s="7">
        <f>IF(Q1941&gt;0,RANK(Q1941,(N1941:P1941,Q1941:AE1941)),0)</f>
        <v>3</v>
      </c>
      <c r="AH1941" s="7">
        <f>IF(R1941&gt;0,RANK(R1941,(N1941:P1941,Q1941:AE1941)),0)</f>
        <v>4</v>
      </c>
      <c r="AI1941" s="7">
        <f>IF(T1941&gt;0,RANK(T1941,(N1941:P1941,Q1941:AE1941)),0)</f>
        <v>0</v>
      </c>
      <c r="AJ1941" s="7">
        <f>IF(S1941&gt;0,RANK(S1941,(N1941:P1941,Q1941:AE1941)),0)</f>
        <v>0</v>
      </c>
      <c r="AK1941" s="2">
        <f t="shared" si="767"/>
        <v>4.5078050334501435E-2</v>
      </c>
      <c r="AL1941" s="2">
        <f t="shared" si="768"/>
        <v>1.2902198152277795E-2</v>
      </c>
      <c r="AM1941" s="2">
        <f t="shared" si="769"/>
        <v>0</v>
      </c>
      <c r="AN1941" s="2">
        <f t="shared" si="770"/>
        <v>0</v>
      </c>
      <c r="AP1941" t="s">
        <v>1495</v>
      </c>
      <c r="AQ1941" t="s">
        <v>2082</v>
      </c>
      <c r="AT1941">
        <v>2</v>
      </c>
      <c r="AU1941" s="95">
        <v>48</v>
      </c>
      <c r="AV1941" s="97">
        <v>19</v>
      </c>
      <c r="AW1941" s="100">
        <f t="shared" si="758"/>
        <v>48019</v>
      </c>
      <c r="AY1941" s="7" t="s">
        <v>1461</v>
      </c>
    </row>
    <row r="1942" spans="1:51" ht="13" hidden="1" customHeight="1" outlineLevel="1">
      <c r="A1942" t="s">
        <v>311</v>
      </c>
      <c r="B1942" t="s">
        <v>2082</v>
      </c>
      <c r="C1942" s="1">
        <f t="shared" si="762"/>
        <v>16763</v>
      </c>
      <c r="D1942" s="7">
        <f>IF(N1942&gt;0, RANK(N1942,(N1942:P1942,Q1942:AE1942)),0)</f>
        <v>2</v>
      </c>
      <c r="E1942" s="7">
        <f>IF(O1942&gt;0,RANK(O1942,(N1942:P1942,Q1942:AE1942)),0)</f>
        <v>1</v>
      </c>
      <c r="F1942" s="7">
        <f>IF(P1942&gt;0,RANK(P1942,(N1942:P1942,Q1942:AE1942)),0)</f>
        <v>0</v>
      </c>
      <c r="G1942" s="1">
        <f t="shared" si="771"/>
        <v>4447</v>
      </c>
      <c r="H1942" s="2">
        <f t="shared" si="772"/>
        <v>0.26528664320229078</v>
      </c>
      <c r="I1942" s="2"/>
      <c r="J1942" s="2">
        <f t="shared" si="763"/>
        <v>0.33287597685378512</v>
      </c>
      <c r="K1942" s="2">
        <f t="shared" si="764"/>
        <v>0.5981626200560759</v>
      </c>
      <c r="L1942" s="2">
        <f t="shared" si="765"/>
        <v>0</v>
      </c>
      <c r="M1942" s="2">
        <f t="shared" si="766"/>
        <v>6.8961403090138984E-2</v>
      </c>
      <c r="N1942" s="55">
        <v>5580</v>
      </c>
      <c r="O1942" s="55">
        <v>10027</v>
      </c>
      <c r="Q1942" s="55">
        <v>901</v>
      </c>
      <c r="R1942" s="55">
        <v>254</v>
      </c>
      <c r="Y1942" s="55">
        <v>1</v>
      </c>
      <c r="AG1942" s="7">
        <f>IF(Q1942&gt;0,RANK(Q1942,(N1942:P1942,Q1942:AE1942)),0)</f>
        <v>3</v>
      </c>
      <c r="AH1942" s="7">
        <f>IF(R1942&gt;0,RANK(R1942,(N1942:P1942,Q1942:AE1942)),0)</f>
        <v>4</v>
      </c>
      <c r="AI1942" s="7">
        <f>IF(T1942&gt;0,RANK(T1942,(N1942:P1942,Q1942:AE1942)),0)</f>
        <v>0</v>
      </c>
      <c r="AJ1942" s="7">
        <f>IF(S1942&gt;0,RANK(S1942,(N1942:P1942,Q1942:AE1942)),0)</f>
        <v>0</v>
      </c>
      <c r="AK1942" s="2">
        <f t="shared" si="767"/>
        <v>5.3749328879078927E-2</v>
      </c>
      <c r="AL1942" s="2">
        <f t="shared" si="768"/>
        <v>1.5152419018075524E-2</v>
      </c>
      <c r="AM1942" s="2">
        <f t="shared" si="769"/>
        <v>0</v>
      </c>
      <c r="AN1942" s="2">
        <f t="shared" si="770"/>
        <v>0</v>
      </c>
      <c r="AP1942" t="s">
        <v>311</v>
      </c>
      <c r="AQ1942" t="s">
        <v>2082</v>
      </c>
      <c r="AT1942">
        <v>2</v>
      </c>
      <c r="AU1942" s="95">
        <v>48</v>
      </c>
      <c r="AV1942" s="97">
        <v>21</v>
      </c>
      <c r="AW1942" s="100">
        <f t="shared" si="758"/>
        <v>48021</v>
      </c>
      <c r="AY1942" s="7" t="s">
        <v>1461</v>
      </c>
    </row>
    <row r="1943" spans="1:51" ht="13" hidden="1" customHeight="1" outlineLevel="1">
      <c r="A1943" t="s">
        <v>312</v>
      </c>
      <c r="B1943" t="s">
        <v>2082</v>
      </c>
      <c r="C1943" s="1">
        <f t="shared" si="762"/>
        <v>818</v>
      </c>
      <c r="D1943" s="7">
        <f>IF(N1943&gt;0, RANK(N1943,(N1943:P1943,Q1943:AE1943)),0)</f>
        <v>2</v>
      </c>
      <c r="E1943" s="7">
        <f>IF(O1943&gt;0,RANK(O1943,(N1943:P1943,Q1943:AE1943)),0)</f>
        <v>1</v>
      </c>
      <c r="F1943" s="7">
        <f>IF(P1943&gt;0,RANK(P1943,(N1943:P1943,Q1943:AE1943)),0)</f>
        <v>0</v>
      </c>
      <c r="G1943" s="1">
        <f t="shared" si="771"/>
        <v>581</v>
      </c>
      <c r="H1943" s="2">
        <f t="shared" si="772"/>
        <v>0.71026894865525669</v>
      </c>
      <c r="I1943" s="2"/>
      <c r="J1943" s="2">
        <f t="shared" si="763"/>
        <v>0.13080684596577016</v>
      </c>
      <c r="K1943" s="2">
        <f t="shared" si="764"/>
        <v>0.84107579462102688</v>
      </c>
      <c r="L1943" s="2">
        <f t="shared" si="765"/>
        <v>0</v>
      </c>
      <c r="M1943" s="2">
        <f t="shared" si="766"/>
        <v>2.8117359413202925E-2</v>
      </c>
      <c r="N1943" s="55">
        <v>107</v>
      </c>
      <c r="O1943" s="55">
        <v>688</v>
      </c>
      <c r="Q1943" s="55">
        <v>21</v>
      </c>
      <c r="R1943" s="55">
        <v>2</v>
      </c>
      <c r="Y1943" s="55">
        <v>0</v>
      </c>
      <c r="AG1943" s="7">
        <f>IF(Q1943&gt;0,RANK(Q1943,(N1943:P1943,Q1943:AE1943)),0)</f>
        <v>3</v>
      </c>
      <c r="AH1943" s="7">
        <f>IF(R1943&gt;0,RANK(R1943,(N1943:P1943,Q1943:AE1943)),0)</f>
        <v>4</v>
      </c>
      <c r="AI1943" s="7">
        <f>IF(T1943&gt;0,RANK(T1943,(N1943:P1943,Q1943:AE1943)),0)</f>
        <v>0</v>
      </c>
      <c r="AJ1943" s="7">
        <f>IF(S1943&gt;0,RANK(S1943,(N1943:P1943,Q1943:AE1943)),0)</f>
        <v>0</v>
      </c>
      <c r="AK1943" s="2">
        <f t="shared" si="767"/>
        <v>2.567237163814181E-2</v>
      </c>
      <c r="AL1943" s="2">
        <f t="shared" si="768"/>
        <v>2.4449877750611247E-3</v>
      </c>
      <c r="AM1943" s="2">
        <f t="shared" si="769"/>
        <v>0</v>
      </c>
      <c r="AN1943" s="2">
        <f t="shared" si="770"/>
        <v>0</v>
      </c>
      <c r="AP1943" t="s">
        <v>312</v>
      </c>
      <c r="AQ1943" t="s">
        <v>2082</v>
      </c>
      <c r="AT1943">
        <v>2</v>
      </c>
      <c r="AU1943" s="95">
        <v>48</v>
      </c>
      <c r="AV1943" s="97">
        <v>23</v>
      </c>
      <c r="AW1943" s="100">
        <f t="shared" si="758"/>
        <v>48023</v>
      </c>
      <c r="AY1943" s="7" t="s">
        <v>1461</v>
      </c>
    </row>
    <row r="1944" spans="1:51" ht="13" hidden="1" customHeight="1" outlineLevel="1">
      <c r="A1944" t="s">
        <v>696</v>
      </c>
      <c r="B1944" t="s">
        <v>2082</v>
      </c>
      <c r="C1944" s="1">
        <f t="shared" si="762"/>
        <v>5004</v>
      </c>
      <c r="D1944" s="7">
        <f>IF(N1944&gt;0, RANK(N1944,(N1944:P1944,Q1944:AE1944)),0)</f>
        <v>2</v>
      </c>
      <c r="E1944" s="7">
        <f>IF(O1944&gt;0,RANK(O1944,(N1944:P1944,Q1944:AE1944)),0)</f>
        <v>1</v>
      </c>
      <c r="F1944" s="7">
        <f>IF(P1944&gt;0,RANK(P1944,(N1944:P1944,Q1944:AE1944)),0)</f>
        <v>0</v>
      </c>
      <c r="G1944" s="1">
        <f t="shared" si="771"/>
        <v>1154</v>
      </c>
      <c r="H1944" s="2">
        <f t="shared" si="772"/>
        <v>0.23061550759392485</v>
      </c>
      <c r="I1944" s="2"/>
      <c r="J1944" s="2">
        <f t="shared" si="763"/>
        <v>0.36510791366906475</v>
      </c>
      <c r="K1944" s="2">
        <f t="shared" si="764"/>
        <v>0.59572342126298961</v>
      </c>
      <c r="L1944" s="2">
        <f t="shared" si="765"/>
        <v>0</v>
      </c>
      <c r="M1944" s="2">
        <f t="shared" si="766"/>
        <v>3.9168665067945696E-2</v>
      </c>
      <c r="N1944" s="55">
        <v>1827</v>
      </c>
      <c r="O1944" s="55">
        <v>2981</v>
      </c>
      <c r="Q1944" s="55">
        <v>106</v>
      </c>
      <c r="R1944" s="55">
        <v>90</v>
      </c>
      <c r="Y1944" s="55">
        <v>0</v>
      </c>
      <c r="AG1944" s="7">
        <f>IF(Q1944&gt;0,RANK(Q1944,(N1944:P1944,Q1944:AE1944)),0)</f>
        <v>3</v>
      </c>
      <c r="AH1944" s="7">
        <f>IF(R1944&gt;0,RANK(R1944,(N1944:P1944,Q1944:AE1944)),0)</f>
        <v>4</v>
      </c>
      <c r="AI1944" s="7">
        <f>IF(T1944&gt;0,RANK(T1944,(N1944:P1944,Q1944:AE1944)),0)</f>
        <v>0</v>
      </c>
      <c r="AJ1944" s="7">
        <f>IF(S1944&gt;0,RANK(S1944,(N1944:P1944,Q1944:AE1944)),0)</f>
        <v>0</v>
      </c>
      <c r="AK1944" s="2">
        <f t="shared" si="767"/>
        <v>2.1183053557154278E-2</v>
      </c>
      <c r="AL1944" s="2">
        <f t="shared" si="768"/>
        <v>1.7985611510791366E-2</v>
      </c>
      <c r="AM1944" s="2">
        <f t="shared" si="769"/>
        <v>0</v>
      </c>
      <c r="AN1944" s="2">
        <f t="shared" si="770"/>
        <v>0</v>
      </c>
      <c r="AP1944" t="s">
        <v>696</v>
      </c>
      <c r="AQ1944" t="s">
        <v>2082</v>
      </c>
      <c r="AT1944">
        <v>2</v>
      </c>
      <c r="AU1944" s="95">
        <v>48</v>
      </c>
      <c r="AV1944" s="97">
        <v>25</v>
      </c>
      <c r="AW1944" s="100">
        <f t="shared" si="758"/>
        <v>48025</v>
      </c>
      <c r="AY1944" s="7" t="s">
        <v>1461</v>
      </c>
    </row>
    <row r="1945" spans="1:51" ht="13" hidden="1" customHeight="1" outlineLevel="1">
      <c r="A1945" t="s">
        <v>395</v>
      </c>
      <c r="B1945" t="s">
        <v>2082</v>
      </c>
      <c r="C1945" s="1">
        <f t="shared" si="762"/>
        <v>43591</v>
      </c>
      <c r="D1945" s="7">
        <f>IF(N1945&gt;0, RANK(N1945,(N1945:P1945,Q1945:AE1945)),0)</f>
        <v>2</v>
      </c>
      <c r="E1945" s="7">
        <f>IF(O1945&gt;0,RANK(O1945,(N1945:P1945,Q1945:AE1945)),0)</f>
        <v>1</v>
      </c>
      <c r="F1945" s="7">
        <f>IF(P1945&gt;0,RANK(P1945,(N1945:P1945,Q1945:AE1945)),0)</f>
        <v>0</v>
      </c>
      <c r="G1945" s="1">
        <f t="shared" si="771"/>
        <v>15714</v>
      </c>
      <c r="H1945" s="2">
        <f t="shared" si="772"/>
        <v>0.360487256543782</v>
      </c>
      <c r="I1945" s="2"/>
      <c r="J1945" s="2">
        <f t="shared" si="763"/>
        <v>0.30107132206189352</v>
      </c>
      <c r="K1945" s="2">
        <f t="shared" si="764"/>
        <v>0.66155857860567546</v>
      </c>
      <c r="L1945" s="2">
        <f t="shared" si="765"/>
        <v>0</v>
      </c>
      <c r="M1945" s="2">
        <f t="shared" si="766"/>
        <v>3.7370099332431073E-2</v>
      </c>
      <c r="N1945" s="55">
        <v>13124</v>
      </c>
      <c r="O1945" s="55">
        <v>28838</v>
      </c>
      <c r="Q1945" s="55">
        <v>1234</v>
      </c>
      <c r="R1945" s="55">
        <v>380</v>
      </c>
      <c r="Y1945" s="55">
        <v>15</v>
      </c>
      <c r="AG1945" s="7">
        <f>IF(Q1945&gt;0,RANK(Q1945,(N1945:P1945,Q1945:AE1945)),0)</f>
        <v>3</v>
      </c>
      <c r="AH1945" s="7">
        <f>IF(R1945&gt;0,RANK(R1945,(N1945:P1945,Q1945:AE1945)),0)</f>
        <v>4</v>
      </c>
      <c r="AI1945" s="7">
        <f>IF(T1945&gt;0,RANK(T1945,(N1945:P1945,Q1945:AE1945)),0)</f>
        <v>0</v>
      </c>
      <c r="AJ1945" s="7">
        <f>IF(S1945&gt;0,RANK(S1945,(N1945:P1945,Q1945:AE1945)),0)</f>
        <v>0</v>
      </c>
      <c r="AK1945" s="2">
        <f t="shared" si="767"/>
        <v>2.8308595811061918E-2</v>
      </c>
      <c r="AL1945" s="2">
        <f t="shared" si="768"/>
        <v>8.717395792709505E-3</v>
      </c>
      <c r="AM1945" s="2">
        <f t="shared" si="769"/>
        <v>0</v>
      </c>
      <c r="AN1945" s="2">
        <f t="shared" si="770"/>
        <v>0</v>
      </c>
      <c r="AP1945" t="s">
        <v>395</v>
      </c>
      <c r="AQ1945" t="s">
        <v>2082</v>
      </c>
      <c r="AT1945">
        <v>2</v>
      </c>
      <c r="AU1945" s="95">
        <v>48</v>
      </c>
      <c r="AV1945" s="97">
        <v>27</v>
      </c>
      <c r="AW1945" s="100">
        <f t="shared" si="758"/>
        <v>48027</v>
      </c>
      <c r="AY1945" s="7" t="s">
        <v>1461</v>
      </c>
    </row>
    <row r="1946" spans="1:51" ht="13" hidden="1" customHeight="1" outlineLevel="1">
      <c r="A1946" t="s">
        <v>102</v>
      </c>
      <c r="B1946" t="s">
        <v>2082</v>
      </c>
      <c r="C1946" s="1">
        <f t="shared" si="762"/>
        <v>297160</v>
      </c>
      <c r="D1946" s="7">
        <f>IF(N1946&gt;0, RANK(N1946,(N1946:P1946,Q1946:AE1946)),0)</f>
        <v>2</v>
      </c>
      <c r="E1946" s="7">
        <f>IF(O1946&gt;0,RANK(O1946,(N1946:P1946,Q1946:AE1946)),0)</f>
        <v>1</v>
      </c>
      <c r="F1946" s="7">
        <f>IF(P1946&gt;0,RANK(P1946,(N1946:P1946,Q1946:AE1946)),0)</f>
        <v>0</v>
      </c>
      <c r="G1946" s="1">
        <f t="shared" si="771"/>
        <v>36547</v>
      </c>
      <c r="H1946" s="2">
        <f t="shared" si="772"/>
        <v>0.1229876160990712</v>
      </c>
      <c r="I1946" s="2"/>
      <c r="J1946" s="2">
        <f t="shared" si="763"/>
        <v>0.41738457396688655</v>
      </c>
      <c r="K1946" s="2">
        <f t="shared" si="764"/>
        <v>0.54037219006595771</v>
      </c>
      <c r="L1946" s="2">
        <f t="shared" si="765"/>
        <v>0</v>
      </c>
      <c r="M1946" s="2">
        <f t="shared" si="766"/>
        <v>4.2243235967155734E-2</v>
      </c>
      <c r="N1946" s="55">
        <v>124030</v>
      </c>
      <c r="O1946" s="55">
        <v>160577</v>
      </c>
      <c r="Q1946" s="55">
        <v>8274</v>
      </c>
      <c r="R1946" s="55">
        <v>4077</v>
      </c>
      <c r="Y1946" s="55">
        <v>202</v>
      </c>
      <c r="AG1946" s="7">
        <f>IF(Q1946&gt;0,RANK(Q1946,(N1946:P1946,Q1946:AE1946)),0)</f>
        <v>3</v>
      </c>
      <c r="AH1946" s="7">
        <f>IF(R1946&gt;0,RANK(R1946,(N1946:P1946,Q1946:AE1946)),0)</f>
        <v>4</v>
      </c>
      <c r="AI1946" s="7">
        <f>IF(T1946&gt;0,RANK(T1946,(N1946:P1946,Q1946:AE1946)),0)</f>
        <v>0</v>
      </c>
      <c r="AJ1946" s="7">
        <f>IF(S1946&gt;0,RANK(S1946,(N1946:P1946,Q1946:AE1946)),0)</f>
        <v>0</v>
      </c>
      <c r="AK1946" s="2">
        <f t="shared" si="767"/>
        <v>2.7843585946964598E-2</v>
      </c>
      <c r="AL1946" s="2">
        <f t="shared" si="768"/>
        <v>1.3719881545295463E-2</v>
      </c>
      <c r="AM1946" s="2">
        <f t="shared" si="769"/>
        <v>0</v>
      </c>
      <c r="AN1946" s="2">
        <f t="shared" si="770"/>
        <v>0</v>
      </c>
      <c r="AP1946" t="s">
        <v>102</v>
      </c>
      <c r="AQ1946" t="s">
        <v>2082</v>
      </c>
      <c r="AT1946">
        <v>2</v>
      </c>
      <c r="AU1946" s="95">
        <v>48</v>
      </c>
      <c r="AV1946" s="97">
        <v>29</v>
      </c>
      <c r="AW1946" s="100">
        <f t="shared" si="758"/>
        <v>48029</v>
      </c>
      <c r="AY1946" s="7" t="s">
        <v>1461</v>
      </c>
    </row>
    <row r="1947" spans="1:51" ht="13" hidden="1" customHeight="1" outlineLevel="1">
      <c r="A1947" t="s">
        <v>1619</v>
      </c>
      <c r="B1947" t="s">
        <v>2082</v>
      </c>
      <c r="C1947" s="1">
        <f t="shared" si="762"/>
        <v>3581</v>
      </c>
      <c r="D1947" s="7">
        <f>IF(N1947&gt;0, RANK(N1947,(N1947:P1947,Q1947:AE1947)),0)</f>
        <v>2</v>
      </c>
      <c r="E1947" s="7">
        <f>IF(O1947&gt;0,RANK(O1947,(N1947:P1947,Q1947:AE1947)),0)</f>
        <v>1</v>
      </c>
      <c r="F1947" s="7">
        <f>IF(P1947&gt;0,RANK(P1947,(N1947:P1947,Q1947:AE1947)),0)</f>
        <v>0</v>
      </c>
      <c r="G1947" s="1">
        <f t="shared" si="771"/>
        <v>1972</v>
      </c>
      <c r="H1947" s="2">
        <f t="shared" si="772"/>
        <v>0.55068416643395701</v>
      </c>
      <c r="I1947" s="2"/>
      <c r="J1947" s="2">
        <f t="shared" si="763"/>
        <v>0.19519687238201619</v>
      </c>
      <c r="K1947" s="2">
        <f t="shared" si="764"/>
        <v>0.74588103881597323</v>
      </c>
      <c r="L1947" s="2">
        <f t="shared" si="765"/>
        <v>0</v>
      </c>
      <c r="M1947" s="2">
        <f t="shared" si="766"/>
        <v>5.8922088802010553E-2</v>
      </c>
      <c r="N1947" s="55">
        <v>699</v>
      </c>
      <c r="O1947" s="55">
        <v>2671</v>
      </c>
      <c r="Q1947" s="55">
        <v>170</v>
      </c>
      <c r="R1947" s="55">
        <v>39</v>
      </c>
      <c r="Y1947" s="55">
        <v>2</v>
      </c>
      <c r="AG1947" s="7">
        <f>IF(Q1947&gt;0,RANK(Q1947,(N1947:P1947,Q1947:AE1947)),0)</f>
        <v>3</v>
      </c>
      <c r="AH1947" s="7">
        <f>IF(R1947&gt;0,RANK(R1947,(N1947:P1947,Q1947:AE1947)),0)</f>
        <v>4</v>
      </c>
      <c r="AI1947" s="7">
        <f>IF(T1947&gt;0,RANK(T1947,(N1947:P1947,Q1947:AE1947)),0)</f>
        <v>0</v>
      </c>
      <c r="AJ1947" s="7">
        <f>IF(S1947&gt;0,RANK(S1947,(N1947:P1947,Q1947:AE1947)),0)</f>
        <v>0</v>
      </c>
      <c r="AK1947" s="2">
        <f t="shared" si="767"/>
        <v>4.7472772968444571E-2</v>
      </c>
      <c r="AL1947" s="2">
        <f t="shared" si="768"/>
        <v>1.0890812622172577E-2</v>
      </c>
      <c r="AM1947" s="2">
        <f t="shared" si="769"/>
        <v>0</v>
      </c>
      <c r="AN1947" s="2">
        <f t="shared" si="770"/>
        <v>0</v>
      </c>
      <c r="AP1947" t="s">
        <v>1619</v>
      </c>
      <c r="AQ1947" t="s">
        <v>2082</v>
      </c>
      <c r="AT1947">
        <v>2</v>
      </c>
      <c r="AU1947" s="95">
        <v>48</v>
      </c>
      <c r="AV1947" s="97">
        <v>31</v>
      </c>
      <c r="AW1947" s="100">
        <f t="shared" si="758"/>
        <v>48031</v>
      </c>
      <c r="AY1947" s="7" t="s">
        <v>1461</v>
      </c>
    </row>
    <row r="1948" spans="1:51" ht="13" hidden="1" customHeight="1" outlineLevel="1">
      <c r="A1948" t="s">
        <v>1528</v>
      </c>
      <c r="B1948" t="s">
        <v>2082</v>
      </c>
      <c r="C1948" s="1">
        <f t="shared" si="762"/>
        <v>253</v>
      </c>
      <c r="D1948" s="7">
        <f>IF(N1948&gt;0, RANK(N1948,(N1948:P1948,Q1948:AE1948)),0)</f>
        <v>2</v>
      </c>
      <c r="E1948" s="7">
        <f>IF(O1948&gt;0,RANK(O1948,(N1948:P1948,Q1948:AE1948)),0)</f>
        <v>1</v>
      </c>
      <c r="F1948" s="7">
        <f>IF(P1948&gt;0,RANK(P1948,(N1948:P1948,Q1948:AE1948)),0)</f>
        <v>0</v>
      </c>
      <c r="G1948" s="1">
        <f t="shared" si="771"/>
        <v>224</v>
      </c>
      <c r="H1948" s="2">
        <f t="shared" si="772"/>
        <v>0.88537549407114624</v>
      </c>
      <c r="I1948" s="2"/>
      <c r="J1948" s="2">
        <f t="shared" si="763"/>
        <v>4.7430830039525688E-2</v>
      </c>
      <c r="K1948" s="2">
        <f t="shared" si="764"/>
        <v>0.93280632411067199</v>
      </c>
      <c r="L1948" s="2">
        <f t="shared" si="765"/>
        <v>0</v>
      </c>
      <c r="M1948" s="2">
        <f t="shared" si="766"/>
        <v>1.9762845849802368E-2</v>
      </c>
      <c r="N1948" s="55">
        <v>12</v>
      </c>
      <c r="O1948" s="55">
        <v>236</v>
      </c>
      <c r="Q1948" s="55">
        <v>5</v>
      </c>
      <c r="R1948" s="55">
        <v>0</v>
      </c>
      <c r="Y1948" s="55">
        <v>0</v>
      </c>
      <c r="AG1948" s="7">
        <f>IF(Q1948&gt;0,RANK(Q1948,(N1948:P1948,Q1948:AE1948)),0)</f>
        <v>3</v>
      </c>
      <c r="AH1948" s="7">
        <f>IF(R1948&gt;0,RANK(R1948,(N1948:P1948,Q1948:AE1948)),0)</f>
        <v>0</v>
      </c>
      <c r="AI1948" s="7">
        <f>IF(T1948&gt;0,RANK(T1948,(N1948:P1948,Q1948:AE1948)),0)</f>
        <v>0</v>
      </c>
      <c r="AJ1948" s="7">
        <f>IF(S1948&gt;0,RANK(S1948,(N1948:P1948,Q1948:AE1948)),0)</f>
        <v>0</v>
      </c>
      <c r="AK1948" s="2">
        <f t="shared" si="767"/>
        <v>1.9762845849802372E-2</v>
      </c>
      <c r="AL1948" s="2">
        <f t="shared" si="768"/>
        <v>0</v>
      </c>
      <c r="AM1948" s="2">
        <f t="shared" si="769"/>
        <v>0</v>
      </c>
      <c r="AN1948" s="2">
        <f t="shared" si="770"/>
        <v>0</v>
      </c>
      <c r="AP1948" t="s">
        <v>1528</v>
      </c>
      <c r="AQ1948" t="s">
        <v>2082</v>
      </c>
      <c r="AT1948">
        <v>2</v>
      </c>
      <c r="AU1948" s="95">
        <v>48</v>
      </c>
      <c r="AV1948" s="97">
        <v>33</v>
      </c>
      <c r="AW1948" s="100">
        <f t="shared" si="758"/>
        <v>48033</v>
      </c>
      <c r="AY1948" s="7" t="s">
        <v>1461</v>
      </c>
    </row>
    <row r="1949" spans="1:51" ht="13" hidden="1" customHeight="1" outlineLevel="1">
      <c r="A1949" t="s">
        <v>1609</v>
      </c>
      <c r="B1949" t="s">
        <v>2082</v>
      </c>
      <c r="C1949" s="1">
        <f t="shared" si="762"/>
        <v>4836</v>
      </c>
      <c r="D1949" s="7">
        <f>IF(N1949&gt;0, RANK(N1949,(N1949:P1949,Q1949:AE1949)),0)</f>
        <v>2</v>
      </c>
      <c r="E1949" s="7">
        <f>IF(O1949&gt;0,RANK(O1949,(N1949:P1949,Q1949:AE1949)),0)</f>
        <v>1</v>
      </c>
      <c r="F1949" s="7">
        <f>IF(P1949&gt;0,RANK(P1949,(N1949:P1949,Q1949:AE1949)),0)</f>
        <v>0</v>
      </c>
      <c r="G1949" s="1">
        <f t="shared" si="771"/>
        <v>3174</v>
      </c>
      <c r="H1949" s="2">
        <f t="shared" si="772"/>
        <v>0.65632754342431765</v>
      </c>
      <c r="I1949" s="2"/>
      <c r="J1949" s="2">
        <f t="shared" si="763"/>
        <v>0.15177832919768403</v>
      </c>
      <c r="K1949" s="2">
        <f t="shared" si="764"/>
        <v>0.80810587262200162</v>
      </c>
      <c r="L1949" s="2">
        <f t="shared" si="765"/>
        <v>0</v>
      </c>
      <c r="M1949" s="2">
        <f t="shared" si="766"/>
        <v>4.011579818031441E-2</v>
      </c>
      <c r="N1949" s="55">
        <v>734</v>
      </c>
      <c r="O1949" s="55">
        <v>3908</v>
      </c>
      <c r="Q1949" s="55">
        <v>160</v>
      </c>
      <c r="R1949" s="55">
        <v>31</v>
      </c>
      <c r="Y1949" s="55">
        <v>3</v>
      </c>
      <c r="AG1949" s="7">
        <f>IF(Q1949&gt;0,RANK(Q1949,(N1949:P1949,Q1949:AE1949)),0)</f>
        <v>3</v>
      </c>
      <c r="AH1949" s="7">
        <f>IF(R1949&gt;0,RANK(R1949,(N1949:P1949,Q1949:AE1949)),0)</f>
        <v>4</v>
      </c>
      <c r="AI1949" s="7">
        <f>IF(T1949&gt;0,RANK(T1949,(N1949:P1949,Q1949:AE1949)),0)</f>
        <v>0</v>
      </c>
      <c r="AJ1949" s="7">
        <f>IF(S1949&gt;0,RANK(S1949,(N1949:P1949,Q1949:AE1949)),0)</f>
        <v>0</v>
      </c>
      <c r="AK1949" s="2">
        <f t="shared" si="767"/>
        <v>3.3085194375516956E-2</v>
      </c>
      <c r="AL1949" s="2">
        <f t="shared" si="768"/>
        <v>6.41025641025641E-3</v>
      </c>
      <c r="AM1949" s="2">
        <f t="shared" si="769"/>
        <v>0</v>
      </c>
      <c r="AN1949" s="2">
        <f t="shared" si="770"/>
        <v>0</v>
      </c>
      <c r="AP1949" t="s">
        <v>1609</v>
      </c>
      <c r="AQ1949" t="s">
        <v>2082</v>
      </c>
      <c r="AT1949">
        <v>2</v>
      </c>
      <c r="AU1949" s="95">
        <v>48</v>
      </c>
      <c r="AV1949" s="97">
        <v>35</v>
      </c>
      <c r="AW1949" s="100">
        <f t="shared" si="758"/>
        <v>48035</v>
      </c>
      <c r="AY1949" s="7" t="s">
        <v>1461</v>
      </c>
    </row>
    <row r="1950" spans="1:51" ht="13" hidden="1" customHeight="1" outlineLevel="1">
      <c r="A1950" t="s">
        <v>634</v>
      </c>
      <c r="B1950" t="s">
        <v>2082</v>
      </c>
      <c r="C1950" s="1">
        <f t="shared" si="762"/>
        <v>21229</v>
      </c>
      <c r="D1950" s="7">
        <f>IF(N1950&gt;0, RANK(N1950,(N1950:P1950,Q1950:AE1950)),0)</f>
        <v>2</v>
      </c>
      <c r="E1950" s="7">
        <f>IF(O1950&gt;0,RANK(O1950,(N1950:P1950,Q1950:AE1950)),0)</f>
        <v>1</v>
      </c>
      <c r="F1950" s="7">
        <f>IF(P1950&gt;0,RANK(P1950,(N1950:P1950,Q1950:AE1950)),0)</f>
        <v>0</v>
      </c>
      <c r="G1950" s="1">
        <f t="shared" si="771"/>
        <v>10886</v>
      </c>
      <c r="H1950" s="2">
        <f t="shared" si="772"/>
        <v>0.51278910923736398</v>
      </c>
      <c r="I1950" s="2"/>
      <c r="J1950" s="2">
        <f t="shared" si="763"/>
        <v>0.22615290404635169</v>
      </c>
      <c r="K1950" s="2">
        <f t="shared" si="764"/>
        <v>0.73894201328371567</v>
      </c>
      <c r="L1950" s="2">
        <f t="shared" si="765"/>
        <v>0</v>
      </c>
      <c r="M1950" s="2">
        <f t="shared" si="766"/>
        <v>3.4905082669932641E-2</v>
      </c>
      <c r="N1950" s="55">
        <v>4801</v>
      </c>
      <c r="O1950" s="55">
        <v>15687</v>
      </c>
      <c r="Q1950" s="55">
        <v>580</v>
      </c>
      <c r="R1950" s="55">
        <v>144</v>
      </c>
      <c r="Y1950" s="55">
        <v>17</v>
      </c>
      <c r="AG1950" s="7">
        <f>IF(Q1950&gt;0,RANK(Q1950,(N1950:P1950,Q1950:AE1950)),0)</f>
        <v>3</v>
      </c>
      <c r="AH1950" s="7">
        <f>IF(R1950&gt;0,RANK(R1950,(N1950:P1950,Q1950:AE1950)),0)</f>
        <v>4</v>
      </c>
      <c r="AI1950" s="7">
        <f>IF(T1950&gt;0,RANK(T1950,(N1950:P1950,Q1950:AE1950)),0)</f>
        <v>0</v>
      </c>
      <c r="AJ1950" s="7">
        <f>IF(S1950&gt;0,RANK(S1950,(N1950:P1950,Q1950:AE1950)),0)</f>
        <v>0</v>
      </c>
      <c r="AK1950" s="2">
        <f t="shared" si="767"/>
        <v>2.7321117339488436E-2</v>
      </c>
      <c r="AL1950" s="2">
        <f t="shared" si="768"/>
        <v>6.7831739601488528E-3</v>
      </c>
      <c r="AM1950" s="2">
        <f t="shared" si="769"/>
        <v>0</v>
      </c>
      <c r="AN1950" s="2">
        <f t="shared" si="770"/>
        <v>0</v>
      </c>
      <c r="AP1950" t="s">
        <v>634</v>
      </c>
      <c r="AQ1950" t="s">
        <v>2082</v>
      </c>
      <c r="AT1950">
        <v>2</v>
      </c>
      <c r="AU1950" s="95">
        <v>48</v>
      </c>
      <c r="AV1950" s="97">
        <v>37</v>
      </c>
      <c r="AW1950" s="100">
        <f t="shared" si="758"/>
        <v>48037</v>
      </c>
      <c r="AY1950" s="7" t="s">
        <v>1461</v>
      </c>
    </row>
    <row r="1951" spans="1:51" ht="13" hidden="1" customHeight="1" outlineLevel="1">
      <c r="A1951" t="s">
        <v>2533</v>
      </c>
      <c r="B1951" t="s">
        <v>2082</v>
      </c>
      <c r="C1951" s="1">
        <f t="shared" si="762"/>
        <v>61210</v>
      </c>
      <c r="D1951" s="7">
        <f>IF(N1951&gt;0, RANK(N1951,(N1951:P1951,Q1951:AE1951)),0)</f>
        <v>2</v>
      </c>
      <c r="E1951" s="7">
        <f>IF(O1951&gt;0,RANK(O1951,(N1951:P1951,Q1951:AE1951)),0)</f>
        <v>1</v>
      </c>
      <c r="F1951" s="7">
        <f>IF(P1951&gt;0,RANK(P1951,(N1951:P1951,Q1951:AE1951)),0)</f>
        <v>0</v>
      </c>
      <c r="G1951" s="1">
        <f t="shared" si="771"/>
        <v>24899</v>
      </c>
      <c r="H1951" s="2">
        <f t="shared" si="772"/>
        <v>0.40677993791864075</v>
      </c>
      <c r="I1951" s="2"/>
      <c r="J1951" s="2">
        <f t="shared" si="763"/>
        <v>0.27533082829603006</v>
      </c>
      <c r="K1951" s="2">
        <f t="shared" si="764"/>
        <v>0.68211076621467082</v>
      </c>
      <c r="L1951" s="2">
        <f t="shared" si="765"/>
        <v>0</v>
      </c>
      <c r="M1951" s="2">
        <f t="shared" si="766"/>
        <v>4.2558405489299123E-2</v>
      </c>
      <c r="N1951" s="55">
        <v>16853</v>
      </c>
      <c r="O1951" s="55">
        <v>41752</v>
      </c>
      <c r="Q1951" s="55">
        <v>1984</v>
      </c>
      <c r="R1951" s="55">
        <v>618</v>
      </c>
      <c r="Y1951" s="55">
        <v>3</v>
      </c>
      <c r="AG1951" s="7">
        <f>IF(Q1951&gt;0,RANK(Q1951,(N1951:P1951,Q1951:AE1951)),0)</f>
        <v>3</v>
      </c>
      <c r="AH1951" s="7">
        <f>IF(R1951&gt;0,RANK(R1951,(N1951:P1951,Q1951:AE1951)),0)</f>
        <v>4</v>
      </c>
      <c r="AI1951" s="7">
        <f>IF(T1951&gt;0,RANK(T1951,(N1951:P1951,Q1951:AE1951)),0)</f>
        <v>0</v>
      </c>
      <c r="AJ1951" s="7">
        <f>IF(S1951&gt;0,RANK(S1951,(N1951:P1951,Q1951:AE1951)),0)</f>
        <v>0</v>
      </c>
      <c r="AK1951" s="2">
        <f t="shared" si="767"/>
        <v>3.2413004411043944E-2</v>
      </c>
      <c r="AL1951" s="2">
        <f t="shared" si="768"/>
        <v>1.0096389478843327E-2</v>
      </c>
      <c r="AM1951" s="2">
        <f t="shared" si="769"/>
        <v>0</v>
      </c>
      <c r="AN1951" s="2">
        <f t="shared" si="770"/>
        <v>0</v>
      </c>
      <c r="AP1951" t="s">
        <v>2533</v>
      </c>
      <c r="AQ1951" t="s">
        <v>2082</v>
      </c>
      <c r="AT1951">
        <v>2</v>
      </c>
      <c r="AU1951" s="95">
        <v>48</v>
      </c>
      <c r="AV1951" s="97">
        <v>39</v>
      </c>
      <c r="AW1951" s="100">
        <f t="shared" si="758"/>
        <v>48039</v>
      </c>
      <c r="AY1951" s="7" t="s">
        <v>1461</v>
      </c>
    </row>
    <row r="1952" spans="1:51" ht="13" hidden="1" customHeight="1" outlineLevel="1">
      <c r="A1952" t="s">
        <v>978</v>
      </c>
      <c r="B1952" t="s">
        <v>2082</v>
      </c>
      <c r="C1952" s="1">
        <f t="shared" si="762"/>
        <v>31068</v>
      </c>
      <c r="D1952" s="7">
        <f>IF(N1952&gt;0, RANK(N1952,(N1952:P1952,Q1952:AE1952)),0)</f>
        <v>2</v>
      </c>
      <c r="E1952" s="7">
        <f>IF(O1952&gt;0,RANK(O1952,(N1952:P1952,Q1952:AE1952)),0)</f>
        <v>1</v>
      </c>
      <c r="F1952" s="7">
        <f>IF(P1952&gt;0,RANK(P1952,(N1952:P1952,Q1952:AE1952)),0)</f>
        <v>0</v>
      </c>
      <c r="G1952" s="1">
        <f t="shared" si="771"/>
        <v>14736</v>
      </c>
      <c r="H1952" s="2">
        <f t="shared" si="772"/>
        <v>0.47431440710699113</v>
      </c>
      <c r="I1952" s="2"/>
      <c r="J1952" s="2">
        <f t="shared" si="763"/>
        <v>0.23941032573709284</v>
      </c>
      <c r="K1952" s="2">
        <f t="shared" si="764"/>
        <v>0.713724732844084</v>
      </c>
      <c r="L1952" s="2">
        <f t="shared" si="765"/>
        <v>0</v>
      </c>
      <c r="M1952" s="2">
        <f t="shared" si="766"/>
        <v>4.6864941418823136E-2</v>
      </c>
      <c r="N1952" s="55">
        <v>7438</v>
      </c>
      <c r="O1952" s="55">
        <v>22174</v>
      </c>
      <c r="Q1952" s="55">
        <v>1062</v>
      </c>
      <c r="R1952" s="55">
        <v>393</v>
      </c>
      <c r="Y1952" s="55">
        <v>1</v>
      </c>
      <c r="AG1952" s="7">
        <f>IF(Q1952&gt;0,RANK(Q1952,(N1952:P1952,Q1952:AE1952)),0)</f>
        <v>3</v>
      </c>
      <c r="AH1952" s="7">
        <f>IF(R1952&gt;0,RANK(R1952,(N1952:P1952,Q1952:AE1952)),0)</f>
        <v>4</v>
      </c>
      <c r="AI1952" s="7">
        <f>IF(T1952&gt;0,RANK(T1952,(N1952:P1952,Q1952:AE1952)),0)</f>
        <v>0</v>
      </c>
      <c r="AJ1952" s="7">
        <f>IF(S1952&gt;0,RANK(S1952,(N1952:P1952,Q1952:AE1952)),0)</f>
        <v>0</v>
      </c>
      <c r="AK1952" s="2">
        <f t="shared" si="767"/>
        <v>3.4183082271147164E-2</v>
      </c>
      <c r="AL1952" s="2">
        <f t="shared" si="768"/>
        <v>1.264967168791039E-2</v>
      </c>
      <c r="AM1952" s="2">
        <f t="shared" si="769"/>
        <v>0</v>
      </c>
      <c r="AN1952" s="2">
        <f t="shared" si="770"/>
        <v>0</v>
      </c>
      <c r="AP1952" t="s">
        <v>978</v>
      </c>
      <c r="AQ1952" t="s">
        <v>2082</v>
      </c>
      <c r="AT1952">
        <v>2</v>
      </c>
      <c r="AU1952" s="95">
        <v>48</v>
      </c>
      <c r="AV1952" s="97">
        <v>41</v>
      </c>
      <c r="AW1952" s="100">
        <f t="shared" si="758"/>
        <v>48041</v>
      </c>
      <c r="AY1952" s="7" t="s">
        <v>1461</v>
      </c>
    </row>
    <row r="1953" spans="1:51" ht="13" hidden="1" customHeight="1" outlineLevel="1">
      <c r="A1953" t="s">
        <v>1970</v>
      </c>
      <c r="B1953" t="s">
        <v>2082</v>
      </c>
      <c r="C1953" s="1">
        <f t="shared" si="762"/>
        <v>2838</v>
      </c>
      <c r="D1953" s="7">
        <f>IF(N1953&gt;0, RANK(N1953,(N1953:P1953,Q1953:AE1953)),0)</f>
        <v>2</v>
      </c>
      <c r="E1953" s="7">
        <f>IF(O1953&gt;0,RANK(O1953,(N1953:P1953,Q1953:AE1953)),0)</f>
        <v>1</v>
      </c>
      <c r="F1953" s="7">
        <f>IF(P1953&gt;0,RANK(P1953,(N1953:P1953,Q1953:AE1953)),0)</f>
        <v>0</v>
      </c>
      <c r="G1953" s="1">
        <f t="shared" si="771"/>
        <v>268</v>
      </c>
      <c r="H1953" s="2">
        <f t="shared" si="772"/>
        <v>9.4432699083861871E-2</v>
      </c>
      <c r="I1953" s="2"/>
      <c r="J1953" s="2">
        <f t="shared" si="763"/>
        <v>0.41190979563072588</v>
      </c>
      <c r="K1953" s="2">
        <f t="shared" si="764"/>
        <v>0.5063424947145877</v>
      </c>
      <c r="L1953" s="2">
        <f t="shared" si="765"/>
        <v>0</v>
      </c>
      <c r="M1953" s="2">
        <f t="shared" si="766"/>
        <v>8.1747709654686473E-2</v>
      </c>
      <c r="N1953" s="55">
        <v>1169</v>
      </c>
      <c r="O1953" s="55">
        <v>1437</v>
      </c>
      <c r="Q1953" s="55">
        <v>123</v>
      </c>
      <c r="R1953" s="55">
        <v>109</v>
      </c>
      <c r="Y1953" s="55">
        <v>0</v>
      </c>
      <c r="AG1953" s="7">
        <f>IF(Q1953&gt;0,RANK(Q1953,(N1953:P1953,Q1953:AE1953)),0)</f>
        <v>3</v>
      </c>
      <c r="AH1953" s="7">
        <f>IF(R1953&gt;0,RANK(R1953,(N1953:P1953,Q1953:AE1953)),0)</f>
        <v>4</v>
      </c>
      <c r="AI1953" s="7">
        <f>IF(T1953&gt;0,RANK(T1953,(N1953:P1953,Q1953:AE1953)),0)</f>
        <v>0</v>
      </c>
      <c r="AJ1953" s="7">
        <f>IF(S1953&gt;0,RANK(S1953,(N1953:P1953,Q1953:AE1953)),0)</f>
        <v>0</v>
      </c>
      <c r="AK1953" s="2">
        <f t="shared" si="767"/>
        <v>4.3340380549682873E-2</v>
      </c>
      <c r="AL1953" s="2">
        <f t="shared" si="768"/>
        <v>3.8407329105003524E-2</v>
      </c>
      <c r="AM1953" s="2">
        <f t="shared" si="769"/>
        <v>0</v>
      </c>
      <c r="AN1953" s="2">
        <f t="shared" si="770"/>
        <v>0</v>
      </c>
      <c r="AP1953" t="s">
        <v>1970</v>
      </c>
      <c r="AQ1953" t="s">
        <v>2082</v>
      </c>
      <c r="AT1953">
        <v>2</v>
      </c>
      <c r="AU1953" s="95">
        <v>48</v>
      </c>
      <c r="AV1953" s="97">
        <v>43</v>
      </c>
      <c r="AW1953" s="100">
        <f t="shared" si="758"/>
        <v>48043</v>
      </c>
      <c r="AY1953" s="7" t="s">
        <v>1461</v>
      </c>
    </row>
    <row r="1954" spans="1:51" ht="13" hidden="1" customHeight="1" outlineLevel="1">
      <c r="A1954" t="s">
        <v>644</v>
      </c>
      <c r="B1954" t="s">
        <v>2082</v>
      </c>
      <c r="C1954" s="1">
        <f t="shared" si="762"/>
        <v>501</v>
      </c>
      <c r="D1954" s="7">
        <f>IF(N1954&gt;0, RANK(N1954,(N1954:P1954,Q1954:AE1954)),0)</f>
        <v>2</v>
      </c>
      <c r="E1954" s="7">
        <f>IF(O1954&gt;0,RANK(O1954,(N1954:P1954,Q1954:AE1954)),0)</f>
        <v>1</v>
      </c>
      <c r="F1954" s="7">
        <f>IF(P1954&gt;0,RANK(P1954,(N1954:P1954,Q1954:AE1954)),0)</f>
        <v>0</v>
      </c>
      <c r="G1954" s="1">
        <f t="shared" si="771"/>
        <v>373</v>
      </c>
      <c r="H1954" s="2">
        <f t="shared" si="772"/>
        <v>0.7445109780439122</v>
      </c>
      <c r="I1954" s="2"/>
      <c r="J1954" s="2">
        <f t="shared" si="763"/>
        <v>0.11776447105788423</v>
      </c>
      <c r="K1954" s="2">
        <f t="shared" si="764"/>
        <v>0.86227544910179643</v>
      </c>
      <c r="L1954" s="2">
        <f t="shared" si="765"/>
        <v>0</v>
      </c>
      <c r="M1954" s="2">
        <f t="shared" si="766"/>
        <v>1.9960079840319334E-2</v>
      </c>
      <c r="N1954" s="55">
        <v>59</v>
      </c>
      <c r="O1954" s="55">
        <v>432</v>
      </c>
      <c r="Q1954" s="55">
        <v>6</v>
      </c>
      <c r="R1954" s="55">
        <v>4</v>
      </c>
      <c r="Y1954" s="55">
        <v>0</v>
      </c>
      <c r="AG1954" s="7">
        <f>IF(Q1954&gt;0,RANK(Q1954,(N1954:P1954,Q1954:AE1954)),0)</f>
        <v>3</v>
      </c>
      <c r="AH1954" s="7">
        <f>IF(R1954&gt;0,RANK(R1954,(N1954:P1954,Q1954:AE1954)),0)</f>
        <v>4</v>
      </c>
      <c r="AI1954" s="7">
        <f>IF(T1954&gt;0,RANK(T1954,(N1954:P1954,Q1954:AE1954)),0)</f>
        <v>0</v>
      </c>
      <c r="AJ1954" s="7">
        <f>IF(S1954&gt;0,RANK(S1954,(N1954:P1954,Q1954:AE1954)),0)</f>
        <v>0</v>
      </c>
      <c r="AK1954" s="2">
        <f t="shared" si="767"/>
        <v>1.1976047904191617E-2</v>
      </c>
      <c r="AL1954" s="2">
        <f t="shared" si="768"/>
        <v>7.9840319361277438E-3</v>
      </c>
      <c r="AM1954" s="2">
        <f t="shared" si="769"/>
        <v>0</v>
      </c>
      <c r="AN1954" s="2">
        <f t="shared" si="770"/>
        <v>0</v>
      </c>
      <c r="AP1954" t="s">
        <v>644</v>
      </c>
      <c r="AQ1954" t="s">
        <v>2082</v>
      </c>
      <c r="AT1954">
        <v>2</v>
      </c>
      <c r="AU1954" s="95">
        <v>48</v>
      </c>
      <c r="AV1954" s="97">
        <v>45</v>
      </c>
      <c r="AW1954" s="100">
        <f t="shared" si="758"/>
        <v>48045</v>
      </c>
      <c r="AY1954" s="7" t="s">
        <v>1461</v>
      </c>
    </row>
    <row r="1955" spans="1:51" ht="13" hidden="1" customHeight="1" outlineLevel="1">
      <c r="A1955" t="s">
        <v>660</v>
      </c>
      <c r="B1955" t="s">
        <v>2082</v>
      </c>
      <c r="C1955" s="1">
        <f t="shared" si="762"/>
        <v>1980</v>
      </c>
      <c r="D1955" s="7">
        <f>IF(N1955&gt;0, RANK(N1955,(N1955:P1955,Q1955:AE1955)),0)</f>
        <v>1</v>
      </c>
      <c r="E1955" s="7">
        <f>IF(O1955&gt;0,RANK(O1955,(N1955:P1955,Q1955:AE1955)),0)</f>
        <v>2</v>
      </c>
      <c r="F1955" s="7">
        <f>IF(P1955&gt;0,RANK(P1955,(N1955:P1955,Q1955:AE1955)),0)</f>
        <v>0</v>
      </c>
      <c r="G1955" s="1">
        <f t="shared" si="771"/>
        <v>864</v>
      </c>
      <c r="H1955" s="2">
        <f t="shared" si="772"/>
        <v>0.43636363636363634</v>
      </c>
      <c r="I1955" s="2"/>
      <c r="J1955" s="2">
        <f t="shared" si="763"/>
        <v>0.66616161616161618</v>
      </c>
      <c r="K1955" s="2">
        <f t="shared" si="764"/>
        <v>0.22979797979797981</v>
      </c>
      <c r="L1955" s="2">
        <f t="shared" si="765"/>
        <v>0</v>
      </c>
      <c r="M1955" s="2">
        <f t="shared" si="766"/>
        <v>0.10404040404040402</v>
      </c>
      <c r="N1955" s="55">
        <v>1319</v>
      </c>
      <c r="O1955" s="55">
        <v>455</v>
      </c>
      <c r="Q1955" s="55">
        <v>67</v>
      </c>
      <c r="R1955" s="55">
        <v>138</v>
      </c>
      <c r="Y1955" s="55">
        <v>1</v>
      </c>
      <c r="AG1955" s="7">
        <f>IF(Q1955&gt;0,RANK(Q1955,(N1955:P1955,Q1955:AE1955)),0)</f>
        <v>4</v>
      </c>
      <c r="AH1955" s="7">
        <f>IF(R1955&gt;0,RANK(R1955,(N1955:P1955,Q1955:AE1955)),0)</f>
        <v>3</v>
      </c>
      <c r="AI1955" s="7">
        <f>IF(T1955&gt;0,RANK(T1955,(N1955:P1955,Q1955:AE1955)),0)</f>
        <v>0</v>
      </c>
      <c r="AJ1955" s="7">
        <f>IF(S1955&gt;0,RANK(S1955,(N1955:P1955,Q1955:AE1955)),0)</f>
        <v>0</v>
      </c>
      <c r="AK1955" s="2">
        <f t="shared" si="767"/>
        <v>3.3838383838383841E-2</v>
      </c>
      <c r="AL1955" s="2">
        <f t="shared" si="768"/>
        <v>6.9696969696969702E-2</v>
      </c>
      <c r="AM1955" s="2">
        <f t="shared" si="769"/>
        <v>0</v>
      </c>
      <c r="AN1955" s="2">
        <f t="shared" si="770"/>
        <v>0</v>
      </c>
      <c r="AP1955" t="s">
        <v>660</v>
      </c>
      <c r="AQ1955" t="s">
        <v>2082</v>
      </c>
      <c r="AT1955">
        <v>2</v>
      </c>
      <c r="AU1955" s="95">
        <v>48</v>
      </c>
      <c r="AV1955" s="97">
        <v>47</v>
      </c>
      <c r="AW1955" s="100">
        <f t="shared" si="758"/>
        <v>48047</v>
      </c>
      <c r="AY1955" s="7" t="s">
        <v>1461</v>
      </c>
    </row>
    <row r="1956" spans="1:51" ht="13" hidden="1" customHeight="1" outlineLevel="1">
      <c r="A1956" t="s">
        <v>1813</v>
      </c>
      <c r="B1956" t="s">
        <v>2082</v>
      </c>
      <c r="C1956" s="1">
        <f t="shared" si="762"/>
        <v>8124</v>
      </c>
      <c r="D1956" s="7">
        <f>IF(N1956&gt;0, RANK(N1956,(N1956:P1956,Q1956:AE1956)),0)</f>
        <v>2</v>
      </c>
      <c r="E1956" s="7">
        <f>IF(O1956&gt;0,RANK(O1956,(N1956:P1956,Q1956:AE1956)),0)</f>
        <v>1</v>
      </c>
      <c r="F1956" s="7">
        <f>IF(P1956&gt;0,RANK(P1956,(N1956:P1956,Q1956:AE1956)),0)</f>
        <v>0</v>
      </c>
      <c r="G1956" s="1">
        <f t="shared" si="771"/>
        <v>6291</v>
      </c>
      <c r="H1956" s="2">
        <f t="shared" si="772"/>
        <v>0.77437223042836045</v>
      </c>
      <c r="I1956" s="2"/>
      <c r="J1956" s="2">
        <f t="shared" si="763"/>
        <v>9.6996553421959619E-2</v>
      </c>
      <c r="K1956" s="2">
        <f t="shared" si="764"/>
        <v>0.87136878385032002</v>
      </c>
      <c r="L1956" s="2">
        <f t="shared" si="765"/>
        <v>0</v>
      </c>
      <c r="M1956" s="2">
        <f t="shared" si="766"/>
        <v>3.1634662727720309E-2</v>
      </c>
      <c r="N1956" s="55">
        <v>788</v>
      </c>
      <c r="O1956" s="55">
        <v>7079</v>
      </c>
      <c r="Q1956" s="55">
        <v>216</v>
      </c>
      <c r="R1956" s="55">
        <v>38</v>
      </c>
      <c r="Y1956" s="55">
        <v>3</v>
      </c>
      <c r="AG1956" s="7">
        <f>IF(Q1956&gt;0,RANK(Q1956,(N1956:P1956,Q1956:AE1956)),0)</f>
        <v>3</v>
      </c>
      <c r="AH1956" s="7">
        <f>IF(R1956&gt;0,RANK(R1956,(N1956:P1956,Q1956:AE1956)),0)</f>
        <v>4</v>
      </c>
      <c r="AI1956" s="7">
        <f>IF(T1956&gt;0,RANK(T1956,(N1956:P1956,Q1956:AE1956)),0)</f>
        <v>0</v>
      </c>
      <c r="AJ1956" s="7">
        <f>IF(S1956&gt;0,RANK(S1956,(N1956:P1956,Q1956:AE1956)),0)</f>
        <v>0</v>
      </c>
      <c r="AK1956" s="2">
        <f t="shared" si="767"/>
        <v>2.6587887740029542E-2</v>
      </c>
      <c r="AL1956" s="2">
        <f t="shared" si="768"/>
        <v>4.6774987690792712E-3</v>
      </c>
      <c r="AM1956" s="2">
        <f t="shared" si="769"/>
        <v>0</v>
      </c>
      <c r="AN1956" s="2">
        <f t="shared" si="770"/>
        <v>0</v>
      </c>
      <c r="AP1956" t="s">
        <v>1813</v>
      </c>
      <c r="AQ1956" t="s">
        <v>2082</v>
      </c>
      <c r="AT1956">
        <v>2</v>
      </c>
      <c r="AU1956" s="95">
        <v>48</v>
      </c>
      <c r="AV1956" s="97">
        <v>49</v>
      </c>
      <c r="AW1956" s="100">
        <f t="shared" si="758"/>
        <v>48049</v>
      </c>
      <c r="AY1956" s="7" t="s">
        <v>1461</v>
      </c>
    </row>
    <row r="1957" spans="1:51" ht="13" hidden="1" customHeight="1" outlineLevel="1">
      <c r="A1957" t="s">
        <v>1421</v>
      </c>
      <c r="B1957" t="s">
        <v>2082</v>
      </c>
      <c r="C1957" s="1">
        <f t="shared" si="762"/>
        <v>4090</v>
      </c>
      <c r="D1957" s="7">
        <f>IF(N1957&gt;0, RANK(N1957,(N1957:P1957,Q1957:AE1957)),0)</f>
        <v>2</v>
      </c>
      <c r="E1957" s="7">
        <f>IF(O1957&gt;0,RANK(O1957,(N1957:P1957,Q1957:AE1957)),0)</f>
        <v>1</v>
      </c>
      <c r="F1957" s="7">
        <f>IF(P1957&gt;0,RANK(P1957,(N1957:P1957,Q1957:AE1957)),0)</f>
        <v>0</v>
      </c>
      <c r="G1957" s="1">
        <f t="shared" si="771"/>
        <v>2263</v>
      </c>
      <c r="H1957" s="2">
        <f t="shared" si="772"/>
        <v>0.55330073349633246</v>
      </c>
      <c r="I1957" s="2"/>
      <c r="J1957" s="2">
        <f t="shared" si="763"/>
        <v>0.2097799511002445</v>
      </c>
      <c r="K1957" s="2">
        <f t="shared" si="764"/>
        <v>0.76308068459657696</v>
      </c>
      <c r="L1957" s="2">
        <f t="shared" si="765"/>
        <v>0</v>
      </c>
      <c r="M1957" s="2">
        <f t="shared" si="766"/>
        <v>2.7139364303178537E-2</v>
      </c>
      <c r="N1957" s="55">
        <v>858</v>
      </c>
      <c r="O1957" s="55">
        <v>3121</v>
      </c>
      <c r="Q1957" s="55">
        <v>87</v>
      </c>
      <c r="R1957" s="55">
        <v>24</v>
      </c>
      <c r="Y1957" s="55">
        <v>0</v>
      </c>
      <c r="AG1957" s="7">
        <f>IF(Q1957&gt;0,RANK(Q1957,(N1957:P1957,Q1957:AE1957)),0)</f>
        <v>3</v>
      </c>
      <c r="AH1957" s="7">
        <f>IF(R1957&gt;0,RANK(R1957,(N1957:P1957,Q1957:AE1957)),0)</f>
        <v>4</v>
      </c>
      <c r="AI1957" s="7">
        <f>IF(T1957&gt;0,RANK(T1957,(N1957:P1957,Q1957:AE1957)),0)</f>
        <v>0</v>
      </c>
      <c r="AJ1957" s="7">
        <f>IF(S1957&gt;0,RANK(S1957,(N1957:P1957,Q1957:AE1957)),0)</f>
        <v>0</v>
      </c>
      <c r="AK1957" s="2">
        <f t="shared" si="767"/>
        <v>2.1271393643031784E-2</v>
      </c>
      <c r="AL1957" s="2">
        <f t="shared" si="768"/>
        <v>5.8679706601466996E-3</v>
      </c>
      <c r="AM1957" s="2">
        <f t="shared" si="769"/>
        <v>0</v>
      </c>
      <c r="AN1957" s="2">
        <f t="shared" si="770"/>
        <v>0</v>
      </c>
      <c r="AP1957" t="s">
        <v>1421</v>
      </c>
      <c r="AQ1957" t="s">
        <v>2082</v>
      </c>
      <c r="AT1957">
        <v>2</v>
      </c>
      <c r="AU1957" s="95">
        <v>48</v>
      </c>
      <c r="AV1957" s="97">
        <v>51</v>
      </c>
      <c r="AW1957" s="100">
        <f t="shared" si="758"/>
        <v>48051</v>
      </c>
      <c r="AY1957" s="7" t="s">
        <v>1461</v>
      </c>
    </row>
    <row r="1958" spans="1:51" ht="13" hidden="1" customHeight="1" outlineLevel="1">
      <c r="A1958" t="s">
        <v>1375</v>
      </c>
      <c r="B1958" t="s">
        <v>2082</v>
      </c>
      <c r="C1958" s="1">
        <f t="shared" si="762"/>
        <v>11730</v>
      </c>
      <c r="D1958" s="7">
        <f>IF(N1958&gt;0, RANK(N1958,(N1958:P1958,Q1958:AE1958)),0)</f>
        <v>2</v>
      </c>
      <c r="E1958" s="7">
        <f>IF(O1958&gt;0,RANK(O1958,(N1958:P1958,Q1958:AE1958)),0)</f>
        <v>1</v>
      </c>
      <c r="F1958" s="7">
        <f>IF(P1958&gt;0,RANK(P1958,(N1958:P1958,Q1958:AE1958)),0)</f>
        <v>0</v>
      </c>
      <c r="G1958" s="1">
        <f t="shared" si="771"/>
        <v>7283</v>
      </c>
      <c r="H1958" s="2">
        <f t="shared" si="772"/>
        <v>0.62088661551577151</v>
      </c>
      <c r="I1958" s="2"/>
      <c r="J1958" s="2">
        <f t="shared" si="763"/>
        <v>0.16879795396419436</v>
      </c>
      <c r="K1958" s="2">
        <f t="shared" si="764"/>
        <v>0.7896845694799659</v>
      </c>
      <c r="L1958" s="2">
        <f t="shared" si="765"/>
        <v>0</v>
      </c>
      <c r="M1958" s="2">
        <f t="shared" si="766"/>
        <v>4.1517476555839705E-2</v>
      </c>
      <c r="N1958" s="55">
        <v>1980</v>
      </c>
      <c r="O1958" s="55">
        <v>9263</v>
      </c>
      <c r="Q1958" s="55">
        <v>391</v>
      </c>
      <c r="R1958" s="55">
        <v>95</v>
      </c>
      <c r="Y1958" s="55">
        <v>1</v>
      </c>
      <c r="AG1958" s="7">
        <f>IF(Q1958&gt;0,RANK(Q1958,(N1958:P1958,Q1958:AE1958)),0)</f>
        <v>3</v>
      </c>
      <c r="AH1958" s="7">
        <f>IF(R1958&gt;0,RANK(R1958,(N1958:P1958,Q1958:AE1958)),0)</f>
        <v>4</v>
      </c>
      <c r="AI1958" s="7">
        <f>IF(T1958&gt;0,RANK(T1958,(N1958:P1958,Q1958:AE1958)),0)</f>
        <v>0</v>
      </c>
      <c r="AJ1958" s="7">
        <f>IF(S1958&gt;0,RANK(S1958,(N1958:P1958,Q1958:AE1958)),0)</f>
        <v>0</v>
      </c>
      <c r="AK1958" s="2">
        <f t="shared" si="767"/>
        <v>3.3333333333333333E-2</v>
      </c>
      <c r="AL1958" s="2">
        <f t="shared" si="768"/>
        <v>8.098891730605285E-3</v>
      </c>
      <c r="AM1958" s="2">
        <f t="shared" si="769"/>
        <v>0</v>
      </c>
      <c r="AN1958" s="2">
        <f t="shared" si="770"/>
        <v>0</v>
      </c>
      <c r="AP1958" t="s">
        <v>1375</v>
      </c>
      <c r="AQ1958" t="s">
        <v>2082</v>
      </c>
      <c r="AT1958">
        <v>2</v>
      </c>
      <c r="AU1958" s="95">
        <v>48</v>
      </c>
      <c r="AV1958" s="97">
        <v>53</v>
      </c>
      <c r="AW1958" s="100">
        <f t="shared" si="758"/>
        <v>48053</v>
      </c>
      <c r="AY1958" s="7" t="s">
        <v>1461</v>
      </c>
    </row>
    <row r="1959" spans="1:51" ht="13" hidden="1" customHeight="1" outlineLevel="1">
      <c r="A1959" t="s">
        <v>1755</v>
      </c>
      <c r="B1959" t="s">
        <v>2082</v>
      </c>
      <c r="C1959" s="1">
        <f t="shared" si="762"/>
        <v>8782</v>
      </c>
      <c r="D1959" s="7">
        <f>IF(N1959&gt;0, RANK(N1959,(N1959:P1959,Q1959:AE1959)),0)</f>
        <v>2</v>
      </c>
      <c r="E1959" s="7">
        <f>IF(O1959&gt;0,RANK(O1959,(N1959:P1959,Q1959:AE1959)),0)</f>
        <v>1</v>
      </c>
      <c r="F1959" s="7">
        <f>IF(P1959&gt;0,RANK(P1959,(N1959:P1959,Q1959:AE1959)),0)</f>
        <v>0</v>
      </c>
      <c r="G1959" s="1">
        <f t="shared" si="771"/>
        <v>2095</v>
      </c>
      <c r="H1959" s="2">
        <f t="shared" si="772"/>
        <v>0.23855613755408792</v>
      </c>
      <c r="I1959" s="2"/>
      <c r="J1959" s="2">
        <f t="shared" si="763"/>
        <v>0.3502618993395582</v>
      </c>
      <c r="K1959" s="2">
        <f t="shared" si="764"/>
        <v>0.58881803689364609</v>
      </c>
      <c r="L1959" s="2">
        <f t="shared" si="765"/>
        <v>0</v>
      </c>
      <c r="M1959" s="2">
        <f t="shared" si="766"/>
        <v>6.0920063766795707E-2</v>
      </c>
      <c r="N1959" s="55">
        <v>3076</v>
      </c>
      <c r="O1959" s="55">
        <v>5171</v>
      </c>
      <c r="Q1959" s="55">
        <v>380</v>
      </c>
      <c r="R1959" s="55">
        <v>145</v>
      </c>
      <c r="Y1959" s="55">
        <v>10</v>
      </c>
      <c r="AG1959" s="7">
        <f>IF(Q1959&gt;0,RANK(Q1959,(N1959:P1959,Q1959:AE1959)),0)</f>
        <v>3</v>
      </c>
      <c r="AH1959" s="7">
        <f>IF(R1959&gt;0,RANK(R1959,(N1959:P1959,Q1959:AE1959)),0)</f>
        <v>4</v>
      </c>
      <c r="AI1959" s="7">
        <f>IF(T1959&gt;0,RANK(T1959,(N1959:P1959,Q1959:AE1959)),0)</f>
        <v>0</v>
      </c>
      <c r="AJ1959" s="7">
        <f>IF(S1959&gt;0,RANK(S1959,(N1959:P1959,Q1959:AE1959)),0)</f>
        <v>0</v>
      </c>
      <c r="AK1959" s="2">
        <f t="shared" si="767"/>
        <v>4.3270325666135277E-2</v>
      </c>
      <c r="AL1959" s="2">
        <f t="shared" si="768"/>
        <v>1.6511045319972672E-2</v>
      </c>
      <c r="AM1959" s="2">
        <f t="shared" si="769"/>
        <v>0</v>
      </c>
      <c r="AN1959" s="2">
        <f t="shared" si="770"/>
        <v>0</v>
      </c>
      <c r="AP1959" t="s">
        <v>1755</v>
      </c>
      <c r="AQ1959" t="s">
        <v>2082</v>
      </c>
      <c r="AT1959">
        <v>2</v>
      </c>
      <c r="AU1959" s="95">
        <v>48</v>
      </c>
      <c r="AV1959" s="97">
        <v>55</v>
      </c>
      <c r="AW1959" s="100">
        <f t="shared" si="758"/>
        <v>48055</v>
      </c>
      <c r="AY1959" s="7" t="s">
        <v>1461</v>
      </c>
    </row>
    <row r="1960" spans="1:51" ht="13" hidden="1" customHeight="1" outlineLevel="1">
      <c r="A1960" t="s">
        <v>1148</v>
      </c>
      <c r="B1960" t="s">
        <v>2082</v>
      </c>
      <c r="C1960" s="1">
        <f t="shared" si="762"/>
        <v>4068</v>
      </c>
      <c r="D1960" s="7">
        <f>IF(N1960&gt;0, RANK(N1960,(N1960:P1960,Q1960:AE1960)),0)</f>
        <v>2</v>
      </c>
      <c r="E1960" s="7">
        <f>IF(O1960&gt;0,RANK(O1960,(N1960:P1960,Q1960:AE1960)),0)</f>
        <v>1</v>
      </c>
      <c r="F1960" s="7">
        <f>IF(P1960&gt;0,RANK(P1960,(N1960:P1960,Q1960:AE1960)),0)</f>
        <v>0</v>
      </c>
      <c r="G1960" s="1">
        <f t="shared" si="771"/>
        <v>1620</v>
      </c>
      <c r="H1960" s="2">
        <f t="shared" si="772"/>
        <v>0.39823008849557523</v>
      </c>
      <c r="I1960" s="2"/>
      <c r="J1960" s="2">
        <f t="shared" si="763"/>
        <v>0.27777777777777779</v>
      </c>
      <c r="K1960" s="2">
        <f t="shared" si="764"/>
        <v>0.67600786627335296</v>
      </c>
      <c r="L1960" s="2">
        <f t="shared" si="765"/>
        <v>0</v>
      </c>
      <c r="M1960" s="2">
        <f t="shared" si="766"/>
        <v>4.6214355948869246E-2</v>
      </c>
      <c r="N1960" s="55">
        <v>1130</v>
      </c>
      <c r="O1960" s="55">
        <v>2750</v>
      </c>
      <c r="Q1960" s="55">
        <v>114</v>
      </c>
      <c r="R1960" s="55">
        <v>71</v>
      </c>
      <c r="Y1960" s="55">
        <v>3</v>
      </c>
      <c r="AG1960" s="7">
        <f>IF(Q1960&gt;0,RANK(Q1960,(N1960:P1960,Q1960:AE1960)),0)</f>
        <v>3</v>
      </c>
      <c r="AH1960" s="7">
        <f>IF(R1960&gt;0,RANK(R1960,(N1960:P1960,Q1960:AE1960)),0)</f>
        <v>4</v>
      </c>
      <c r="AI1960" s="7">
        <f>IF(T1960&gt;0,RANK(T1960,(N1960:P1960,Q1960:AE1960)),0)</f>
        <v>0</v>
      </c>
      <c r="AJ1960" s="7">
        <f>IF(S1960&gt;0,RANK(S1960,(N1960:P1960,Q1960:AE1960)),0)</f>
        <v>0</v>
      </c>
      <c r="AK1960" s="2">
        <f t="shared" si="767"/>
        <v>2.8023598820058997E-2</v>
      </c>
      <c r="AL1960" s="2">
        <f t="shared" si="768"/>
        <v>1.7453294001966567E-2</v>
      </c>
      <c r="AM1960" s="2">
        <f t="shared" si="769"/>
        <v>0</v>
      </c>
      <c r="AN1960" s="2">
        <f t="shared" si="770"/>
        <v>0</v>
      </c>
      <c r="AP1960" t="s">
        <v>1148</v>
      </c>
      <c r="AQ1960" t="s">
        <v>2082</v>
      </c>
      <c r="AT1960">
        <v>2</v>
      </c>
      <c r="AU1960" s="95">
        <v>48</v>
      </c>
      <c r="AV1960" s="97">
        <v>57</v>
      </c>
      <c r="AW1960" s="100">
        <f t="shared" si="758"/>
        <v>48057</v>
      </c>
      <c r="AY1960" s="7" t="s">
        <v>1461</v>
      </c>
    </row>
    <row r="1961" spans="1:51" ht="13" hidden="1" customHeight="1" outlineLevel="1">
      <c r="A1961" t="s">
        <v>1076</v>
      </c>
      <c r="B1961" t="s">
        <v>2082</v>
      </c>
      <c r="C1961" s="1">
        <f t="shared" si="762"/>
        <v>2919</v>
      </c>
      <c r="D1961" s="7">
        <f>IF(N1961&gt;0, RANK(N1961,(N1961:P1961,Q1961:AE1961)),0)</f>
        <v>2</v>
      </c>
      <c r="E1961" s="7">
        <f>IF(O1961&gt;0,RANK(O1961,(N1961:P1961,Q1961:AE1961)),0)</f>
        <v>1</v>
      </c>
      <c r="F1961" s="7">
        <f>IF(P1961&gt;0,RANK(P1961,(N1961:P1961,Q1961:AE1961)),0)</f>
        <v>0</v>
      </c>
      <c r="G1961" s="1">
        <f t="shared" si="771"/>
        <v>2335</v>
      </c>
      <c r="H1961" s="2">
        <f t="shared" si="772"/>
        <v>0.79993148338472075</v>
      </c>
      <c r="I1961" s="2"/>
      <c r="J1961" s="2">
        <f t="shared" si="763"/>
        <v>8.3590270640630349E-2</v>
      </c>
      <c r="K1961" s="2">
        <f t="shared" si="764"/>
        <v>0.88352175402535116</v>
      </c>
      <c r="L1961" s="2">
        <f t="shared" si="765"/>
        <v>0</v>
      </c>
      <c r="M1961" s="2">
        <f t="shared" si="766"/>
        <v>3.2887975334018438E-2</v>
      </c>
      <c r="N1961" s="55">
        <v>244</v>
      </c>
      <c r="O1961" s="55">
        <v>2579</v>
      </c>
      <c r="Q1961" s="55">
        <v>79</v>
      </c>
      <c r="R1961" s="55">
        <v>17</v>
      </c>
      <c r="Y1961" s="55">
        <v>0</v>
      </c>
      <c r="AG1961" s="7">
        <f>IF(Q1961&gt;0,RANK(Q1961,(N1961:P1961,Q1961:AE1961)),0)</f>
        <v>3</v>
      </c>
      <c r="AH1961" s="7">
        <f>IF(R1961&gt;0,RANK(R1961,(N1961:P1961,Q1961:AE1961)),0)</f>
        <v>4</v>
      </c>
      <c r="AI1961" s="7">
        <f>IF(T1961&gt;0,RANK(T1961,(N1961:P1961,Q1961:AE1961)),0)</f>
        <v>0</v>
      </c>
      <c r="AJ1961" s="7">
        <f>IF(S1961&gt;0,RANK(S1961,(N1961:P1961,Q1961:AE1961)),0)</f>
        <v>0</v>
      </c>
      <c r="AK1961" s="2">
        <f t="shared" si="767"/>
        <v>2.7064063035286058E-2</v>
      </c>
      <c r="AL1961" s="2">
        <f t="shared" si="768"/>
        <v>5.823912298732443E-3</v>
      </c>
      <c r="AM1961" s="2">
        <f t="shared" si="769"/>
        <v>0</v>
      </c>
      <c r="AN1961" s="2">
        <f t="shared" si="770"/>
        <v>0</v>
      </c>
      <c r="AP1961" t="s">
        <v>1076</v>
      </c>
      <c r="AQ1961" t="s">
        <v>2082</v>
      </c>
      <c r="AT1961">
        <v>2</v>
      </c>
      <c r="AU1961" s="95">
        <v>48</v>
      </c>
      <c r="AV1961" s="97">
        <v>59</v>
      </c>
      <c r="AW1961" s="100">
        <f t="shared" si="758"/>
        <v>48059</v>
      </c>
      <c r="AY1961" s="7" t="s">
        <v>1461</v>
      </c>
    </row>
    <row r="1962" spans="1:51" ht="13" hidden="1" customHeight="1" outlineLevel="1">
      <c r="A1962" t="s">
        <v>629</v>
      </c>
      <c r="B1962" t="s">
        <v>2082</v>
      </c>
      <c r="C1962" s="1">
        <f t="shared" si="762"/>
        <v>38462</v>
      </c>
      <c r="D1962" s="7">
        <f>IF(N1962&gt;0, RANK(N1962,(N1962:P1962,Q1962:AE1962)),0)</f>
        <v>1</v>
      </c>
      <c r="E1962" s="7">
        <f>IF(O1962&gt;0,RANK(O1962,(N1962:P1962,Q1962:AE1962)),0)</f>
        <v>2</v>
      </c>
      <c r="F1962" s="7">
        <f>IF(P1962&gt;0,RANK(P1962,(N1962:P1962,Q1962:AE1962)),0)</f>
        <v>0</v>
      </c>
      <c r="G1962" s="1">
        <f t="shared" si="771"/>
        <v>2441</v>
      </c>
      <c r="H1962" s="2">
        <f t="shared" si="772"/>
        <v>6.3465238417138997E-2</v>
      </c>
      <c r="I1962" s="2"/>
      <c r="J1962" s="2">
        <f t="shared" si="763"/>
        <v>0.49888201341583899</v>
      </c>
      <c r="K1962" s="2">
        <f t="shared" si="764"/>
        <v>0.43541677499870002</v>
      </c>
      <c r="L1962" s="2">
        <f t="shared" si="765"/>
        <v>0</v>
      </c>
      <c r="M1962" s="2">
        <f t="shared" si="766"/>
        <v>6.570121158546105E-2</v>
      </c>
      <c r="N1962" s="55">
        <v>19188</v>
      </c>
      <c r="O1962" s="55">
        <v>16747</v>
      </c>
      <c r="Q1962" s="55">
        <v>1386</v>
      </c>
      <c r="R1962" s="55">
        <v>1121</v>
      </c>
      <c r="Y1962" s="55">
        <v>20</v>
      </c>
      <c r="AG1962" s="7">
        <f>IF(Q1962&gt;0,RANK(Q1962,(N1962:P1962,Q1962:AE1962)),0)</f>
        <v>3</v>
      </c>
      <c r="AH1962" s="7">
        <f>IF(R1962&gt;0,RANK(R1962,(N1962:P1962,Q1962:AE1962)),0)</f>
        <v>4</v>
      </c>
      <c r="AI1962" s="7">
        <f>IF(T1962&gt;0,RANK(T1962,(N1962:P1962,Q1962:AE1962)),0)</f>
        <v>0</v>
      </c>
      <c r="AJ1962" s="7">
        <f>IF(S1962&gt;0,RANK(S1962,(N1962:P1962,Q1962:AE1962)),0)</f>
        <v>0</v>
      </c>
      <c r="AK1962" s="2">
        <f t="shared" si="767"/>
        <v>3.6035567573189119E-2</v>
      </c>
      <c r="AL1962" s="2">
        <f t="shared" si="768"/>
        <v>2.9145650252196974E-2</v>
      </c>
      <c r="AM1962" s="2">
        <f t="shared" si="769"/>
        <v>0</v>
      </c>
      <c r="AN1962" s="2">
        <f t="shared" si="770"/>
        <v>0</v>
      </c>
      <c r="AP1962" t="s">
        <v>629</v>
      </c>
      <c r="AQ1962" t="s">
        <v>2082</v>
      </c>
      <c r="AT1962">
        <v>2</v>
      </c>
      <c r="AU1962" s="95">
        <v>48</v>
      </c>
      <c r="AV1962" s="97">
        <v>61</v>
      </c>
      <c r="AW1962" s="100">
        <f t="shared" si="758"/>
        <v>48061</v>
      </c>
      <c r="AY1962" s="7" t="s">
        <v>1461</v>
      </c>
    </row>
    <row r="1963" spans="1:51" ht="13" hidden="1" customHeight="1" outlineLevel="1">
      <c r="A1963" t="s">
        <v>1836</v>
      </c>
      <c r="B1963" t="s">
        <v>2082</v>
      </c>
      <c r="C1963" s="1">
        <f t="shared" si="762"/>
        <v>2588</v>
      </c>
      <c r="D1963" s="7">
        <f>IF(N1963&gt;0, RANK(N1963,(N1963:P1963,Q1963:AE1963)),0)</f>
        <v>2</v>
      </c>
      <c r="E1963" s="7">
        <f>IF(O1963&gt;0,RANK(O1963,(N1963:P1963,Q1963:AE1963)),0)</f>
        <v>1</v>
      </c>
      <c r="F1963" s="7">
        <f>IF(P1963&gt;0,RANK(P1963,(N1963:P1963,Q1963:AE1963)),0)</f>
        <v>0</v>
      </c>
      <c r="G1963" s="1">
        <f t="shared" si="771"/>
        <v>1125</v>
      </c>
      <c r="H1963" s="2">
        <f t="shared" si="772"/>
        <v>0.43469860896445134</v>
      </c>
      <c r="I1963" s="2"/>
      <c r="J1963" s="2">
        <f t="shared" si="763"/>
        <v>0.26777434312210202</v>
      </c>
      <c r="K1963" s="2">
        <f t="shared" si="764"/>
        <v>0.70247295208655336</v>
      </c>
      <c r="L1963" s="2">
        <f t="shared" si="765"/>
        <v>0</v>
      </c>
      <c r="M1963" s="2">
        <f t="shared" si="766"/>
        <v>2.975270479134462E-2</v>
      </c>
      <c r="N1963" s="55">
        <v>693</v>
      </c>
      <c r="O1963" s="55">
        <v>1818</v>
      </c>
      <c r="Q1963" s="55">
        <v>56</v>
      </c>
      <c r="R1963" s="55">
        <v>20</v>
      </c>
      <c r="Y1963" s="55">
        <v>1</v>
      </c>
      <c r="AG1963" s="7">
        <f>IF(Q1963&gt;0,RANK(Q1963,(N1963:P1963,Q1963:AE1963)),0)</f>
        <v>3</v>
      </c>
      <c r="AH1963" s="7">
        <f>IF(R1963&gt;0,RANK(R1963,(N1963:P1963,Q1963:AE1963)),0)</f>
        <v>4</v>
      </c>
      <c r="AI1963" s="7">
        <f>IF(T1963&gt;0,RANK(T1963,(N1963:P1963,Q1963:AE1963)),0)</f>
        <v>0</v>
      </c>
      <c r="AJ1963" s="7">
        <f>IF(S1963&gt;0,RANK(S1963,(N1963:P1963,Q1963:AE1963)),0)</f>
        <v>0</v>
      </c>
      <c r="AK1963" s="2">
        <f t="shared" si="767"/>
        <v>2.1638330757341576E-2</v>
      </c>
      <c r="AL1963" s="2">
        <f t="shared" si="768"/>
        <v>7.7279752704791345E-3</v>
      </c>
      <c r="AM1963" s="2">
        <f t="shared" si="769"/>
        <v>0</v>
      </c>
      <c r="AN1963" s="2">
        <f t="shared" si="770"/>
        <v>0</v>
      </c>
      <c r="AP1963" t="s">
        <v>1836</v>
      </c>
      <c r="AQ1963" t="s">
        <v>2082</v>
      </c>
      <c r="AT1963">
        <v>2</v>
      </c>
      <c r="AU1963" s="95">
        <v>48</v>
      </c>
      <c r="AV1963" s="97">
        <v>63</v>
      </c>
      <c r="AW1963" s="100">
        <f t="shared" si="758"/>
        <v>48063</v>
      </c>
      <c r="AY1963" s="7" t="s">
        <v>1461</v>
      </c>
    </row>
    <row r="1964" spans="1:51" ht="13" hidden="1" customHeight="1" outlineLevel="1">
      <c r="A1964" t="s">
        <v>2023</v>
      </c>
      <c r="B1964" t="s">
        <v>2082</v>
      </c>
      <c r="C1964" s="1">
        <f t="shared" si="762"/>
        <v>1834</v>
      </c>
      <c r="D1964" s="7">
        <f>IF(N1964&gt;0, RANK(N1964,(N1964:P1964,Q1964:AE1964)),0)</f>
        <v>2</v>
      </c>
      <c r="E1964" s="7">
        <f>IF(O1964&gt;0,RANK(O1964,(N1964:P1964,Q1964:AE1964)),0)</f>
        <v>1</v>
      </c>
      <c r="F1964" s="7">
        <f>IF(P1964&gt;0,RANK(P1964,(N1964:P1964,Q1964:AE1964)),0)</f>
        <v>0</v>
      </c>
      <c r="G1964" s="1">
        <f t="shared" si="771"/>
        <v>1464</v>
      </c>
      <c r="H1964" s="2">
        <f t="shared" si="772"/>
        <v>0.79825517993456929</v>
      </c>
      <c r="I1964" s="2"/>
      <c r="J1964" s="2">
        <f t="shared" si="763"/>
        <v>8.8876772082878946E-2</v>
      </c>
      <c r="K1964" s="2">
        <f t="shared" si="764"/>
        <v>0.88713195201744821</v>
      </c>
      <c r="L1964" s="2">
        <f t="shared" si="765"/>
        <v>0</v>
      </c>
      <c r="M1964" s="2">
        <f t="shared" si="766"/>
        <v>2.399127589967287E-2</v>
      </c>
      <c r="N1964" s="55">
        <v>163</v>
      </c>
      <c r="O1964" s="55">
        <v>1627</v>
      </c>
      <c r="Q1964" s="55">
        <v>36</v>
      </c>
      <c r="R1964" s="55">
        <v>8</v>
      </c>
      <c r="Y1964" s="55">
        <v>0</v>
      </c>
      <c r="AG1964" s="7">
        <f>IF(Q1964&gt;0,RANK(Q1964,(N1964:P1964,Q1964:AE1964)),0)</f>
        <v>3</v>
      </c>
      <c r="AH1964" s="7">
        <f>IF(R1964&gt;0,RANK(R1964,(N1964:P1964,Q1964:AE1964)),0)</f>
        <v>4</v>
      </c>
      <c r="AI1964" s="7">
        <f>IF(T1964&gt;0,RANK(T1964,(N1964:P1964,Q1964:AE1964)),0)</f>
        <v>0</v>
      </c>
      <c r="AJ1964" s="7">
        <f>IF(S1964&gt;0,RANK(S1964,(N1964:P1964,Q1964:AE1964)),0)</f>
        <v>0</v>
      </c>
      <c r="AK1964" s="2">
        <f t="shared" si="767"/>
        <v>1.9629225736095966E-2</v>
      </c>
      <c r="AL1964" s="2">
        <f t="shared" si="768"/>
        <v>4.3620501635768813E-3</v>
      </c>
      <c r="AM1964" s="2">
        <f t="shared" si="769"/>
        <v>0</v>
      </c>
      <c r="AN1964" s="2">
        <f t="shared" si="770"/>
        <v>0</v>
      </c>
      <c r="AP1964" t="s">
        <v>2023</v>
      </c>
      <c r="AQ1964" t="s">
        <v>2082</v>
      </c>
      <c r="AT1964">
        <v>2</v>
      </c>
      <c r="AU1964" s="95">
        <v>48</v>
      </c>
      <c r="AV1964" s="97">
        <v>65</v>
      </c>
      <c r="AW1964" s="100">
        <f t="shared" si="758"/>
        <v>48065</v>
      </c>
      <c r="AY1964" s="7" t="s">
        <v>1461</v>
      </c>
    </row>
    <row r="1965" spans="1:51" ht="13" hidden="1" customHeight="1" outlineLevel="1">
      <c r="A1965" t="s">
        <v>1209</v>
      </c>
      <c r="B1965" t="s">
        <v>2082</v>
      </c>
      <c r="C1965" s="1">
        <f t="shared" si="762"/>
        <v>6840</v>
      </c>
      <c r="D1965" s="7">
        <f>IF(N1965&gt;0, RANK(N1965,(N1965:P1965,Q1965:AE1965)),0)</f>
        <v>2</v>
      </c>
      <c r="E1965" s="7">
        <f>IF(O1965&gt;0,RANK(O1965,(N1965:P1965,Q1965:AE1965)),0)</f>
        <v>1</v>
      </c>
      <c r="F1965" s="7">
        <f>IF(P1965&gt;0,RANK(P1965,(N1965:P1965,Q1965:AE1965)),0)</f>
        <v>0</v>
      </c>
      <c r="G1965" s="1">
        <f t="shared" si="771"/>
        <v>3544</v>
      </c>
      <c r="H1965" s="2">
        <f t="shared" si="772"/>
        <v>0.51812865497076022</v>
      </c>
      <c r="I1965" s="2"/>
      <c r="J1965" s="2">
        <f t="shared" si="763"/>
        <v>0.22485380116959064</v>
      </c>
      <c r="K1965" s="2">
        <f t="shared" si="764"/>
        <v>0.74298245614035086</v>
      </c>
      <c r="L1965" s="2">
        <f t="shared" si="765"/>
        <v>0</v>
      </c>
      <c r="M1965" s="2">
        <f t="shared" si="766"/>
        <v>3.2163742690058506E-2</v>
      </c>
      <c r="N1965" s="55">
        <v>1538</v>
      </c>
      <c r="O1965" s="55">
        <v>5082</v>
      </c>
      <c r="Q1965" s="55">
        <v>138</v>
      </c>
      <c r="R1965" s="55">
        <v>41</v>
      </c>
      <c r="Y1965" s="55">
        <v>41</v>
      </c>
      <c r="AG1965" s="7">
        <f>IF(Q1965&gt;0,RANK(Q1965,(N1965:P1965,Q1965:AE1965)),0)</f>
        <v>3</v>
      </c>
      <c r="AH1965" s="7">
        <f>IF(R1965&gt;0,RANK(R1965,(N1965:P1965,Q1965:AE1965)),0)</f>
        <v>4</v>
      </c>
      <c r="AI1965" s="7">
        <f>IF(T1965&gt;0,RANK(T1965,(N1965:P1965,Q1965:AE1965)),0)</f>
        <v>0</v>
      </c>
      <c r="AJ1965" s="7">
        <f>IF(S1965&gt;0,RANK(S1965,(N1965:P1965,Q1965:AE1965)),0)</f>
        <v>0</v>
      </c>
      <c r="AK1965" s="2">
        <f t="shared" si="767"/>
        <v>2.0175438596491228E-2</v>
      </c>
      <c r="AL1965" s="2">
        <f t="shared" si="768"/>
        <v>5.9941520467836256E-3</v>
      </c>
      <c r="AM1965" s="2">
        <f t="shared" si="769"/>
        <v>0</v>
      </c>
      <c r="AN1965" s="2">
        <f t="shared" si="770"/>
        <v>0</v>
      </c>
      <c r="AP1965" t="s">
        <v>1209</v>
      </c>
      <c r="AQ1965" t="s">
        <v>2082</v>
      </c>
      <c r="AT1965">
        <v>2</v>
      </c>
      <c r="AU1965" s="95">
        <v>48</v>
      </c>
      <c r="AV1965" s="97">
        <v>67</v>
      </c>
      <c r="AW1965" s="100">
        <f t="shared" si="758"/>
        <v>48067</v>
      </c>
      <c r="AY1965" s="7" t="s">
        <v>1461</v>
      </c>
    </row>
    <row r="1966" spans="1:51" ht="13" hidden="1" customHeight="1" outlineLevel="1">
      <c r="A1966" t="s">
        <v>717</v>
      </c>
      <c r="B1966" t="s">
        <v>2082</v>
      </c>
      <c r="C1966" s="1">
        <f t="shared" si="762"/>
        <v>1143</v>
      </c>
      <c r="D1966" s="7">
        <f>IF(N1966&gt;0, RANK(N1966,(N1966:P1966,Q1966:AE1966)),0)</f>
        <v>2</v>
      </c>
      <c r="E1966" s="7">
        <f>IF(O1966&gt;0,RANK(O1966,(N1966:P1966,Q1966:AE1966)),0)</f>
        <v>1</v>
      </c>
      <c r="F1966" s="7">
        <f>IF(P1966&gt;0,RANK(P1966,(N1966:P1966,Q1966:AE1966)),0)</f>
        <v>0</v>
      </c>
      <c r="G1966" s="1">
        <f t="shared" si="771"/>
        <v>703</v>
      </c>
      <c r="H1966" s="2">
        <f t="shared" si="772"/>
        <v>0.6150481189851269</v>
      </c>
      <c r="I1966" s="2"/>
      <c r="J1966" s="2">
        <f t="shared" si="763"/>
        <v>0.17497812773403323</v>
      </c>
      <c r="K1966" s="2">
        <f t="shared" si="764"/>
        <v>0.79002624671916011</v>
      </c>
      <c r="L1966" s="2">
        <f t="shared" si="765"/>
        <v>0</v>
      </c>
      <c r="M1966" s="2">
        <f t="shared" si="766"/>
        <v>3.4995625546806686E-2</v>
      </c>
      <c r="N1966" s="55">
        <v>200</v>
      </c>
      <c r="O1966" s="55">
        <v>903</v>
      </c>
      <c r="Q1966" s="55">
        <v>23</v>
      </c>
      <c r="R1966" s="55">
        <v>17</v>
      </c>
      <c r="Y1966" s="55">
        <v>0</v>
      </c>
      <c r="AG1966" s="7">
        <f>IF(Q1966&gt;0,RANK(Q1966,(N1966:P1966,Q1966:AE1966)),0)</f>
        <v>3</v>
      </c>
      <c r="AH1966" s="7">
        <f>IF(R1966&gt;0,RANK(R1966,(N1966:P1966,Q1966:AE1966)),0)</f>
        <v>4</v>
      </c>
      <c r="AI1966" s="7">
        <f>IF(T1966&gt;0,RANK(T1966,(N1966:P1966,Q1966:AE1966)),0)</f>
        <v>0</v>
      </c>
      <c r="AJ1966" s="7">
        <f>IF(S1966&gt;0,RANK(S1966,(N1966:P1966,Q1966:AE1966)),0)</f>
        <v>0</v>
      </c>
      <c r="AK1966" s="2">
        <f t="shared" si="767"/>
        <v>2.0122484689413824E-2</v>
      </c>
      <c r="AL1966" s="2">
        <f t="shared" si="768"/>
        <v>1.4873140857392825E-2</v>
      </c>
      <c r="AM1966" s="2">
        <f t="shared" si="769"/>
        <v>0</v>
      </c>
      <c r="AN1966" s="2">
        <f t="shared" si="770"/>
        <v>0</v>
      </c>
      <c r="AP1966" t="s">
        <v>717</v>
      </c>
      <c r="AQ1966" t="s">
        <v>2082</v>
      </c>
      <c r="AT1966">
        <v>2</v>
      </c>
      <c r="AU1966" s="95">
        <v>48</v>
      </c>
      <c r="AV1966" s="97">
        <v>69</v>
      </c>
      <c r="AW1966" s="100">
        <f t="shared" si="758"/>
        <v>48069</v>
      </c>
      <c r="AY1966" s="7" t="s">
        <v>1461</v>
      </c>
    </row>
    <row r="1967" spans="1:51" ht="13" hidden="1" customHeight="1" outlineLevel="1">
      <c r="A1967" t="s">
        <v>553</v>
      </c>
      <c r="B1967" t="s">
        <v>2082</v>
      </c>
      <c r="C1967" s="1">
        <f t="shared" si="762"/>
        <v>8345</v>
      </c>
      <c r="D1967" s="7">
        <f>IF(N1967&gt;0, RANK(N1967,(N1967:P1967,Q1967:AE1967)),0)</f>
        <v>2</v>
      </c>
      <c r="E1967" s="7">
        <f>IF(O1967&gt;0,RANK(O1967,(N1967:P1967,Q1967:AE1967)),0)</f>
        <v>1</v>
      </c>
      <c r="F1967" s="7">
        <f>IF(P1967&gt;0,RANK(P1967,(N1967:P1967,Q1967:AE1967)),0)</f>
        <v>0</v>
      </c>
      <c r="G1967" s="1">
        <f t="shared" si="771"/>
        <v>5591</v>
      </c>
      <c r="H1967" s="2">
        <f t="shared" si="772"/>
        <v>0.66998202516476935</v>
      </c>
      <c r="I1967" s="2"/>
      <c r="J1967" s="2">
        <f t="shared" si="763"/>
        <v>0.1470341521869383</v>
      </c>
      <c r="K1967" s="2">
        <f t="shared" si="764"/>
        <v>0.81701617735170762</v>
      </c>
      <c r="L1967" s="2">
        <f t="shared" si="765"/>
        <v>0</v>
      </c>
      <c r="M1967" s="2">
        <f t="shared" si="766"/>
        <v>3.5949670461354111E-2</v>
      </c>
      <c r="N1967" s="55">
        <v>1227</v>
      </c>
      <c r="O1967" s="55">
        <v>6818</v>
      </c>
      <c r="Q1967" s="55">
        <v>238</v>
      </c>
      <c r="R1967" s="55">
        <v>62</v>
      </c>
      <c r="Y1967" s="55">
        <v>0</v>
      </c>
      <c r="AG1967" s="7">
        <f>IF(Q1967&gt;0,RANK(Q1967,(N1967:P1967,Q1967:AE1967)),0)</f>
        <v>3</v>
      </c>
      <c r="AH1967" s="7">
        <f>IF(R1967&gt;0,RANK(R1967,(N1967:P1967,Q1967:AE1967)),0)</f>
        <v>4</v>
      </c>
      <c r="AI1967" s="7">
        <f>IF(T1967&gt;0,RANK(T1967,(N1967:P1967,Q1967:AE1967)),0)</f>
        <v>0</v>
      </c>
      <c r="AJ1967" s="7">
        <f>IF(S1967&gt;0,RANK(S1967,(N1967:P1967,Q1967:AE1967)),0)</f>
        <v>0</v>
      </c>
      <c r="AK1967" s="2">
        <f t="shared" si="767"/>
        <v>2.8520071899340922E-2</v>
      </c>
      <c r="AL1967" s="2">
        <f t="shared" si="768"/>
        <v>7.4295985620131816E-3</v>
      </c>
      <c r="AM1967" s="2">
        <f t="shared" si="769"/>
        <v>0</v>
      </c>
      <c r="AN1967" s="2">
        <f t="shared" si="770"/>
        <v>0</v>
      </c>
      <c r="AP1967" t="s">
        <v>553</v>
      </c>
      <c r="AQ1967" t="s">
        <v>2082</v>
      </c>
      <c r="AT1967">
        <v>2</v>
      </c>
      <c r="AU1967" s="95">
        <v>48</v>
      </c>
      <c r="AV1967" s="97">
        <v>71</v>
      </c>
      <c r="AW1967" s="100">
        <f t="shared" si="758"/>
        <v>48071</v>
      </c>
      <c r="AY1967" s="7" t="s">
        <v>1461</v>
      </c>
    </row>
    <row r="1968" spans="1:51" ht="13" hidden="1" customHeight="1" outlineLevel="1">
      <c r="A1968" t="s">
        <v>1181</v>
      </c>
      <c r="B1968" t="s">
        <v>2082</v>
      </c>
      <c r="C1968" s="1">
        <f t="shared" si="762"/>
        <v>9419</v>
      </c>
      <c r="D1968" s="7">
        <f>IF(N1968&gt;0, RANK(N1968,(N1968:P1968,Q1968:AE1968)),0)</f>
        <v>2</v>
      </c>
      <c r="E1968" s="7">
        <f>IF(O1968&gt;0,RANK(O1968,(N1968:P1968,Q1968:AE1968)),0)</f>
        <v>1</v>
      </c>
      <c r="F1968" s="7">
        <f>IF(P1968&gt;0,RANK(P1968,(N1968:P1968,Q1968:AE1968)),0)</f>
        <v>0</v>
      </c>
      <c r="G1968" s="1">
        <f t="shared" si="771"/>
        <v>5716</v>
      </c>
      <c r="H1968" s="2">
        <f t="shared" si="772"/>
        <v>0.60685847754538702</v>
      </c>
      <c r="I1968" s="2"/>
      <c r="J1968" s="2">
        <f t="shared" si="763"/>
        <v>0.18303429238772692</v>
      </c>
      <c r="K1968" s="2">
        <f t="shared" si="764"/>
        <v>0.78989276993311397</v>
      </c>
      <c r="L1968" s="2">
        <f t="shared" si="765"/>
        <v>0</v>
      </c>
      <c r="M1968" s="2">
        <f t="shared" si="766"/>
        <v>2.7072937679159081E-2</v>
      </c>
      <c r="N1968" s="55">
        <v>1724</v>
      </c>
      <c r="O1968" s="55">
        <v>7440</v>
      </c>
      <c r="Q1968" s="55">
        <v>213</v>
      </c>
      <c r="R1968" s="55">
        <v>42</v>
      </c>
      <c r="Y1968" s="55">
        <v>0</v>
      </c>
      <c r="AG1968" s="7">
        <f>IF(Q1968&gt;0,RANK(Q1968,(N1968:P1968,Q1968:AE1968)),0)</f>
        <v>3</v>
      </c>
      <c r="AH1968" s="7">
        <f>IF(R1968&gt;0,RANK(R1968,(N1968:P1968,Q1968:AE1968)),0)</f>
        <v>4</v>
      </c>
      <c r="AI1968" s="7">
        <f>IF(T1968&gt;0,RANK(T1968,(N1968:P1968,Q1968:AE1968)),0)</f>
        <v>0</v>
      </c>
      <c r="AJ1968" s="7">
        <f>IF(S1968&gt;0,RANK(S1968,(N1968:P1968,Q1968:AE1968)),0)</f>
        <v>0</v>
      </c>
      <c r="AK1968" s="2">
        <f t="shared" si="767"/>
        <v>2.2613865590827051E-2</v>
      </c>
      <c r="AL1968" s="2">
        <f t="shared" si="768"/>
        <v>4.4590720883320948E-3</v>
      </c>
      <c r="AM1968" s="2">
        <f t="shared" si="769"/>
        <v>0</v>
      </c>
      <c r="AN1968" s="2">
        <f t="shared" si="770"/>
        <v>0</v>
      </c>
      <c r="AP1968" t="s">
        <v>1181</v>
      </c>
      <c r="AQ1968" t="s">
        <v>2082</v>
      </c>
      <c r="AT1968">
        <v>2</v>
      </c>
      <c r="AU1968" s="95">
        <v>48</v>
      </c>
      <c r="AV1968" s="97">
        <v>73</v>
      </c>
      <c r="AW1968" s="100">
        <f t="shared" si="758"/>
        <v>48073</v>
      </c>
      <c r="AY1968" s="7" t="s">
        <v>1461</v>
      </c>
    </row>
    <row r="1969" spans="1:51" ht="13" hidden="1" customHeight="1" outlineLevel="1">
      <c r="A1969" t="s">
        <v>37</v>
      </c>
      <c r="B1969" t="s">
        <v>2082</v>
      </c>
      <c r="C1969" s="1">
        <f t="shared" si="762"/>
        <v>1085</v>
      </c>
      <c r="D1969" s="7">
        <f>IF(N1969&gt;0, RANK(N1969,(N1969:P1969,Q1969:AE1969)),0)</f>
        <v>2</v>
      </c>
      <c r="E1969" s="7">
        <f>IF(O1969&gt;0,RANK(O1969,(N1969:P1969,Q1969:AE1969)),0)</f>
        <v>1</v>
      </c>
      <c r="F1969" s="7">
        <f>IF(P1969&gt;0,RANK(P1969,(N1969:P1969,Q1969:AE1969)),0)</f>
        <v>0</v>
      </c>
      <c r="G1969" s="1">
        <f t="shared" si="771"/>
        <v>852</v>
      </c>
      <c r="H1969" s="2">
        <f t="shared" si="772"/>
        <v>0.78525345622119813</v>
      </c>
      <c r="I1969" s="2"/>
      <c r="J1969" s="2">
        <f t="shared" si="763"/>
        <v>9.8617511520737333E-2</v>
      </c>
      <c r="K1969" s="2">
        <f t="shared" si="764"/>
        <v>0.88387096774193552</v>
      </c>
      <c r="L1969" s="2">
        <f t="shared" si="765"/>
        <v>0</v>
      </c>
      <c r="M1969" s="2">
        <f t="shared" si="766"/>
        <v>1.7511520737327202E-2</v>
      </c>
      <c r="N1969" s="55">
        <v>107</v>
      </c>
      <c r="O1969" s="55">
        <v>959</v>
      </c>
      <c r="Q1969" s="55">
        <v>12</v>
      </c>
      <c r="R1969" s="55">
        <v>7</v>
      </c>
      <c r="Y1969" s="55">
        <v>0</v>
      </c>
      <c r="AG1969" s="7">
        <f>IF(Q1969&gt;0,RANK(Q1969,(N1969:P1969,Q1969:AE1969)),0)</f>
        <v>3</v>
      </c>
      <c r="AH1969" s="7">
        <f>IF(R1969&gt;0,RANK(R1969,(N1969:P1969,Q1969:AE1969)),0)</f>
        <v>4</v>
      </c>
      <c r="AI1969" s="7">
        <f>IF(T1969&gt;0,RANK(T1969,(N1969:P1969,Q1969:AE1969)),0)</f>
        <v>0</v>
      </c>
      <c r="AJ1969" s="7">
        <f>IF(S1969&gt;0,RANK(S1969,(N1969:P1969,Q1969:AE1969)),0)</f>
        <v>0</v>
      </c>
      <c r="AK1969" s="2">
        <f t="shared" si="767"/>
        <v>1.1059907834101382E-2</v>
      </c>
      <c r="AL1969" s="2">
        <f t="shared" si="768"/>
        <v>6.4516129032258064E-3</v>
      </c>
      <c r="AM1969" s="2">
        <f t="shared" si="769"/>
        <v>0</v>
      </c>
      <c r="AN1969" s="2">
        <f t="shared" si="770"/>
        <v>0</v>
      </c>
      <c r="AP1969" t="s">
        <v>37</v>
      </c>
      <c r="AQ1969" t="s">
        <v>2082</v>
      </c>
      <c r="AT1969">
        <v>2</v>
      </c>
      <c r="AU1969" s="95">
        <v>48</v>
      </c>
      <c r="AV1969" s="97">
        <v>75</v>
      </c>
      <c r="AW1969" s="100">
        <f t="shared" si="758"/>
        <v>48075</v>
      </c>
      <c r="AY1969" s="7" t="s">
        <v>1461</v>
      </c>
    </row>
    <row r="1970" spans="1:51" ht="13" hidden="1" customHeight="1" outlineLevel="1">
      <c r="A1970" t="s">
        <v>1282</v>
      </c>
      <c r="B1970" t="s">
        <v>2082</v>
      </c>
      <c r="C1970" s="1">
        <f t="shared" si="762"/>
        <v>2793</v>
      </c>
      <c r="D1970" s="7">
        <f>IF(N1970&gt;0, RANK(N1970,(N1970:P1970,Q1970:AE1970)),0)</f>
        <v>2</v>
      </c>
      <c r="E1970" s="7">
        <f>IF(O1970&gt;0,RANK(O1970,(N1970:P1970,Q1970:AE1970)),0)</f>
        <v>1</v>
      </c>
      <c r="F1970" s="7">
        <f>IF(P1970&gt;0,RANK(P1970,(N1970:P1970,Q1970:AE1970)),0)</f>
        <v>0</v>
      </c>
      <c r="G1970" s="1">
        <f t="shared" si="771"/>
        <v>2056</v>
      </c>
      <c r="H1970" s="2">
        <f t="shared" si="772"/>
        <v>0.73612602935911209</v>
      </c>
      <c r="I1970" s="2"/>
      <c r="J1970" s="2">
        <f t="shared" si="763"/>
        <v>0.11421410669530971</v>
      </c>
      <c r="K1970" s="2">
        <f t="shared" si="764"/>
        <v>0.85034013605442171</v>
      </c>
      <c r="L1970" s="2">
        <f t="shared" si="765"/>
        <v>0</v>
      </c>
      <c r="M1970" s="2">
        <f t="shared" si="766"/>
        <v>3.544575725026855E-2</v>
      </c>
      <c r="N1970" s="55">
        <v>319</v>
      </c>
      <c r="O1970" s="55">
        <v>2375</v>
      </c>
      <c r="Q1970" s="55">
        <v>80</v>
      </c>
      <c r="R1970" s="55">
        <v>19</v>
      </c>
      <c r="Y1970" s="55">
        <v>0</v>
      </c>
      <c r="AG1970" s="7">
        <f>IF(Q1970&gt;0,RANK(Q1970,(N1970:P1970,Q1970:AE1970)),0)</f>
        <v>3</v>
      </c>
      <c r="AH1970" s="7">
        <f>IF(R1970&gt;0,RANK(R1970,(N1970:P1970,Q1970:AE1970)),0)</f>
        <v>4</v>
      </c>
      <c r="AI1970" s="7">
        <f>IF(T1970&gt;0,RANK(T1970,(N1970:P1970,Q1970:AE1970)),0)</f>
        <v>0</v>
      </c>
      <c r="AJ1970" s="7">
        <f>IF(S1970&gt;0,RANK(S1970,(N1970:P1970,Q1970:AE1970)),0)</f>
        <v>0</v>
      </c>
      <c r="AK1970" s="2">
        <f t="shared" si="767"/>
        <v>2.8643036161833155E-2</v>
      </c>
      <c r="AL1970" s="2">
        <f t="shared" si="768"/>
        <v>6.8027210884353739E-3</v>
      </c>
      <c r="AM1970" s="2">
        <f t="shared" si="769"/>
        <v>0</v>
      </c>
      <c r="AN1970" s="2">
        <f t="shared" si="770"/>
        <v>0</v>
      </c>
      <c r="AP1970" t="s">
        <v>1282</v>
      </c>
      <c r="AQ1970" t="s">
        <v>2082</v>
      </c>
      <c r="AT1970">
        <v>2</v>
      </c>
      <c r="AU1970" s="95">
        <v>48</v>
      </c>
      <c r="AV1970" s="97">
        <v>77</v>
      </c>
      <c r="AW1970" s="100">
        <f t="shared" si="758"/>
        <v>48077</v>
      </c>
      <c r="AY1970" s="7" t="s">
        <v>1461</v>
      </c>
    </row>
    <row r="1971" spans="1:51" ht="13" hidden="1" customHeight="1" outlineLevel="1">
      <c r="A1971" t="s">
        <v>2309</v>
      </c>
      <c r="B1971" t="s">
        <v>2082</v>
      </c>
      <c r="C1971" s="1">
        <f t="shared" si="762"/>
        <v>485</v>
      </c>
      <c r="D1971" s="7">
        <f>IF(N1971&gt;0, RANK(N1971,(N1971:P1971,Q1971:AE1971)),0)</f>
        <v>2</v>
      </c>
      <c r="E1971" s="7">
        <f>IF(O1971&gt;0,RANK(O1971,(N1971:P1971,Q1971:AE1971)),0)</f>
        <v>1</v>
      </c>
      <c r="F1971" s="7">
        <f>IF(P1971&gt;0,RANK(P1971,(N1971:P1971,Q1971:AE1971)),0)</f>
        <v>0</v>
      </c>
      <c r="G1971" s="1">
        <f t="shared" si="771"/>
        <v>354</v>
      </c>
      <c r="H1971" s="2">
        <f t="shared" si="772"/>
        <v>0.72989690721649481</v>
      </c>
      <c r="I1971" s="2"/>
      <c r="J1971" s="2">
        <f t="shared" si="763"/>
        <v>0.11752577319587629</v>
      </c>
      <c r="K1971" s="2">
        <f t="shared" si="764"/>
        <v>0.84742268041237112</v>
      </c>
      <c r="L1971" s="2">
        <f t="shared" si="765"/>
        <v>0</v>
      </c>
      <c r="M1971" s="2">
        <f t="shared" si="766"/>
        <v>3.5051546391752564E-2</v>
      </c>
      <c r="N1971" s="55">
        <v>57</v>
      </c>
      <c r="O1971" s="55">
        <v>411</v>
      </c>
      <c r="Q1971" s="55">
        <v>10</v>
      </c>
      <c r="R1971" s="55">
        <v>7</v>
      </c>
      <c r="Y1971" s="55">
        <v>0</v>
      </c>
      <c r="AG1971" s="7">
        <f>IF(Q1971&gt;0,RANK(Q1971,(N1971:P1971,Q1971:AE1971)),0)</f>
        <v>3</v>
      </c>
      <c r="AH1971" s="7">
        <f>IF(R1971&gt;0,RANK(R1971,(N1971:P1971,Q1971:AE1971)),0)</f>
        <v>4</v>
      </c>
      <c r="AI1971" s="7">
        <f>IF(T1971&gt;0,RANK(T1971,(N1971:P1971,Q1971:AE1971)),0)</f>
        <v>0</v>
      </c>
      <c r="AJ1971" s="7">
        <f>IF(S1971&gt;0,RANK(S1971,(N1971:P1971,Q1971:AE1971)),0)</f>
        <v>0</v>
      </c>
      <c r="AK1971" s="2">
        <f t="shared" si="767"/>
        <v>2.0618556701030927E-2</v>
      </c>
      <c r="AL1971" s="2">
        <f t="shared" si="768"/>
        <v>1.443298969072165E-2</v>
      </c>
      <c r="AM1971" s="2">
        <f t="shared" si="769"/>
        <v>0</v>
      </c>
      <c r="AN1971" s="2">
        <f t="shared" si="770"/>
        <v>0</v>
      </c>
      <c r="AP1971" t="s">
        <v>2309</v>
      </c>
      <c r="AQ1971" t="s">
        <v>2082</v>
      </c>
      <c r="AT1971">
        <v>2</v>
      </c>
      <c r="AU1971" s="95">
        <v>48</v>
      </c>
      <c r="AV1971" s="97">
        <v>79</v>
      </c>
      <c r="AW1971" s="100">
        <f t="shared" si="758"/>
        <v>48079</v>
      </c>
      <c r="AY1971" s="7" t="s">
        <v>1461</v>
      </c>
    </row>
    <row r="1972" spans="1:51" ht="13" hidden="1" customHeight="1" outlineLevel="1">
      <c r="A1972" t="s">
        <v>2223</v>
      </c>
      <c r="B1972" t="s">
        <v>2082</v>
      </c>
      <c r="C1972" s="1">
        <f t="shared" si="762"/>
        <v>752</v>
      </c>
      <c r="D1972" s="7">
        <f>IF(N1972&gt;0, RANK(N1972,(N1972:P1972,Q1972:AE1972)),0)</f>
        <v>2</v>
      </c>
      <c r="E1972" s="7">
        <f>IF(O1972&gt;0,RANK(O1972,(N1972:P1972,Q1972:AE1972)),0)</f>
        <v>1</v>
      </c>
      <c r="F1972" s="7">
        <f>IF(P1972&gt;0,RANK(P1972,(N1972:P1972,Q1972:AE1972)),0)</f>
        <v>0</v>
      </c>
      <c r="G1972" s="1">
        <f t="shared" si="771"/>
        <v>622</v>
      </c>
      <c r="H1972" s="2">
        <f t="shared" si="772"/>
        <v>0.8271276595744681</v>
      </c>
      <c r="I1972" s="2"/>
      <c r="J1972" s="2">
        <f t="shared" si="763"/>
        <v>7.0478723404255317E-2</v>
      </c>
      <c r="K1972" s="2">
        <f t="shared" si="764"/>
        <v>0.89760638297872342</v>
      </c>
      <c r="L1972" s="2">
        <f t="shared" si="765"/>
        <v>0</v>
      </c>
      <c r="M1972" s="2">
        <f t="shared" si="766"/>
        <v>3.1914893617021267E-2</v>
      </c>
      <c r="N1972" s="55">
        <v>53</v>
      </c>
      <c r="O1972" s="55">
        <v>675</v>
      </c>
      <c r="Q1972" s="55">
        <v>22</v>
      </c>
      <c r="R1972" s="55">
        <v>2</v>
      </c>
      <c r="Y1972" s="55">
        <v>0</v>
      </c>
      <c r="AG1972" s="7">
        <f>IF(Q1972&gt;0,RANK(Q1972,(N1972:P1972,Q1972:AE1972)),0)</f>
        <v>3</v>
      </c>
      <c r="AH1972" s="7">
        <f>IF(R1972&gt;0,RANK(R1972,(N1972:P1972,Q1972:AE1972)),0)</f>
        <v>4</v>
      </c>
      <c r="AI1972" s="7">
        <f>IF(T1972&gt;0,RANK(T1972,(N1972:P1972,Q1972:AE1972)),0)</f>
        <v>0</v>
      </c>
      <c r="AJ1972" s="7">
        <f>IF(S1972&gt;0,RANK(S1972,(N1972:P1972,Q1972:AE1972)),0)</f>
        <v>0</v>
      </c>
      <c r="AK1972" s="2">
        <f t="shared" si="767"/>
        <v>2.9255319148936171E-2</v>
      </c>
      <c r="AL1972" s="2">
        <f t="shared" si="768"/>
        <v>2.6595744680851063E-3</v>
      </c>
      <c r="AM1972" s="2">
        <f t="shared" si="769"/>
        <v>0</v>
      </c>
      <c r="AN1972" s="2">
        <f t="shared" si="770"/>
        <v>0</v>
      </c>
      <c r="AP1972" t="s">
        <v>2223</v>
      </c>
      <c r="AQ1972" t="s">
        <v>2082</v>
      </c>
      <c r="AT1972">
        <v>2</v>
      </c>
      <c r="AU1972" s="95">
        <v>48</v>
      </c>
      <c r="AV1972" s="97">
        <v>81</v>
      </c>
      <c r="AW1972" s="100">
        <f t="shared" si="758"/>
        <v>48081</v>
      </c>
      <c r="AY1972" s="7" t="s">
        <v>1461</v>
      </c>
    </row>
    <row r="1973" spans="1:51" ht="13" hidden="1" customHeight="1" outlineLevel="1">
      <c r="A1973" t="s">
        <v>1758</v>
      </c>
      <c r="B1973" t="s">
        <v>2082</v>
      </c>
      <c r="C1973" s="1">
        <f t="shared" si="762"/>
        <v>2208</v>
      </c>
      <c r="D1973" s="7">
        <f>IF(N1973&gt;0, RANK(N1973,(N1973:P1973,Q1973:AE1973)),0)</f>
        <v>2</v>
      </c>
      <c r="E1973" s="7">
        <f>IF(O1973&gt;0,RANK(O1973,(N1973:P1973,Q1973:AE1973)),0)</f>
        <v>1</v>
      </c>
      <c r="F1973" s="7">
        <f>IF(P1973&gt;0,RANK(P1973,(N1973:P1973,Q1973:AE1973)),0)</f>
        <v>0</v>
      </c>
      <c r="G1973" s="1">
        <f t="shared" si="771"/>
        <v>1734</v>
      </c>
      <c r="H1973" s="2">
        <f t="shared" si="772"/>
        <v>0.78532608695652173</v>
      </c>
      <c r="I1973" s="2"/>
      <c r="J1973" s="2">
        <f t="shared" si="763"/>
        <v>9.0579710144927536E-2</v>
      </c>
      <c r="K1973" s="2">
        <f t="shared" si="764"/>
        <v>0.87590579710144922</v>
      </c>
      <c r="L1973" s="2">
        <f t="shared" si="765"/>
        <v>0</v>
      </c>
      <c r="M1973" s="2">
        <f t="shared" si="766"/>
        <v>3.3514492753623282E-2</v>
      </c>
      <c r="N1973" s="55">
        <v>200</v>
      </c>
      <c r="O1973" s="55">
        <v>1934</v>
      </c>
      <c r="Q1973" s="55">
        <v>60</v>
      </c>
      <c r="R1973" s="55">
        <v>14</v>
      </c>
      <c r="Y1973" s="55">
        <v>0</v>
      </c>
      <c r="AG1973" s="7">
        <f>IF(Q1973&gt;0,RANK(Q1973,(N1973:P1973,Q1973:AE1973)),0)</f>
        <v>3</v>
      </c>
      <c r="AH1973" s="7">
        <f>IF(R1973&gt;0,RANK(R1973,(N1973:P1973,Q1973:AE1973)),0)</f>
        <v>4</v>
      </c>
      <c r="AI1973" s="7">
        <f>IF(T1973&gt;0,RANK(T1973,(N1973:P1973,Q1973:AE1973)),0)</f>
        <v>0</v>
      </c>
      <c r="AJ1973" s="7">
        <f>IF(S1973&gt;0,RANK(S1973,(N1973:P1973,Q1973:AE1973)),0)</f>
        <v>0</v>
      </c>
      <c r="AK1973" s="2">
        <f t="shared" si="767"/>
        <v>2.717391304347826E-2</v>
      </c>
      <c r="AL1973" s="2">
        <f t="shared" si="768"/>
        <v>6.3405797101449279E-3</v>
      </c>
      <c r="AM1973" s="2">
        <f t="shared" si="769"/>
        <v>0</v>
      </c>
      <c r="AN1973" s="2">
        <f t="shared" si="770"/>
        <v>0</v>
      </c>
      <c r="AP1973" t="s">
        <v>1758</v>
      </c>
      <c r="AQ1973" t="s">
        <v>2082</v>
      </c>
      <c r="AT1973">
        <v>2</v>
      </c>
      <c r="AU1973" s="95">
        <v>48</v>
      </c>
      <c r="AV1973" s="97">
        <v>83</v>
      </c>
      <c r="AW1973" s="100">
        <f t="shared" ref="AW1973:AW2036" si="773">1000*AU1973+AV1973</f>
        <v>48083</v>
      </c>
      <c r="AY1973" s="7" t="s">
        <v>1461</v>
      </c>
    </row>
    <row r="1974" spans="1:51" ht="13" hidden="1" customHeight="1" outlineLevel="1">
      <c r="A1974" t="s">
        <v>2247</v>
      </c>
      <c r="B1974" t="s">
        <v>2082</v>
      </c>
      <c r="C1974" s="1">
        <f t="shared" si="762"/>
        <v>175617</v>
      </c>
      <c r="D1974" s="7">
        <f>IF(N1974&gt;0, RANK(N1974,(N1974:P1974,Q1974:AE1974)),0)</f>
        <v>2</v>
      </c>
      <c r="E1974" s="7">
        <f>IF(O1974&gt;0,RANK(O1974,(N1974:P1974,Q1974:AE1974)),0)</f>
        <v>1</v>
      </c>
      <c r="F1974" s="7">
        <f>IF(P1974&gt;0,RANK(P1974,(N1974:P1974,Q1974:AE1974)),0)</f>
        <v>0</v>
      </c>
      <c r="G1974" s="1">
        <f t="shared" si="771"/>
        <v>71019</v>
      </c>
      <c r="H1974" s="2">
        <f t="shared" si="772"/>
        <v>0.4043970686209194</v>
      </c>
      <c r="I1974" s="2"/>
      <c r="J1974" s="2">
        <f t="shared" si="763"/>
        <v>0.27984192874266156</v>
      </c>
      <c r="K1974" s="2">
        <f t="shared" si="764"/>
        <v>0.68423899736358096</v>
      </c>
      <c r="L1974" s="2">
        <f t="shared" si="765"/>
        <v>0</v>
      </c>
      <c r="M1974" s="2">
        <f t="shared" si="766"/>
        <v>3.591907389375748E-2</v>
      </c>
      <c r="N1974" s="55">
        <v>49145</v>
      </c>
      <c r="O1974" s="55">
        <v>120164</v>
      </c>
      <c r="Q1974" s="55">
        <v>5033</v>
      </c>
      <c r="R1974" s="55">
        <v>1268</v>
      </c>
      <c r="Y1974" s="55">
        <v>7</v>
      </c>
      <c r="AG1974" s="7">
        <f>IF(Q1974&gt;0,RANK(Q1974,(N1974:P1974,Q1974:AE1974)),0)</f>
        <v>3</v>
      </c>
      <c r="AH1974" s="7">
        <f>IF(R1974&gt;0,RANK(R1974,(N1974:P1974,Q1974:AE1974)),0)</f>
        <v>4</v>
      </c>
      <c r="AI1974" s="7">
        <f>IF(T1974&gt;0,RANK(T1974,(N1974:P1974,Q1974:AE1974)),0)</f>
        <v>0</v>
      </c>
      <c r="AJ1974" s="7">
        <f>IF(S1974&gt;0,RANK(S1974,(N1974:P1974,Q1974:AE1974)),0)</f>
        <v>0</v>
      </c>
      <c r="AK1974" s="2">
        <f t="shared" si="767"/>
        <v>2.865895670692473E-2</v>
      </c>
      <c r="AL1974" s="2">
        <f t="shared" si="768"/>
        <v>7.2202577199246085E-3</v>
      </c>
      <c r="AM1974" s="2">
        <f t="shared" si="769"/>
        <v>0</v>
      </c>
      <c r="AN1974" s="2">
        <f t="shared" si="770"/>
        <v>0</v>
      </c>
      <c r="AP1974" t="s">
        <v>2247</v>
      </c>
      <c r="AQ1974" t="s">
        <v>2082</v>
      </c>
      <c r="AT1974">
        <v>2</v>
      </c>
      <c r="AU1974" s="95">
        <v>48</v>
      </c>
      <c r="AV1974" s="97">
        <v>85</v>
      </c>
      <c r="AW1974" s="100">
        <f t="shared" si="773"/>
        <v>48085</v>
      </c>
      <c r="AY1974" s="7" t="s">
        <v>1461</v>
      </c>
    </row>
    <row r="1975" spans="1:51" ht="13" hidden="1" customHeight="1" outlineLevel="1">
      <c r="A1975" t="s">
        <v>1957</v>
      </c>
      <c r="B1975" t="s">
        <v>2082</v>
      </c>
      <c r="C1975" s="1">
        <f t="shared" si="762"/>
        <v>780</v>
      </c>
      <c r="D1975" s="7">
        <f>IF(N1975&gt;0, RANK(N1975,(N1975:P1975,Q1975:AE1975)),0)</f>
        <v>2</v>
      </c>
      <c r="E1975" s="7">
        <f>IF(O1975&gt;0,RANK(O1975,(N1975:P1975,Q1975:AE1975)),0)</f>
        <v>1</v>
      </c>
      <c r="F1975" s="7">
        <f>IF(P1975&gt;0,RANK(P1975,(N1975:P1975,Q1975:AE1975)),0)</f>
        <v>0</v>
      </c>
      <c r="G1975" s="1">
        <f t="shared" si="771"/>
        <v>548</v>
      </c>
      <c r="H1975" s="2">
        <f t="shared" si="772"/>
        <v>0.70256410256410251</v>
      </c>
      <c r="I1975" s="2"/>
      <c r="J1975" s="2">
        <f t="shared" si="763"/>
        <v>0.1294871794871795</v>
      </c>
      <c r="K1975" s="2">
        <f t="shared" si="764"/>
        <v>0.83205128205128209</v>
      </c>
      <c r="L1975" s="2">
        <f t="shared" si="765"/>
        <v>0</v>
      </c>
      <c r="M1975" s="2">
        <f t="shared" si="766"/>
        <v>3.8461538461538436E-2</v>
      </c>
      <c r="N1975" s="55">
        <v>101</v>
      </c>
      <c r="O1975" s="55">
        <v>649</v>
      </c>
      <c r="Q1975" s="55">
        <v>21</v>
      </c>
      <c r="R1975" s="55">
        <v>9</v>
      </c>
      <c r="Y1975" s="55">
        <v>0</v>
      </c>
      <c r="AG1975" s="7">
        <f>IF(Q1975&gt;0,RANK(Q1975,(N1975:P1975,Q1975:AE1975)),0)</f>
        <v>3</v>
      </c>
      <c r="AH1975" s="7">
        <f>IF(R1975&gt;0,RANK(R1975,(N1975:P1975,Q1975:AE1975)),0)</f>
        <v>4</v>
      </c>
      <c r="AI1975" s="7">
        <f>IF(T1975&gt;0,RANK(T1975,(N1975:P1975,Q1975:AE1975)),0)</f>
        <v>0</v>
      </c>
      <c r="AJ1975" s="7">
        <f>IF(S1975&gt;0,RANK(S1975,(N1975:P1975,Q1975:AE1975)),0)</f>
        <v>0</v>
      </c>
      <c r="AK1975" s="2">
        <f t="shared" si="767"/>
        <v>2.6923076923076925E-2</v>
      </c>
      <c r="AL1975" s="2">
        <f t="shared" si="768"/>
        <v>1.1538461538461539E-2</v>
      </c>
      <c r="AM1975" s="2">
        <f t="shared" si="769"/>
        <v>0</v>
      </c>
      <c r="AN1975" s="2">
        <f t="shared" si="770"/>
        <v>0</v>
      </c>
      <c r="AP1975" t="s">
        <v>1957</v>
      </c>
      <c r="AQ1975" t="s">
        <v>2082</v>
      </c>
      <c r="AT1975">
        <v>2</v>
      </c>
      <c r="AU1975" s="95">
        <v>48</v>
      </c>
      <c r="AV1975" s="97">
        <v>87</v>
      </c>
      <c r="AW1975" s="100">
        <f t="shared" si="773"/>
        <v>48087</v>
      </c>
      <c r="AY1975" s="7" t="s">
        <v>1461</v>
      </c>
    </row>
    <row r="1976" spans="1:51" ht="13" hidden="1" customHeight="1" outlineLevel="1">
      <c r="A1976" t="s">
        <v>2118</v>
      </c>
      <c r="B1976" t="s">
        <v>2082</v>
      </c>
      <c r="C1976" s="1">
        <f t="shared" si="762"/>
        <v>5074</v>
      </c>
      <c r="D1976" s="7">
        <f>IF(N1976&gt;0, RANK(N1976,(N1976:P1976,Q1976:AE1976)),0)</f>
        <v>2</v>
      </c>
      <c r="E1976" s="7">
        <f>IF(O1976&gt;0,RANK(O1976,(N1976:P1976,Q1976:AE1976)),0)</f>
        <v>1</v>
      </c>
      <c r="F1976" s="7">
        <f>IF(P1976&gt;0,RANK(P1976,(N1976:P1976,Q1976:AE1976)),0)</f>
        <v>0</v>
      </c>
      <c r="G1976" s="1">
        <f t="shared" si="771"/>
        <v>3026</v>
      </c>
      <c r="H1976" s="2">
        <f t="shared" si="772"/>
        <v>0.59637366968860861</v>
      </c>
      <c r="I1976" s="2"/>
      <c r="J1976" s="2">
        <f t="shared" si="763"/>
        <v>0.18762317698068584</v>
      </c>
      <c r="K1976" s="2">
        <f t="shared" si="764"/>
        <v>0.78399684666929448</v>
      </c>
      <c r="L1976" s="2">
        <f t="shared" si="765"/>
        <v>0</v>
      </c>
      <c r="M1976" s="2">
        <f t="shared" si="766"/>
        <v>2.8379976350019653E-2</v>
      </c>
      <c r="N1976" s="55">
        <v>952</v>
      </c>
      <c r="O1976" s="55">
        <v>3978</v>
      </c>
      <c r="Q1976" s="55">
        <v>109</v>
      </c>
      <c r="R1976" s="55">
        <v>34</v>
      </c>
      <c r="Y1976" s="55">
        <v>1</v>
      </c>
      <c r="AG1976" s="7">
        <f>IF(Q1976&gt;0,RANK(Q1976,(N1976:P1976,Q1976:AE1976)),0)</f>
        <v>3</v>
      </c>
      <c r="AH1976" s="7">
        <f>IF(R1976&gt;0,RANK(R1976,(N1976:P1976,Q1976:AE1976)),0)</f>
        <v>4</v>
      </c>
      <c r="AI1976" s="7">
        <f>IF(T1976&gt;0,RANK(T1976,(N1976:P1976,Q1976:AE1976)),0)</f>
        <v>0</v>
      </c>
      <c r="AJ1976" s="7">
        <f>IF(S1976&gt;0,RANK(S1976,(N1976:P1976,Q1976:AE1976)),0)</f>
        <v>0</v>
      </c>
      <c r="AK1976" s="2">
        <f t="shared" si="767"/>
        <v>2.148206543161214E-2</v>
      </c>
      <c r="AL1976" s="2">
        <f t="shared" si="768"/>
        <v>6.7008277493102088E-3</v>
      </c>
      <c r="AM1976" s="2">
        <f t="shared" si="769"/>
        <v>0</v>
      </c>
      <c r="AN1976" s="2">
        <f t="shared" si="770"/>
        <v>0</v>
      </c>
      <c r="AP1976" t="s">
        <v>2118</v>
      </c>
      <c r="AQ1976" t="s">
        <v>2082</v>
      </c>
      <c r="AT1976">
        <v>2</v>
      </c>
      <c r="AU1976" s="95">
        <v>48</v>
      </c>
      <c r="AV1976" s="97">
        <v>89</v>
      </c>
      <c r="AW1976" s="100">
        <f t="shared" si="773"/>
        <v>48089</v>
      </c>
      <c r="AY1976" s="7" t="s">
        <v>1461</v>
      </c>
    </row>
    <row r="1977" spans="1:51" ht="13" hidden="1" customHeight="1" outlineLevel="1">
      <c r="A1977" t="s">
        <v>2441</v>
      </c>
      <c r="B1977" t="s">
        <v>2082</v>
      </c>
      <c r="C1977" s="1">
        <f t="shared" si="762"/>
        <v>34521</v>
      </c>
      <c r="D1977" s="7">
        <f>IF(N1977&gt;0, RANK(N1977,(N1977:P1977,Q1977:AE1977)),0)</f>
        <v>2</v>
      </c>
      <c r="E1977" s="7">
        <f>IF(O1977&gt;0,RANK(O1977,(N1977:P1977,Q1977:AE1977)),0)</f>
        <v>1</v>
      </c>
      <c r="F1977" s="7">
        <f>IF(P1977&gt;0,RANK(P1977,(N1977:P1977,Q1977:AE1977)),0)</f>
        <v>0</v>
      </c>
      <c r="G1977" s="1">
        <f t="shared" si="771"/>
        <v>21275</v>
      </c>
      <c r="H1977" s="2">
        <f t="shared" si="772"/>
        <v>0.6162915326902465</v>
      </c>
      <c r="I1977" s="2"/>
      <c r="J1977" s="2">
        <f t="shared" si="763"/>
        <v>0.17195330378610121</v>
      </c>
      <c r="K1977" s="2">
        <f t="shared" si="764"/>
        <v>0.78824483647634769</v>
      </c>
      <c r="L1977" s="2">
        <f t="shared" si="765"/>
        <v>0</v>
      </c>
      <c r="M1977" s="2">
        <f t="shared" si="766"/>
        <v>3.9801859737551126E-2</v>
      </c>
      <c r="N1977" s="55">
        <v>5936</v>
      </c>
      <c r="O1977" s="55">
        <v>27211</v>
      </c>
      <c r="Q1977" s="55">
        <v>1134</v>
      </c>
      <c r="R1977" s="55">
        <v>230</v>
      </c>
      <c r="Y1977" s="55">
        <v>10</v>
      </c>
      <c r="AG1977" s="7">
        <f>IF(Q1977&gt;0,RANK(Q1977,(N1977:P1977,Q1977:AE1977)),0)</f>
        <v>3</v>
      </c>
      <c r="AH1977" s="7">
        <f>IF(R1977&gt;0,RANK(R1977,(N1977:P1977,Q1977:AE1977)),0)</f>
        <v>4</v>
      </c>
      <c r="AI1977" s="7">
        <f>IF(T1977&gt;0,RANK(T1977,(N1977:P1977,Q1977:AE1977)),0)</f>
        <v>0</v>
      </c>
      <c r="AJ1977" s="7">
        <f>IF(S1977&gt;0,RANK(S1977,(N1977:P1977,Q1977:AE1977)),0)</f>
        <v>0</v>
      </c>
      <c r="AK1977" s="2">
        <f t="shared" si="767"/>
        <v>3.2849569827061789E-2</v>
      </c>
      <c r="AL1977" s="2">
        <f t="shared" si="768"/>
        <v>6.6626111642188813E-3</v>
      </c>
      <c r="AM1977" s="2">
        <f t="shared" si="769"/>
        <v>0</v>
      </c>
      <c r="AN1977" s="2">
        <f t="shared" si="770"/>
        <v>0</v>
      </c>
      <c r="AP1977" t="s">
        <v>2441</v>
      </c>
      <c r="AQ1977" t="s">
        <v>2082</v>
      </c>
      <c r="AT1977">
        <v>2</v>
      </c>
      <c r="AU1977" s="95">
        <v>48</v>
      </c>
      <c r="AV1977" s="97">
        <v>91</v>
      </c>
      <c r="AW1977" s="100">
        <f t="shared" si="773"/>
        <v>48091</v>
      </c>
      <c r="AY1977" s="7" t="s">
        <v>1461</v>
      </c>
    </row>
    <row r="1978" spans="1:51" ht="13" hidden="1" customHeight="1" outlineLevel="1">
      <c r="A1978" t="s">
        <v>2283</v>
      </c>
      <c r="B1978" t="s">
        <v>2082</v>
      </c>
      <c r="C1978" s="1">
        <f t="shared" si="762"/>
        <v>2997</v>
      </c>
      <c r="D1978" s="7">
        <f>IF(N1978&gt;0, RANK(N1978,(N1978:P1978,Q1978:AE1978)),0)</f>
        <v>2</v>
      </c>
      <c r="E1978" s="7">
        <f>IF(O1978&gt;0,RANK(O1978,(N1978:P1978,Q1978:AE1978)),0)</f>
        <v>1</v>
      </c>
      <c r="F1978" s="7">
        <f>IF(P1978&gt;0,RANK(P1978,(N1978:P1978,Q1978:AE1978)),0)</f>
        <v>0</v>
      </c>
      <c r="G1978" s="1">
        <f t="shared" si="771"/>
        <v>2028</v>
      </c>
      <c r="H1978" s="2">
        <f t="shared" si="772"/>
        <v>0.67667667667667664</v>
      </c>
      <c r="I1978" s="2"/>
      <c r="J1978" s="2">
        <f t="shared" si="763"/>
        <v>0.14180847514180847</v>
      </c>
      <c r="K1978" s="2">
        <f t="shared" si="764"/>
        <v>0.81848515181848513</v>
      </c>
      <c r="L1978" s="2">
        <f t="shared" si="765"/>
        <v>0</v>
      </c>
      <c r="M1978" s="2">
        <f t="shared" si="766"/>
        <v>3.9706373039706366E-2</v>
      </c>
      <c r="N1978" s="55">
        <v>425</v>
      </c>
      <c r="O1978" s="55">
        <v>2453</v>
      </c>
      <c r="Q1978" s="55">
        <v>91</v>
      </c>
      <c r="R1978" s="55">
        <v>24</v>
      </c>
      <c r="Y1978" s="55">
        <v>4</v>
      </c>
      <c r="AG1978" s="7">
        <f>IF(Q1978&gt;0,RANK(Q1978,(N1978:P1978,Q1978:AE1978)),0)</f>
        <v>3</v>
      </c>
      <c r="AH1978" s="7">
        <f>IF(R1978&gt;0,RANK(R1978,(N1978:P1978,Q1978:AE1978)),0)</f>
        <v>4</v>
      </c>
      <c r="AI1978" s="7">
        <f>IF(T1978&gt;0,RANK(T1978,(N1978:P1978,Q1978:AE1978)),0)</f>
        <v>0</v>
      </c>
      <c r="AJ1978" s="7">
        <f>IF(S1978&gt;0,RANK(S1978,(N1978:P1978,Q1978:AE1978)),0)</f>
        <v>0</v>
      </c>
      <c r="AK1978" s="2">
        <f t="shared" si="767"/>
        <v>3.0363697030363696E-2</v>
      </c>
      <c r="AL1978" s="2">
        <f t="shared" si="768"/>
        <v>8.0080080080080079E-3</v>
      </c>
      <c r="AM1978" s="2">
        <f t="shared" si="769"/>
        <v>0</v>
      </c>
      <c r="AN1978" s="2">
        <f t="shared" si="770"/>
        <v>0</v>
      </c>
      <c r="AP1978" t="s">
        <v>2283</v>
      </c>
      <c r="AQ1978" t="s">
        <v>2082</v>
      </c>
      <c r="AT1978">
        <v>2</v>
      </c>
      <c r="AU1978" s="95">
        <v>48</v>
      </c>
      <c r="AV1978" s="97">
        <v>93</v>
      </c>
      <c r="AW1978" s="100">
        <f t="shared" si="773"/>
        <v>48093</v>
      </c>
      <c r="AY1978" s="7" t="s">
        <v>1461</v>
      </c>
    </row>
    <row r="1979" spans="1:51" ht="13" hidden="1" customHeight="1" outlineLevel="1">
      <c r="A1979" t="s">
        <v>1211</v>
      </c>
      <c r="B1979" t="s">
        <v>2082</v>
      </c>
      <c r="C1979" s="1">
        <f t="shared" si="762"/>
        <v>588</v>
      </c>
      <c r="D1979" s="7">
        <f>IF(N1979&gt;0, RANK(N1979,(N1979:P1979,Q1979:AE1979)),0)</f>
        <v>2</v>
      </c>
      <c r="E1979" s="7">
        <f>IF(O1979&gt;0,RANK(O1979,(N1979:P1979,Q1979:AE1979)),0)</f>
        <v>1</v>
      </c>
      <c r="F1979" s="7">
        <f>IF(P1979&gt;0,RANK(P1979,(N1979:P1979,Q1979:AE1979)),0)</f>
        <v>0</v>
      </c>
      <c r="G1979" s="1">
        <f t="shared" si="771"/>
        <v>435</v>
      </c>
      <c r="H1979" s="2">
        <f t="shared" si="772"/>
        <v>0.73979591836734693</v>
      </c>
      <c r="I1979" s="2"/>
      <c r="J1979" s="2">
        <f t="shared" si="763"/>
        <v>0.11054421768707483</v>
      </c>
      <c r="K1979" s="2">
        <f t="shared" si="764"/>
        <v>0.85034013605442171</v>
      </c>
      <c r="L1979" s="2">
        <f t="shared" si="765"/>
        <v>0</v>
      </c>
      <c r="M1979" s="2">
        <f t="shared" si="766"/>
        <v>3.91156462585035E-2</v>
      </c>
      <c r="N1979" s="55">
        <v>65</v>
      </c>
      <c r="O1979" s="55">
        <v>500</v>
      </c>
      <c r="Q1979" s="55">
        <v>14</v>
      </c>
      <c r="R1979" s="55">
        <v>9</v>
      </c>
      <c r="Y1979" s="55">
        <v>0</v>
      </c>
      <c r="AG1979" s="7">
        <f>IF(Q1979&gt;0,RANK(Q1979,(N1979:P1979,Q1979:AE1979)),0)</f>
        <v>3</v>
      </c>
      <c r="AH1979" s="7">
        <f>IF(R1979&gt;0,RANK(R1979,(N1979:P1979,Q1979:AE1979)),0)</f>
        <v>4</v>
      </c>
      <c r="AI1979" s="7">
        <f>IF(T1979&gt;0,RANK(T1979,(N1979:P1979,Q1979:AE1979)),0)</f>
        <v>0</v>
      </c>
      <c r="AJ1979" s="7">
        <f>IF(S1979&gt;0,RANK(S1979,(N1979:P1979,Q1979:AE1979)),0)</f>
        <v>0</v>
      </c>
      <c r="AK1979" s="2">
        <f t="shared" si="767"/>
        <v>2.3809523809523808E-2</v>
      </c>
      <c r="AL1979" s="2">
        <f t="shared" si="768"/>
        <v>1.5306122448979591E-2</v>
      </c>
      <c r="AM1979" s="2">
        <f t="shared" si="769"/>
        <v>0</v>
      </c>
      <c r="AN1979" s="2">
        <f t="shared" si="770"/>
        <v>0</v>
      </c>
      <c r="AP1979" t="s">
        <v>1211</v>
      </c>
      <c r="AQ1979" t="s">
        <v>2082</v>
      </c>
      <c r="AT1979">
        <v>2</v>
      </c>
      <c r="AU1979" s="95">
        <v>48</v>
      </c>
      <c r="AV1979" s="97">
        <v>95</v>
      </c>
      <c r="AW1979" s="100">
        <f t="shared" si="773"/>
        <v>48095</v>
      </c>
      <c r="AY1979" s="7" t="s">
        <v>1461</v>
      </c>
    </row>
    <row r="1980" spans="1:51" ht="13" hidden="1" customHeight="1" outlineLevel="1">
      <c r="A1980" t="s">
        <v>125</v>
      </c>
      <c r="B1980" t="s">
        <v>2082</v>
      </c>
      <c r="C1980" s="1">
        <f t="shared" si="762"/>
        <v>8744</v>
      </c>
      <c r="D1980" s="7">
        <f>IF(N1980&gt;0, RANK(N1980,(N1980:P1980,Q1980:AE1980)),0)</f>
        <v>2</v>
      </c>
      <c r="E1980" s="7">
        <f>IF(O1980&gt;0,RANK(O1980,(N1980:P1980,Q1980:AE1980)),0)</f>
        <v>1</v>
      </c>
      <c r="F1980" s="7">
        <f>IF(P1980&gt;0,RANK(P1980,(N1980:P1980,Q1980:AE1980)),0)</f>
        <v>0</v>
      </c>
      <c r="G1980" s="1">
        <f t="shared" si="771"/>
        <v>6470</v>
      </c>
      <c r="H1980" s="2">
        <f t="shared" si="772"/>
        <v>0.73993595608417195</v>
      </c>
      <c r="I1980" s="2"/>
      <c r="J1980" s="2">
        <f t="shared" si="763"/>
        <v>0.11322049405306496</v>
      </c>
      <c r="K1980" s="2">
        <f t="shared" si="764"/>
        <v>0.85315645013723695</v>
      </c>
      <c r="L1980" s="2">
        <f t="shared" si="765"/>
        <v>0</v>
      </c>
      <c r="M1980" s="2">
        <f t="shared" si="766"/>
        <v>3.3623055809698044E-2</v>
      </c>
      <c r="N1980" s="55">
        <v>990</v>
      </c>
      <c r="O1980" s="55">
        <v>7460</v>
      </c>
      <c r="Q1980" s="55">
        <v>238</v>
      </c>
      <c r="R1980" s="55">
        <v>56</v>
      </c>
      <c r="Y1980" s="55">
        <v>0</v>
      </c>
      <c r="AG1980" s="7">
        <f>IF(Q1980&gt;0,RANK(Q1980,(N1980:P1980,Q1980:AE1980)),0)</f>
        <v>3</v>
      </c>
      <c r="AH1980" s="7">
        <f>IF(R1980&gt;0,RANK(R1980,(N1980:P1980,Q1980:AE1980)),0)</f>
        <v>4</v>
      </c>
      <c r="AI1980" s="7">
        <f>IF(T1980&gt;0,RANK(T1980,(N1980:P1980,Q1980:AE1980)),0)</f>
        <v>0</v>
      </c>
      <c r="AJ1980" s="7">
        <f>IF(S1980&gt;0,RANK(S1980,(N1980:P1980,Q1980:AE1980)),0)</f>
        <v>0</v>
      </c>
      <c r="AK1980" s="2">
        <f t="shared" si="767"/>
        <v>2.7218664226898445E-2</v>
      </c>
      <c r="AL1980" s="2">
        <f t="shared" si="768"/>
        <v>6.4043915827996338E-3</v>
      </c>
      <c r="AM1980" s="2">
        <f t="shared" si="769"/>
        <v>0</v>
      </c>
      <c r="AN1980" s="2">
        <f t="shared" si="770"/>
        <v>0</v>
      </c>
      <c r="AP1980" t="s">
        <v>125</v>
      </c>
      <c r="AQ1980" t="s">
        <v>2082</v>
      </c>
      <c r="AT1980">
        <v>2</v>
      </c>
      <c r="AU1980" s="95">
        <v>48</v>
      </c>
      <c r="AV1980" s="97">
        <v>97</v>
      </c>
      <c r="AW1980" s="100">
        <f t="shared" si="773"/>
        <v>48097</v>
      </c>
      <c r="AY1980" s="7" t="s">
        <v>1461</v>
      </c>
    </row>
    <row r="1981" spans="1:51" ht="13" hidden="1" customHeight="1" outlineLevel="1">
      <c r="A1981" t="s">
        <v>705</v>
      </c>
      <c r="B1981" t="s">
        <v>2082</v>
      </c>
      <c r="C1981" s="1">
        <f t="shared" si="762"/>
        <v>8558</v>
      </c>
      <c r="D1981" s="7">
        <f>IF(N1981&gt;0, RANK(N1981,(N1981:P1981,Q1981:AE1981)),0)</f>
        <v>2</v>
      </c>
      <c r="E1981" s="7">
        <f>IF(O1981&gt;0,RANK(O1981,(N1981:P1981,Q1981:AE1981)),0)</f>
        <v>1</v>
      </c>
      <c r="F1981" s="7">
        <f>IF(P1981&gt;0,RANK(P1981,(N1981:P1981,Q1981:AE1981)),0)</f>
        <v>0</v>
      </c>
      <c r="G1981" s="1">
        <f t="shared" si="771"/>
        <v>4666</v>
      </c>
      <c r="H1981" s="2">
        <f t="shared" si="772"/>
        <v>0.54522084599205423</v>
      </c>
      <c r="I1981" s="2"/>
      <c r="J1981" s="2">
        <f t="shared" si="763"/>
        <v>0.20787567188595465</v>
      </c>
      <c r="K1981" s="2">
        <f t="shared" si="764"/>
        <v>0.75309651787800891</v>
      </c>
      <c r="L1981" s="2">
        <f t="shared" si="765"/>
        <v>0</v>
      </c>
      <c r="M1981" s="2">
        <f t="shared" si="766"/>
        <v>3.9027810236036409E-2</v>
      </c>
      <c r="N1981" s="55">
        <v>1779</v>
      </c>
      <c r="O1981" s="55">
        <v>6445</v>
      </c>
      <c r="Q1981" s="55">
        <v>248</v>
      </c>
      <c r="R1981" s="55">
        <v>86</v>
      </c>
      <c r="Y1981" s="55">
        <v>0</v>
      </c>
      <c r="AG1981" s="7">
        <f>IF(Q1981&gt;0,RANK(Q1981,(N1981:P1981,Q1981:AE1981)),0)</f>
        <v>3</v>
      </c>
      <c r="AH1981" s="7">
        <f>IF(R1981&gt;0,RANK(R1981,(N1981:P1981,Q1981:AE1981)),0)</f>
        <v>4</v>
      </c>
      <c r="AI1981" s="7">
        <f>IF(T1981&gt;0,RANK(T1981,(N1981:P1981,Q1981:AE1981)),0)</f>
        <v>0</v>
      </c>
      <c r="AJ1981" s="7">
        <f>IF(S1981&gt;0,RANK(S1981,(N1981:P1981,Q1981:AE1981)),0)</f>
        <v>0</v>
      </c>
      <c r="AK1981" s="2">
        <f t="shared" si="767"/>
        <v>2.8978733348913297E-2</v>
      </c>
      <c r="AL1981" s="2">
        <f t="shared" si="768"/>
        <v>1.004907688712316E-2</v>
      </c>
      <c r="AM1981" s="2">
        <f t="shared" si="769"/>
        <v>0</v>
      </c>
      <c r="AN1981" s="2">
        <f t="shared" si="770"/>
        <v>0</v>
      </c>
      <c r="AP1981" t="s">
        <v>705</v>
      </c>
      <c r="AQ1981" t="s">
        <v>2082</v>
      </c>
      <c r="AT1981">
        <v>2</v>
      </c>
      <c r="AU1981" s="95">
        <v>48</v>
      </c>
      <c r="AV1981" s="97">
        <v>99</v>
      </c>
      <c r="AW1981" s="100">
        <f t="shared" si="773"/>
        <v>48099</v>
      </c>
      <c r="AY1981" s="7" t="s">
        <v>1461</v>
      </c>
    </row>
    <row r="1982" spans="1:51" ht="13" hidden="1" customHeight="1" outlineLevel="1">
      <c r="A1982" t="s">
        <v>1373</v>
      </c>
      <c r="B1982" t="s">
        <v>2082</v>
      </c>
      <c r="C1982" s="1">
        <f t="shared" si="762"/>
        <v>352</v>
      </c>
      <c r="D1982" s="7">
        <f>IF(N1982&gt;0, RANK(N1982,(N1982:P1982,Q1982:AE1982)),0)</f>
        <v>2</v>
      </c>
      <c r="E1982" s="7">
        <f>IF(O1982&gt;0,RANK(O1982,(N1982:P1982,Q1982:AE1982)),0)</f>
        <v>1</v>
      </c>
      <c r="F1982" s="7">
        <f>IF(P1982&gt;0,RANK(P1982,(N1982:P1982,Q1982:AE1982)),0)</f>
        <v>0</v>
      </c>
      <c r="G1982" s="1">
        <f t="shared" si="771"/>
        <v>250</v>
      </c>
      <c r="H1982" s="2">
        <f t="shared" si="772"/>
        <v>0.71022727272727271</v>
      </c>
      <c r="I1982" s="2"/>
      <c r="J1982" s="2">
        <f t="shared" si="763"/>
        <v>0.12784090909090909</v>
      </c>
      <c r="K1982" s="2">
        <f t="shared" si="764"/>
        <v>0.83806818181818177</v>
      </c>
      <c r="L1982" s="2">
        <f t="shared" si="765"/>
        <v>0</v>
      </c>
      <c r="M1982" s="2">
        <f t="shared" si="766"/>
        <v>3.4090909090909172E-2</v>
      </c>
      <c r="N1982" s="55">
        <v>45</v>
      </c>
      <c r="O1982" s="55">
        <v>295</v>
      </c>
      <c r="Q1982" s="55">
        <v>9</v>
      </c>
      <c r="R1982" s="55">
        <v>3</v>
      </c>
      <c r="Y1982" s="55">
        <v>0</v>
      </c>
      <c r="AG1982" s="7">
        <f>IF(Q1982&gt;0,RANK(Q1982,(N1982:P1982,Q1982:AE1982)),0)</f>
        <v>3</v>
      </c>
      <c r="AH1982" s="7">
        <f>IF(R1982&gt;0,RANK(R1982,(N1982:P1982,Q1982:AE1982)),0)</f>
        <v>4</v>
      </c>
      <c r="AI1982" s="7">
        <f>IF(T1982&gt;0,RANK(T1982,(N1982:P1982,Q1982:AE1982)),0)</f>
        <v>0</v>
      </c>
      <c r="AJ1982" s="7">
        <f>IF(S1982&gt;0,RANK(S1982,(N1982:P1982,Q1982:AE1982)),0)</f>
        <v>0</v>
      </c>
      <c r="AK1982" s="2">
        <f t="shared" si="767"/>
        <v>2.556818181818182E-2</v>
      </c>
      <c r="AL1982" s="2">
        <f t="shared" si="768"/>
        <v>8.5227272727272721E-3</v>
      </c>
      <c r="AM1982" s="2">
        <f t="shared" si="769"/>
        <v>0</v>
      </c>
      <c r="AN1982" s="2">
        <f t="shared" si="770"/>
        <v>0</v>
      </c>
      <c r="AP1982" t="s">
        <v>1373</v>
      </c>
      <c r="AQ1982" t="s">
        <v>2082</v>
      </c>
      <c r="AT1982">
        <v>2</v>
      </c>
      <c r="AU1982" s="95">
        <v>48</v>
      </c>
      <c r="AV1982" s="97">
        <v>101</v>
      </c>
      <c r="AW1982" s="100">
        <f t="shared" si="773"/>
        <v>48101</v>
      </c>
      <c r="AY1982" s="7" t="s">
        <v>1461</v>
      </c>
    </row>
    <row r="1983" spans="1:51" ht="13" hidden="1" customHeight="1" outlineLevel="1">
      <c r="A1983" t="s">
        <v>113</v>
      </c>
      <c r="B1983" t="s">
        <v>2082</v>
      </c>
      <c r="C1983" s="1">
        <f t="shared" si="762"/>
        <v>822</v>
      </c>
      <c r="D1983" s="7">
        <f>IF(N1983&gt;0, RANK(N1983,(N1983:P1983,Q1983:AE1983)),0)</f>
        <v>2</v>
      </c>
      <c r="E1983" s="7">
        <f>IF(O1983&gt;0,RANK(O1983,(N1983:P1983,Q1983:AE1983)),0)</f>
        <v>1</v>
      </c>
      <c r="F1983" s="7">
        <f>IF(P1983&gt;0,RANK(P1983,(N1983:P1983,Q1983:AE1983)),0)</f>
        <v>0</v>
      </c>
      <c r="G1983" s="1">
        <f t="shared" si="771"/>
        <v>544</v>
      </c>
      <c r="H1983" s="2">
        <f t="shared" si="772"/>
        <v>0.66180048661800484</v>
      </c>
      <c r="I1983" s="2"/>
      <c r="J1983" s="2">
        <f t="shared" si="763"/>
        <v>0.145985401459854</v>
      </c>
      <c r="K1983" s="2">
        <f t="shared" si="764"/>
        <v>0.80778588807785889</v>
      </c>
      <c r="L1983" s="2">
        <f t="shared" si="765"/>
        <v>0</v>
      </c>
      <c r="M1983" s="2">
        <f t="shared" si="766"/>
        <v>4.6228710462287048E-2</v>
      </c>
      <c r="N1983" s="55">
        <v>120</v>
      </c>
      <c r="O1983" s="55">
        <v>664</v>
      </c>
      <c r="Q1983" s="55">
        <v>21</v>
      </c>
      <c r="R1983" s="55">
        <v>15</v>
      </c>
      <c r="Y1983" s="55">
        <v>2</v>
      </c>
      <c r="AG1983" s="7">
        <f>IF(Q1983&gt;0,RANK(Q1983,(N1983:P1983,Q1983:AE1983)),0)</f>
        <v>3</v>
      </c>
      <c r="AH1983" s="7">
        <f>IF(R1983&gt;0,RANK(R1983,(N1983:P1983,Q1983:AE1983)),0)</f>
        <v>4</v>
      </c>
      <c r="AI1983" s="7">
        <f>IF(T1983&gt;0,RANK(T1983,(N1983:P1983,Q1983:AE1983)),0)</f>
        <v>0</v>
      </c>
      <c r="AJ1983" s="7">
        <f>IF(S1983&gt;0,RANK(S1983,(N1983:P1983,Q1983:AE1983)),0)</f>
        <v>0</v>
      </c>
      <c r="AK1983" s="2">
        <f t="shared" si="767"/>
        <v>2.5547445255474453E-2</v>
      </c>
      <c r="AL1983" s="2">
        <f t="shared" si="768"/>
        <v>1.824817518248175E-2</v>
      </c>
      <c r="AM1983" s="2">
        <f t="shared" si="769"/>
        <v>0</v>
      </c>
      <c r="AN1983" s="2">
        <f t="shared" si="770"/>
        <v>0</v>
      </c>
      <c r="AP1983" t="s">
        <v>113</v>
      </c>
      <c r="AQ1983" t="s">
        <v>2082</v>
      </c>
      <c r="AT1983">
        <v>2</v>
      </c>
      <c r="AU1983" s="95">
        <v>48</v>
      </c>
      <c r="AV1983" s="97">
        <v>103</v>
      </c>
      <c r="AW1983" s="100">
        <f t="shared" si="773"/>
        <v>48103</v>
      </c>
      <c r="AY1983" s="7" t="s">
        <v>1461</v>
      </c>
    </row>
    <row r="1984" spans="1:51" ht="13" hidden="1" customHeight="1" outlineLevel="1">
      <c r="A1984" t="s">
        <v>1322</v>
      </c>
      <c r="B1984" t="s">
        <v>2082</v>
      </c>
      <c r="C1984" s="1">
        <f t="shared" si="762"/>
        <v>816</v>
      </c>
      <c r="D1984" s="7">
        <f>IF(N1984&gt;0, RANK(N1984,(N1984:P1984,Q1984:AE1984)),0)</f>
        <v>2</v>
      </c>
      <c r="E1984" s="7">
        <f>IF(O1984&gt;0,RANK(O1984,(N1984:P1984,Q1984:AE1984)),0)</f>
        <v>1</v>
      </c>
      <c r="F1984" s="7">
        <f>IF(P1984&gt;0,RANK(P1984,(N1984:P1984,Q1984:AE1984)),0)</f>
        <v>0</v>
      </c>
      <c r="G1984" s="1">
        <f t="shared" si="771"/>
        <v>433</v>
      </c>
      <c r="H1984" s="2">
        <f t="shared" si="772"/>
        <v>0.53063725490196079</v>
      </c>
      <c r="I1984" s="2"/>
      <c r="J1984" s="2">
        <f t="shared" si="763"/>
        <v>0.20465686274509803</v>
      </c>
      <c r="K1984" s="2">
        <f t="shared" si="764"/>
        <v>0.73529411764705888</v>
      </c>
      <c r="L1984" s="2">
        <f t="shared" si="765"/>
        <v>0</v>
      </c>
      <c r="M1984" s="2">
        <f t="shared" si="766"/>
        <v>6.0049019607843146E-2</v>
      </c>
      <c r="N1984" s="55">
        <v>167</v>
      </c>
      <c r="O1984" s="55">
        <v>600</v>
      </c>
      <c r="Q1984" s="55">
        <v>17</v>
      </c>
      <c r="R1984" s="55">
        <v>32</v>
      </c>
      <c r="Y1984" s="55">
        <v>0</v>
      </c>
      <c r="AG1984" s="7">
        <f>IF(Q1984&gt;0,RANK(Q1984,(N1984:P1984,Q1984:AE1984)),0)</f>
        <v>4</v>
      </c>
      <c r="AH1984" s="7">
        <f>IF(R1984&gt;0,RANK(R1984,(N1984:P1984,Q1984:AE1984)),0)</f>
        <v>3</v>
      </c>
      <c r="AI1984" s="7">
        <f>IF(T1984&gt;0,RANK(T1984,(N1984:P1984,Q1984:AE1984)),0)</f>
        <v>0</v>
      </c>
      <c r="AJ1984" s="7">
        <f>IF(S1984&gt;0,RANK(S1984,(N1984:P1984,Q1984:AE1984)),0)</f>
        <v>0</v>
      </c>
      <c r="AK1984" s="2">
        <f t="shared" si="767"/>
        <v>2.0833333333333332E-2</v>
      </c>
      <c r="AL1984" s="2">
        <f t="shared" si="768"/>
        <v>3.9215686274509803E-2</v>
      </c>
      <c r="AM1984" s="2">
        <f t="shared" si="769"/>
        <v>0</v>
      </c>
      <c r="AN1984" s="2">
        <f t="shared" si="770"/>
        <v>0</v>
      </c>
      <c r="AP1984" t="s">
        <v>1322</v>
      </c>
      <c r="AQ1984" t="s">
        <v>2082</v>
      </c>
      <c r="AT1984">
        <v>2</v>
      </c>
      <c r="AU1984" s="95">
        <v>48</v>
      </c>
      <c r="AV1984" s="97">
        <v>105</v>
      </c>
      <c r="AW1984" s="100">
        <f t="shared" si="773"/>
        <v>48105</v>
      </c>
      <c r="AY1984" s="7" t="s">
        <v>1461</v>
      </c>
    </row>
    <row r="1985" spans="1:51" ht="13" hidden="1" customHeight="1" outlineLevel="1">
      <c r="A1985" t="s">
        <v>604</v>
      </c>
      <c r="B1985" t="s">
        <v>2082</v>
      </c>
      <c r="C1985" s="1">
        <f t="shared" si="762"/>
        <v>1045</v>
      </c>
      <c r="D1985" s="7">
        <f>IF(N1985&gt;0, RANK(N1985,(N1985:P1985,Q1985:AE1985)),0)</f>
        <v>2</v>
      </c>
      <c r="E1985" s="7">
        <f>IF(O1985&gt;0,RANK(O1985,(N1985:P1985,Q1985:AE1985)),0)</f>
        <v>1</v>
      </c>
      <c r="F1985" s="7">
        <f>IF(P1985&gt;0,RANK(P1985,(N1985:P1985,Q1985:AE1985)),0)</f>
        <v>0</v>
      </c>
      <c r="G1985" s="1">
        <f t="shared" si="771"/>
        <v>604</v>
      </c>
      <c r="H1985" s="2">
        <f t="shared" si="772"/>
        <v>0.57799043062200961</v>
      </c>
      <c r="I1985" s="2"/>
      <c r="J1985" s="2">
        <f t="shared" si="763"/>
        <v>0.18947368421052632</v>
      </c>
      <c r="K1985" s="2">
        <f t="shared" si="764"/>
        <v>0.76746411483253585</v>
      </c>
      <c r="L1985" s="2">
        <f t="shared" si="765"/>
        <v>0</v>
      </c>
      <c r="M1985" s="2">
        <f t="shared" si="766"/>
        <v>4.3062200956937802E-2</v>
      </c>
      <c r="N1985" s="55">
        <v>198</v>
      </c>
      <c r="O1985" s="55">
        <v>802</v>
      </c>
      <c r="Q1985" s="55">
        <v>27</v>
      </c>
      <c r="R1985" s="55">
        <v>18</v>
      </c>
      <c r="Y1985" s="55">
        <v>0</v>
      </c>
      <c r="AG1985" s="7">
        <f>IF(Q1985&gt;0,RANK(Q1985,(N1985:P1985,Q1985:AE1985)),0)</f>
        <v>3</v>
      </c>
      <c r="AH1985" s="7">
        <f>IF(R1985&gt;0,RANK(R1985,(N1985:P1985,Q1985:AE1985)),0)</f>
        <v>4</v>
      </c>
      <c r="AI1985" s="7">
        <f>IF(T1985&gt;0,RANK(T1985,(N1985:P1985,Q1985:AE1985)),0)</f>
        <v>0</v>
      </c>
      <c r="AJ1985" s="7">
        <f>IF(S1985&gt;0,RANK(S1985,(N1985:P1985,Q1985:AE1985)),0)</f>
        <v>0</v>
      </c>
      <c r="AK1985" s="2">
        <f t="shared" si="767"/>
        <v>2.583732057416268E-2</v>
      </c>
      <c r="AL1985" s="2">
        <f t="shared" si="768"/>
        <v>1.7224880382775119E-2</v>
      </c>
      <c r="AM1985" s="2">
        <f t="shared" si="769"/>
        <v>0</v>
      </c>
      <c r="AN1985" s="2">
        <f t="shared" si="770"/>
        <v>0</v>
      </c>
      <c r="AP1985" t="s">
        <v>604</v>
      </c>
      <c r="AQ1985" t="s">
        <v>2082</v>
      </c>
      <c r="AT1985">
        <v>2</v>
      </c>
      <c r="AU1985" s="95">
        <v>48</v>
      </c>
      <c r="AV1985" s="97">
        <v>107</v>
      </c>
      <c r="AW1985" s="100">
        <f t="shared" si="773"/>
        <v>48107</v>
      </c>
      <c r="AY1985" s="7" t="s">
        <v>1461</v>
      </c>
    </row>
    <row r="1986" spans="1:51" ht="13" hidden="1" customHeight="1" outlineLevel="1">
      <c r="A1986" t="s">
        <v>1791</v>
      </c>
      <c r="B1986" t="s">
        <v>2082</v>
      </c>
      <c r="C1986" s="1">
        <f t="shared" si="762"/>
        <v>290</v>
      </c>
      <c r="D1986" s="7">
        <f>IF(N1986&gt;0, RANK(N1986,(N1986:P1986,Q1986:AE1986)),0)</f>
        <v>2</v>
      </c>
      <c r="E1986" s="7">
        <f>IF(O1986&gt;0,RANK(O1986,(N1986:P1986,Q1986:AE1986)),0)</f>
        <v>1</v>
      </c>
      <c r="F1986" s="7">
        <f>IF(P1986&gt;0,RANK(P1986,(N1986:P1986,Q1986:AE1986)),0)</f>
        <v>0</v>
      </c>
      <c r="G1986" s="1">
        <f t="shared" si="771"/>
        <v>45</v>
      </c>
      <c r="H1986" s="2">
        <f t="shared" si="772"/>
        <v>0.15517241379310345</v>
      </c>
      <c r="I1986" s="2"/>
      <c r="J1986" s="2">
        <f t="shared" si="763"/>
        <v>0.3896551724137931</v>
      </c>
      <c r="K1986" s="2">
        <f t="shared" si="764"/>
        <v>0.54482758620689653</v>
      </c>
      <c r="L1986" s="2">
        <f t="shared" si="765"/>
        <v>0</v>
      </c>
      <c r="M1986" s="2">
        <f t="shared" si="766"/>
        <v>6.5517241379310365E-2</v>
      </c>
      <c r="N1986" s="55">
        <v>113</v>
      </c>
      <c r="O1986" s="55">
        <v>158</v>
      </c>
      <c r="Q1986" s="55">
        <v>8</v>
      </c>
      <c r="R1986" s="55">
        <v>11</v>
      </c>
      <c r="Y1986" s="55">
        <v>0</v>
      </c>
      <c r="AG1986" s="7">
        <f>IF(Q1986&gt;0,RANK(Q1986,(N1986:P1986,Q1986:AE1986)),0)</f>
        <v>4</v>
      </c>
      <c r="AH1986" s="7">
        <f>IF(R1986&gt;0,RANK(R1986,(N1986:P1986,Q1986:AE1986)),0)</f>
        <v>3</v>
      </c>
      <c r="AI1986" s="7">
        <f>IF(T1986&gt;0,RANK(T1986,(N1986:P1986,Q1986:AE1986)),0)</f>
        <v>0</v>
      </c>
      <c r="AJ1986" s="7">
        <f>IF(S1986&gt;0,RANK(S1986,(N1986:P1986,Q1986:AE1986)),0)</f>
        <v>0</v>
      </c>
      <c r="AK1986" s="2">
        <f t="shared" si="767"/>
        <v>2.7586206896551724E-2</v>
      </c>
      <c r="AL1986" s="2">
        <f t="shared" si="768"/>
        <v>3.793103448275862E-2</v>
      </c>
      <c r="AM1986" s="2">
        <f t="shared" si="769"/>
        <v>0</v>
      </c>
      <c r="AN1986" s="2">
        <f t="shared" si="770"/>
        <v>0</v>
      </c>
      <c r="AP1986" t="s">
        <v>1791</v>
      </c>
      <c r="AQ1986" t="s">
        <v>2082</v>
      </c>
      <c r="AT1986">
        <v>2</v>
      </c>
      <c r="AU1986" s="95">
        <v>48</v>
      </c>
      <c r="AV1986" s="97">
        <v>109</v>
      </c>
      <c r="AW1986" s="100">
        <f t="shared" si="773"/>
        <v>48109</v>
      </c>
      <c r="AY1986" s="7" t="s">
        <v>1461</v>
      </c>
    </row>
    <row r="1987" spans="1:51" ht="13" hidden="1" customHeight="1" outlineLevel="1">
      <c r="A1987" t="s">
        <v>724</v>
      </c>
      <c r="B1987" t="s">
        <v>2082</v>
      </c>
      <c r="C1987" s="1">
        <f t="shared" si="762"/>
        <v>834</v>
      </c>
      <c r="D1987" s="7">
        <f>IF(N1987&gt;0, RANK(N1987,(N1987:P1987,Q1987:AE1987)),0)</f>
        <v>2</v>
      </c>
      <c r="E1987" s="7">
        <f>IF(O1987&gt;0,RANK(O1987,(N1987:P1987,Q1987:AE1987)),0)</f>
        <v>1</v>
      </c>
      <c r="F1987" s="7">
        <f>IF(P1987&gt;0,RANK(P1987,(N1987:P1987,Q1987:AE1987)),0)</f>
        <v>0</v>
      </c>
      <c r="G1987" s="1">
        <f t="shared" si="771"/>
        <v>641</v>
      </c>
      <c r="H1987" s="2">
        <f t="shared" si="772"/>
        <v>0.76858513189448441</v>
      </c>
      <c r="I1987" s="2"/>
      <c r="J1987" s="2">
        <f t="shared" si="763"/>
        <v>9.2326139088729012E-2</v>
      </c>
      <c r="K1987" s="2">
        <f t="shared" si="764"/>
        <v>0.86091127098321341</v>
      </c>
      <c r="L1987" s="2">
        <f t="shared" si="765"/>
        <v>0</v>
      </c>
      <c r="M1987" s="2">
        <f t="shared" si="766"/>
        <v>4.6762589928057596E-2</v>
      </c>
      <c r="N1987" s="55">
        <v>77</v>
      </c>
      <c r="O1987" s="55">
        <v>718</v>
      </c>
      <c r="Q1987" s="55">
        <v>24</v>
      </c>
      <c r="R1987" s="55">
        <v>14</v>
      </c>
      <c r="Y1987" s="55">
        <v>1</v>
      </c>
      <c r="AG1987" s="7">
        <f>IF(Q1987&gt;0,RANK(Q1987,(N1987:P1987,Q1987:AE1987)),0)</f>
        <v>3</v>
      </c>
      <c r="AH1987" s="7">
        <f>IF(R1987&gt;0,RANK(R1987,(N1987:P1987,Q1987:AE1987)),0)</f>
        <v>4</v>
      </c>
      <c r="AI1987" s="7">
        <f>IF(T1987&gt;0,RANK(T1987,(N1987:P1987,Q1987:AE1987)),0)</f>
        <v>0</v>
      </c>
      <c r="AJ1987" s="7">
        <f>IF(S1987&gt;0,RANK(S1987,(N1987:P1987,Q1987:AE1987)),0)</f>
        <v>0</v>
      </c>
      <c r="AK1987" s="2">
        <f t="shared" si="767"/>
        <v>2.8776978417266189E-2</v>
      </c>
      <c r="AL1987" s="2">
        <f t="shared" si="768"/>
        <v>1.6786570743405275E-2</v>
      </c>
      <c r="AM1987" s="2">
        <f t="shared" si="769"/>
        <v>0</v>
      </c>
      <c r="AN1987" s="2">
        <f t="shared" si="770"/>
        <v>0</v>
      </c>
      <c r="AP1987" t="s">
        <v>724</v>
      </c>
      <c r="AQ1987" t="s">
        <v>2082</v>
      </c>
      <c r="AT1987">
        <v>2</v>
      </c>
      <c r="AU1987" s="95">
        <v>48</v>
      </c>
      <c r="AV1987" s="97">
        <v>111</v>
      </c>
      <c r="AW1987" s="100">
        <f t="shared" si="773"/>
        <v>48111</v>
      </c>
      <c r="AY1987" s="7" t="s">
        <v>1461</v>
      </c>
    </row>
    <row r="1988" spans="1:51" ht="13" hidden="1" customHeight="1" outlineLevel="1">
      <c r="A1988" t="s">
        <v>2038</v>
      </c>
      <c r="B1988" t="s">
        <v>2082</v>
      </c>
      <c r="C1988" s="1">
        <f t="shared" si="762"/>
        <v>400903</v>
      </c>
      <c r="D1988" s="7">
        <f>IF(N1988&gt;0, RANK(N1988,(N1988:P1988,Q1988:AE1988)),0)</f>
        <v>1</v>
      </c>
      <c r="E1988" s="7">
        <f>IF(O1988&gt;0,RANK(O1988,(N1988:P1988,Q1988:AE1988)),0)</f>
        <v>2</v>
      </c>
      <c r="F1988" s="7">
        <f>IF(P1988&gt;0,RANK(P1988,(N1988:P1988,Q1988:AE1988)),0)</f>
        <v>0</v>
      </c>
      <c r="G1988" s="1">
        <f t="shared" si="771"/>
        <v>11040</v>
      </c>
      <c r="H1988" s="2">
        <f t="shared" si="772"/>
        <v>2.7537833341232169E-2</v>
      </c>
      <c r="I1988" s="2"/>
      <c r="J1988" s="2">
        <f t="shared" si="763"/>
        <v>0.49643180519976154</v>
      </c>
      <c r="K1988" s="2">
        <f t="shared" si="764"/>
        <v>0.46889397185852938</v>
      </c>
      <c r="L1988" s="2">
        <f t="shared" si="765"/>
        <v>0</v>
      </c>
      <c r="M1988" s="2">
        <f t="shared" si="766"/>
        <v>3.4674222941709021E-2</v>
      </c>
      <c r="N1988" s="55">
        <v>199021</v>
      </c>
      <c r="O1988" s="55">
        <v>187981</v>
      </c>
      <c r="Q1988" s="55">
        <v>9768</v>
      </c>
      <c r="R1988" s="55">
        <v>4091</v>
      </c>
      <c r="Y1988" s="55">
        <v>42</v>
      </c>
      <c r="AG1988" s="7">
        <f>IF(Q1988&gt;0,RANK(Q1988,(N1988:P1988,Q1988:AE1988)),0)</f>
        <v>3</v>
      </c>
      <c r="AH1988" s="7">
        <f>IF(R1988&gt;0,RANK(R1988,(N1988:P1988,Q1988:AE1988)),0)</f>
        <v>4</v>
      </c>
      <c r="AI1988" s="7">
        <f>IF(T1988&gt;0,RANK(T1988,(N1988:P1988,Q1988:AE1988)),0)</f>
        <v>0</v>
      </c>
      <c r="AJ1988" s="7">
        <f>IF(S1988&gt;0,RANK(S1988,(N1988:P1988,Q1988:AE1988)),0)</f>
        <v>0</v>
      </c>
      <c r="AK1988" s="2">
        <f t="shared" si="767"/>
        <v>2.4364996021481504E-2</v>
      </c>
      <c r="AL1988" s="2">
        <f t="shared" si="768"/>
        <v>1.0204463423820725E-2</v>
      </c>
      <c r="AM1988" s="2">
        <f t="shared" si="769"/>
        <v>0</v>
      </c>
      <c r="AN1988" s="2">
        <f t="shared" si="770"/>
        <v>0</v>
      </c>
      <c r="AP1988" t="s">
        <v>2038</v>
      </c>
      <c r="AQ1988" t="s">
        <v>2082</v>
      </c>
      <c r="AT1988">
        <v>2</v>
      </c>
      <c r="AU1988" s="95">
        <v>48</v>
      </c>
      <c r="AV1988" s="97">
        <v>113</v>
      </c>
      <c r="AW1988" s="100">
        <f t="shared" si="773"/>
        <v>48113</v>
      </c>
      <c r="AY1988" s="7" t="s">
        <v>1461</v>
      </c>
    </row>
    <row r="1989" spans="1:51" ht="13" hidden="1" customHeight="1" outlineLevel="1">
      <c r="A1989" t="s">
        <v>887</v>
      </c>
      <c r="B1989" t="s">
        <v>2082</v>
      </c>
      <c r="C1989" s="1">
        <f t="shared" si="762"/>
        <v>1986</v>
      </c>
      <c r="D1989" s="7">
        <f>IF(N1989&gt;0, RANK(N1989,(N1989:P1989,Q1989:AE1989)),0)</f>
        <v>2</v>
      </c>
      <c r="E1989" s="7">
        <f>IF(O1989&gt;0,RANK(O1989,(N1989:P1989,Q1989:AE1989)),0)</f>
        <v>1</v>
      </c>
      <c r="F1989" s="7">
        <f>IF(P1989&gt;0,RANK(P1989,(N1989:P1989,Q1989:AE1989)),0)</f>
        <v>0</v>
      </c>
      <c r="G1989" s="1">
        <f t="shared" si="771"/>
        <v>1336</v>
      </c>
      <c r="H1989" s="2">
        <f t="shared" si="772"/>
        <v>0.67270896273917424</v>
      </c>
      <c r="I1989" s="2"/>
      <c r="J1989" s="2">
        <f t="shared" si="763"/>
        <v>0.14602215508559918</v>
      </c>
      <c r="K1989" s="2">
        <f t="shared" si="764"/>
        <v>0.81873111782477337</v>
      </c>
      <c r="L1989" s="2">
        <f t="shared" si="765"/>
        <v>0</v>
      </c>
      <c r="M1989" s="2">
        <f t="shared" si="766"/>
        <v>3.5246727089627505E-2</v>
      </c>
      <c r="N1989" s="55">
        <v>290</v>
      </c>
      <c r="O1989" s="55">
        <v>1626</v>
      </c>
      <c r="Q1989" s="55">
        <v>32</v>
      </c>
      <c r="R1989" s="55">
        <v>38</v>
      </c>
      <c r="Y1989" s="55">
        <v>0</v>
      </c>
      <c r="AG1989" s="7">
        <f>IF(Q1989&gt;0,RANK(Q1989,(N1989:P1989,Q1989:AE1989)),0)</f>
        <v>4</v>
      </c>
      <c r="AH1989" s="7">
        <f>IF(R1989&gt;0,RANK(R1989,(N1989:P1989,Q1989:AE1989)),0)</f>
        <v>3</v>
      </c>
      <c r="AI1989" s="7">
        <f>IF(T1989&gt;0,RANK(T1989,(N1989:P1989,Q1989:AE1989)),0)</f>
        <v>0</v>
      </c>
      <c r="AJ1989" s="7">
        <f>IF(S1989&gt;0,RANK(S1989,(N1989:P1989,Q1989:AE1989)),0)</f>
        <v>0</v>
      </c>
      <c r="AK1989" s="2">
        <f t="shared" si="767"/>
        <v>1.6112789526686808E-2</v>
      </c>
      <c r="AL1989" s="2">
        <f t="shared" si="768"/>
        <v>1.9133937562940583E-2</v>
      </c>
      <c r="AM1989" s="2">
        <f t="shared" si="769"/>
        <v>0</v>
      </c>
      <c r="AN1989" s="2">
        <f t="shared" si="770"/>
        <v>0</v>
      </c>
      <c r="AP1989" t="s">
        <v>887</v>
      </c>
      <c r="AQ1989" t="s">
        <v>2082</v>
      </c>
      <c r="AT1989">
        <v>2</v>
      </c>
      <c r="AU1989" s="95">
        <v>48</v>
      </c>
      <c r="AV1989" s="97">
        <v>115</v>
      </c>
      <c r="AW1989" s="100">
        <f t="shared" si="773"/>
        <v>48115</v>
      </c>
      <c r="AY1989" s="7" t="s">
        <v>1461</v>
      </c>
    </row>
    <row r="1990" spans="1:51" ht="13" hidden="1" customHeight="1" outlineLevel="1">
      <c r="A1990" t="s">
        <v>1612</v>
      </c>
      <c r="B1990" t="s">
        <v>2082</v>
      </c>
      <c r="C1990" s="1">
        <f t="shared" si="762"/>
        <v>2684</v>
      </c>
      <c r="D1990" s="7">
        <f>IF(N1990&gt;0, RANK(N1990,(N1990:P1990,Q1990:AE1990)),0)</f>
        <v>2</v>
      </c>
      <c r="E1990" s="7">
        <f>IF(O1990&gt;0,RANK(O1990,(N1990:P1990,Q1990:AE1990)),0)</f>
        <v>1</v>
      </c>
      <c r="F1990" s="7">
        <f>IF(P1990&gt;0,RANK(P1990,(N1990:P1990,Q1990:AE1990)),0)</f>
        <v>0</v>
      </c>
      <c r="G1990" s="1">
        <f t="shared" si="771"/>
        <v>1749</v>
      </c>
      <c r="H1990" s="2">
        <f t="shared" si="772"/>
        <v>0.65163934426229508</v>
      </c>
      <c r="I1990" s="2"/>
      <c r="J1990" s="2">
        <f t="shared" si="763"/>
        <v>0.15350223546944858</v>
      </c>
      <c r="K1990" s="2">
        <f t="shared" si="764"/>
        <v>0.80514157973174372</v>
      </c>
      <c r="L1990" s="2">
        <f t="shared" si="765"/>
        <v>0</v>
      </c>
      <c r="M1990" s="2">
        <f t="shared" si="766"/>
        <v>4.1356184798807649E-2</v>
      </c>
      <c r="N1990" s="55">
        <v>412</v>
      </c>
      <c r="O1990" s="55">
        <v>2161</v>
      </c>
      <c r="Q1990" s="55">
        <v>50</v>
      </c>
      <c r="R1990" s="55">
        <v>61</v>
      </c>
      <c r="Y1990" s="55">
        <v>0</v>
      </c>
      <c r="AG1990" s="7">
        <f>IF(Q1990&gt;0,RANK(Q1990,(N1990:P1990,Q1990:AE1990)),0)</f>
        <v>4</v>
      </c>
      <c r="AH1990" s="7">
        <f>IF(R1990&gt;0,RANK(R1990,(N1990:P1990,Q1990:AE1990)),0)</f>
        <v>3</v>
      </c>
      <c r="AI1990" s="7">
        <f>IF(T1990&gt;0,RANK(T1990,(N1990:P1990,Q1990:AE1990)),0)</f>
        <v>0</v>
      </c>
      <c r="AJ1990" s="7">
        <f>IF(S1990&gt;0,RANK(S1990,(N1990:P1990,Q1990:AE1990)),0)</f>
        <v>0</v>
      </c>
      <c r="AK1990" s="2">
        <f t="shared" si="767"/>
        <v>1.8628912071535022E-2</v>
      </c>
      <c r="AL1990" s="2">
        <f t="shared" si="768"/>
        <v>2.2727272727272728E-2</v>
      </c>
      <c r="AM1990" s="2">
        <f t="shared" si="769"/>
        <v>0</v>
      </c>
      <c r="AN1990" s="2">
        <f t="shared" si="770"/>
        <v>0</v>
      </c>
      <c r="AP1990" t="s">
        <v>1612</v>
      </c>
      <c r="AQ1990" t="s">
        <v>2082</v>
      </c>
      <c r="AT1990">
        <v>2</v>
      </c>
      <c r="AU1990" s="95">
        <v>48</v>
      </c>
      <c r="AV1990" s="97">
        <v>117</v>
      </c>
      <c r="AW1990" s="100">
        <f t="shared" si="773"/>
        <v>48117</v>
      </c>
      <c r="AY1990" s="7" t="s">
        <v>1461</v>
      </c>
    </row>
    <row r="1991" spans="1:51" ht="13" hidden="1" customHeight="1" outlineLevel="1">
      <c r="A1991" t="s">
        <v>680</v>
      </c>
      <c r="B1991" t="s">
        <v>2082</v>
      </c>
      <c r="C1991" s="1">
        <f t="shared" si="762"/>
        <v>1331</v>
      </c>
      <c r="D1991" s="7">
        <f>IF(N1991&gt;0, RANK(N1991,(N1991:P1991,Q1991:AE1991)),0)</f>
        <v>2</v>
      </c>
      <c r="E1991" s="7">
        <f>IF(O1991&gt;0,RANK(O1991,(N1991:P1991,Q1991:AE1991)),0)</f>
        <v>1</v>
      </c>
      <c r="F1991" s="7">
        <f>IF(P1991&gt;0,RANK(P1991,(N1991:P1991,Q1991:AE1991)),0)</f>
        <v>0</v>
      </c>
      <c r="G1991" s="1">
        <f t="shared" si="771"/>
        <v>782</v>
      </c>
      <c r="H1991" s="2">
        <f t="shared" si="772"/>
        <v>0.58752817430503379</v>
      </c>
      <c r="I1991" s="2"/>
      <c r="J1991" s="2">
        <f t="shared" si="763"/>
        <v>0.18632607062359127</v>
      </c>
      <c r="K1991" s="2">
        <f t="shared" si="764"/>
        <v>0.77385424492862509</v>
      </c>
      <c r="L1991" s="2">
        <f t="shared" si="765"/>
        <v>0</v>
      </c>
      <c r="M1991" s="2">
        <f t="shared" si="766"/>
        <v>3.981968444778361E-2</v>
      </c>
      <c r="N1991" s="55">
        <v>248</v>
      </c>
      <c r="O1991" s="55">
        <v>1030</v>
      </c>
      <c r="Q1991" s="55">
        <v>38</v>
      </c>
      <c r="R1991" s="55">
        <v>15</v>
      </c>
      <c r="Y1991" s="55">
        <v>0</v>
      </c>
      <c r="AG1991" s="7">
        <f>IF(Q1991&gt;0,RANK(Q1991,(N1991:P1991,Q1991:AE1991)),0)</f>
        <v>3</v>
      </c>
      <c r="AH1991" s="7">
        <f>IF(R1991&gt;0,RANK(R1991,(N1991:P1991,Q1991:AE1991)),0)</f>
        <v>4</v>
      </c>
      <c r="AI1991" s="7">
        <f>IF(T1991&gt;0,RANK(T1991,(N1991:P1991,Q1991:AE1991)),0)</f>
        <v>0</v>
      </c>
      <c r="AJ1991" s="7">
        <f>IF(S1991&gt;0,RANK(S1991,(N1991:P1991,Q1991:AE1991)),0)</f>
        <v>0</v>
      </c>
      <c r="AK1991" s="2">
        <f t="shared" si="767"/>
        <v>2.8549962434259956E-2</v>
      </c>
      <c r="AL1991" s="2">
        <f t="shared" si="768"/>
        <v>1.1269722013523666E-2</v>
      </c>
      <c r="AM1991" s="2">
        <f t="shared" si="769"/>
        <v>0</v>
      </c>
      <c r="AN1991" s="2">
        <f t="shared" si="770"/>
        <v>0</v>
      </c>
      <c r="AP1991" t="s">
        <v>680</v>
      </c>
      <c r="AQ1991" t="s">
        <v>2082</v>
      </c>
      <c r="AT1991">
        <v>2</v>
      </c>
      <c r="AU1991" s="95">
        <v>48</v>
      </c>
      <c r="AV1991" s="97">
        <v>119</v>
      </c>
      <c r="AW1991" s="100">
        <f t="shared" si="773"/>
        <v>48119</v>
      </c>
      <c r="AY1991" s="7" t="s">
        <v>1461</v>
      </c>
    </row>
    <row r="1992" spans="1:51" ht="13" hidden="1" customHeight="1" outlineLevel="1">
      <c r="A1992" t="s">
        <v>1289</v>
      </c>
      <c r="B1992" t="s">
        <v>2082</v>
      </c>
      <c r="C1992" s="1">
        <f t="shared" si="762"/>
        <v>142683</v>
      </c>
      <c r="D1992" s="7">
        <f>IF(N1992&gt;0, RANK(N1992,(N1992:P1992,Q1992:AE1992)),0)</f>
        <v>2</v>
      </c>
      <c r="E1992" s="7">
        <f>IF(O1992&gt;0,RANK(O1992,(N1992:P1992,Q1992:AE1992)),0)</f>
        <v>1</v>
      </c>
      <c r="F1992" s="7">
        <f>IF(P1992&gt;0,RANK(P1992,(N1992:P1992,Q1992:AE1992)),0)</f>
        <v>0</v>
      </c>
      <c r="G1992" s="1">
        <f t="shared" si="771"/>
        <v>57073</v>
      </c>
      <c r="H1992" s="2">
        <f t="shared" si="772"/>
        <v>0.39999859829131712</v>
      </c>
      <c r="I1992" s="2"/>
      <c r="J1992" s="2">
        <f t="shared" si="763"/>
        <v>0.27675336234870307</v>
      </c>
      <c r="K1992" s="2">
        <f t="shared" si="764"/>
        <v>0.67675196064002019</v>
      </c>
      <c r="L1992" s="2">
        <f t="shared" si="765"/>
        <v>0</v>
      </c>
      <c r="M1992" s="2">
        <f t="shared" si="766"/>
        <v>4.6494677011276742E-2</v>
      </c>
      <c r="N1992" s="55">
        <v>39488</v>
      </c>
      <c r="O1992" s="55">
        <v>96561</v>
      </c>
      <c r="Q1992" s="55">
        <v>4905</v>
      </c>
      <c r="R1992" s="55">
        <v>1729</v>
      </c>
      <c r="Y1992" s="55">
        <v>0</v>
      </c>
      <c r="AG1992" s="7">
        <f>IF(Q1992&gt;0,RANK(Q1992,(N1992:P1992,Q1992:AE1992)),0)</f>
        <v>3</v>
      </c>
      <c r="AH1992" s="7">
        <f>IF(R1992&gt;0,RANK(R1992,(N1992:P1992,Q1992:AE1992)),0)</f>
        <v>4</v>
      </c>
      <c r="AI1992" s="7">
        <f>IF(T1992&gt;0,RANK(T1992,(N1992:P1992,Q1992:AE1992)),0)</f>
        <v>0</v>
      </c>
      <c r="AJ1992" s="7">
        <f>IF(S1992&gt;0,RANK(S1992,(N1992:P1992,Q1992:AE1992)),0)</f>
        <v>0</v>
      </c>
      <c r="AK1992" s="2">
        <f t="shared" si="767"/>
        <v>3.4376905447740795E-2</v>
      </c>
      <c r="AL1992" s="2">
        <f t="shared" si="768"/>
        <v>1.211777156353595E-2</v>
      </c>
      <c r="AM1992" s="2">
        <f t="shared" si="769"/>
        <v>0</v>
      </c>
      <c r="AN1992" s="2">
        <f t="shared" si="770"/>
        <v>0</v>
      </c>
      <c r="AP1992" t="s">
        <v>1289</v>
      </c>
      <c r="AQ1992" t="s">
        <v>2082</v>
      </c>
      <c r="AT1992">
        <v>2</v>
      </c>
      <c r="AU1992" s="95">
        <v>48</v>
      </c>
      <c r="AV1992" s="97">
        <v>121</v>
      </c>
      <c r="AW1992" s="100">
        <f t="shared" si="773"/>
        <v>48121</v>
      </c>
      <c r="AY1992" s="7" t="s">
        <v>1461</v>
      </c>
    </row>
    <row r="1993" spans="1:51" ht="13" hidden="1" customHeight="1" outlineLevel="1">
      <c r="A1993" t="s">
        <v>601</v>
      </c>
      <c r="B1993" t="s">
        <v>2082</v>
      </c>
      <c r="C1993" s="1">
        <f t="shared" si="762"/>
        <v>3910</v>
      </c>
      <c r="D1993" s="7">
        <f>IF(N1993&gt;0, RANK(N1993,(N1993:P1993,Q1993:AE1993)),0)</f>
        <v>2</v>
      </c>
      <c r="E1993" s="7">
        <f>IF(O1993&gt;0,RANK(O1993,(N1993:P1993,Q1993:AE1993)),0)</f>
        <v>1</v>
      </c>
      <c r="F1993" s="7">
        <f>IF(P1993&gt;0,RANK(P1993,(N1993:P1993,Q1993:AE1993)),0)</f>
        <v>0</v>
      </c>
      <c r="G1993" s="1">
        <f t="shared" si="771"/>
        <v>2753</v>
      </c>
      <c r="H1993" s="2">
        <f t="shared" si="772"/>
        <v>0.7040920716112532</v>
      </c>
      <c r="I1993" s="2"/>
      <c r="J1993" s="2">
        <f t="shared" si="763"/>
        <v>0.13222506393861894</v>
      </c>
      <c r="K1993" s="2">
        <f t="shared" si="764"/>
        <v>0.83631713554987208</v>
      </c>
      <c r="L1993" s="2">
        <f t="shared" si="765"/>
        <v>0</v>
      </c>
      <c r="M1993" s="2">
        <f t="shared" si="766"/>
        <v>3.1457800511509038E-2</v>
      </c>
      <c r="N1993" s="55">
        <v>517</v>
      </c>
      <c r="O1993" s="55">
        <v>3270</v>
      </c>
      <c r="Q1993" s="55">
        <v>101</v>
      </c>
      <c r="R1993" s="55">
        <v>22</v>
      </c>
      <c r="Y1993" s="55">
        <v>0</v>
      </c>
      <c r="AG1993" s="7">
        <f>IF(Q1993&gt;0,RANK(Q1993,(N1993:P1993,Q1993:AE1993)),0)</f>
        <v>3</v>
      </c>
      <c r="AH1993" s="7">
        <f>IF(R1993&gt;0,RANK(R1993,(N1993:P1993,Q1993:AE1993)),0)</f>
        <v>4</v>
      </c>
      <c r="AI1993" s="7">
        <f>IF(T1993&gt;0,RANK(T1993,(N1993:P1993,Q1993:AE1993)),0)</f>
        <v>0</v>
      </c>
      <c r="AJ1993" s="7">
        <f>IF(S1993&gt;0,RANK(S1993,(N1993:P1993,Q1993:AE1993)),0)</f>
        <v>0</v>
      </c>
      <c r="AK1993" s="2">
        <f t="shared" si="767"/>
        <v>2.5831202046035805E-2</v>
      </c>
      <c r="AL1993" s="2">
        <f t="shared" si="768"/>
        <v>5.6265984654731462E-3</v>
      </c>
      <c r="AM1993" s="2">
        <f t="shared" si="769"/>
        <v>0</v>
      </c>
      <c r="AN1993" s="2">
        <f t="shared" si="770"/>
        <v>0</v>
      </c>
      <c r="AP1993" t="s">
        <v>791</v>
      </c>
      <c r="AQ1993" t="s">
        <v>2082</v>
      </c>
      <c r="AT1993">
        <v>2</v>
      </c>
      <c r="AU1993" s="95">
        <v>48</v>
      </c>
      <c r="AV1993" s="97">
        <v>123</v>
      </c>
      <c r="AW1993" s="100">
        <f t="shared" si="773"/>
        <v>48123</v>
      </c>
      <c r="AY1993" s="7" t="s">
        <v>1461</v>
      </c>
    </row>
    <row r="1994" spans="1:51" ht="13" hidden="1" customHeight="1" outlineLevel="1">
      <c r="A1994" t="s">
        <v>792</v>
      </c>
      <c r="B1994" t="s">
        <v>2082</v>
      </c>
      <c r="C1994" s="1">
        <f t="shared" si="762"/>
        <v>499</v>
      </c>
      <c r="D1994" s="7">
        <f>IF(N1994&gt;0, RANK(N1994,(N1994:P1994,Q1994:AE1994)),0)</f>
        <v>2</v>
      </c>
      <c r="E1994" s="7">
        <f>IF(O1994&gt;0,RANK(O1994,(N1994:P1994,Q1994:AE1994)),0)</f>
        <v>1</v>
      </c>
      <c r="F1994" s="7">
        <f>IF(P1994&gt;0,RANK(P1994,(N1994:P1994,Q1994:AE1994)),0)</f>
        <v>0</v>
      </c>
      <c r="G1994" s="1">
        <f t="shared" si="771"/>
        <v>385</v>
      </c>
      <c r="H1994" s="2">
        <f t="shared" si="772"/>
        <v>0.77154308617234468</v>
      </c>
      <c r="I1994" s="2"/>
      <c r="J1994" s="2">
        <f t="shared" si="763"/>
        <v>9.8196392785571143E-2</v>
      </c>
      <c r="K1994" s="2">
        <f t="shared" si="764"/>
        <v>0.86973947895791581</v>
      </c>
      <c r="L1994" s="2">
        <f t="shared" si="765"/>
        <v>0</v>
      </c>
      <c r="M1994" s="2">
        <f t="shared" si="766"/>
        <v>3.2064128256513058E-2</v>
      </c>
      <c r="N1994" s="55">
        <v>49</v>
      </c>
      <c r="O1994" s="55">
        <v>434</v>
      </c>
      <c r="Q1994" s="55">
        <v>8</v>
      </c>
      <c r="R1994" s="55">
        <v>8</v>
      </c>
      <c r="Y1994" s="55">
        <v>0</v>
      </c>
      <c r="AG1994" s="7">
        <f>IF(Q1994&gt;0,RANK(Q1994,(N1994:P1994,Q1994:AE1994)),0)</f>
        <v>3</v>
      </c>
      <c r="AH1994" s="7">
        <f>IF(R1994&gt;0,RANK(R1994,(N1994:P1994,Q1994:AE1994)),0)</f>
        <v>3</v>
      </c>
      <c r="AI1994" s="7">
        <f>IF(T1994&gt;0,RANK(T1994,(N1994:P1994,Q1994:AE1994)),0)</f>
        <v>0</v>
      </c>
      <c r="AJ1994" s="7">
        <f>IF(S1994&gt;0,RANK(S1994,(N1994:P1994,Q1994:AE1994)),0)</f>
        <v>0</v>
      </c>
      <c r="AK1994" s="2">
        <f t="shared" si="767"/>
        <v>1.6032064128256512E-2</v>
      </c>
      <c r="AL1994" s="2">
        <f t="shared" si="768"/>
        <v>1.6032064128256512E-2</v>
      </c>
      <c r="AM1994" s="2">
        <f t="shared" si="769"/>
        <v>0</v>
      </c>
      <c r="AN1994" s="2">
        <f t="shared" si="770"/>
        <v>0</v>
      </c>
      <c r="AP1994" t="s">
        <v>792</v>
      </c>
      <c r="AQ1994" t="s">
        <v>2082</v>
      </c>
      <c r="AT1994">
        <v>2</v>
      </c>
      <c r="AU1994" s="95">
        <v>48</v>
      </c>
      <c r="AV1994" s="97">
        <v>125</v>
      </c>
      <c r="AW1994" s="100">
        <f t="shared" si="773"/>
        <v>48125</v>
      </c>
      <c r="AY1994" s="7" t="s">
        <v>1461</v>
      </c>
    </row>
    <row r="1995" spans="1:51" ht="13" hidden="1" customHeight="1" outlineLevel="1">
      <c r="A1995" t="s">
        <v>2284</v>
      </c>
      <c r="B1995" t="s">
        <v>2082</v>
      </c>
      <c r="C1995" s="1">
        <f t="shared" si="762"/>
        <v>1797</v>
      </c>
      <c r="D1995" s="7">
        <f>IF(N1995&gt;0, RANK(N1995,(N1995:P1995,Q1995:AE1995)),0)</f>
        <v>1</v>
      </c>
      <c r="E1995" s="7">
        <f>IF(O1995&gt;0,RANK(O1995,(N1995:P1995,Q1995:AE1995)),0)</f>
        <v>2</v>
      </c>
      <c r="F1995" s="7">
        <f>IF(P1995&gt;0,RANK(P1995,(N1995:P1995,Q1995:AE1995)),0)</f>
        <v>0</v>
      </c>
      <c r="G1995" s="1">
        <f t="shared" si="771"/>
        <v>525</v>
      </c>
      <c r="H1995" s="2">
        <f t="shared" si="772"/>
        <v>0.29215358931552587</v>
      </c>
      <c r="I1995" s="2"/>
      <c r="J1995" s="2">
        <f t="shared" si="763"/>
        <v>0.62326099053978856</v>
      </c>
      <c r="K1995" s="2">
        <f t="shared" si="764"/>
        <v>0.33110740122426269</v>
      </c>
      <c r="L1995" s="2">
        <f t="shared" si="765"/>
        <v>0</v>
      </c>
      <c r="M1995" s="2">
        <f t="shared" si="766"/>
        <v>4.5631608235948751E-2</v>
      </c>
      <c r="N1995" s="55">
        <v>1120</v>
      </c>
      <c r="O1995" s="55">
        <v>595</v>
      </c>
      <c r="Q1995" s="55">
        <v>38</v>
      </c>
      <c r="R1995" s="55">
        <v>44</v>
      </c>
      <c r="Y1995" s="55">
        <v>0</v>
      </c>
      <c r="AG1995" s="7">
        <f>IF(Q1995&gt;0,RANK(Q1995,(N1995:P1995,Q1995:AE1995)),0)</f>
        <v>4</v>
      </c>
      <c r="AH1995" s="7">
        <f>IF(R1995&gt;0,RANK(R1995,(N1995:P1995,Q1995:AE1995)),0)</f>
        <v>3</v>
      </c>
      <c r="AI1995" s="7">
        <f>IF(T1995&gt;0,RANK(T1995,(N1995:P1995,Q1995:AE1995)),0)</f>
        <v>0</v>
      </c>
      <c r="AJ1995" s="7">
        <f>IF(S1995&gt;0,RANK(S1995,(N1995:P1995,Q1995:AE1995)),0)</f>
        <v>0</v>
      </c>
      <c r="AK1995" s="2">
        <f t="shared" si="767"/>
        <v>2.1146355036171398E-2</v>
      </c>
      <c r="AL1995" s="2">
        <f t="shared" si="768"/>
        <v>2.4485253199777408E-2</v>
      </c>
      <c r="AM1995" s="2">
        <f t="shared" si="769"/>
        <v>0</v>
      </c>
      <c r="AN1995" s="2">
        <f t="shared" si="770"/>
        <v>0</v>
      </c>
      <c r="AP1995" t="s">
        <v>2284</v>
      </c>
      <c r="AQ1995" t="s">
        <v>2082</v>
      </c>
      <c r="AT1995">
        <v>2</v>
      </c>
      <c r="AU1995" s="95">
        <v>48</v>
      </c>
      <c r="AV1995" s="97">
        <v>127</v>
      </c>
      <c r="AW1995" s="100">
        <f t="shared" si="773"/>
        <v>48127</v>
      </c>
      <c r="AY1995" s="7" t="s">
        <v>1461</v>
      </c>
    </row>
    <row r="1996" spans="1:51" ht="13" hidden="1" customHeight="1" outlineLevel="1">
      <c r="A1996" t="s">
        <v>2128</v>
      </c>
      <c r="B1996" t="s">
        <v>2082</v>
      </c>
      <c r="C1996" s="1">
        <f t="shared" ref="C1996:C2059" si="774">SUM(N1996:AE1996)</f>
        <v>927</v>
      </c>
      <c r="D1996" s="7">
        <f>IF(N1996&gt;0, RANK(N1996,(N1996:P1996,Q1996:AE1996)),0)</f>
        <v>2</v>
      </c>
      <c r="E1996" s="7">
        <f>IF(O1996&gt;0,RANK(O1996,(N1996:P1996,Q1996:AE1996)),0)</f>
        <v>1</v>
      </c>
      <c r="F1996" s="7">
        <f>IF(P1996&gt;0,RANK(P1996,(N1996:P1996,Q1996:AE1996)),0)</f>
        <v>0</v>
      </c>
      <c r="G1996" s="1">
        <f t="shared" si="771"/>
        <v>707</v>
      </c>
      <c r="H1996" s="2">
        <f t="shared" si="772"/>
        <v>0.76267529665587919</v>
      </c>
      <c r="I1996" s="2"/>
      <c r="J1996" s="2">
        <f t="shared" ref="J1996:J2059" si="775">IF($C1996=0,"-",N1996/$C1996)</f>
        <v>0.10140237324703344</v>
      </c>
      <c r="K1996" s="2">
        <f t="shared" ref="K1996:K2059" si="776">IF($C1996=0,"-",O1996/$C1996)</f>
        <v>0.86407766990291257</v>
      </c>
      <c r="L1996" s="2">
        <f t="shared" ref="L1996:L2059" si="777">IF($C1996=0,"-",P1996/$C1996)</f>
        <v>0</v>
      </c>
      <c r="M1996" s="2">
        <f t="shared" ref="M1996:M2059" si="778">IF(C1996=0,"-",(1-J1996-K1996-L1996))</f>
        <v>3.4519956850053934E-2</v>
      </c>
      <c r="N1996" s="55">
        <v>94</v>
      </c>
      <c r="O1996" s="55">
        <v>801</v>
      </c>
      <c r="Q1996" s="55">
        <v>24</v>
      </c>
      <c r="R1996" s="55">
        <v>8</v>
      </c>
      <c r="Y1996" s="55">
        <v>0</v>
      </c>
      <c r="AG1996" s="7">
        <f>IF(Q1996&gt;0,RANK(Q1996,(N1996:P1996,Q1996:AE1996)),0)</f>
        <v>3</v>
      </c>
      <c r="AH1996" s="7">
        <f>IF(R1996&gt;0,RANK(R1996,(N1996:P1996,Q1996:AE1996)),0)</f>
        <v>4</v>
      </c>
      <c r="AI1996" s="7">
        <f>IF(T1996&gt;0,RANK(T1996,(N1996:P1996,Q1996:AE1996)),0)</f>
        <v>0</v>
      </c>
      <c r="AJ1996" s="7">
        <f>IF(S1996&gt;0,RANK(S1996,(N1996:P1996,Q1996:AE1996)),0)</f>
        <v>0</v>
      </c>
      <c r="AK1996" s="2">
        <f t="shared" ref="AK1996:AK2059" si="779">IF($C1996=0,"-",Q1996/$C1996)</f>
        <v>2.5889967637540454E-2</v>
      </c>
      <c r="AL1996" s="2">
        <f t="shared" ref="AL1996:AL2059" si="780">IF($C1996=0,"-",R1996/$C1996)</f>
        <v>8.6299892125134836E-3</v>
      </c>
      <c r="AM1996" s="2">
        <f t="shared" ref="AM1996:AM2059" si="781">IF($C1996=0,"-",T1996/$C1996)</f>
        <v>0</v>
      </c>
      <c r="AN1996" s="2">
        <f t="shared" ref="AN1996:AN2059" si="782">IF($C1996=0,"-",S1996/$C1996)</f>
        <v>0</v>
      </c>
      <c r="AP1996" t="s">
        <v>2128</v>
      </c>
      <c r="AQ1996" t="s">
        <v>2082</v>
      </c>
      <c r="AT1996">
        <v>2</v>
      </c>
      <c r="AU1996" s="95">
        <v>48</v>
      </c>
      <c r="AV1996" s="97">
        <v>129</v>
      </c>
      <c r="AW1996" s="100">
        <f t="shared" si="773"/>
        <v>48129</v>
      </c>
      <c r="AY1996" s="7" t="s">
        <v>1461</v>
      </c>
    </row>
    <row r="1997" spans="1:51" ht="13" hidden="1" customHeight="1" outlineLevel="1">
      <c r="A1997" t="s">
        <v>712</v>
      </c>
      <c r="B1997" t="s">
        <v>2082</v>
      </c>
      <c r="C1997" s="1">
        <f t="shared" si="774"/>
        <v>2925</v>
      </c>
      <c r="D1997" s="7">
        <f>IF(N1997&gt;0, RANK(N1997,(N1997:P1997,Q1997:AE1997)),0)</f>
        <v>1</v>
      </c>
      <c r="E1997" s="7">
        <f>IF(O1997&gt;0,RANK(O1997,(N1997:P1997,Q1997:AE1997)),0)</f>
        <v>2</v>
      </c>
      <c r="F1997" s="7">
        <f>IF(P1997&gt;0,RANK(P1997,(N1997:P1997,Q1997:AE1997)),0)</f>
        <v>0</v>
      </c>
      <c r="G1997" s="1">
        <f t="shared" si="771"/>
        <v>1605</v>
      </c>
      <c r="H1997" s="2">
        <f t="shared" si="772"/>
        <v>0.54871794871794877</v>
      </c>
      <c r="I1997" s="2"/>
      <c r="J1997" s="2">
        <f t="shared" si="775"/>
        <v>0.74632478632478627</v>
      </c>
      <c r="K1997" s="2">
        <f t="shared" si="776"/>
        <v>0.19760683760683762</v>
      </c>
      <c r="L1997" s="2">
        <f t="shared" si="777"/>
        <v>0</v>
      </c>
      <c r="M1997" s="2">
        <f t="shared" si="778"/>
        <v>5.6068376068376113E-2</v>
      </c>
      <c r="N1997" s="55">
        <v>2183</v>
      </c>
      <c r="O1997" s="55">
        <v>578</v>
      </c>
      <c r="Q1997" s="55">
        <v>70</v>
      </c>
      <c r="R1997" s="55">
        <v>90</v>
      </c>
      <c r="Y1997" s="55">
        <v>4</v>
      </c>
      <c r="AG1997" s="7">
        <f>IF(Q1997&gt;0,RANK(Q1997,(N1997:P1997,Q1997:AE1997)),0)</f>
        <v>4</v>
      </c>
      <c r="AH1997" s="7">
        <f>IF(R1997&gt;0,RANK(R1997,(N1997:P1997,Q1997:AE1997)),0)</f>
        <v>3</v>
      </c>
      <c r="AI1997" s="7">
        <f>IF(T1997&gt;0,RANK(T1997,(N1997:P1997,Q1997:AE1997)),0)</f>
        <v>0</v>
      </c>
      <c r="AJ1997" s="7">
        <f>IF(S1997&gt;0,RANK(S1997,(N1997:P1997,Q1997:AE1997)),0)</f>
        <v>0</v>
      </c>
      <c r="AK1997" s="2">
        <f t="shared" si="779"/>
        <v>2.3931623931623933E-2</v>
      </c>
      <c r="AL1997" s="2">
        <f t="shared" si="780"/>
        <v>3.0769230769230771E-2</v>
      </c>
      <c r="AM1997" s="2">
        <f t="shared" si="781"/>
        <v>0</v>
      </c>
      <c r="AN1997" s="2">
        <f t="shared" si="782"/>
        <v>0</v>
      </c>
      <c r="AP1997" t="s">
        <v>712</v>
      </c>
      <c r="AQ1997" t="s">
        <v>2082</v>
      </c>
      <c r="AT1997">
        <v>2</v>
      </c>
      <c r="AU1997" s="95">
        <v>48</v>
      </c>
      <c r="AV1997" s="97">
        <v>131</v>
      </c>
      <c r="AW1997" s="100">
        <f t="shared" si="773"/>
        <v>48131</v>
      </c>
      <c r="AY1997" s="7" t="s">
        <v>1461</v>
      </c>
    </row>
    <row r="1998" spans="1:51" ht="13" hidden="1" customHeight="1" outlineLevel="1">
      <c r="A1998" t="s">
        <v>2485</v>
      </c>
      <c r="B1998" t="s">
        <v>2082</v>
      </c>
      <c r="C1998" s="1">
        <f t="shared" si="774"/>
        <v>3861</v>
      </c>
      <c r="D1998" s="7">
        <f>IF(N1998&gt;0, RANK(N1998,(N1998:P1998,Q1998:AE1998)),0)</f>
        <v>2</v>
      </c>
      <c r="E1998" s="7">
        <f>IF(O1998&gt;0,RANK(O1998,(N1998:P1998,Q1998:AE1998)),0)</f>
        <v>1</v>
      </c>
      <c r="F1998" s="7">
        <f>IF(P1998&gt;0,RANK(P1998,(N1998:P1998,Q1998:AE1998)),0)</f>
        <v>0</v>
      </c>
      <c r="G1998" s="1">
        <f t="shared" si="771"/>
        <v>3064</v>
      </c>
      <c r="H1998" s="2">
        <f t="shared" si="772"/>
        <v>0.79357679357679356</v>
      </c>
      <c r="I1998" s="2"/>
      <c r="J1998" s="2">
        <f t="shared" si="775"/>
        <v>8.7542087542087546E-2</v>
      </c>
      <c r="K1998" s="2">
        <f t="shared" si="776"/>
        <v>0.88111888111888115</v>
      </c>
      <c r="L1998" s="2">
        <f t="shared" si="777"/>
        <v>0</v>
      </c>
      <c r="M1998" s="2">
        <f t="shared" si="778"/>
        <v>3.1339031339031265E-2</v>
      </c>
      <c r="N1998" s="55">
        <v>338</v>
      </c>
      <c r="O1998" s="55">
        <v>3402</v>
      </c>
      <c r="Q1998" s="55">
        <v>97</v>
      </c>
      <c r="R1998" s="55">
        <v>24</v>
      </c>
      <c r="Y1998" s="55">
        <v>0</v>
      </c>
      <c r="AG1998" s="7">
        <f>IF(Q1998&gt;0,RANK(Q1998,(N1998:P1998,Q1998:AE1998)),0)</f>
        <v>3</v>
      </c>
      <c r="AH1998" s="7">
        <f>IF(R1998&gt;0,RANK(R1998,(N1998:P1998,Q1998:AE1998)),0)</f>
        <v>4</v>
      </c>
      <c r="AI1998" s="7">
        <f>IF(T1998&gt;0,RANK(T1998,(N1998:P1998,Q1998:AE1998)),0)</f>
        <v>0</v>
      </c>
      <c r="AJ1998" s="7">
        <f>IF(S1998&gt;0,RANK(S1998,(N1998:P1998,Q1998:AE1998)),0)</f>
        <v>0</v>
      </c>
      <c r="AK1998" s="2">
        <f t="shared" si="779"/>
        <v>2.5123025123025122E-2</v>
      </c>
      <c r="AL1998" s="2">
        <f t="shared" si="780"/>
        <v>6.216006216006216E-3</v>
      </c>
      <c r="AM1998" s="2">
        <f t="shared" si="781"/>
        <v>0</v>
      </c>
      <c r="AN1998" s="2">
        <f t="shared" si="782"/>
        <v>0</v>
      </c>
      <c r="AP1998" t="s">
        <v>2485</v>
      </c>
      <c r="AQ1998" t="s">
        <v>2082</v>
      </c>
      <c r="AT1998">
        <v>2</v>
      </c>
      <c r="AU1998" s="95">
        <v>48</v>
      </c>
      <c r="AV1998" s="97">
        <v>133</v>
      </c>
      <c r="AW1998" s="100">
        <f t="shared" si="773"/>
        <v>48133</v>
      </c>
      <c r="AY1998" s="7" t="s">
        <v>1461</v>
      </c>
    </row>
    <row r="1999" spans="1:51" ht="13" hidden="1" customHeight="1" outlineLevel="1">
      <c r="A1999" t="s">
        <v>1759</v>
      </c>
      <c r="B1999" t="s">
        <v>2082</v>
      </c>
      <c r="C1999" s="1">
        <f t="shared" si="774"/>
        <v>14675</v>
      </c>
      <c r="D1999" s="7">
        <f>IF(N1999&gt;0, RANK(N1999,(N1999:P1999,Q1999:AE1999)),0)</f>
        <v>2</v>
      </c>
      <c r="E1999" s="7">
        <f>IF(O1999&gt;0,RANK(O1999,(N1999:P1999,Q1999:AE1999)),0)</f>
        <v>1</v>
      </c>
      <c r="F1999" s="7">
        <f>IF(P1999&gt;0,RANK(P1999,(N1999:P1999,Q1999:AE1999)),0)</f>
        <v>0</v>
      </c>
      <c r="G1999" s="1">
        <f t="shared" si="771"/>
        <v>9695</v>
      </c>
      <c r="H1999" s="2">
        <f t="shared" si="772"/>
        <v>0.6606473594548552</v>
      </c>
      <c r="I1999" s="2"/>
      <c r="J1999" s="2">
        <f t="shared" si="775"/>
        <v>0.15223168654173766</v>
      </c>
      <c r="K1999" s="2">
        <f t="shared" si="776"/>
        <v>0.81287904599659289</v>
      </c>
      <c r="L1999" s="2">
        <f t="shared" si="777"/>
        <v>0</v>
      </c>
      <c r="M1999" s="2">
        <f t="shared" si="778"/>
        <v>3.4889267461669426E-2</v>
      </c>
      <c r="N1999" s="55">
        <v>2234</v>
      </c>
      <c r="O1999" s="55">
        <v>11929</v>
      </c>
      <c r="Q1999" s="55">
        <v>381</v>
      </c>
      <c r="R1999" s="55">
        <v>131</v>
      </c>
      <c r="Y1999" s="55">
        <v>0</v>
      </c>
      <c r="AG1999" s="7">
        <f>IF(Q1999&gt;0,RANK(Q1999,(N1999:P1999,Q1999:AE1999)),0)</f>
        <v>3</v>
      </c>
      <c r="AH1999" s="7">
        <f>IF(R1999&gt;0,RANK(R1999,(N1999:P1999,Q1999:AE1999)),0)</f>
        <v>4</v>
      </c>
      <c r="AI1999" s="7">
        <f>IF(T1999&gt;0,RANK(T1999,(N1999:P1999,Q1999:AE1999)),0)</f>
        <v>0</v>
      </c>
      <c r="AJ1999" s="7">
        <f>IF(S1999&gt;0,RANK(S1999,(N1999:P1999,Q1999:AE1999)),0)</f>
        <v>0</v>
      </c>
      <c r="AK1999" s="2">
        <f t="shared" si="779"/>
        <v>2.5962521294718911E-2</v>
      </c>
      <c r="AL1999" s="2">
        <f t="shared" si="780"/>
        <v>8.9267461669505967E-3</v>
      </c>
      <c r="AM1999" s="2">
        <f t="shared" si="781"/>
        <v>0</v>
      </c>
      <c r="AN1999" s="2">
        <f t="shared" si="782"/>
        <v>0</v>
      </c>
      <c r="AP1999" t="s">
        <v>1759</v>
      </c>
      <c r="AQ1999" t="s">
        <v>2082</v>
      </c>
      <c r="AT1999">
        <v>2</v>
      </c>
      <c r="AU1999" s="95">
        <v>48</v>
      </c>
      <c r="AV1999" s="97">
        <v>135</v>
      </c>
      <c r="AW1999" s="100">
        <f t="shared" si="773"/>
        <v>48135</v>
      </c>
      <c r="AY1999" s="7" t="s">
        <v>1461</v>
      </c>
    </row>
    <row r="2000" spans="1:51" ht="13" hidden="1" customHeight="1" outlineLevel="1">
      <c r="A2000" t="s">
        <v>1713</v>
      </c>
      <c r="B2000" t="s">
        <v>2082</v>
      </c>
      <c r="C2000" s="1">
        <f t="shared" si="774"/>
        <v>730</v>
      </c>
      <c r="D2000" s="7">
        <f>IF(N2000&gt;0, RANK(N2000,(N2000:P2000,Q2000:AE2000)),0)</f>
        <v>2</v>
      </c>
      <c r="E2000" s="7">
        <f>IF(O2000&gt;0,RANK(O2000,(N2000:P2000,Q2000:AE2000)),0)</f>
        <v>1</v>
      </c>
      <c r="F2000" s="7">
        <f>IF(P2000&gt;0,RANK(P2000,(N2000:P2000,Q2000:AE2000)),0)</f>
        <v>0</v>
      </c>
      <c r="G2000" s="1">
        <f t="shared" si="771"/>
        <v>369</v>
      </c>
      <c r="H2000" s="2">
        <f t="shared" si="772"/>
        <v>0.5054794520547945</v>
      </c>
      <c r="I2000" s="2"/>
      <c r="J2000" s="2">
        <f t="shared" si="775"/>
        <v>0.21095890410958903</v>
      </c>
      <c r="K2000" s="2">
        <f t="shared" si="776"/>
        <v>0.71643835616438356</v>
      </c>
      <c r="L2000" s="2">
        <f t="shared" si="777"/>
        <v>0</v>
      </c>
      <c r="M2000" s="2">
        <f t="shared" si="778"/>
        <v>7.2602739726027377E-2</v>
      </c>
      <c r="N2000" s="55">
        <v>154</v>
      </c>
      <c r="O2000" s="55">
        <v>523</v>
      </c>
      <c r="Q2000" s="55">
        <v>32</v>
      </c>
      <c r="R2000" s="55">
        <v>21</v>
      </c>
      <c r="Y2000" s="55">
        <v>0</v>
      </c>
      <c r="AG2000" s="7">
        <f>IF(Q2000&gt;0,RANK(Q2000,(N2000:P2000,Q2000:AE2000)),0)</f>
        <v>3</v>
      </c>
      <c r="AH2000" s="7">
        <f>IF(R2000&gt;0,RANK(R2000,(N2000:P2000,Q2000:AE2000)),0)</f>
        <v>4</v>
      </c>
      <c r="AI2000" s="7">
        <f>IF(T2000&gt;0,RANK(T2000,(N2000:P2000,Q2000:AE2000)),0)</f>
        <v>0</v>
      </c>
      <c r="AJ2000" s="7">
        <f>IF(S2000&gt;0,RANK(S2000,(N2000:P2000,Q2000:AE2000)),0)</f>
        <v>0</v>
      </c>
      <c r="AK2000" s="2">
        <f t="shared" si="779"/>
        <v>4.3835616438356165E-2</v>
      </c>
      <c r="AL2000" s="2">
        <f t="shared" si="780"/>
        <v>2.8767123287671233E-2</v>
      </c>
      <c r="AM2000" s="2">
        <f t="shared" si="781"/>
        <v>0</v>
      </c>
      <c r="AN2000" s="2">
        <f t="shared" si="782"/>
        <v>0</v>
      </c>
      <c r="AP2000" t="s">
        <v>1713</v>
      </c>
      <c r="AQ2000" t="s">
        <v>2082</v>
      </c>
      <c r="AT2000">
        <v>2</v>
      </c>
      <c r="AU2000" s="95">
        <v>48</v>
      </c>
      <c r="AV2000" s="97">
        <v>137</v>
      </c>
      <c r="AW2000" s="100">
        <f t="shared" si="773"/>
        <v>48137</v>
      </c>
      <c r="AY2000" s="7" t="s">
        <v>1461</v>
      </c>
    </row>
    <row r="2001" spans="1:51" ht="13" hidden="1" customHeight="1" outlineLevel="1">
      <c r="A2001" t="s">
        <v>592</v>
      </c>
      <c r="B2001" t="s">
        <v>2082</v>
      </c>
      <c r="C2001" s="1">
        <f t="shared" si="774"/>
        <v>79689</v>
      </c>
      <c r="D2001" s="7">
        <f>IF(N2001&gt;0, RANK(N2001,(N2001:P2001,Q2001:AE2001)),0)</f>
        <v>1</v>
      </c>
      <c r="E2001" s="7">
        <f>IF(O2001&gt;0,RANK(O2001,(N2001:P2001,Q2001:AE2001)),0)</f>
        <v>2</v>
      </c>
      <c r="F2001" s="7">
        <f>IF(P2001&gt;0,RANK(P2001,(N2001:P2001,Q2001:AE2001)),0)</f>
        <v>0</v>
      </c>
      <c r="G2001" s="1">
        <f t="shared" si="771"/>
        <v>11294</v>
      </c>
      <c r="H2001" s="2">
        <f t="shared" si="772"/>
        <v>0.14172595966821017</v>
      </c>
      <c r="I2001" s="2"/>
      <c r="J2001" s="2">
        <f t="shared" si="775"/>
        <v>0.54007453977336894</v>
      </c>
      <c r="K2001" s="2">
        <f t="shared" si="776"/>
        <v>0.39834858010515878</v>
      </c>
      <c r="L2001" s="2">
        <f t="shared" si="777"/>
        <v>0</v>
      </c>
      <c r="M2001" s="2">
        <f t="shared" si="778"/>
        <v>6.1576880121472277E-2</v>
      </c>
      <c r="N2001" s="55">
        <v>43038</v>
      </c>
      <c r="O2001" s="55">
        <v>31744</v>
      </c>
      <c r="Q2001" s="55">
        <v>2804</v>
      </c>
      <c r="R2001" s="55">
        <v>2044</v>
      </c>
      <c r="Y2001" s="55">
        <v>59</v>
      </c>
      <c r="AG2001" s="7">
        <f>IF(Q2001&gt;0,RANK(Q2001,(N2001:P2001,Q2001:AE2001)),0)</f>
        <v>3</v>
      </c>
      <c r="AH2001" s="7">
        <f>IF(R2001&gt;0,RANK(R2001,(N2001:P2001,Q2001:AE2001)),0)</f>
        <v>4</v>
      </c>
      <c r="AI2001" s="7">
        <f>IF(T2001&gt;0,RANK(T2001,(N2001:P2001,Q2001:AE2001)),0)</f>
        <v>0</v>
      </c>
      <c r="AJ2001" s="7">
        <f>IF(S2001&gt;0,RANK(S2001,(N2001:P2001,Q2001:AE2001)),0)</f>
        <v>0</v>
      </c>
      <c r="AK2001" s="2">
        <f t="shared" si="779"/>
        <v>3.5186788640841273E-2</v>
      </c>
      <c r="AL2001" s="2">
        <f t="shared" si="780"/>
        <v>2.5649713260299415E-2</v>
      </c>
      <c r="AM2001" s="2">
        <f t="shared" si="781"/>
        <v>0</v>
      </c>
      <c r="AN2001" s="2">
        <f t="shared" si="782"/>
        <v>0</v>
      </c>
      <c r="AP2001" t="s">
        <v>592</v>
      </c>
      <c r="AQ2001" t="s">
        <v>2082</v>
      </c>
      <c r="AT2001">
        <v>2</v>
      </c>
      <c r="AU2001" s="95">
        <v>48</v>
      </c>
      <c r="AV2001" s="97">
        <v>141</v>
      </c>
      <c r="AW2001" s="100">
        <f t="shared" si="773"/>
        <v>48141</v>
      </c>
      <c r="AY2001" s="7" t="s">
        <v>1461</v>
      </c>
    </row>
    <row r="2002" spans="1:51" ht="13" hidden="1" customHeight="1" outlineLevel="1">
      <c r="A2002" t="s">
        <v>556</v>
      </c>
      <c r="B2002" t="s">
        <v>2082</v>
      </c>
      <c r="C2002" s="1">
        <f t="shared" si="774"/>
        <v>31919</v>
      </c>
      <c r="D2002" s="7">
        <f>IF(N2002&gt;0, RANK(N2002,(N2002:P2002,Q2002:AE2002)),0)</f>
        <v>2</v>
      </c>
      <c r="E2002" s="7">
        <f>IF(O2002&gt;0,RANK(O2002,(N2002:P2002,Q2002:AE2002)),0)</f>
        <v>1</v>
      </c>
      <c r="F2002" s="7">
        <f>IF(P2002&gt;0,RANK(P2002,(N2002:P2002,Q2002:AE2002)),0)</f>
        <v>0</v>
      </c>
      <c r="G2002" s="1">
        <f t="shared" si="771"/>
        <v>17403</v>
      </c>
      <c r="H2002" s="2">
        <f t="shared" si="772"/>
        <v>0.54522384786490807</v>
      </c>
      <c r="I2002" s="2"/>
      <c r="J2002" s="2">
        <f t="shared" si="775"/>
        <v>0.21000031329302296</v>
      </c>
      <c r="K2002" s="2">
        <f t="shared" si="776"/>
        <v>0.75522416115793101</v>
      </c>
      <c r="L2002" s="2">
        <f t="shared" si="777"/>
        <v>0</v>
      </c>
      <c r="M2002" s="2">
        <f t="shared" si="778"/>
        <v>3.477552554904606E-2</v>
      </c>
      <c r="N2002" s="55">
        <v>6703</v>
      </c>
      <c r="O2002" s="55">
        <v>24106</v>
      </c>
      <c r="Q2002" s="55">
        <v>857</v>
      </c>
      <c r="R2002" s="55">
        <v>220</v>
      </c>
      <c r="Y2002" s="55">
        <v>33</v>
      </c>
      <c r="AG2002" s="7">
        <f>IF(Q2002&gt;0,RANK(Q2002,(N2002:P2002,Q2002:AE2002)),0)</f>
        <v>3</v>
      </c>
      <c r="AH2002" s="7">
        <f>IF(R2002&gt;0,RANK(R2002,(N2002:P2002,Q2002:AE2002)),0)</f>
        <v>4</v>
      </c>
      <c r="AI2002" s="7">
        <f>IF(T2002&gt;0,RANK(T2002,(N2002:P2002,Q2002:AE2002)),0)</f>
        <v>0</v>
      </c>
      <c r="AJ2002" s="7">
        <f>IF(S2002&gt;0,RANK(S2002,(N2002:P2002,Q2002:AE2002)),0)</f>
        <v>0</v>
      </c>
      <c r="AK2002" s="2">
        <f t="shared" si="779"/>
        <v>2.6849212068047246E-2</v>
      </c>
      <c r="AL2002" s="2">
        <f t="shared" si="780"/>
        <v>6.8924465052163288E-3</v>
      </c>
      <c r="AM2002" s="2">
        <f t="shared" si="781"/>
        <v>0</v>
      </c>
      <c r="AN2002" s="2">
        <f t="shared" si="782"/>
        <v>0</v>
      </c>
      <c r="AP2002" t="s">
        <v>556</v>
      </c>
      <c r="AQ2002" t="s">
        <v>2082</v>
      </c>
      <c r="AT2002">
        <v>2</v>
      </c>
      <c r="AU2002" s="95">
        <v>48</v>
      </c>
      <c r="AV2002" s="97">
        <v>139</v>
      </c>
      <c r="AW2002" s="100">
        <f t="shared" si="773"/>
        <v>48139</v>
      </c>
      <c r="AY2002" s="7" t="s">
        <v>1461</v>
      </c>
    </row>
    <row r="2003" spans="1:51" ht="13" hidden="1" customHeight="1" outlineLevel="1">
      <c r="A2003" t="s">
        <v>1096</v>
      </c>
      <c r="B2003" t="s">
        <v>2082</v>
      </c>
      <c r="C2003" s="1">
        <f t="shared" si="774"/>
        <v>7254</v>
      </c>
      <c r="D2003" s="7">
        <f>IF(N2003&gt;0, RANK(N2003,(N2003:P2003,Q2003:AE2003)),0)</f>
        <v>2</v>
      </c>
      <c r="E2003" s="7">
        <f>IF(O2003&gt;0,RANK(O2003,(N2003:P2003,Q2003:AE2003)),0)</f>
        <v>1</v>
      </c>
      <c r="F2003" s="7">
        <f>IF(P2003&gt;0,RANK(P2003,(N2003:P2003,Q2003:AE2003)),0)</f>
        <v>0</v>
      </c>
      <c r="G2003" s="1">
        <f t="shared" si="771"/>
        <v>5092</v>
      </c>
      <c r="H2003" s="2">
        <f t="shared" si="772"/>
        <v>0.70195754066721805</v>
      </c>
      <c r="I2003" s="2"/>
      <c r="J2003" s="2">
        <f t="shared" si="775"/>
        <v>0.13247863247863248</v>
      </c>
      <c r="K2003" s="2">
        <f t="shared" si="776"/>
        <v>0.83443617314585061</v>
      </c>
      <c r="L2003" s="2">
        <f t="shared" si="777"/>
        <v>0</v>
      </c>
      <c r="M2003" s="2">
        <f t="shared" si="778"/>
        <v>3.3085194375516935E-2</v>
      </c>
      <c r="N2003" s="55">
        <v>961</v>
      </c>
      <c r="O2003" s="55">
        <v>6053</v>
      </c>
      <c r="Q2003" s="55">
        <v>187</v>
      </c>
      <c r="R2003" s="55">
        <v>53</v>
      </c>
      <c r="Y2003" s="55">
        <v>0</v>
      </c>
      <c r="AG2003" s="7">
        <f>IF(Q2003&gt;0,RANK(Q2003,(N2003:P2003,Q2003:AE2003)),0)</f>
        <v>3</v>
      </c>
      <c r="AH2003" s="7">
        <f>IF(R2003&gt;0,RANK(R2003,(N2003:P2003,Q2003:AE2003)),0)</f>
        <v>4</v>
      </c>
      <c r="AI2003" s="7">
        <f>IF(T2003&gt;0,RANK(T2003,(N2003:P2003,Q2003:AE2003)),0)</f>
        <v>0</v>
      </c>
      <c r="AJ2003" s="7">
        <f>IF(S2003&gt;0,RANK(S2003,(N2003:P2003,Q2003:AE2003)),0)</f>
        <v>0</v>
      </c>
      <c r="AK2003" s="2">
        <f t="shared" si="779"/>
        <v>2.5778880617590295E-2</v>
      </c>
      <c r="AL2003" s="2">
        <f t="shared" si="780"/>
        <v>7.3063137579266616E-3</v>
      </c>
      <c r="AM2003" s="2">
        <f t="shared" si="781"/>
        <v>0</v>
      </c>
      <c r="AN2003" s="2">
        <f t="shared" si="782"/>
        <v>0</v>
      </c>
      <c r="AP2003" t="s">
        <v>1096</v>
      </c>
      <c r="AQ2003" t="s">
        <v>2082</v>
      </c>
      <c r="AT2003">
        <v>2</v>
      </c>
      <c r="AU2003" s="95">
        <v>48</v>
      </c>
      <c r="AV2003" s="97">
        <v>143</v>
      </c>
      <c r="AW2003" s="100">
        <f t="shared" si="773"/>
        <v>48143</v>
      </c>
      <c r="AY2003" s="7" t="s">
        <v>1461</v>
      </c>
    </row>
    <row r="2004" spans="1:51" ht="13" hidden="1" customHeight="1" outlineLevel="1">
      <c r="A2004" t="s">
        <v>920</v>
      </c>
      <c r="B2004" t="s">
        <v>2082</v>
      </c>
      <c r="C2004" s="1">
        <f t="shared" si="774"/>
        <v>2970</v>
      </c>
      <c r="D2004" s="7">
        <f>IF(N2004&gt;0, RANK(N2004,(N2004:P2004,Q2004:AE2004)),0)</f>
        <v>2</v>
      </c>
      <c r="E2004" s="7">
        <f>IF(O2004&gt;0,RANK(O2004,(N2004:P2004,Q2004:AE2004)),0)</f>
        <v>1</v>
      </c>
      <c r="F2004" s="7">
        <f>IF(P2004&gt;0,RANK(P2004,(N2004:P2004,Q2004:AE2004)),0)</f>
        <v>0</v>
      </c>
      <c r="G2004" s="1">
        <f t="shared" ref="G2004:G2067" si="783">IF(C2004&gt;0,MAX(N2004:P2004)-LARGE(N2004:P2004,2),0)</f>
        <v>1355</v>
      </c>
      <c r="H2004" s="2">
        <f t="shared" ref="H2004:H2067" si="784">IF(C2004&gt;0,G2004/C2004,0)</f>
        <v>0.45622895622895621</v>
      </c>
      <c r="I2004" s="2"/>
      <c r="J2004" s="2">
        <f t="shared" si="775"/>
        <v>0.25925925925925924</v>
      </c>
      <c r="K2004" s="2">
        <f t="shared" si="776"/>
        <v>0.71548821548821551</v>
      </c>
      <c r="L2004" s="2">
        <f t="shared" si="777"/>
        <v>0</v>
      </c>
      <c r="M2004" s="2">
        <f t="shared" si="778"/>
        <v>2.5252525252525193E-2</v>
      </c>
      <c r="N2004" s="55">
        <v>770</v>
      </c>
      <c r="O2004" s="55">
        <v>2125</v>
      </c>
      <c r="Q2004" s="55">
        <v>59</v>
      </c>
      <c r="R2004" s="55">
        <v>16</v>
      </c>
      <c r="Y2004" s="55">
        <v>0</v>
      </c>
      <c r="AG2004" s="7">
        <f>IF(Q2004&gt;0,RANK(Q2004,(N2004:P2004,Q2004:AE2004)),0)</f>
        <v>3</v>
      </c>
      <c r="AH2004" s="7">
        <f>IF(R2004&gt;0,RANK(R2004,(N2004:P2004,Q2004:AE2004)),0)</f>
        <v>4</v>
      </c>
      <c r="AI2004" s="7">
        <f>IF(T2004&gt;0,RANK(T2004,(N2004:P2004,Q2004:AE2004)),0)</f>
        <v>0</v>
      </c>
      <c r="AJ2004" s="7">
        <f>IF(S2004&gt;0,RANK(S2004,(N2004:P2004,Q2004:AE2004)),0)</f>
        <v>0</v>
      </c>
      <c r="AK2004" s="2">
        <f t="shared" si="779"/>
        <v>1.9865319865319864E-2</v>
      </c>
      <c r="AL2004" s="2">
        <f t="shared" si="780"/>
        <v>5.3872053872053875E-3</v>
      </c>
      <c r="AM2004" s="2">
        <f t="shared" si="781"/>
        <v>0</v>
      </c>
      <c r="AN2004" s="2">
        <f t="shared" si="782"/>
        <v>0</v>
      </c>
      <c r="AP2004" t="s">
        <v>920</v>
      </c>
      <c r="AQ2004" t="s">
        <v>2082</v>
      </c>
      <c r="AT2004">
        <v>2</v>
      </c>
      <c r="AU2004" s="95">
        <v>48</v>
      </c>
      <c r="AV2004" s="97">
        <v>145</v>
      </c>
      <c r="AW2004" s="100">
        <f t="shared" si="773"/>
        <v>48145</v>
      </c>
      <c r="AY2004" s="7" t="s">
        <v>1461</v>
      </c>
    </row>
    <row r="2005" spans="1:51" ht="13" hidden="1" customHeight="1" outlineLevel="1">
      <c r="A2005" t="s">
        <v>2018</v>
      </c>
      <c r="B2005" t="s">
        <v>2082</v>
      </c>
      <c r="C2005" s="1">
        <f t="shared" si="774"/>
        <v>6352</v>
      </c>
      <c r="D2005" s="7">
        <f>IF(N2005&gt;0, RANK(N2005,(N2005:P2005,Q2005:AE2005)),0)</f>
        <v>2</v>
      </c>
      <c r="E2005" s="7">
        <f>IF(O2005&gt;0,RANK(O2005,(N2005:P2005,Q2005:AE2005)),0)</f>
        <v>1</v>
      </c>
      <c r="F2005" s="7">
        <f>IF(P2005&gt;0,RANK(P2005,(N2005:P2005,Q2005:AE2005)),0)</f>
        <v>0</v>
      </c>
      <c r="G2005" s="1">
        <f t="shared" si="783"/>
        <v>3863</v>
      </c>
      <c r="H2005" s="2">
        <f t="shared" si="784"/>
        <v>0.60815491183879089</v>
      </c>
      <c r="I2005" s="2"/>
      <c r="J2005" s="2">
        <f t="shared" si="775"/>
        <v>0.17758186397984888</v>
      </c>
      <c r="K2005" s="2">
        <f t="shared" si="776"/>
        <v>0.78573677581863977</v>
      </c>
      <c r="L2005" s="2">
        <f t="shared" si="777"/>
        <v>0</v>
      </c>
      <c r="M2005" s="2">
        <f t="shared" si="778"/>
        <v>3.6681360201511359E-2</v>
      </c>
      <c r="N2005" s="55">
        <v>1128</v>
      </c>
      <c r="O2005" s="55">
        <v>4991</v>
      </c>
      <c r="Q2005" s="55">
        <v>171</v>
      </c>
      <c r="R2005" s="55">
        <v>61</v>
      </c>
      <c r="Y2005" s="55">
        <v>1</v>
      </c>
      <c r="AG2005" s="7">
        <f>IF(Q2005&gt;0,RANK(Q2005,(N2005:P2005,Q2005:AE2005)),0)</f>
        <v>3</v>
      </c>
      <c r="AH2005" s="7">
        <f>IF(R2005&gt;0,RANK(R2005,(N2005:P2005,Q2005:AE2005)),0)</f>
        <v>4</v>
      </c>
      <c r="AI2005" s="7">
        <f>IF(T2005&gt;0,RANK(T2005,(N2005:P2005,Q2005:AE2005)),0)</f>
        <v>0</v>
      </c>
      <c r="AJ2005" s="7">
        <f>IF(S2005&gt;0,RANK(S2005,(N2005:P2005,Q2005:AE2005)),0)</f>
        <v>0</v>
      </c>
      <c r="AK2005" s="2">
        <f t="shared" si="779"/>
        <v>2.6920654911838791E-2</v>
      </c>
      <c r="AL2005" s="2">
        <f t="shared" si="780"/>
        <v>9.6032745591939552E-3</v>
      </c>
      <c r="AM2005" s="2">
        <f t="shared" si="781"/>
        <v>0</v>
      </c>
      <c r="AN2005" s="2">
        <f t="shared" si="782"/>
        <v>0</v>
      </c>
      <c r="AP2005" t="s">
        <v>2018</v>
      </c>
      <c r="AQ2005" t="s">
        <v>2082</v>
      </c>
      <c r="AT2005">
        <v>2</v>
      </c>
      <c r="AU2005" s="95">
        <v>48</v>
      </c>
      <c r="AV2005" s="97">
        <v>147</v>
      </c>
      <c r="AW2005" s="100">
        <f t="shared" si="773"/>
        <v>48147</v>
      </c>
      <c r="AY2005" s="7" t="s">
        <v>1461</v>
      </c>
    </row>
    <row r="2006" spans="1:51" ht="13" hidden="1" customHeight="1" outlineLevel="1">
      <c r="A2006" t="s">
        <v>1929</v>
      </c>
      <c r="B2006" t="s">
        <v>2082</v>
      </c>
      <c r="C2006" s="1">
        <f t="shared" si="774"/>
        <v>7427</v>
      </c>
      <c r="D2006" s="7">
        <f>IF(N2006&gt;0, RANK(N2006,(N2006:P2006,Q2006:AE2006)),0)</f>
        <v>2</v>
      </c>
      <c r="E2006" s="7">
        <f>IF(O2006&gt;0,RANK(O2006,(N2006:P2006,Q2006:AE2006)),0)</f>
        <v>1</v>
      </c>
      <c r="F2006" s="7">
        <f>IF(P2006&gt;0,RANK(P2006,(N2006:P2006,Q2006:AE2006)),0)</f>
        <v>0</v>
      </c>
      <c r="G2006" s="1">
        <f t="shared" si="783"/>
        <v>4833</v>
      </c>
      <c r="H2006" s="2">
        <f t="shared" si="784"/>
        <v>0.65073380907499667</v>
      </c>
      <c r="I2006" s="2"/>
      <c r="J2006" s="2">
        <f t="shared" si="775"/>
        <v>0.15941833849468157</v>
      </c>
      <c r="K2006" s="2">
        <f t="shared" si="776"/>
        <v>0.81015214756967824</v>
      </c>
      <c r="L2006" s="2">
        <f t="shared" si="777"/>
        <v>0</v>
      </c>
      <c r="M2006" s="2">
        <f t="shared" si="778"/>
        <v>3.0429513935640196E-2</v>
      </c>
      <c r="N2006" s="55">
        <v>1184</v>
      </c>
      <c r="O2006" s="55">
        <v>6017</v>
      </c>
      <c r="Q2006" s="55">
        <v>176</v>
      </c>
      <c r="R2006" s="55">
        <v>46</v>
      </c>
      <c r="Y2006" s="55">
        <v>4</v>
      </c>
      <c r="AG2006" s="7">
        <f>IF(Q2006&gt;0,RANK(Q2006,(N2006:P2006,Q2006:AE2006)),0)</f>
        <v>3</v>
      </c>
      <c r="AH2006" s="7">
        <f>IF(R2006&gt;0,RANK(R2006,(N2006:P2006,Q2006:AE2006)),0)</f>
        <v>4</v>
      </c>
      <c r="AI2006" s="7">
        <f>IF(T2006&gt;0,RANK(T2006,(N2006:P2006,Q2006:AE2006)),0)</f>
        <v>0</v>
      </c>
      <c r="AJ2006" s="7">
        <f>IF(S2006&gt;0,RANK(S2006,(N2006:P2006,Q2006:AE2006)),0)</f>
        <v>0</v>
      </c>
      <c r="AK2006" s="2">
        <f t="shared" si="779"/>
        <v>2.3697320587047259E-2</v>
      </c>
      <c r="AL2006" s="2">
        <f t="shared" si="780"/>
        <v>6.1936178807055339E-3</v>
      </c>
      <c r="AM2006" s="2">
        <f t="shared" si="781"/>
        <v>0</v>
      </c>
      <c r="AN2006" s="2">
        <f t="shared" si="782"/>
        <v>0</v>
      </c>
      <c r="AP2006" t="s">
        <v>1929</v>
      </c>
      <c r="AQ2006" t="s">
        <v>2082</v>
      </c>
      <c r="AT2006">
        <v>2</v>
      </c>
      <c r="AU2006" s="95">
        <v>48</v>
      </c>
      <c r="AV2006" s="97">
        <v>149</v>
      </c>
      <c r="AW2006" s="100">
        <f t="shared" si="773"/>
        <v>48149</v>
      </c>
      <c r="AY2006" s="7" t="s">
        <v>1461</v>
      </c>
    </row>
    <row r="2007" spans="1:51" ht="13" hidden="1" customHeight="1" outlineLevel="1">
      <c r="A2007" t="s">
        <v>921</v>
      </c>
      <c r="B2007" t="s">
        <v>2082</v>
      </c>
      <c r="C2007" s="1">
        <f t="shared" si="774"/>
        <v>1203</v>
      </c>
      <c r="D2007" s="7">
        <f>IF(N2007&gt;0, RANK(N2007,(N2007:P2007,Q2007:AE2007)),0)</f>
        <v>2</v>
      </c>
      <c r="E2007" s="7">
        <f>IF(O2007&gt;0,RANK(O2007,(N2007:P2007,Q2007:AE2007)),0)</f>
        <v>1</v>
      </c>
      <c r="F2007" s="7">
        <f>IF(P2007&gt;0,RANK(P2007,(N2007:P2007,Q2007:AE2007)),0)</f>
        <v>0</v>
      </c>
      <c r="G2007" s="1">
        <f t="shared" si="783"/>
        <v>449</v>
      </c>
      <c r="H2007" s="2">
        <f t="shared" si="784"/>
        <v>0.37323358270989193</v>
      </c>
      <c r="I2007" s="2"/>
      <c r="J2007" s="2">
        <f t="shared" si="775"/>
        <v>0.29842061512884455</v>
      </c>
      <c r="K2007" s="2">
        <f t="shared" si="776"/>
        <v>0.67165419783873648</v>
      </c>
      <c r="L2007" s="2">
        <f t="shared" si="777"/>
        <v>0</v>
      </c>
      <c r="M2007" s="2">
        <f t="shared" si="778"/>
        <v>2.9925187032418976E-2</v>
      </c>
      <c r="N2007" s="55">
        <v>359</v>
      </c>
      <c r="O2007" s="55">
        <v>808</v>
      </c>
      <c r="Q2007" s="55">
        <v>24</v>
      </c>
      <c r="R2007" s="55">
        <v>12</v>
      </c>
      <c r="Y2007" s="55">
        <v>0</v>
      </c>
      <c r="AG2007" s="7">
        <f>IF(Q2007&gt;0,RANK(Q2007,(N2007:P2007,Q2007:AE2007)),0)</f>
        <v>3</v>
      </c>
      <c r="AH2007" s="7">
        <f>IF(R2007&gt;0,RANK(R2007,(N2007:P2007,Q2007:AE2007)),0)</f>
        <v>4</v>
      </c>
      <c r="AI2007" s="7">
        <f>IF(T2007&gt;0,RANK(T2007,(N2007:P2007,Q2007:AE2007)),0)</f>
        <v>0</v>
      </c>
      <c r="AJ2007" s="7">
        <f>IF(S2007&gt;0,RANK(S2007,(N2007:P2007,Q2007:AE2007)),0)</f>
        <v>0</v>
      </c>
      <c r="AK2007" s="2">
        <f t="shared" si="779"/>
        <v>1.9950124688279301E-2</v>
      </c>
      <c r="AL2007" s="2">
        <f t="shared" si="780"/>
        <v>9.9750623441396506E-3</v>
      </c>
      <c r="AM2007" s="2">
        <f t="shared" si="781"/>
        <v>0</v>
      </c>
      <c r="AN2007" s="2">
        <f t="shared" si="782"/>
        <v>0</v>
      </c>
      <c r="AP2007" t="s">
        <v>921</v>
      </c>
      <c r="AQ2007" t="s">
        <v>2082</v>
      </c>
      <c r="AT2007">
        <v>2</v>
      </c>
      <c r="AU2007" s="95">
        <v>48</v>
      </c>
      <c r="AV2007" s="97">
        <v>151</v>
      </c>
      <c r="AW2007" s="100">
        <f t="shared" si="773"/>
        <v>48151</v>
      </c>
      <c r="AY2007" s="7" t="s">
        <v>1461</v>
      </c>
    </row>
    <row r="2008" spans="1:51" ht="13" hidden="1" customHeight="1" outlineLevel="1">
      <c r="A2008" t="s">
        <v>1675</v>
      </c>
      <c r="B2008" t="s">
        <v>2082</v>
      </c>
      <c r="C2008" s="1">
        <f t="shared" si="774"/>
        <v>1081</v>
      </c>
      <c r="D2008" s="7">
        <f>IF(N2008&gt;0, RANK(N2008,(N2008:P2008,Q2008:AE2008)),0)</f>
        <v>2</v>
      </c>
      <c r="E2008" s="7">
        <f>IF(O2008&gt;0,RANK(O2008,(N2008:P2008,Q2008:AE2008)),0)</f>
        <v>1</v>
      </c>
      <c r="F2008" s="7">
        <f>IF(P2008&gt;0,RANK(P2008,(N2008:P2008,Q2008:AE2008)),0)</f>
        <v>0</v>
      </c>
      <c r="G2008" s="1">
        <f t="shared" si="783"/>
        <v>837</v>
      </c>
      <c r="H2008" s="2">
        <f t="shared" si="784"/>
        <v>0.77428307123034223</v>
      </c>
      <c r="I2008" s="2"/>
      <c r="J2008" s="2">
        <f t="shared" si="775"/>
        <v>0.10175763182238667</v>
      </c>
      <c r="K2008" s="2">
        <f t="shared" si="776"/>
        <v>0.87604070305272896</v>
      </c>
      <c r="L2008" s="2">
        <f t="shared" si="777"/>
        <v>0</v>
      </c>
      <c r="M2008" s="2">
        <f t="shared" si="778"/>
        <v>2.2201665124884307E-2</v>
      </c>
      <c r="N2008" s="55">
        <v>110</v>
      </c>
      <c r="O2008" s="55">
        <v>947</v>
      </c>
      <c r="Q2008" s="55">
        <v>13</v>
      </c>
      <c r="R2008" s="55">
        <v>11</v>
      </c>
      <c r="Y2008" s="55">
        <v>0</v>
      </c>
      <c r="AG2008" s="7">
        <f>IF(Q2008&gt;0,RANK(Q2008,(N2008:P2008,Q2008:AE2008)),0)</f>
        <v>3</v>
      </c>
      <c r="AH2008" s="7">
        <f>IF(R2008&gt;0,RANK(R2008,(N2008:P2008,Q2008:AE2008)),0)</f>
        <v>4</v>
      </c>
      <c r="AI2008" s="7">
        <f>IF(T2008&gt;0,RANK(T2008,(N2008:P2008,Q2008:AE2008)),0)</f>
        <v>0</v>
      </c>
      <c r="AJ2008" s="7">
        <f>IF(S2008&gt;0,RANK(S2008,(N2008:P2008,Q2008:AE2008)),0)</f>
        <v>0</v>
      </c>
      <c r="AK2008" s="2">
        <f t="shared" si="779"/>
        <v>1.2025901942645698E-2</v>
      </c>
      <c r="AL2008" s="2">
        <f t="shared" si="780"/>
        <v>1.0175763182238668E-2</v>
      </c>
      <c r="AM2008" s="2">
        <f t="shared" si="781"/>
        <v>0</v>
      </c>
      <c r="AN2008" s="2">
        <f t="shared" si="782"/>
        <v>0</v>
      </c>
      <c r="AP2008" t="s">
        <v>1675</v>
      </c>
      <c r="AQ2008" t="s">
        <v>2082</v>
      </c>
      <c r="AT2008">
        <v>2</v>
      </c>
      <c r="AU2008" s="95">
        <v>48</v>
      </c>
      <c r="AV2008" s="97">
        <v>153</v>
      </c>
      <c r="AW2008" s="100">
        <f t="shared" si="773"/>
        <v>48153</v>
      </c>
      <c r="AY2008" s="7" t="s">
        <v>1461</v>
      </c>
    </row>
    <row r="2009" spans="1:51" ht="13" hidden="1" customHeight="1" outlineLevel="1">
      <c r="A2009" t="s">
        <v>1617</v>
      </c>
      <c r="B2009" t="s">
        <v>2082</v>
      </c>
      <c r="C2009" s="1">
        <f t="shared" si="774"/>
        <v>295</v>
      </c>
      <c r="D2009" s="7">
        <f>IF(N2009&gt;0, RANK(N2009,(N2009:P2009,Q2009:AE2009)),0)</f>
        <v>2</v>
      </c>
      <c r="E2009" s="7">
        <f>IF(O2009&gt;0,RANK(O2009,(N2009:P2009,Q2009:AE2009)),0)</f>
        <v>1</v>
      </c>
      <c r="F2009" s="7">
        <f>IF(P2009&gt;0,RANK(P2009,(N2009:P2009,Q2009:AE2009)),0)</f>
        <v>0</v>
      </c>
      <c r="G2009" s="1">
        <f t="shared" si="783"/>
        <v>106</v>
      </c>
      <c r="H2009" s="2">
        <f t="shared" si="784"/>
        <v>0.35932203389830508</v>
      </c>
      <c r="I2009" s="2"/>
      <c r="J2009" s="2">
        <f t="shared" si="775"/>
        <v>0.30508474576271188</v>
      </c>
      <c r="K2009" s="2">
        <f t="shared" si="776"/>
        <v>0.66440677966101691</v>
      </c>
      <c r="L2009" s="2">
        <f t="shared" si="777"/>
        <v>0</v>
      </c>
      <c r="M2009" s="2">
        <f t="shared" si="778"/>
        <v>3.050847457627115E-2</v>
      </c>
      <c r="N2009" s="55">
        <v>90</v>
      </c>
      <c r="O2009" s="55">
        <v>196</v>
      </c>
      <c r="Q2009" s="55">
        <v>9</v>
      </c>
      <c r="R2009" s="55">
        <v>0</v>
      </c>
      <c r="Y2009" s="55">
        <v>0</v>
      </c>
      <c r="AG2009" s="7">
        <f>IF(Q2009&gt;0,RANK(Q2009,(N2009:P2009,Q2009:AE2009)),0)</f>
        <v>3</v>
      </c>
      <c r="AH2009" s="7">
        <f>IF(R2009&gt;0,RANK(R2009,(N2009:P2009,Q2009:AE2009)),0)</f>
        <v>0</v>
      </c>
      <c r="AI2009" s="7">
        <f>IF(T2009&gt;0,RANK(T2009,(N2009:P2009,Q2009:AE2009)),0)</f>
        <v>0</v>
      </c>
      <c r="AJ2009" s="7">
        <f>IF(S2009&gt;0,RANK(S2009,(N2009:P2009,Q2009:AE2009)),0)</f>
        <v>0</v>
      </c>
      <c r="AK2009" s="2">
        <f t="shared" si="779"/>
        <v>3.0508474576271188E-2</v>
      </c>
      <c r="AL2009" s="2">
        <f t="shared" si="780"/>
        <v>0</v>
      </c>
      <c r="AM2009" s="2">
        <f t="shared" si="781"/>
        <v>0</v>
      </c>
      <c r="AN2009" s="2">
        <f t="shared" si="782"/>
        <v>0</v>
      </c>
      <c r="AP2009" t="s">
        <v>1617</v>
      </c>
      <c r="AQ2009" t="s">
        <v>2082</v>
      </c>
      <c r="AT2009">
        <v>2</v>
      </c>
      <c r="AU2009" s="95">
        <v>48</v>
      </c>
      <c r="AV2009" s="97">
        <v>155</v>
      </c>
      <c r="AW2009" s="100">
        <f t="shared" si="773"/>
        <v>48155</v>
      </c>
      <c r="AY2009" s="7" t="s">
        <v>1461</v>
      </c>
    </row>
    <row r="2010" spans="1:51" ht="13" hidden="1" customHeight="1" outlineLevel="1">
      <c r="A2010" t="s">
        <v>1465</v>
      </c>
      <c r="B2010" t="s">
        <v>2082</v>
      </c>
      <c r="C2010" s="1">
        <f t="shared" si="774"/>
        <v>131061</v>
      </c>
      <c r="D2010" s="7">
        <f>IF(N2010&gt;0, RANK(N2010,(N2010:P2010,Q2010:AE2010)),0)</f>
        <v>2</v>
      </c>
      <c r="E2010" s="7">
        <f>IF(O2010&gt;0,RANK(O2010,(N2010:P2010,Q2010:AE2010)),0)</f>
        <v>1</v>
      </c>
      <c r="F2010" s="7">
        <f>IF(P2010&gt;0,RANK(P2010,(N2010:P2010,Q2010:AE2010)),0)</f>
        <v>0</v>
      </c>
      <c r="G2010" s="1">
        <f t="shared" si="783"/>
        <v>24865</v>
      </c>
      <c r="H2010" s="2">
        <f t="shared" si="784"/>
        <v>0.18972081702413379</v>
      </c>
      <c r="I2010" s="2"/>
      <c r="J2010" s="2">
        <f t="shared" si="775"/>
        <v>0.39036784398104701</v>
      </c>
      <c r="K2010" s="2">
        <f t="shared" si="776"/>
        <v>0.58008866100518075</v>
      </c>
      <c r="L2010" s="2">
        <f t="shared" si="777"/>
        <v>0</v>
      </c>
      <c r="M2010" s="2">
        <f t="shared" si="778"/>
        <v>2.9543495013772292E-2</v>
      </c>
      <c r="N2010" s="55">
        <v>51162</v>
      </c>
      <c r="O2010" s="55">
        <v>76027</v>
      </c>
      <c r="Q2010" s="55">
        <v>2936</v>
      </c>
      <c r="R2010" s="55">
        <v>920</v>
      </c>
      <c r="Y2010" s="55">
        <v>16</v>
      </c>
      <c r="AG2010" s="7">
        <f>IF(Q2010&gt;0,RANK(Q2010,(N2010:P2010,Q2010:AE2010)),0)</f>
        <v>3</v>
      </c>
      <c r="AH2010" s="7">
        <f>IF(R2010&gt;0,RANK(R2010,(N2010:P2010,Q2010:AE2010)),0)</f>
        <v>4</v>
      </c>
      <c r="AI2010" s="7">
        <f>IF(T2010&gt;0,RANK(T2010,(N2010:P2010,Q2010:AE2010)),0)</f>
        <v>0</v>
      </c>
      <c r="AJ2010" s="7">
        <f>IF(S2010&gt;0,RANK(S2010,(N2010:P2010,Q2010:AE2010)),0)</f>
        <v>0</v>
      </c>
      <c r="AK2010" s="2">
        <f t="shared" si="779"/>
        <v>2.2401782376145461E-2</v>
      </c>
      <c r="AL2010" s="2">
        <f t="shared" si="780"/>
        <v>7.0196320797186046E-3</v>
      </c>
      <c r="AM2010" s="2">
        <f t="shared" si="781"/>
        <v>0</v>
      </c>
      <c r="AN2010" s="2">
        <f t="shared" si="782"/>
        <v>0</v>
      </c>
      <c r="AP2010" t="s">
        <v>1465</v>
      </c>
      <c r="AQ2010" t="s">
        <v>2082</v>
      </c>
      <c r="AT2010">
        <v>2</v>
      </c>
      <c r="AU2010" s="95">
        <v>48</v>
      </c>
      <c r="AV2010" s="97">
        <v>157</v>
      </c>
      <c r="AW2010" s="100">
        <f t="shared" si="773"/>
        <v>48157</v>
      </c>
      <c r="AY2010" s="7" t="s">
        <v>1461</v>
      </c>
    </row>
    <row r="2011" spans="1:51" ht="13" hidden="1" customHeight="1" outlineLevel="1">
      <c r="A2011" t="s">
        <v>2389</v>
      </c>
      <c r="B2011" t="s">
        <v>2082</v>
      </c>
      <c r="C2011" s="1">
        <f t="shared" si="774"/>
        <v>2556</v>
      </c>
      <c r="D2011" s="7">
        <f>IF(N2011&gt;0, RANK(N2011,(N2011:P2011,Q2011:AE2011)),0)</f>
        <v>2</v>
      </c>
      <c r="E2011" s="7">
        <f>IF(O2011&gt;0,RANK(O2011,(N2011:P2011,Q2011:AE2011)),0)</f>
        <v>1</v>
      </c>
      <c r="F2011" s="7">
        <f>IF(P2011&gt;0,RANK(P2011,(N2011:P2011,Q2011:AE2011)),0)</f>
        <v>0</v>
      </c>
      <c r="G2011" s="1">
        <f t="shared" si="783"/>
        <v>1894</v>
      </c>
      <c r="H2011" s="2">
        <f t="shared" si="784"/>
        <v>0.74100156494522695</v>
      </c>
      <c r="I2011" s="2"/>
      <c r="J2011" s="2">
        <f t="shared" si="775"/>
        <v>0.11541471048513302</v>
      </c>
      <c r="K2011" s="2">
        <f t="shared" si="776"/>
        <v>0.85641627543035992</v>
      </c>
      <c r="L2011" s="2">
        <f t="shared" si="777"/>
        <v>0</v>
      </c>
      <c r="M2011" s="2">
        <f t="shared" si="778"/>
        <v>2.8169014084507005E-2</v>
      </c>
      <c r="N2011" s="55">
        <v>295</v>
      </c>
      <c r="O2011" s="55">
        <v>2189</v>
      </c>
      <c r="Q2011" s="55">
        <v>55</v>
      </c>
      <c r="R2011" s="55">
        <v>15</v>
      </c>
      <c r="Y2011" s="55">
        <v>2</v>
      </c>
      <c r="AG2011" s="7">
        <f>IF(Q2011&gt;0,RANK(Q2011,(N2011:P2011,Q2011:AE2011)),0)</f>
        <v>3</v>
      </c>
      <c r="AH2011" s="7">
        <f>IF(R2011&gt;0,RANK(R2011,(N2011:P2011,Q2011:AE2011)),0)</f>
        <v>4</v>
      </c>
      <c r="AI2011" s="7">
        <f>IF(T2011&gt;0,RANK(T2011,(N2011:P2011,Q2011:AE2011)),0)</f>
        <v>0</v>
      </c>
      <c r="AJ2011" s="7">
        <f>IF(S2011&gt;0,RANK(S2011,(N2011:P2011,Q2011:AE2011)),0)</f>
        <v>0</v>
      </c>
      <c r="AK2011" s="2">
        <f t="shared" si="779"/>
        <v>2.1517996870109544E-2</v>
      </c>
      <c r="AL2011" s="2">
        <f t="shared" si="780"/>
        <v>5.8685446009389668E-3</v>
      </c>
      <c r="AM2011" s="2">
        <f t="shared" si="781"/>
        <v>0</v>
      </c>
      <c r="AN2011" s="2">
        <f t="shared" si="782"/>
        <v>0</v>
      </c>
      <c r="AP2011" t="s">
        <v>2389</v>
      </c>
      <c r="AQ2011" t="s">
        <v>2082</v>
      </c>
      <c r="AT2011">
        <v>2</v>
      </c>
      <c r="AU2011" s="95">
        <v>48</v>
      </c>
      <c r="AV2011" s="97">
        <v>159</v>
      </c>
      <c r="AW2011" s="100">
        <f t="shared" si="773"/>
        <v>48159</v>
      </c>
      <c r="AY2011" s="7" t="s">
        <v>1461</v>
      </c>
    </row>
    <row r="2012" spans="1:51" ht="13" hidden="1" customHeight="1" outlineLevel="1">
      <c r="A2012" t="s">
        <v>633</v>
      </c>
      <c r="B2012" t="s">
        <v>2082</v>
      </c>
      <c r="C2012" s="1">
        <f t="shared" si="774"/>
        <v>4393</v>
      </c>
      <c r="D2012" s="7">
        <f>IF(N2012&gt;0, RANK(N2012,(N2012:P2012,Q2012:AE2012)),0)</f>
        <v>2</v>
      </c>
      <c r="E2012" s="7">
        <f>IF(O2012&gt;0,RANK(O2012,(N2012:P2012,Q2012:AE2012)),0)</f>
        <v>1</v>
      </c>
      <c r="F2012" s="7">
        <f>IF(P2012&gt;0,RANK(P2012,(N2012:P2012,Q2012:AE2012)),0)</f>
        <v>0</v>
      </c>
      <c r="G2012" s="1">
        <f t="shared" si="783"/>
        <v>2744</v>
      </c>
      <c r="H2012" s="2">
        <f t="shared" si="784"/>
        <v>0.62463009333029818</v>
      </c>
      <c r="I2012" s="2"/>
      <c r="J2012" s="2">
        <f t="shared" si="775"/>
        <v>0.17641702708854998</v>
      </c>
      <c r="K2012" s="2">
        <f t="shared" si="776"/>
        <v>0.80104712041884818</v>
      </c>
      <c r="L2012" s="2">
        <f t="shared" si="777"/>
        <v>0</v>
      </c>
      <c r="M2012" s="2">
        <f t="shared" si="778"/>
        <v>2.2535852492601816E-2</v>
      </c>
      <c r="N2012" s="55">
        <v>775</v>
      </c>
      <c r="O2012" s="55">
        <v>3519</v>
      </c>
      <c r="Q2012" s="55">
        <v>80</v>
      </c>
      <c r="R2012" s="55">
        <v>18</v>
      </c>
      <c r="Y2012" s="55">
        <v>1</v>
      </c>
      <c r="AG2012" s="7">
        <f>IF(Q2012&gt;0,RANK(Q2012,(N2012:P2012,Q2012:AE2012)),0)</f>
        <v>3</v>
      </c>
      <c r="AH2012" s="7">
        <f>IF(R2012&gt;0,RANK(R2012,(N2012:P2012,Q2012:AE2012)),0)</f>
        <v>4</v>
      </c>
      <c r="AI2012" s="7">
        <f>IF(T2012&gt;0,RANK(T2012,(N2012:P2012,Q2012:AE2012)),0)</f>
        <v>0</v>
      </c>
      <c r="AJ2012" s="7">
        <f>IF(S2012&gt;0,RANK(S2012,(N2012:P2012,Q2012:AE2012)),0)</f>
        <v>0</v>
      </c>
      <c r="AK2012" s="2">
        <f t="shared" si="779"/>
        <v>1.8210789893011611E-2</v>
      </c>
      <c r="AL2012" s="2">
        <f t="shared" si="780"/>
        <v>4.0974277259276121E-3</v>
      </c>
      <c r="AM2012" s="2">
        <f t="shared" si="781"/>
        <v>0</v>
      </c>
      <c r="AN2012" s="2">
        <f t="shared" si="782"/>
        <v>0</v>
      </c>
      <c r="AP2012" t="s">
        <v>633</v>
      </c>
      <c r="AQ2012" t="s">
        <v>2082</v>
      </c>
      <c r="AT2012">
        <v>2</v>
      </c>
      <c r="AU2012" s="95">
        <v>48</v>
      </c>
      <c r="AV2012" s="97">
        <v>161</v>
      </c>
      <c r="AW2012" s="100">
        <f t="shared" si="773"/>
        <v>48161</v>
      </c>
      <c r="AY2012" s="7" t="s">
        <v>1461</v>
      </c>
    </row>
    <row r="2013" spans="1:51" ht="13" hidden="1" customHeight="1" outlineLevel="1">
      <c r="A2013" t="s">
        <v>2326</v>
      </c>
      <c r="B2013" t="s">
        <v>2082</v>
      </c>
      <c r="C2013" s="1">
        <f t="shared" si="774"/>
        <v>1818</v>
      </c>
      <c r="D2013" s="7">
        <f>IF(N2013&gt;0, RANK(N2013,(N2013:P2013,Q2013:AE2013)),0)</f>
        <v>1</v>
      </c>
      <c r="E2013" s="7">
        <f>IF(O2013&gt;0,RANK(O2013,(N2013:P2013,Q2013:AE2013)),0)</f>
        <v>2</v>
      </c>
      <c r="F2013" s="7">
        <f>IF(P2013&gt;0,RANK(P2013,(N2013:P2013,Q2013:AE2013)),0)</f>
        <v>0</v>
      </c>
      <c r="G2013" s="1">
        <f t="shared" si="783"/>
        <v>3</v>
      </c>
      <c r="H2013" s="2">
        <f t="shared" si="784"/>
        <v>1.6501650165016502E-3</v>
      </c>
      <c r="I2013" s="2"/>
      <c r="J2013" s="2">
        <f t="shared" si="775"/>
        <v>0.48569856985698567</v>
      </c>
      <c r="K2013" s="2">
        <f t="shared" si="776"/>
        <v>0.48404840484048406</v>
      </c>
      <c r="L2013" s="2">
        <f t="shared" si="777"/>
        <v>0</v>
      </c>
      <c r="M2013" s="2">
        <f t="shared" si="778"/>
        <v>3.0253025302530268E-2</v>
      </c>
      <c r="N2013" s="55">
        <v>883</v>
      </c>
      <c r="O2013" s="55">
        <v>880</v>
      </c>
      <c r="Q2013" s="55">
        <v>34</v>
      </c>
      <c r="R2013" s="55">
        <v>21</v>
      </c>
      <c r="Y2013" s="55">
        <v>0</v>
      </c>
      <c r="AG2013" s="7">
        <f>IF(Q2013&gt;0,RANK(Q2013,(N2013:P2013,Q2013:AE2013)),0)</f>
        <v>3</v>
      </c>
      <c r="AH2013" s="7">
        <f>IF(R2013&gt;0,RANK(R2013,(N2013:P2013,Q2013:AE2013)),0)</f>
        <v>4</v>
      </c>
      <c r="AI2013" s="7">
        <f>IF(T2013&gt;0,RANK(T2013,(N2013:P2013,Q2013:AE2013)),0)</f>
        <v>0</v>
      </c>
      <c r="AJ2013" s="7">
        <f>IF(S2013&gt;0,RANK(S2013,(N2013:P2013,Q2013:AE2013)),0)</f>
        <v>0</v>
      </c>
      <c r="AK2013" s="2">
        <f t="shared" si="779"/>
        <v>1.8701870187018702E-2</v>
      </c>
      <c r="AL2013" s="2">
        <f t="shared" si="780"/>
        <v>1.155115511551155E-2</v>
      </c>
      <c r="AM2013" s="2">
        <f t="shared" si="781"/>
        <v>0</v>
      </c>
      <c r="AN2013" s="2">
        <f t="shared" si="782"/>
        <v>0</v>
      </c>
      <c r="AP2013" t="s">
        <v>2326</v>
      </c>
      <c r="AQ2013" t="s">
        <v>2082</v>
      </c>
      <c r="AT2013">
        <v>2</v>
      </c>
      <c r="AU2013" s="95">
        <v>48</v>
      </c>
      <c r="AV2013" s="97">
        <v>163</v>
      </c>
      <c r="AW2013" s="100">
        <f t="shared" si="773"/>
        <v>48163</v>
      </c>
      <c r="AY2013" s="7" t="s">
        <v>1461</v>
      </c>
    </row>
    <row r="2014" spans="1:51" ht="13" hidden="1" customHeight="1" outlineLevel="1">
      <c r="A2014" t="s">
        <v>2311</v>
      </c>
      <c r="B2014" t="s">
        <v>2082</v>
      </c>
      <c r="C2014" s="1">
        <f t="shared" si="774"/>
        <v>2440</v>
      </c>
      <c r="D2014" s="7">
        <f>IF(N2014&gt;0, RANK(N2014,(N2014:P2014,Q2014:AE2014)),0)</f>
        <v>2</v>
      </c>
      <c r="E2014" s="7">
        <f>IF(O2014&gt;0,RANK(O2014,(N2014:P2014,Q2014:AE2014)),0)</f>
        <v>1</v>
      </c>
      <c r="F2014" s="7">
        <f>IF(P2014&gt;0,RANK(P2014,(N2014:P2014,Q2014:AE2014)),0)</f>
        <v>0</v>
      </c>
      <c r="G2014" s="1">
        <f t="shared" si="783"/>
        <v>1913</v>
      </c>
      <c r="H2014" s="2">
        <f t="shared" si="784"/>
        <v>0.78401639344262297</v>
      </c>
      <c r="I2014" s="2"/>
      <c r="J2014" s="2">
        <f t="shared" si="775"/>
        <v>9.1803278688524587E-2</v>
      </c>
      <c r="K2014" s="2">
        <f t="shared" si="776"/>
        <v>0.87581967213114753</v>
      </c>
      <c r="L2014" s="2">
        <f t="shared" si="777"/>
        <v>0</v>
      </c>
      <c r="M2014" s="2">
        <f t="shared" si="778"/>
        <v>3.237704918032791E-2</v>
      </c>
      <c r="N2014" s="55">
        <v>224</v>
      </c>
      <c r="O2014" s="55">
        <v>2137</v>
      </c>
      <c r="Q2014" s="55">
        <v>54</v>
      </c>
      <c r="R2014" s="55">
        <v>25</v>
      </c>
      <c r="Y2014" s="55">
        <v>0</v>
      </c>
      <c r="AG2014" s="7">
        <f>IF(Q2014&gt;0,RANK(Q2014,(N2014:P2014,Q2014:AE2014)),0)</f>
        <v>3</v>
      </c>
      <c r="AH2014" s="7">
        <f>IF(R2014&gt;0,RANK(R2014,(N2014:P2014,Q2014:AE2014)),0)</f>
        <v>4</v>
      </c>
      <c r="AI2014" s="7">
        <f>IF(T2014&gt;0,RANK(T2014,(N2014:P2014,Q2014:AE2014)),0)</f>
        <v>0</v>
      </c>
      <c r="AJ2014" s="7">
        <f>IF(S2014&gt;0,RANK(S2014,(N2014:P2014,Q2014:AE2014)),0)</f>
        <v>0</v>
      </c>
      <c r="AK2014" s="2">
        <f t="shared" si="779"/>
        <v>2.2131147540983605E-2</v>
      </c>
      <c r="AL2014" s="2">
        <f t="shared" si="780"/>
        <v>1.0245901639344262E-2</v>
      </c>
      <c r="AM2014" s="2">
        <f t="shared" si="781"/>
        <v>0</v>
      </c>
      <c r="AN2014" s="2">
        <f t="shared" si="782"/>
        <v>0</v>
      </c>
      <c r="AP2014" t="s">
        <v>2311</v>
      </c>
      <c r="AQ2014" t="s">
        <v>2082</v>
      </c>
      <c r="AT2014">
        <v>2</v>
      </c>
      <c r="AU2014" s="95">
        <v>48</v>
      </c>
      <c r="AV2014" s="97">
        <v>165</v>
      </c>
      <c r="AW2014" s="100">
        <f t="shared" si="773"/>
        <v>48165</v>
      </c>
      <c r="AY2014" s="7" t="s">
        <v>1461</v>
      </c>
    </row>
    <row r="2015" spans="1:51" ht="13" hidden="1" customHeight="1" outlineLevel="1">
      <c r="A2015" t="s">
        <v>893</v>
      </c>
      <c r="B2015" t="s">
        <v>2082</v>
      </c>
      <c r="C2015" s="1">
        <f t="shared" si="774"/>
        <v>64057</v>
      </c>
      <c r="D2015" s="7">
        <f>IF(N2015&gt;0, RANK(N2015,(N2015:P2015,Q2015:AE2015)),0)</f>
        <v>2</v>
      </c>
      <c r="E2015" s="7">
        <f>IF(O2015&gt;0,RANK(O2015,(N2015:P2015,Q2015:AE2015)),0)</f>
        <v>1</v>
      </c>
      <c r="F2015" s="7">
        <f>IF(P2015&gt;0,RANK(P2015,(N2015:P2015,Q2015:AE2015)),0)</f>
        <v>0</v>
      </c>
      <c r="G2015" s="1">
        <f t="shared" si="783"/>
        <v>21550</v>
      </c>
      <c r="H2015" s="2">
        <f t="shared" si="784"/>
        <v>0.33641912671526919</v>
      </c>
      <c r="I2015" s="2"/>
      <c r="J2015" s="2">
        <f t="shared" si="775"/>
        <v>0.30998954056543393</v>
      </c>
      <c r="K2015" s="2">
        <f t="shared" si="776"/>
        <v>0.64640866728070312</v>
      </c>
      <c r="L2015" s="2">
        <f t="shared" si="777"/>
        <v>0</v>
      </c>
      <c r="M2015" s="2">
        <f t="shared" si="778"/>
        <v>4.360179215386295E-2</v>
      </c>
      <c r="N2015" s="55">
        <v>19857</v>
      </c>
      <c r="O2015" s="55">
        <v>41407</v>
      </c>
      <c r="Q2015" s="55">
        <v>2029</v>
      </c>
      <c r="R2015" s="55">
        <v>764</v>
      </c>
      <c r="Y2015" s="55">
        <v>0</v>
      </c>
      <c r="AG2015" s="7">
        <f>IF(Q2015&gt;0,RANK(Q2015,(N2015:P2015,Q2015:AE2015)),0)</f>
        <v>3</v>
      </c>
      <c r="AH2015" s="7">
        <f>IF(R2015&gt;0,RANK(R2015,(N2015:P2015,Q2015:AE2015)),0)</f>
        <v>4</v>
      </c>
      <c r="AI2015" s="7">
        <f>IF(T2015&gt;0,RANK(T2015,(N2015:P2015,Q2015:AE2015)),0)</f>
        <v>0</v>
      </c>
      <c r="AJ2015" s="7">
        <f>IF(S2015&gt;0,RANK(S2015,(N2015:P2015,Q2015:AE2015)),0)</f>
        <v>0</v>
      </c>
      <c r="AK2015" s="2">
        <f t="shared" si="779"/>
        <v>3.1674914529247387E-2</v>
      </c>
      <c r="AL2015" s="2">
        <f t="shared" si="780"/>
        <v>1.1926877624615577E-2</v>
      </c>
      <c r="AM2015" s="2">
        <f t="shared" si="781"/>
        <v>0</v>
      </c>
      <c r="AN2015" s="2">
        <f t="shared" si="782"/>
        <v>0</v>
      </c>
      <c r="AP2015" t="s">
        <v>893</v>
      </c>
      <c r="AQ2015" t="s">
        <v>2082</v>
      </c>
      <c r="AT2015">
        <v>2</v>
      </c>
      <c r="AU2015" s="95">
        <v>48</v>
      </c>
      <c r="AV2015" s="97">
        <v>167</v>
      </c>
      <c r="AW2015" s="100">
        <f t="shared" si="773"/>
        <v>48167</v>
      </c>
      <c r="AY2015" s="7" t="s">
        <v>1461</v>
      </c>
    </row>
    <row r="2016" spans="1:51" ht="13" hidden="1" customHeight="1" outlineLevel="1">
      <c r="A2016" t="s">
        <v>686</v>
      </c>
      <c r="B2016" t="s">
        <v>2082</v>
      </c>
      <c r="C2016" s="1">
        <f t="shared" si="774"/>
        <v>826</v>
      </c>
      <c r="D2016" s="7">
        <f>IF(N2016&gt;0, RANK(N2016,(N2016:P2016,Q2016:AE2016)),0)</f>
        <v>2</v>
      </c>
      <c r="E2016" s="7">
        <f>IF(O2016&gt;0,RANK(O2016,(N2016:P2016,Q2016:AE2016)),0)</f>
        <v>1</v>
      </c>
      <c r="F2016" s="7">
        <f>IF(P2016&gt;0,RANK(P2016,(N2016:P2016,Q2016:AE2016)),0)</f>
        <v>0</v>
      </c>
      <c r="G2016" s="1">
        <f t="shared" si="783"/>
        <v>676</v>
      </c>
      <c r="H2016" s="2">
        <f t="shared" si="784"/>
        <v>0.81840193704600483</v>
      </c>
      <c r="I2016" s="2"/>
      <c r="J2016" s="2">
        <f t="shared" si="775"/>
        <v>7.990314769975787E-2</v>
      </c>
      <c r="K2016" s="2">
        <f t="shared" si="776"/>
        <v>0.89830508474576276</v>
      </c>
      <c r="L2016" s="2">
        <f t="shared" si="777"/>
        <v>0</v>
      </c>
      <c r="M2016" s="2">
        <f t="shared" si="778"/>
        <v>2.1791767554479424E-2</v>
      </c>
      <c r="N2016" s="55">
        <v>66</v>
      </c>
      <c r="O2016" s="55">
        <v>742</v>
      </c>
      <c r="Q2016" s="55">
        <v>15</v>
      </c>
      <c r="R2016" s="55">
        <v>3</v>
      </c>
      <c r="Y2016" s="55">
        <v>0</v>
      </c>
      <c r="AG2016" s="7">
        <f>IF(Q2016&gt;0,RANK(Q2016,(N2016:P2016,Q2016:AE2016)),0)</f>
        <v>3</v>
      </c>
      <c r="AH2016" s="7">
        <f>IF(R2016&gt;0,RANK(R2016,(N2016:P2016,Q2016:AE2016)),0)</f>
        <v>4</v>
      </c>
      <c r="AI2016" s="7">
        <f>IF(T2016&gt;0,RANK(T2016,(N2016:P2016,Q2016:AE2016)),0)</f>
        <v>0</v>
      </c>
      <c r="AJ2016" s="7">
        <f>IF(S2016&gt;0,RANK(S2016,(N2016:P2016,Q2016:AE2016)),0)</f>
        <v>0</v>
      </c>
      <c r="AK2016" s="2">
        <f t="shared" si="779"/>
        <v>1.8159806295399514E-2</v>
      </c>
      <c r="AL2016" s="2">
        <f t="shared" si="780"/>
        <v>3.6319612590799033E-3</v>
      </c>
      <c r="AM2016" s="2">
        <f t="shared" si="781"/>
        <v>0</v>
      </c>
      <c r="AN2016" s="2">
        <f t="shared" si="782"/>
        <v>0</v>
      </c>
      <c r="AP2016" t="s">
        <v>686</v>
      </c>
      <c r="AQ2016" t="s">
        <v>2082</v>
      </c>
      <c r="AT2016">
        <v>2</v>
      </c>
      <c r="AU2016" s="95">
        <v>48</v>
      </c>
      <c r="AV2016" s="97">
        <v>169</v>
      </c>
      <c r="AW2016" s="100">
        <f t="shared" si="773"/>
        <v>48169</v>
      </c>
      <c r="AY2016" s="7" t="s">
        <v>1461</v>
      </c>
    </row>
    <row r="2017" spans="1:51" ht="13" hidden="1" customHeight="1" outlineLevel="1">
      <c r="A2017" t="s">
        <v>54</v>
      </c>
      <c r="B2017" t="s">
        <v>2082</v>
      </c>
      <c r="C2017" s="1">
        <f t="shared" si="774"/>
        <v>8770</v>
      </c>
      <c r="D2017" s="7">
        <f>IF(N2017&gt;0, RANK(N2017,(N2017:P2017,Q2017:AE2017)),0)</f>
        <v>2</v>
      </c>
      <c r="E2017" s="7">
        <f>IF(O2017&gt;0,RANK(O2017,(N2017:P2017,Q2017:AE2017)),0)</f>
        <v>1</v>
      </c>
      <c r="F2017" s="7">
        <f>IF(P2017&gt;0,RANK(P2017,(N2017:P2017,Q2017:AE2017)),0)</f>
        <v>0</v>
      </c>
      <c r="G2017" s="1">
        <f t="shared" si="783"/>
        <v>6064</v>
      </c>
      <c r="H2017" s="2">
        <f t="shared" si="784"/>
        <v>0.6914481185860889</v>
      </c>
      <c r="I2017" s="2"/>
      <c r="J2017" s="2">
        <f t="shared" si="775"/>
        <v>0.13147092360319271</v>
      </c>
      <c r="K2017" s="2">
        <f t="shared" si="776"/>
        <v>0.82291904218928169</v>
      </c>
      <c r="L2017" s="2">
        <f t="shared" si="777"/>
        <v>0</v>
      </c>
      <c r="M2017" s="2">
        <f t="shared" si="778"/>
        <v>4.5610034207525629E-2</v>
      </c>
      <c r="N2017" s="55">
        <v>1153</v>
      </c>
      <c r="O2017" s="55">
        <v>7217</v>
      </c>
      <c r="Q2017" s="55">
        <v>350</v>
      </c>
      <c r="R2017" s="55">
        <v>50</v>
      </c>
      <c r="Y2017" s="55">
        <v>0</v>
      </c>
      <c r="AG2017" s="7">
        <f>IF(Q2017&gt;0,RANK(Q2017,(N2017:P2017,Q2017:AE2017)),0)</f>
        <v>3</v>
      </c>
      <c r="AH2017" s="7">
        <f>IF(R2017&gt;0,RANK(R2017,(N2017:P2017,Q2017:AE2017)),0)</f>
        <v>4</v>
      </c>
      <c r="AI2017" s="7">
        <f>IF(T2017&gt;0,RANK(T2017,(N2017:P2017,Q2017:AE2017)),0)</f>
        <v>0</v>
      </c>
      <c r="AJ2017" s="7">
        <f>IF(S2017&gt;0,RANK(S2017,(N2017:P2017,Q2017:AE2017)),0)</f>
        <v>0</v>
      </c>
      <c r="AK2017" s="2">
        <f t="shared" si="779"/>
        <v>3.9908779931584946E-2</v>
      </c>
      <c r="AL2017" s="2">
        <f t="shared" si="780"/>
        <v>5.7012542759407071E-3</v>
      </c>
      <c r="AM2017" s="2">
        <f t="shared" si="781"/>
        <v>0</v>
      </c>
      <c r="AN2017" s="2">
        <f t="shared" si="782"/>
        <v>0</v>
      </c>
      <c r="AP2017" t="s">
        <v>54</v>
      </c>
      <c r="AQ2017" t="s">
        <v>2082</v>
      </c>
      <c r="AT2017">
        <v>2</v>
      </c>
      <c r="AU2017" s="95">
        <v>48</v>
      </c>
      <c r="AV2017" s="97">
        <v>171</v>
      </c>
      <c r="AW2017" s="100">
        <f t="shared" si="773"/>
        <v>48171</v>
      </c>
      <c r="AY2017" s="7" t="s">
        <v>1461</v>
      </c>
    </row>
    <row r="2018" spans="1:51" ht="13" hidden="1" customHeight="1" outlineLevel="1">
      <c r="A2018" t="s">
        <v>1497</v>
      </c>
      <c r="B2018" t="s">
        <v>2082</v>
      </c>
      <c r="C2018" s="1">
        <f t="shared" si="774"/>
        <v>394</v>
      </c>
      <c r="D2018" s="7">
        <f>IF(N2018&gt;0, RANK(N2018,(N2018:P2018,Q2018:AE2018)),0)</f>
        <v>3</v>
      </c>
      <c r="E2018" s="7">
        <f>IF(O2018&gt;0,RANK(O2018,(N2018:P2018,Q2018:AE2018)),0)</f>
        <v>1</v>
      </c>
      <c r="F2018" s="7">
        <f>IF(P2018&gt;0,RANK(P2018,(N2018:P2018,Q2018:AE2018)),0)</f>
        <v>0</v>
      </c>
      <c r="G2018" s="1">
        <f t="shared" si="783"/>
        <v>362</v>
      </c>
      <c r="H2018" s="2">
        <f t="shared" si="784"/>
        <v>0.91878172588832485</v>
      </c>
      <c r="I2018" s="2"/>
      <c r="J2018" s="2">
        <f t="shared" si="775"/>
        <v>2.5380710659898477E-2</v>
      </c>
      <c r="K2018" s="2">
        <f t="shared" si="776"/>
        <v>0.9441624365482234</v>
      </c>
      <c r="L2018" s="2">
        <f t="shared" si="777"/>
        <v>0</v>
      </c>
      <c r="M2018" s="2">
        <f t="shared" si="778"/>
        <v>3.0456852791878153E-2</v>
      </c>
      <c r="N2018" s="55">
        <v>10</v>
      </c>
      <c r="O2018" s="55">
        <v>372</v>
      </c>
      <c r="Q2018" s="55">
        <v>12</v>
      </c>
      <c r="R2018" s="55">
        <v>0</v>
      </c>
      <c r="Y2018" s="55">
        <v>0</v>
      </c>
      <c r="AG2018" s="7">
        <f>IF(Q2018&gt;0,RANK(Q2018,(N2018:P2018,Q2018:AE2018)),0)</f>
        <v>2</v>
      </c>
      <c r="AH2018" s="7">
        <f>IF(R2018&gt;0,RANK(R2018,(N2018:P2018,Q2018:AE2018)),0)</f>
        <v>0</v>
      </c>
      <c r="AI2018" s="7">
        <f>IF(T2018&gt;0,RANK(T2018,(N2018:P2018,Q2018:AE2018)),0)</f>
        <v>0</v>
      </c>
      <c r="AJ2018" s="7">
        <f>IF(S2018&gt;0,RANK(S2018,(N2018:P2018,Q2018:AE2018)),0)</f>
        <v>0</v>
      </c>
      <c r="AK2018" s="2">
        <f t="shared" si="779"/>
        <v>3.0456852791878174E-2</v>
      </c>
      <c r="AL2018" s="2">
        <f t="shared" si="780"/>
        <v>0</v>
      </c>
      <c r="AM2018" s="2">
        <f t="shared" si="781"/>
        <v>0</v>
      </c>
      <c r="AN2018" s="2">
        <f t="shared" si="782"/>
        <v>0</v>
      </c>
      <c r="AP2018" t="s">
        <v>1497</v>
      </c>
      <c r="AQ2018" t="s">
        <v>2082</v>
      </c>
      <c r="AT2018">
        <v>2</v>
      </c>
      <c r="AU2018" s="95">
        <v>48</v>
      </c>
      <c r="AV2018" s="97">
        <v>173</v>
      </c>
      <c r="AW2018" s="100">
        <f t="shared" si="773"/>
        <v>48173</v>
      </c>
      <c r="AY2018" s="7" t="s">
        <v>1461</v>
      </c>
    </row>
    <row r="2019" spans="1:51" ht="13" hidden="1" customHeight="1" outlineLevel="1">
      <c r="A2019" t="s">
        <v>56</v>
      </c>
      <c r="B2019" t="s">
        <v>2082</v>
      </c>
      <c r="C2019" s="1">
        <f t="shared" si="774"/>
        <v>2698</v>
      </c>
      <c r="D2019" s="7">
        <f>IF(N2019&gt;0, RANK(N2019,(N2019:P2019,Q2019:AE2019)),0)</f>
        <v>2</v>
      </c>
      <c r="E2019" s="7">
        <f>IF(O2019&gt;0,RANK(O2019,(N2019:P2019,Q2019:AE2019)),0)</f>
        <v>1</v>
      </c>
      <c r="F2019" s="7">
        <f>IF(P2019&gt;0,RANK(P2019,(N2019:P2019,Q2019:AE2019)),0)</f>
        <v>0</v>
      </c>
      <c r="G2019" s="1">
        <f t="shared" si="783"/>
        <v>1124</v>
      </c>
      <c r="H2019" s="2">
        <f t="shared" si="784"/>
        <v>0.41660489251297256</v>
      </c>
      <c r="I2019" s="2"/>
      <c r="J2019" s="2">
        <f t="shared" si="775"/>
        <v>0.27464788732394368</v>
      </c>
      <c r="K2019" s="2">
        <f t="shared" si="776"/>
        <v>0.69125277983691624</v>
      </c>
      <c r="L2019" s="2">
        <f t="shared" si="777"/>
        <v>0</v>
      </c>
      <c r="M2019" s="2">
        <f t="shared" si="778"/>
        <v>3.4099332839140017E-2</v>
      </c>
      <c r="N2019" s="55">
        <v>741</v>
      </c>
      <c r="O2019" s="55">
        <v>1865</v>
      </c>
      <c r="Q2019" s="55">
        <v>60</v>
      </c>
      <c r="R2019" s="55">
        <v>29</v>
      </c>
      <c r="Y2019" s="55">
        <v>3</v>
      </c>
      <c r="AG2019" s="7">
        <f>IF(Q2019&gt;0,RANK(Q2019,(N2019:P2019,Q2019:AE2019)),0)</f>
        <v>3</v>
      </c>
      <c r="AH2019" s="7">
        <f>IF(R2019&gt;0,RANK(R2019,(N2019:P2019,Q2019:AE2019)),0)</f>
        <v>4</v>
      </c>
      <c r="AI2019" s="7">
        <f>IF(T2019&gt;0,RANK(T2019,(N2019:P2019,Q2019:AE2019)),0)</f>
        <v>0</v>
      </c>
      <c r="AJ2019" s="7">
        <f>IF(S2019&gt;0,RANK(S2019,(N2019:P2019,Q2019:AE2019)),0)</f>
        <v>0</v>
      </c>
      <c r="AK2019" s="2">
        <f t="shared" si="779"/>
        <v>2.2238695329873982E-2</v>
      </c>
      <c r="AL2019" s="2">
        <f t="shared" si="780"/>
        <v>1.0748702742772424E-2</v>
      </c>
      <c r="AM2019" s="2">
        <f t="shared" si="781"/>
        <v>0</v>
      </c>
      <c r="AN2019" s="2">
        <f t="shared" si="782"/>
        <v>0</v>
      </c>
      <c r="AP2019" t="s">
        <v>56</v>
      </c>
      <c r="AQ2019" t="s">
        <v>2082</v>
      </c>
      <c r="AT2019">
        <v>2</v>
      </c>
      <c r="AU2019" s="95">
        <v>48</v>
      </c>
      <c r="AV2019" s="97">
        <v>175</v>
      </c>
      <c r="AW2019" s="100">
        <f t="shared" si="773"/>
        <v>48175</v>
      </c>
      <c r="AY2019" s="7" t="s">
        <v>1461</v>
      </c>
    </row>
    <row r="2020" spans="1:51" ht="13" hidden="1" customHeight="1" outlineLevel="1">
      <c r="A2020" t="s">
        <v>897</v>
      </c>
      <c r="B2020" t="s">
        <v>2082</v>
      </c>
      <c r="C2020" s="1">
        <f t="shared" si="774"/>
        <v>3658</v>
      </c>
      <c r="D2020" s="7">
        <f>IF(N2020&gt;0, RANK(N2020,(N2020:P2020,Q2020:AE2020)),0)</f>
        <v>2</v>
      </c>
      <c r="E2020" s="7">
        <f>IF(O2020&gt;0,RANK(O2020,(N2020:P2020,Q2020:AE2020)),0)</f>
        <v>1</v>
      </c>
      <c r="F2020" s="7">
        <f>IF(P2020&gt;0,RANK(P2020,(N2020:P2020,Q2020:AE2020)),0)</f>
        <v>0</v>
      </c>
      <c r="G2020" s="1">
        <f t="shared" si="783"/>
        <v>2151</v>
      </c>
      <c r="H2020" s="2">
        <f t="shared" si="784"/>
        <v>0.58802624384909785</v>
      </c>
      <c r="I2020" s="2"/>
      <c r="J2020" s="2">
        <f t="shared" si="775"/>
        <v>0.18835429196282122</v>
      </c>
      <c r="K2020" s="2">
        <f t="shared" si="776"/>
        <v>0.77638053581191913</v>
      </c>
      <c r="L2020" s="2">
        <f t="shared" si="777"/>
        <v>0</v>
      </c>
      <c r="M2020" s="2">
        <f t="shared" si="778"/>
        <v>3.5265172225259711E-2</v>
      </c>
      <c r="N2020" s="55">
        <v>689</v>
      </c>
      <c r="O2020" s="55">
        <v>2840</v>
      </c>
      <c r="Q2020" s="55">
        <v>88</v>
      </c>
      <c r="R2020" s="55">
        <v>40</v>
      </c>
      <c r="Y2020" s="55">
        <v>1</v>
      </c>
      <c r="AG2020" s="7">
        <f>IF(Q2020&gt;0,RANK(Q2020,(N2020:P2020,Q2020:AE2020)),0)</f>
        <v>3</v>
      </c>
      <c r="AH2020" s="7">
        <f>IF(R2020&gt;0,RANK(R2020,(N2020:P2020,Q2020:AE2020)),0)</f>
        <v>4</v>
      </c>
      <c r="AI2020" s="7">
        <f>IF(T2020&gt;0,RANK(T2020,(N2020:P2020,Q2020:AE2020)),0)</f>
        <v>0</v>
      </c>
      <c r="AJ2020" s="7">
        <f>IF(S2020&gt;0,RANK(S2020,(N2020:P2020,Q2020:AE2020)),0)</f>
        <v>0</v>
      </c>
      <c r="AK2020" s="2">
        <f t="shared" si="779"/>
        <v>2.4056861673045379E-2</v>
      </c>
      <c r="AL2020" s="2">
        <f t="shared" si="780"/>
        <v>1.0934937124111536E-2</v>
      </c>
      <c r="AM2020" s="2">
        <f t="shared" si="781"/>
        <v>0</v>
      </c>
      <c r="AN2020" s="2">
        <f t="shared" si="782"/>
        <v>0</v>
      </c>
      <c r="AP2020" t="s">
        <v>897</v>
      </c>
      <c r="AQ2020" t="s">
        <v>2082</v>
      </c>
      <c r="AT2020">
        <v>2</v>
      </c>
      <c r="AU2020" s="95">
        <v>48</v>
      </c>
      <c r="AV2020" s="97">
        <v>177</v>
      </c>
      <c r="AW2020" s="100">
        <f t="shared" si="773"/>
        <v>48177</v>
      </c>
      <c r="AY2020" s="7" t="s">
        <v>1461</v>
      </c>
    </row>
    <row r="2021" spans="1:51" ht="13" hidden="1" customHeight="1" outlineLevel="1">
      <c r="A2021" t="s">
        <v>1629</v>
      </c>
      <c r="B2021" t="s">
        <v>2082</v>
      </c>
      <c r="C2021" s="1">
        <f t="shared" si="774"/>
        <v>3650</v>
      </c>
      <c r="D2021" s="7">
        <f>IF(N2021&gt;0, RANK(N2021,(N2021:P2021,Q2021:AE2021)),0)</f>
        <v>2</v>
      </c>
      <c r="E2021" s="7">
        <f>IF(O2021&gt;0,RANK(O2021,(N2021:P2021,Q2021:AE2021)),0)</f>
        <v>1</v>
      </c>
      <c r="F2021" s="7">
        <f>IF(P2021&gt;0,RANK(P2021,(N2021:P2021,Q2021:AE2021)),0)</f>
        <v>0</v>
      </c>
      <c r="G2021" s="1">
        <f t="shared" si="783"/>
        <v>3071</v>
      </c>
      <c r="H2021" s="2">
        <f t="shared" si="784"/>
        <v>0.84136986301369865</v>
      </c>
      <c r="I2021" s="2"/>
      <c r="J2021" s="2">
        <f t="shared" si="775"/>
        <v>6.6575342465753432E-2</v>
      </c>
      <c r="K2021" s="2">
        <f t="shared" si="776"/>
        <v>0.90794520547945201</v>
      </c>
      <c r="L2021" s="2">
        <f t="shared" si="777"/>
        <v>0</v>
      </c>
      <c r="M2021" s="2">
        <f t="shared" si="778"/>
        <v>2.5479452054794516E-2</v>
      </c>
      <c r="N2021" s="55">
        <v>243</v>
      </c>
      <c r="O2021" s="55">
        <v>3314</v>
      </c>
      <c r="Q2021" s="55">
        <v>75</v>
      </c>
      <c r="R2021" s="55">
        <v>18</v>
      </c>
      <c r="Y2021" s="55">
        <v>0</v>
      </c>
      <c r="AG2021" s="7">
        <f>IF(Q2021&gt;0,RANK(Q2021,(N2021:P2021,Q2021:AE2021)),0)</f>
        <v>3</v>
      </c>
      <c r="AH2021" s="7">
        <f>IF(R2021&gt;0,RANK(R2021,(N2021:P2021,Q2021:AE2021)),0)</f>
        <v>4</v>
      </c>
      <c r="AI2021" s="7">
        <f>IF(T2021&gt;0,RANK(T2021,(N2021:P2021,Q2021:AE2021)),0)</f>
        <v>0</v>
      </c>
      <c r="AJ2021" s="7">
        <f>IF(S2021&gt;0,RANK(S2021,(N2021:P2021,Q2021:AE2021)),0)</f>
        <v>0</v>
      </c>
      <c r="AK2021" s="2">
        <f t="shared" si="779"/>
        <v>2.0547945205479451E-2</v>
      </c>
      <c r="AL2021" s="2">
        <f t="shared" si="780"/>
        <v>4.9315068493150684E-3</v>
      </c>
      <c r="AM2021" s="2">
        <f t="shared" si="781"/>
        <v>0</v>
      </c>
      <c r="AN2021" s="2">
        <f t="shared" si="782"/>
        <v>0</v>
      </c>
      <c r="AP2021" t="s">
        <v>1629</v>
      </c>
      <c r="AQ2021" t="s">
        <v>2082</v>
      </c>
      <c r="AT2021">
        <v>2</v>
      </c>
      <c r="AU2021" s="95">
        <v>48</v>
      </c>
      <c r="AV2021" s="97">
        <v>179</v>
      </c>
      <c r="AW2021" s="100">
        <f t="shared" si="773"/>
        <v>48179</v>
      </c>
      <c r="AY2021" s="7" t="s">
        <v>1461</v>
      </c>
    </row>
    <row r="2022" spans="1:51" ht="13" hidden="1" customHeight="1" outlineLevel="1">
      <c r="A2022" t="s">
        <v>775</v>
      </c>
      <c r="B2022" t="s">
        <v>2082</v>
      </c>
      <c r="C2022" s="1">
        <f t="shared" si="774"/>
        <v>23349</v>
      </c>
      <c r="D2022" s="7">
        <f>IF(N2022&gt;0, RANK(N2022,(N2022:P2022,Q2022:AE2022)),0)</f>
        <v>2</v>
      </c>
      <c r="E2022" s="7">
        <f>IF(O2022&gt;0,RANK(O2022,(N2022:P2022,Q2022:AE2022)),0)</f>
        <v>1</v>
      </c>
      <c r="F2022" s="7">
        <f>IF(P2022&gt;0,RANK(P2022,(N2022:P2022,Q2022:AE2022)),0)</f>
        <v>0</v>
      </c>
      <c r="G2022" s="1">
        <f t="shared" si="783"/>
        <v>13624</v>
      </c>
      <c r="H2022" s="2">
        <f t="shared" si="784"/>
        <v>0.58349393978328834</v>
      </c>
      <c r="I2022" s="2"/>
      <c r="J2022" s="2">
        <f t="shared" si="775"/>
        <v>0.19366996445243909</v>
      </c>
      <c r="K2022" s="2">
        <f t="shared" si="776"/>
        <v>0.77716390423572745</v>
      </c>
      <c r="L2022" s="2">
        <f t="shared" si="777"/>
        <v>0</v>
      </c>
      <c r="M2022" s="2">
        <f t="shared" si="778"/>
        <v>2.9166131311833432E-2</v>
      </c>
      <c r="N2022" s="55">
        <v>4522</v>
      </c>
      <c r="O2022" s="55">
        <v>18146</v>
      </c>
      <c r="Q2022" s="55">
        <v>536</v>
      </c>
      <c r="R2022" s="55">
        <v>143</v>
      </c>
      <c r="Y2022" s="55">
        <v>2</v>
      </c>
      <c r="AG2022" s="7">
        <f>IF(Q2022&gt;0,RANK(Q2022,(N2022:P2022,Q2022:AE2022)),0)</f>
        <v>3</v>
      </c>
      <c r="AH2022" s="7">
        <f>IF(R2022&gt;0,RANK(R2022,(N2022:P2022,Q2022:AE2022)),0)</f>
        <v>4</v>
      </c>
      <c r="AI2022" s="7">
        <f>IF(T2022&gt;0,RANK(T2022,(N2022:P2022,Q2022:AE2022)),0)</f>
        <v>0</v>
      </c>
      <c r="AJ2022" s="7">
        <f>IF(S2022&gt;0,RANK(S2022,(N2022:P2022,Q2022:AE2022)),0)</f>
        <v>0</v>
      </c>
      <c r="AK2022" s="2">
        <f t="shared" si="779"/>
        <v>2.2956015246905648E-2</v>
      </c>
      <c r="AL2022" s="2">
        <f t="shared" si="780"/>
        <v>6.1244592916184851E-3</v>
      </c>
      <c r="AM2022" s="2">
        <f t="shared" si="781"/>
        <v>0</v>
      </c>
      <c r="AN2022" s="2">
        <f t="shared" si="782"/>
        <v>0</v>
      </c>
      <c r="AP2022" t="s">
        <v>775</v>
      </c>
      <c r="AQ2022" t="s">
        <v>2082</v>
      </c>
      <c r="AT2022">
        <v>2</v>
      </c>
      <c r="AU2022" s="95">
        <v>48</v>
      </c>
      <c r="AV2022" s="97">
        <v>181</v>
      </c>
      <c r="AW2022" s="100">
        <f t="shared" si="773"/>
        <v>48181</v>
      </c>
      <c r="AY2022" s="7" t="s">
        <v>1461</v>
      </c>
    </row>
    <row r="2023" spans="1:51" ht="13" hidden="1" customHeight="1" outlineLevel="1">
      <c r="A2023" t="s">
        <v>1686</v>
      </c>
      <c r="B2023" t="s">
        <v>2082</v>
      </c>
      <c r="C2023" s="1">
        <f t="shared" si="774"/>
        <v>22746</v>
      </c>
      <c r="D2023" s="7">
        <f>IF(N2023&gt;0, RANK(N2023,(N2023:P2023,Q2023:AE2023)),0)</f>
        <v>2</v>
      </c>
      <c r="E2023" s="7">
        <f>IF(O2023&gt;0,RANK(O2023,(N2023:P2023,Q2023:AE2023)),0)</f>
        <v>1</v>
      </c>
      <c r="F2023" s="7">
        <f>IF(P2023&gt;0,RANK(P2023,(N2023:P2023,Q2023:AE2023)),0)</f>
        <v>0</v>
      </c>
      <c r="G2023" s="1">
        <f t="shared" si="783"/>
        <v>11664</v>
      </c>
      <c r="H2023" s="2">
        <f t="shared" si="784"/>
        <v>0.51279345819045108</v>
      </c>
      <c r="I2023" s="2"/>
      <c r="J2023" s="2">
        <f t="shared" si="775"/>
        <v>0.23190890706058209</v>
      </c>
      <c r="K2023" s="2">
        <f t="shared" si="776"/>
        <v>0.74470236525103317</v>
      </c>
      <c r="L2023" s="2">
        <f t="shared" si="777"/>
        <v>0</v>
      </c>
      <c r="M2023" s="2">
        <f t="shared" si="778"/>
        <v>2.3388727688384736E-2</v>
      </c>
      <c r="N2023" s="55">
        <v>5275</v>
      </c>
      <c r="O2023" s="55">
        <v>16939</v>
      </c>
      <c r="Q2023" s="55">
        <v>396</v>
      </c>
      <c r="R2023" s="55">
        <v>133</v>
      </c>
      <c r="Y2023" s="55">
        <v>3</v>
      </c>
      <c r="AG2023" s="7">
        <f>IF(Q2023&gt;0,RANK(Q2023,(N2023:P2023,Q2023:AE2023)),0)</f>
        <v>3</v>
      </c>
      <c r="AH2023" s="7">
        <f>IF(R2023&gt;0,RANK(R2023,(N2023:P2023,Q2023:AE2023)),0)</f>
        <v>4</v>
      </c>
      <c r="AI2023" s="7">
        <f>IF(T2023&gt;0,RANK(T2023,(N2023:P2023,Q2023:AE2023)),0)</f>
        <v>0</v>
      </c>
      <c r="AJ2023" s="7">
        <f>IF(S2023&gt;0,RANK(S2023,(N2023:P2023,Q2023:AE2023)),0)</f>
        <v>0</v>
      </c>
      <c r="AK2023" s="2">
        <f t="shared" si="779"/>
        <v>1.7409654444737535E-2</v>
      </c>
      <c r="AL2023" s="2">
        <f t="shared" si="780"/>
        <v>5.8471819220961927E-3</v>
      </c>
      <c r="AM2023" s="2">
        <f t="shared" si="781"/>
        <v>0</v>
      </c>
      <c r="AN2023" s="2">
        <f t="shared" si="782"/>
        <v>0</v>
      </c>
      <c r="AP2023" t="s">
        <v>1686</v>
      </c>
      <c r="AQ2023" t="s">
        <v>2082</v>
      </c>
      <c r="AT2023">
        <v>2</v>
      </c>
      <c r="AU2023" s="95">
        <v>48</v>
      </c>
      <c r="AV2023" s="97">
        <v>183</v>
      </c>
      <c r="AW2023" s="100">
        <f t="shared" si="773"/>
        <v>48183</v>
      </c>
      <c r="AY2023" s="7" t="s">
        <v>1461</v>
      </c>
    </row>
    <row r="2024" spans="1:51" ht="13" hidden="1" customHeight="1" outlineLevel="1">
      <c r="A2024" t="s">
        <v>2255</v>
      </c>
      <c r="B2024" t="s">
        <v>2082</v>
      </c>
      <c r="C2024" s="1">
        <f t="shared" si="774"/>
        <v>4850</v>
      </c>
      <c r="D2024" s="7">
        <f>IF(N2024&gt;0, RANK(N2024,(N2024:P2024,Q2024:AE2024)),0)</f>
        <v>2</v>
      </c>
      <c r="E2024" s="7">
        <f>IF(O2024&gt;0,RANK(O2024,(N2024:P2024,Q2024:AE2024)),0)</f>
        <v>1</v>
      </c>
      <c r="F2024" s="7">
        <f>IF(P2024&gt;0,RANK(P2024,(N2024:P2024,Q2024:AE2024)),0)</f>
        <v>0</v>
      </c>
      <c r="G2024" s="1">
        <f t="shared" si="783"/>
        <v>2740</v>
      </c>
      <c r="H2024" s="2">
        <f t="shared" si="784"/>
        <v>0.56494845360824741</v>
      </c>
      <c r="I2024" s="2"/>
      <c r="J2024" s="2">
        <f t="shared" si="775"/>
        <v>0.19752577319587628</v>
      </c>
      <c r="K2024" s="2">
        <f t="shared" si="776"/>
        <v>0.76247422680412369</v>
      </c>
      <c r="L2024" s="2">
        <f t="shared" si="777"/>
        <v>0</v>
      </c>
      <c r="M2024" s="2">
        <f t="shared" si="778"/>
        <v>4.0000000000000036E-2</v>
      </c>
      <c r="N2024" s="55">
        <v>958</v>
      </c>
      <c r="O2024" s="55">
        <v>3698</v>
      </c>
      <c r="Q2024" s="55">
        <v>146</v>
      </c>
      <c r="R2024" s="55">
        <v>48</v>
      </c>
      <c r="Y2024" s="55">
        <v>0</v>
      </c>
      <c r="AG2024" s="7">
        <f>IF(Q2024&gt;0,RANK(Q2024,(N2024:P2024,Q2024:AE2024)),0)</f>
        <v>3</v>
      </c>
      <c r="AH2024" s="7">
        <f>IF(R2024&gt;0,RANK(R2024,(N2024:P2024,Q2024:AE2024)),0)</f>
        <v>4</v>
      </c>
      <c r="AI2024" s="7">
        <f>IF(T2024&gt;0,RANK(T2024,(N2024:P2024,Q2024:AE2024)),0)</f>
        <v>0</v>
      </c>
      <c r="AJ2024" s="7">
        <f>IF(S2024&gt;0,RANK(S2024,(N2024:P2024,Q2024:AE2024)),0)</f>
        <v>0</v>
      </c>
      <c r="AK2024" s="2">
        <f t="shared" si="779"/>
        <v>3.0103092783505155E-2</v>
      </c>
      <c r="AL2024" s="2">
        <f t="shared" si="780"/>
        <v>9.8969072164948445E-3</v>
      </c>
      <c r="AM2024" s="2">
        <f t="shared" si="781"/>
        <v>0</v>
      </c>
      <c r="AN2024" s="2">
        <f t="shared" si="782"/>
        <v>0</v>
      </c>
      <c r="AP2024" t="s">
        <v>2255</v>
      </c>
      <c r="AQ2024" t="s">
        <v>2082</v>
      </c>
      <c r="AT2024">
        <v>2</v>
      </c>
      <c r="AU2024" s="95">
        <v>48</v>
      </c>
      <c r="AV2024" s="97">
        <v>185</v>
      </c>
      <c r="AW2024" s="100">
        <f t="shared" si="773"/>
        <v>48185</v>
      </c>
      <c r="AY2024" s="7" t="s">
        <v>1461</v>
      </c>
    </row>
    <row r="2025" spans="1:51" ht="13" hidden="1" customHeight="1" outlineLevel="1">
      <c r="A2025" t="s">
        <v>894</v>
      </c>
      <c r="B2025" t="s">
        <v>2082</v>
      </c>
      <c r="C2025" s="1">
        <f t="shared" si="774"/>
        <v>30331</v>
      </c>
      <c r="D2025" s="7">
        <f>IF(N2025&gt;0, RANK(N2025,(N2025:P2025,Q2025:AE2025)),0)</f>
        <v>2</v>
      </c>
      <c r="E2025" s="7">
        <f>IF(O2025&gt;0,RANK(O2025,(N2025:P2025,Q2025:AE2025)),0)</f>
        <v>1</v>
      </c>
      <c r="F2025" s="7">
        <f>IF(P2025&gt;0,RANK(P2025,(N2025:P2025,Q2025:AE2025)),0)</f>
        <v>0</v>
      </c>
      <c r="G2025" s="1">
        <f t="shared" si="783"/>
        <v>14618</v>
      </c>
      <c r="H2025" s="2">
        <f t="shared" si="784"/>
        <v>0.48194916092446671</v>
      </c>
      <c r="I2025" s="2"/>
      <c r="J2025" s="2">
        <f t="shared" si="775"/>
        <v>0.23958985856054862</v>
      </c>
      <c r="K2025" s="2">
        <f t="shared" si="776"/>
        <v>0.72153901948501531</v>
      </c>
      <c r="L2025" s="2">
        <f t="shared" si="777"/>
        <v>0</v>
      </c>
      <c r="M2025" s="2">
        <f t="shared" si="778"/>
        <v>3.8871121954436094E-2</v>
      </c>
      <c r="N2025" s="55">
        <v>7267</v>
      </c>
      <c r="O2025" s="55">
        <v>21885</v>
      </c>
      <c r="Q2025" s="55">
        <v>927</v>
      </c>
      <c r="R2025" s="55">
        <v>252</v>
      </c>
      <c r="Y2025" s="55">
        <v>0</v>
      </c>
      <c r="AG2025" s="7">
        <f>IF(Q2025&gt;0,RANK(Q2025,(N2025:P2025,Q2025:AE2025)),0)</f>
        <v>3</v>
      </c>
      <c r="AH2025" s="7">
        <f>IF(R2025&gt;0,RANK(R2025,(N2025:P2025,Q2025:AE2025)),0)</f>
        <v>4</v>
      </c>
      <c r="AI2025" s="7">
        <f>IF(T2025&gt;0,RANK(T2025,(N2025:P2025,Q2025:AE2025)),0)</f>
        <v>0</v>
      </c>
      <c r="AJ2025" s="7">
        <f>IF(S2025&gt;0,RANK(S2025,(N2025:P2025,Q2025:AE2025)),0)</f>
        <v>0</v>
      </c>
      <c r="AK2025" s="2">
        <f t="shared" si="779"/>
        <v>3.0562790544327586E-2</v>
      </c>
      <c r="AL2025" s="2">
        <f t="shared" si="780"/>
        <v>8.3083314101084701E-3</v>
      </c>
      <c r="AM2025" s="2">
        <f t="shared" si="781"/>
        <v>0</v>
      </c>
      <c r="AN2025" s="2">
        <f t="shared" si="782"/>
        <v>0</v>
      </c>
      <c r="AP2025" t="s">
        <v>894</v>
      </c>
      <c r="AQ2025" t="s">
        <v>2082</v>
      </c>
      <c r="AT2025">
        <v>2</v>
      </c>
      <c r="AU2025" s="95">
        <v>48</v>
      </c>
      <c r="AV2025" s="97">
        <v>187</v>
      </c>
      <c r="AW2025" s="100">
        <f t="shared" si="773"/>
        <v>48187</v>
      </c>
      <c r="AY2025" s="7" t="s">
        <v>1461</v>
      </c>
    </row>
    <row r="2026" spans="1:51" ht="13" hidden="1" customHeight="1" outlineLevel="1">
      <c r="A2026" t="s">
        <v>463</v>
      </c>
      <c r="B2026" t="s">
        <v>2082</v>
      </c>
      <c r="C2026" s="1">
        <f t="shared" si="774"/>
        <v>4277</v>
      </c>
      <c r="D2026" s="7">
        <f>IF(N2026&gt;0, RANK(N2026,(N2026:P2026,Q2026:AE2026)),0)</f>
        <v>2</v>
      </c>
      <c r="E2026" s="7">
        <f>IF(O2026&gt;0,RANK(O2026,(N2026:P2026,Q2026:AE2026)),0)</f>
        <v>1</v>
      </c>
      <c r="F2026" s="7">
        <f>IF(P2026&gt;0,RANK(P2026,(N2026:P2026,Q2026:AE2026)),0)</f>
        <v>0</v>
      </c>
      <c r="G2026" s="1">
        <f t="shared" si="783"/>
        <v>3183</v>
      </c>
      <c r="H2026" s="2">
        <f t="shared" si="784"/>
        <v>0.74421323357493574</v>
      </c>
      <c r="I2026" s="2"/>
      <c r="J2026" s="2">
        <f t="shared" si="775"/>
        <v>0.11503390226794483</v>
      </c>
      <c r="K2026" s="2">
        <f t="shared" si="776"/>
        <v>0.85924713584288048</v>
      </c>
      <c r="L2026" s="2">
        <f t="shared" si="777"/>
        <v>0</v>
      </c>
      <c r="M2026" s="2">
        <f t="shared" si="778"/>
        <v>2.5718961889174663E-2</v>
      </c>
      <c r="N2026" s="55">
        <v>492</v>
      </c>
      <c r="O2026" s="55">
        <v>3675</v>
      </c>
      <c r="Q2026" s="55">
        <v>67</v>
      </c>
      <c r="R2026" s="55">
        <v>43</v>
      </c>
      <c r="Y2026" s="55">
        <v>0</v>
      </c>
      <c r="AG2026" s="7">
        <f>IF(Q2026&gt;0,RANK(Q2026,(N2026:P2026,Q2026:AE2026)),0)</f>
        <v>3</v>
      </c>
      <c r="AH2026" s="7">
        <f>IF(R2026&gt;0,RANK(R2026,(N2026:P2026,Q2026:AE2026)),0)</f>
        <v>4</v>
      </c>
      <c r="AI2026" s="7">
        <f>IF(T2026&gt;0,RANK(T2026,(N2026:P2026,Q2026:AE2026)),0)</f>
        <v>0</v>
      </c>
      <c r="AJ2026" s="7">
        <f>IF(S2026&gt;0,RANK(S2026,(N2026:P2026,Q2026:AE2026)),0)</f>
        <v>0</v>
      </c>
      <c r="AK2026" s="2">
        <f t="shared" si="779"/>
        <v>1.5665185877951834E-2</v>
      </c>
      <c r="AL2026" s="2">
        <f t="shared" si="780"/>
        <v>1.005377601122282E-2</v>
      </c>
      <c r="AM2026" s="2">
        <f t="shared" si="781"/>
        <v>0</v>
      </c>
      <c r="AN2026" s="2">
        <f t="shared" si="782"/>
        <v>0</v>
      </c>
      <c r="AP2026" t="s">
        <v>463</v>
      </c>
      <c r="AQ2026" t="s">
        <v>2082</v>
      </c>
      <c r="AT2026">
        <v>2</v>
      </c>
      <c r="AU2026" s="95">
        <v>48</v>
      </c>
      <c r="AV2026" s="97">
        <v>189</v>
      </c>
      <c r="AW2026" s="100">
        <f t="shared" si="773"/>
        <v>48189</v>
      </c>
      <c r="AY2026" s="7" t="s">
        <v>1461</v>
      </c>
    </row>
    <row r="2027" spans="1:51" ht="13" hidden="1" customHeight="1" outlineLevel="1">
      <c r="A2027" t="s">
        <v>2115</v>
      </c>
      <c r="B2027" t="s">
        <v>2082</v>
      </c>
      <c r="C2027" s="1">
        <f t="shared" si="774"/>
        <v>565</v>
      </c>
      <c r="D2027" s="7">
        <f>IF(N2027&gt;0, RANK(N2027,(N2027:P2027,Q2027:AE2027)),0)</f>
        <v>2</v>
      </c>
      <c r="E2027" s="7">
        <f>IF(O2027&gt;0,RANK(O2027,(N2027:P2027,Q2027:AE2027)),0)</f>
        <v>1</v>
      </c>
      <c r="F2027" s="7">
        <f>IF(P2027&gt;0,RANK(P2027,(N2027:P2027,Q2027:AE2027)),0)</f>
        <v>0</v>
      </c>
      <c r="G2027" s="1">
        <f t="shared" si="783"/>
        <v>416</v>
      </c>
      <c r="H2027" s="2">
        <f t="shared" si="784"/>
        <v>0.73628318584070795</v>
      </c>
      <c r="I2027" s="2"/>
      <c r="J2027" s="2">
        <f t="shared" si="775"/>
        <v>0.12389380530973451</v>
      </c>
      <c r="K2027" s="2">
        <f t="shared" si="776"/>
        <v>0.86017699115044244</v>
      </c>
      <c r="L2027" s="2">
        <f t="shared" si="777"/>
        <v>0</v>
      </c>
      <c r="M2027" s="2">
        <f t="shared" si="778"/>
        <v>1.5929203539823078E-2</v>
      </c>
      <c r="N2027" s="55">
        <v>70</v>
      </c>
      <c r="O2027" s="55">
        <v>486</v>
      </c>
      <c r="Q2027" s="55">
        <v>2</v>
      </c>
      <c r="R2027" s="55">
        <v>7</v>
      </c>
      <c r="Y2027" s="55">
        <v>0</v>
      </c>
      <c r="AG2027" s="7">
        <f>IF(Q2027&gt;0,RANK(Q2027,(N2027:P2027,Q2027:AE2027)),0)</f>
        <v>4</v>
      </c>
      <c r="AH2027" s="7">
        <f>IF(R2027&gt;0,RANK(R2027,(N2027:P2027,Q2027:AE2027)),0)</f>
        <v>3</v>
      </c>
      <c r="AI2027" s="7">
        <f>IF(T2027&gt;0,RANK(T2027,(N2027:P2027,Q2027:AE2027)),0)</f>
        <v>0</v>
      </c>
      <c r="AJ2027" s="7">
        <f>IF(S2027&gt;0,RANK(S2027,(N2027:P2027,Q2027:AE2027)),0)</f>
        <v>0</v>
      </c>
      <c r="AK2027" s="2">
        <f t="shared" si="779"/>
        <v>3.5398230088495575E-3</v>
      </c>
      <c r="AL2027" s="2">
        <f t="shared" si="780"/>
        <v>1.2389380530973451E-2</v>
      </c>
      <c r="AM2027" s="2">
        <f t="shared" si="781"/>
        <v>0</v>
      </c>
      <c r="AN2027" s="2">
        <f t="shared" si="782"/>
        <v>0</v>
      </c>
      <c r="AP2027" t="s">
        <v>2115</v>
      </c>
      <c r="AQ2027" t="s">
        <v>2082</v>
      </c>
      <c r="AT2027">
        <v>2</v>
      </c>
      <c r="AU2027" s="95">
        <v>48</v>
      </c>
      <c r="AV2027" s="97">
        <v>191</v>
      </c>
      <c r="AW2027" s="100">
        <f t="shared" si="773"/>
        <v>48191</v>
      </c>
      <c r="AY2027" s="7" t="s">
        <v>1461</v>
      </c>
    </row>
    <row r="2028" spans="1:51" ht="13" hidden="1" customHeight="1" outlineLevel="1">
      <c r="A2028" t="s">
        <v>2286</v>
      </c>
      <c r="B2028" t="s">
        <v>2082</v>
      </c>
      <c r="C2028" s="1">
        <f t="shared" si="774"/>
        <v>2377</v>
      </c>
      <c r="D2028" s="7">
        <f>IF(N2028&gt;0, RANK(N2028,(N2028:P2028,Q2028:AE2028)),0)</f>
        <v>2</v>
      </c>
      <c r="E2028" s="7">
        <f>IF(O2028&gt;0,RANK(O2028,(N2028:P2028,Q2028:AE2028)),0)</f>
        <v>1</v>
      </c>
      <c r="F2028" s="7">
        <f>IF(P2028&gt;0,RANK(P2028,(N2028:P2028,Q2028:AE2028)),0)</f>
        <v>0</v>
      </c>
      <c r="G2028" s="1">
        <f t="shared" si="783"/>
        <v>1577</v>
      </c>
      <c r="H2028" s="2">
        <f t="shared" si="784"/>
        <v>0.66344131257888095</v>
      </c>
      <c r="I2028" s="2"/>
      <c r="J2028" s="2">
        <f t="shared" si="775"/>
        <v>0.14976861590239798</v>
      </c>
      <c r="K2028" s="2">
        <f t="shared" si="776"/>
        <v>0.81320992848127893</v>
      </c>
      <c r="L2028" s="2">
        <f t="shared" si="777"/>
        <v>0</v>
      </c>
      <c r="M2028" s="2">
        <f t="shared" si="778"/>
        <v>3.7021455616323085E-2</v>
      </c>
      <c r="N2028" s="55">
        <v>356</v>
      </c>
      <c r="O2028" s="55">
        <v>1933</v>
      </c>
      <c r="Q2028" s="55">
        <v>75</v>
      </c>
      <c r="R2028" s="55">
        <v>13</v>
      </c>
      <c r="Y2028" s="55">
        <v>0</v>
      </c>
      <c r="AG2028" s="7">
        <f>IF(Q2028&gt;0,RANK(Q2028,(N2028:P2028,Q2028:AE2028)),0)</f>
        <v>3</v>
      </c>
      <c r="AH2028" s="7">
        <f>IF(R2028&gt;0,RANK(R2028,(N2028:P2028,Q2028:AE2028)),0)</f>
        <v>4</v>
      </c>
      <c r="AI2028" s="7">
        <f>IF(T2028&gt;0,RANK(T2028,(N2028:P2028,Q2028:AE2028)),0)</f>
        <v>0</v>
      </c>
      <c r="AJ2028" s="7">
        <f>IF(S2028&gt;0,RANK(S2028,(N2028:P2028,Q2028:AE2028)),0)</f>
        <v>0</v>
      </c>
      <c r="AK2028" s="2">
        <f t="shared" si="779"/>
        <v>3.1552376945729911E-2</v>
      </c>
      <c r="AL2028" s="2">
        <f t="shared" si="780"/>
        <v>5.4690786705931848E-3</v>
      </c>
      <c r="AM2028" s="2">
        <f t="shared" si="781"/>
        <v>0</v>
      </c>
      <c r="AN2028" s="2">
        <f t="shared" si="782"/>
        <v>0</v>
      </c>
      <c r="AP2028" t="s">
        <v>2286</v>
      </c>
      <c r="AQ2028" t="s">
        <v>2082</v>
      </c>
      <c r="AT2028">
        <v>2</v>
      </c>
      <c r="AU2028" s="95">
        <v>48</v>
      </c>
      <c r="AV2028" s="97">
        <v>193</v>
      </c>
      <c r="AW2028" s="100">
        <f t="shared" si="773"/>
        <v>48193</v>
      </c>
      <c r="AY2028" s="7" t="s">
        <v>1461</v>
      </c>
    </row>
    <row r="2029" spans="1:51" ht="13" hidden="1" customHeight="1" outlineLevel="1">
      <c r="A2029" t="s">
        <v>1977</v>
      </c>
      <c r="B2029" t="s">
        <v>2082</v>
      </c>
      <c r="C2029" s="1">
        <f t="shared" si="774"/>
        <v>1204</v>
      </c>
      <c r="D2029" s="7">
        <f>IF(N2029&gt;0, RANK(N2029,(N2029:P2029,Q2029:AE2029)),0)</f>
        <v>2</v>
      </c>
      <c r="E2029" s="7">
        <f>IF(O2029&gt;0,RANK(O2029,(N2029:P2029,Q2029:AE2029)),0)</f>
        <v>1</v>
      </c>
      <c r="F2029" s="7">
        <f>IF(P2029&gt;0,RANK(P2029,(N2029:P2029,Q2029:AE2029)),0)</f>
        <v>0</v>
      </c>
      <c r="G2029" s="1">
        <f t="shared" si="783"/>
        <v>1082</v>
      </c>
      <c r="H2029" s="2">
        <f t="shared" si="784"/>
        <v>0.8986710963455149</v>
      </c>
      <c r="I2029" s="2"/>
      <c r="J2029" s="2">
        <f t="shared" si="775"/>
        <v>3.4883720930232558E-2</v>
      </c>
      <c r="K2029" s="2">
        <f t="shared" si="776"/>
        <v>0.93355481727574752</v>
      </c>
      <c r="L2029" s="2">
        <f t="shared" si="777"/>
        <v>0</v>
      </c>
      <c r="M2029" s="2">
        <f t="shared" si="778"/>
        <v>3.1561461794019974E-2</v>
      </c>
      <c r="N2029" s="55">
        <v>42</v>
      </c>
      <c r="O2029" s="55">
        <v>1124</v>
      </c>
      <c r="Q2029" s="55">
        <v>27</v>
      </c>
      <c r="R2029" s="55">
        <v>8</v>
      </c>
      <c r="Y2029" s="55">
        <v>3</v>
      </c>
      <c r="AG2029" s="7">
        <f>IF(Q2029&gt;0,RANK(Q2029,(N2029:P2029,Q2029:AE2029)),0)</f>
        <v>3</v>
      </c>
      <c r="AH2029" s="7">
        <f>IF(R2029&gt;0,RANK(R2029,(N2029:P2029,Q2029:AE2029)),0)</f>
        <v>4</v>
      </c>
      <c r="AI2029" s="7">
        <f>IF(T2029&gt;0,RANK(T2029,(N2029:P2029,Q2029:AE2029)),0)</f>
        <v>0</v>
      </c>
      <c r="AJ2029" s="7">
        <f>IF(S2029&gt;0,RANK(S2029,(N2029:P2029,Q2029:AE2029)),0)</f>
        <v>0</v>
      </c>
      <c r="AK2029" s="2">
        <f t="shared" si="779"/>
        <v>2.2425249169435217E-2</v>
      </c>
      <c r="AL2029" s="2">
        <f t="shared" si="780"/>
        <v>6.6445182724252493E-3</v>
      </c>
      <c r="AM2029" s="2">
        <f t="shared" si="781"/>
        <v>0</v>
      </c>
      <c r="AN2029" s="2">
        <f t="shared" si="782"/>
        <v>0</v>
      </c>
      <c r="AP2029" t="s">
        <v>1977</v>
      </c>
      <c r="AQ2029" t="s">
        <v>2082</v>
      </c>
      <c r="AT2029">
        <v>2</v>
      </c>
      <c r="AU2029" s="95">
        <v>48</v>
      </c>
      <c r="AV2029" s="97">
        <v>195</v>
      </c>
      <c r="AW2029" s="100">
        <f t="shared" si="773"/>
        <v>48195</v>
      </c>
      <c r="AY2029" s="7" t="s">
        <v>1461</v>
      </c>
    </row>
    <row r="2030" spans="1:51" ht="13" hidden="1" customHeight="1" outlineLevel="1">
      <c r="A2030" t="s">
        <v>2225</v>
      </c>
      <c r="B2030" t="s">
        <v>2082</v>
      </c>
      <c r="C2030" s="1">
        <f t="shared" si="774"/>
        <v>665</v>
      </c>
      <c r="D2030" s="7">
        <f>IF(N2030&gt;0, RANK(N2030,(N2030:P2030,Q2030:AE2030)),0)</f>
        <v>2</v>
      </c>
      <c r="E2030" s="7">
        <f>IF(O2030&gt;0,RANK(O2030,(N2030:P2030,Q2030:AE2030)),0)</f>
        <v>1</v>
      </c>
      <c r="F2030" s="7">
        <f>IF(P2030&gt;0,RANK(P2030,(N2030:P2030,Q2030:AE2030)),0)</f>
        <v>0</v>
      </c>
      <c r="G2030" s="1">
        <f t="shared" si="783"/>
        <v>424</v>
      </c>
      <c r="H2030" s="2">
        <f t="shared" si="784"/>
        <v>0.63759398496240605</v>
      </c>
      <c r="I2030" s="2"/>
      <c r="J2030" s="2">
        <f t="shared" si="775"/>
        <v>0.16842105263157894</v>
      </c>
      <c r="K2030" s="2">
        <f t="shared" si="776"/>
        <v>0.80601503759398496</v>
      </c>
      <c r="L2030" s="2">
        <f t="shared" si="777"/>
        <v>0</v>
      </c>
      <c r="M2030" s="2">
        <f t="shared" si="778"/>
        <v>2.5563909774436122E-2</v>
      </c>
      <c r="N2030" s="55">
        <v>112</v>
      </c>
      <c r="O2030" s="55">
        <v>536</v>
      </c>
      <c r="Q2030" s="55">
        <v>15</v>
      </c>
      <c r="R2030" s="55">
        <v>1</v>
      </c>
      <c r="Y2030" s="55">
        <v>1</v>
      </c>
      <c r="AG2030" s="7">
        <f>IF(Q2030&gt;0,RANK(Q2030,(N2030:P2030,Q2030:AE2030)),0)</f>
        <v>3</v>
      </c>
      <c r="AH2030" s="7">
        <f>IF(R2030&gt;0,RANK(R2030,(N2030:P2030,Q2030:AE2030)),0)</f>
        <v>4</v>
      </c>
      <c r="AI2030" s="7">
        <f>IF(T2030&gt;0,RANK(T2030,(N2030:P2030,Q2030:AE2030)),0)</f>
        <v>0</v>
      </c>
      <c r="AJ2030" s="7">
        <f>IF(S2030&gt;0,RANK(S2030,(N2030:P2030,Q2030:AE2030)),0)</f>
        <v>0</v>
      </c>
      <c r="AK2030" s="2">
        <f t="shared" si="779"/>
        <v>2.2556390977443608E-2</v>
      </c>
      <c r="AL2030" s="2">
        <f t="shared" si="780"/>
        <v>1.5037593984962407E-3</v>
      </c>
      <c r="AM2030" s="2">
        <f t="shared" si="781"/>
        <v>0</v>
      </c>
      <c r="AN2030" s="2">
        <f t="shared" si="782"/>
        <v>0</v>
      </c>
      <c r="AP2030" t="s">
        <v>2225</v>
      </c>
      <c r="AQ2030" t="s">
        <v>2082</v>
      </c>
      <c r="AT2030">
        <v>2</v>
      </c>
      <c r="AU2030" s="95">
        <v>48</v>
      </c>
      <c r="AV2030" s="97">
        <v>197</v>
      </c>
      <c r="AW2030" s="100">
        <f t="shared" si="773"/>
        <v>48197</v>
      </c>
      <c r="AY2030" s="7" t="s">
        <v>1461</v>
      </c>
    </row>
    <row r="2031" spans="1:51" ht="13" hidden="1" customHeight="1" outlineLevel="1">
      <c r="A2031" t="s">
        <v>831</v>
      </c>
      <c r="B2031" t="s">
        <v>2082</v>
      </c>
      <c r="C2031" s="1">
        <f t="shared" si="774"/>
        <v>11213</v>
      </c>
      <c r="D2031" s="7">
        <f>IF(N2031&gt;0, RANK(N2031,(N2031:P2031,Q2031:AE2031)),0)</f>
        <v>2</v>
      </c>
      <c r="E2031" s="7">
        <f>IF(O2031&gt;0,RANK(O2031,(N2031:P2031,Q2031:AE2031)),0)</f>
        <v>1</v>
      </c>
      <c r="F2031" s="7">
        <f>IF(P2031&gt;0,RANK(P2031,(N2031:P2031,Q2031:AE2031)),0)</f>
        <v>0</v>
      </c>
      <c r="G2031" s="1">
        <f t="shared" si="783"/>
        <v>8306</v>
      </c>
      <c r="H2031" s="2">
        <f t="shared" si="784"/>
        <v>0.74074734682957277</v>
      </c>
      <c r="I2031" s="2"/>
      <c r="J2031" s="2">
        <f t="shared" si="775"/>
        <v>0.11629358779987514</v>
      </c>
      <c r="K2031" s="2">
        <f t="shared" si="776"/>
        <v>0.85704093462944797</v>
      </c>
      <c r="L2031" s="2">
        <f t="shared" si="777"/>
        <v>0</v>
      </c>
      <c r="M2031" s="2">
        <f t="shared" si="778"/>
        <v>2.6665477570676832E-2</v>
      </c>
      <c r="N2031" s="55">
        <v>1304</v>
      </c>
      <c r="O2031" s="55">
        <v>9610</v>
      </c>
      <c r="Q2031" s="55">
        <v>256</v>
      </c>
      <c r="R2031" s="55">
        <v>43</v>
      </c>
      <c r="Y2031" s="55">
        <v>0</v>
      </c>
      <c r="AG2031" s="7">
        <f>IF(Q2031&gt;0,RANK(Q2031,(N2031:P2031,Q2031:AE2031)),0)</f>
        <v>3</v>
      </c>
      <c r="AH2031" s="7">
        <f>IF(R2031&gt;0,RANK(R2031,(N2031:P2031,Q2031:AE2031)),0)</f>
        <v>4</v>
      </c>
      <c r="AI2031" s="7">
        <f>IF(T2031&gt;0,RANK(T2031,(N2031:P2031,Q2031:AE2031)),0)</f>
        <v>0</v>
      </c>
      <c r="AJ2031" s="7">
        <f>IF(S2031&gt;0,RANK(S2031,(N2031:P2031,Q2031:AE2031)),0)</f>
        <v>0</v>
      </c>
      <c r="AK2031" s="2">
        <f t="shared" si="779"/>
        <v>2.2830643003656469E-2</v>
      </c>
      <c r="AL2031" s="2">
        <f t="shared" si="780"/>
        <v>3.8348345670204229E-3</v>
      </c>
      <c r="AM2031" s="2">
        <f t="shared" si="781"/>
        <v>0</v>
      </c>
      <c r="AN2031" s="2">
        <f t="shared" si="782"/>
        <v>0</v>
      </c>
      <c r="AP2031" t="s">
        <v>831</v>
      </c>
      <c r="AQ2031" t="s">
        <v>2082</v>
      </c>
      <c r="AT2031">
        <v>2</v>
      </c>
      <c r="AU2031" s="95">
        <v>48</v>
      </c>
      <c r="AV2031" s="97">
        <v>199</v>
      </c>
      <c r="AW2031" s="100">
        <f t="shared" si="773"/>
        <v>48199</v>
      </c>
      <c r="AY2031" s="7" t="s">
        <v>1461</v>
      </c>
    </row>
    <row r="2032" spans="1:51" ht="13" hidden="1" customHeight="1" outlineLevel="1">
      <c r="A2032" t="s">
        <v>1229</v>
      </c>
      <c r="B2032" t="s">
        <v>2082</v>
      </c>
      <c r="C2032" s="1">
        <f t="shared" si="774"/>
        <v>668462</v>
      </c>
      <c r="D2032" s="7">
        <f>IF(N2032&gt;0, RANK(N2032,(N2032:P2032,Q2032:AE2032)),0)</f>
        <v>2</v>
      </c>
      <c r="E2032" s="7">
        <f>IF(O2032&gt;0,RANK(O2032,(N2032:P2032,Q2032:AE2032)),0)</f>
        <v>1</v>
      </c>
      <c r="F2032" s="7">
        <f>IF(P2032&gt;0,RANK(P2032,(N2032:P2032,Q2032:AE2032)),0)</f>
        <v>0</v>
      </c>
      <c r="G2032" s="1">
        <f t="shared" si="783"/>
        <v>81480</v>
      </c>
      <c r="H2032" s="2">
        <f t="shared" si="784"/>
        <v>0.12189174552928962</v>
      </c>
      <c r="I2032" s="2"/>
      <c r="J2032" s="2">
        <f t="shared" si="775"/>
        <v>0.42097680945214538</v>
      </c>
      <c r="K2032" s="2">
        <f t="shared" si="776"/>
        <v>0.54286855498143505</v>
      </c>
      <c r="L2032" s="2">
        <f t="shared" si="777"/>
        <v>0</v>
      </c>
      <c r="M2032" s="2">
        <f t="shared" si="778"/>
        <v>3.6154635566419624E-2</v>
      </c>
      <c r="N2032" s="55">
        <v>281407</v>
      </c>
      <c r="O2032" s="55">
        <v>362887</v>
      </c>
      <c r="Q2032" s="55">
        <v>16136</v>
      </c>
      <c r="R2032" s="55">
        <v>8012</v>
      </c>
      <c r="Y2032" s="55">
        <v>20</v>
      </c>
      <c r="AG2032" s="7">
        <f>IF(Q2032&gt;0,RANK(Q2032,(N2032:P2032,Q2032:AE2032)),0)</f>
        <v>3</v>
      </c>
      <c r="AH2032" s="7">
        <f>IF(R2032&gt;0,RANK(R2032,(N2032:P2032,Q2032:AE2032)),0)</f>
        <v>4</v>
      </c>
      <c r="AI2032" s="7">
        <f>IF(T2032&gt;0,RANK(T2032,(N2032:P2032,Q2032:AE2032)),0)</f>
        <v>0</v>
      </c>
      <c r="AJ2032" s="7">
        <f>IF(S2032&gt;0,RANK(S2032,(N2032:P2032,Q2032:AE2032)),0)</f>
        <v>0</v>
      </c>
      <c r="AK2032" s="2">
        <f t="shared" si="779"/>
        <v>2.4138993689992849E-2</v>
      </c>
      <c r="AL2032" s="2">
        <f t="shared" si="780"/>
        <v>1.1985722449443648E-2</v>
      </c>
      <c r="AM2032" s="2">
        <f t="shared" si="781"/>
        <v>0</v>
      </c>
      <c r="AN2032" s="2">
        <f t="shared" si="782"/>
        <v>0</v>
      </c>
      <c r="AP2032" t="s">
        <v>1229</v>
      </c>
      <c r="AQ2032" t="s">
        <v>2082</v>
      </c>
      <c r="AT2032">
        <v>2</v>
      </c>
      <c r="AU2032" s="95">
        <v>48</v>
      </c>
      <c r="AV2032" s="97">
        <v>201</v>
      </c>
      <c r="AW2032" s="100">
        <f t="shared" si="773"/>
        <v>48201</v>
      </c>
      <c r="AY2032" s="7" t="s">
        <v>1461</v>
      </c>
    </row>
    <row r="2033" spans="1:51" ht="13" hidden="1" customHeight="1" outlineLevel="1">
      <c r="A2033" t="s">
        <v>1378</v>
      </c>
      <c r="B2033" t="s">
        <v>2082</v>
      </c>
      <c r="C2033" s="1">
        <f t="shared" si="774"/>
        <v>14545</v>
      </c>
      <c r="D2033" s="7">
        <f>IF(N2033&gt;0, RANK(N2033,(N2033:P2033,Q2033:AE2033)),0)</f>
        <v>2</v>
      </c>
      <c r="E2033" s="7">
        <f>IF(O2033&gt;0,RANK(O2033,(N2033:P2033,Q2033:AE2033)),0)</f>
        <v>1</v>
      </c>
      <c r="F2033" s="7">
        <f>IF(P2033&gt;0,RANK(P2033,(N2033:P2033,Q2033:AE2033)),0)</f>
        <v>0</v>
      </c>
      <c r="G2033" s="1">
        <f t="shared" si="783"/>
        <v>6759</v>
      </c>
      <c r="H2033" s="2">
        <f t="shared" si="784"/>
        <v>0.46469577174286697</v>
      </c>
      <c r="I2033" s="2"/>
      <c r="J2033" s="2">
        <f t="shared" si="775"/>
        <v>0.25534547954623582</v>
      </c>
      <c r="K2033" s="2">
        <f t="shared" si="776"/>
        <v>0.72004125128910279</v>
      </c>
      <c r="L2033" s="2">
        <f t="shared" si="777"/>
        <v>0</v>
      </c>
      <c r="M2033" s="2">
        <f t="shared" si="778"/>
        <v>2.4613269164661444E-2</v>
      </c>
      <c r="N2033" s="55">
        <v>3714</v>
      </c>
      <c r="O2033" s="55">
        <v>10473</v>
      </c>
      <c r="Q2033" s="55">
        <v>281</v>
      </c>
      <c r="R2033" s="55">
        <v>65</v>
      </c>
      <c r="Y2033" s="55">
        <v>12</v>
      </c>
      <c r="AG2033" s="7">
        <f>IF(Q2033&gt;0,RANK(Q2033,(N2033:P2033,Q2033:AE2033)),0)</f>
        <v>3</v>
      </c>
      <c r="AH2033" s="7">
        <f>IF(R2033&gt;0,RANK(R2033,(N2033:P2033,Q2033:AE2033)),0)</f>
        <v>4</v>
      </c>
      <c r="AI2033" s="7">
        <f>IF(T2033&gt;0,RANK(T2033,(N2033:P2033,Q2033:AE2033)),0)</f>
        <v>0</v>
      </c>
      <c r="AJ2033" s="7">
        <f>IF(S2033&gt;0,RANK(S2033,(N2033:P2033,Q2033:AE2033)),0)</f>
        <v>0</v>
      </c>
      <c r="AK2033" s="2">
        <f t="shared" si="779"/>
        <v>1.9319353729804055E-2</v>
      </c>
      <c r="AL2033" s="2">
        <f t="shared" si="780"/>
        <v>4.4688896528016497E-3</v>
      </c>
      <c r="AM2033" s="2">
        <f t="shared" si="781"/>
        <v>0</v>
      </c>
      <c r="AN2033" s="2">
        <f t="shared" si="782"/>
        <v>0</v>
      </c>
      <c r="AP2033" t="s">
        <v>1378</v>
      </c>
      <c r="AQ2033" t="s">
        <v>2082</v>
      </c>
      <c r="AT2033">
        <v>2</v>
      </c>
      <c r="AU2033" s="95">
        <v>48</v>
      </c>
      <c r="AV2033" s="97">
        <v>203</v>
      </c>
      <c r="AW2033" s="100">
        <f t="shared" si="773"/>
        <v>48203</v>
      </c>
      <c r="AY2033" s="7" t="s">
        <v>1461</v>
      </c>
    </row>
    <row r="2034" spans="1:51" ht="13" hidden="1" customHeight="1" outlineLevel="1">
      <c r="A2034" t="s">
        <v>1284</v>
      </c>
      <c r="B2034" t="s">
        <v>2082</v>
      </c>
      <c r="C2034" s="1">
        <f t="shared" si="774"/>
        <v>1105</v>
      </c>
      <c r="D2034" s="7">
        <f>IF(N2034&gt;0, RANK(N2034,(N2034:P2034,Q2034:AE2034)),0)</f>
        <v>2</v>
      </c>
      <c r="E2034" s="7">
        <f>IF(O2034&gt;0,RANK(O2034,(N2034:P2034,Q2034:AE2034)),0)</f>
        <v>1</v>
      </c>
      <c r="F2034" s="7">
        <f>IF(P2034&gt;0,RANK(P2034,(N2034:P2034,Q2034:AE2034)),0)</f>
        <v>0</v>
      </c>
      <c r="G2034" s="1">
        <f t="shared" si="783"/>
        <v>929</v>
      </c>
      <c r="H2034" s="2">
        <f t="shared" si="784"/>
        <v>0.8407239819004525</v>
      </c>
      <c r="I2034" s="2"/>
      <c r="J2034" s="2">
        <f t="shared" si="775"/>
        <v>6.7873303167420809E-2</v>
      </c>
      <c r="K2034" s="2">
        <f t="shared" si="776"/>
        <v>0.90859728506787329</v>
      </c>
      <c r="L2034" s="2">
        <f t="shared" si="777"/>
        <v>0</v>
      </c>
      <c r="M2034" s="2">
        <f t="shared" si="778"/>
        <v>2.352941176470591E-2</v>
      </c>
      <c r="N2034" s="55">
        <v>75</v>
      </c>
      <c r="O2034" s="55">
        <v>1004</v>
      </c>
      <c r="Q2034" s="55">
        <v>24</v>
      </c>
      <c r="R2034" s="55">
        <v>2</v>
      </c>
      <c r="Y2034" s="55">
        <v>0</v>
      </c>
      <c r="AG2034" s="7">
        <f>IF(Q2034&gt;0,RANK(Q2034,(N2034:P2034,Q2034:AE2034)),0)</f>
        <v>3</v>
      </c>
      <c r="AH2034" s="7">
        <f>IF(R2034&gt;0,RANK(R2034,(N2034:P2034,Q2034:AE2034)),0)</f>
        <v>4</v>
      </c>
      <c r="AI2034" s="7">
        <f>IF(T2034&gt;0,RANK(T2034,(N2034:P2034,Q2034:AE2034)),0)</f>
        <v>0</v>
      </c>
      <c r="AJ2034" s="7">
        <f>IF(S2034&gt;0,RANK(S2034,(N2034:P2034,Q2034:AE2034)),0)</f>
        <v>0</v>
      </c>
      <c r="AK2034" s="2">
        <f t="shared" si="779"/>
        <v>2.171945701357466E-2</v>
      </c>
      <c r="AL2034" s="2">
        <f t="shared" si="780"/>
        <v>1.8099547511312218E-3</v>
      </c>
      <c r="AM2034" s="2">
        <f t="shared" si="781"/>
        <v>0</v>
      </c>
      <c r="AN2034" s="2">
        <f t="shared" si="782"/>
        <v>0</v>
      </c>
      <c r="AP2034" t="s">
        <v>1284</v>
      </c>
      <c r="AQ2034" t="s">
        <v>2082</v>
      </c>
      <c r="AT2034">
        <v>2</v>
      </c>
      <c r="AU2034" s="95">
        <v>48</v>
      </c>
      <c r="AV2034" s="97">
        <v>205</v>
      </c>
      <c r="AW2034" s="100">
        <f t="shared" si="773"/>
        <v>48205</v>
      </c>
      <c r="AY2034" s="7" t="s">
        <v>1461</v>
      </c>
    </row>
    <row r="2035" spans="1:51" ht="13" hidden="1" customHeight="1" outlineLevel="1">
      <c r="A2035" t="s">
        <v>2478</v>
      </c>
      <c r="B2035" t="s">
        <v>2082</v>
      </c>
      <c r="C2035" s="1">
        <f t="shared" si="774"/>
        <v>1044</v>
      </c>
      <c r="D2035" s="7">
        <f>IF(N2035&gt;0, RANK(N2035,(N2035:P2035,Q2035:AE2035)),0)</f>
        <v>2</v>
      </c>
      <c r="E2035" s="7">
        <f>IF(O2035&gt;0,RANK(O2035,(N2035:P2035,Q2035:AE2035)),0)</f>
        <v>1</v>
      </c>
      <c r="F2035" s="7">
        <f>IF(P2035&gt;0,RANK(P2035,(N2035:P2035,Q2035:AE2035)),0)</f>
        <v>0</v>
      </c>
      <c r="G2035" s="1">
        <f t="shared" si="783"/>
        <v>553</v>
      </c>
      <c r="H2035" s="2">
        <f t="shared" si="784"/>
        <v>0.52969348659003834</v>
      </c>
      <c r="I2035" s="2"/>
      <c r="J2035" s="2">
        <f t="shared" si="775"/>
        <v>0.22413793103448276</v>
      </c>
      <c r="K2035" s="2">
        <f t="shared" si="776"/>
        <v>0.75383141762452111</v>
      </c>
      <c r="L2035" s="2">
        <f t="shared" si="777"/>
        <v>0</v>
      </c>
      <c r="M2035" s="2">
        <f t="shared" si="778"/>
        <v>2.2030651340996132E-2</v>
      </c>
      <c r="N2035" s="55">
        <v>234</v>
      </c>
      <c r="O2035" s="55">
        <v>787</v>
      </c>
      <c r="Q2035" s="55">
        <v>21</v>
      </c>
      <c r="R2035" s="55">
        <v>2</v>
      </c>
      <c r="Y2035" s="55">
        <v>0</v>
      </c>
      <c r="AG2035" s="7">
        <f>IF(Q2035&gt;0,RANK(Q2035,(N2035:P2035,Q2035:AE2035)),0)</f>
        <v>3</v>
      </c>
      <c r="AH2035" s="7">
        <f>IF(R2035&gt;0,RANK(R2035,(N2035:P2035,Q2035:AE2035)),0)</f>
        <v>4</v>
      </c>
      <c r="AI2035" s="7">
        <f>IF(T2035&gt;0,RANK(T2035,(N2035:P2035,Q2035:AE2035)),0)</f>
        <v>0</v>
      </c>
      <c r="AJ2035" s="7">
        <f>IF(S2035&gt;0,RANK(S2035,(N2035:P2035,Q2035:AE2035)),0)</f>
        <v>0</v>
      </c>
      <c r="AK2035" s="2">
        <f t="shared" si="779"/>
        <v>2.0114942528735632E-2</v>
      </c>
      <c r="AL2035" s="2">
        <f t="shared" si="780"/>
        <v>1.9157088122605363E-3</v>
      </c>
      <c r="AM2035" s="2">
        <f t="shared" si="781"/>
        <v>0</v>
      </c>
      <c r="AN2035" s="2">
        <f t="shared" si="782"/>
        <v>0</v>
      </c>
      <c r="AP2035" t="s">
        <v>2478</v>
      </c>
      <c r="AQ2035" t="s">
        <v>2082</v>
      </c>
      <c r="AT2035">
        <v>2</v>
      </c>
      <c r="AU2035" s="95">
        <v>48</v>
      </c>
      <c r="AV2035" s="97">
        <v>207</v>
      </c>
      <c r="AW2035" s="100">
        <f t="shared" si="773"/>
        <v>48207</v>
      </c>
      <c r="AY2035" s="7" t="s">
        <v>1461</v>
      </c>
    </row>
    <row r="2036" spans="1:51" ht="13" hidden="1" customHeight="1" outlineLevel="1">
      <c r="A2036" t="s">
        <v>423</v>
      </c>
      <c r="B2036" t="s">
        <v>2082</v>
      </c>
      <c r="C2036" s="1">
        <f t="shared" si="774"/>
        <v>38770</v>
      </c>
      <c r="D2036" s="7">
        <f>IF(N2036&gt;0, RANK(N2036,(N2036:P2036,Q2036:AE2036)),0)</f>
        <v>2</v>
      </c>
      <c r="E2036" s="7">
        <f>IF(O2036&gt;0,RANK(O2036,(N2036:P2036,Q2036:AE2036)),0)</f>
        <v>1</v>
      </c>
      <c r="F2036" s="7">
        <f>IF(P2036&gt;0,RANK(P2036,(N2036:P2036,Q2036:AE2036)),0)</f>
        <v>0</v>
      </c>
      <c r="G2036" s="1">
        <f t="shared" si="783"/>
        <v>7066</v>
      </c>
      <c r="H2036" s="2">
        <f t="shared" si="784"/>
        <v>0.1822543203507867</v>
      </c>
      <c r="I2036" s="2"/>
      <c r="J2036" s="2">
        <f t="shared" si="775"/>
        <v>0.37572865617745682</v>
      </c>
      <c r="K2036" s="2">
        <f t="shared" si="776"/>
        <v>0.55798297652824347</v>
      </c>
      <c r="L2036" s="2">
        <f t="shared" si="777"/>
        <v>0</v>
      </c>
      <c r="M2036" s="2">
        <f t="shared" si="778"/>
        <v>6.6288367294299655E-2</v>
      </c>
      <c r="N2036" s="55">
        <v>14567</v>
      </c>
      <c r="O2036" s="55">
        <v>21633</v>
      </c>
      <c r="Q2036" s="55">
        <v>1843</v>
      </c>
      <c r="R2036" s="55">
        <v>727</v>
      </c>
      <c r="Y2036" s="55">
        <v>0</v>
      </c>
      <c r="AG2036" s="7">
        <f>IF(Q2036&gt;0,RANK(Q2036,(N2036:P2036,Q2036:AE2036)),0)</f>
        <v>3</v>
      </c>
      <c r="AH2036" s="7">
        <f>IF(R2036&gt;0,RANK(R2036,(N2036:P2036,Q2036:AE2036)),0)</f>
        <v>4</v>
      </c>
      <c r="AI2036" s="7">
        <f>IF(T2036&gt;0,RANK(T2036,(N2036:P2036,Q2036:AE2036)),0)</f>
        <v>0</v>
      </c>
      <c r="AJ2036" s="7">
        <f>IF(S2036&gt;0,RANK(S2036,(N2036:P2036,Q2036:AE2036)),0)</f>
        <v>0</v>
      </c>
      <c r="AK2036" s="2">
        <f t="shared" si="779"/>
        <v>4.7536755223110655E-2</v>
      </c>
      <c r="AL2036" s="2">
        <f t="shared" si="780"/>
        <v>1.8751612071189062E-2</v>
      </c>
      <c r="AM2036" s="2">
        <f t="shared" si="781"/>
        <v>0</v>
      </c>
      <c r="AN2036" s="2">
        <f t="shared" si="782"/>
        <v>0</v>
      </c>
      <c r="AP2036" t="s">
        <v>423</v>
      </c>
      <c r="AQ2036" t="s">
        <v>2082</v>
      </c>
      <c r="AT2036">
        <v>2</v>
      </c>
      <c r="AU2036" s="95">
        <v>48</v>
      </c>
      <c r="AV2036" s="97">
        <v>209</v>
      </c>
      <c r="AW2036" s="100">
        <f t="shared" si="773"/>
        <v>48209</v>
      </c>
      <c r="AY2036" s="7" t="s">
        <v>1461</v>
      </c>
    </row>
    <row r="2037" spans="1:51" ht="13" hidden="1" customHeight="1" outlineLevel="1">
      <c r="A2037" t="s">
        <v>2011</v>
      </c>
      <c r="B2037" t="s">
        <v>2082</v>
      </c>
      <c r="C2037" s="1">
        <f t="shared" si="774"/>
        <v>822</v>
      </c>
      <c r="D2037" s="7">
        <f>IF(N2037&gt;0, RANK(N2037,(N2037:P2037,Q2037:AE2037)),0)</f>
        <v>2</v>
      </c>
      <c r="E2037" s="7">
        <f>IF(O2037&gt;0,RANK(O2037,(N2037:P2037,Q2037:AE2037)),0)</f>
        <v>1</v>
      </c>
      <c r="F2037" s="7">
        <f>IF(P2037&gt;0,RANK(P2037,(N2037:P2037,Q2037:AE2037)),0)</f>
        <v>0</v>
      </c>
      <c r="G2037" s="1">
        <f t="shared" si="783"/>
        <v>647</v>
      </c>
      <c r="H2037" s="2">
        <f t="shared" si="784"/>
        <v>0.78710462287104621</v>
      </c>
      <c r="I2037" s="2"/>
      <c r="J2037" s="2">
        <f t="shared" si="775"/>
        <v>8.5158150851581502E-2</v>
      </c>
      <c r="K2037" s="2">
        <f t="shared" si="776"/>
        <v>0.87226277372262773</v>
      </c>
      <c r="L2037" s="2">
        <f t="shared" si="777"/>
        <v>0</v>
      </c>
      <c r="M2037" s="2">
        <f t="shared" si="778"/>
        <v>4.2579075425790758E-2</v>
      </c>
      <c r="N2037" s="55">
        <v>70</v>
      </c>
      <c r="O2037" s="55">
        <v>717</v>
      </c>
      <c r="Q2037" s="55">
        <v>24</v>
      </c>
      <c r="R2037" s="55">
        <v>11</v>
      </c>
      <c r="Y2037" s="55">
        <v>0</v>
      </c>
      <c r="AG2037" s="7">
        <f>IF(Q2037&gt;0,RANK(Q2037,(N2037:P2037,Q2037:AE2037)),0)</f>
        <v>3</v>
      </c>
      <c r="AH2037" s="7">
        <f>IF(R2037&gt;0,RANK(R2037,(N2037:P2037,Q2037:AE2037)),0)</f>
        <v>4</v>
      </c>
      <c r="AI2037" s="7">
        <f>IF(T2037&gt;0,RANK(T2037,(N2037:P2037,Q2037:AE2037)),0)</f>
        <v>0</v>
      </c>
      <c r="AJ2037" s="7">
        <f>IF(S2037&gt;0,RANK(S2037,(N2037:P2037,Q2037:AE2037)),0)</f>
        <v>0</v>
      </c>
      <c r="AK2037" s="2">
        <f t="shared" si="779"/>
        <v>2.9197080291970802E-2</v>
      </c>
      <c r="AL2037" s="2">
        <f t="shared" si="780"/>
        <v>1.3381995133819951E-2</v>
      </c>
      <c r="AM2037" s="2">
        <f t="shared" si="781"/>
        <v>0</v>
      </c>
      <c r="AN2037" s="2">
        <f t="shared" si="782"/>
        <v>0</v>
      </c>
      <c r="AP2037" t="s">
        <v>2011</v>
      </c>
      <c r="AQ2037" t="s">
        <v>2082</v>
      </c>
      <c r="AT2037">
        <v>2</v>
      </c>
      <c r="AU2037" s="95">
        <v>48</v>
      </c>
      <c r="AV2037" s="97">
        <v>211</v>
      </c>
      <c r="AW2037" s="100">
        <f t="shared" ref="AW2037:AW2100" si="785">1000*AU2037+AV2037</f>
        <v>48211</v>
      </c>
      <c r="AY2037" s="7" t="s">
        <v>1461</v>
      </c>
    </row>
    <row r="2038" spans="1:51" ht="13" hidden="1" customHeight="1" outlineLevel="1">
      <c r="A2038" t="s">
        <v>2359</v>
      </c>
      <c r="B2038" t="s">
        <v>2082</v>
      </c>
      <c r="C2038" s="1">
        <f t="shared" si="774"/>
        <v>16776</v>
      </c>
      <c r="D2038" s="7">
        <f>IF(N2038&gt;0, RANK(N2038,(N2038:P2038,Q2038:AE2038)),0)</f>
        <v>2</v>
      </c>
      <c r="E2038" s="7">
        <f>IF(O2038&gt;0,RANK(O2038,(N2038:P2038,Q2038:AE2038)),0)</f>
        <v>1</v>
      </c>
      <c r="F2038" s="7">
        <f>IF(P2038&gt;0,RANK(P2038,(N2038:P2038,Q2038:AE2038)),0)</f>
        <v>0</v>
      </c>
      <c r="G2038" s="1">
        <f t="shared" si="783"/>
        <v>10237</v>
      </c>
      <c r="H2038" s="2">
        <f t="shared" si="784"/>
        <v>0.61021697663328567</v>
      </c>
      <c r="I2038" s="2"/>
      <c r="J2038" s="2">
        <f t="shared" si="775"/>
        <v>0.18043633762517883</v>
      </c>
      <c r="K2038" s="2">
        <f t="shared" si="776"/>
        <v>0.79065331425846452</v>
      </c>
      <c r="L2038" s="2">
        <f t="shared" si="777"/>
        <v>0</v>
      </c>
      <c r="M2038" s="2">
        <f t="shared" si="778"/>
        <v>2.8910348116356621E-2</v>
      </c>
      <c r="N2038" s="55">
        <v>3027</v>
      </c>
      <c r="O2038" s="55">
        <v>13264</v>
      </c>
      <c r="Q2038" s="55">
        <v>402</v>
      </c>
      <c r="R2038" s="55">
        <v>83</v>
      </c>
      <c r="Y2038" s="55">
        <v>0</v>
      </c>
      <c r="AG2038" s="7">
        <f>IF(Q2038&gt;0,RANK(Q2038,(N2038:P2038,Q2038:AE2038)),0)</f>
        <v>3</v>
      </c>
      <c r="AH2038" s="7">
        <f>IF(R2038&gt;0,RANK(R2038,(N2038:P2038,Q2038:AE2038)),0)</f>
        <v>4</v>
      </c>
      <c r="AI2038" s="7">
        <f>IF(T2038&gt;0,RANK(T2038,(N2038:P2038,Q2038:AE2038)),0)</f>
        <v>0</v>
      </c>
      <c r="AJ2038" s="7">
        <f>IF(S2038&gt;0,RANK(S2038,(N2038:P2038,Q2038:AE2038)),0)</f>
        <v>0</v>
      </c>
      <c r="AK2038" s="2">
        <f t="shared" si="779"/>
        <v>2.3962804005722461E-2</v>
      </c>
      <c r="AL2038" s="2">
        <f t="shared" si="780"/>
        <v>4.9475441106342395E-3</v>
      </c>
      <c r="AM2038" s="2">
        <f t="shared" si="781"/>
        <v>0</v>
      </c>
      <c r="AN2038" s="2">
        <f t="shared" si="782"/>
        <v>0</v>
      </c>
      <c r="AP2038" t="s">
        <v>2359</v>
      </c>
      <c r="AQ2038" t="s">
        <v>2082</v>
      </c>
      <c r="AT2038">
        <v>2</v>
      </c>
      <c r="AU2038" s="95">
        <v>48</v>
      </c>
      <c r="AV2038" s="97">
        <v>213</v>
      </c>
      <c r="AW2038" s="100">
        <f t="shared" si="785"/>
        <v>48213</v>
      </c>
      <c r="AY2038" s="7" t="s">
        <v>1461</v>
      </c>
    </row>
    <row r="2039" spans="1:51" ht="13" hidden="1" customHeight="1" outlineLevel="1">
      <c r="A2039" t="s">
        <v>715</v>
      </c>
      <c r="B2039" t="s">
        <v>2082</v>
      </c>
      <c r="C2039" s="1">
        <f t="shared" si="774"/>
        <v>77932</v>
      </c>
      <c r="D2039" s="7">
        <f>IF(N2039&gt;0, RANK(N2039,(N2039:P2039,Q2039:AE2039)),0)</f>
        <v>1</v>
      </c>
      <c r="E2039" s="7">
        <f>IF(O2039&gt;0,RANK(O2039,(N2039:P2039,Q2039:AE2039)),0)</f>
        <v>2</v>
      </c>
      <c r="F2039" s="7">
        <f>IF(P2039&gt;0,RANK(P2039,(N2039:P2039,Q2039:AE2039)),0)</f>
        <v>0</v>
      </c>
      <c r="G2039" s="1">
        <f t="shared" si="783"/>
        <v>18809</v>
      </c>
      <c r="H2039" s="2">
        <f t="shared" si="784"/>
        <v>0.2413514345839963</v>
      </c>
      <c r="I2039" s="2"/>
      <c r="J2039" s="2">
        <f t="shared" si="775"/>
        <v>0.59169532412872761</v>
      </c>
      <c r="K2039" s="2">
        <f t="shared" si="776"/>
        <v>0.35034388954473128</v>
      </c>
      <c r="L2039" s="2">
        <f t="shared" si="777"/>
        <v>0</v>
      </c>
      <c r="M2039" s="2">
        <f t="shared" si="778"/>
        <v>5.7960786326541114E-2</v>
      </c>
      <c r="N2039" s="55">
        <v>46112</v>
      </c>
      <c r="O2039" s="55">
        <v>27303</v>
      </c>
      <c r="Q2039" s="55">
        <v>2335</v>
      </c>
      <c r="R2039" s="55">
        <v>2111</v>
      </c>
      <c r="Y2039" s="55">
        <v>71</v>
      </c>
      <c r="AG2039" s="7">
        <f>IF(Q2039&gt;0,RANK(Q2039,(N2039:P2039,Q2039:AE2039)),0)</f>
        <v>3</v>
      </c>
      <c r="AH2039" s="7">
        <f>IF(R2039&gt;0,RANK(R2039,(N2039:P2039,Q2039:AE2039)),0)</f>
        <v>4</v>
      </c>
      <c r="AI2039" s="7">
        <f>IF(T2039&gt;0,RANK(T2039,(N2039:P2039,Q2039:AE2039)),0)</f>
        <v>0</v>
      </c>
      <c r="AJ2039" s="7">
        <f>IF(S2039&gt;0,RANK(S2039,(N2039:P2039,Q2039:AE2039)),0)</f>
        <v>0</v>
      </c>
      <c r="AK2039" s="2">
        <f t="shared" si="779"/>
        <v>2.9962018169686393E-2</v>
      </c>
      <c r="AL2039" s="2">
        <f t="shared" si="780"/>
        <v>2.7087717497305343E-2</v>
      </c>
      <c r="AM2039" s="2">
        <f t="shared" si="781"/>
        <v>0</v>
      </c>
      <c r="AN2039" s="2">
        <f t="shared" si="782"/>
        <v>0</v>
      </c>
      <c r="AP2039" t="s">
        <v>715</v>
      </c>
      <c r="AQ2039" t="s">
        <v>2082</v>
      </c>
      <c r="AT2039">
        <v>2</v>
      </c>
      <c r="AU2039" s="95">
        <v>48</v>
      </c>
      <c r="AV2039" s="97">
        <v>215</v>
      </c>
      <c r="AW2039" s="100">
        <f t="shared" si="785"/>
        <v>48215</v>
      </c>
      <c r="AY2039" s="7" t="s">
        <v>1461</v>
      </c>
    </row>
    <row r="2040" spans="1:51" ht="13" hidden="1" customHeight="1" outlineLevel="1">
      <c r="A2040" t="s">
        <v>650</v>
      </c>
      <c r="B2040" t="s">
        <v>2082</v>
      </c>
      <c r="C2040" s="1">
        <f t="shared" si="774"/>
        <v>8840</v>
      </c>
      <c r="D2040" s="7">
        <f>IF(N2040&gt;0, RANK(N2040,(N2040:P2040,Q2040:AE2040)),0)</f>
        <v>2</v>
      </c>
      <c r="E2040" s="7">
        <f>IF(O2040&gt;0,RANK(O2040,(N2040:P2040,Q2040:AE2040)),0)</f>
        <v>1</v>
      </c>
      <c r="F2040" s="7">
        <f>IF(P2040&gt;0,RANK(P2040,(N2040:P2040,Q2040:AE2040)),0)</f>
        <v>0</v>
      </c>
      <c r="G2040" s="1">
        <f t="shared" si="783"/>
        <v>5490</v>
      </c>
      <c r="H2040" s="2">
        <f t="shared" si="784"/>
        <v>0.62104072398190047</v>
      </c>
      <c r="I2040" s="2"/>
      <c r="J2040" s="2">
        <f t="shared" si="775"/>
        <v>0.17341628959276018</v>
      </c>
      <c r="K2040" s="2">
        <f t="shared" si="776"/>
        <v>0.79445701357466059</v>
      </c>
      <c r="L2040" s="2">
        <f t="shared" si="777"/>
        <v>0</v>
      </c>
      <c r="M2040" s="2">
        <f t="shared" si="778"/>
        <v>3.2126696832579182E-2</v>
      </c>
      <c r="N2040" s="55">
        <v>1533</v>
      </c>
      <c r="O2040" s="55">
        <v>7023</v>
      </c>
      <c r="Q2040" s="55">
        <v>234</v>
      </c>
      <c r="R2040" s="55">
        <v>41</v>
      </c>
      <c r="Y2040" s="55">
        <v>9</v>
      </c>
      <c r="AG2040" s="7">
        <f>IF(Q2040&gt;0,RANK(Q2040,(N2040:P2040,Q2040:AE2040)),0)</f>
        <v>3</v>
      </c>
      <c r="AH2040" s="7">
        <f>IF(R2040&gt;0,RANK(R2040,(N2040:P2040,Q2040:AE2040)),0)</f>
        <v>4</v>
      </c>
      <c r="AI2040" s="7">
        <f>IF(T2040&gt;0,RANK(T2040,(N2040:P2040,Q2040:AE2040)),0)</f>
        <v>0</v>
      </c>
      <c r="AJ2040" s="7">
        <f>IF(S2040&gt;0,RANK(S2040,(N2040:P2040,Q2040:AE2040)),0)</f>
        <v>0</v>
      </c>
      <c r="AK2040" s="2">
        <f t="shared" si="779"/>
        <v>2.6470588235294117E-2</v>
      </c>
      <c r="AL2040" s="2">
        <f t="shared" si="780"/>
        <v>4.6380090497737557E-3</v>
      </c>
      <c r="AM2040" s="2">
        <f t="shared" si="781"/>
        <v>0</v>
      </c>
      <c r="AN2040" s="2">
        <f t="shared" si="782"/>
        <v>0</v>
      </c>
      <c r="AP2040" t="s">
        <v>650</v>
      </c>
      <c r="AQ2040" t="s">
        <v>2082</v>
      </c>
      <c r="AT2040">
        <v>2</v>
      </c>
      <c r="AU2040" s="95">
        <v>48</v>
      </c>
      <c r="AV2040" s="97">
        <v>217</v>
      </c>
      <c r="AW2040" s="100">
        <f t="shared" si="785"/>
        <v>48217</v>
      </c>
      <c r="AY2040" s="7" t="s">
        <v>1461</v>
      </c>
    </row>
    <row r="2041" spans="1:51" ht="13" hidden="1" customHeight="1" outlineLevel="1">
      <c r="A2041" t="s">
        <v>1257</v>
      </c>
      <c r="B2041" t="s">
        <v>2082</v>
      </c>
      <c r="C2041" s="1">
        <f t="shared" si="774"/>
        <v>3673</v>
      </c>
      <c r="D2041" s="7">
        <f>IF(N2041&gt;0, RANK(N2041,(N2041:P2041,Q2041:AE2041)),0)</f>
        <v>2</v>
      </c>
      <c r="E2041" s="7">
        <f>IF(O2041&gt;0,RANK(O2041,(N2041:P2041,Q2041:AE2041)),0)</f>
        <v>1</v>
      </c>
      <c r="F2041" s="7">
        <f>IF(P2041&gt;0,RANK(P2041,(N2041:P2041,Q2041:AE2041)),0)</f>
        <v>0</v>
      </c>
      <c r="G2041" s="1">
        <f t="shared" si="783"/>
        <v>2824</v>
      </c>
      <c r="H2041" s="2">
        <f t="shared" si="784"/>
        <v>0.76885379798529807</v>
      </c>
      <c r="I2041" s="2"/>
      <c r="J2041" s="2">
        <f t="shared" si="775"/>
        <v>0.10073509392866867</v>
      </c>
      <c r="K2041" s="2">
        <f t="shared" si="776"/>
        <v>0.86958889191396682</v>
      </c>
      <c r="L2041" s="2">
        <f t="shared" si="777"/>
        <v>0</v>
      </c>
      <c r="M2041" s="2">
        <f t="shared" si="778"/>
        <v>2.9676014157364539E-2</v>
      </c>
      <c r="N2041" s="55">
        <v>370</v>
      </c>
      <c r="O2041" s="55">
        <v>3194</v>
      </c>
      <c r="Q2041" s="55">
        <v>79</v>
      </c>
      <c r="R2041" s="55">
        <v>27</v>
      </c>
      <c r="Y2041" s="55">
        <v>3</v>
      </c>
      <c r="AG2041" s="7">
        <f>IF(Q2041&gt;0,RANK(Q2041,(N2041:P2041,Q2041:AE2041)),0)</f>
        <v>3</v>
      </c>
      <c r="AH2041" s="7">
        <f>IF(R2041&gt;0,RANK(R2041,(N2041:P2041,Q2041:AE2041)),0)</f>
        <v>4</v>
      </c>
      <c r="AI2041" s="7">
        <f>IF(T2041&gt;0,RANK(T2041,(N2041:P2041,Q2041:AE2041)),0)</f>
        <v>0</v>
      </c>
      <c r="AJ2041" s="7">
        <f>IF(S2041&gt;0,RANK(S2041,(N2041:P2041,Q2041:AE2041)),0)</f>
        <v>0</v>
      </c>
      <c r="AK2041" s="2">
        <f t="shared" si="779"/>
        <v>2.150830383882385E-2</v>
      </c>
      <c r="AL2041" s="2">
        <f t="shared" si="780"/>
        <v>7.3509392866866318E-3</v>
      </c>
      <c r="AM2041" s="2">
        <f t="shared" si="781"/>
        <v>0</v>
      </c>
      <c r="AN2041" s="2">
        <f t="shared" si="782"/>
        <v>0</v>
      </c>
      <c r="AP2041" t="s">
        <v>1257</v>
      </c>
      <c r="AQ2041" t="s">
        <v>2082</v>
      </c>
      <c r="AT2041">
        <v>2</v>
      </c>
      <c r="AU2041" s="95">
        <v>48</v>
      </c>
      <c r="AV2041" s="97">
        <v>219</v>
      </c>
      <c r="AW2041" s="100">
        <f t="shared" si="785"/>
        <v>48219</v>
      </c>
      <c r="AY2041" s="7" t="s">
        <v>1461</v>
      </c>
    </row>
    <row r="2042" spans="1:51" ht="13" hidden="1" customHeight="1" outlineLevel="1">
      <c r="A2042" t="s">
        <v>1426</v>
      </c>
      <c r="B2042" t="s">
        <v>2082</v>
      </c>
      <c r="C2042" s="1">
        <f t="shared" si="774"/>
        <v>13547</v>
      </c>
      <c r="D2042" s="7">
        <f>IF(N2042&gt;0, RANK(N2042,(N2042:P2042,Q2042:AE2042)),0)</f>
        <v>2</v>
      </c>
      <c r="E2042" s="7">
        <f>IF(O2042&gt;0,RANK(O2042,(N2042:P2042,Q2042:AE2042)),0)</f>
        <v>1</v>
      </c>
      <c r="F2042" s="7">
        <f>IF(P2042&gt;0,RANK(P2042,(N2042:P2042,Q2042:AE2042)),0)</f>
        <v>0</v>
      </c>
      <c r="G2042" s="1">
        <f t="shared" si="783"/>
        <v>9083</v>
      </c>
      <c r="H2042" s="2">
        <f t="shared" si="784"/>
        <v>0.67048054919908462</v>
      </c>
      <c r="I2042" s="2"/>
      <c r="J2042" s="2">
        <f t="shared" si="775"/>
        <v>0.1481508821141212</v>
      </c>
      <c r="K2042" s="2">
        <f t="shared" si="776"/>
        <v>0.81863143131320593</v>
      </c>
      <c r="L2042" s="2">
        <f t="shared" si="777"/>
        <v>0</v>
      </c>
      <c r="M2042" s="2">
        <f t="shared" si="778"/>
        <v>3.3217686572672878E-2</v>
      </c>
      <c r="N2042" s="55">
        <v>2007</v>
      </c>
      <c r="O2042" s="55">
        <v>11090</v>
      </c>
      <c r="Q2042" s="55">
        <v>373</v>
      </c>
      <c r="R2042" s="55">
        <v>69</v>
      </c>
      <c r="Y2042" s="55">
        <v>8</v>
      </c>
      <c r="AG2042" s="7">
        <f>IF(Q2042&gt;0,RANK(Q2042,(N2042:P2042,Q2042:AE2042)),0)</f>
        <v>3</v>
      </c>
      <c r="AH2042" s="7">
        <f>IF(R2042&gt;0,RANK(R2042,(N2042:P2042,Q2042:AE2042)),0)</f>
        <v>4</v>
      </c>
      <c r="AI2042" s="7">
        <f>IF(T2042&gt;0,RANK(T2042,(N2042:P2042,Q2042:AE2042)),0)</f>
        <v>0</v>
      </c>
      <c r="AJ2042" s="7">
        <f>IF(S2042&gt;0,RANK(S2042,(N2042:P2042,Q2042:AE2042)),0)</f>
        <v>0</v>
      </c>
      <c r="AK2042" s="2">
        <f t="shared" si="779"/>
        <v>2.7533771314682216E-2</v>
      </c>
      <c r="AL2042" s="2">
        <f t="shared" si="780"/>
        <v>5.0933786078098476E-3</v>
      </c>
      <c r="AM2042" s="2">
        <f t="shared" si="781"/>
        <v>0</v>
      </c>
      <c r="AN2042" s="2">
        <f t="shared" si="782"/>
        <v>0</v>
      </c>
      <c r="AP2042" t="s">
        <v>1426</v>
      </c>
      <c r="AQ2042" t="s">
        <v>2082</v>
      </c>
      <c r="AT2042">
        <v>2</v>
      </c>
      <c r="AU2042" s="95">
        <v>48</v>
      </c>
      <c r="AV2042" s="97">
        <v>221</v>
      </c>
      <c r="AW2042" s="100">
        <f t="shared" si="785"/>
        <v>48221</v>
      </c>
      <c r="AY2042" s="7" t="s">
        <v>1461</v>
      </c>
    </row>
    <row r="2043" spans="1:51" ht="13" hidden="1" customHeight="1" outlineLevel="1">
      <c r="A2043" t="s">
        <v>2259</v>
      </c>
      <c r="B2043" t="s">
        <v>2082</v>
      </c>
      <c r="C2043" s="1">
        <f t="shared" si="774"/>
        <v>7296</v>
      </c>
      <c r="D2043" s="7">
        <f>IF(N2043&gt;0, RANK(N2043,(N2043:P2043,Q2043:AE2043)),0)</f>
        <v>2</v>
      </c>
      <c r="E2043" s="7">
        <f>IF(O2043&gt;0,RANK(O2043,(N2043:P2043,Q2043:AE2043)),0)</f>
        <v>1</v>
      </c>
      <c r="F2043" s="7">
        <f>IF(P2043&gt;0,RANK(P2043,(N2043:P2043,Q2043:AE2043)),0)</f>
        <v>0</v>
      </c>
      <c r="G2043" s="1">
        <f t="shared" si="783"/>
        <v>4344</v>
      </c>
      <c r="H2043" s="2">
        <f t="shared" si="784"/>
        <v>0.59539473684210531</v>
      </c>
      <c r="I2043" s="2"/>
      <c r="J2043" s="2">
        <f t="shared" si="775"/>
        <v>0.18969298245614036</v>
      </c>
      <c r="K2043" s="2">
        <f t="shared" si="776"/>
        <v>0.78508771929824561</v>
      </c>
      <c r="L2043" s="2">
        <f t="shared" si="777"/>
        <v>0</v>
      </c>
      <c r="M2043" s="2">
        <f t="shared" si="778"/>
        <v>2.5219298245613975E-2</v>
      </c>
      <c r="N2043" s="55">
        <v>1384</v>
      </c>
      <c r="O2043" s="55">
        <v>5728</v>
      </c>
      <c r="Q2043" s="55">
        <v>144</v>
      </c>
      <c r="R2043" s="55">
        <v>40</v>
      </c>
      <c r="Y2043" s="55">
        <v>0</v>
      </c>
      <c r="AG2043" s="7">
        <f>IF(Q2043&gt;0,RANK(Q2043,(N2043:P2043,Q2043:AE2043)),0)</f>
        <v>3</v>
      </c>
      <c r="AH2043" s="7">
        <f>IF(R2043&gt;0,RANK(R2043,(N2043:P2043,Q2043:AE2043)),0)</f>
        <v>4</v>
      </c>
      <c r="AI2043" s="7">
        <f>IF(T2043&gt;0,RANK(T2043,(N2043:P2043,Q2043:AE2043)),0)</f>
        <v>0</v>
      </c>
      <c r="AJ2043" s="7">
        <f>IF(S2043&gt;0,RANK(S2043,(N2043:P2043,Q2043:AE2043)),0)</f>
        <v>0</v>
      </c>
      <c r="AK2043" s="2">
        <f t="shared" si="779"/>
        <v>1.9736842105263157E-2</v>
      </c>
      <c r="AL2043" s="2">
        <f t="shared" si="780"/>
        <v>5.4824561403508769E-3</v>
      </c>
      <c r="AM2043" s="2">
        <f t="shared" si="781"/>
        <v>0</v>
      </c>
      <c r="AN2043" s="2">
        <f t="shared" si="782"/>
        <v>0</v>
      </c>
      <c r="AP2043" t="s">
        <v>2259</v>
      </c>
      <c r="AQ2043" t="s">
        <v>2082</v>
      </c>
      <c r="AT2043">
        <v>2</v>
      </c>
      <c r="AU2043" s="95">
        <v>48</v>
      </c>
      <c r="AV2043" s="97">
        <v>223</v>
      </c>
      <c r="AW2043" s="100">
        <f t="shared" si="785"/>
        <v>48223</v>
      </c>
      <c r="AY2043" s="7" t="s">
        <v>1461</v>
      </c>
    </row>
    <row r="2044" spans="1:51" ht="13" hidden="1" customHeight="1" outlineLevel="1">
      <c r="A2044" t="s">
        <v>1542</v>
      </c>
      <c r="B2044" t="s">
        <v>2082</v>
      </c>
      <c r="C2044" s="1">
        <f t="shared" si="774"/>
        <v>4615</v>
      </c>
      <c r="D2044" s="7">
        <f>IF(N2044&gt;0, RANK(N2044,(N2044:P2044,Q2044:AE2044)),0)</f>
        <v>2</v>
      </c>
      <c r="E2044" s="7">
        <f>IF(O2044&gt;0,RANK(O2044,(N2044:P2044,Q2044:AE2044)),0)</f>
        <v>1</v>
      </c>
      <c r="F2044" s="7">
        <f>IF(P2044&gt;0,RANK(P2044,(N2044:P2044,Q2044:AE2044)),0)</f>
        <v>0</v>
      </c>
      <c r="G2044" s="1">
        <f t="shared" si="783"/>
        <v>2795</v>
      </c>
      <c r="H2044" s="2">
        <f t="shared" si="784"/>
        <v>0.60563380281690138</v>
      </c>
      <c r="I2044" s="2"/>
      <c r="J2044" s="2">
        <f t="shared" si="775"/>
        <v>0.18439869989165764</v>
      </c>
      <c r="K2044" s="2">
        <f t="shared" si="776"/>
        <v>0.79003250270855907</v>
      </c>
      <c r="L2044" s="2">
        <f t="shared" si="777"/>
        <v>0</v>
      </c>
      <c r="M2044" s="2">
        <f t="shared" si="778"/>
        <v>2.556879739978335E-2</v>
      </c>
      <c r="N2044" s="55">
        <v>851</v>
      </c>
      <c r="O2044" s="55">
        <v>3646</v>
      </c>
      <c r="Q2044" s="55">
        <v>95</v>
      </c>
      <c r="R2044" s="55">
        <v>19</v>
      </c>
      <c r="Y2044" s="55">
        <v>4</v>
      </c>
      <c r="AG2044" s="7">
        <f>IF(Q2044&gt;0,RANK(Q2044,(N2044:P2044,Q2044:AE2044)),0)</f>
        <v>3</v>
      </c>
      <c r="AH2044" s="7">
        <f>IF(R2044&gt;0,RANK(R2044,(N2044:P2044,Q2044:AE2044)),0)</f>
        <v>4</v>
      </c>
      <c r="AI2044" s="7">
        <f>IF(T2044&gt;0,RANK(T2044,(N2044:P2044,Q2044:AE2044)),0)</f>
        <v>0</v>
      </c>
      <c r="AJ2044" s="7">
        <f>IF(S2044&gt;0,RANK(S2044,(N2044:P2044,Q2044:AE2044)),0)</f>
        <v>0</v>
      </c>
      <c r="AK2044" s="2">
        <f t="shared" si="779"/>
        <v>2.0585048754062838E-2</v>
      </c>
      <c r="AL2044" s="2">
        <f t="shared" si="780"/>
        <v>4.117009750812568E-3</v>
      </c>
      <c r="AM2044" s="2">
        <f t="shared" si="781"/>
        <v>0</v>
      </c>
      <c r="AN2044" s="2">
        <f t="shared" si="782"/>
        <v>0</v>
      </c>
      <c r="AP2044" t="s">
        <v>1542</v>
      </c>
      <c r="AQ2044" t="s">
        <v>2082</v>
      </c>
      <c r="AT2044">
        <v>2</v>
      </c>
      <c r="AU2044" s="95">
        <v>48</v>
      </c>
      <c r="AV2044" s="97">
        <v>225</v>
      </c>
      <c r="AW2044" s="100">
        <f t="shared" si="785"/>
        <v>48225</v>
      </c>
      <c r="AY2044" s="7" t="s">
        <v>1461</v>
      </c>
    </row>
    <row r="2045" spans="1:51" ht="13" hidden="1" customHeight="1" outlineLevel="1">
      <c r="A2045" t="s">
        <v>1259</v>
      </c>
      <c r="B2045" t="s">
        <v>2082</v>
      </c>
      <c r="C2045" s="1">
        <f t="shared" si="774"/>
        <v>4234</v>
      </c>
      <c r="D2045" s="7">
        <f>IF(N2045&gt;0, RANK(N2045,(N2045:P2045,Q2045:AE2045)),0)</f>
        <v>2</v>
      </c>
      <c r="E2045" s="7">
        <f>IF(O2045&gt;0,RANK(O2045,(N2045:P2045,Q2045:AE2045)),0)</f>
        <v>1</v>
      </c>
      <c r="F2045" s="7">
        <f>IF(P2045&gt;0,RANK(P2045,(N2045:P2045,Q2045:AE2045)),0)</f>
        <v>0</v>
      </c>
      <c r="G2045" s="1">
        <f t="shared" si="783"/>
        <v>2789</v>
      </c>
      <c r="H2045" s="2">
        <f t="shared" si="784"/>
        <v>0.65871516296646193</v>
      </c>
      <c r="I2045" s="2"/>
      <c r="J2045" s="2">
        <f t="shared" si="775"/>
        <v>0.15210203117619273</v>
      </c>
      <c r="K2045" s="2">
        <f t="shared" si="776"/>
        <v>0.81081719414265474</v>
      </c>
      <c r="L2045" s="2">
        <f t="shared" si="777"/>
        <v>0</v>
      </c>
      <c r="M2045" s="2">
        <f t="shared" si="778"/>
        <v>3.7080774681152562E-2</v>
      </c>
      <c r="N2045" s="55">
        <v>644</v>
      </c>
      <c r="O2045" s="55">
        <v>3433</v>
      </c>
      <c r="Q2045" s="55">
        <v>117</v>
      </c>
      <c r="R2045" s="55">
        <v>37</v>
      </c>
      <c r="Y2045" s="55">
        <v>3</v>
      </c>
      <c r="AG2045" s="7">
        <f>IF(Q2045&gt;0,RANK(Q2045,(N2045:P2045,Q2045:AE2045)),0)</f>
        <v>3</v>
      </c>
      <c r="AH2045" s="7">
        <f>IF(R2045&gt;0,RANK(R2045,(N2045:P2045,Q2045:AE2045)),0)</f>
        <v>4</v>
      </c>
      <c r="AI2045" s="7">
        <f>IF(T2045&gt;0,RANK(T2045,(N2045:P2045,Q2045:AE2045)),0)</f>
        <v>0</v>
      </c>
      <c r="AJ2045" s="7">
        <f>IF(S2045&gt;0,RANK(S2045,(N2045:P2045,Q2045:AE2045)),0)</f>
        <v>0</v>
      </c>
      <c r="AK2045" s="2">
        <f t="shared" si="779"/>
        <v>2.7633443552196504E-2</v>
      </c>
      <c r="AL2045" s="2">
        <f t="shared" si="780"/>
        <v>8.7387812942843653E-3</v>
      </c>
      <c r="AM2045" s="2">
        <f t="shared" si="781"/>
        <v>0</v>
      </c>
      <c r="AN2045" s="2">
        <f t="shared" si="782"/>
        <v>0</v>
      </c>
      <c r="AP2045" t="s">
        <v>1259</v>
      </c>
      <c r="AQ2045" t="s">
        <v>2082</v>
      </c>
      <c r="AT2045">
        <v>2</v>
      </c>
      <c r="AU2045" s="95">
        <v>48</v>
      </c>
      <c r="AV2045" s="97">
        <v>227</v>
      </c>
      <c r="AW2045" s="100">
        <f t="shared" si="785"/>
        <v>48227</v>
      </c>
      <c r="AY2045" s="7" t="s">
        <v>1461</v>
      </c>
    </row>
    <row r="2046" spans="1:51" ht="13" hidden="1" customHeight="1" outlineLevel="1">
      <c r="A2046" t="s">
        <v>1947</v>
      </c>
      <c r="B2046" t="s">
        <v>2082</v>
      </c>
      <c r="C2046" s="1">
        <f t="shared" si="774"/>
        <v>480</v>
      </c>
      <c r="D2046" s="7">
        <f>IF(N2046&gt;0, RANK(N2046,(N2046:P2046,Q2046:AE2046)),0)</f>
        <v>2</v>
      </c>
      <c r="E2046" s="7">
        <f>IF(O2046&gt;0,RANK(O2046,(N2046:P2046,Q2046:AE2046)),0)</f>
        <v>1</v>
      </c>
      <c r="F2046" s="7">
        <f>IF(P2046&gt;0,RANK(P2046,(N2046:P2046,Q2046:AE2046)),0)</f>
        <v>0</v>
      </c>
      <c r="G2046" s="1">
        <f t="shared" si="783"/>
        <v>95</v>
      </c>
      <c r="H2046" s="2">
        <f t="shared" si="784"/>
        <v>0.19791666666666666</v>
      </c>
      <c r="I2046" s="2"/>
      <c r="J2046" s="2">
        <f t="shared" si="775"/>
        <v>0.35416666666666669</v>
      </c>
      <c r="K2046" s="2">
        <f t="shared" si="776"/>
        <v>0.55208333333333337</v>
      </c>
      <c r="L2046" s="2">
        <f t="shared" si="777"/>
        <v>0</v>
      </c>
      <c r="M2046" s="2">
        <f t="shared" si="778"/>
        <v>9.3749999999999889E-2</v>
      </c>
      <c r="N2046" s="55">
        <v>170</v>
      </c>
      <c r="O2046" s="55">
        <v>265</v>
      </c>
      <c r="Q2046" s="55">
        <v>27</v>
      </c>
      <c r="R2046" s="55">
        <v>18</v>
      </c>
      <c r="Y2046" s="55">
        <v>0</v>
      </c>
      <c r="AG2046" s="7">
        <f>IF(Q2046&gt;0,RANK(Q2046,(N2046:P2046,Q2046:AE2046)),0)</f>
        <v>3</v>
      </c>
      <c r="AH2046" s="7">
        <f>IF(R2046&gt;0,RANK(R2046,(N2046:P2046,Q2046:AE2046)),0)</f>
        <v>4</v>
      </c>
      <c r="AI2046" s="7">
        <f>IF(T2046&gt;0,RANK(T2046,(N2046:P2046,Q2046:AE2046)),0)</f>
        <v>0</v>
      </c>
      <c r="AJ2046" s="7">
        <f>IF(S2046&gt;0,RANK(S2046,(N2046:P2046,Q2046:AE2046)),0)</f>
        <v>0</v>
      </c>
      <c r="AK2046" s="2">
        <f t="shared" si="779"/>
        <v>5.6250000000000001E-2</v>
      </c>
      <c r="AL2046" s="2">
        <f t="shared" si="780"/>
        <v>3.7499999999999999E-2</v>
      </c>
      <c r="AM2046" s="2">
        <f t="shared" si="781"/>
        <v>0</v>
      </c>
      <c r="AN2046" s="2">
        <f t="shared" si="782"/>
        <v>0</v>
      </c>
      <c r="AP2046" t="s">
        <v>1947</v>
      </c>
      <c r="AQ2046" t="s">
        <v>2082</v>
      </c>
      <c r="AT2046">
        <v>2</v>
      </c>
      <c r="AU2046" s="95">
        <v>48</v>
      </c>
      <c r="AV2046" s="97">
        <v>229</v>
      </c>
      <c r="AW2046" s="100">
        <f t="shared" si="785"/>
        <v>48229</v>
      </c>
      <c r="AY2046" s="7" t="s">
        <v>1461</v>
      </c>
    </row>
    <row r="2047" spans="1:51" ht="13" hidden="1" customHeight="1" outlineLevel="1">
      <c r="A2047" t="s">
        <v>2171</v>
      </c>
      <c r="B2047" t="s">
        <v>2082</v>
      </c>
      <c r="C2047" s="1">
        <f t="shared" si="774"/>
        <v>16103</v>
      </c>
      <c r="D2047" s="7">
        <f>IF(N2047&gt;0, RANK(N2047,(N2047:P2047,Q2047:AE2047)),0)</f>
        <v>2</v>
      </c>
      <c r="E2047" s="7">
        <f>IF(O2047&gt;0,RANK(O2047,(N2047:P2047,Q2047:AE2047)),0)</f>
        <v>1</v>
      </c>
      <c r="F2047" s="7">
        <f>IF(P2047&gt;0,RANK(P2047,(N2047:P2047,Q2047:AE2047)),0)</f>
        <v>0</v>
      </c>
      <c r="G2047" s="1">
        <f t="shared" si="783"/>
        <v>9756</v>
      </c>
      <c r="H2047" s="2">
        <f t="shared" si="784"/>
        <v>0.60584984164441413</v>
      </c>
      <c r="I2047" s="2"/>
      <c r="J2047" s="2">
        <f t="shared" si="775"/>
        <v>0.17878656151027758</v>
      </c>
      <c r="K2047" s="2">
        <f t="shared" si="776"/>
        <v>0.78463640315469163</v>
      </c>
      <c r="L2047" s="2">
        <f t="shared" si="777"/>
        <v>0</v>
      </c>
      <c r="M2047" s="2">
        <f t="shared" si="778"/>
        <v>3.6577035335030761E-2</v>
      </c>
      <c r="N2047" s="55">
        <v>2879</v>
      </c>
      <c r="O2047" s="55">
        <v>12635</v>
      </c>
      <c r="Q2047" s="55">
        <v>464</v>
      </c>
      <c r="R2047" s="55">
        <v>120</v>
      </c>
      <c r="Y2047" s="55">
        <v>5</v>
      </c>
      <c r="AG2047" s="7">
        <f>IF(Q2047&gt;0,RANK(Q2047,(N2047:P2047,Q2047:AE2047)),0)</f>
        <v>3</v>
      </c>
      <c r="AH2047" s="7">
        <f>IF(R2047&gt;0,RANK(R2047,(N2047:P2047,Q2047:AE2047)),0)</f>
        <v>4</v>
      </c>
      <c r="AI2047" s="7">
        <f>IF(T2047&gt;0,RANK(T2047,(N2047:P2047,Q2047:AE2047)),0)</f>
        <v>0</v>
      </c>
      <c r="AJ2047" s="7">
        <f>IF(S2047&gt;0,RANK(S2047,(N2047:P2047,Q2047:AE2047)),0)</f>
        <v>0</v>
      </c>
      <c r="AK2047" s="2">
        <f t="shared" si="779"/>
        <v>2.8814506613674469E-2</v>
      </c>
      <c r="AL2047" s="2">
        <f t="shared" si="780"/>
        <v>7.452027572502018E-3</v>
      </c>
      <c r="AM2047" s="2">
        <f t="shared" si="781"/>
        <v>0</v>
      </c>
      <c r="AN2047" s="2">
        <f t="shared" si="782"/>
        <v>0</v>
      </c>
      <c r="AP2047" t="s">
        <v>2171</v>
      </c>
      <c r="AQ2047" t="s">
        <v>2082</v>
      </c>
      <c r="AT2047">
        <v>2</v>
      </c>
      <c r="AU2047" s="95">
        <v>48</v>
      </c>
      <c r="AV2047" s="97">
        <v>231</v>
      </c>
      <c r="AW2047" s="100">
        <f t="shared" si="785"/>
        <v>48231</v>
      </c>
      <c r="AY2047" s="7" t="s">
        <v>1461</v>
      </c>
    </row>
    <row r="2048" spans="1:51" ht="13" hidden="1" customHeight="1" outlineLevel="1">
      <c r="A2048" t="s">
        <v>745</v>
      </c>
      <c r="B2048" t="s">
        <v>2082</v>
      </c>
      <c r="C2048" s="1">
        <f t="shared" si="774"/>
        <v>4476</v>
      </c>
      <c r="D2048" s="7">
        <f>IF(N2048&gt;0, RANK(N2048,(N2048:P2048,Q2048:AE2048)),0)</f>
        <v>2</v>
      </c>
      <c r="E2048" s="7">
        <f>IF(O2048&gt;0,RANK(O2048,(N2048:P2048,Q2048:AE2048)),0)</f>
        <v>1</v>
      </c>
      <c r="F2048" s="7">
        <f>IF(P2048&gt;0,RANK(P2048,(N2048:P2048,Q2048:AE2048)),0)</f>
        <v>0</v>
      </c>
      <c r="G2048" s="1">
        <f t="shared" si="783"/>
        <v>3602</v>
      </c>
      <c r="H2048" s="2">
        <f t="shared" si="784"/>
        <v>0.8047363717605005</v>
      </c>
      <c r="I2048" s="2"/>
      <c r="J2048" s="2">
        <f t="shared" si="775"/>
        <v>8.40035746201966E-2</v>
      </c>
      <c r="K2048" s="2">
        <f t="shared" si="776"/>
        <v>0.88873994638069709</v>
      </c>
      <c r="L2048" s="2">
        <f t="shared" si="777"/>
        <v>0</v>
      </c>
      <c r="M2048" s="2">
        <f t="shared" si="778"/>
        <v>2.7256478999106326E-2</v>
      </c>
      <c r="N2048" s="55">
        <v>376</v>
      </c>
      <c r="O2048" s="55">
        <v>3978</v>
      </c>
      <c r="Q2048" s="55">
        <v>104</v>
      </c>
      <c r="R2048" s="55">
        <v>17</v>
      </c>
      <c r="Y2048" s="55">
        <v>1</v>
      </c>
      <c r="AG2048" s="7">
        <f>IF(Q2048&gt;0,RANK(Q2048,(N2048:P2048,Q2048:AE2048)),0)</f>
        <v>3</v>
      </c>
      <c r="AH2048" s="7">
        <f>IF(R2048&gt;0,RANK(R2048,(N2048:P2048,Q2048:AE2048)),0)</f>
        <v>4</v>
      </c>
      <c r="AI2048" s="7">
        <f>IF(T2048&gt;0,RANK(T2048,(N2048:P2048,Q2048:AE2048)),0)</f>
        <v>0</v>
      </c>
      <c r="AJ2048" s="7">
        <f>IF(S2048&gt;0,RANK(S2048,(N2048:P2048,Q2048:AE2048)),0)</f>
        <v>0</v>
      </c>
      <c r="AK2048" s="2">
        <f t="shared" si="779"/>
        <v>2.323503127792672E-2</v>
      </c>
      <c r="AL2048" s="2">
        <f t="shared" si="780"/>
        <v>3.7980339588918675E-3</v>
      </c>
      <c r="AM2048" s="2">
        <f t="shared" si="781"/>
        <v>0</v>
      </c>
      <c r="AN2048" s="2">
        <f t="shared" si="782"/>
        <v>0</v>
      </c>
      <c r="AP2048" t="s">
        <v>745</v>
      </c>
      <c r="AQ2048" t="s">
        <v>2082</v>
      </c>
      <c r="AT2048">
        <v>2</v>
      </c>
      <c r="AU2048" s="95">
        <v>48</v>
      </c>
      <c r="AV2048" s="97">
        <v>233</v>
      </c>
      <c r="AW2048" s="100">
        <f t="shared" si="785"/>
        <v>48233</v>
      </c>
      <c r="AY2048" s="7" t="s">
        <v>1461</v>
      </c>
    </row>
    <row r="2049" spans="1:51" ht="13" hidden="1" customHeight="1" outlineLevel="1">
      <c r="A2049" t="s">
        <v>1334</v>
      </c>
      <c r="B2049" t="s">
        <v>2082</v>
      </c>
      <c r="C2049" s="1">
        <f t="shared" si="774"/>
        <v>427</v>
      </c>
      <c r="D2049" s="7">
        <f>IF(N2049&gt;0, RANK(N2049,(N2049:P2049,Q2049:AE2049)),0)</f>
        <v>2</v>
      </c>
      <c r="E2049" s="7">
        <f>IF(O2049&gt;0,RANK(O2049,(N2049:P2049,Q2049:AE2049)),0)</f>
        <v>1</v>
      </c>
      <c r="F2049" s="7">
        <f>IF(P2049&gt;0,RANK(P2049,(N2049:P2049,Q2049:AE2049)),0)</f>
        <v>0</v>
      </c>
      <c r="G2049" s="1">
        <f t="shared" si="783"/>
        <v>338</v>
      </c>
      <c r="H2049" s="2">
        <f t="shared" si="784"/>
        <v>0.79156908665105385</v>
      </c>
      <c r="I2049" s="2"/>
      <c r="J2049" s="2">
        <f t="shared" si="775"/>
        <v>8.6651053864168617E-2</v>
      </c>
      <c r="K2049" s="2">
        <f t="shared" si="776"/>
        <v>0.87822014051522246</v>
      </c>
      <c r="L2049" s="2">
        <f t="shared" si="777"/>
        <v>0</v>
      </c>
      <c r="M2049" s="2">
        <f t="shared" si="778"/>
        <v>3.5128805620608938E-2</v>
      </c>
      <c r="N2049" s="55">
        <v>37</v>
      </c>
      <c r="O2049" s="55">
        <v>375</v>
      </c>
      <c r="Q2049" s="55">
        <v>12</v>
      </c>
      <c r="R2049" s="55">
        <v>3</v>
      </c>
      <c r="Y2049" s="55">
        <v>0</v>
      </c>
      <c r="AG2049" s="7">
        <f>IF(Q2049&gt;0,RANK(Q2049,(N2049:P2049,Q2049:AE2049)),0)</f>
        <v>3</v>
      </c>
      <c r="AH2049" s="7">
        <f>IF(R2049&gt;0,RANK(R2049,(N2049:P2049,Q2049:AE2049)),0)</f>
        <v>4</v>
      </c>
      <c r="AI2049" s="7">
        <f>IF(T2049&gt;0,RANK(T2049,(N2049:P2049,Q2049:AE2049)),0)</f>
        <v>0</v>
      </c>
      <c r="AJ2049" s="7">
        <f>IF(S2049&gt;0,RANK(S2049,(N2049:P2049,Q2049:AE2049)),0)</f>
        <v>0</v>
      </c>
      <c r="AK2049" s="2">
        <f t="shared" si="779"/>
        <v>2.8103044496487119E-2</v>
      </c>
      <c r="AL2049" s="2">
        <f t="shared" si="780"/>
        <v>7.0257611241217799E-3</v>
      </c>
      <c r="AM2049" s="2">
        <f t="shared" si="781"/>
        <v>0</v>
      </c>
      <c r="AN2049" s="2">
        <f t="shared" si="782"/>
        <v>0</v>
      </c>
      <c r="AP2049" t="s">
        <v>1334</v>
      </c>
      <c r="AQ2049" t="s">
        <v>2082</v>
      </c>
      <c r="AT2049">
        <v>2</v>
      </c>
      <c r="AU2049" s="95">
        <v>48</v>
      </c>
      <c r="AV2049" s="97">
        <v>235</v>
      </c>
      <c r="AW2049" s="100">
        <f t="shared" si="785"/>
        <v>48235</v>
      </c>
      <c r="AY2049" s="7" t="s">
        <v>1461</v>
      </c>
    </row>
    <row r="2050" spans="1:51" ht="13" hidden="1" customHeight="1" outlineLevel="1">
      <c r="A2050" t="s">
        <v>1335</v>
      </c>
      <c r="B2050" t="s">
        <v>2082</v>
      </c>
      <c r="C2050" s="1">
        <f t="shared" si="774"/>
        <v>1702</v>
      </c>
      <c r="D2050" s="7">
        <f>IF(N2050&gt;0, RANK(N2050,(N2050:P2050,Q2050:AE2050)),0)</f>
        <v>2</v>
      </c>
      <c r="E2050" s="7">
        <f>IF(O2050&gt;0,RANK(O2050,(N2050:P2050,Q2050:AE2050)),0)</f>
        <v>1</v>
      </c>
      <c r="F2050" s="7">
        <f>IF(P2050&gt;0,RANK(P2050,(N2050:P2050,Q2050:AE2050)),0)</f>
        <v>0</v>
      </c>
      <c r="G2050" s="1">
        <f t="shared" si="783"/>
        <v>1323</v>
      </c>
      <c r="H2050" s="2">
        <f t="shared" si="784"/>
        <v>0.77732079905992946</v>
      </c>
      <c r="I2050" s="2"/>
      <c r="J2050" s="2">
        <f t="shared" si="775"/>
        <v>9.9882491186839006E-2</v>
      </c>
      <c r="K2050" s="2">
        <f t="shared" si="776"/>
        <v>0.87720329024676846</v>
      </c>
      <c r="L2050" s="2">
        <f t="shared" si="777"/>
        <v>0</v>
      </c>
      <c r="M2050" s="2">
        <f t="shared" si="778"/>
        <v>2.291421856639253E-2</v>
      </c>
      <c r="N2050" s="55">
        <v>170</v>
      </c>
      <c r="O2050" s="55">
        <v>1493</v>
      </c>
      <c r="Q2050" s="55">
        <v>31</v>
      </c>
      <c r="R2050" s="55">
        <v>8</v>
      </c>
      <c r="Y2050" s="55">
        <v>0</v>
      </c>
      <c r="AG2050" s="7">
        <f>IF(Q2050&gt;0,RANK(Q2050,(N2050:P2050,Q2050:AE2050)),0)</f>
        <v>3</v>
      </c>
      <c r="AH2050" s="7">
        <f>IF(R2050&gt;0,RANK(R2050,(N2050:P2050,Q2050:AE2050)),0)</f>
        <v>4</v>
      </c>
      <c r="AI2050" s="7">
        <f>IF(T2050&gt;0,RANK(T2050,(N2050:P2050,Q2050:AE2050)),0)</f>
        <v>0</v>
      </c>
      <c r="AJ2050" s="7">
        <f>IF(S2050&gt;0,RANK(S2050,(N2050:P2050,Q2050:AE2050)),0)</f>
        <v>0</v>
      </c>
      <c r="AK2050" s="2">
        <f t="shared" si="779"/>
        <v>1.8213866039952998E-2</v>
      </c>
      <c r="AL2050" s="2">
        <f t="shared" si="780"/>
        <v>4.7003525264394828E-3</v>
      </c>
      <c r="AM2050" s="2">
        <f t="shared" si="781"/>
        <v>0</v>
      </c>
      <c r="AN2050" s="2">
        <f t="shared" si="782"/>
        <v>0</v>
      </c>
      <c r="AP2050" t="s">
        <v>1335</v>
      </c>
      <c r="AQ2050" t="s">
        <v>2082</v>
      </c>
      <c r="AT2050">
        <v>2</v>
      </c>
      <c r="AU2050" s="95">
        <v>48</v>
      </c>
      <c r="AV2050" s="97">
        <v>237</v>
      </c>
      <c r="AW2050" s="100">
        <f t="shared" si="785"/>
        <v>48237</v>
      </c>
      <c r="AY2050" s="7" t="s">
        <v>1461</v>
      </c>
    </row>
    <row r="2051" spans="1:51" ht="13" hidden="1" customHeight="1" outlineLevel="1">
      <c r="A2051" t="s">
        <v>2196</v>
      </c>
      <c r="B2051" t="s">
        <v>2082</v>
      </c>
      <c r="C2051" s="1">
        <f t="shared" si="774"/>
        <v>2887</v>
      </c>
      <c r="D2051" s="7">
        <f>IF(N2051&gt;0, RANK(N2051,(N2051:P2051,Q2051:AE2051)),0)</f>
        <v>2</v>
      </c>
      <c r="E2051" s="7">
        <f>IF(O2051&gt;0,RANK(O2051,(N2051:P2051,Q2051:AE2051)),0)</f>
        <v>1</v>
      </c>
      <c r="F2051" s="7">
        <f>IF(P2051&gt;0,RANK(P2051,(N2051:P2051,Q2051:AE2051)),0)</f>
        <v>0</v>
      </c>
      <c r="G2051" s="1">
        <f t="shared" si="783"/>
        <v>2006</v>
      </c>
      <c r="H2051" s="2">
        <f t="shared" si="784"/>
        <v>0.69483893314859713</v>
      </c>
      <c r="I2051" s="2"/>
      <c r="J2051" s="2">
        <f t="shared" si="775"/>
        <v>0.14028403186698996</v>
      </c>
      <c r="K2051" s="2">
        <f t="shared" si="776"/>
        <v>0.83512296501558714</v>
      </c>
      <c r="L2051" s="2">
        <f t="shared" si="777"/>
        <v>0</v>
      </c>
      <c r="M2051" s="2">
        <f t="shared" si="778"/>
        <v>2.4593003117422851E-2</v>
      </c>
      <c r="N2051" s="55">
        <v>405</v>
      </c>
      <c r="O2051" s="55">
        <v>2411</v>
      </c>
      <c r="Q2051" s="55">
        <v>55</v>
      </c>
      <c r="R2051" s="55">
        <v>15</v>
      </c>
      <c r="Y2051" s="55">
        <v>1</v>
      </c>
      <c r="AG2051" s="7">
        <f>IF(Q2051&gt;0,RANK(Q2051,(N2051:P2051,Q2051:AE2051)),0)</f>
        <v>3</v>
      </c>
      <c r="AH2051" s="7">
        <f>IF(R2051&gt;0,RANK(R2051,(N2051:P2051,Q2051:AE2051)),0)</f>
        <v>4</v>
      </c>
      <c r="AI2051" s="7">
        <f>IF(T2051&gt;0,RANK(T2051,(N2051:P2051,Q2051:AE2051)),0)</f>
        <v>0</v>
      </c>
      <c r="AJ2051" s="7">
        <f>IF(S2051&gt;0,RANK(S2051,(N2051:P2051,Q2051:AE2051)),0)</f>
        <v>0</v>
      </c>
      <c r="AK2051" s="2">
        <f t="shared" si="779"/>
        <v>1.9050917907862834E-2</v>
      </c>
      <c r="AL2051" s="2">
        <f t="shared" si="780"/>
        <v>5.1957048839625913E-3</v>
      </c>
      <c r="AM2051" s="2">
        <f t="shared" si="781"/>
        <v>0</v>
      </c>
      <c r="AN2051" s="2">
        <f t="shared" si="782"/>
        <v>0</v>
      </c>
      <c r="AP2051" t="s">
        <v>2196</v>
      </c>
      <c r="AQ2051" t="s">
        <v>2082</v>
      </c>
      <c r="AT2051">
        <v>2</v>
      </c>
      <c r="AU2051" s="95">
        <v>48</v>
      </c>
      <c r="AV2051" s="97">
        <v>239</v>
      </c>
      <c r="AW2051" s="100">
        <f t="shared" si="785"/>
        <v>48239</v>
      </c>
      <c r="AY2051" s="7" t="s">
        <v>1461</v>
      </c>
    </row>
    <row r="2052" spans="1:51" ht="13" hidden="1" customHeight="1" outlineLevel="1">
      <c r="A2052" t="s">
        <v>297</v>
      </c>
      <c r="B2052" t="s">
        <v>2082</v>
      </c>
      <c r="C2052" s="1">
        <f t="shared" si="774"/>
        <v>7046</v>
      </c>
      <c r="D2052" s="7">
        <f>IF(N2052&gt;0, RANK(N2052,(N2052:P2052,Q2052:AE2052)),0)</f>
        <v>2</v>
      </c>
      <c r="E2052" s="7">
        <f>IF(O2052&gt;0,RANK(O2052,(N2052:P2052,Q2052:AE2052)),0)</f>
        <v>1</v>
      </c>
      <c r="F2052" s="7">
        <f>IF(P2052&gt;0,RANK(P2052,(N2052:P2052,Q2052:AE2052)),0)</f>
        <v>0</v>
      </c>
      <c r="G2052" s="1">
        <f t="shared" si="783"/>
        <v>4173</v>
      </c>
      <c r="H2052" s="2">
        <f t="shared" si="784"/>
        <v>0.59225092250922506</v>
      </c>
      <c r="I2052" s="2"/>
      <c r="J2052" s="2">
        <f t="shared" si="775"/>
        <v>0.19145614533068409</v>
      </c>
      <c r="K2052" s="2">
        <f t="shared" si="776"/>
        <v>0.78370706783990918</v>
      </c>
      <c r="L2052" s="2">
        <f t="shared" si="777"/>
        <v>0</v>
      </c>
      <c r="M2052" s="2">
        <f t="shared" si="778"/>
        <v>2.483678682940671E-2</v>
      </c>
      <c r="N2052" s="55">
        <v>1349</v>
      </c>
      <c r="O2052" s="55">
        <v>5522</v>
      </c>
      <c r="Q2052" s="55">
        <v>145</v>
      </c>
      <c r="R2052" s="55">
        <v>24</v>
      </c>
      <c r="Y2052" s="55">
        <v>6</v>
      </c>
      <c r="AG2052" s="7">
        <f>IF(Q2052&gt;0,RANK(Q2052,(N2052:P2052,Q2052:AE2052)),0)</f>
        <v>3</v>
      </c>
      <c r="AH2052" s="7">
        <f>IF(R2052&gt;0,RANK(R2052,(N2052:P2052,Q2052:AE2052)),0)</f>
        <v>4</v>
      </c>
      <c r="AI2052" s="7">
        <f>IF(T2052&gt;0,RANK(T2052,(N2052:P2052,Q2052:AE2052)),0)</f>
        <v>0</v>
      </c>
      <c r="AJ2052" s="7">
        <f>IF(S2052&gt;0,RANK(S2052,(N2052:P2052,Q2052:AE2052)),0)</f>
        <v>0</v>
      </c>
      <c r="AK2052" s="2">
        <f t="shared" si="779"/>
        <v>2.0579051944365597E-2</v>
      </c>
      <c r="AL2052" s="2">
        <f t="shared" si="780"/>
        <v>3.4061879080329264E-3</v>
      </c>
      <c r="AM2052" s="2">
        <f t="shared" si="781"/>
        <v>0</v>
      </c>
      <c r="AN2052" s="2">
        <f t="shared" si="782"/>
        <v>0</v>
      </c>
      <c r="AP2052" t="s">
        <v>297</v>
      </c>
      <c r="AQ2052" t="s">
        <v>2082</v>
      </c>
      <c r="AT2052">
        <v>2</v>
      </c>
      <c r="AU2052" s="95">
        <v>48</v>
      </c>
      <c r="AV2052" s="97">
        <v>241</v>
      </c>
      <c r="AW2052" s="100">
        <f t="shared" si="785"/>
        <v>48241</v>
      </c>
      <c r="AY2052" s="7" t="s">
        <v>1461</v>
      </c>
    </row>
    <row r="2053" spans="1:51" ht="13" hidden="1" customHeight="1" outlineLevel="1">
      <c r="A2053" t="s">
        <v>1904</v>
      </c>
      <c r="B2053" t="s">
        <v>2082</v>
      </c>
      <c r="C2053" s="1">
        <f t="shared" si="774"/>
        <v>986</v>
      </c>
      <c r="D2053" s="7">
        <f>IF(N2053&gt;0, RANK(N2053,(N2053:P2053,Q2053:AE2053)),0)</f>
        <v>2</v>
      </c>
      <c r="E2053" s="7">
        <f>IF(O2053&gt;0,RANK(O2053,(N2053:P2053,Q2053:AE2053)),0)</f>
        <v>1</v>
      </c>
      <c r="F2053" s="7">
        <f>IF(P2053&gt;0,RANK(P2053,(N2053:P2053,Q2053:AE2053)),0)</f>
        <v>0</v>
      </c>
      <c r="G2053" s="1">
        <f t="shared" si="783"/>
        <v>243</v>
      </c>
      <c r="H2053" s="2">
        <f t="shared" si="784"/>
        <v>0.24645030425963488</v>
      </c>
      <c r="I2053" s="2"/>
      <c r="J2053" s="2">
        <f t="shared" si="775"/>
        <v>0.33265720081135902</v>
      </c>
      <c r="K2053" s="2">
        <f t="shared" si="776"/>
        <v>0.57910750507099396</v>
      </c>
      <c r="L2053" s="2">
        <f t="shared" si="777"/>
        <v>0</v>
      </c>
      <c r="M2053" s="2">
        <f t="shared" si="778"/>
        <v>8.8235294117646967E-2</v>
      </c>
      <c r="N2053" s="55">
        <v>328</v>
      </c>
      <c r="O2053" s="55">
        <v>571</v>
      </c>
      <c r="Q2053" s="55">
        <v>62</v>
      </c>
      <c r="R2053" s="55">
        <v>24</v>
      </c>
      <c r="Y2053" s="55">
        <v>1</v>
      </c>
      <c r="AG2053" s="7">
        <f>IF(Q2053&gt;0,RANK(Q2053,(N2053:P2053,Q2053:AE2053)),0)</f>
        <v>3</v>
      </c>
      <c r="AH2053" s="7">
        <f>IF(R2053&gt;0,RANK(R2053,(N2053:P2053,Q2053:AE2053)),0)</f>
        <v>4</v>
      </c>
      <c r="AI2053" s="7">
        <f>IF(T2053&gt;0,RANK(T2053,(N2053:P2053,Q2053:AE2053)),0)</f>
        <v>0</v>
      </c>
      <c r="AJ2053" s="7">
        <f>IF(S2053&gt;0,RANK(S2053,(N2053:P2053,Q2053:AE2053)),0)</f>
        <v>0</v>
      </c>
      <c r="AK2053" s="2">
        <f t="shared" si="779"/>
        <v>6.2880324543610547E-2</v>
      </c>
      <c r="AL2053" s="2">
        <f t="shared" si="780"/>
        <v>2.434077079107505E-2</v>
      </c>
      <c r="AM2053" s="2">
        <f t="shared" si="781"/>
        <v>0</v>
      </c>
      <c r="AN2053" s="2">
        <f t="shared" si="782"/>
        <v>0</v>
      </c>
      <c r="AP2053" t="s">
        <v>1904</v>
      </c>
      <c r="AQ2053" t="s">
        <v>2082</v>
      </c>
      <c r="AT2053">
        <v>2</v>
      </c>
      <c r="AU2053" s="95">
        <v>48</v>
      </c>
      <c r="AV2053" s="97">
        <v>243</v>
      </c>
      <c r="AW2053" s="100">
        <f t="shared" si="785"/>
        <v>48243</v>
      </c>
      <c r="AY2053" s="7" t="s">
        <v>1461</v>
      </c>
    </row>
    <row r="2054" spans="1:51" ht="13" hidden="1" customHeight="1" outlineLevel="1">
      <c r="A2054" t="s">
        <v>1268</v>
      </c>
      <c r="B2054" t="s">
        <v>2082</v>
      </c>
      <c r="C2054" s="1">
        <f t="shared" si="774"/>
        <v>52297</v>
      </c>
      <c r="D2054" s="7">
        <f>IF(N2054&gt;0, RANK(N2054,(N2054:P2054,Q2054:AE2054)),0)</f>
        <v>2</v>
      </c>
      <c r="E2054" s="7">
        <f>IF(O2054&gt;0,RANK(O2054,(N2054:P2054,Q2054:AE2054)),0)</f>
        <v>1</v>
      </c>
      <c r="F2054" s="7">
        <f>IF(P2054&gt;0,RANK(P2054,(N2054:P2054,Q2054:AE2054)),0)</f>
        <v>0</v>
      </c>
      <c r="G2054" s="1">
        <f t="shared" si="783"/>
        <v>2134</v>
      </c>
      <c r="H2054" s="2">
        <f t="shared" si="784"/>
        <v>4.0805399927338087E-2</v>
      </c>
      <c r="I2054" s="2"/>
      <c r="J2054" s="2">
        <f t="shared" si="775"/>
        <v>0.46949155783314528</v>
      </c>
      <c r="K2054" s="2">
        <f t="shared" si="776"/>
        <v>0.51029695776048334</v>
      </c>
      <c r="L2054" s="2">
        <f t="shared" si="777"/>
        <v>0</v>
      </c>
      <c r="M2054" s="2">
        <f t="shared" si="778"/>
        <v>2.0211484406371327E-2</v>
      </c>
      <c r="N2054" s="55">
        <v>24553</v>
      </c>
      <c r="O2054" s="55">
        <v>26687</v>
      </c>
      <c r="Q2054" s="55">
        <v>791</v>
      </c>
      <c r="R2054" s="55">
        <v>237</v>
      </c>
      <c r="Y2054" s="55">
        <v>29</v>
      </c>
      <c r="AG2054" s="7">
        <f>IF(Q2054&gt;0,RANK(Q2054,(N2054:P2054,Q2054:AE2054)),0)</f>
        <v>3</v>
      </c>
      <c r="AH2054" s="7">
        <f>IF(R2054&gt;0,RANK(R2054,(N2054:P2054,Q2054:AE2054)),0)</f>
        <v>4</v>
      </c>
      <c r="AI2054" s="7">
        <f>IF(T2054&gt;0,RANK(T2054,(N2054:P2054,Q2054:AE2054)),0)</f>
        <v>0</v>
      </c>
      <c r="AJ2054" s="7">
        <f>IF(S2054&gt;0,RANK(S2054,(N2054:P2054,Q2054:AE2054)),0)</f>
        <v>0</v>
      </c>
      <c r="AK2054" s="2">
        <f t="shared" si="779"/>
        <v>1.5125150582251373E-2</v>
      </c>
      <c r="AL2054" s="2">
        <f t="shared" si="780"/>
        <v>4.531808707956479E-3</v>
      </c>
      <c r="AM2054" s="2">
        <f t="shared" si="781"/>
        <v>0</v>
      </c>
      <c r="AN2054" s="2">
        <f t="shared" si="782"/>
        <v>0</v>
      </c>
      <c r="AP2054" t="s">
        <v>1268</v>
      </c>
      <c r="AQ2054" t="s">
        <v>2082</v>
      </c>
      <c r="AT2054">
        <v>2</v>
      </c>
      <c r="AU2054" s="95">
        <v>48</v>
      </c>
      <c r="AV2054" s="97">
        <v>245</v>
      </c>
      <c r="AW2054" s="100">
        <f t="shared" si="785"/>
        <v>48245</v>
      </c>
      <c r="AY2054" s="7" t="s">
        <v>1461</v>
      </c>
    </row>
    <row r="2055" spans="1:51" ht="13" hidden="1" customHeight="1" outlineLevel="1">
      <c r="A2055" t="s">
        <v>2290</v>
      </c>
      <c r="B2055" t="s">
        <v>2082</v>
      </c>
      <c r="C2055" s="1">
        <f t="shared" si="774"/>
        <v>698</v>
      </c>
      <c r="D2055" s="7">
        <f>IF(N2055&gt;0, RANK(N2055,(N2055:P2055,Q2055:AE2055)),0)</f>
        <v>1</v>
      </c>
      <c r="E2055" s="7">
        <f>IF(O2055&gt;0,RANK(O2055,(N2055:P2055,Q2055:AE2055)),0)</f>
        <v>2</v>
      </c>
      <c r="F2055" s="7">
        <f>IF(P2055&gt;0,RANK(P2055,(N2055:P2055,Q2055:AE2055)),0)</f>
        <v>0</v>
      </c>
      <c r="G2055" s="1">
        <f t="shared" si="783"/>
        <v>354</v>
      </c>
      <c r="H2055" s="2">
        <f t="shared" si="784"/>
        <v>0.50716332378223494</v>
      </c>
      <c r="I2055" s="2"/>
      <c r="J2055" s="2">
        <f t="shared" si="775"/>
        <v>0.73638968481375355</v>
      </c>
      <c r="K2055" s="2">
        <f t="shared" si="776"/>
        <v>0.22922636103151864</v>
      </c>
      <c r="L2055" s="2">
        <f t="shared" si="777"/>
        <v>0</v>
      </c>
      <c r="M2055" s="2">
        <f t="shared" si="778"/>
        <v>3.4383954154727808E-2</v>
      </c>
      <c r="N2055" s="55">
        <v>514</v>
      </c>
      <c r="O2055" s="55">
        <v>160</v>
      </c>
      <c r="Q2055" s="55">
        <v>11</v>
      </c>
      <c r="R2055" s="55">
        <v>13</v>
      </c>
      <c r="Y2055" s="55">
        <v>0</v>
      </c>
      <c r="AG2055" s="7">
        <f>IF(Q2055&gt;0,RANK(Q2055,(N2055:P2055,Q2055:AE2055)),0)</f>
        <v>4</v>
      </c>
      <c r="AH2055" s="7">
        <f>IF(R2055&gt;0,RANK(R2055,(N2055:P2055,Q2055:AE2055)),0)</f>
        <v>3</v>
      </c>
      <c r="AI2055" s="7">
        <f>IF(T2055&gt;0,RANK(T2055,(N2055:P2055,Q2055:AE2055)),0)</f>
        <v>0</v>
      </c>
      <c r="AJ2055" s="7">
        <f>IF(S2055&gt;0,RANK(S2055,(N2055:P2055,Q2055:AE2055)),0)</f>
        <v>0</v>
      </c>
      <c r="AK2055" s="2">
        <f t="shared" si="779"/>
        <v>1.5759312320916905E-2</v>
      </c>
      <c r="AL2055" s="2">
        <f t="shared" si="780"/>
        <v>1.8624641833810889E-2</v>
      </c>
      <c r="AM2055" s="2">
        <f t="shared" si="781"/>
        <v>0</v>
      </c>
      <c r="AN2055" s="2">
        <f t="shared" si="782"/>
        <v>0</v>
      </c>
      <c r="AP2055" t="s">
        <v>2290</v>
      </c>
      <c r="AQ2055" t="s">
        <v>2082</v>
      </c>
      <c r="AT2055">
        <v>2</v>
      </c>
      <c r="AU2055" s="95">
        <v>48</v>
      </c>
      <c r="AV2055" s="97">
        <v>247</v>
      </c>
      <c r="AW2055" s="100">
        <f t="shared" si="785"/>
        <v>48247</v>
      </c>
      <c r="AY2055" s="7" t="s">
        <v>1461</v>
      </c>
    </row>
    <row r="2056" spans="1:51" ht="13" hidden="1" customHeight="1" outlineLevel="1">
      <c r="A2056" t="s">
        <v>932</v>
      </c>
      <c r="B2056" t="s">
        <v>2082</v>
      </c>
      <c r="C2056" s="1">
        <f t="shared" si="774"/>
        <v>5466</v>
      </c>
      <c r="D2056" s="7">
        <f>IF(N2056&gt;0, RANK(N2056,(N2056:P2056,Q2056:AE2056)),0)</f>
        <v>1</v>
      </c>
      <c r="E2056" s="7">
        <f>IF(O2056&gt;0,RANK(O2056,(N2056:P2056,Q2056:AE2056)),0)</f>
        <v>2</v>
      </c>
      <c r="F2056" s="7">
        <f>IF(P2056&gt;0,RANK(P2056,(N2056:P2056,Q2056:AE2056)),0)</f>
        <v>0</v>
      </c>
      <c r="G2056" s="1">
        <f t="shared" si="783"/>
        <v>281</v>
      </c>
      <c r="H2056" s="2">
        <f t="shared" si="784"/>
        <v>5.140870837907062E-2</v>
      </c>
      <c r="I2056" s="2"/>
      <c r="J2056" s="2">
        <f t="shared" si="775"/>
        <v>0.50530552506403215</v>
      </c>
      <c r="K2056" s="2">
        <f t="shared" si="776"/>
        <v>0.45389681668496157</v>
      </c>
      <c r="L2056" s="2">
        <f t="shared" si="777"/>
        <v>0</v>
      </c>
      <c r="M2056" s="2">
        <f t="shared" si="778"/>
        <v>4.0797658251006286E-2</v>
      </c>
      <c r="N2056" s="55">
        <v>2762</v>
      </c>
      <c r="O2056" s="55">
        <v>2481</v>
      </c>
      <c r="Q2056" s="55">
        <v>97</v>
      </c>
      <c r="R2056" s="55">
        <v>120</v>
      </c>
      <c r="Y2056" s="55">
        <v>6</v>
      </c>
      <c r="AG2056" s="7">
        <f>IF(Q2056&gt;0,RANK(Q2056,(N2056:P2056,Q2056:AE2056)),0)</f>
        <v>4</v>
      </c>
      <c r="AH2056" s="7">
        <f>IF(R2056&gt;0,RANK(R2056,(N2056:P2056,Q2056:AE2056)),0)</f>
        <v>3</v>
      </c>
      <c r="AI2056" s="7">
        <f>IF(T2056&gt;0,RANK(T2056,(N2056:P2056,Q2056:AE2056)),0)</f>
        <v>0</v>
      </c>
      <c r="AJ2056" s="7">
        <f>IF(S2056&gt;0,RANK(S2056,(N2056:P2056,Q2056:AE2056)),0)</f>
        <v>0</v>
      </c>
      <c r="AK2056" s="2">
        <f t="shared" si="779"/>
        <v>1.7746066593487011E-2</v>
      </c>
      <c r="AL2056" s="2">
        <f t="shared" si="780"/>
        <v>2.1953896816684963E-2</v>
      </c>
      <c r="AM2056" s="2">
        <f t="shared" si="781"/>
        <v>0</v>
      </c>
      <c r="AN2056" s="2">
        <f t="shared" si="782"/>
        <v>0</v>
      </c>
      <c r="AP2056" t="s">
        <v>932</v>
      </c>
      <c r="AQ2056" t="s">
        <v>2082</v>
      </c>
      <c r="AT2056">
        <v>2</v>
      </c>
      <c r="AU2056" s="95">
        <v>48</v>
      </c>
      <c r="AV2056" s="97">
        <v>249</v>
      </c>
      <c r="AW2056" s="100">
        <f t="shared" si="785"/>
        <v>48249</v>
      </c>
      <c r="AY2056" s="7" t="s">
        <v>1461</v>
      </c>
    </row>
    <row r="2057" spans="1:51" ht="13" hidden="1" customHeight="1" outlineLevel="1">
      <c r="A2057" t="s">
        <v>2426</v>
      </c>
      <c r="B2057" t="s">
        <v>2082</v>
      </c>
      <c r="C2057" s="1">
        <f t="shared" si="774"/>
        <v>29057</v>
      </c>
      <c r="D2057" s="7">
        <f>IF(N2057&gt;0, RANK(N2057,(N2057:P2057,Q2057:AE2057)),0)</f>
        <v>2</v>
      </c>
      <c r="E2057" s="7">
        <f>IF(O2057&gt;0,RANK(O2057,(N2057:P2057,Q2057:AE2057)),0)</f>
        <v>1</v>
      </c>
      <c r="F2057" s="7">
        <f>IF(P2057&gt;0,RANK(P2057,(N2057:P2057,Q2057:AE2057)),0)</f>
        <v>0</v>
      </c>
      <c r="G2057" s="1">
        <f t="shared" si="783"/>
        <v>18369</v>
      </c>
      <c r="H2057" s="2">
        <f t="shared" si="784"/>
        <v>0.63217124961283</v>
      </c>
      <c r="I2057" s="2"/>
      <c r="J2057" s="2">
        <f t="shared" si="775"/>
        <v>0.16464191072719139</v>
      </c>
      <c r="K2057" s="2">
        <f t="shared" si="776"/>
        <v>0.79681316034002136</v>
      </c>
      <c r="L2057" s="2">
        <f t="shared" si="777"/>
        <v>0</v>
      </c>
      <c r="M2057" s="2">
        <f t="shared" si="778"/>
        <v>3.854492893278727E-2</v>
      </c>
      <c r="N2057" s="55">
        <v>4784</v>
      </c>
      <c r="O2057" s="55">
        <v>23153</v>
      </c>
      <c r="Q2057" s="55">
        <v>913</v>
      </c>
      <c r="R2057" s="55">
        <v>207</v>
      </c>
      <c r="Y2057" s="55">
        <v>0</v>
      </c>
      <c r="AG2057" s="7">
        <f>IF(Q2057&gt;0,RANK(Q2057,(N2057:P2057,Q2057:AE2057)),0)</f>
        <v>3</v>
      </c>
      <c r="AH2057" s="7">
        <f>IF(R2057&gt;0,RANK(R2057,(N2057:P2057,Q2057:AE2057)),0)</f>
        <v>4</v>
      </c>
      <c r="AI2057" s="7">
        <f>IF(T2057&gt;0,RANK(T2057,(N2057:P2057,Q2057:AE2057)),0)</f>
        <v>0</v>
      </c>
      <c r="AJ2057" s="7">
        <f>IF(S2057&gt;0,RANK(S2057,(N2057:P2057,Q2057:AE2057)),0)</f>
        <v>0</v>
      </c>
      <c r="AK2057" s="2">
        <f t="shared" si="779"/>
        <v>3.1421000103245347E-2</v>
      </c>
      <c r="AL2057" s="2">
        <f t="shared" si="780"/>
        <v>7.123928829541935E-3</v>
      </c>
      <c r="AM2057" s="2">
        <f t="shared" si="781"/>
        <v>0</v>
      </c>
      <c r="AN2057" s="2">
        <f t="shared" si="782"/>
        <v>0</v>
      </c>
      <c r="AP2057" t="s">
        <v>2426</v>
      </c>
      <c r="AQ2057" t="s">
        <v>2082</v>
      </c>
      <c r="AT2057">
        <v>2</v>
      </c>
      <c r="AU2057" s="95">
        <v>48</v>
      </c>
      <c r="AV2057" s="97">
        <v>251</v>
      </c>
      <c r="AW2057" s="100">
        <f t="shared" si="785"/>
        <v>48251</v>
      </c>
      <c r="AY2057" s="7" t="s">
        <v>1461</v>
      </c>
    </row>
    <row r="2058" spans="1:51" ht="13" hidden="1" customHeight="1" outlineLevel="1">
      <c r="A2058" t="s">
        <v>2156</v>
      </c>
      <c r="B2058" t="s">
        <v>2082</v>
      </c>
      <c r="C2058" s="1">
        <f t="shared" si="774"/>
        <v>3271</v>
      </c>
      <c r="D2058" s="7">
        <f>IF(N2058&gt;0, RANK(N2058,(N2058:P2058,Q2058:AE2058)),0)</f>
        <v>2</v>
      </c>
      <c r="E2058" s="7">
        <f>IF(O2058&gt;0,RANK(O2058,(N2058:P2058,Q2058:AE2058)),0)</f>
        <v>1</v>
      </c>
      <c r="F2058" s="7">
        <f>IF(P2058&gt;0,RANK(P2058,(N2058:P2058,Q2058:AE2058)),0)</f>
        <v>0</v>
      </c>
      <c r="G2058" s="1">
        <f t="shared" si="783"/>
        <v>2153</v>
      </c>
      <c r="H2058" s="2">
        <f t="shared" si="784"/>
        <v>0.65820849892999078</v>
      </c>
      <c r="I2058" s="2"/>
      <c r="J2058" s="2">
        <f t="shared" si="775"/>
        <v>0.15010700091715071</v>
      </c>
      <c r="K2058" s="2">
        <f t="shared" si="776"/>
        <v>0.80831549984714157</v>
      </c>
      <c r="L2058" s="2">
        <f t="shared" si="777"/>
        <v>0</v>
      </c>
      <c r="M2058" s="2">
        <f t="shared" si="778"/>
        <v>4.1577499235707749E-2</v>
      </c>
      <c r="N2058" s="55">
        <v>491</v>
      </c>
      <c r="O2058" s="55">
        <v>2644</v>
      </c>
      <c r="Q2058" s="55">
        <v>112</v>
      </c>
      <c r="R2058" s="55">
        <v>23</v>
      </c>
      <c r="Y2058" s="55">
        <v>1</v>
      </c>
      <c r="AG2058" s="7">
        <f>IF(Q2058&gt;0,RANK(Q2058,(N2058:P2058,Q2058:AE2058)),0)</f>
        <v>3</v>
      </c>
      <c r="AH2058" s="7">
        <f>IF(R2058&gt;0,RANK(R2058,(N2058:P2058,Q2058:AE2058)),0)</f>
        <v>4</v>
      </c>
      <c r="AI2058" s="7">
        <f>IF(T2058&gt;0,RANK(T2058,(N2058:P2058,Q2058:AE2058)),0)</f>
        <v>0</v>
      </c>
      <c r="AJ2058" s="7">
        <f>IF(S2058&gt;0,RANK(S2058,(N2058:P2058,Q2058:AE2058)),0)</f>
        <v>0</v>
      </c>
      <c r="AK2058" s="2">
        <f t="shared" si="779"/>
        <v>3.4240293488229899E-2</v>
      </c>
      <c r="AL2058" s="2">
        <f t="shared" si="780"/>
        <v>7.0314888413329259E-3</v>
      </c>
      <c r="AM2058" s="2">
        <f t="shared" si="781"/>
        <v>0</v>
      </c>
      <c r="AN2058" s="2">
        <f t="shared" si="782"/>
        <v>0</v>
      </c>
      <c r="AP2058" t="s">
        <v>2156</v>
      </c>
      <c r="AQ2058" t="s">
        <v>2082</v>
      </c>
      <c r="AT2058">
        <v>2</v>
      </c>
      <c r="AU2058" s="95">
        <v>48</v>
      </c>
      <c r="AV2058" s="97">
        <v>253</v>
      </c>
      <c r="AW2058" s="100">
        <f t="shared" si="785"/>
        <v>48253</v>
      </c>
      <c r="AY2058" s="7" t="s">
        <v>1461</v>
      </c>
    </row>
    <row r="2059" spans="1:51" ht="13" hidden="1" customHeight="1" outlineLevel="1">
      <c r="A2059" t="s">
        <v>2024</v>
      </c>
      <c r="B2059" t="s">
        <v>2082</v>
      </c>
      <c r="C2059" s="1">
        <f t="shared" si="774"/>
        <v>2465</v>
      </c>
      <c r="D2059" s="7">
        <f>IF(N2059&gt;0, RANK(N2059,(N2059:P2059,Q2059:AE2059)),0)</f>
        <v>2</v>
      </c>
      <c r="E2059" s="7">
        <f>IF(O2059&gt;0,RANK(O2059,(N2059:P2059,Q2059:AE2059)),0)</f>
        <v>1</v>
      </c>
      <c r="F2059" s="7">
        <f>IF(P2059&gt;0,RANK(P2059,(N2059:P2059,Q2059:AE2059)),0)</f>
        <v>0</v>
      </c>
      <c r="G2059" s="1">
        <f t="shared" si="783"/>
        <v>1273</v>
      </c>
      <c r="H2059" s="2">
        <f t="shared" si="784"/>
        <v>0.51643002028397567</v>
      </c>
      <c r="I2059" s="2"/>
      <c r="J2059" s="2">
        <f t="shared" si="775"/>
        <v>0.22677484787018257</v>
      </c>
      <c r="K2059" s="2">
        <f t="shared" si="776"/>
        <v>0.7432048681541582</v>
      </c>
      <c r="L2059" s="2">
        <f t="shared" si="777"/>
        <v>0</v>
      </c>
      <c r="M2059" s="2">
        <f t="shared" si="778"/>
        <v>3.0020283975659257E-2</v>
      </c>
      <c r="N2059" s="55">
        <v>559</v>
      </c>
      <c r="O2059" s="55">
        <v>1832</v>
      </c>
      <c r="Q2059" s="55">
        <v>46</v>
      </c>
      <c r="R2059" s="55">
        <v>28</v>
      </c>
      <c r="Y2059" s="55">
        <v>0</v>
      </c>
      <c r="AG2059" s="7">
        <f>IF(Q2059&gt;0,RANK(Q2059,(N2059:P2059,Q2059:AE2059)),0)</f>
        <v>3</v>
      </c>
      <c r="AH2059" s="7">
        <f>IF(R2059&gt;0,RANK(R2059,(N2059:P2059,Q2059:AE2059)),0)</f>
        <v>4</v>
      </c>
      <c r="AI2059" s="7">
        <f>IF(T2059&gt;0,RANK(T2059,(N2059:P2059,Q2059:AE2059)),0)</f>
        <v>0</v>
      </c>
      <c r="AJ2059" s="7">
        <f>IF(S2059&gt;0,RANK(S2059,(N2059:P2059,Q2059:AE2059)),0)</f>
        <v>0</v>
      </c>
      <c r="AK2059" s="2">
        <f t="shared" si="779"/>
        <v>1.8661257606490872E-2</v>
      </c>
      <c r="AL2059" s="2">
        <f t="shared" si="780"/>
        <v>1.1359026369168357E-2</v>
      </c>
      <c r="AM2059" s="2">
        <f t="shared" si="781"/>
        <v>0</v>
      </c>
      <c r="AN2059" s="2">
        <f t="shared" si="782"/>
        <v>0</v>
      </c>
      <c r="AP2059" t="s">
        <v>2024</v>
      </c>
      <c r="AQ2059" t="s">
        <v>2082</v>
      </c>
      <c r="AT2059">
        <v>2</v>
      </c>
      <c r="AU2059" s="95">
        <v>48</v>
      </c>
      <c r="AV2059" s="97">
        <v>255</v>
      </c>
      <c r="AW2059" s="100">
        <f t="shared" si="785"/>
        <v>48255</v>
      </c>
      <c r="AY2059" s="7" t="s">
        <v>1461</v>
      </c>
    </row>
    <row r="2060" spans="1:51" ht="13" hidden="1" customHeight="1" outlineLevel="1">
      <c r="A2060" t="s">
        <v>1951</v>
      </c>
      <c r="B2060" t="s">
        <v>2082</v>
      </c>
      <c r="C2060" s="1">
        <f t="shared" ref="C2060:C2123" si="786">SUM(N2060:AE2060)</f>
        <v>20152</v>
      </c>
      <c r="D2060" s="7">
        <f>IF(N2060&gt;0, RANK(N2060,(N2060:P2060,Q2060:AE2060)),0)</f>
        <v>2</v>
      </c>
      <c r="E2060" s="7">
        <f>IF(O2060&gt;0,RANK(O2060,(N2060:P2060,Q2060:AE2060)),0)</f>
        <v>1</v>
      </c>
      <c r="F2060" s="7">
        <f>IF(P2060&gt;0,RANK(P2060,(N2060:P2060,Q2060:AE2060)),0)</f>
        <v>0</v>
      </c>
      <c r="G2060" s="1">
        <f t="shared" si="783"/>
        <v>10311</v>
      </c>
      <c r="H2060" s="2">
        <f t="shared" si="784"/>
        <v>0.51166137356093688</v>
      </c>
      <c r="I2060" s="2"/>
      <c r="J2060" s="2">
        <f t="shared" ref="J2060:J2123" si="787">IF($C2060=0,"-",N2060/$C2060)</f>
        <v>0.22920801905518062</v>
      </c>
      <c r="K2060" s="2">
        <f t="shared" ref="K2060:K2123" si="788">IF($C2060=0,"-",O2060/$C2060)</f>
        <v>0.74086939261611751</v>
      </c>
      <c r="L2060" s="2">
        <f t="shared" ref="L2060:L2123" si="789">IF($C2060=0,"-",P2060/$C2060)</f>
        <v>0</v>
      </c>
      <c r="M2060" s="2">
        <f t="shared" ref="M2060:M2123" si="790">IF(C2060=0,"-",(1-J2060-K2060-L2060))</f>
        <v>2.9922588328701871E-2</v>
      </c>
      <c r="N2060" s="55">
        <v>4619</v>
      </c>
      <c r="O2060" s="55">
        <v>14930</v>
      </c>
      <c r="Q2060" s="55">
        <v>474</v>
      </c>
      <c r="R2060" s="55">
        <v>129</v>
      </c>
      <c r="Y2060" s="55">
        <v>0</v>
      </c>
      <c r="AG2060" s="7">
        <f>IF(Q2060&gt;0,RANK(Q2060,(N2060:P2060,Q2060:AE2060)),0)</f>
        <v>3</v>
      </c>
      <c r="AH2060" s="7">
        <f>IF(R2060&gt;0,RANK(R2060,(N2060:P2060,Q2060:AE2060)),0)</f>
        <v>4</v>
      </c>
      <c r="AI2060" s="7">
        <f>IF(T2060&gt;0,RANK(T2060,(N2060:P2060,Q2060:AE2060)),0)</f>
        <v>0</v>
      </c>
      <c r="AJ2060" s="7">
        <f>IF(S2060&gt;0,RANK(S2060,(N2060:P2060,Q2060:AE2060)),0)</f>
        <v>0</v>
      </c>
      <c r="AK2060" s="2">
        <f t="shared" ref="AK2060:AK2123" si="791">IF($C2060=0,"-",Q2060/$C2060)</f>
        <v>2.352123858674077E-2</v>
      </c>
      <c r="AL2060" s="2">
        <f t="shared" ref="AL2060:AL2123" si="792">IF($C2060=0,"-",R2060/$C2060)</f>
        <v>6.4013497419610956E-3</v>
      </c>
      <c r="AM2060" s="2">
        <f t="shared" ref="AM2060:AM2123" si="793">IF($C2060=0,"-",T2060/$C2060)</f>
        <v>0</v>
      </c>
      <c r="AN2060" s="2">
        <f t="shared" ref="AN2060:AN2123" si="794">IF($C2060=0,"-",S2060/$C2060)</f>
        <v>0</v>
      </c>
      <c r="AP2060" t="s">
        <v>1951</v>
      </c>
      <c r="AQ2060" t="s">
        <v>2082</v>
      </c>
      <c r="AT2060">
        <v>2</v>
      </c>
      <c r="AU2060" s="95">
        <v>48</v>
      </c>
      <c r="AV2060" s="97">
        <v>257</v>
      </c>
      <c r="AW2060" s="100">
        <f t="shared" si="785"/>
        <v>48257</v>
      </c>
      <c r="AY2060" s="7" t="s">
        <v>1461</v>
      </c>
    </row>
    <row r="2061" spans="1:51" ht="13" hidden="1" customHeight="1" outlineLevel="1">
      <c r="A2061" t="s">
        <v>2477</v>
      </c>
      <c r="B2061" t="s">
        <v>2082</v>
      </c>
      <c r="C2061" s="1">
        <f t="shared" si="786"/>
        <v>11755</v>
      </c>
      <c r="D2061" s="7">
        <f>IF(N2061&gt;0, RANK(N2061,(N2061:P2061,Q2061:AE2061)),0)</f>
        <v>2</v>
      </c>
      <c r="E2061" s="7">
        <f>IF(O2061&gt;0,RANK(O2061,(N2061:P2061,Q2061:AE2061)),0)</f>
        <v>1</v>
      </c>
      <c r="F2061" s="7">
        <f>IF(P2061&gt;0,RANK(P2061,(N2061:P2061,Q2061:AE2061)),0)</f>
        <v>0</v>
      </c>
      <c r="G2061" s="1">
        <f t="shared" si="783"/>
        <v>8377</v>
      </c>
      <c r="H2061" s="2">
        <f t="shared" si="784"/>
        <v>0.71263292216078267</v>
      </c>
      <c r="I2061" s="2"/>
      <c r="J2061" s="2">
        <f t="shared" si="787"/>
        <v>0.12564866014461931</v>
      </c>
      <c r="K2061" s="2">
        <f t="shared" si="788"/>
        <v>0.83828158230540195</v>
      </c>
      <c r="L2061" s="2">
        <f t="shared" si="789"/>
        <v>0</v>
      </c>
      <c r="M2061" s="2">
        <f t="shared" si="790"/>
        <v>3.6069757549978765E-2</v>
      </c>
      <c r="N2061" s="55">
        <v>1477</v>
      </c>
      <c r="O2061" s="55">
        <v>9854</v>
      </c>
      <c r="Q2061" s="55">
        <v>355</v>
      </c>
      <c r="R2061" s="55">
        <v>69</v>
      </c>
      <c r="Y2061" s="55">
        <v>0</v>
      </c>
      <c r="AG2061" s="7">
        <f>IF(Q2061&gt;0,RANK(Q2061,(N2061:P2061,Q2061:AE2061)),0)</f>
        <v>3</v>
      </c>
      <c r="AH2061" s="7">
        <f>IF(R2061&gt;0,RANK(R2061,(N2061:P2061,Q2061:AE2061)),0)</f>
        <v>4</v>
      </c>
      <c r="AI2061" s="7">
        <f>IF(T2061&gt;0,RANK(T2061,(N2061:P2061,Q2061:AE2061)),0)</f>
        <v>0</v>
      </c>
      <c r="AJ2061" s="7">
        <f>IF(S2061&gt;0,RANK(S2061,(N2061:P2061,Q2061:AE2061)),0)</f>
        <v>0</v>
      </c>
      <c r="AK2061" s="2">
        <f t="shared" si="791"/>
        <v>3.01999149298171E-2</v>
      </c>
      <c r="AL2061" s="2">
        <f t="shared" si="792"/>
        <v>5.8698426201616331E-3</v>
      </c>
      <c r="AM2061" s="2">
        <f t="shared" si="793"/>
        <v>0</v>
      </c>
      <c r="AN2061" s="2">
        <f t="shared" si="794"/>
        <v>0</v>
      </c>
      <c r="AP2061" t="s">
        <v>2477</v>
      </c>
      <c r="AQ2061" t="s">
        <v>2082</v>
      </c>
      <c r="AT2061">
        <v>2</v>
      </c>
      <c r="AU2061" s="95">
        <v>48</v>
      </c>
      <c r="AV2061" s="97">
        <v>259</v>
      </c>
      <c r="AW2061" s="100">
        <f t="shared" si="785"/>
        <v>48259</v>
      </c>
      <c r="AY2061" s="7" t="s">
        <v>1461</v>
      </c>
    </row>
    <row r="2062" spans="1:51" ht="13" hidden="1" customHeight="1" outlineLevel="1">
      <c r="A2062" t="s">
        <v>268</v>
      </c>
      <c r="B2062" t="s">
        <v>2082</v>
      </c>
      <c r="C2062" s="1">
        <f t="shared" si="786"/>
        <v>116</v>
      </c>
      <c r="D2062" s="7">
        <f>IF(N2062&gt;0, RANK(N2062,(N2062:P2062,Q2062:AE2062)),0)</f>
        <v>2</v>
      </c>
      <c r="E2062" s="7">
        <f>IF(O2062&gt;0,RANK(O2062,(N2062:P2062,Q2062:AE2062)),0)</f>
        <v>1</v>
      </c>
      <c r="F2062" s="7">
        <f>IF(P2062&gt;0,RANK(P2062,(N2062:P2062,Q2062:AE2062)),0)</f>
        <v>0</v>
      </c>
      <c r="G2062" s="1">
        <f t="shared" si="783"/>
        <v>7</v>
      </c>
      <c r="H2062" s="2">
        <f t="shared" si="784"/>
        <v>6.0344827586206899E-2</v>
      </c>
      <c r="I2062" s="2"/>
      <c r="J2062" s="2">
        <f t="shared" si="787"/>
        <v>0.44827586206896552</v>
      </c>
      <c r="K2062" s="2">
        <f t="shared" si="788"/>
        <v>0.50862068965517238</v>
      </c>
      <c r="L2062" s="2">
        <f t="shared" si="789"/>
        <v>0</v>
      </c>
      <c r="M2062" s="2">
        <f t="shared" si="790"/>
        <v>4.31034482758621E-2</v>
      </c>
      <c r="N2062" s="55">
        <v>52</v>
      </c>
      <c r="O2062" s="55">
        <v>59</v>
      </c>
      <c r="Q2062" s="55">
        <v>2</v>
      </c>
      <c r="R2062" s="55">
        <v>3</v>
      </c>
      <c r="Y2062" s="55">
        <v>0</v>
      </c>
      <c r="AG2062" s="7">
        <f>IF(Q2062&gt;0,RANK(Q2062,(N2062:P2062,Q2062:AE2062)),0)</f>
        <v>4</v>
      </c>
      <c r="AH2062" s="7">
        <f>IF(R2062&gt;0,RANK(R2062,(N2062:P2062,Q2062:AE2062)),0)</f>
        <v>3</v>
      </c>
      <c r="AI2062" s="7">
        <f>IF(T2062&gt;0,RANK(T2062,(N2062:P2062,Q2062:AE2062)),0)</f>
        <v>0</v>
      </c>
      <c r="AJ2062" s="7">
        <f>IF(S2062&gt;0,RANK(S2062,(N2062:P2062,Q2062:AE2062)),0)</f>
        <v>0</v>
      </c>
      <c r="AK2062" s="2">
        <f t="shared" si="791"/>
        <v>1.7241379310344827E-2</v>
      </c>
      <c r="AL2062" s="2">
        <f t="shared" si="792"/>
        <v>2.5862068965517241E-2</v>
      </c>
      <c r="AM2062" s="2">
        <f t="shared" si="793"/>
        <v>0</v>
      </c>
      <c r="AN2062" s="2">
        <f t="shared" si="794"/>
        <v>0</v>
      </c>
      <c r="AP2062" t="s">
        <v>268</v>
      </c>
      <c r="AQ2062" t="s">
        <v>2082</v>
      </c>
      <c r="AT2062">
        <v>2</v>
      </c>
      <c r="AU2062" s="95">
        <v>48</v>
      </c>
      <c r="AV2062" s="97">
        <v>261</v>
      </c>
      <c r="AW2062" s="100">
        <f t="shared" si="785"/>
        <v>48261</v>
      </c>
      <c r="AY2062" s="7" t="s">
        <v>1461</v>
      </c>
    </row>
    <row r="2063" spans="1:51" ht="13" hidden="1" customHeight="1" outlineLevel="1">
      <c r="A2063" t="s">
        <v>2184</v>
      </c>
      <c r="B2063" t="s">
        <v>2082</v>
      </c>
      <c r="C2063" s="1">
        <f t="shared" si="786"/>
        <v>303</v>
      </c>
      <c r="D2063" s="7">
        <f>IF(N2063&gt;0, RANK(N2063,(N2063:P2063,Q2063:AE2063)),0)</f>
        <v>2</v>
      </c>
      <c r="E2063" s="7">
        <f>IF(O2063&gt;0,RANK(O2063,(N2063:P2063,Q2063:AE2063)),0)</f>
        <v>1</v>
      </c>
      <c r="F2063" s="7">
        <f>IF(P2063&gt;0,RANK(P2063,(N2063:P2063,Q2063:AE2063)),0)</f>
        <v>0</v>
      </c>
      <c r="G2063" s="1">
        <f t="shared" si="783"/>
        <v>208</v>
      </c>
      <c r="H2063" s="2">
        <f t="shared" si="784"/>
        <v>0.68646864686468645</v>
      </c>
      <c r="I2063" s="2"/>
      <c r="J2063" s="2">
        <f t="shared" si="787"/>
        <v>0.13861386138613863</v>
      </c>
      <c r="K2063" s="2">
        <f t="shared" si="788"/>
        <v>0.82508250825082508</v>
      </c>
      <c r="L2063" s="2">
        <f t="shared" si="789"/>
        <v>0</v>
      </c>
      <c r="M2063" s="2">
        <f t="shared" si="790"/>
        <v>3.6303630363036299E-2</v>
      </c>
      <c r="N2063" s="55">
        <v>42</v>
      </c>
      <c r="O2063" s="55">
        <v>250</v>
      </c>
      <c r="Q2063" s="55">
        <v>8</v>
      </c>
      <c r="R2063" s="55">
        <v>3</v>
      </c>
      <c r="Y2063" s="55">
        <v>0</v>
      </c>
      <c r="AG2063" s="7">
        <f>IF(Q2063&gt;0,RANK(Q2063,(N2063:P2063,Q2063:AE2063)),0)</f>
        <v>3</v>
      </c>
      <c r="AH2063" s="7">
        <f>IF(R2063&gt;0,RANK(R2063,(N2063:P2063,Q2063:AE2063)),0)</f>
        <v>4</v>
      </c>
      <c r="AI2063" s="7">
        <f>IF(T2063&gt;0,RANK(T2063,(N2063:P2063,Q2063:AE2063)),0)</f>
        <v>0</v>
      </c>
      <c r="AJ2063" s="7">
        <f>IF(S2063&gt;0,RANK(S2063,(N2063:P2063,Q2063:AE2063)),0)</f>
        <v>0</v>
      </c>
      <c r="AK2063" s="2">
        <f t="shared" si="791"/>
        <v>2.6402640264026403E-2</v>
      </c>
      <c r="AL2063" s="2">
        <f t="shared" si="792"/>
        <v>9.9009900990099011E-3</v>
      </c>
      <c r="AM2063" s="2">
        <f t="shared" si="793"/>
        <v>0</v>
      </c>
      <c r="AN2063" s="2">
        <f t="shared" si="794"/>
        <v>0</v>
      </c>
      <c r="AP2063" t="s">
        <v>2184</v>
      </c>
      <c r="AQ2063" t="s">
        <v>2082</v>
      </c>
      <c r="AT2063">
        <v>2</v>
      </c>
      <c r="AU2063" s="95">
        <v>48</v>
      </c>
      <c r="AV2063" s="97">
        <v>263</v>
      </c>
      <c r="AW2063" s="100">
        <f t="shared" si="785"/>
        <v>48263</v>
      </c>
      <c r="AY2063" s="7" t="s">
        <v>1461</v>
      </c>
    </row>
    <row r="2064" spans="1:51" ht="13" hidden="1" customHeight="1" outlineLevel="1">
      <c r="A2064" t="s">
        <v>2160</v>
      </c>
      <c r="B2064" t="s">
        <v>2082</v>
      </c>
      <c r="C2064" s="1">
        <f t="shared" si="786"/>
        <v>14790</v>
      </c>
      <c r="D2064" s="7">
        <f>IF(N2064&gt;0, RANK(N2064,(N2064:P2064,Q2064:AE2064)),0)</f>
        <v>2</v>
      </c>
      <c r="E2064" s="7">
        <f>IF(O2064&gt;0,RANK(O2064,(N2064:P2064,Q2064:AE2064)),0)</f>
        <v>1</v>
      </c>
      <c r="F2064" s="7">
        <f>IF(P2064&gt;0,RANK(P2064,(N2064:P2064,Q2064:AE2064)),0)</f>
        <v>0</v>
      </c>
      <c r="G2064" s="1">
        <f t="shared" si="783"/>
        <v>9624</v>
      </c>
      <c r="H2064" s="2">
        <f t="shared" si="784"/>
        <v>0.65070993914807307</v>
      </c>
      <c r="I2064" s="2"/>
      <c r="J2064" s="2">
        <f t="shared" si="787"/>
        <v>0.15158891142663963</v>
      </c>
      <c r="K2064" s="2">
        <f t="shared" si="788"/>
        <v>0.80229885057471262</v>
      </c>
      <c r="L2064" s="2">
        <f t="shared" si="789"/>
        <v>0</v>
      </c>
      <c r="M2064" s="2">
        <f t="shared" si="790"/>
        <v>4.611223799864772E-2</v>
      </c>
      <c r="N2064" s="55">
        <v>2242</v>
      </c>
      <c r="O2064" s="55">
        <v>11866</v>
      </c>
      <c r="Q2064" s="55">
        <v>559</v>
      </c>
      <c r="R2064" s="55">
        <v>123</v>
      </c>
      <c r="Y2064" s="55">
        <v>0</v>
      </c>
      <c r="AG2064" s="7">
        <f>IF(Q2064&gt;0,RANK(Q2064,(N2064:P2064,Q2064:AE2064)),0)</f>
        <v>3</v>
      </c>
      <c r="AH2064" s="7">
        <f>IF(R2064&gt;0,RANK(R2064,(N2064:P2064,Q2064:AE2064)),0)</f>
        <v>4</v>
      </c>
      <c r="AI2064" s="7">
        <f>IF(T2064&gt;0,RANK(T2064,(N2064:P2064,Q2064:AE2064)),0)</f>
        <v>0</v>
      </c>
      <c r="AJ2064" s="7">
        <f>IF(S2064&gt;0,RANK(S2064,(N2064:P2064,Q2064:AE2064)),0)</f>
        <v>0</v>
      </c>
      <c r="AK2064" s="2">
        <f t="shared" si="791"/>
        <v>3.7795807978363759E-2</v>
      </c>
      <c r="AL2064" s="2">
        <f t="shared" si="792"/>
        <v>8.3164300202839755E-3</v>
      </c>
      <c r="AM2064" s="2">
        <f t="shared" si="793"/>
        <v>0</v>
      </c>
      <c r="AN2064" s="2">
        <f t="shared" si="794"/>
        <v>0</v>
      </c>
      <c r="AP2064" t="s">
        <v>2160</v>
      </c>
      <c r="AQ2064" t="s">
        <v>2082</v>
      </c>
      <c r="AT2064">
        <v>2</v>
      </c>
      <c r="AU2064" s="95">
        <v>48</v>
      </c>
      <c r="AV2064" s="97">
        <v>265</v>
      </c>
      <c r="AW2064" s="100">
        <f t="shared" si="785"/>
        <v>48265</v>
      </c>
      <c r="AY2064" s="7" t="s">
        <v>1461</v>
      </c>
    </row>
    <row r="2065" spans="1:51" ht="13" hidden="1" customHeight="1" outlineLevel="1">
      <c r="A2065" t="s">
        <v>1074</v>
      </c>
      <c r="B2065" t="s">
        <v>2082</v>
      </c>
      <c r="C2065" s="1">
        <f t="shared" si="786"/>
        <v>1188</v>
      </c>
      <c r="D2065" s="7">
        <f>IF(N2065&gt;0, RANK(N2065,(N2065:P2065,Q2065:AE2065)),0)</f>
        <v>2</v>
      </c>
      <c r="E2065" s="7">
        <f>IF(O2065&gt;0,RANK(O2065,(N2065:P2065,Q2065:AE2065)),0)</f>
        <v>1</v>
      </c>
      <c r="F2065" s="7">
        <f>IF(P2065&gt;0,RANK(P2065,(N2065:P2065,Q2065:AE2065)),0)</f>
        <v>0</v>
      </c>
      <c r="G2065" s="1">
        <f t="shared" si="783"/>
        <v>984</v>
      </c>
      <c r="H2065" s="2">
        <f t="shared" si="784"/>
        <v>0.82828282828282829</v>
      </c>
      <c r="I2065" s="2"/>
      <c r="J2065" s="2">
        <f t="shared" si="787"/>
        <v>7.3232323232323232E-2</v>
      </c>
      <c r="K2065" s="2">
        <f t="shared" si="788"/>
        <v>0.90151515151515149</v>
      </c>
      <c r="L2065" s="2">
        <f t="shared" si="789"/>
        <v>0</v>
      </c>
      <c r="M2065" s="2">
        <f t="shared" si="790"/>
        <v>2.5252525252525304E-2</v>
      </c>
      <c r="N2065" s="55">
        <v>87</v>
      </c>
      <c r="O2065" s="55">
        <v>1071</v>
      </c>
      <c r="Q2065" s="55">
        <v>23</v>
      </c>
      <c r="R2065" s="55">
        <v>7</v>
      </c>
      <c r="Y2065" s="55">
        <v>0</v>
      </c>
      <c r="AG2065" s="7">
        <f>IF(Q2065&gt;0,RANK(Q2065,(N2065:P2065,Q2065:AE2065)),0)</f>
        <v>3</v>
      </c>
      <c r="AH2065" s="7">
        <f>IF(R2065&gt;0,RANK(R2065,(N2065:P2065,Q2065:AE2065)),0)</f>
        <v>4</v>
      </c>
      <c r="AI2065" s="7">
        <f>IF(T2065&gt;0,RANK(T2065,(N2065:P2065,Q2065:AE2065)),0)</f>
        <v>0</v>
      </c>
      <c r="AJ2065" s="7">
        <f>IF(S2065&gt;0,RANK(S2065,(N2065:P2065,Q2065:AE2065)),0)</f>
        <v>0</v>
      </c>
      <c r="AK2065" s="2">
        <f t="shared" si="791"/>
        <v>1.9360269360269359E-2</v>
      </c>
      <c r="AL2065" s="2">
        <f t="shared" si="792"/>
        <v>5.8922558922558923E-3</v>
      </c>
      <c r="AM2065" s="2">
        <f t="shared" si="793"/>
        <v>0</v>
      </c>
      <c r="AN2065" s="2">
        <f t="shared" si="794"/>
        <v>0</v>
      </c>
      <c r="AP2065" t="s">
        <v>1074</v>
      </c>
      <c r="AQ2065" t="s">
        <v>2082</v>
      </c>
      <c r="AT2065">
        <v>2</v>
      </c>
      <c r="AU2065" s="95">
        <v>48</v>
      </c>
      <c r="AV2065" s="97">
        <v>267</v>
      </c>
      <c r="AW2065" s="100">
        <f t="shared" si="785"/>
        <v>48267</v>
      </c>
      <c r="AY2065" s="7" t="s">
        <v>1461</v>
      </c>
    </row>
    <row r="2066" spans="1:51" ht="13" hidden="1" customHeight="1" outlineLevel="1">
      <c r="A2066" t="s">
        <v>1551</v>
      </c>
      <c r="B2066" t="s">
        <v>2082</v>
      </c>
      <c r="C2066" s="1">
        <f t="shared" si="786"/>
        <v>90</v>
      </c>
      <c r="D2066" s="7">
        <f>IF(N2066&gt;0, RANK(N2066,(N2066:P2066,Q2066:AE2066)),0)</f>
        <v>3</v>
      </c>
      <c r="E2066" s="7">
        <f>IF(O2066&gt;0,RANK(O2066,(N2066:P2066,Q2066:AE2066)),0)</f>
        <v>1</v>
      </c>
      <c r="F2066" s="7">
        <f>IF(P2066&gt;0,RANK(P2066,(N2066:P2066,Q2066:AE2066)),0)</f>
        <v>0</v>
      </c>
      <c r="G2066" s="1">
        <f t="shared" si="783"/>
        <v>86</v>
      </c>
      <c r="H2066" s="2">
        <f t="shared" si="784"/>
        <v>0.9555555555555556</v>
      </c>
      <c r="I2066" s="2"/>
      <c r="J2066" s="2">
        <f t="shared" si="787"/>
        <v>1.1111111111111112E-2</v>
      </c>
      <c r="K2066" s="2">
        <f t="shared" si="788"/>
        <v>0.96666666666666667</v>
      </c>
      <c r="L2066" s="2">
        <f t="shared" si="789"/>
        <v>0</v>
      </c>
      <c r="M2066" s="2">
        <f t="shared" si="790"/>
        <v>2.2222222222222254E-2</v>
      </c>
      <c r="N2066" s="55">
        <v>1</v>
      </c>
      <c r="O2066" s="55">
        <v>87</v>
      </c>
      <c r="Q2066" s="55">
        <v>2</v>
      </c>
      <c r="R2066" s="55">
        <v>0</v>
      </c>
      <c r="Y2066" s="55">
        <v>0</v>
      </c>
      <c r="AG2066" s="7">
        <f>IF(Q2066&gt;0,RANK(Q2066,(N2066:P2066,Q2066:AE2066)),0)</f>
        <v>2</v>
      </c>
      <c r="AH2066" s="7">
        <f>IF(R2066&gt;0,RANK(R2066,(N2066:P2066,Q2066:AE2066)),0)</f>
        <v>0</v>
      </c>
      <c r="AI2066" s="7">
        <f>IF(T2066&gt;0,RANK(T2066,(N2066:P2066,Q2066:AE2066)),0)</f>
        <v>0</v>
      </c>
      <c r="AJ2066" s="7">
        <f>IF(S2066&gt;0,RANK(S2066,(N2066:P2066,Q2066:AE2066)),0)</f>
        <v>0</v>
      </c>
      <c r="AK2066" s="2">
        <f t="shared" si="791"/>
        <v>2.2222222222222223E-2</v>
      </c>
      <c r="AL2066" s="2">
        <f t="shared" si="792"/>
        <v>0</v>
      </c>
      <c r="AM2066" s="2">
        <f t="shared" si="793"/>
        <v>0</v>
      </c>
      <c r="AN2066" s="2">
        <f t="shared" si="794"/>
        <v>0</v>
      </c>
      <c r="AP2066" t="s">
        <v>1551</v>
      </c>
      <c r="AQ2066" t="s">
        <v>2082</v>
      </c>
      <c r="AT2066">
        <v>2</v>
      </c>
      <c r="AU2066" s="95">
        <v>48</v>
      </c>
      <c r="AV2066" s="97">
        <v>269</v>
      </c>
      <c r="AW2066" s="100">
        <f t="shared" si="785"/>
        <v>48269</v>
      </c>
      <c r="AY2066" s="7" t="s">
        <v>1461</v>
      </c>
    </row>
    <row r="2067" spans="1:51" ht="13" hidden="1" customHeight="1" outlineLevel="1">
      <c r="A2067" t="s">
        <v>2151</v>
      </c>
      <c r="B2067" t="s">
        <v>2082</v>
      </c>
      <c r="C2067" s="1">
        <f t="shared" si="786"/>
        <v>1114</v>
      </c>
      <c r="D2067" s="7">
        <f>IF(N2067&gt;0, RANK(N2067,(N2067:P2067,Q2067:AE2067)),0)</f>
        <v>2</v>
      </c>
      <c r="E2067" s="7">
        <f>IF(O2067&gt;0,RANK(O2067,(N2067:P2067,Q2067:AE2067)),0)</f>
        <v>1</v>
      </c>
      <c r="F2067" s="7">
        <f>IF(P2067&gt;0,RANK(P2067,(N2067:P2067,Q2067:AE2067)),0)</f>
        <v>0</v>
      </c>
      <c r="G2067" s="1">
        <f t="shared" si="783"/>
        <v>439</v>
      </c>
      <c r="H2067" s="2">
        <f t="shared" si="784"/>
        <v>0.39407540394973067</v>
      </c>
      <c r="I2067" s="2"/>
      <c r="J2067" s="2">
        <f t="shared" si="787"/>
        <v>0.26840215439856374</v>
      </c>
      <c r="K2067" s="2">
        <f t="shared" si="788"/>
        <v>0.66247755834829447</v>
      </c>
      <c r="L2067" s="2">
        <f t="shared" si="789"/>
        <v>0</v>
      </c>
      <c r="M2067" s="2">
        <f t="shared" si="790"/>
        <v>6.9120287253141788E-2</v>
      </c>
      <c r="N2067" s="55">
        <v>299</v>
      </c>
      <c r="O2067" s="55">
        <v>738</v>
      </c>
      <c r="Q2067" s="55">
        <v>53</v>
      </c>
      <c r="R2067" s="55">
        <v>23</v>
      </c>
      <c r="Y2067" s="55">
        <v>1</v>
      </c>
      <c r="AG2067" s="7">
        <f>IF(Q2067&gt;0,RANK(Q2067,(N2067:P2067,Q2067:AE2067)),0)</f>
        <v>3</v>
      </c>
      <c r="AH2067" s="7">
        <f>IF(R2067&gt;0,RANK(R2067,(N2067:P2067,Q2067:AE2067)),0)</f>
        <v>4</v>
      </c>
      <c r="AI2067" s="7">
        <f>IF(T2067&gt;0,RANK(T2067,(N2067:P2067,Q2067:AE2067)),0)</f>
        <v>0</v>
      </c>
      <c r="AJ2067" s="7">
        <f>IF(S2067&gt;0,RANK(S2067,(N2067:P2067,Q2067:AE2067)),0)</f>
        <v>0</v>
      </c>
      <c r="AK2067" s="2">
        <f t="shared" si="791"/>
        <v>4.757630161579892E-2</v>
      </c>
      <c r="AL2067" s="2">
        <f t="shared" si="792"/>
        <v>2.0646319569120289E-2</v>
      </c>
      <c r="AM2067" s="2">
        <f t="shared" si="793"/>
        <v>0</v>
      </c>
      <c r="AN2067" s="2">
        <f t="shared" si="794"/>
        <v>0</v>
      </c>
      <c r="AP2067" t="s">
        <v>2151</v>
      </c>
      <c r="AQ2067" t="s">
        <v>2082</v>
      </c>
      <c r="AT2067">
        <v>2</v>
      </c>
      <c r="AU2067" s="95">
        <v>48</v>
      </c>
      <c r="AV2067" s="97">
        <v>271</v>
      </c>
      <c r="AW2067" s="100">
        <f t="shared" si="785"/>
        <v>48271</v>
      </c>
      <c r="AY2067" s="7" t="s">
        <v>1461</v>
      </c>
    </row>
    <row r="2068" spans="1:51" ht="13" hidden="1" customHeight="1" outlineLevel="1">
      <c r="A2068" t="s">
        <v>1231</v>
      </c>
      <c r="B2068" t="s">
        <v>2082</v>
      </c>
      <c r="C2068" s="1">
        <f t="shared" si="786"/>
        <v>5606</v>
      </c>
      <c r="D2068" s="7">
        <f>IF(N2068&gt;0, RANK(N2068,(N2068:P2068,Q2068:AE2068)),0)</f>
        <v>2</v>
      </c>
      <c r="E2068" s="7">
        <f>IF(O2068&gt;0,RANK(O2068,(N2068:P2068,Q2068:AE2068)),0)</f>
        <v>1</v>
      </c>
      <c r="F2068" s="7">
        <f>IF(P2068&gt;0,RANK(P2068,(N2068:P2068,Q2068:AE2068)),0)</f>
        <v>0</v>
      </c>
      <c r="G2068" s="1">
        <f t="shared" ref="G2068:G2131" si="795">IF(C2068&gt;0,MAX(N2068:P2068)-LARGE(N2068:P2068,2),0)</f>
        <v>342</v>
      </c>
      <c r="H2068" s="2">
        <f t="shared" ref="H2068:H2131" si="796">IF(C2068&gt;0,G2068/C2068,0)</f>
        <v>6.1006064930431682E-2</v>
      </c>
      <c r="I2068" s="2"/>
      <c r="J2068" s="2">
        <f t="shared" si="787"/>
        <v>0.43935069568319657</v>
      </c>
      <c r="K2068" s="2">
        <f t="shared" si="788"/>
        <v>0.50035676061362822</v>
      </c>
      <c r="L2068" s="2">
        <f t="shared" si="789"/>
        <v>0</v>
      </c>
      <c r="M2068" s="2">
        <f t="shared" si="790"/>
        <v>6.0292543703175272E-2</v>
      </c>
      <c r="N2068" s="55">
        <v>2463</v>
      </c>
      <c r="O2068" s="55">
        <v>2805</v>
      </c>
      <c r="Q2068" s="55">
        <v>151</v>
      </c>
      <c r="R2068" s="55">
        <v>183</v>
      </c>
      <c r="Y2068" s="55">
        <v>4</v>
      </c>
      <c r="AG2068" s="7">
        <f>IF(Q2068&gt;0,RANK(Q2068,(N2068:P2068,Q2068:AE2068)),0)</f>
        <v>4</v>
      </c>
      <c r="AH2068" s="7">
        <f>IF(R2068&gt;0,RANK(R2068,(N2068:P2068,Q2068:AE2068)),0)</f>
        <v>3</v>
      </c>
      <c r="AI2068" s="7">
        <f>IF(T2068&gt;0,RANK(T2068,(N2068:P2068,Q2068:AE2068)),0)</f>
        <v>0</v>
      </c>
      <c r="AJ2068" s="7">
        <f>IF(S2068&gt;0,RANK(S2068,(N2068:P2068,Q2068:AE2068)),0)</f>
        <v>0</v>
      </c>
      <c r="AK2068" s="2">
        <f t="shared" si="791"/>
        <v>2.6935426328933285E-2</v>
      </c>
      <c r="AL2068" s="2">
        <f t="shared" si="792"/>
        <v>3.2643596146985372E-2</v>
      </c>
      <c r="AM2068" s="2">
        <f t="shared" si="793"/>
        <v>0</v>
      </c>
      <c r="AN2068" s="2">
        <f t="shared" si="794"/>
        <v>0</v>
      </c>
      <c r="AP2068" t="s">
        <v>1231</v>
      </c>
      <c r="AQ2068" t="s">
        <v>2082</v>
      </c>
      <c r="AT2068">
        <v>2</v>
      </c>
      <c r="AU2068" s="95">
        <v>48</v>
      </c>
      <c r="AV2068" s="97">
        <v>273</v>
      </c>
      <c r="AW2068" s="100">
        <f t="shared" si="785"/>
        <v>48273</v>
      </c>
      <c r="AY2068" s="7" t="s">
        <v>1461</v>
      </c>
    </row>
    <row r="2069" spans="1:51" ht="13" hidden="1" customHeight="1" outlineLevel="1">
      <c r="A2069" t="s">
        <v>2526</v>
      </c>
      <c r="B2069" t="s">
        <v>2082</v>
      </c>
      <c r="C2069" s="1">
        <f t="shared" si="786"/>
        <v>867</v>
      </c>
      <c r="D2069" s="7">
        <f>IF(N2069&gt;0, RANK(N2069,(N2069:P2069,Q2069:AE2069)),0)</f>
        <v>2</v>
      </c>
      <c r="E2069" s="7">
        <f>IF(O2069&gt;0,RANK(O2069,(N2069:P2069,Q2069:AE2069)),0)</f>
        <v>1</v>
      </c>
      <c r="F2069" s="7">
        <f>IF(P2069&gt;0,RANK(P2069,(N2069:P2069,Q2069:AE2069)),0)</f>
        <v>0</v>
      </c>
      <c r="G2069" s="1">
        <f t="shared" si="795"/>
        <v>562</v>
      </c>
      <c r="H2069" s="2">
        <f t="shared" si="796"/>
        <v>0.64821222606689732</v>
      </c>
      <c r="I2069" s="2"/>
      <c r="J2069" s="2">
        <f t="shared" si="787"/>
        <v>0.16262975778546712</v>
      </c>
      <c r="K2069" s="2">
        <f t="shared" si="788"/>
        <v>0.8108419838523645</v>
      </c>
      <c r="L2069" s="2">
        <f t="shared" si="789"/>
        <v>0</v>
      </c>
      <c r="M2069" s="2">
        <f t="shared" si="790"/>
        <v>2.6528258362168322E-2</v>
      </c>
      <c r="N2069" s="55">
        <v>141</v>
      </c>
      <c r="O2069" s="55">
        <v>703</v>
      </c>
      <c r="Q2069" s="55">
        <v>19</v>
      </c>
      <c r="R2069" s="55">
        <v>4</v>
      </c>
      <c r="Y2069" s="55">
        <v>0</v>
      </c>
      <c r="AG2069" s="7">
        <f>IF(Q2069&gt;0,RANK(Q2069,(N2069:P2069,Q2069:AE2069)),0)</f>
        <v>3</v>
      </c>
      <c r="AH2069" s="7">
        <f>IF(R2069&gt;0,RANK(R2069,(N2069:P2069,Q2069:AE2069)),0)</f>
        <v>4</v>
      </c>
      <c r="AI2069" s="7">
        <f>IF(T2069&gt;0,RANK(T2069,(N2069:P2069,Q2069:AE2069)),0)</f>
        <v>0</v>
      </c>
      <c r="AJ2069" s="7">
        <f>IF(S2069&gt;0,RANK(S2069,(N2069:P2069,Q2069:AE2069)),0)</f>
        <v>0</v>
      </c>
      <c r="AK2069" s="2">
        <f t="shared" si="791"/>
        <v>2.1914648212226068E-2</v>
      </c>
      <c r="AL2069" s="2">
        <f t="shared" si="792"/>
        <v>4.61361014994233E-3</v>
      </c>
      <c r="AM2069" s="2">
        <f t="shared" si="793"/>
        <v>0</v>
      </c>
      <c r="AN2069" s="2">
        <f t="shared" si="794"/>
        <v>0</v>
      </c>
      <c r="AP2069" t="s">
        <v>2526</v>
      </c>
      <c r="AQ2069" t="s">
        <v>2082</v>
      </c>
      <c r="AT2069">
        <v>2</v>
      </c>
      <c r="AU2069" s="95">
        <v>48</v>
      </c>
      <c r="AV2069" s="97">
        <v>275</v>
      </c>
      <c r="AW2069" s="100">
        <f t="shared" si="785"/>
        <v>48275</v>
      </c>
      <c r="AY2069" s="7" t="s">
        <v>1461</v>
      </c>
    </row>
    <row r="2070" spans="1:51" ht="13" hidden="1" customHeight="1" outlineLevel="1">
      <c r="A2070" t="s">
        <v>1700</v>
      </c>
      <c r="B2070" t="s">
        <v>2082</v>
      </c>
      <c r="C2070" s="1">
        <f t="shared" si="786"/>
        <v>10680</v>
      </c>
      <c r="D2070" s="7">
        <f>IF(N2070&gt;0, RANK(N2070,(N2070:P2070,Q2070:AE2070)),0)</f>
        <v>2</v>
      </c>
      <c r="E2070" s="7">
        <f>IF(O2070&gt;0,RANK(O2070,(N2070:P2070,Q2070:AE2070)),0)</f>
        <v>1</v>
      </c>
      <c r="F2070" s="7">
        <f>IF(P2070&gt;0,RANK(P2070,(N2070:P2070,Q2070:AE2070)),0)</f>
        <v>0</v>
      </c>
      <c r="G2070" s="1">
        <f t="shared" si="795"/>
        <v>5788</v>
      </c>
      <c r="H2070" s="2">
        <f t="shared" si="796"/>
        <v>0.54194756554307111</v>
      </c>
      <c r="I2070" s="2"/>
      <c r="J2070" s="2">
        <f t="shared" si="787"/>
        <v>0.21292134831460674</v>
      </c>
      <c r="K2070" s="2">
        <f t="shared" si="788"/>
        <v>0.75486891385767785</v>
      </c>
      <c r="L2070" s="2">
        <f t="shared" si="789"/>
        <v>0</v>
      </c>
      <c r="M2070" s="2">
        <f t="shared" si="790"/>
        <v>3.2209737827715412E-2</v>
      </c>
      <c r="N2070" s="55">
        <v>2274</v>
      </c>
      <c r="O2070" s="55">
        <v>8062</v>
      </c>
      <c r="Q2070" s="55">
        <v>284</v>
      </c>
      <c r="R2070" s="55">
        <v>60</v>
      </c>
      <c r="Y2070" s="55">
        <v>0</v>
      </c>
      <c r="AG2070" s="7">
        <f>IF(Q2070&gt;0,RANK(Q2070,(N2070:P2070,Q2070:AE2070)),0)</f>
        <v>3</v>
      </c>
      <c r="AH2070" s="7">
        <f>IF(R2070&gt;0,RANK(R2070,(N2070:P2070,Q2070:AE2070)),0)</f>
        <v>4</v>
      </c>
      <c r="AI2070" s="7">
        <f>IF(T2070&gt;0,RANK(T2070,(N2070:P2070,Q2070:AE2070)),0)</f>
        <v>0</v>
      </c>
      <c r="AJ2070" s="7">
        <f>IF(S2070&gt;0,RANK(S2070,(N2070:P2070,Q2070:AE2070)),0)</f>
        <v>0</v>
      </c>
      <c r="AK2070" s="2">
        <f t="shared" si="791"/>
        <v>2.6591760299625469E-2</v>
      </c>
      <c r="AL2070" s="2">
        <f t="shared" si="792"/>
        <v>5.6179775280898875E-3</v>
      </c>
      <c r="AM2070" s="2">
        <f t="shared" si="793"/>
        <v>0</v>
      </c>
      <c r="AN2070" s="2">
        <f t="shared" si="794"/>
        <v>0</v>
      </c>
      <c r="AP2070" t="s">
        <v>1700</v>
      </c>
      <c r="AQ2070" t="s">
        <v>2082</v>
      </c>
      <c r="AT2070">
        <v>2</v>
      </c>
      <c r="AU2070" s="95">
        <v>48</v>
      </c>
      <c r="AV2070" s="97">
        <v>277</v>
      </c>
      <c r="AW2070" s="100">
        <f t="shared" si="785"/>
        <v>48277</v>
      </c>
      <c r="AY2070" s="7" t="s">
        <v>1461</v>
      </c>
    </row>
    <row r="2071" spans="1:51" ht="13" hidden="1" customHeight="1" outlineLevel="1">
      <c r="A2071" t="s">
        <v>1661</v>
      </c>
      <c r="B2071" t="s">
        <v>2082</v>
      </c>
      <c r="C2071" s="1">
        <f t="shared" si="786"/>
        <v>2082</v>
      </c>
      <c r="D2071" s="7">
        <f>IF(N2071&gt;0, RANK(N2071,(N2071:P2071,Q2071:AE2071)),0)</f>
        <v>2</v>
      </c>
      <c r="E2071" s="7">
        <f>IF(O2071&gt;0,RANK(O2071,(N2071:P2071,Q2071:AE2071)),0)</f>
        <v>1</v>
      </c>
      <c r="F2071" s="7">
        <f>IF(P2071&gt;0,RANK(P2071,(N2071:P2071,Q2071:AE2071)),0)</f>
        <v>0</v>
      </c>
      <c r="G2071" s="1">
        <f t="shared" si="795"/>
        <v>1541</v>
      </c>
      <c r="H2071" s="2">
        <f t="shared" si="796"/>
        <v>0.74015369836695488</v>
      </c>
      <c r="I2071" s="2"/>
      <c r="J2071" s="2">
        <f t="shared" si="787"/>
        <v>0.11719500480307397</v>
      </c>
      <c r="K2071" s="2">
        <f t="shared" si="788"/>
        <v>0.85734870317002887</v>
      </c>
      <c r="L2071" s="2">
        <f t="shared" si="789"/>
        <v>0</v>
      </c>
      <c r="M2071" s="2">
        <f t="shared" si="790"/>
        <v>2.5456292026897143E-2</v>
      </c>
      <c r="N2071" s="55">
        <v>244</v>
      </c>
      <c r="O2071" s="55">
        <v>1785</v>
      </c>
      <c r="Q2071" s="55">
        <v>31</v>
      </c>
      <c r="R2071" s="55">
        <v>22</v>
      </c>
      <c r="Y2071" s="55">
        <v>0</v>
      </c>
      <c r="AG2071" s="7">
        <f>IF(Q2071&gt;0,RANK(Q2071,(N2071:P2071,Q2071:AE2071)),0)</f>
        <v>3</v>
      </c>
      <c r="AH2071" s="7">
        <f>IF(R2071&gt;0,RANK(R2071,(N2071:P2071,Q2071:AE2071)),0)</f>
        <v>4</v>
      </c>
      <c r="AI2071" s="7">
        <f>IF(T2071&gt;0,RANK(T2071,(N2071:P2071,Q2071:AE2071)),0)</f>
        <v>0</v>
      </c>
      <c r="AJ2071" s="7">
        <f>IF(S2071&gt;0,RANK(S2071,(N2071:P2071,Q2071:AE2071)),0)</f>
        <v>0</v>
      </c>
      <c r="AK2071" s="2">
        <f t="shared" si="791"/>
        <v>1.4889529298751201E-2</v>
      </c>
      <c r="AL2071" s="2">
        <f t="shared" si="792"/>
        <v>1.0566762728146013E-2</v>
      </c>
      <c r="AM2071" s="2">
        <f t="shared" si="793"/>
        <v>0</v>
      </c>
      <c r="AN2071" s="2">
        <f t="shared" si="794"/>
        <v>0</v>
      </c>
      <c r="AP2071" t="s">
        <v>1661</v>
      </c>
      <c r="AQ2071" t="s">
        <v>2082</v>
      </c>
      <c r="AT2071">
        <v>2</v>
      </c>
      <c r="AU2071" s="95">
        <v>48</v>
      </c>
      <c r="AV2071" s="97">
        <v>279</v>
      </c>
      <c r="AW2071" s="100">
        <f t="shared" si="785"/>
        <v>48279</v>
      </c>
      <c r="AY2071" s="7" t="s">
        <v>1461</v>
      </c>
    </row>
    <row r="2072" spans="1:51" ht="13" hidden="1" customHeight="1" outlineLevel="1">
      <c r="A2072" t="s">
        <v>1155</v>
      </c>
      <c r="B2072" t="s">
        <v>2082</v>
      </c>
      <c r="C2072" s="1">
        <f t="shared" si="786"/>
        <v>4546</v>
      </c>
      <c r="D2072" s="7">
        <f>IF(N2072&gt;0, RANK(N2072,(N2072:P2072,Q2072:AE2072)),0)</f>
        <v>2</v>
      </c>
      <c r="E2072" s="7">
        <f>IF(O2072&gt;0,RANK(O2072,(N2072:P2072,Q2072:AE2072)),0)</f>
        <v>1</v>
      </c>
      <c r="F2072" s="7">
        <f>IF(P2072&gt;0,RANK(P2072,(N2072:P2072,Q2072:AE2072)),0)</f>
        <v>0</v>
      </c>
      <c r="G2072" s="1">
        <f t="shared" si="795"/>
        <v>3025</v>
      </c>
      <c r="H2072" s="2">
        <f t="shared" si="796"/>
        <v>0.6654201495820502</v>
      </c>
      <c r="I2072" s="2"/>
      <c r="J2072" s="2">
        <f t="shared" si="787"/>
        <v>0.1515618125824901</v>
      </c>
      <c r="K2072" s="2">
        <f t="shared" si="788"/>
        <v>0.81698196216454022</v>
      </c>
      <c r="L2072" s="2">
        <f t="shared" si="789"/>
        <v>0</v>
      </c>
      <c r="M2072" s="2">
        <f t="shared" si="790"/>
        <v>3.145622525296965E-2</v>
      </c>
      <c r="N2072" s="55">
        <v>689</v>
      </c>
      <c r="O2072" s="55">
        <v>3714</v>
      </c>
      <c r="Q2072" s="55">
        <v>118</v>
      </c>
      <c r="R2072" s="55">
        <v>25</v>
      </c>
      <c r="Y2072" s="55">
        <v>0</v>
      </c>
      <c r="AG2072" s="7">
        <f>IF(Q2072&gt;0,RANK(Q2072,(N2072:P2072,Q2072:AE2072)),0)</f>
        <v>3</v>
      </c>
      <c r="AH2072" s="7">
        <f>IF(R2072&gt;0,RANK(R2072,(N2072:P2072,Q2072:AE2072)),0)</f>
        <v>4</v>
      </c>
      <c r="AI2072" s="7">
        <f>IF(T2072&gt;0,RANK(T2072,(N2072:P2072,Q2072:AE2072)),0)</f>
        <v>0</v>
      </c>
      <c r="AJ2072" s="7">
        <f>IF(S2072&gt;0,RANK(S2072,(N2072:P2072,Q2072:AE2072)),0)</f>
        <v>0</v>
      </c>
      <c r="AK2072" s="2">
        <f t="shared" si="791"/>
        <v>2.5956885173779146E-2</v>
      </c>
      <c r="AL2072" s="2">
        <f t="shared" si="792"/>
        <v>5.4993400791904972E-3</v>
      </c>
      <c r="AM2072" s="2">
        <f t="shared" si="793"/>
        <v>0</v>
      </c>
      <c r="AN2072" s="2">
        <f t="shared" si="794"/>
        <v>0</v>
      </c>
      <c r="AP2072" t="s">
        <v>1155</v>
      </c>
      <c r="AQ2072" t="s">
        <v>2082</v>
      </c>
      <c r="AT2072">
        <v>2</v>
      </c>
      <c r="AU2072" s="95">
        <v>48</v>
      </c>
      <c r="AV2072" s="97">
        <v>281</v>
      </c>
      <c r="AW2072" s="100">
        <f t="shared" si="785"/>
        <v>48281</v>
      </c>
      <c r="AY2072" s="7" t="s">
        <v>1461</v>
      </c>
    </row>
    <row r="2073" spans="1:51" ht="13" hidden="1" customHeight="1" outlineLevel="1">
      <c r="A2073" t="s">
        <v>1179</v>
      </c>
      <c r="B2073" t="s">
        <v>2082</v>
      </c>
      <c r="C2073" s="1">
        <f t="shared" si="786"/>
        <v>813</v>
      </c>
      <c r="D2073" s="7">
        <f>IF(N2073&gt;0, RANK(N2073,(N2073:P2073,Q2073:AE2073)),0)</f>
        <v>2</v>
      </c>
      <c r="E2073" s="7">
        <f>IF(O2073&gt;0,RANK(O2073,(N2073:P2073,Q2073:AE2073)),0)</f>
        <v>1</v>
      </c>
      <c r="F2073" s="7">
        <f>IF(P2073&gt;0,RANK(P2073,(N2073:P2073,Q2073:AE2073)),0)</f>
        <v>0</v>
      </c>
      <c r="G2073" s="1">
        <f t="shared" si="795"/>
        <v>31</v>
      </c>
      <c r="H2073" s="2">
        <f t="shared" si="796"/>
        <v>3.8130381303813035E-2</v>
      </c>
      <c r="I2073" s="2"/>
      <c r="J2073" s="2">
        <f t="shared" si="787"/>
        <v>0.45387453874538747</v>
      </c>
      <c r="K2073" s="2">
        <f t="shared" si="788"/>
        <v>0.49200492004920049</v>
      </c>
      <c r="L2073" s="2">
        <f t="shared" si="789"/>
        <v>0</v>
      </c>
      <c r="M2073" s="2">
        <f t="shared" si="790"/>
        <v>5.4120541205411987E-2</v>
      </c>
      <c r="N2073" s="55">
        <v>369</v>
      </c>
      <c r="O2073" s="55">
        <v>400</v>
      </c>
      <c r="Q2073" s="55">
        <v>25</v>
      </c>
      <c r="R2073" s="55">
        <v>19</v>
      </c>
      <c r="Y2073" s="55">
        <v>0</v>
      </c>
      <c r="AG2073" s="7">
        <f>IF(Q2073&gt;0,RANK(Q2073,(N2073:P2073,Q2073:AE2073)),0)</f>
        <v>3</v>
      </c>
      <c r="AH2073" s="7">
        <f>IF(R2073&gt;0,RANK(R2073,(N2073:P2073,Q2073:AE2073)),0)</f>
        <v>4</v>
      </c>
      <c r="AI2073" s="7">
        <f>IF(T2073&gt;0,RANK(T2073,(N2073:P2073,Q2073:AE2073)),0)</f>
        <v>0</v>
      </c>
      <c r="AJ2073" s="7">
        <f>IF(S2073&gt;0,RANK(S2073,(N2073:P2073,Q2073:AE2073)),0)</f>
        <v>0</v>
      </c>
      <c r="AK2073" s="2">
        <f t="shared" si="791"/>
        <v>3.0750307503075031E-2</v>
      </c>
      <c r="AL2073" s="2">
        <f t="shared" si="792"/>
        <v>2.3370233702337023E-2</v>
      </c>
      <c r="AM2073" s="2">
        <f t="shared" si="793"/>
        <v>0</v>
      </c>
      <c r="AN2073" s="2">
        <f t="shared" si="794"/>
        <v>0</v>
      </c>
      <c r="AP2073" t="s">
        <v>1179</v>
      </c>
      <c r="AQ2073" t="s">
        <v>2082</v>
      </c>
      <c r="AT2073">
        <v>2</v>
      </c>
      <c r="AU2073" s="95">
        <v>48</v>
      </c>
      <c r="AV2073" s="97">
        <v>283</v>
      </c>
      <c r="AW2073" s="100">
        <f t="shared" si="785"/>
        <v>48283</v>
      </c>
      <c r="AY2073" s="7" t="s">
        <v>1461</v>
      </c>
    </row>
    <row r="2074" spans="1:51" ht="13" hidden="1" customHeight="1" outlineLevel="1">
      <c r="A2074" t="s">
        <v>588</v>
      </c>
      <c r="B2074" t="s">
        <v>2082</v>
      </c>
      <c r="C2074" s="1">
        <f t="shared" si="786"/>
        <v>4956</v>
      </c>
      <c r="D2074" s="7">
        <f>IF(N2074&gt;0, RANK(N2074,(N2074:P2074,Q2074:AE2074)),0)</f>
        <v>2</v>
      </c>
      <c r="E2074" s="7">
        <f>IF(O2074&gt;0,RANK(O2074,(N2074:P2074,Q2074:AE2074)),0)</f>
        <v>1</v>
      </c>
      <c r="F2074" s="7">
        <f>IF(P2074&gt;0,RANK(P2074,(N2074:P2074,Q2074:AE2074)),0)</f>
        <v>0</v>
      </c>
      <c r="G2074" s="1">
        <f t="shared" si="795"/>
        <v>3647</v>
      </c>
      <c r="H2074" s="2">
        <f t="shared" si="796"/>
        <v>0.73587570621468923</v>
      </c>
      <c r="I2074" s="2"/>
      <c r="J2074" s="2">
        <f t="shared" si="787"/>
        <v>0.12005649717514125</v>
      </c>
      <c r="K2074" s="2">
        <f t="shared" si="788"/>
        <v>0.85593220338983056</v>
      </c>
      <c r="L2074" s="2">
        <f t="shared" si="789"/>
        <v>0</v>
      </c>
      <c r="M2074" s="2">
        <f t="shared" si="790"/>
        <v>2.4011299435028222E-2</v>
      </c>
      <c r="N2074" s="55">
        <v>595</v>
      </c>
      <c r="O2074" s="55">
        <v>4242</v>
      </c>
      <c r="Q2074" s="55">
        <v>99</v>
      </c>
      <c r="R2074" s="55">
        <v>20</v>
      </c>
      <c r="Y2074" s="55">
        <v>0</v>
      </c>
      <c r="AG2074" s="7">
        <f>IF(Q2074&gt;0,RANK(Q2074,(N2074:P2074,Q2074:AE2074)),0)</f>
        <v>3</v>
      </c>
      <c r="AH2074" s="7">
        <f>IF(R2074&gt;0,RANK(R2074,(N2074:P2074,Q2074:AE2074)),0)</f>
        <v>4</v>
      </c>
      <c r="AI2074" s="7">
        <f>IF(T2074&gt;0,RANK(T2074,(N2074:P2074,Q2074:AE2074)),0)</f>
        <v>0</v>
      </c>
      <c r="AJ2074" s="7">
        <f>IF(S2074&gt;0,RANK(S2074,(N2074:P2074,Q2074:AE2074)),0)</f>
        <v>0</v>
      </c>
      <c r="AK2074" s="2">
        <f t="shared" si="791"/>
        <v>1.9975786924939468E-2</v>
      </c>
      <c r="AL2074" s="2">
        <f t="shared" si="792"/>
        <v>4.0355125100887809E-3</v>
      </c>
      <c r="AM2074" s="2">
        <f t="shared" si="793"/>
        <v>0</v>
      </c>
      <c r="AN2074" s="2">
        <f t="shared" si="794"/>
        <v>0</v>
      </c>
      <c r="AP2074" t="s">
        <v>588</v>
      </c>
      <c r="AQ2074" t="s">
        <v>2082</v>
      </c>
      <c r="AT2074">
        <v>2</v>
      </c>
      <c r="AU2074" s="95">
        <v>48</v>
      </c>
      <c r="AV2074" s="97">
        <v>285</v>
      </c>
      <c r="AW2074" s="100">
        <f t="shared" si="785"/>
        <v>48285</v>
      </c>
      <c r="AY2074" s="7" t="s">
        <v>1461</v>
      </c>
    </row>
    <row r="2075" spans="1:51" ht="13" hidden="1" customHeight="1" outlineLevel="1">
      <c r="A2075" t="s">
        <v>1579</v>
      </c>
      <c r="B2075" t="s">
        <v>2082</v>
      </c>
      <c r="C2075" s="1">
        <f t="shared" si="786"/>
        <v>4197</v>
      </c>
      <c r="D2075" s="7">
        <f>IF(N2075&gt;0, RANK(N2075,(N2075:P2075,Q2075:AE2075)),0)</f>
        <v>2</v>
      </c>
      <c r="E2075" s="7">
        <f>IF(O2075&gt;0,RANK(O2075,(N2075:P2075,Q2075:AE2075)),0)</f>
        <v>1</v>
      </c>
      <c r="F2075" s="7">
        <f>IF(P2075&gt;0,RANK(P2075,(N2075:P2075,Q2075:AE2075)),0)</f>
        <v>0</v>
      </c>
      <c r="G2075" s="1">
        <f t="shared" si="795"/>
        <v>2415</v>
      </c>
      <c r="H2075" s="2">
        <f t="shared" si="796"/>
        <v>0.57541100786275912</v>
      </c>
      <c r="I2075" s="2"/>
      <c r="J2075" s="2">
        <f t="shared" si="787"/>
        <v>0.18989754586609484</v>
      </c>
      <c r="K2075" s="2">
        <f t="shared" si="788"/>
        <v>0.76530855372885398</v>
      </c>
      <c r="L2075" s="2">
        <f t="shared" si="789"/>
        <v>0</v>
      </c>
      <c r="M2075" s="2">
        <f t="shared" si="790"/>
        <v>4.4793900405051157E-2</v>
      </c>
      <c r="N2075" s="55">
        <v>797</v>
      </c>
      <c r="O2075" s="55">
        <v>3212</v>
      </c>
      <c r="Q2075" s="55">
        <v>151</v>
      </c>
      <c r="R2075" s="55">
        <v>37</v>
      </c>
      <c r="Y2075" s="55">
        <v>0</v>
      </c>
      <c r="AG2075" s="7">
        <f>IF(Q2075&gt;0,RANK(Q2075,(N2075:P2075,Q2075:AE2075)),0)</f>
        <v>3</v>
      </c>
      <c r="AH2075" s="7">
        <f>IF(R2075&gt;0,RANK(R2075,(N2075:P2075,Q2075:AE2075)),0)</f>
        <v>4</v>
      </c>
      <c r="AI2075" s="7">
        <f>IF(T2075&gt;0,RANK(T2075,(N2075:P2075,Q2075:AE2075)),0)</f>
        <v>0</v>
      </c>
      <c r="AJ2075" s="7">
        <f>IF(S2075&gt;0,RANK(S2075,(N2075:P2075,Q2075:AE2075)),0)</f>
        <v>0</v>
      </c>
      <c r="AK2075" s="2">
        <f t="shared" si="791"/>
        <v>3.5978079580652848E-2</v>
      </c>
      <c r="AL2075" s="2">
        <f t="shared" si="792"/>
        <v>8.8158208243983797E-3</v>
      </c>
      <c r="AM2075" s="2">
        <f t="shared" si="793"/>
        <v>0</v>
      </c>
      <c r="AN2075" s="2">
        <f t="shared" si="794"/>
        <v>0</v>
      </c>
      <c r="AP2075" t="s">
        <v>1579</v>
      </c>
      <c r="AQ2075" t="s">
        <v>2082</v>
      </c>
      <c r="AT2075">
        <v>2</v>
      </c>
      <c r="AU2075" s="95">
        <v>48</v>
      </c>
      <c r="AV2075" s="97">
        <v>287</v>
      </c>
      <c r="AW2075" s="100">
        <f t="shared" si="785"/>
        <v>48287</v>
      </c>
      <c r="AY2075" s="7" t="s">
        <v>1461</v>
      </c>
    </row>
    <row r="2076" spans="1:51" ht="13" hidden="1" customHeight="1" outlineLevel="1">
      <c r="A2076" t="s">
        <v>756</v>
      </c>
      <c r="B2076" t="s">
        <v>2082</v>
      </c>
      <c r="C2076" s="1">
        <f t="shared" si="786"/>
        <v>4207</v>
      </c>
      <c r="D2076" s="7">
        <f>IF(N2076&gt;0, RANK(N2076,(N2076:P2076,Q2076:AE2076)),0)</f>
        <v>2</v>
      </c>
      <c r="E2076" s="7">
        <f>IF(O2076&gt;0,RANK(O2076,(N2076:P2076,Q2076:AE2076)),0)</f>
        <v>1</v>
      </c>
      <c r="F2076" s="7">
        <f>IF(P2076&gt;0,RANK(P2076,(N2076:P2076,Q2076:AE2076)),0)</f>
        <v>0</v>
      </c>
      <c r="G2076" s="1">
        <f t="shared" si="795"/>
        <v>3256</v>
      </c>
      <c r="H2076" s="2">
        <f t="shared" si="796"/>
        <v>0.77394818160209178</v>
      </c>
      <c r="I2076" s="2"/>
      <c r="J2076" s="2">
        <f t="shared" si="787"/>
        <v>0.10268599952460185</v>
      </c>
      <c r="K2076" s="2">
        <f t="shared" si="788"/>
        <v>0.87663418112669356</v>
      </c>
      <c r="L2076" s="2">
        <f t="shared" si="789"/>
        <v>0</v>
      </c>
      <c r="M2076" s="2">
        <f t="shared" si="790"/>
        <v>2.0679819348704553E-2</v>
      </c>
      <c r="N2076" s="55">
        <v>432</v>
      </c>
      <c r="O2076" s="55">
        <v>3688</v>
      </c>
      <c r="Q2076" s="55">
        <v>76</v>
      </c>
      <c r="R2076" s="55">
        <v>11</v>
      </c>
      <c r="Y2076" s="55">
        <v>0</v>
      </c>
      <c r="AG2076" s="7">
        <f>IF(Q2076&gt;0,RANK(Q2076,(N2076:P2076,Q2076:AE2076)),0)</f>
        <v>3</v>
      </c>
      <c r="AH2076" s="7">
        <f>IF(R2076&gt;0,RANK(R2076,(N2076:P2076,Q2076:AE2076)),0)</f>
        <v>4</v>
      </c>
      <c r="AI2076" s="7">
        <f>IF(T2076&gt;0,RANK(T2076,(N2076:P2076,Q2076:AE2076)),0)</f>
        <v>0</v>
      </c>
      <c r="AJ2076" s="7">
        <f>IF(S2076&gt;0,RANK(S2076,(N2076:P2076,Q2076:AE2076)),0)</f>
        <v>0</v>
      </c>
      <c r="AK2076" s="2">
        <f t="shared" si="791"/>
        <v>1.8065129545994769E-2</v>
      </c>
      <c r="AL2076" s="2">
        <f t="shared" si="792"/>
        <v>2.6146898027097692E-3</v>
      </c>
      <c r="AM2076" s="2">
        <f t="shared" si="793"/>
        <v>0</v>
      </c>
      <c r="AN2076" s="2">
        <f t="shared" si="794"/>
        <v>0</v>
      </c>
      <c r="AP2076" t="s">
        <v>756</v>
      </c>
      <c r="AQ2076" t="s">
        <v>2082</v>
      </c>
      <c r="AT2076">
        <v>2</v>
      </c>
      <c r="AU2076" s="95">
        <v>48</v>
      </c>
      <c r="AV2076" s="97">
        <v>289</v>
      </c>
      <c r="AW2076" s="100">
        <f t="shared" si="785"/>
        <v>48289</v>
      </c>
      <c r="AY2076" s="7" t="s">
        <v>1461</v>
      </c>
    </row>
    <row r="2077" spans="1:51" ht="13" hidden="1" customHeight="1" outlineLevel="1">
      <c r="A2077" t="s">
        <v>2445</v>
      </c>
      <c r="B2077" t="s">
        <v>2082</v>
      </c>
      <c r="C2077" s="1">
        <f t="shared" si="786"/>
        <v>12071</v>
      </c>
      <c r="D2077" s="7">
        <f>IF(N2077&gt;0, RANK(N2077,(N2077:P2077,Q2077:AE2077)),0)</f>
        <v>2</v>
      </c>
      <c r="E2077" s="7">
        <f>IF(O2077&gt;0,RANK(O2077,(N2077:P2077,Q2077:AE2077)),0)</f>
        <v>1</v>
      </c>
      <c r="F2077" s="7">
        <f>IF(P2077&gt;0,RANK(P2077,(N2077:P2077,Q2077:AE2077)),0)</f>
        <v>0</v>
      </c>
      <c r="G2077" s="1">
        <f t="shared" si="795"/>
        <v>7332</v>
      </c>
      <c r="H2077" s="2">
        <f t="shared" si="796"/>
        <v>0.60740618010106873</v>
      </c>
      <c r="I2077" s="2"/>
      <c r="J2077" s="2">
        <f t="shared" si="787"/>
        <v>0.17902410736475852</v>
      </c>
      <c r="K2077" s="2">
        <f t="shared" si="788"/>
        <v>0.78643028746582722</v>
      </c>
      <c r="L2077" s="2">
        <f t="shared" si="789"/>
        <v>0</v>
      </c>
      <c r="M2077" s="2">
        <f t="shared" si="790"/>
        <v>3.4545605169414295E-2</v>
      </c>
      <c r="N2077" s="55">
        <v>2161</v>
      </c>
      <c r="O2077" s="55">
        <v>9493</v>
      </c>
      <c r="Q2077" s="55">
        <v>350</v>
      </c>
      <c r="R2077" s="55">
        <v>67</v>
      </c>
      <c r="Y2077" s="55">
        <v>0</v>
      </c>
      <c r="AG2077" s="7">
        <f>IF(Q2077&gt;0,RANK(Q2077,(N2077:P2077,Q2077:AE2077)),0)</f>
        <v>3</v>
      </c>
      <c r="AH2077" s="7">
        <f>IF(R2077&gt;0,RANK(R2077,(N2077:P2077,Q2077:AE2077)),0)</f>
        <v>4</v>
      </c>
      <c r="AI2077" s="7">
        <f>IF(T2077&gt;0,RANK(T2077,(N2077:P2077,Q2077:AE2077)),0)</f>
        <v>0</v>
      </c>
      <c r="AJ2077" s="7">
        <f>IF(S2077&gt;0,RANK(S2077,(N2077:P2077,Q2077:AE2077)),0)</f>
        <v>0</v>
      </c>
      <c r="AK2077" s="2">
        <f t="shared" si="791"/>
        <v>2.8995112252506006E-2</v>
      </c>
      <c r="AL2077" s="2">
        <f t="shared" si="792"/>
        <v>5.550492916908293E-3</v>
      </c>
      <c r="AM2077" s="2">
        <f t="shared" si="793"/>
        <v>0</v>
      </c>
      <c r="AN2077" s="2">
        <f t="shared" si="794"/>
        <v>0</v>
      </c>
      <c r="AP2077" t="s">
        <v>2445</v>
      </c>
      <c r="AQ2077" t="s">
        <v>2082</v>
      </c>
      <c r="AT2077">
        <v>2</v>
      </c>
      <c r="AU2077" s="95">
        <v>48</v>
      </c>
      <c r="AV2077" s="97">
        <v>291</v>
      </c>
      <c r="AW2077" s="100">
        <f t="shared" si="785"/>
        <v>48291</v>
      </c>
      <c r="AY2077" s="7" t="s">
        <v>1461</v>
      </c>
    </row>
    <row r="2078" spans="1:51" ht="13" hidden="1" customHeight="1" outlineLevel="1">
      <c r="A2078" t="s">
        <v>1132</v>
      </c>
      <c r="B2078" t="s">
        <v>2082</v>
      </c>
      <c r="C2078" s="1">
        <f t="shared" si="786"/>
        <v>4257</v>
      </c>
      <c r="D2078" s="7">
        <f>IF(N2078&gt;0, RANK(N2078,(N2078:P2078,Q2078:AE2078)),0)</f>
        <v>2</v>
      </c>
      <c r="E2078" s="7">
        <f>IF(O2078&gt;0,RANK(O2078,(N2078:P2078,Q2078:AE2078)),0)</f>
        <v>1</v>
      </c>
      <c r="F2078" s="7">
        <f>IF(P2078&gt;0,RANK(P2078,(N2078:P2078,Q2078:AE2078)),0)</f>
        <v>0</v>
      </c>
      <c r="G2078" s="1">
        <f t="shared" si="795"/>
        <v>2354</v>
      </c>
      <c r="H2078" s="2">
        <f t="shared" si="796"/>
        <v>0.55297157622739013</v>
      </c>
      <c r="I2078" s="2"/>
      <c r="J2078" s="2">
        <f t="shared" si="787"/>
        <v>0.21212121212121213</v>
      </c>
      <c r="K2078" s="2">
        <f t="shared" si="788"/>
        <v>0.76509278834860228</v>
      </c>
      <c r="L2078" s="2">
        <f t="shared" si="789"/>
        <v>0</v>
      </c>
      <c r="M2078" s="2">
        <f t="shared" si="790"/>
        <v>2.2785999530185563E-2</v>
      </c>
      <c r="N2078" s="55">
        <v>903</v>
      </c>
      <c r="O2078" s="55">
        <v>3257</v>
      </c>
      <c r="Q2078" s="55">
        <v>70</v>
      </c>
      <c r="R2078" s="55">
        <v>23</v>
      </c>
      <c r="Y2078" s="55">
        <v>4</v>
      </c>
      <c r="AG2078" s="7">
        <f>IF(Q2078&gt;0,RANK(Q2078,(N2078:P2078,Q2078:AE2078)),0)</f>
        <v>3</v>
      </c>
      <c r="AH2078" s="7">
        <f>IF(R2078&gt;0,RANK(R2078,(N2078:P2078,Q2078:AE2078)),0)</f>
        <v>4</v>
      </c>
      <c r="AI2078" s="7">
        <f>IF(T2078&gt;0,RANK(T2078,(N2078:P2078,Q2078:AE2078)),0)</f>
        <v>0</v>
      </c>
      <c r="AJ2078" s="7">
        <f>IF(S2078&gt;0,RANK(S2078,(N2078:P2078,Q2078:AE2078)),0)</f>
        <v>0</v>
      </c>
      <c r="AK2078" s="2">
        <f t="shared" si="791"/>
        <v>1.644350481559784E-2</v>
      </c>
      <c r="AL2078" s="2">
        <f t="shared" si="792"/>
        <v>5.4028658679821468E-3</v>
      </c>
      <c r="AM2078" s="2">
        <f t="shared" si="793"/>
        <v>0</v>
      </c>
      <c r="AN2078" s="2">
        <f t="shared" si="794"/>
        <v>0</v>
      </c>
      <c r="AP2078" t="s">
        <v>1132</v>
      </c>
      <c r="AQ2078" t="s">
        <v>2082</v>
      </c>
      <c r="AT2078">
        <v>2</v>
      </c>
      <c r="AU2078" s="95">
        <v>48</v>
      </c>
      <c r="AV2078" s="97">
        <v>293</v>
      </c>
      <c r="AW2078" s="100">
        <f t="shared" si="785"/>
        <v>48293</v>
      </c>
      <c r="AY2078" s="7" t="s">
        <v>1461</v>
      </c>
    </row>
    <row r="2079" spans="1:51" ht="13" hidden="1" customHeight="1" outlineLevel="1">
      <c r="A2079" t="s">
        <v>2539</v>
      </c>
      <c r="B2079" t="s">
        <v>2082</v>
      </c>
      <c r="C2079" s="1">
        <f t="shared" si="786"/>
        <v>842</v>
      </c>
      <c r="D2079" s="7">
        <f>IF(N2079&gt;0, RANK(N2079,(N2079:P2079,Q2079:AE2079)),0)</f>
        <v>2</v>
      </c>
      <c r="E2079" s="7">
        <f>IF(O2079&gt;0,RANK(O2079,(N2079:P2079,Q2079:AE2079)),0)</f>
        <v>1</v>
      </c>
      <c r="F2079" s="7">
        <f>IF(P2079&gt;0,RANK(P2079,(N2079:P2079,Q2079:AE2079)),0)</f>
        <v>0</v>
      </c>
      <c r="G2079" s="1">
        <f t="shared" si="795"/>
        <v>670</v>
      </c>
      <c r="H2079" s="2">
        <f t="shared" si="796"/>
        <v>0.79572446555819476</v>
      </c>
      <c r="I2079" s="2"/>
      <c r="J2079" s="2">
        <f t="shared" si="787"/>
        <v>8.6698337292161518E-2</v>
      </c>
      <c r="K2079" s="2">
        <f t="shared" si="788"/>
        <v>0.88242280285035635</v>
      </c>
      <c r="L2079" s="2">
        <f t="shared" si="789"/>
        <v>0</v>
      </c>
      <c r="M2079" s="2">
        <f t="shared" si="790"/>
        <v>3.0878859857482177E-2</v>
      </c>
      <c r="N2079" s="55">
        <v>73</v>
      </c>
      <c r="O2079" s="55">
        <v>743</v>
      </c>
      <c r="Q2079" s="55">
        <v>20</v>
      </c>
      <c r="R2079" s="55">
        <v>6</v>
      </c>
      <c r="Y2079" s="55">
        <v>0</v>
      </c>
      <c r="AG2079" s="7">
        <f>IF(Q2079&gt;0,RANK(Q2079,(N2079:P2079,Q2079:AE2079)),0)</f>
        <v>3</v>
      </c>
      <c r="AH2079" s="7">
        <f>IF(R2079&gt;0,RANK(R2079,(N2079:P2079,Q2079:AE2079)),0)</f>
        <v>4</v>
      </c>
      <c r="AI2079" s="7">
        <f>IF(T2079&gt;0,RANK(T2079,(N2079:P2079,Q2079:AE2079)),0)</f>
        <v>0</v>
      </c>
      <c r="AJ2079" s="7">
        <f>IF(S2079&gt;0,RANK(S2079,(N2079:P2079,Q2079:AE2079)),0)</f>
        <v>0</v>
      </c>
      <c r="AK2079" s="2">
        <f t="shared" si="791"/>
        <v>2.3752969121140142E-2</v>
      </c>
      <c r="AL2079" s="2">
        <f t="shared" si="792"/>
        <v>7.1258907363420431E-3</v>
      </c>
      <c r="AM2079" s="2">
        <f t="shared" si="793"/>
        <v>0</v>
      </c>
      <c r="AN2079" s="2">
        <f t="shared" si="794"/>
        <v>0</v>
      </c>
      <c r="AP2079" t="s">
        <v>2539</v>
      </c>
      <c r="AQ2079" t="s">
        <v>2082</v>
      </c>
      <c r="AT2079">
        <v>2</v>
      </c>
      <c r="AU2079" s="95">
        <v>48</v>
      </c>
      <c r="AV2079" s="97">
        <v>295</v>
      </c>
      <c r="AW2079" s="100">
        <f t="shared" si="785"/>
        <v>48295</v>
      </c>
      <c r="AY2079" s="7" t="s">
        <v>1461</v>
      </c>
    </row>
    <row r="2080" spans="1:51" ht="13" hidden="1" customHeight="1" outlineLevel="1">
      <c r="A2080" t="s">
        <v>1161</v>
      </c>
      <c r="B2080" t="s">
        <v>2082</v>
      </c>
      <c r="C2080" s="1">
        <f t="shared" si="786"/>
        <v>2431</v>
      </c>
      <c r="D2080" s="7">
        <f>IF(N2080&gt;0, RANK(N2080,(N2080:P2080,Q2080:AE2080)),0)</f>
        <v>2</v>
      </c>
      <c r="E2080" s="7">
        <f>IF(O2080&gt;0,RANK(O2080,(N2080:P2080,Q2080:AE2080)),0)</f>
        <v>1</v>
      </c>
      <c r="F2080" s="7">
        <f>IF(P2080&gt;0,RANK(P2080,(N2080:P2080,Q2080:AE2080)),0)</f>
        <v>0</v>
      </c>
      <c r="G2080" s="1">
        <f t="shared" si="795"/>
        <v>1717</v>
      </c>
      <c r="H2080" s="2">
        <f t="shared" si="796"/>
        <v>0.70629370629370625</v>
      </c>
      <c r="I2080" s="2"/>
      <c r="J2080" s="2">
        <f t="shared" si="787"/>
        <v>0.12875359934183464</v>
      </c>
      <c r="K2080" s="2">
        <f t="shared" si="788"/>
        <v>0.83504730563554097</v>
      </c>
      <c r="L2080" s="2">
        <f t="shared" si="789"/>
        <v>0</v>
      </c>
      <c r="M2080" s="2">
        <f t="shared" si="790"/>
        <v>3.6199095022624417E-2</v>
      </c>
      <c r="N2080" s="55">
        <v>313</v>
      </c>
      <c r="O2080" s="55">
        <v>2030</v>
      </c>
      <c r="Q2080" s="55">
        <v>64</v>
      </c>
      <c r="R2080" s="55">
        <v>24</v>
      </c>
      <c r="Y2080" s="55">
        <v>0</v>
      </c>
      <c r="AG2080" s="7">
        <f>IF(Q2080&gt;0,RANK(Q2080,(N2080:P2080,Q2080:AE2080)),0)</f>
        <v>3</v>
      </c>
      <c r="AH2080" s="7">
        <f>IF(R2080&gt;0,RANK(R2080,(N2080:P2080,Q2080:AE2080)),0)</f>
        <v>4</v>
      </c>
      <c r="AI2080" s="7">
        <f>IF(T2080&gt;0,RANK(T2080,(N2080:P2080,Q2080:AE2080)),0)</f>
        <v>0</v>
      </c>
      <c r="AJ2080" s="7">
        <f>IF(S2080&gt;0,RANK(S2080,(N2080:P2080,Q2080:AE2080)),0)</f>
        <v>0</v>
      </c>
      <c r="AK2080" s="2">
        <f t="shared" si="791"/>
        <v>2.6326614561908681E-2</v>
      </c>
      <c r="AL2080" s="2">
        <f t="shared" si="792"/>
        <v>9.8724804607157549E-3</v>
      </c>
      <c r="AM2080" s="2">
        <f t="shared" si="793"/>
        <v>0</v>
      </c>
      <c r="AN2080" s="2">
        <f t="shared" si="794"/>
        <v>0</v>
      </c>
      <c r="AP2080" t="s">
        <v>1161</v>
      </c>
      <c r="AQ2080" t="s">
        <v>2082</v>
      </c>
      <c r="AT2080">
        <v>2</v>
      </c>
      <c r="AU2080" s="95">
        <v>48</v>
      </c>
      <c r="AV2080" s="97">
        <v>297</v>
      </c>
      <c r="AW2080" s="100">
        <f t="shared" si="785"/>
        <v>48297</v>
      </c>
      <c r="AY2080" s="7" t="s">
        <v>1461</v>
      </c>
    </row>
    <row r="2081" spans="1:51" ht="13" hidden="1" customHeight="1" outlineLevel="1">
      <c r="A2081" t="s">
        <v>767</v>
      </c>
      <c r="B2081" t="s">
        <v>2082</v>
      </c>
      <c r="C2081" s="1">
        <f t="shared" si="786"/>
        <v>6962</v>
      </c>
      <c r="D2081" s="7">
        <f>IF(N2081&gt;0, RANK(N2081,(N2081:P2081,Q2081:AE2081)),0)</f>
        <v>2</v>
      </c>
      <c r="E2081" s="7">
        <f>IF(O2081&gt;0,RANK(O2081,(N2081:P2081,Q2081:AE2081)),0)</f>
        <v>1</v>
      </c>
      <c r="F2081" s="7">
        <f>IF(P2081&gt;0,RANK(P2081,(N2081:P2081,Q2081:AE2081)),0)</f>
        <v>0</v>
      </c>
      <c r="G2081" s="1">
        <f t="shared" si="795"/>
        <v>4605</v>
      </c>
      <c r="H2081" s="2">
        <f t="shared" si="796"/>
        <v>0.66144785981039933</v>
      </c>
      <c r="I2081" s="2"/>
      <c r="J2081" s="2">
        <f t="shared" si="787"/>
        <v>0.15182418845159437</v>
      </c>
      <c r="K2081" s="2">
        <f t="shared" si="788"/>
        <v>0.81327204826199373</v>
      </c>
      <c r="L2081" s="2">
        <f t="shared" si="789"/>
        <v>0</v>
      </c>
      <c r="M2081" s="2">
        <f t="shared" si="790"/>
        <v>3.4903763286411871E-2</v>
      </c>
      <c r="N2081" s="55">
        <v>1057</v>
      </c>
      <c r="O2081" s="55">
        <v>5662</v>
      </c>
      <c r="Q2081" s="55">
        <v>204</v>
      </c>
      <c r="R2081" s="55">
        <v>39</v>
      </c>
      <c r="Y2081" s="55">
        <v>0</v>
      </c>
      <c r="AG2081" s="7">
        <f>IF(Q2081&gt;0,RANK(Q2081,(N2081:P2081,Q2081:AE2081)),0)</f>
        <v>3</v>
      </c>
      <c r="AH2081" s="7">
        <f>IF(R2081&gt;0,RANK(R2081,(N2081:P2081,Q2081:AE2081)),0)</f>
        <v>4</v>
      </c>
      <c r="AI2081" s="7">
        <f>IF(T2081&gt;0,RANK(T2081,(N2081:P2081,Q2081:AE2081)),0)</f>
        <v>0</v>
      </c>
      <c r="AJ2081" s="7">
        <f>IF(S2081&gt;0,RANK(S2081,(N2081:P2081,Q2081:AE2081)),0)</f>
        <v>0</v>
      </c>
      <c r="AK2081" s="2">
        <f t="shared" si="791"/>
        <v>2.9301924734271761E-2</v>
      </c>
      <c r="AL2081" s="2">
        <f t="shared" si="792"/>
        <v>5.6018385521401899E-3</v>
      </c>
      <c r="AM2081" s="2">
        <f t="shared" si="793"/>
        <v>0</v>
      </c>
      <c r="AN2081" s="2">
        <f t="shared" si="794"/>
        <v>0</v>
      </c>
      <c r="AP2081" t="s">
        <v>767</v>
      </c>
      <c r="AQ2081" t="s">
        <v>2082</v>
      </c>
      <c r="AT2081">
        <v>2</v>
      </c>
      <c r="AU2081" s="95">
        <v>48</v>
      </c>
      <c r="AV2081" s="97">
        <v>299</v>
      </c>
      <c r="AW2081" s="100">
        <f t="shared" si="785"/>
        <v>48299</v>
      </c>
      <c r="AY2081" s="7" t="s">
        <v>1461</v>
      </c>
    </row>
    <row r="2082" spans="1:51" ht="13" hidden="1" customHeight="1" outlineLevel="1">
      <c r="A2082" t="s">
        <v>671</v>
      </c>
      <c r="B2082" t="s">
        <v>2082</v>
      </c>
      <c r="C2082" s="1">
        <f t="shared" si="786"/>
        <v>38</v>
      </c>
      <c r="D2082" s="7">
        <f>IF(N2082&gt;0, RANK(N2082,(N2082:P2082,Q2082:AE2082)),0)</f>
        <v>2</v>
      </c>
      <c r="E2082" s="7">
        <f>IF(O2082&gt;0,RANK(O2082,(N2082:P2082,Q2082:AE2082)),0)</f>
        <v>1</v>
      </c>
      <c r="F2082" s="7">
        <f>IF(P2082&gt;0,RANK(P2082,(N2082:P2082,Q2082:AE2082)),0)</f>
        <v>0</v>
      </c>
      <c r="G2082" s="1">
        <f t="shared" si="795"/>
        <v>31</v>
      </c>
      <c r="H2082" s="2">
        <f t="shared" si="796"/>
        <v>0.81578947368421051</v>
      </c>
      <c r="I2082" s="2"/>
      <c r="J2082" s="2">
        <f t="shared" si="787"/>
        <v>7.8947368421052627E-2</v>
      </c>
      <c r="K2082" s="2">
        <f t="shared" si="788"/>
        <v>0.89473684210526316</v>
      </c>
      <c r="L2082" s="2">
        <f t="shared" si="789"/>
        <v>0</v>
      </c>
      <c r="M2082" s="2">
        <f t="shared" si="790"/>
        <v>2.6315789473684181E-2</v>
      </c>
      <c r="N2082" s="55">
        <v>3</v>
      </c>
      <c r="O2082" s="55">
        <v>34</v>
      </c>
      <c r="Q2082" s="55">
        <v>1</v>
      </c>
      <c r="R2082" s="55">
        <v>0</v>
      </c>
      <c r="Y2082" s="55">
        <v>0</v>
      </c>
      <c r="AG2082" s="7">
        <f>IF(Q2082&gt;0,RANK(Q2082,(N2082:P2082,Q2082:AE2082)),0)</f>
        <v>3</v>
      </c>
      <c r="AH2082" s="7">
        <f>IF(R2082&gt;0,RANK(R2082,(N2082:P2082,Q2082:AE2082)),0)</f>
        <v>0</v>
      </c>
      <c r="AI2082" s="7">
        <f>IF(T2082&gt;0,RANK(T2082,(N2082:P2082,Q2082:AE2082)),0)</f>
        <v>0</v>
      </c>
      <c r="AJ2082" s="7">
        <f>IF(S2082&gt;0,RANK(S2082,(N2082:P2082,Q2082:AE2082)),0)</f>
        <v>0</v>
      </c>
      <c r="AK2082" s="2">
        <f t="shared" si="791"/>
        <v>2.6315789473684209E-2</v>
      </c>
      <c r="AL2082" s="2">
        <f t="shared" si="792"/>
        <v>0</v>
      </c>
      <c r="AM2082" s="2">
        <f t="shared" si="793"/>
        <v>0</v>
      </c>
      <c r="AN2082" s="2">
        <f t="shared" si="794"/>
        <v>0</v>
      </c>
      <c r="AP2082" t="s">
        <v>671</v>
      </c>
      <c r="AQ2082" t="s">
        <v>2082</v>
      </c>
      <c r="AT2082">
        <v>2</v>
      </c>
      <c r="AU2082" s="95">
        <v>48</v>
      </c>
      <c r="AV2082" s="97">
        <v>301</v>
      </c>
      <c r="AW2082" s="100">
        <f t="shared" si="785"/>
        <v>48301</v>
      </c>
      <c r="AY2082" s="7" t="s">
        <v>1461</v>
      </c>
    </row>
    <row r="2083" spans="1:51" ht="13" hidden="1" customHeight="1" outlineLevel="1">
      <c r="A2083" t="s">
        <v>986</v>
      </c>
      <c r="B2083" t="s">
        <v>2082</v>
      </c>
      <c r="C2083" s="1">
        <f t="shared" si="786"/>
        <v>46719</v>
      </c>
      <c r="D2083" s="7">
        <f>IF(N2083&gt;0, RANK(N2083,(N2083:P2083,Q2083:AE2083)),0)</f>
        <v>2</v>
      </c>
      <c r="E2083" s="7">
        <f>IF(O2083&gt;0,RANK(O2083,(N2083:P2083,Q2083:AE2083)),0)</f>
        <v>1</v>
      </c>
      <c r="F2083" s="7">
        <f>IF(P2083&gt;0,RANK(P2083,(N2083:P2083,Q2083:AE2083)),0)</f>
        <v>0</v>
      </c>
      <c r="G2083" s="1">
        <f t="shared" si="795"/>
        <v>26971</v>
      </c>
      <c r="H2083" s="2">
        <f t="shared" si="796"/>
        <v>0.57730259637406622</v>
      </c>
      <c r="I2083" s="2"/>
      <c r="J2083" s="2">
        <f t="shared" si="787"/>
        <v>0.19169930863246218</v>
      </c>
      <c r="K2083" s="2">
        <f t="shared" si="788"/>
        <v>0.76900190500652843</v>
      </c>
      <c r="L2083" s="2">
        <f t="shared" si="789"/>
        <v>0</v>
      </c>
      <c r="M2083" s="2">
        <f t="shared" si="790"/>
        <v>3.9298786361009364E-2</v>
      </c>
      <c r="N2083" s="55">
        <v>8956</v>
      </c>
      <c r="O2083" s="55">
        <v>35927</v>
      </c>
      <c r="Q2083" s="55">
        <v>1354</v>
      </c>
      <c r="R2083" s="55">
        <v>481</v>
      </c>
      <c r="Y2083" s="55">
        <v>1</v>
      </c>
      <c r="AG2083" s="7">
        <f>IF(Q2083&gt;0,RANK(Q2083,(N2083:P2083,Q2083:AE2083)),0)</f>
        <v>3</v>
      </c>
      <c r="AH2083" s="7">
        <f>IF(R2083&gt;0,RANK(R2083,(N2083:P2083,Q2083:AE2083)),0)</f>
        <v>4</v>
      </c>
      <c r="AI2083" s="7">
        <f>IF(T2083&gt;0,RANK(T2083,(N2083:P2083,Q2083:AE2083)),0)</f>
        <v>0</v>
      </c>
      <c r="AJ2083" s="7">
        <f>IF(S2083&gt;0,RANK(S2083,(N2083:P2083,Q2083:AE2083)),0)</f>
        <v>0</v>
      </c>
      <c r="AK2083" s="2">
        <f t="shared" si="791"/>
        <v>2.8981784712857724E-2</v>
      </c>
      <c r="AL2083" s="2">
        <f t="shared" si="792"/>
        <v>1.0295597080416961E-2</v>
      </c>
      <c r="AM2083" s="2">
        <f t="shared" si="793"/>
        <v>0</v>
      </c>
      <c r="AN2083" s="2">
        <f t="shared" si="794"/>
        <v>0</v>
      </c>
      <c r="AP2083" t="s">
        <v>986</v>
      </c>
      <c r="AQ2083" t="s">
        <v>2082</v>
      </c>
      <c r="AT2083">
        <v>2</v>
      </c>
      <c r="AU2083" s="95">
        <v>48</v>
      </c>
      <c r="AV2083" s="97">
        <v>303</v>
      </c>
      <c r="AW2083" s="100">
        <f t="shared" si="785"/>
        <v>48303</v>
      </c>
      <c r="AY2083" s="7" t="s">
        <v>1461</v>
      </c>
    </row>
    <row r="2084" spans="1:51" ht="13" hidden="1" customHeight="1" outlineLevel="1">
      <c r="A2084" t="s">
        <v>1301</v>
      </c>
      <c r="B2084" t="s">
        <v>2082</v>
      </c>
      <c r="C2084" s="1">
        <f t="shared" si="786"/>
        <v>1179</v>
      </c>
      <c r="D2084" s="7">
        <f>IF(N2084&gt;0, RANK(N2084,(N2084:P2084,Q2084:AE2084)),0)</f>
        <v>2</v>
      </c>
      <c r="E2084" s="7">
        <f>IF(O2084&gt;0,RANK(O2084,(N2084:P2084,Q2084:AE2084)),0)</f>
        <v>1</v>
      </c>
      <c r="F2084" s="7">
        <f>IF(P2084&gt;0,RANK(P2084,(N2084:P2084,Q2084:AE2084)),0)</f>
        <v>0</v>
      </c>
      <c r="G2084" s="1">
        <f t="shared" si="795"/>
        <v>815</v>
      </c>
      <c r="H2084" s="2">
        <f t="shared" si="796"/>
        <v>0.69126378286683632</v>
      </c>
      <c r="I2084" s="2"/>
      <c r="J2084" s="2">
        <f t="shared" si="787"/>
        <v>0.13910093299406276</v>
      </c>
      <c r="K2084" s="2">
        <f t="shared" si="788"/>
        <v>0.83036471586089911</v>
      </c>
      <c r="L2084" s="2">
        <f t="shared" si="789"/>
        <v>0</v>
      </c>
      <c r="M2084" s="2">
        <f t="shared" si="790"/>
        <v>3.0534351145038108E-2</v>
      </c>
      <c r="N2084" s="55">
        <v>164</v>
      </c>
      <c r="O2084" s="55">
        <v>979</v>
      </c>
      <c r="Q2084" s="55">
        <v>27</v>
      </c>
      <c r="R2084" s="55">
        <v>9</v>
      </c>
      <c r="Y2084" s="55">
        <v>0</v>
      </c>
      <c r="AG2084" s="7">
        <f>IF(Q2084&gt;0,RANK(Q2084,(N2084:P2084,Q2084:AE2084)),0)</f>
        <v>3</v>
      </c>
      <c r="AH2084" s="7">
        <f>IF(R2084&gt;0,RANK(R2084,(N2084:P2084,Q2084:AE2084)),0)</f>
        <v>4</v>
      </c>
      <c r="AI2084" s="7">
        <f>IF(T2084&gt;0,RANK(T2084,(N2084:P2084,Q2084:AE2084)),0)</f>
        <v>0</v>
      </c>
      <c r="AJ2084" s="7">
        <f>IF(S2084&gt;0,RANK(S2084,(N2084:P2084,Q2084:AE2084)),0)</f>
        <v>0</v>
      </c>
      <c r="AK2084" s="2">
        <f t="shared" si="791"/>
        <v>2.2900763358778626E-2</v>
      </c>
      <c r="AL2084" s="2">
        <f t="shared" si="792"/>
        <v>7.6335877862595417E-3</v>
      </c>
      <c r="AM2084" s="2">
        <f t="shared" si="793"/>
        <v>0</v>
      </c>
      <c r="AN2084" s="2">
        <f t="shared" si="794"/>
        <v>0</v>
      </c>
      <c r="AP2084" t="s">
        <v>1301</v>
      </c>
      <c r="AQ2084" t="s">
        <v>2082</v>
      </c>
      <c r="AT2084">
        <v>2</v>
      </c>
      <c r="AU2084" s="95">
        <v>48</v>
      </c>
      <c r="AV2084" s="97">
        <v>305</v>
      </c>
      <c r="AW2084" s="100">
        <f t="shared" si="785"/>
        <v>48305</v>
      </c>
      <c r="AY2084" s="7" t="s">
        <v>1461</v>
      </c>
    </row>
    <row r="2085" spans="1:51" ht="13" hidden="1" customHeight="1" outlineLevel="1">
      <c r="A2085" t="s">
        <v>2070</v>
      </c>
      <c r="B2085" t="s">
        <v>2082</v>
      </c>
      <c r="C2085" s="1">
        <f t="shared" si="786"/>
        <v>1725</v>
      </c>
      <c r="D2085" s="7">
        <f>IF(N2085&gt;0, RANK(N2085,(N2085:P2085,Q2085:AE2085)),0)</f>
        <v>2</v>
      </c>
      <c r="E2085" s="7">
        <f>IF(O2085&gt;0,RANK(O2085,(N2085:P2085,Q2085:AE2085)),0)</f>
        <v>1</v>
      </c>
      <c r="F2085" s="7">
        <f>IF(P2085&gt;0,RANK(P2085,(N2085:P2085,Q2085:AE2085)),0)</f>
        <v>0</v>
      </c>
      <c r="G2085" s="1">
        <f t="shared" si="795"/>
        <v>1240</v>
      </c>
      <c r="H2085" s="2">
        <f t="shared" si="796"/>
        <v>0.71884057971014492</v>
      </c>
      <c r="I2085" s="2"/>
      <c r="J2085" s="2">
        <f t="shared" si="787"/>
        <v>0.11942028985507247</v>
      </c>
      <c r="K2085" s="2">
        <f t="shared" si="788"/>
        <v>0.83826086956521739</v>
      </c>
      <c r="L2085" s="2">
        <f t="shared" si="789"/>
        <v>0</v>
      </c>
      <c r="M2085" s="2">
        <f t="shared" si="790"/>
        <v>4.2318840579710137E-2</v>
      </c>
      <c r="N2085" s="55">
        <v>206</v>
      </c>
      <c r="O2085" s="55">
        <v>1446</v>
      </c>
      <c r="Q2085" s="55">
        <v>61</v>
      </c>
      <c r="R2085" s="55">
        <v>12</v>
      </c>
      <c r="Y2085" s="55">
        <v>0</v>
      </c>
      <c r="AG2085" s="7">
        <f>IF(Q2085&gt;0,RANK(Q2085,(N2085:P2085,Q2085:AE2085)),0)</f>
        <v>3</v>
      </c>
      <c r="AH2085" s="7">
        <f>IF(R2085&gt;0,RANK(R2085,(N2085:P2085,Q2085:AE2085)),0)</f>
        <v>4</v>
      </c>
      <c r="AI2085" s="7">
        <f>IF(T2085&gt;0,RANK(T2085,(N2085:P2085,Q2085:AE2085)),0)</f>
        <v>0</v>
      </c>
      <c r="AJ2085" s="7">
        <f>IF(S2085&gt;0,RANK(S2085,(N2085:P2085,Q2085:AE2085)),0)</f>
        <v>0</v>
      </c>
      <c r="AK2085" s="2">
        <f t="shared" si="791"/>
        <v>3.5362318840579707E-2</v>
      </c>
      <c r="AL2085" s="2">
        <f t="shared" si="792"/>
        <v>6.956521739130435E-3</v>
      </c>
      <c r="AM2085" s="2">
        <f t="shared" si="793"/>
        <v>0</v>
      </c>
      <c r="AN2085" s="2">
        <f t="shared" si="794"/>
        <v>0</v>
      </c>
      <c r="AP2085" t="s">
        <v>2070</v>
      </c>
      <c r="AQ2085" t="s">
        <v>2082</v>
      </c>
      <c r="AT2085">
        <v>2</v>
      </c>
      <c r="AU2085" s="95">
        <v>48</v>
      </c>
      <c r="AV2085" s="97">
        <v>307</v>
      </c>
      <c r="AW2085" s="100">
        <f t="shared" si="785"/>
        <v>48307</v>
      </c>
      <c r="AY2085" s="7" t="s">
        <v>1461</v>
      </c>
    </row>
    <row r="2086" spans="1:51" ht="13" hidden="1" customHeight="1" outlineLevel="1">
      <c r="A2086" t="s">
        <v>2232</v>
      </c>
      <c r="B2086" t="s">
        <v>2082</v>
      </c>
      <c r="C2086" s="1">
        <f t="shared" si="786"/>
        <v>43787</v>
      </c>
      <c r="D2086" s="7">
        <f>IF(N2086&gt;0, RANK(N2086,(N2086:P2086,Q2086:AE2086)),0)</f>
        <v>2</v>
      </c>
      <c r="E2086" s="7">
        <f>IF(O2086&gt;0,RANK(O2086,(N2086:P2086,Q2086:AE2086)),0)</f>
        <v>1</v>
      </c>
      <c r="F2086" s="7">
        <f>IF(P2086&gt;0,RANK(P2086,(N2086:P2086,Q2086:AE2086)),0)</f>
        <v>0</v>
      </c>
      <c r="G2086" s="1">
        <f t="shared" si="795"/>
        <v>19841</v>
      </c>
      <c r="H2086" s="2">
        <f t="shared" si="796"/>
        <v>0.45312535684107152</v>
      </c>
      <c r="I2086" s="2"/>
      <c r="J2086" s="2">
        <f t="shared" si="787"/>
        <v>0.2575193550597209</v>
      </c>
      <c r="K2086" s="2">
        <f t="shared" si="788"/>
        <v>0.71064471190079248</v>
      </c>
      <c r="L2086" s="2">
        <f t="shared" si="789"/>
        <v>0</v>
      </c>
      <c r="M2086" s="2">
        <f t="shared" si="790"/>
        <v>3.1835933039486619E-2</v>
      </c>
      <c r="N2086" s="55">
        <v>11276</v>
      </c>
      <c r="O2086" s="55">
        <v>31117</v>
      </c>
      <c r="Q2086" s="55">
        <v>1056</v>
      </c>
      <c r="R2086" s="55">
        <v>338</v>
      </c>
      <c r="Y2086" s="55">
        <v>0</v>
      </c>
      <c r="AG2086" s="7">
        <f>IF(Q2086&gt;0,RANK(Q2086,(N2086:P2086,Q2086:AE2086)),0)</f>
        <v>3</v>
      </c>
      <c r="AH2086" s="7">
        <f>IF(R2086&gt;0,RANK(R2086,(N2086:P2086,Q2086:AE2086)),0)</f>
        <v>4</v>
      </c>
      <c r="AI2086" s="7">
        <f>IF(T2086&gt;0,RANK(T2086,(N2086:P2086,Q2086:AE2086)),0)</f>
        <v>0</v>
      </c>
      <c r="AJ2086" s="7">
        <f>IF(S2086&gt;0,RANK(S2086,(N2086:P2086,Q2086:AE2086)),0)</f>
        <v>0</v>
      </c>
      <c r="AK2086" s="2">
        <f t="shared" si="791"/>
        <v>2.4116746979697172E-2</v>
      </c>
      <c r="AL2086" s="2">
        <f t="shared" si="792"/>
        <v>7.719186059789435E-3</v>
      </c>
      <c r="AM2086" s="2">
        <f t="shared" si="793"/>
        <v>0</v>
      </c>
      <c r="AN2086" s="2">
        <f t="shared" si="794"/>
        <v>0</v>
      </c>
      <c r="AP2086" t="s">
        <v>2232</v>
      </c>
      <c r="AQ2086" t="s">
        <v>2082</v>
      </c>
      <c r="AT2086">
        <v>2</v>
      </c>
      <c r="AU2086" s="95">
        <v>48</v>
      </c>
      <c r="AV2086" s="97">
        <v>309</v>
      </c>
      <c r="AW2086" s="100">
        <f t="shared" si="785"/>
        <v>48309</v>
      </c>
      <c r="AY2086" s="7" t="s">
        <v>1461</v>
      </c>
    </row>
    <row r="2087" spans="1:51" ht="13" hidden="1" customHeight="1" outlineLevel="1">
      <c r="A2087" t="s">
        <v>742</v>
      </c>
      <c r="B2087" t="s">
        <v>2082</v>
      </c>
      <c r="C2087" s="1">
        <f t="shared" si="786"/>
        <v>249</v>
      </c>
      <c r="D2087" s="7">
        <f>IF(N2087&gt;0, RANK(N2087,(N2087:P2087,Q2087:AE2087)),0)</f>
        <v>2</v>
      </c>
      <c r="E2087" s="7">
        <f>IF(O2087&gt;0,RANK(O2087,(N2087:P2087,Q2087:AE2087)),0)</f>
        <v>1</v>
      </c>
      <c r="F2087" s="7">
        <f>IF(P2087&gt;0,RANK(P2087,(N2087:P2087,Q2087:AE2087)),0)</f>
        <v>0</v>
      </c>
      <c r="G2087" s="1">
        <f t="shared" si="795"/>
        <v>199</v>
      </c>
      <c r="H2087" s="2">
        <f t="shared" si="796"/>
        <v>0.79919678714859432</v>
      </c>
      <c r="I2087" s="2"/>
      <c r="J2087" s="2">
        <f t="shared" si="787"/>
        <v>6.8273092369477914E-2</v>
      </c>
      <c r="K2087" s="2">
        <f t="shared" si="788"/>
        <v>0.86746987951807231</v>
      </c>
      <c r="L2087" s="2">
        <f t="shared" si="789"/>
        <v>0</v>
      </c>
      <c r="M2087" s="2">
        <f t="shared" si="790"/>
        <v>6.4257028112449821E-2</v>
      </c>
      <c r="N2087" s="55">
        <v>17</v>
      </c>
      <c r="O2087" s="55">
        <v>216</v>
      </c>
      <c r="Q2087" s="55">
        <v>10</v>
      </c>
      <c r="R2087" s="55">
        <v>5</v>
      </c>
      <c r="Y2087" s="55">
        <v>1</v>
      </c>
      <c r="AG2087" s="7">
        <f>IF(Q2087&gt;0,RANK(Q2087,(N2087:P2087,Q2087:AE2087)),0)</f>
        <v>3</v>
      </c>
      <c r="AH2087" s="7">
        <f>IF(R2087&gt;0,RANK(R2087,(N2087:P2087,Q2087:AE2087)),0)</f>
        <v>4</v>
      </c>
      <c r="AI2087" s="7">
        <f>IF(T2087&gt;0,RANK(T2087,(N2087:P2087,Q2087:AE2087)),0)</f>
        <v>0</v>
      </c>
      <c r="AJ2087" s="7">
        <f>IF(S2087&gt;0,RANK(S2087,(N2087:P2087,Q2087:AE2087)),0)</f>
        <v>0</v>
      </c>
      <c r="AK2087" s="2">
        <f t="shared" si="791"/>
        <v>4.0160642570281124E-2</v>
      </c>
      <c r="AL2087" s="2">
        <f t="shared" si="792"/>
        <v>2.0080321285140562E-2</v>
      </c>
      <c r="AM2087" s="2">
        <f t="shared" si="793"/>
        <v>0</v>
      </c>
      <c r="AN2087" s="2">
        <f t="shared" si="794"/>
        <v>0</v>
      </c>
      <c r="AP2087" t="s">
        <v>742</v>
      </c>
      <c r="AQ2087" t="s">
        <v>2082</v>
      </c>
      <c r="AT2087">
        <v>2</v>
      </c>
      <c r="AU2087" s="95">
        <v>48</v>
      </c>
      <c r="AV2087" s="97">
        <v>311</v>
      </c>
      <c r="AW2087" s="100">
        <f t="shared" si="785"/>
        <v>48311</v>
      </c>
      <c r="AY2087" s="7" t="s">
        <v>1461</v>
      </c>
    </row>
    <row r="2088" spans="1:51" ht="13" hidden="1" customHeight="1" outlineLevel="1">
      <c r="A2088" t="s">
        <v>584</v>
      </c>
      <c r="B2088" t="s">
        <v>2082</v>
      </c>
      <c r="C2088" s="1">
        <f t="shared" si="786"/>
        <v>2373</v>
      </c>
      <c r="D2088" s="7">
        <f>IF(N2088&gt;0, RANK(N2088,(N2088:P2088,Q2088:AE2088)),0)</f>
        <v>2</v>
      </c>
      <c r="E2088" s="7">
        <f>IF(O2088&gt;0,RANK(O2088,(N2088:P2088,Q2088:AE2088)),0)</f>
        <v>1</v>
      </c>
      <c r="F2088" s="7">
        <f>IF(P2088&gt;0,RANK(P2088,(N2088:P2088,Q2088:AE2088)),0)</f>
        <v>0</v>
      </c>
      <c r="G2088" s="1">
        <f t="shared" si="795"/>
        <v>1521</v>
      </c>
      <c r="H2088" s="2">
        <f t="shared" si="796"/>
        <v>0.64096080910240205</v>
      </c>
      <c r="I2088" s="2"/>
      <c r="J2088" s="2">
        <f t="shared" si="787"/>
        <v>0.16940581542351454</v>
      </c>
      <c r="K2088" s="2">
        <f t="shared" si="788"/>
        <v>0.81036662452591657</v>
      </c>
      <c r="L2088" s="2">
        <f t="shared" si="789"/>
        <v>0</v>
      </c>
      <c r="M2088" s="2">
        <f t="shared" si="790"/>
        <v>2.0227560050568916E-2</v>
      </c>
      <c r="N2088" s="55">
        <v>402</v>
      </c>
      <c r="O2088" s="55">
        <v>1923</v>
      </c>
      <c r="Q2088" s="55">
        <v>39</v>
      </c>
      <c r="R2088" s="55">
        <v>9</v>
      </c>
      <c r="Y2088" s="55">
        <v>0</v>
      </c>
      <c r="AG2088" s="7">
        <f>IF(Q2088&gt;0,RANK(Q2088,(N2088:P2088,Q2088:AE2088)),0)</f>
        <v>3</v>
      </c>
      <c r="AH2088" s="7">
        <f>IF(R2088&gt;0,RANK(R2088,(N2088:P2088,Q2088:AE2088)),0)</f>
        <v>4</v>
      </c>
      <c r="AI2088" s="7">
        <f>IF(T2088&gt;0,RANK(T2088,(N2088:P2088,Q2088:AE2088)),0)</f>
        <v>0</v>
      </c>
      <c r="AJ2088" s="7">
        <f>IF(S2088&gt;0,RANK(S2088,(N2088:P2088,Q2088:AE2088)),0)</f>
        <v>0</v>
      </c>
      <c r="AK2088" s="2">
        <f t="shared" si="791"/>
        <v>1.643489254108723E-2</v>
      </c>
      <c r="AL2088" s="2">
        <f t="shared" si="792"/>
        <v>3.7926675094816687E-3</v>
      </c>
      <c r="AM2088" s="2">
        <f t="shared" si="793"/>
        <v>0</v>
      </c>
      <c r="AN2088" s="2">
        <f t="shared" si="794"/>
        <v>0</v>
      </c>
      <c r="AP2088" t="s">
        <v>584</v>
      </c>
      <c r="AQ2088" t="s">
        <v>2082</v>
      </c>
      <c r="AT2088">
        <v>2</v>
      </c>
      <c r="AU2088" s="95">
        <v>48</v>
      </c>
      <c r="AV2088" s="97">
        <v>313</v>
      </c>
      <c r="AW2088" s="100">
        <f t="shared" si="785"/>
        <v>48313</v>
      </c>
      <c r="AY2088" s="7" t="s">
        <v>1461</v>
      </c>
    </row>
    <row r="2089" spans="1:51" ht="13" hidden="1" customHeight="1" outlineLevel="1">
      <c r="A2089" t="s">
        <v>2300</v>
      </c>
      <c r="B2089" t="s">
        <v>2082</v>
      </c>
      <c r="C2089" s="1">
        <f t="shared" si="786"/>
        <v>2172</v>
      </c>
      <c r="D2089" s="7">
        <f>IF(N2089&gt;0, RANK(N2089,(N2089:P2089,Q2089:AE2089)),0)</f>
        <v>2</v>
      </c>
      <c r="E2089" s="7">
        <f>IF(O2089&gt;0,RANK(O2089,(N2089:P2089,Q2089:AE2089)),0)</f>
        <v>1</v>
      </c>
      <c r="F2089" s="7">
        <f>IF(P2089&gt;0,RANK(P2089,(N2089:P2089,Q2089:AE2089)),0)</f>
        <v>0</v>
      </c>
      <c r="G2089" s="1">
        <f t="shared" si="795"/>
        <v>804</v>
      </c>
      <c r="H2089" s="2">
        <f t="shared" si="796"/>
        <v>0.37016574585635359</v>
      </c>
      <c r="I2089" s="2"/>
      <c r="J2089" s="2">
        <f t="shared" si="787"/>
        <v>0.30248618784530384</v>
      </c>
      <c r="K2089" s="2">
        <f t="shared" si="788"/>
        <v>0.67265193370165743</v>
      </c>
      <c r="L2089" s="2">
        <f t="shared" si="789"/>
        <v>0</v>
      </c>
      <c r="M2089" s="2">
        <f t="shared" si="790"/>
        <v>2.4861878453038777E-2</v>
      </c>
      <c r="N2089" s="55">
        <v>657</v>
      </c>
      <c r="O2089" s="55">
        <v>1461</v>
      </c>
      <c r="Q2089" s="55">
        <v>42</v>
      </c>
      <c r="R2089" s="55">
        <v>12</v>
      </c>
      <c r="Y2089" s="55">
        <v>0</v>
      </c>
      <c r="AG2089" s="7">
        <f>IF(Q2089&gt;0,RANK(Q2089,(N2089:P2089,Q2089:AE2089)),0)</f>
        <v>3</v>
      </c>
      <c r="AH2089" s="7">
        <f>IF(R2089&gt;0,RANK(R2089,(N2089:P2089,Q2089:AE2089)),0)</f>
        <v>4</v>
      </c>
      <c r="AI2089" s="7">
        <f>IF(T2089&gt;0,RANK(T2089,(N2089:P2089,Q2089:AE2089)),0)</f>
        <v>0</v>
      </c>
      <c r="AJ2089" s="7">
        <f>IF(S2089&gt;0,RANK(S2089,(N2089:P2089,Q2089:AE2089)),0)</f>
        <v>0</v>
      </c>
      <c r="AK2089" s="2">
        <f t="shared" si="791"/>
        <v>1.9337016574585635E-2</v>
      </c>
      <c r="AL2089" s="2">
        <f t="shared" si="792"/>
        <v>5.5248618784530384E-3</v>
      </c>
      <c r="AM2089" s="2">
        <f t="shared" si="793"/>
        <v>0</v>
      </c>
      <c r="AN2089" s="2">
        <f t="shared" si="794"/>
        <v>0</v>
      </c>
      <c r="AP2089" t="s">
        <v>2300</v>
      </c>
      <c r="AQ2089" t="s">
        <v>2082</v>
      </c>
      <c r="AT2089">
        <v>2</v>
      </c>
      <c r="AU2089" s="95">
        <v>48</v>
      </c>
      <c r="AV2089" s="97">
        <v>315</v>
      </c>
      <c r="AW2089" s="100">
        <f t="shared" si="785"/>
        <v>48315</v>
      </c>
      <c r="AY2089" s="7" t="s">
        <v>1461</v>
      </c>
    </row>
    <row r="2090" spans="1:51" ht="13" hidden="1" customHeight="1" outlineLevel="1">
      <c r="A2090" t="s">
        <v>1691</v>
      </c>
      <c r="B2090" t="s">
        <v>2082</v>
      </c>
      <c r="C2090" s="1">
        <f t="shared" si="786"/>
        <v>1120</v>
      </c>
      <c r="D2090" s="7">
        <f>IF(N2090&gt;0, RANK(N2090,(N2090:P2090,Q2090:AE2090)),0)</f>
        <v>2</v>
      </c>
      <c r="E2090" s="7">
        <f>IF(O2090&gt;0,RANK(O2090,(N2090:P2090,Q2090:AE2090)),0)</f>
        <v>1</v>
      </c>
      <c r="F2090" s="7">
        <f>IF(P2090&gt;0,RANK(P2090,(N2090:P2090,Q2090:AE2090)),0)</f>
        <v>0</v>
      </c>
      <c r="G2090" s="1">
        <f t="shared" si="795"/>
        <v>848</v>
      </c>
      <c r="H2090" s="2">
        <f t="shared" si="796"/>
        <v>0.75714285714285712</v>
      </c>
      <c r="I2090" s="2"/>
      <c r="J2090" s="2">
        <f t="shared" si="787"/>
        <v>9.9107142857142852E-2</v>
      </c>
      <c r="K2090" s="2">
        <f t="shared" si="788"/>
        <v>0.85624999999999996</v>
      </c>
      <c r="L2090" s="2">
        <f t="shared" si="789"/>
        <v>0</v>
      </c>
      <c r="M2090" s="2">
        <f t="shared" si="790"/>
        <v>4.4642857142857206E-2</v>
      </c>
      <c r="N2090" s="55">
        <v>111</v>
      </c>
      <c r="O2090" s="55">
        <v>959</v>
      </c>
      <c r="Q2090" s="55">
        <v>29</v>
      </c>
      <c r="R2090" s="55">
        <v>21</v>
      </c>
      <c r="Y2090" s="55">
        <v>0</v>
      </c>
      <c r="AG2090" s="7">
        <f>IF(Q2090&gt;0,RANK(Q2090,(N2090:P2090,Q2090:AE2090)),0)</f>
        <v>3</v>
      </c>
      <c r="AH2090" s="7">
        <f>IF(R2090&gt;0,RANK(R2090,(N2090:P2090,Q2090:AE2090)),0)</f>
        <v>4</v>
      </c>
      <c r="AI2090" s="7">
        <f>IF(T2090&gt;0,RANK(T2090,(N2090:P2090,Q2090:AE2090)),0)</f>
        <v>0</v>
      </c>
      <c r="AJ2090" s="7">
        <f>IF(S2090&gt;0,RANK(S2090,(N2090:P2090,Q2090:AE2090)),0)</f>
        <v>0</v>
      </c>
      <c r="AK2090" s="2">
        <f t="shared" si="791"/>
        <v>2.5892857142857145E-2</v>
      </c>
      <c r="AL2090" s="2">
        <f t="shared" si="792"/>
        <v>1.8749999999999999E-2</v>
      </c>
      <c r="AM2090" s="2">
        <f t="shared" si="793"/>
        <v>0</v>
      </c>
      <c r="AN2090" s="2">
        <f t="shared" si="794"/>
        <v>0</v>
      </c>
      <c r="AP2090" t="s">
        <v>1691</v>
      </c>
      <c r="AQ2090" t="s">
        <v>2082</v>
      </c>
      <c r="AT2090">
        <v>2</v>
      </c>
      <c r="AU2090" s="95">
        <v>48</v>
      </c>
      <c r="AV2090" s="97">
        <v>317</v>
      </c>
      <c r="AW2090" s="100">
        <f t="shared" si="785"/>
        <v>48317</v>
      </c>
      <c r="AY2090" s="7" t="s">
        <v>1461</v>
      </c>
    </row>
    <row r="2091" spans="1:51" ht="13" hidden="1" customHeight="1" outlineLevel="1">
      <c r="A2091" t="s">
        <v>817</v>
      </c>
      <c r="B2091" t="s">
        <v>2082</v>
      </c>
      <c r="C2091" s="1">
        <f t="shared" si="786"/>
        <v>1361</v>
      </c>
      <c r="D2091" s="7">
        <f>IF(N2091&gt;0, RANK(N2091,(N2091:P2091,Q2091:AE2091)),0)</f>
        <v>2</v>
      </c>
      <c r="E2091" s="7">
        <f>IF(O2091&gt;0,RANK(O2091,(N2091:P2091,Q2091:AE2091)),0)</f>
        <v>1</v>
      </c>
      <c r="F2091" s="7">
        <f>IF(P2091&gt;0,RANK(P2091,(N2091:P2091,Q2091:AE2091)),0)</f>
        <v>0</v>
      </c>
      <c r="G2091" s="1">
        <f t="shared" si="795"/>
        <v>899</v>
      </c>
      <c r="H2091" s="2">
        <f t="shared" si="796"/>
        <v>0.66054371785451871</v>
      </c>
      <c r="I2091" s="2"/>
      <c r="J2091" s="2">
        <f t="shared" si="787"/>
        <v>0.14768552534900808</v>
      </c>
      <c r="K2091" s="2">
        <f t="shared" si="788"/>
        <v>0.80822924320352685</v>
      </c>
      <c r="L2091" s="2">
        <f t="shared" si="789"/>
        <v>0</v>
      </c>
      <c r="M2091" s="2">
        <f t="shared" si="790"/>
        <v>4.4085231447465012E-2</v>
      </c>
      <c r="N2091" s="55">
        <v>201</v>
      </c>
      <c r="O2091" s="55">
        <v>1100</v>
      </c>
      <c r="Q2091" s="55">
        <v>50</v>
      </c>
      <c r="R2091" s="55">
        <v>9</v>
      </c>
      <c r="Y2091" s="55">
        <v>1</v>
      </c>
      <c r="AG2091" s="7">
        <f>IF(Q2091&gt;0,RANK(Q2091,(N2091:P2091,Q2091:AE2091)),0)</f>
        <v>3</v>
      </c>
      <c r="AH2091" s="7">
        <f>IF(R2091&gt;0,RANK(R2091,(N2091:P2091,Q2091:AE2091)),0)</f>
        <v>4</v>
      </c>
      <c r="AI2091" s="7">
        <f>IF(T2091&gt;0,RANK(T2091,(N2091:P2091,Q2091:AE2091)),0)</f>
        <v>0</v>
      </c>
      <c r="AJ2091" s="7">
        <f>IF(S2091&gt;0,RANK(S2091,(N2091:P2091,Q2091:AE2091)),0)</f>
        <v>0</v>
      </c>
      <c r="AK2091" s="2">
        <f t="shared" si="791"/>
        <v>3.6737692872887584E-2</v>
      </c>
      <c r="AL2091" s="2">
        <f t="shared" si="792"/>
        <v>6.6127847171197646E-3</v>
      </c>
      <c r="AM2091" s="2">
        <f t="shared" si="793"/>
        <v>0</v>
      </c>
      <c r="AN2091" s="2">
        <f t="shared" si="794"/>
        <v>0</v>
      </c>
      <c r="AP2091" t="s">
        <v>817</v>
      </c>
      <c r="AQ2091" t="s">
        <v>2082</v>
      </c>
      <c r="AT2091">
        <v>2</v>
      </c>
      <c r="AU2091" s="95">
        <v>48</v>
      </c>
      <c r="AV2091" s="97">
        <v>319</v>
      </c>
      <c r="AW2091" s="100">
        <f t="shared" si="785"/>
        <v>48319</v>
      </c>
      <c r="AY2091" s="7" t="s">
        <v>1461</v>
      </c>
    </row>
    <row r="2092" spans="1:51" ht="13" hidden="1" customHeight="1" outlineLevel="1">
      <c r="A2092" t="s">
        <v>1232</v>
      </c>
      <c r="B2092" t="s">
        <v>2082</v>
      </c>
      <c r="C2092" s="1">
        <f t="shared" si="786"/>
        <v>6888</v>
      </c>
      <c r="D2092" s="7">
        <f>IF(N2092&gt;0, RANK(N2092,(N2092:P2092,Q2092:AE2092)),0)</f>
        <v>2</v>
      </c>
      <c r="E2092" s="7">
        <f>IF(O2092&gt;0,RANK(O2092,(N2092:P2092,Q2092:AE2092)),0)</f>
        <v>1</v>
      </c>
      <c r="F2092" s="7">
        <f>IF(P2092&gt;0,RANK(P2092,(N2092:P2092,Q2092:AE2092)),0)</f>
        <v>0</v>
      </c>
      <c r="G2092" s="1">
        <f t="shared" si="795"/>
        <v>3027</v>
      </c>
      <c r="H2092" s="2">
        <f t="shared" si="796"/>
        <v>0.43945993031358888</v>
      </c>
      <c r="I2092" s="2"/>
      <c r="J2092" s="2">
        <f t="shared" si="787"/>
        <v>0.26030778164924506</v>
      </c>
      <c r="K2092" s="2">
        <f t="shared" si="788"/>
        <v>0.69976771196283394</v>
      </c>
      <c r="L2092" s="2">
        <f t="shared" si="789"/>
        <v>0</v>
      </c>
      <c r="M2092" s="2">
        <f t="shared" si="790"/>
        <v>3.9924506387920999E-2</v>
      </c>
      <c r="N2092" s="55">
        <v>1793</v>
      </c>
      <c r="O2092" s="55">
        <v>4820</v>
      </c>
      <c r="Q2092" s="55">
        <v>200</v>
      </c>
      <c r="R2092" s="55">
        <v>75</v>
      </c>
      <c r="Y2092" s="55">
        <v>0</v>
      </c>
      <c r="AG2092" s="7">
        <f>IF(Q2092&gt;0,RANK(Q2092,(N2092:P2092,Q2092:AE2092)),0)</f>
        <v>3</v>
      </c>
      <c r="AH2092" s="7">
        <f>IF(R2092&gt;0,RANK(R2092,(N2092:P2092,Q2092:AE2092)),0)</f>
        <v>4</v>
      </c>
      <c r="AI2092" s="7">
        <f>IF(T2092&gt;0,RANK(T2092,(N2092:P2092,Q2092:AE2092)),0)</f>
        <v>0</v>
      </c>
      <c r="AJ2092" s="7">
        <f>IF(S2092&gt;0,RANK(S2092,(N2092:P2092,Q2092:AE2092)),0)</f>
        <v>0</v>
      </c>
      <c r="AK2092" s="2">
        <f t="shared" si="791"/>
        <v>2.9036004645760744E-2</v>
      </c>
      <c r="AL2092" s="2">
        <f t="shared" si="792"/>
        <v>1.0888501742160279E-2</v>
      </c>
      <c r="AM2092" s="2">
        <f t="shared" si="793"/>
        <v>0</v>
      </c>
      <c r="AN2092" s="2">
        <f t="shared" si="794"/>
        <v>0</v>
      </c>
      <c r="AP2092" t="s">
        <v>1232</v>
      </c>
      <c r="AQ2092" t="s">
        <v>2082</v>
      </c>
      <c r="AT2092">
        <v>2</v>
      </c>
      <c r="AU2092" s="95">
        <v>48</v>
      </c>
      <c r="AV2092" s="97">
        <v>321</v>
      </c>
      <c r="AW2092" s="100">
        <f t="shared" si="785"/>
        <v>48321</v>
      </c>
      <c r="AY2092" s="7" t="s">
        <v>1461</v>
      </c>
    </row>
    <row r="2093" spans="1:51" ht="13" hidden="1" customHeight="1" outlineLevel="1">
      <c r="A2093" t="s">
        <v>866</v>
      </c>
      <c r="B2093" t="s">
        <v>2082</v>
      </c>
      <c r="C2093" s="1">
        <f t="shared" si="786"/>
        <v>5186</v>
      </c>
      <c r="D2093" s="7">
        <f>IF(N2093&gt;0, RANK(N2093,(N2093:P2093,Q2093:AE2093)),0)</f>
        <v>1</v>
      </c>
      <c r="E2093" s="7">
        <f>IF(O2093&gt;0,RANK(O2093,(N2093:P2093,Q2093:AE2093)),0)</f>
        <v>2</v>
      </c>
      <c r="F2093" s="7">
        <f>IF(P2093&gt;0,RANK(P2093,(N2093:P2093,Q2093:AE2093)),0)</f>
        <v>0</v>
      </c>
      <c r="G2093" s="1">
        <f t="shared" si="795"/>
        <v>2195</v>
      </c>
      <c r="H2093" s="2">
        <f t="shared" si="796"/>
        <v>0.42325491708445817</v>
      </c>
      <c r="I2093" s="2"/>
      <c r="J2093" s="2">
        <f t="shared" si="787"/>
        <v>0.67084458156575399</v>
      </c>
      <c r="K2093" s="2">
        <f t="shared" si="788"/>
        <v>0.2475896644812958</v>
      </c>
      <c r="L2093" s="2">
        <f t="shared" si="789"/>
        <v>0</v>
      </c>
      <c r="M2093" s="2">
        <f t="shared" si="790"/>
        <v>8.156575395295021E-2</v>
      </c>
      <c r="N2093" s="55">
        <v>3479</v>
      </c>
      <c r="O2093" s="55">
        <v>1284</v>
      </c>
      <c r="Q2093" s="55">
        <v>188</v>
      </c>
      <c r="R2093" s="55">
        <v>219</v>
      </c>
      <c r="Y2093" s="55">
        <v>16</v>
      </c>
      <c r="AG2093" s="7">
        <f>IF(Q2093&gt;0,RANK(Q2093,(N2093:P2093,Q2093:AE2093)),0)</f>
        <v>4</v>
      </c>
      <c r="AH2093" s="7">
        <f>IF(R2093&gt;0,RANK(R2093,(N2093:P2093,Q2093:AE2093)),0)</f>
        <v>3</v>
      </c>
      <c r="AI2093" s="7">
        <f>IF(T2093&gt;0,RANK(T2093,(N2093:P2093,Q2093:AE2093)),0)</f>
        <v>0</v>
      </c>
      <c r="AJ2093" s="7">
        <f>IF(S2093&gt;0,RANK(S2093,(N2093:P2093,Q2093:AE2093)),0)</f>
        <v>0</v>
      </c>
      <c r="AK2093" s="2">
        <f t="shared" si="791"/>
        <v>3.6251446201311224E-2</v>
      </c>
      <c r="AL2093" s="2">
        <f t="shared" si="792"/>
        <v>4.2229078287697647E-2</v>
      </c>
      <c r="AM2093" s="2">
        <f t="shared" si="793"/>
        <v>0</v>
      </c>
      <c r="AN2093" s="2">
        <f t="shared" si="794"/>
        <v>0</v>
      </c>
      <c r="AP2093" t="s">
        <v>866</v>
      </c>
      <c r="AQ2093" t="s">
        <v>2082</v>
      </c>
      <c r="AT2093">
        <v>2</v>
      </c>
      <c r="AU2093" s="95">
        <v>48</v>
      </c>
      <c r="AV2093" s="97">
        <v>323</v>
      </c>
      <c r="AW2093" s="100">
        <f t="shared" si="785"/>
        <v>48323</v>
      </c>
      <c r="AY2093" s="7" t="s">
        <v>1461</v>
      </c>
    </row>
    <row r="2094" spans="1:51" ht="13" hidden="1" customHeight="1" outlineLevel="1">
      <c r="A2094" t="s">
        <v>1647</v>
      </c>
      <c r="B2094" t="s">
        <v>2082</v>
      </c>
      <c r="C2094" s="1">
        <f t="shared" si="786"/>
        <v>9764</v>
      </c>
      <c r="D2094" s="7">
        <f>IF(N2094&gt;0, RANK(N2094,(N2094:P2094,Q2094:AE2094)),0)</f>
        <v>2</v>
      </c>
      <c r="E2094" s="7">
        <f>IF(O2094&gt;0,RANK(O2094,(N2094:P2094,Q2094:AE2094)),0)</f>
        <v>1</v>
      </c>
      <c r="F2094" s="7">
        <f>IF(P2094&gt;0,RANK(P2094,(N2094:P2094,Q2094:AE2094)),0)</f>
        <v>0</v>
      </c>
      <c r="G2094" s="1">
        <f t="shared" si="795"/>
        <v>5381</v>
      </c>
      <c r="H2094" s="2">
        <f t="shared" si="796"/>
        <v>0.55110610405571492</v>
      </c>
      <c r="I2094" s="2"/>
      <c r="J2094" s="2">
        <f t="shared" si="787"/>
        <v>0.20729209340434249</v>
      </c>
      <c r="K2094" s="2">
        <f t="shared" si="788"/>
        <v>0.75839819746005732</v>
      </c>
      <c r="L2094" s="2">
        <f t="shared" si="789"/>
        <v>0</v>
      </c>
      <c r="M2094" s="2">
        <f t="shared" si="790"/>
        <v>3.4309709135600164E-2</v>
      </c>
      <c r="N2094" s="55">
        <v>2024</v>
      </c>
      <c r="O2094" s="55">
        <v>7405</v>
      </c>
      <c r="Q2094" s="55">
        <v>236</v>
      </c>
      <c r="R2094" s="55">
        <v>99</v>
      </c>
      <c r="Y2094" s="55">
        <v>0</v>
      </c>
      <c r="AG2094" s="7">
        <f>IF(Q2094&gt;0,RANK(Q2094,(N2094:P2094,Q2094:AE2094)),0)</f>
        <v>3</v>
      </c>
      <c r="AH2094" s="7">
        <f>IF(R2094&gt;0,RANK(R2094,(N2094:P2094,Q2094:AE2094)),0)</f>
        <v>4</v>
      </c>
      <c r="AI2094" s="7">
        <f>IF(T2094&gt;0,RANK(T2094,(N2094:P2094,Q2094:AE2094)),0)</f>
        <v>0</v>
      </c>
      <c r="AJ2094" s="7">
        <f>IF(S2094&gt;0,RANK(S2094,(N2094:P2094,Q2094:AE2094)),0)</f>
        <v>0</v>
      </c>
      <c r="AK2094" s="2">
        <f t="shared" si="791"/>
        <v>2.4170421958213846E-2</v>
      </c>
      <c r="AL2094" s="2">
        <f t="shared" si="792"/>
        <v>1.0139287177386318E-2</v>
      </c>
      <c r="AM2094" s="2">
        <f t="shared" si="793"/>
        <v>0</v>
      </c>
      <c r="AN2094" s="2">
        <f t="shared" si="794"/>
        <v>0</v>
      </c>
      <c r="AP2094" t="s">
        <v>1647</v>
      </c>
      <c r="AQ2094" t="s">
        <v>2082</v>
      </c>
      <c r="AT2094">
        <v>2</v>
      </c>
      <c r="AU2094" s="95">
        <v>48</v>
      </c>
      <c r="AV2094" s="97">
        <v>325</v>
      </c>
      <c r="AW2094" s="100">
        <f t="shared" si="785"/>
        <v>48325</v>
      </c>
      <c r="AY2094" s="7" t="s">
        <v>1461</v>
      </c>
    </row>
    <row r="2095" spans="1:51" ht="13" hidden="1" customHeight="1" outlineLevel="1">
      <c r="A2095" t="s">
        <v>543</v>
      </c>
      <c r="B2095" t="s">
        <v>2082</v>
      </c>
      <c r="C2095" s="1">
        <f t="shared" si="786"/>
        <v>465</v>
      </c>
      <c r="D2095" s="7">
        <f>IF(N2095&gt;0, RANK(N2095,(N2095:P2095,Q2095:AE2095)),0)</f>
        <v>2</v>
      </c>
      <c r="E2095" s="7">
        <f>IF(O2095&gt;0,RANK(O2095,(N2095:P2095,Q2095:AE2095)),0)</f>
        <v>1</v>
      </c>
      <c r="F2095" s="7">
        <f>IF(P2095&gt;0,RANK(P2095,(N2095:P2095,Q2095:AE2095)),0)</f>
        <v>0</v>
      </c>
      <c r="G2095" s="1">
        <f t="shared" si="795"/>
        <v>365</v>
      </c>
      <c r="H2095" s="2">
        <f t="shared" si="796"/>
        <v>0.78494623655913975</v>
      </c>
      <c r="I2095" s="2"/>
      <c r="J2095" s="2">
        <f t="shared" si="787"/>
        <v>9.2473118279569888E-2</v>
      </c>
      <c r="K2095" s="2">
        <f t="shared" si="788"/>
        <v>0.8774193548387097</v>
      </c>
      <c r="L2095" s="2">
        <f t="shared" si="789"/>
        <v>0</v>
      </c>
      <c r="M2095" s="2">
        <f t="shared" si="790"/>
        <v>3.0107526881720359E-2</v>
      </c>
      <c r="N2095" s="55">
        <v>43</v>
      </c>
      <c r="O2095" s="55">
        <v>408</v>
      </c>
      <c r="Q2095" s="55">
        <v>10</v>
      </c>
      <c r="R2095" s="55">
        <v>4</v>
      </c>
      <c r="Y2095" s="55">
        <v>0</v>
      </c>
      <c r="AG2095" s="7">
        <f>IF(Q2095&gt;0,RANK(Q2095,(N2095:P2095,Q2095:AE2095)),0)</f>
        <v>3</v>
      </c>
      <c r="AH2095" s="7">
        <f>IF(R2095&gt;0,RANK(R2095,(N2095:P2095,Q2095:AE2095)),0)</f>
        <v>4</v>
      </c>
      <c r="AI2095" s="7">
        <f>IF(T2095&gt;0,RANK(T2095,(N2095:P2095,Q2095:AE2095)),0)</f>
        <v>0</v>
      </c>
      <c r="AJ2095" s="7">
        <f>IF(S2095&gt;0,RANK(S2095,(N2095:P2095,Q2095:AE2095)),0)</f>
        <v>0</v>
      </c>
      <c r="AK2095" s="2">
        <f t="shared" si="791"/>
        <v>2.1505376344086023E-2</v>
      </c>
      <c r="AL2095" s="2">
        <f t="shared" si="792"/>
        <v>8.6021505376344086E-3</v>
      </c>
      <c r="AM2095" s="2">
        <f t="shared" si="793"/>
        <v>0</v>
      </c>
      <c r="AN2095" s="2">
        <f t="shared" si="794"/>
        <v>0</v>
      </c>
      <c r="AP2095" t="s">
        <v>543</v>
      </c>
      <c r="AQ2095" t="s">
        <v>2082</v>
      </c>
      <c r="AT2095">
        <v>2</v>
      </c>
      <c r="AU2095" s="95">
        <v>48</v>
      </c>
      <c r="AV2095" s="97">
        <v>327</v>
      </c>
      <c r="AW2095" s="100">
        <f t="shared" si="785"/>
        <v>48327</v>
      </c>
      <c r="AY2095" s="7" t="s">
        <v>1461</v>
      </c>
    </row>
    <row r="2096" spans="1:51" ht="13" hidden="1" customHeight="1" outlineLevel="1">
      <c r="A2096" t="s">
        <v>1045</v>
      </c>
      <c r="B2096" t="s">
        <v>2082</v>
      </c>
      <c r="C2096" s="1">
        <f t="shared" si="786"/>
        <v>23403</v>
      </c>
      <c r="D2096" s="7">
        <f>IF(N2096&gt;0, RANK(N2096,(N2096:P2096,Q2096:AE2096)),0)</f>
        <v>2</v>
      </c>
      <c r="E2096" s="7">
        <f>IF(O2096&gt;0,RANK(O2096,(N2096:P2096,Q2096:AE2096)),0)</f>
        <v>1</v>
      </c>
      <c r="F2096" s="7">
        <f>IF(P2096&gt;0,RANK(P2096,(N2096:P2096,Q2096:AE2096)),0)</f>
        <v>0</v>
      </c>
      <c r="G2096" s="1">
        <f t="shared" si="795"/>
        <v>17315</v>
      </c>
      <c r="H2096" s="2">
        <f t="shared" si="796"/>
        <v>0.73986241080203397</v>
      </c>
      <c r="I2096" s="2"/>
      <c r="J2096" s="2">
        <f t="shared" si="787"/>
        <v>0.11212237747297354</v>
      </c>
      <c r="K2096" s="2">
        <f t="shared" si="788"/>
        <v>0.85198478827500745</v>
      </c>
      <c r="L2096" s="2">
        <f t="shared" si="789"/>
        <v>0</v>
      </c>
      <c r="M2096" s="2">
        <f t="shared" si="790"/>
        <v>3.5892834252018946E-2</v>
      </c>
      <c r="N2096" s="55">
        <v>2624</v>
      </c>
      <c r="O2096" s="55">
        <v>19939</v>
      </c>
      <c r="Q2096" s="55">
        <v>714</v>
      </c>
      <c r="R2096" s="55">
        <v>126</v>
      </c>
      <c r="Y2096" s="55">
        <v>0</v>
      </c>
      <c r="AG2096" s="7">
        <f>IF(Q2096&gt;0,RANK(Q2096,(N2096:P2096,Q2096:AE2096)),0)</f>
        <v>3</v>
      </c>
      <c r="AH2096" s="7">
        <f>IF(R2096&gt;0,RANK(R2096,(N2096:P2096,Q2096:AE2096)),0)</f>
        <v>4</v>
      </c>
      <c r="AI2096" s="7">
        <f>IF(T2096&gt;0,RANK(T2096,(N2096:P2096,Q2096:AE2096)),0)</f>
        <v>0</v>
      </c>
      <c r="AJ2096" s="7">
        <f>IF(S2096&gt;0,RANK(S2096,(N2096:P2096,Q2096:AE2096)),0)</f>
        <v>0</v>
      </c>
      <c r="AK2096" s="2">
        <f t="shared" si="791"/>
        <v>3.0508909114216127E-2</v>
      </c>
      <c r="AL2096" s="2">
        <f t="shared" si="792"/>
        <v>5.3839251378028459E-3</v>
      </c>
      <c r="AM2096" s="2">
        <f t="shared" si="793"/>
        <v>0</v>
      </c>
      <c r="AN2096" s="2">
        <f t="shared" si="794"/>
        <v>0</v>
      </c>
      <c r="AP2096" t="s">
        <v>1045</v>
      </c>
      <c r="AQ2096" t="s">
        <v>2082</v>
      </c>
      <c r="AT2096">
        <v>2</v>
      </c>
      <c r="AU2096" s="95">
        <v>48</v>
      </c>
      <c r="AV2096" s="97">
        <v>329</v>
      </c>
      <c r="AW2096" s="100">
        <f t="shared" si="785"/>
        <v>48329</v>
      </c>
      <c r="AY2096" s="7" t="s">
        <v>1461</v>
      </c>
    </row>
    <row r="2097" spans="1:51" ht="13" hidden="1" customHeight="1" outlineLevel="1">
      <c r="A2097" t="s">
        <v>286</v>
      </c>
      <c r="B2097" t="s">
        <v>2082</v>
      </c>
      <c r="C2097" s="1">
        <f t="shared" si="786"/>
        <v>4851</v>
      </c>
      <c r="D2097" s="7">
        <f>IF(N2097&gt;0, RANK(N2097,(N2097:P2097,Q2097:AE2097)),0)</f>
        <v>2</v>
      </c>
      <c r="E2097" s="7">
        <f>IF(O2097&gt;0,RANK(O2097,(N2097:P2097,Q2097:AE2097)),0)</f>
        <v>1</v>
      </c>
      <c r="F2097" s="7">
        <f>IF(P2097&gt;0,RANK(P2097,(N2097:P2097,Q2097:AE2097)),0)</f>
        <v>0</v>
      </c>
      <c r="G2097" s="1">
        <f t="shared" si="795"/>
        <v>2486</v>
      </c>
      <c r="H2097" s="2">
        <f t="shared" si="796"/>
        <v>0.51247165532879824</v>
      </c>
      <c r="I2097" s="2"/>
      <c r="J2097" s="2">
        <f t="shared" si="787"/>
        <v>0.22634508348794063</v>
      </c>
      <c r="K2097" s="2">
        <f t="shared" si="788"/>
        <v>0.73881673881673882</v>
      </c>
      <c r="L2097" s="2">
        <f t="shared" si="789"/>
        <v>0</v>
      </c>
      <c r="M2097" s="2">
        <f t="shared" si="790"/>
        <v>3.4838177695320605E-2</v>
      </c>
      <c r="N2097" s="55">
        <v>1098</v>
      </c>
      <c r="O2097" s="55">
        <v>3584</v>
      </c>
      <c r="Q2097" s="55">
        <v>135</v>
      </c>
      <c r="R2097" s="55">
        <v>33</v>
      </c>
      <c r="Y2097" s="55">
        <v>1</v>
      </c>
      <c r="AG2097" s="7">
        <f>IF(Q2097&gt;0,RANK(Q2097,(N2097:P2097,Q2097:AE2097)),0)</f>
        <v>3</v>
      </c>
      <c r="AH2097" s="7">
        <f>IF(R2097&gt;0,RANK(R2097,(N2097:P2097,Q2097:AE2097)),0)</f>
        <v>4</v>
      </c>
      <c r="AI2097" s="7">
        <f>IF(T2097&gt;0,RANK(T2097,(N2097:P2097,Q2097:AE2097)),0)</f>
        <v>0</v>
      </c>
      <c r="AJ2097" s="7">
        <f>IF(S2097&gt;0,RANK(S2097,(N2097:P2097,Q2097:AE2097)),0)</f>
        <v>0</v>
      </c>
      <c r="AK2097" s="2">
        <f t="shared" si="791"/>
        <v>2.7829313543599257E-2</v>
      </c>
      <c r="AL2097" s="2">
        <f t="shared" si="792"/>
        <v>6.8027210884353739E-3</v>
      </c>
      <c r="AM2097" s="2">
        <f t="shared" si="793"/>
        <v>0</v>
      </c>
      <c r="AN2097" s="2">
        <f t="shared" si="794"/>
        <v>0</v>
      </c>
      <c r="AP2097" t="s">
        <v>286</v>
      </c>
      <c r="AQ2097" t="s">
        <v>2082</v>
      </c>
      <c r="AT2097">
        <v>2</v>
      </c>
      <c r="AU2097" s="95">
        <v>48</v>
      </c>
      <c r="AV2097" s="97">
        <v>331</v>
      </c>
      <c r="AW2097" s="100">
        <f t="shared" si="785"/>
        <v>48331</v>
      </c>
      <c r="AY2097" s="7" t="s">
        <v>1461</v>
      </c>
    </row>
    <row r="2098" spans="1:51" ht="13" hidden="1" customHeight="1" outlineLevel="1">
      <c r="A2098" t="s">
        <v>481</v>
      </c>
      <c r="B2098" t="s">
        <v>2082</v>
      </c>
      <c r="C2098" s="1">
        <f t="shared" si="786"/>
        <v>1323</v>
      </c>
      <c r="D2098" s="7">
        <f>IF(N2098&gt;0, RANK(N2098,(N2098:P2098,Q2098:AE2098)),0)</f>
        <v>2</v>
      </c>
      <c r="E2098" s="7">
        <f>IF(O2098&gt;0,RANK(O2098,(N2098:P2098,Q2098:AE2098)),0)</f>
        <v>1</v>
      </c>
      <c r="F2098" s="7">
        <f>IF(P2098&gt;0,RANK(P2098,(N2098:P2098,Q2098:AE2098)),0)</f>
        <v>0</v>
      </c>
      <c r="G2098" s="1">
        <f t="shared" si="795"/>
        <v>1081</v>
      </c>
      <c r="H2098" s="2">
        <f t="shared" si="796"/>
        <v>0.81708238851095993</v>
      </c>
      <c r="I2098" s="2"/>
      <c r="J2098" s="2">
        <f t="shared" si="787"/>
        <v>7.9365079365079361E-2</v>
      </c>
      <c r="K2098" s="2">
        <f t="shared" si="788"/>
        <v>0.89644746787603935</v>
      </c>
      <c r="L2098" s="2">
        <f t="shared" si="789"/>
        <v>0</v>
      </c>
      <c r="M2098" s="2">
        <f t="shared" si="790"/>
        <v>2.4187452758881345E-2</v>
      </c>
      <c r="N2098" s="55">
        <v>105</v>
      </c>
      <c r="O2098" s="55">
        <v>1186</v>
      </c>
      <c r="Q2098" s="55">
        <v>31</v>
      </c>
      <c r="R2098" s="55">
        <v>1</v>
      </c>
      <c r="Y2098" s="55">
        <v>0</v>
      </c>
      <c r="AG2098" s="7">
        <f>IF(Q2098&gt;0,RANK(Q2098,(N2098:P2098,Q2098:AE2098)),0)</f>
        <v>3</v>
      </c>
      <c r="AH2098" s="7">
        <f>IF(R2098&gt;0,RANK(R2098,(N2098:P2098,Q2098:AE2098)),0)</f>
        <v>4</v>
      </c>
      <c r="AI2098" s="7">
        <f>IF(T2098&gt;0,RANK(T2098,(N2098:P2098,Q2098:AE2098)),0)</f>
        <v>0</v>
      </c>
      <c r="AJ2098" s="7">
        <f>IF(S2098&gt;0,RANK(S2098,(N2098:P2098,Q2098:AE2098)),0)</f>
        <v>0</v>
      </c>
      <c r="AK2098" s="2">
        <f t="shared" si="791"/>
        <v>2.3431594860166289E-2</v>
      </c>
      <c r="AL2098" s="2">
        <f t="shared" si="792"/>
        <v>7.5585789871504159E-4</v>
      </c>
      <c r="AM2098" s="2">
        <f t="shared" si="793"/>
        <v>0</v>
      </c>
      <c r="AN2098" s="2">
        <f t="shared" si="794"/>
        <v>0</v>
      </c>
      <c r="AP2098" t="s">
        <v>481</v>
      </c>
      <c r="AQ2098" t="s">
        <v>2082</v>
      </c>
      <c r="AT2098">
        <v>2</v>
      </c>
      <c r="AU2098" s="95">
        <v>48</v>
      </c>
      <c r="AV2098" s="97">
        <v>333</v>
      </c>
      <c r="AW2098" s="100">
        <f t="shared" si="785"/>
        <v>48333</v>
      </c>
      <c r="AY2098" s="7" t="s">
        <v>1461</v>
      </c>
    </row>
    <row r="2099" spans="1:51" ht="13" hidden="1" customHeight="1" outlineLevel="1">
      <c r="A2099" t="s">
        <v>1501</v>
      </c>
      <c r="B2099" t="s">
        <v>2082</v>
      </c>
      <c r="C2099" s="1">
        <f t="shared" si="786"/>
        <v>1178</v>
      </c>
      <c r="D2099" s="7">
        <f>IF(N2099&gt;0, RANK(N2099,(N2099:P2099,Q2099:AE2099)),0)</f>
        <v>2</v>
      </c>
      <c r="E2099" s="7">
        <f>IF(O2099&gt;0,RANK(O2099,(N2099:P2099,Q2099:AE2099)),0)</f>
        <v>1</v>
      </c>
      <c r="F2099" s="7">
        <f>IF(P2099&gt;0,RANK(P2099,(N2099:P2099,Q2099:AE2099)),0)</f>
        <v>0</v>
      </c>
      <c r="G2099" s="1">
        <f t="shared" si="795"/>
        <v>798</v>
      </c>
      <c r="H2099" s="2">
        <f t="shared" si="796"/>
        <v>0.67741935483870963</v>
      </c>
      <c r="I2099" s="2"/>
      <c r="J2099" s="2">
        <f t="shared" si="787"/>
        <v>0.14091680814940577</v>
      </c>
      <c r="K2099" s="2">
        <f t="shared" si="788"/>
        <v>0.8183361629881154</v>
      </c>
      <c r="L2099" s="2">
        <f t="shared" si="789"/>
        <v>0</v>
      </c>
      <c r="M2099" s="2">
        <f t="shared" si="790"/>
        <v>4.0747028862478829E-2</v>
      </c>
      <c r="N2099" s="55">
        <v>166</v>
      </c>
      <c r="O2099" s="55">
        <v>964</v>
      </c>
      <c r="Q2099" s="55">
        <v>30</v>
      </c>
      <c r="R2099" s="55">
        <v>18</v>
      </c>
      <c r="Y2099" s="55">
        <v>0</v>
      </c>
      <c r="AG2099" s="7">
        <f>IF(Q2099&gt;0,RANK(Q2099,(N2099:P2099,Q2099:AE2099)),0)</f>
        <v>3</v>
      </c>
      <c r="AH2099" s="7">
        <f>IF(R2099&gt;0,RANK(R2099,(N2099:P2099,Q2099:AE2099)),0)</f>
        <v>4</v>
      </c>
      <c r="AI2099" s="7">
        <f>IF(T2099&gt;0,RANK(T2099,(N2099:P2099,Q2099:AE2099)),0)</f>
        <v>0</v>
      </c>
      <c r="AJ2099" s="7">
        <f>IF(S2099&gt;0,RANK(S2099,(N2099:P2099,Q2099:AE2099)),0)</f>
        <v>0</v>
      </c>
      <c r="AK2099" s="2">
        <f t="shared" si="791"/>
        <v>2.5466893039049237E-2</v>
      </c>
      <c r="AL2099" s="2">
        <f t="shared" si="792"/>
        <v>1.5280135823429542E-2</v>
      </c>
      <c r="AM2099" s="2">
        <f t="shared" si="793"/>
        <v>0</v>
      </c>
      <c r="AN2099" s="2">
        <f t="shared" si="794"/>
        <v>0</v>
      </c>
      <c r="AP2099" t="s">
        <v>1501</v>
      </c>
      <c r="AQ2099" t="s">
        <v>2082</v>
      </c>
      <c r="AT2099">
        <v>2</v>
      </c>
      <c r="AU2099" s="95">
        <v>48</v>
      </c>
      <c r="AV2099" s="97">
        <v>335</v>
      </c>
      <c r="AW2099" s="100">
        <f t="shared" si="785"/>
        <v>48335</v>
      </c>
      <c r="AY2099" s="7" t="s">
        <v>1461</v>
      </c>
    </row>
    <row r="2100" spans="1:51" ht="13" hidden="1" customHeight="1" outlineLevel="1">
      <c r="A2100" t="s">
        <v>121</v>
      </c>
      <c r="B2100" t="s">
        <v>2082</v>
      </c>
      <c r="C2100" s="1">
        <f t="shared" si="786"/>
        <v>6648</v>
      </c>
      <c r="D2100" s="7">
        <f>IF(N2100&gt;0, RANK(N2100,(N2100:P2100,Q2100:AE2100)),0)</f>
        <v>2</v>
      </c>
      <c r="E2100" s="7">
        <f>IF(O2100&gt;0,RANK(O2100,(N2100:P2100,Q2100:AE2100)),0)</f>
        <v>1</v>
      </c>
      <c r="F2100" s="7">
        <f>IF(P2100&gt;0,RANK(P2100,(N2100:P2100,Q2100:AE2100)),0)</f>
        <v>0</v>
      </c>
      <c r="G2100" s="1">
        <f t="shared" si="795"/>
        <v>4984</v>
      </c>
      <c r="H2100" s="2">
        <f t="shared" si="796"/>
        <v>0.74969915764139594</v>
      </c>
      <c r="I2100" s="2"/>
      <c r="J2100" s="2">
        <f t="shared" si="787"/>
        <v>0.10770156438026474</v>
      </c>
      <c r="K2100" s="2">
        <f t="shared" si="788"/>
        <v>0.85740072202166062</v>
      </c>
      <c r="L2100" s="2">
        <f t="shared" si="789"/>
        <v>0</v>
      </c>
      <c r="M2100" s="2">
        <f t="shared" si="790"/>
        <v>3.4897713598074587E-2</v>
      </c>
      <c r="N2100" s="55">
        <v>716</v>
      </c>
      <c r="O2100" s="55">
        <v>5700</v>
      </c>
      <c r="Q2100" s="55">
        <v>196</v>
      </c>
      <c r="R2100" s="55">
        <v>29</v>
      </c>
      <c r="Y2100" s="55">
        <v>7</v>
      </c>
      <c r="AG2100" s="7">
        <f>IF(Q2100&gt;0,RANK(Q2100,(N2100:P2100,Q2100:AE2100)),0)</f>
        <v>3</v>
      </c>
      <c r="AH2100" s="7">
        <f>IF(R2100&gt;0,RANK(R2100,(N2100:P2100,Q2100:AE2100)),0)</f>
        <v>4</v>
      </c>
      <c r="AI2100" s="7">
        <f>IF(T2100&gt;0,RANK(T2100,(N2100:P2100,Q2100:AE2100)),0)</f>
        <v>0</v>
      </c>
      <c r="AJ2100" s="7">
        <f>IF(S2100&gt;0,RANK(S2100,(N2100:P2100,Q2100:AE2100)),0)</f>
        <v>0</v>
      </c>
      <c r="AK2100" s="2">
        <f t="shared" si="791"/>
        <v>2.9482551143200964E-2</v>
      </c>
      <c r="AL2100" s="2">
        <f t="shared" si="792"/>
        <v>4.3622141997593259E-3</v>
      </c>
      <c r="AM2100" s="2">
        <f t="shared" si="793"/>
        <v>0</v>
      </c>
      <c r="AN2100" s="2">
        <f t="shared" si="794"/>
        <v>0</v>
      </c>
      <c r="AP2100" t="s">
        <v>121</v>
      </c>
      <c r="AQ2100" t="s">
        <v>2082</v>
      </c>
      <c r="AT2100">
        <v>2</v>
      </c>
      <c r="AU2100" s="95">
        <v>48</v>
      </c>
      <c r="AV2100" s="97">
        <v>337</v>
      </c>
      <c r="AW2100" s="100">
        <f t="shared" si="785"/>
        <v>48337</v>
      </c>
      <c r="AY2100" s="7" t="s">
        <v>1461</v>
      </c>
    </row>
    <row r="2101" spans="1:51" ht="13" hidden="1" customHeight="1" outlineLevel="1">
      <c r="A2101" t="s">
        <v>734</v>
      </c>
      <c r="B2101" t="s">
        <v>2082</v>
      </c>
      <c r="C2101" s="1">
        <f t="shared" si="786"/>
        <v>103538</v>
      </c>
      <c r="D2101" s="7">
        <f>IF(N2101&gt;0, RANK(N2101,(N2101:P2101,Q2101:AE2101)),0)</f>
        <v>2</v>
      </c>
      <c r="E2101" s="7">
        <f>IF(O2101&gt;0,RANK(O2101,(N2101:P2101,Q2101:AE2101)),0)</f>
        <v>1</v>
      </c>
      <c r="F2101" s="7">
        <f>IF(P2101&gt;0,RANK(P2101,(N2101:P2101,Q2101:AE2101)),0)</f>
        <v>0</v>
      </c>
      <c r="G2101" s="1">
        <f t="shared" si="795"/>
        <v>69174</v>
      </c>
      <c r="H2101" s="2">
        <f t="shared" si="796"/>
        <v>0.66810253240356199</v>
      </c>
      <c r="I2101" s="2"/>
      <c r="J2101" s="2">
        <f t="shared" si="787"/>
        <v>0.1481388475728718</v>
      </c>
      <c r="K2101" s="2">
        <f t="shared" si="788"/>
        <v>0.81624137997643376</v>
      </c>
      <c r="L2101" s="2">
        <f t="shared" si="789"/>
        <v>0</v>
      </c>
      <c r="M2101" s="2">
        <f t="shared" si="790"/>
        <v>3.5619772450694476E-2</v>
      </c>
      <c r="N2101" s="55">
        <v>15338</v>
      </c>
      <c r="O2101" s="55">
        <v>84512</v>
      </c>
      <c r="Q2101" s="55">
        <v>3065</v>
      </c>
      <c r="R2101" s="55">
        <v>621</v>
      </c>
      <c r="Y2101" s="55">
        <v>2</v>
      </c>
      <c r="AG2101" s="7">
        <f>IF(Q2101&gt;0,RANK(Q2101,(N2101:P2101,Q2101:AE2101)),0)</f>
        <v>3</v>
      </c>
      <c r="AH2101" s="7">
        <f>IF(R2101&gt;0,RANK(R2101,(N2101:P2101,Q2101:AE2101)),0)</f>
        <v>4</v>
      </c>
      <c r="AI2101" s="7">
        <f>IF(T2101&gt;0,RANK(T2101,(N2101:P2101,Q2101:AE2101)),0)</f>
        <v>0</v>
      </c>
      <c r="AJ2101" s="7">
        <f>IF(S2101&gt;0,RANK(S2101,(N2101:P2101,Q2101:AE2101)),0)</f>
        <v>0</v>
      </c>
      <c r="AK2101" s="2">
        <f t="shared" si="791"/>
        <v>2.9602657961328209E-2</v>
      </c>
      <c r="AL2101" s="2">
        <f t="shared" si="792"/>
        <v>5.9977979099461063E-3</v>
      </c>
      <c r="AM2101" s="2">
        <f t="shared" si="793"/>
        <v>0</v>
      </c>
      <c r="AN2101" s="2">
        <f t="shared" si="794"/>
        <v>0</v>
      </c>
      <c r="AP2101" t="s">
        <v>734</v>
      </c>
      <c r="AQ2101" t="s">
        <v>2082</v>
      </c>
      <c r="AT2101">
        <v>2</v>
      </c>
      <c r="AU2101" s="95">
        <v>48</v>
      </c>
      <c r="AV2101" s="97">
        <v>339</v>
      </c>
      <c r="AW2101" s="100">
        <f t="shared" ref="AW2101:AW2164" si="797">1000*AU2101+AV2101</f>
        <v>48339</v>
      </c>
      <c r="AY2101" s="7" t="s">
        <v>1461</v>
      </c>
    </row>
    <row r="2102" spans="1:51" ht="13" hidden="1" customHeight="1" outlineLevel="1">
      <c r="A2102" t="s">
        <v>1050</v>
      </c>
      <c r="B2102" t="s">
        <v>2082</v>
      </c>
      <c r="C2102" s="1">
        <f t="shared" si="786"/>
        <v>2748</v>
      </c>
      <c r="D2102" s="7">
        <f>IF(N2102&gt;0, RANK(N2102,(N2102:P2102,Q2102:AE2102)),0)</f>
        <v>2</v>
      </c>
      <c r="E2102" s="7">
        <f>IF(O2102&gt;0,RANK(O2102,(N2102:P2102,Q2102:AE2102)),0)</f>
        <v>1</v>
      </c>
      <c r="F2102" s="7">
        <f>IF(P2102&gt;0,RANK(P2102,(N2102:P2102,Q2102:AE2102)),0)</f>
        <v>0</v>
      </c>
      <c r="G2102" s="1">
        <f t="shared" si="795"/>
        <v>2165</v>
      </c>
      <c r="H2102" s="2">
        <f t="shared" si="796"/>
        <v>0.78784570596797676</v>
      </c>
      <c r="I2102" s="2"/>
      <c r="J2102" s="2">
        <f t="shared" si="787"/>
        <v>9.0611353711790396E-2</v>
      </c>
      <c r="K2102" s="2">
        <f t="shared" si="788"/>
        <v>0.87845705967976706</v>
      </c>
      <c r="L2102" s="2">
        <f t="shared" si="789"/>
        <v>0</v>
      </c>
      <c r="M2102" s="2">
        <f t="shared" si="790"/>
        <v>3.0931586608442529E-2</v>
      </c>
      <c r="N2102" s="55">
        <v>249</v>
      </c>
      <c r="O2102" s="55">
        <v>2414</v>
      </c>
      <c r="Q2102" s="55">
        <v>67</v>
      </c>
      <c r="R2102" s="55">
        <v>18</v>
      </c>
      <c r="Y2102" s="55">
        <v>0</v>
      </c>
      <c r="AG2102" s="7">
        <f>IF(Q2102&gt;0,RANK(Q2102,(N2102:P2102,Q2102:AE2102)),0)</f>
        <v>3</v>
      </c>
      <c r="AH2102" s="7">
        <f>IF(R2102&gt;0,RANK(R2102,(N2102:P2102,Q2102:AE2102)),0)</f>
        <v>4</v>
      </c>
      <c r="AI2102" s="7">
        <f>IF(T2102&gt;0,RANK(T2102,(N2102:P2102,Q2102:AE2102)),0)</f>
        <v>0</v>
      </c>
      <c r="AJ2102" s="7">
        <f>IF(S2102&gt;0,RANK(S2102,(N2102:P2102,Q2102:AE2102)),0)</f>
        <v>0</v>
      </c>
      <c r="AK2102" s="2">
        <f t="shared" si="791"/>
        <v>2.438136826783115E-2</v>
      </c>
      <c r="AL2102" s="2">
        <f t="shared" si="792"/>
        <v>6.5502183406113534E-3</v>
      </c>
      <c r="AM2102" s="2">
        <f t="shared" si="793"/>
        <v>0</v>
      </c>
      <c r="AN2102" s="2">
        <f t="shared" si="794"/>
        <v>0</v>
      </c>
      <c r="AP2102" t="s">
        <v>1050</v>
      </c>
      <c r="AQ2102" t="s">
        <v>2082</v>
      </c>
      <c r="AT2102">
        <v>2</v>
      </c>
      <c r="AU2102" s="95">
        <v>48</v>
      </c>
      <c r="AV2102" s="97">
        <v>341</v>
      </c>
      <c r="AW2102" s="100">
        <f t="shared" si="797"/>
        <v>48341</v>
      </c>
      <c r="AY2102" s="7" t="s">
        <v>1461</v>
      </c>
    </row>
    <row r="2103" spans="1:51" ht="13" hidden="1" customHeight="1" outlineLevel="1">
      <c r="A2103" t="s">
        <v>1607</v>
      </c>
      <c r="B2103" t="s">
        <v>2082</v>
      </c>
      <c r="C2103" s="1">
        <f t="shared" si="786"/>
        <v>3045</v>
      </c>
      <c r="D2103" s="7">
        <f>IF(N2103&gt;0, RANK(N2103,(N2103:P2103,Q2103:AE2103)),0)</f>
        <v>2</v>
      </c>
      <c r="E2103" s="7">
        <f>IF(O2103&gt;0,RANK(O2103,(N2103:P2103,Q2103:AE2103)),0)</f>
        <v>1</v>
      </c>
      <c r="F2103" s="7">
        <f>IF(P2103&gt;0,RANK(P2103,(N2103:P2103,Q2103:AE2103)),0)</f>
        <v>0</v>
      </c>
      <c r="G2103" s="1">
        <f t="shared" si="795"/>
        <v>1012</v>
      </c>
      <c r="H2103" s="2">
        <f t="shared" si="796"/>
        <v>0.33234811165845651</v>
      </c>
      <c r="I2103" s="2"/>
      <c r="J2103" s="2">
        <f t="shared" si="787"/>
        <v>0.32118226600985222</v>
      </c>
      <c r="K2103" s="2">
        <f t="shared" si="788"/>
        <v>0.65353037766830868</v>
      </c>
      <c r="L2103" s="2">
        <f t="shared" si="789"/>
        <v>0</v>
      </c>
      <c r="M2103" s="2">
        <f t="shared" si="790"/>
        <v>2.5287356321839094E-2</v>
      </c>
      <c r="N2103" s="55">
        <v>978</v>
      </c>
      <c r="O2103" s="55">
        <v>1990</v>
      </c>
      <c r="Q2103" s="55">
        <v>65</v>
      </c>
      <c r="R2103" s="55">
        <v>11</v>
      </c>
      <c r="Y2103" s="55">
        <v>1</v>
      </c>
      <c r="AG2103" s="7">
        <f>IF(Q2103&gt;0,RANK(Q2103,(N2103:P2103,Q2103:AE2103)),0)</f>
        <v>3</v>
      </c>
      <c r="AH2103" s="7">
        <f>IF(R2103&gt;0,RANK(R2103,(N2103:P2103,Q2103:AE2103)),0)</f>
        <v>4</v>
      </c>
      <c r="AI2103" s="7">
        <f>IF(T2103&gt;0,RANK(T2103,(N2103:P2103,Q2103:AE2103)),0)</f>
        <v>0</v>
      </c>
      <c r="AJ2103" s="7">
        <f>IF(S2103&gt;0,RANK(S2103,(N2103:P2103,Q2103:AE2103)),0)</f>
        <v>0</v>
      </c>
      <c r="AK2103" s="2">
        <f t="shared" si="791"/>
        <v>2.1346469622331693E-2</v>
      </c>
      <c r="AL2103" s="2">
        <f t="shared" si="792"/>
        <v>3.6124794745484401E-3</v>
      </c>
      <c r="AM2103" s="2">
        <f t="shared" si="793"/>
        <v>0</v>
      </c>
      <c r="AN2103" s="2">
        <f t="shared" si="794"/>
        <v>0</v>
      </c>
      <c r="AP2103" t="s">
        <v>1607</v>
      </c>
      <c r="AQ2103" t="s">
        <v>2082</v>
      </c>
      <c r="AT2103">
        <v>2</v>
      </c>
      <c r="AU2103" s="95">
        <v>48</v>
      </c>
      <c r="AV2103" s="97">
        <v>343</v>
      </c>
      <c r="AW2103" s="100">
        <f t="shared" si="797"/>
        <v>48343</v>
      </c>
      <c r="AY2103" s="7" t="s">
        <v>1461</v>
      </c>
    </row>
    <row r="2104" spans="1:51" ht="13" hidden="1" customHeight="1" outlineLevel="1">
      <c r="A2104" t="s">
        <v>609</v>
      </c>
      <c r="B2104" t="s">
        <v>2082</v>
      </c>
      <c r="C2104" s="1">
        <f t="shared" si="786"/>
        <v>363</v>
      </c>
      <c r="D2104" s="7">
        <f>IF(N2104&gt;0, RANK(N2104,(N2104:P2104,Q2104:AE2104)),0)</f>
        <v>2</v>
      </c>
      <c r="E2104" s="7">
        <f>IF(O2104&gt;0,RANK(O2104,(N2104:P2104,Q2104:AE2104)),0)</f>
        <v>1</v>
      </c>
      <c r="F2104" s="7">
        <f>IF(P2104&gt;0,RANK(P2104,(N2104:P2104,Q2104:AE2104)),0)</f>
        <v>0</v>
      </c>
      <c r="G2104" s="1">
        <f t="shared" si="795"/>
        <v>334</v>
      </c>
      <c r="H2104" s="2">
        <f t="shared" si="796"/>
        <v>0.92011019283746553</v>
      </c>
      <c r="I2104" s="2"/>
      <c r="J2104" s="2">
        <f t="shared" si="787"/>
        <v>3.3057851239669422E-2</v>
      </c>
      <c r="K2104" s="2">
        <f t="shared" si="788"/>
        <v>0.95316804407713496</v>
      </c>
      <c r="L2104" s="2">
        <f t="shared" si="789"/>
        <v>0</v>
      </c>
      <c r="M2104" s="2">
        <f t="shared" si="790"/>
        <v>1.377410468319562E-2</v>
      </c>
      <c r="N2104" s="55">
        <v>12</v>
      </c>
      <c r="O2104" s="55">
        <v>346</v>
      </c>
      <c r="Q2104" s="55">
        <v>3</v>
      </c>
      <c r="R2104" s="55">
        <v>2</v>
      </c>
      <c r="Y2104" s="55">
        <v>0</v>
      </c>
      <c r="AG2104" s="7">
        <f>IF(Q2104&gt;0,RANK(Q2104,(N2104:P2104,Q2104:AE2104)),0)</f>
        <v>3</v>
      </c>
      <c r="AH2104" s="7">
        <f>IF(R2104&gt;0,RANK(R2104,(N2104:P2104,Q2104:AE2104)),0)</f>
        <v>4</v>
      </c>
      <c r="AI2104" s="7">
        <f>IF(T2104&gt;0,RANK(T2104,(N2104:P2104,Q2104:AE2104)),0)</f>
        <v>0</v>
      </c>
      <c r="AJ2104" s="7">
        <f>IF(S2104&gt;0,RANK(S2104,(N2104:P2104,Q2104:AE2104)),0)</f>
        <v>0</v>
      </c>
      <c r="AK2104" s="2">
        <f t="shared" si="791"/>
        <v>8.2644628099173556E-3</v>
      </c>
      <c r="AL2104" s="2">
        <f t="shared" si="792"/>
        <v>5.5096418732782371E-3</v>
      </c>
      <c r="AM2104" s="2">
        <f t="shared" si="793"/>
        <v>0</v>
      </c>
      <c r="AN2104" s="2">
        <f t="shared" si="794"/>
        <v>0</v>
      </c>
      <c r="AP2104" t="s">
        <v>609</v>
      </c>
      <c r="AQ2104" t="s">
        <v>2082</v>
      </c>
      <c r="AT2104">
        <v>2</v>
      </c>
      <c r="AU2104" s="95">
        <v>48</v>
      </c>
      <c r="AV2104" s="97">
        <v>345</v>
      </c>
      <c r="AW2104" s="100">
        <f t="shared" si="797"/>
        <v>48345</v>
      </c>
      <c r="AY2104" s="7" t="s">
        <v>1461</v>
      </c>
    </row>
    <row r="2105" spans="1:51" ht="13" hidden="1" customHeight="1" outlineLevel="1">
      <c r="A2105" t="s">
        <v>1818</v>
      </c>
      <c r="B2105" t="s">
        <v>2082</v>
      </c>
      <c r="C2105" s="1">
        <f t="shared" si="786"/>
        <v>11735</v>
      </c>
      <c r="D2105" s="7">
        <f>IF(N2105&gt;0, RANK(N2105,(N2105:P2105,Q2105:AE2105)),0)</f>
        <v>2</v>
      </c>
      <c r="E2105" s="7">
        <f>IF(O2105&gt;0,RANK(O2105,(N2105:P2105,Q2105:AE2105)),0)</f>
        <v>1</v>
      </c>
      <c r="F2105" s="7">
        <f>IF(P2105&gt;0,RANK(P2105,(N2105:P2105,Q2105:AE2105)),0)</f>
        <v>0</v>
      </c>
      <c r="G2105" s="1">
        <f t="shared" si="795"/>
        <v>6370</v>
      </c>
      <c r="H2105" s="2">
        <f t="shared" si="796"/>
        <v>0.54282062207072856</v>
      </c>
      <c r="I2105" s="2"/>
      <c r="J2105" s="2">
        <f t="shared" si="787"/>
        <v>0.2127822752449936</v>
      </c>
      <c r="K2105" s="2">
        <f t="shared" si="788"/>
        <v>0.75560289731572217</v>
      </c>
      <c r="L2105" s="2">
        <f t="shared" si="789"/>
        <v>0</v>
      </c>
      <c r="M2105" s="2">
        <f t="shared" si="790"/>
        <v>3.1614827439284232E-2</v>
      </c>
      <c r="N2105" s="55">
        <v>2497</v>
      </c>
      <c r="O2105" s="55">
        <v>8867</v>
      </c>
      <c r="Q2105" s="55">
        <v>295</v>
      </c>
      <c r="R2105" s="55">
        <v>75</v>
      </c>
      <c r="Y2105" s="55">
        <v>1</v>
      </c>
      <c r="AG2105" s="7">
        <f>IF(Q2105&gt;0,RANK(Q2105,(N2105:P2105,Q2105:AE2105)),0)</f>
        <v>3</v>
      </c>
      <c r="AH2105" s="7">
        <f>IF(R2105&gt;0,RANK(R2105,(N2105:P2105,Q2105:AE2105)),0)</f>
        <v>4</v>
      </c>
      <c r="AI2105" s="7">
        <f>IF(T2105&gt;0,RANK(T2105,(N2105:P2105,Q2105:AE2105)),0)</f>
        <v>0</v>
      </c>
      <c r="AJ2105" s="7">
        <f>IF(S2105&gt;0,RANK(S2105,(N2105:P2105,Q2105:AE2105)),0)</f>
        <v>0</v>
      </c>
      <c r="AK2105" s="2">
        <f t="shared" si="791"/>
        <v>2.5138474648487431E-2</v>
      </c>
      <c r="AL2105" s="2">
        <f t="shared" si="792"/>
        <v>6.3911376224968048E-3</v>
      </c>
      <c r="AM2105" s="2">
        <f t="shared" si="793"/>
        <v>0</v>
      </c>
      <c r="AN2105" s="2">
        <f t="shared" si="794"/>
        <v>0</v>
      </c>
      <c r="AP2105" t="s">
        <v>1818</v>
      </c>
      <c r="AQ2105" t="s">
        <v>2082</v>
      </c>
      <c r="AT2105">
        <v>2</v>
      </c>
      <c r="AU2105" s="95">
        <v>48</v>
      </c>
      <c r="AV2105" s="97">
        <v>347</v>
      </c>
      <c r="AW2105" s="100">
        <f t="shared" si="797"/>
        <v>48347</v>
      </c>
      <c r="AY2105" s="7" t="s">
        <v>1461</v>
      </c>
    </row>
    <row r="2106" spans="1:51" ht="13" hidden="1" customHeight="1" outlineLevel="1">
      <c r="A2106" t="s">
        <v>1107</v>
      </c>
      <c r="B2106" t="s">
        <v>2082</v>
      </c>
      <c r="C2106" s="1">
        <f t="shared" si="786"/>
        <v>9376</v>
      </c>
      <c r="D2106" s="7">
        <f>IF(N2106&gt;0, RANK(N2106,(N2106:P2106,Q2106:AE2106)),0)</f>
        <v>2</v>
      </c>
      <c r="E2106" s="7">
        <f>IF(O2106&gt;0,RANK(O2106,(N2106:P2106,Q2106:AE2106)),0)</f>
        <v>1</v>
      </c>
      <c r="F2106" s="7">
        <f>IF(P2106&gt;0,RANK(P2106,(N2106:P2106,Q2106:AE2106)),0)</f>
        <v>0</v>
      </c>
      <c r="G2106" s="1">
        <f t="shared" si="795"/>
        <v>5169</v>
      </c>
      <c r="H2106" s="2">
        <f t="shared" si="796"/>
        <v>0.5513011945392492</v>
      </c>
      <c r="I2106" s="2"/>
      <c r="J2106" s="2">
        <f t="shared" si="787"/>
        <v>0.2090443686006826</v>
      </c>
      <c r="K2106" s="2">
        <f t="shared" si="788"/>
        <v>0.76034556313993173</v>
      </c>
      <c r="L2106" s="2">
        <f t="shared" si="789"/>
        <v>0</v>
      </c>
      <c r="M2106" s="2">
        <f t="shared" si="790"/>
        <v>3.0610068259385614E-2</v>
      </c>
      <c r="N2106" s="55">
        <v>1960</v>
      </c>
      <c r="O2106" s="55">
        <v>7129</v>
      </c>
      <c r="Q2106" s="55">
        <v>214</v>
      </c>
      <c r="R2106" s="55">
        <v>73</v>
      </c>
      <c r="Y2106" s="55">
        <v>0</v>
      </c>
      <c r="AG2106" s="7">
        <f>IF(Q2106&gt;0,RANK(Q2106,(N2106:P2106,Q2106:AE2106)),0)</f>
        <v>3</v>
      </c>
      <c r="AH2106" s="7">
        <f>IF(R2106&gt;0,RANK(R2106,(N2106:P2106,Q2106:AE2106)),0)</f>
        <v>4</v>
      </c>
      <c r="AI2106" s="7">
        <f>IF(T2106&gt;0,RANK(T2106,(N2106:P2106,Q2106:AE2106)),0)</f>
        <v>0</v>
      </c>
      <c r="AJ2106" s="7">
        <f>IF(S2106&gt;0,RANK(S2106,(N2106:P2106,Q2106:AE2106)),0)</f>
        <v>0</v>
      </c>
      <c r="AK2106" s="2">
        <f t="shared" si="791"/>
        <v>2.2824232081911262E-2</v>
      </c>
      <c r="AL2106" s="2">
        <f t="shared" si="792"/>
        <v>7.7858361774744023E-3</v>
      </c>
      <c r="AM2106" s="2">
        <f t="shared" si="793"/>
        <v>0</v>
      </c>
      <c r="AN2106" s="2">
        <f t="shared" si="794"/>
        <v>0</v>
      </c>
      <c r="AP2106" t="s">
        <v>1107</v>
      </c>
      <c r="AQ2106" t="s">
        <v>2082</v>
      </c>
      <c r="AT2106">
        <v>2</v>
      </c>
      <c r="AU2106" s="95">
        <v>48</v>
      </c>
      <c r="AV2106" s="97">
        <v>349</v>
      </c>
      <c r="AW2106" s="100">
        <f t="shared" si="797"/>
        <v>48349</v>
      </c>
      <c r="AY2106" s="7" t="s">
        <v>1461</v>
      </c>
    </row>
    <row r="2107" spans="1:51" ht="13" hidden="1" customHeight="1" outlineLevel="1">
      <c r="A2107" t="s">
        <v>1733</v>
      </c>
      <c r="B2107" t="s">
        <v>2082</v>
      </c>
      <c r="C2107" s="1">
        <f t="shared" si="786"/>
        <v>2855</v>
      </c>
      <c r="D2107" s="7">
        <f>IF(N2107&gt;0, RANK(N2107,(N2107:P2107,Q2107:AE2107)),0)</f>
        <v>2</v>
      </c>
      <c r="E2107" s="7">
        <f>IF(O2107&gt;0,RANK(O2107,(N2107:P2107,Q2107:AE2107)),0)</f>
        <v>1</v>
      </c>
      <c r="F2107" s="7">
        <f>IF(P2107&gt;0,RANK(P2107,(N2107:P2107,Q2107:AE2107)),0)</f>
        <v>0</v>
      </c>
      <c r="G2107" s="1">
        <f t="shared" si="795"/>
        <v>1393</v>
      </c>
      <c r="H2107" s="2">
        <f t="shared" si="796"/>
        <v>0.48791593695271451</v>
      </c>
      <c r="I2107" s="2"/>
      <c r="J2107" s="2">
        <f t="shared" si="787"/>
        <v>0.23817863397548161</v>
      </c>
      <c r="K2107" s="2">
        <f t="shared" si="788"/>
        <v>0.72609457092819618</v>
      </c>
      <c r="L2107" s="2">
        <f t="shared" si="789"/>
        <v>0</v>
      </c>
      <c r="M2107" s="2">
        <f t="shared" si="790"/>
        <v>3.572679509632215E-2</v>
      </c>
      <c r="N2107" s="55">
        <v>680</v>
      </c>
      <c r="O2107" s="55">
        <v>2073</v>
      </c>
      <c r="Q2107" s="55">
        <v>85</v>
      </c>
      <c r="R2107" s="55">
        <v>17</v>
      </c>
      <c r="Y2107" s="55">
        <v>0</v>
      </c>
      <c r="AG2107" s="7">
        <f>IF(Q2107&gt;0,RANK(Q2107,(N2107:P2107,Q2107:AE2107)),0)</f>
        <v>3</v>
      </c>
      <c r="AH2107" s="7">
        <f>IF(R2107&gt;0,RANK(R2107,(N2107:P2107,Q2107:AE2107)),0)</f>
        <v>4</v>
      </c>
      <c r="AI2107" s="7">
        <f>IF(T2107&gt;0,RANK(T2107,(N2107:P2107,Q2107:AE2107)),0)</f>
        <v>0</v>
      </c>
      <c r="AJ2107" s="7">
        <f>IF(S2107&gt;0,RANK(S2107,(N2107:P2107,Q2107:AE2107)),0)</f>
        <v>0</v>
      </c>
      <c r="AK2107" s="2">
        <f t="shared" si="791"/>
        <v>2.9772329246935202E-2</v>
      </c>
      <c r="AL2107" s="2">
        <f t="shared" si="792"/>
        <v>5.9544658493870407E-3</v>
      </c>
      <c r="AM2107" s="2">
        <f t="shared" si="793"/>
        <v>0</v>
      </c>
      <c r="AN2107" s="2">
        <f t="shared" si="794"/>
        <v>0</v>
      </c>
      <c r="AP2107" t="s">
        <v>1733</v>
      </c>
      <c r="AQ2107" t="s">
        <v>2082</v>
      </c>
      <c r="AT2107">
        <v>2</v>
      </c>
      <c r="AU2107" s="95">
        <v>48</v>
      </c>
      <c r="AV2107" s="97">
        <v>351</v>
      </c>
      <c r="AW2107" s="100">
        <f t="shared" si="797"/>
        <v>48351</v>
      </c>
      <c r="AY2107" s="7" t="s">
        <v>1461</v>
      </c>
    </row>
    <row r="2108" spans="1:51" ht="13" hidden="1" customHeight="1" outlineLevel="1">
      <c r="A2108" t="s">
        <v>464</v>
      </c>
      <c r="B2108" t="s">
        <v>2082</v>
      </c>
      <c r="C2108" s="1">
        <f t="shared" si="786"/>
        <v>2595</v>
      </c>
      <c r="D2108" s="7">
        <f>IF(N2108&gt;0, RANK(N2108,(N2108:P2108,Q2108:AE2108)),0)</f>
        <v>2</v>
      </c>
      <c r="E2108" s="7">
        <f>IF(O2108&gt;0,RANK(O2108,(N2108:P2108,Q2108:AE2108)),0)</f>
        <v>1</v>
      </c>
      <c r="F2108" s="7">
        <f>IF(P2108&gt;0,RANK(P2108,(N2108:P2108,Q2108:AE2108)),0)</f>
        <v>0</v>
      </c>
      <c r="G2108" s="1">
        <f t="shared" si="795"/>
        <v>1653</v>
      </c>
      <c r="H2108" s="2">
        <f t="shared" si="796"/>
        <v>0.63699421965317915</v>
      </c>
      <c r="I2108" s="2"/>
      <c r="J2108" s="2">
        <f t="shared" si="787"/>
        <v>0.16146435452793834</v>
      </c>
      <c r="K2108" s="2">
        <f t="shared" si="788"/>
        <v>0.79845857418111754</v>
      </c>
      <c r="L2108" s="2">
        <f t="shared" si="789"/>
        <v>0</v>
      </c>
      <c r="M2108" s="2">
        <f t="shared" si="790"/>
        <v>4.0077071290944066E-2</v>
      </c>
      <c r="N2108" s="55">
        <v>419</v>
      </c>
      <c r="O2108" s="55">
        <v>2072</v>
      </c>
      <c r="Q2108" s="55">
        <v>78</v>
      </c>
      <c r="R2108" s="55">
        <v>26</v>
      </c>
      <c r="Y2108" s="55">
        <v>0</v>
      </c>
      <c r="AG2108" s="7">
        <f>IF(Q2108&gt;0,RANK(Q2108,(N2108:P2108,Q2108:AE2108)),0)</f>
        <v>3</v>
      </c>
      <c r="AH2108" s="7">
        <f>IF(R2108&gt;0,RANK(R2108,(N2108:P2108,Q2108:AE2108)),0)</f>
        <v>4</v>
      </c>
      <c r="AI2108" s="7">
        <f>IF(T2108&gt;0,RANK(T2108,(N2108:P2108,Q2108:AE2108)),0)</f>
        <v>0</v>
      </c>
      <c r="AJ2108" s="7">
        <f>IF(S2108&gt;0,RANK(S2108,(N2108:P2108,Q2108:AE2108)),0)</f>
        <v>0</v>
      </c>
      <c r="AK2108" s="2">
        <f t="shared" si="791"/>
        <v>3.0057803468208091E-2</v>
      </c>
      <c r="AL2108" s="2">
        <f t="shared" si="792"/>
        <v>1.001926782273603E-2</v>
      </c>
      <c r="AM2108" s="2">
        <f t="shared" si="793"/>
        <v>0</v>
      </c>
      <c r="AN2108" s="2">
        <f t="shared" si="794"/>
        <v>0</v>
      </c>
      <c r="AP2108" t="s">
        <v>464</v>
      </c>
      <c r="AQ2108" t="s">
        <v>2082</v>
      </c>
      <c r="AT2108">
        <v>2</v>
      </c>
      <c r="AU2108" s="95">
        <v>48</v>
      </c>
      <c r="AV2108" s="97">
        <v>353</v>
      </c>
      <c r="AW2108" s="100">
        <f t="shared" si="797"/>
        <v>48353</v>
      </c>
      <c r="AY2108" s="7" t="s">
        <v>1461</v>
      </c>
    </row>
    <row r="2109" spans="1:51" ht="13" hidden="1" customHeight="1" outlineLevel="1">
      <c r="A2109" t="s">
        <v>1431</v>
      </c>
      <c r="B2109" t="s">
        <v>2082</v>
      </c>
      <c r="C2109" s="1">
        <f t="shared" si="786"/>
        <v>55758</v>
      </c>
      <c r="D2109" s="7">
        <f>IF(N2109&gt;0, RANK(N2109,(N2109:P2109,Q2109:AE2109)),0)</f>
        <v>2</v>
      </c>
      <c r="E2109" s="7">
        <f>IF(O2109&gt;0,RANK(O2109,(N2109:P2109,Q2109:AE2109)),0)</f>
        <v>1</v>
      </c>
      <c r="F2109" s="7">
        <f>IF(P2109&gt;0,RANK(P2109,(N2109:P2109,Q2109:AE2109)),0)</f>
        <v>0</v>
      </c>
      <c r="G2109" s="1">
        <f t="shared" si="795"/>
        <v>10589</v>
      </c>
      <c r="H2109" s="2">
        <f t="shared" si="796"/>
        <v>0.18990996807632984</v>
      </c>
      <c r="I2109" s="2"/>
      <c r="J2109" s="2">
        <f t="shared" si="787"/>
        <v>0.38091394956777502</v>
      </c>
      <c r="K2109" s="2">
        <f t="shared" si="788"/>
        <v>0.57082391764410489</v>
      </c>
      <c r="L2109" s="2">
        <f t="shared" si="789"/>
        <v>0</v>
      </c>
      <c r="M2109" s="2">
        <f t="shared" si="790"/>
        <v>4.8262132788120082E-2</v>
      </c>
      <c r="N2109" s="55">
        <v>21239</v>
      </c>
      <c r="O2109" s="55">
        <v>31828</v>
      </c>
      <c r="Q2109" s="55">
        <v>1567</v>
      </c>
      <c r="R2109" s="55">
        <v>1123</v>
      </c>
      <c r="Y2109" s="55">
        <v>1</v>
      </c>
      <c r="AG2109" s="7">
        <f>IF(Q2109&gt;0,RANK(Q2109,(N2109:P2109,Q2109:AE2109)),0)</f>
        <v>3</v>
      </c>
      <c r="AH2109" s="7">
        <f>IF(R2109&gt;0,RANK(R2109,(N2109:P2109,Q2109:AE2109)),0)</f>
        <v>4</v>
      </c>
      <c r="AI2109" s="7">
        <f>IF(T2109&gt;0,RANK(T2109,(N2109:P2109,Q2109:AE2109)),0)</f>
        <v>0</v>
      </c>
      <c r="AJ2109" s="7">
        <f>IF(S2109&gt;0,RANK(S2109,(N2109:P2109,Q2109:AE2109)),0)</f>
        <v>0</v>
      </c>
      <c r="AK2109" s="2">
        <f t="shared" si="791"/>
        <v>2.8103590516159117E-2</v>
      </c>
      <c r="AL2109" s="2">
        <f t="shared" si="792"/>
        <v>2.0140607625811543E-2</v>
      </c>
      <c r="AM2109" s="2">
        <f t="shared" si="793"/>
        <v>0</v>
      </c>
      <c r="AN2109" s="2">
        <f t="shared" si="794"/>
        <v>0</v>
      </c>
      <c r="AP2109" t="s">
        <v>1431</v>
      </c>
      <c r="AQ2109" t="s">
        <v>2082</v>
      </c>
      <c r="AT2109">
        <v>2</v>
      </c>
      <c r="AU2109" s="95">
        <v>48</v>
      </c>
      <c r="AV2109" s="97">
        <v>355</v>
      </c>
      <c r="AW2109" s="100">
        <f t="shared" si="797"/>
        <v>48355</v>
      </c>
      <c r="AY2109" s="7" t="s">
        <v>1461</v>
      </c>
    </row>
    <row r="2110" spans="1:51" ht="13" hidden="1" customHeight="1" outlineLevel="1">
      <c r="A2110" t="s">
        <v>411</v>
      </c>
      <c r="B2110" t="s">
        <v>2082</v>
      </c>
      <c r="C2110" s="1">
        <f t="shared" si="786"/>
        <v>1581</v>
      </c>
      <c r="D2110" s="7">
        <f>IF(N2110&gt;0, RANK(N2110,(N2110:P2110,Q2110:AE2110)),0)</f>
        <v>2</v>
      </c>
      <c r="E2110" s="7">
        <f>IF(O2110&gt;0,RANK(O2110,(N2110:P2110,Q2110:AE2110)),0)</f>
        <v>1</v>
      </c>
      <c r="F2110" s="7">
        <f>IF(P2110&gt;0,RANK(P2110,(N2110:P2110,Q2110:AE2110)),0)</f>
        <v>0</v>
      </c>
      <c r="G2110" s="1">
        <f t="shared" si="795"/>
        <v>1430</v>
      </c>
      <c r="H2110" s="2">
        <f t="shared" si="796"/>
        <v>0.90449082858950036</v>
      </c>
      <c r="I2110" s="2"/>
      <c r="J2110" s="2">
        <f t="shared" si="787"/>
        <v>3.3523086654016446E-2</v>
      </c>
      <c r="K2110" s="2">
        <f t="shared" si="788"/>
        <v>0.93801391524351674</v>
      </c>
      <c r="L2110" s="2">
        <f t="shared" si="789"/>
        <v>0</v>
      </c>
      <c r="M2110" s="2">
        <f t="shared" si="790"/>
        <v>2.8462998102466774E-2</v>
      </c>
      <c r="N2110" s="55">
        <v>53</v>
      </c>
      <c r="O2110" s="55">
        <v>1483</v>
      </c>
      <c r="Q2110" s="55">
        <v>37</v>
      </c>
      <c r="R2110" s="55">
        <v>7</v>
      </c>
      <c r="Y2110" s="55">
        <v>1</v>
      </c>
      <c r="AG2110" s="7">
        <f>IF(Q2110&gt;0,RANK(Q2110,(N2110:P2110,Q2110:AE2110)),0)</f>
        <v>3</v>
      </c>
      <c r="AH2110" s="7">
        <f>IF(R2110&gt;0,RANK(R2110,(N2110:P2110,Q2110:AE2110)),0)</f>
        <v>4</v>
      </c>
      <c r="AI2110" s="7">
        <f>IF(T2110&gt;0,RANK(T2110,(N2110:P2110,Q2110:AE2110)),0)</f>
        <v>0</v>
      </c>
      <c r="AJ2110" s="7">
        <f>IF(S2110&gt;0,RANK(S2110,(N2110:P2110,Q2110:AE2110)),0)</f>
        <v>0</v>
      </c>
      <c r="AK2110" s="2">
        <f t="shared" si="791"/>
        <v>2.3402909550917141E-2</v>
      </c>
      <c r="AL2110" s="2">
        <f t="shared" si="792"/>
        <v>4.4275774826059459E-3</v>
      </c>
      <c r="AM2110" s="2">
        <f t="shared" si="793"/>
        <v>0</v>
      </c>
      <c r="AN2110" s="2">
        <f t="shared" si="794"/>
        <v>0</v>
      </c>
      <c r="AP2110" t="s">
        <v>411</v>
      </c>
      <c r="AQ2110" t="s">
        <v>2082</v>
      </c>
      <c r="AT2110">
        <v>2</v>
      </c>
      <c r="AU2110" s="95">
        <v>48</v>
      </c>
      <c r="AV2110" s="97">
        <v>357</v>
      </c>
      <c r="AW2110" s="100">
        <f t="shared" si="797"/>
        <v>48357</v>
      </c>
      <c r="AY2110" s="7" t="s">
        <v>1461</v>
      </c>
    </row>
    <row r="2111" spans="1:51" ht="13" hidden="1" customHeight="1" outlineLevel="1">
      <c r="A2111" t="s">
        <v>64</v>
      </c>
      <c r="B2111" t="s">
        <v>2082</v>
      </c>
      <c r="C2111" s="1">
        <f t="shared" si="786"/>
        <v>557</v>
      </c>
      <c r="D2111" s="7">
        <f>IF(N2111&gt;0, RANK(N2111,(N2111:P2111,Q2111:AE2111)),0)</f>
        <v>2</v>
      </c>
      <c r="E2111" s="7">
        <f>IF(O2111&gt;0,RANK(O2111,(N2111:P2111,Q2111:AE2111)),0)</f>
        <v>1</v>
      </c>
      <c r="F2111" s="7">
        <f>IF(P2111&gt;0,RANK(P2111,(N2111:P2111,Q2111:AE2111)),0)</f>
        <v>0</v>
      </c>
      <c r="G2111" s="1">
        <f t="shared" si="795"/>
        <v>494</v>
      </c>
      <c r="H2111" s="2">
        <f t="shared" si="796"/>
        <v>0.88689407540394971</v>
      </c>
      <c r="I2111" s="2"/>
      <c r="J2111" s="2">
        <f t="shared" si="787"/>
        <v>4.3087971274685818E-2</v>
      </c>
      <c r="K2111" s="2">
        <f t="shared" si="788"/>
        <v>0.9299820466786356</v>
      </c>
      <c r="L2111" s="2">
        <f t="shared" si="789"/>
        <v>0</v>
      </c>
      <c r="M2111" s="2">
        <f t="shared" si="790"/>
        <v>2.6929982046678624E-2</v>
      </c>
      <c r="N2111" s="55">
        <v>24</v>
      </c>
      <c r="O2111" s="55">
        <v>518</v>
      </c>
      <c r="Q2111" s="55">
        <v>11</v>
      </c>
      <c r="R2111" s="55">
        <v>4</v>
      </c>
      <c r="Y2111" s="55">
        <v>0</v>
      </c>
      <c r="AG2111" s="7">
        <f>IF(Q2111&gt;0,RANK(Q2111,(N2111:P2111,Q2111:AE2111)),0)</f>
        <v>3</v>
      </c>
      <c r="AH2111" s="7">
        <f>IF(R2111&gt;0,RANK(R2111,(N2111:P2111,Q2111:AE2111)),0)</f>
        <v>4</v>
      </c>
      <c r="AI2111" s="7">
        <f>IF(T2111&gt;0,RANK(T2111,(N2111:P2111,Q2111:AE2111)),0)</f>
        <v>0</v>
      </c>
      <c r="AJ2111" s="7">
        <f>IF(S2111&gt;0,RANK(S2111,(N2111:P2111,Q2111:AE2111)),0)</f>
        <v>0</v>
      </c>
      <c r="AK2111" s="2">
        <f t="shared" si="791"/>
        <v>1.9748653500897665E-2</v>
      </c>
      <c r="AL2111" s="2">
        <f t="shared" si="792"/>
        <v>7.1813285457809697E-3</v>
      </c>
      <c r="AM2111" s="2">
        <f t="shared" si="793"/>
        <v>0</v>
      </c>
      <c r="AN2111" s="2">
        <f t="shared" si="794"/>
        <v>0</v>
      </c>
      <c r="AP2111" t="s">
        <v>64</v>
      </c>
      <c r="AQ2111" t="s">
        <v>2082</v>
      </c>
      <c r="AT2111">
        <v>2</v>
      </c>
      <c r="AU2111" s="95">
        <v>48</v>
      </c>
      <c r="AV2111" s="97">
        <v>359</v>
      </c>
      <c r="AW2111" s="100">
        <f t="shared" si="797"/>
        <v>48359</v>
      </c>
      <c r="AY2111" s="7" t="s">
        <v>1461</v>
      </c>
    </row>
    <row r="2112" spans="1:51" ht="13" hidden="1" customHeight="1" outlineLevel="1">
      <c r="A2112" t="s">
        <v>2584</v>
      </c>
      <c r="B2112" t="s">
        <v>2082</v>
      </c>
      <c r="C2112" s="1">
        <f t="shared" si="786"/>
        <v>17065</v>
      </c>
      <c r="D2112" s="7">
        <f>IF(N2112&gt;0, RANK(N2112,(N2112:P2112,Q2112:AE2112)),0)</f>
        <v>2</v>
      </c>
      <c r="E2112" s="7">
        <f>IF(O2112&gt;0,RANK(O2112,(N2112:P2112,Q2112:AE2112)),0)</f>
        <v>1</v>
      </c>
      <c r="F2112" s="7">
        <f>IF(P2112&gt;0,RANK(P2112,(N2112:P2112,Q2112:AE2112)),0)</f>
        <v>0</v>
      </c>
      <c r="G2112" s="1">
        <f t="shared" si="795"/>
        <v>9814</v>
      </c>
      <c r="H2112" s="2">
        <f t="shared" si="796"/>
        <v>0.57509522414298275</v>
      </c>
      <c r="I2112" s="2"/>
      <c r="J2112" s="2">
        <f t="shared" si="787"/>
        <v>0.19794901845883386</v>
      </c>
      <c r="K2112" s="2">
        <f t="shared" si="788"/>
        <v>0.77304424260181659</v>
      </c>
      <c r="L2112" s="2">
        <f t="shared" si="789"/>
        <v>0</v>
      </c>
      <c r="M2112" s="2">
        <f t="shared" si="790"/>
        <v>2.9006738939349574E-2</v>
      </c>
      <c r="N2112" s="55">
        <v>3378</v>
      </c>
      <c r="O2112" s="55">
        <v>13192</v>
      </c>
      <c r="Q2112" s="55">
        <v>417</v>
      </c>
      <c r="R2112" s="55">
        <v>77</v>
      </c>
      <c r="Y2112" s="55">
        <v>1</v>
      </c>
      <c r="AG2112" s="7">
        <f>IF(Q2112&gt;0,RANK(Q2112,(N2112:P2112,Q2112:AE2112)),0)</f>
        <v>3</v>
      </c>
      <c r="AH2112" s="7">
        <f>IF(R2112&gt;0,RANK(R2112,(N2112:P2112,Q2112:AE2112)),0)</f>
        <v>4</v>
      </c>
      <c r="AI2112" s="7">
        <f>IF(T2112&gt;0,RANK(T2112,(N2112:P2112,Q2112:AE2112)),0)</f>
        <v>0</v>
      </c>
      <c r="AJ2112" s="7">
        <f>IF(S2112&gt;0,RANK(S2112,(N2112:P2112,Q2112:AE2112)),0)</f>
        <v>0</v>
      </c>
      <c r="AK2112" s="2">
        <f t="shared" si="791"/>
        <v>2.4435980076179316E-2</v>
      </c>
      <c r="AL2112" s="2">
        <f t="shared" si="792"/>
        <v>4.5121593905654853E-3</v>
      </c>
      <c r="AM2112" s="2">
        <f t="shared" si="793"/>
        <v>0</v>
      </c>
      <c r="AN2112" s="2">
        <f t="shared" si="794"/>
        <v>0</v>
      </c>
      <c r="AP2112" t="s">
        <v>2584</v>
      </c>
      <c r="AQ2112" t="s">
        <v>2082</v>
      </c>
      <c r="AT2112">
        <v>2</v>
      </c>
      <c r="AU2112" s="95">
        <v>48</v>
      </c>
      <c r="AV2112" s="97">
        <v>361</v>
      </c>
      <c r="AW2112" s="100">
        <f t="shared" si="797"/>
        <v>48361</v>
      </c>
      <c r="AY2112" s="7" t="s">
        <v>1461</v>
      </c>
    </row>
    <row r="2113" spans="1:51" ht="13" hidden="1" customHeight="1" outlineLevel="1">
      <c r="A2113" t="s">
        <v>412</v>
      </c>
      <c r="B2113" t="s">
        <v>2082</v>
      </c>
      <c r="C2113" s="1">
        <f t="shared" si="786"/>
        <v>5610</v>
      </c>
      <c r="D2113" s="7">
        <f>IF(N2113&gt;0, RANK(N2113,(N2113:P2113,Q2113:AE2113)),0)</f>
        <v>2</v>
      </c>
      <c r="E2113" s="7">
        <f>IF(O2113&gt;0,RANK(O2113,(N2113:P2113,Q2113:AE2113)),0)</f>
        <v>1</v>
      </c>
      <c r="F2113" s="7">
        <f>IF(P2113&gt;0,RANK(P2113,(N2113:P2113,Q2113:AE2113)),0)</f>
        <v>0</v>
      </c>
      <c r="G2113" s="1">
        <f t="shared" si="795"/>
        <v>3629</v>
      </c>
      <c r="H2113" s="2">
        <f t="shared" si="796"/>
        <v>0.64688057040998215</v>
      </c>
      <c r="I2113" s="2"/>
      <c r="J2113" s="2">
        <f t="shared" si="787"/>
        <v>0.16042780748663102</v>
      </c>
      <c r="K2113" s="2">
        <f t="shared" si="788"/>
        <v>0.80730837789661314</v>
      </c>
      <c r="L2113" s="2">
        <f t="shared" si="789"/>
        <v>0</v>
      </c>
      <c r="M2113" s="2">
        <f t="shared" si="790"/>
        <v>3.226381461675587E-2</v>
      </c>
      <c r="N2113" s="55">
        <v>900</v>
      </c>
      <c r="O2113" s="55">
        <v>4529</v>
      </c>
      <c r="Q2113" s="55">
        <v>144</v>
      </c>
      <c r="R2113" s="55">
        <v>33</v>
      </c>
      <c r="Y2113" s="55">
        <v>4</v>
      </c>
      <c r="AG2113" s="7">
        <f>IF(Q2113&gt;0,RANK(Q2113,(N2113:P2113,Q2113:AE2113)),0)</f>
        <v>3</v>
      </c>
      <c r="AH2113" s="7">
        <f>IF(R2113&gt;0,RANK(R2113,(N2113:P2113,Q2113:AE2113)),0)</f>
        <v>4</v>
      </c>
      <c r="AI2113" s="7">
        <f>IF(T2113&gt;0,RANK(T2113,(N2113:P2113,Q2113:AE2113)),0)</f>
        <v>0</v>
      </c>
      <c r="AJ2113" s="7">
        <f>IF(S2113&gt;0,RANK(S2113,(N2113:P2113,Q2113:AE2113)),0)</f>
        <v>0</v>
      </c>
      <c r="AK2113" s="2">
        <f t="shared" si="791"/>
        <v>2.5668449197860963E-2</v>
      </c>
      <c r="AL2113" s="2">
        <f t="shared" si="792"/>
        <v>5.8823529411764705E-3</v>
      </c>
      <c r="AM2113" s="2">
        <f t="shared" si="793"/>
        <v>0</v>
      </c>
      <c r="AN2113" s="2">
        <f t="shared" si="794"/>
        <v>0</v>
      </c>
      <c r="AP2113" t="s">
        <v>412</v>
      </c>
      <c r="AQ2113" t="s">
        <v>2082</v>
      </c>
      <c r="AT2113">
        <v>2</v>
      </c>
      <c r="AU2113" s="95">
        <v>48</v>
      </c>
      <c r="AV2113" s="97">
        <v>363</v>
      </c>
      <c r="AW2113" s="100">
        <f t="shared" si="797"/>
        <v>48363</v>
      </c>
      <c r="AY2113" s="7" t="s">
        <v>1461</v>
      </c>
    </row>
    <row r="2114" spans="1:51" ht="13" hidden="1" customHeight="1" outlineLevel="1">
      <c r="A2114" t="s">
        <v>1789</v>
      </c>
      <c r="B2114" t="s">
        <v>2082</v>
      </c>
      <c r="C2114" s="1">
        <f t="shared" si="786"/>
        <v>5726</v>
      </c>
      <c r="D2114" s="7">
        <f>IF(N2114&gt;0, RANK(N2114,(N2114:P2114,Q2114:AE2114)),0)</f>
        <v>2</v>
      </c>
      <c r="E2114" s="7">
        <f>IF(O2114&gt;0,RANK(O2114,(N2114:P2114,Q2114:AE2114)),0)</f>
        <v>1</v>
      </c>
      <c r="F2114" s="7">
        <f>IF(P2114&gt;0,RANK(P2114,(N2114:P2114,Q2114:AE2114)),0)</f>
        <v>0</v>
      </c>
      <c r="G2114" s="1">
        <f t="shared" si="795"/>
        <v>3629</v>
      </c>
      <c r="H2114" s="2">
        <f t="shared" si="796"/>
        <v>0.63377575969263011</v>
      </c>
      <c r="I2114" s="2"/>
      <c r="J2114" s="2">
        <f t="shared" si="787"/>
        <v>0.17219699615787634</v>
      </c>
      <c r="K2114" s="2">
        <f t="shared" si="788"/>
        <v>0.80597275585050643</v>
      </c>
      <c r="L2114" s="2">
        <f t="shared" si="789"/>
        <v>0</v>
      </c>
      <c r="M2114" s="2">
        <f t="shared" si="790"/>
        <v>2.1830247991617258E-2</v>
      </c>
      <c r="N2114" s="55">
        <v>986</v>
      </c>
      <c r="O2114" s="55">
        <v>4615</v>
      </c>
      <c r="Q2114" s="55">
        <v>112</v>
      </c>
      <c r="R2114" s="55">
        <v>13</v>
      </c>
      <c r="Y2114" s="55">
        <v>0</v>
      </c>
      <c r="AG2114" s="7">
        <f>IF(Q2114&gt;0,RANK(Q2114,(N2114:P2114,Q2114:AE2114)),0)</f>
        <v>3</v>
      </c>
      <c r="AH2114" s="7">
        <f>IF(R2114&gt;0,RANK(R2114,(N2114:P2114,Q2114:AE2114)),0)</f>
        <v>4</v>
      </c>
      <c r="AI2114" s="7">
        <f>IF(T2114&gt;0,RANK(T2114,(N2114:P2114,Q2114:AE2114)),0)</f>
        <v>0</v>
      </c>
      <c r="AJ2114" s="7">
        <f>IF(S2114&gt;0,RANK(S2114,(N2114:P2114,Q2114:AE2114)),0)</f>
        <v>0</v>
      </c>
      <c r="AK2114" s="2">
        <f t="shared" si="791"/>
        <v>1.9559902200488997E-2</v>
      </c>
      <c r="AL2114" s="2">
        <f t="shared" si="792"/>
        <v>2.2703457911281873E-3</v>
      </c>
      <c r="AM2114" s="2">
        <f t="shared" si="793"/>
        <v>0</v>
      </c>
      <c r="AN2114" s="2">
        <f t="shared" si="794"/>
        <v>0</v>
      </c>
      <c r="AP2114" t="s">
        <v>1789</v>
      </c>
      <c r="AQ2114" t="s">
        <v>2082</v>
      </c>
      <c r="AT2114">
        <v>2</v>
      </c>
      <c r="AU2114" s="95">
        <v>48</v>
      </c>
      <c r="AV2114" s="97">
        <v>365</v>
      </c>
      <c r="AW2114" s="100">
        <f t="shared" si="797"/>
        <v>48365</v>
      </c>
      <c r="AY2114" s="7" t="s">
        <v>1461</v>
      </c>
    </row>
    <row r="2115" spans="1:51" ht="13" hidden="1" customHeight="1" outlineLevel="1">
      <c r="A2115" t="s">
        <v>1909</v>
      </c>
      <c r="B2115" t="s">
        <v>2082</v>
      </c>
      <c r="C2115" s="1">
        <f t="shared" si="786"/>
        <v>31278</v>
      </c>
      <c r="D2115" s="7">
        <f>IF(N2115&gt;0, RANK(N2115,(N2115:P2115,Q2115:AE2115)),0)</f>
        <v>2</v>
      </c>
      <c r="E2115" s="7">
        <f>IF(O2115&gt;0,RANK(O2115,(N2115:P2115,Q2115:AE2115)),0)</f>
        <v>1</v>
      </c>
      <c r="F2115" s="7">
        <f>IF(P2115&gt;0,RANK(P2115,(N2115:P2115,Q2115:AE2115)),0)</f>
        <v>0</v>
      </c>
      <c r="G2115" s="1">
        <f t="shared" si="795"/>
        <v>21662</v>
      </c>
      <c r="H2115" s="2">
        <f t="shared" si="796"/>
        <v>0.69256346313702921</v>
      </c>
      <c r="I2115" s="2"/>
      <c r="J2115" s="2">
        <f t="shared" si="787"/>
        <v>0.13485516976788797</v>
      </c>
      <c r="K2115" s="2">
        <f t="shared" si="788"/>
        <v>0.82741863290491724</v>
      </c>
      <c r="L2115" s="2">
        <f t="shared" si="789"/>
        <v>0</v>
      </c>
      <c r="M2115" s="2">
        <f t="shared" si="790"/>
        <v>3.7726197327194844E-2</v>
      </c>
      <c r="N2115" s="55">
        <v>4218</v>
      </c>
      <c r="O2115" s="55">
        <v>25880</v>
      </c>
      <c r="Q2115" s="55">
        <v>948</v>
      </c>
      <c r="R2115" s="55">
        <v>232</v>
      </c>
      <c r="Y2115" s="55">
        <v>0</v>
      </c>
      <c r="AG2115" s="7">
        <f>IF(Q2115&gt;0,RANK(Q2115,(N2115:P2115,Q2115:AE2115)),0)</f>
        <v>3</v>
      </c>
      <c r="AH2115" s="7">
        <f>IF(R2115&gt;0,RANK(R2115,(N2115:P2115,Q2115:AE2115)),0)</f>
        <v>4</v>
      </c>
      <c r="AI2115" s="7">
        <f>IF(T2115&gt;0,RANK(T2115,(N2115:P2115,Q2115:AE2115)),0)</f>
        <v>0</v>
      </c>
      <c r="AJ2115" s="7">
        <f>IF(S2115&gt;0,RANK(S2115,(N2115:P2115,Q2115:AE2115)),0)</f>
        <v>0</v>
      </c>
      <c r="AK2115" s="2">
        <f t="shared" si="791"/>
        <v>3.0308843276424323E-2</v>
      </c>
      <c r="AL2115" s="2">
        <f t="shared" si="792"/>
        <v>7.4173540507705095E-3</v>
      </c>
      <c r="AM2115" s="2">
        <f t="shared" si="793"/>
        <v>0</v>
      </c>
      <c r="AN2115" s="2">
        <f t="shared" si="794"/>
        <v>0</v>
      </c>
      <c r="AP2115" t="s">
        <v>1909</v>
      </c>
      <c r="AQ2115" t="s">
        <v>2082</v>
      </c>
      <c r="AT2115">
        <v>2</v>
      </c>
      <c r="AU2115" s="95">
        <v>48</v>
      </c>
      <c r="AV2115" s="97">
        <v>367</v>
      </c>
      <c r="AW2115" s="100">
        <f t="shared" si="797"/>
        <v>48367</v>
      </c>
      <c r="AY2115" s="7" t="s">
        <v>1461</v>
      </c>
    </row>
    <row r="2116" spans="1:51" ht="13" hidden="1" customHeight="1" outlineLevel="1">
      <c r="A2116" t="s">
        <v>1279</v>
      </c>
      <c r="B2116" t="s">
        <v>2082</v>
      </c>
      <c r="C2116" s="1">
        <f t="shared" si="786"/>
        <v>1395</v>
      </c>
      <c r="D2116" s="7">
        <f>IF(N2116&gt;0, RANK(N2116,(N2116:P2116,Q2116:AE2116)),0)</f>
        <v>2</v>
      </c>
      <c r="E2116" s="7">
        <f>IF(O2116&gt;0,RANK(O2116,(N2116:P2116,Q2116:AE2116)),0)</f>
        <v>1</v>
      </c>
      <c r="F2116" s="7">
        <f>IF(P2116&gt;0,RANK(P2116,(N2116:P2116,Q2116:AE2116)),0)</f>
        <v>0</v>
      </c>
      <c r="G2116" s="1">
        <f t="shared" si="795"/>
        <v>1121</v>
      </c>
      <c r="H2116" s="2">
        <f t="shared" si="796"/>
        <v>0.80358422939068097</v>
      </c>
      <c r="I2116" s="2"/>
      <c r="J2116" s="2">
        <f t="shared" si="787"/>
        <v>8.6738351254480289E-2</v>
      </c>
      <c r="K2116" s="2">
        <f t="shared" si="788"/>
        <v>0.89032258064516134</v>
      </c>
      <c r="L2116" s="2">
        <f t="shared" si="789"/>
        <v>0</v>
      </c>
      <c r="M2116" s="2">
        <f t="shared" si="790"/>
        <v>2.2939068100358395E-2</v>
      </c>
      <c r="N2116" s="55">
        <v>121</v>
      </c>
      <c r="O2116" s="55">
        <v>1242</v>
      </c>
      <c r="Q2116" s="55">
        <v>24</v>
      </c>
      <c r="R2116" s="55">
        <v>8</v>
      </c>
      <c r="Y2116" s="55">
        <v>0</v>
      </c>
      <c r="AG2116" s="7">
        <f>IF(Q2116&gt;0,RANK(Q2116,(N2116:P2116,Q2116:AE2116)),0)</f>
        <v>3</v>
      </c>
      <c r="AH2116" s="7">
        <f>IF(R2116&gt;0,RANK(R2116,(N2116:P2116,Q2116:AE2116)),0)</f>
        <v>4</v>
      </c>
      <c r="AI2116" s="7">
        <f>IF(T2116&gt;0,RANK(T2116,(N2116:P2116,Q2116:AE2116)),0)</f>
        <v>0</v>
      </c>
      <c r="AJ2116" s="7">
        <f>IF(S2116&gt;0,RANK(S2116,(N2116:P2116,Q2116:AE2116)),0)</f>
        <v>0</v>
      </c>
      <c r="AK2116" s="2">
        <f t="shared" si="791"/>
        <v>1.7204301075268817E-2</v>
      </c>
      <c r="AL2116" s="2">
        <f t="shared" si="792"/>
        <v>5.7347670250896057E-3</v>
      </c>
      <c r="AM2116" s="2">
        <f t="shared" si="793"/>
        <v>0</v>
      </c>
      <c r="AN2116" s="2">
        <f t="shared" si="794"/>
        <v>0</v>
      </c>
      <c r="AP2116" t="s">
        <v>1279</v>
      </c>
      <c r="AQ2116" t="s">
        <v>2082</v>
      </c>
      <c r="AT2116">
        <v>2</v>
      </c>
      <c r="AU2116" s="95">
        <v>48</v>
      </c>
      <c r="AV2116" s="97">
        <v>369</v>
      </c>
      <c r="AW2116" s="100">
        <f t="shared" si="797"/>
        <v>48369</v>
      </c>
      <c r="AY2116" s="7" t="s">
        <v>1461</v>
      </c>
    </row>
    <row r="2117" spans="1:51" ht="13" hidden="1" customHeight="1" outlineLevel="1">
      <c r="A2117" t="s">
        <v>2096</v>
      </c>
      <c r="B2117" t="s">
        <v>2082</v>
      </c>
      <c r="C2117" s="1">
        <f t="shared" si="786"/>
        <v>2925</v>
      </c>
      <c r="D2117" s="7">
        <f>IF(N2117&gt;0, RANK(N2117,(N2117:P2117,Q2117:AE2117)),0)</f>
        <v>2</v>
      </c>
      <c r="E2117" s="7">
        <f>IF(O2117&gt;0,RANK(O2117,(N2117:P2117,Q2117:AE2117)),0)</f>
        <v>1</v>
      </c>
      <c r="F2117" s="7">
        <f>IF(P2117&gt;0,RANK(P2117,(N2117:P2117,Q2117:AE2117)),0)</f>
        <v>0</v>
      </c>
      <c r="G2117" s="1">
        <f t="shared" si="795"/>
        <v>1002</v>
      </c>
      <c r="H2117" s="2">
        <f t="shared" si="796"/>
        <v>0.34256410256410258</v>
      </c>
      <c r="I2117" s="2"/>
      <c r="J2117" s="2">
        <f t="shared" si="787"/>
        <v>0.29230769230769232</v>
      </c>
      <c r="K2117" s="2">
        <f t="shared" si="788"/>
        <v>0.6348717948717949</v>
      </c>
      <c r="L2117" s="2">
        <f t="shared" si="789"/>
        <v>0</v>
      </c>
      <c r="M2117" s="2">
        <f t="shared" si="790"/>
        <v>7.2820512820512717E-2</v>
      </c>
      <c r="N2117" s="55">
        <v>855</v>
      </c>
      <c r="O2117" s="55">
        <v>1857</v>
      </c>
      <c r="Q2117" s="55">
        <v>93</v>
      </c>
      <c r="R2117" s="55">
        <v>119</v>
      </c>
      <c r="Y2117" s="55">
        <v>1</v>
      </c>
      <c r="AG2117" s="7">
        <f>IF(Q2117&gt;0,RANK(Q2117,(N2117:P2117,Q2117:AE2117)),0)</f>
        <v>4</v>
      </c>
      <c r="AH2117" s="7">
        <f>IF(R2117&gt;0,RANK(R2117,(N2117:P2117,Q2117:AE2117)),0)</f>
        <v>3</v>
      </c>
      <c r="AI2117" s="7">
        <f>IF(T2117&gt;0,RANK(T2117,(N2117:P2117,Q2117:AE2117)),0)</f>
        <v>0</v>
      </c>
      <c r="AJ2117" s="7">
        <f>IF(S2117&gt;0,RANK(S2117,(N2117:P2117,Q2117:AE2117)),0)</f>
        <v>0</v>
      </c>
      <c r="AK2117" s="2">
        <f t="shared" si="791"/>
        <v>3.1794871794871796E-2</v>
      </c>
      <c r="AL2117" s="2">
        <f t="shared" si="792"/>
        <v>4.0683760683760686E-2</v>
      </c>
      <c r="AM2117" s="2">
        <f t="shared" si="793"/>
        <v>0</v>
      </c>
      <c r="AN2117" s="2">
        <f t="shared" si="794"/>
        <v>0</v>
      </c>
      <c r="AP2117" t="s">
        <v>2096</v>
      </c>
      <c r="AQ2117" t="s">
        <v>2082</v>
      </c>
      <c r="AT2117">
        <v>2</v>
      </c>
      <c r="AU2117" s="95">
        <v>48</v>
      </c>
      <c r="AV2117" s="97">
        <v>371</v>
      </c>
      <c r="AW2117" s="100">
        <f t="shared" si="797"/>
        <v>48371</v>
      </c>
      <c r="AY2117" s="7" t="s">
        <v>1461</v>
      </c>
    </row>
    <row r="2118" spans="1:51" ht="13" hidden="1" customHeight="1" outlineLevel="1">
      <c r="A2118" t="s">
        <v>1394</v>
      </c>
      <c r="B2118" t="s">
        <v>2082</v>
      </c>
      <c r="C2118" s="1">
        <f t="shared" si="786"/>
        <v>10323</v>
      </c>
      <c r="D2118" s="7">
        <f>IF(N2118&gt;0, RANK(N2118,(N2118:P2118,Q2118:AE2118)),0)</f>
        <v>2</v>
      </c>
      <c r="E2118" s="7">
        <f>IF(O2118&gt;0,RANK(O2118,(N2118:P2118,Q2118:AE2118)),0)</f>
        <v>1</v>
      </c>
      <c r="F2118" s="7">
        <f>IF(P2118&gt;0,RANK(P2118,(N2118:P2118,Q2118:AE2118)),0)</f>
        <v>0</v>
      </c>
      <c r="G2118" s="1">
        <f t="shared" si="795"/>
        <v>6087</v>
      </c>
      <c r="H2118" s="2">
        <f t="shared" si="796"/>
        <v>0.58965417029933154</v>
      </c>
      <c r="I2118" s="2"/>
      <c r="J2118" s="2">
        <f t="shared" si="787"/>
        <v>0.18715489683231618</v>
      </c>
      <c r="K2118" s="2">
        <f t="shared" si="788"/>
        <v>0.77680906713164777</v>
      </c>
      <c r="L2118" s="2">
        <f t="shared" si="789"/>
        <v>0</v>
      </c>
      <c r="M2118" s="2">
        <f t="shared" si="790"/>
        <v>3.6036036036036001E-2</v>
      </c>
      <c r="N2118" s="55">
        <v>1932</v>
      </c>
      <c r="O2118" s="55">
        <v>8019</v>
      </c>
      <c r="Q2118" s="55">
        <v>301</v>
      </c>
      <c r="R2118" s="55">
        <v>64</v>
      </c>
      <c r="Y2118" s="55">
        <v>7</v>
      </c>
      <c r="AG2118" s="7">
        <f>IF(Q2118&gt;0,RANK(Q2118,(N2118:P2118,Q2118:AE2118)),0)</f>
        <v>3</v>
      </c>
      <c r="AH2118" s="7">
        <f>IF(R2118&gt;0,RANK(R2118,(N2118:P2118,Q2118:AE2118)),0)</f>
        <v>4</v>
      </c>
      <c r="AI2118" s="7">
        <f>IF(T2118&gt;0,RANK(T2118,(N2118:P2118,Q2118:AE2118)),0)</f>
        <v>0</v>
      </c>
      <c r="AJ2118" s="7">
        <f>IF(S2118&gt;0,RANK(S2118,(N2118:P2118,Q2118:AE2118)),0)</f>
        <v>0</v>
      </c>
      <c r="AK2118" s="2">
        <f t="shared" si="791"/>
        <v>2.9158190448513029E-2</v>
      </c>
      <c r="AL2118" s="2">
        <f t="shared" si="792"/>
        <v>6.1997481352320059E-3</v>
      </c>
      <c r="AM2118" s="2">
        <f t="shared" si="793"/>
        <v>0</v>
      </c>
      <c r="AN2118" s="2">
        <f t="shared" si="794"/>
        <v>0</v>
      </c>
      <c r="AP2118" t="s">
        <v>1394</v>
      </c>
      <c r="AQ2118" t="s">
        <v>2082</v>
      </c>
      <c r="AT2118">
        <v>2</v>
      </c>
      <c r="AU2118" s="95">
        <v>48</v>
      </c>
      <c r="AV2118" s="97">
        <v>373</v>
      </c>
      <c r="AW2118" s="100">
        <f t="shared" si="797"/>
        <v>48373</v>
      </c>
      <c r="AY2118" s="7" t="s">
        <v>1461</v>
      </c>
    </row>
    <row r="2119" spans="1:51" ht="13" hidden="1" customHeight="1" outlineLevel="1">
      <c r="A2119" t="s">
        <v>632</v>
      </c>
      <c r="B2119" t="s">
        <v>2082</v>
      </c>
      <c r="C2119" s="1">
        <f t="shared" si="786"/>
        <v>13659</v>
      </c>
      <c r="D2119" s="7">
        <f>IF(N2119&gt;0, RANK(N2119,(N2119:P2119,Q2119:AE2119)),0)</f>
        <v>2</v>
      </c>
      <c r="E2119" s="7">
        <f>IF(O2119&gt;0,RANK(O2119,(N2119:P2119,Q2119:AE2119)),0)</f>
        <v>1</v>
      </c>
      <c r="F2119" s="7">
        <f>IF(P2119&gt;0,RANK(P2119,(N2119:P2119,Q2119:AE2119)),0)</f>
        <v>0</v>
      </c>
      <c r="G2119" s="1">
        <f t="shared" si="795"/>
        <v>8095</v>
      </c>
      <c r="H2119" s="2">
        <f t="shared" si="796"/>
        <v>0.59264953510505891</v>
      </c>
      <c r="I2119" s="2"/>
      <c r="J2119" s="2">
        <f t="shared" si="787"/>
        <v>0.18280986895087489</v>
      </c>
      <c r="K2119" s="2">
        <f t="shared" si="788"/>
        <v>0.77545940405593383</v>
      </c>
      <c r="L2119" s="2">
        <f t="shared" si="789"/>
        <v>0</v>
      </c>
      <c r="M2119" s="2">
        <f t="shared" si="790"/>
        <v>4.1730726993191247E-2</v>
      </c>
      <c r="N2119" s="55">
        <v>2497</v>
      </c>
      <c r="O2119" s="55">
        <v>10592</v>
      </c>
      <c r="Q2119" s="55">
        <v>437</v>
      </c>
      <c r="R2119" s="55">
        <v>130</v>
      </c>
      <c r="Y2119" s="55">
        <v>3</v>
      </c>
      <c r="AG2119" s="7">
        <f>IF(Q2119&gt;0,RANK(Q2119,(N2119:P2119,Q2119:AE2119)),0)</f>
        <v>3</v>
      </c>
      <c r="AH2119" s="7">
        <f>IF(R2119&gt;0,RANK(R2119,(N2119:P2119,Q2119:AE2119)),0)</f>
        <v>4</v>
      </c>
      <c r="AI2119" s="7">
        <f>IF(T2119&gt;0,RANK(T2119,(N2119:P2119,Q2119:AE2119)),0)</f>
        <v>0</v>
      </c>
      <c r="AJ2119" s="7">
        <f>IF(S2119&gt;0,RANK(S2119,(N2119:P2119,Q2119:AE2119)),0)</f>
        <v>0</v>
      </c>
      <c r="AK2119" s="2">
        <f t="shared" si="791"/>
        <v>3.1993557361446663E-2</v>
      </c>
      <c r="AL2119" s="2">
        <f t="shared" si="792"/>
        <v>9.5175342265173147E-3</v>
      </c>
      <c r="AM2119" s="2">
        <f t="shared" si="793"/>
        <v>0</v>
      </c>
      <c r="AN2119" s="2">
        <f t="shared" si="794"/>
        <v>0</v>
      </c>
      <c r="AP2119" t="s">
        <v>632</v>
      </c>
      <c r="AQ2119" t="s">
        <v>2082</v>
      </c>
      <c r="AT2119">
        <v>2</v>
      </c>
      <c r="AU2119" s="95">
        <v>48</v>
      </c>
      <c r="AV2119" s="97">
        <v>375</v>
      </c>
      <c r="AW2119" s="100">
        <f t="shared" si="797"/>
        <v>48375</v>
      </c>
      <c r="AY2119" s="7" t="s">
        <v>1461</v>
      </c>
    </row>
    <row r="2120" spans="1:51" ht="13" hidden="1" customHeight="1" outlineLevel="1">
      <c r="A2120" t="s">
        <v>2402</v>
      </c>
      <c r="B2120" t="s">
        <v>2082</v>
      </c>
      <c r="C2120" s="1">
        <f t="shared" si="786"/>
        <v>922</v>
      </c>
      <c r="D2120" s="7">
        <f>IF(N2120&gt;0, RANK(N2120,(N2120:P2120,Q2120:AE2120)),0)</f>
        <v>1</v>
      </c>
      <c r="E2120" s="7">
        <f>IF(O2120&gt;0,RANK(O2120,(N2120:P2120,Q2120:AE2120)),0)</f>
        <v>2</v>
      </c>
      <c r="F2120" s="7">
        <f>IF(P2120&gt;0,RANK(P2120,(N2120:P2120,Q2120:AE2120)),0)</f>
        <v>0</v>
      </c>
      <c r="G2120" s="1">
        <f t="shared" si="795"/>
        <v>215</v>
      </c>
      <c r="H2120" s="2">
        <f t="shared" si="796"/>
        <v>0.23318872017353579</v>
      </c>
      <c r="I2120" s="2"/>
      <c r="J2120" s="2">
        <f t="shared" si="787"/>
        <v>0.5780911062906724</v>
      </c>
      <c r="K2120" s="2">
        <f t="shared" si="788"/>
        <v>0.34490238611713664</v>
      </c>
      <c r="L2120" s="2">
        <f t="shared" si="789"/>
        <v>0</v>
      </c>
      <c r="M2120" s="2">
        <f t="shared" si="790"/>
        <v>7.7006507592190965E-2</v>
      </c>
      <c r="N2120" s="55">
        <v>533</v>
      </c>
      <c r="O2120" s="55">
        <v>318</v>
      </c>
      <c r="Q2120" s="55">
        <v>33</v>
      </c>
      <c r="R2120" s="55">
        <v>37</v>
      </c>
      <c r="Y2120" s="55">
        <v>1</v>
      </c>
      <c r="AG2120" s="7">
        <f>IF(Q2120&gt;0,RANK(Q2120,(N2120:P2120,Q2120:AE2120)),0)</f>
        <v>4</v>
      </c>
      <c r="AH2120" s="7">
        <f>IF(R2120&gt;0,RANK(R2120,(N2120:P2120,Q2120:AE2120)),0)</f>
        <v>3</v>
      </c>
      <c r="AI2120" s="7">
        <f>IF(T2120&gt;0,RANK(T2120,(N2120:P2120,Q2120:AE2120)),0)</f>
        <v>0</v>
      </c>
      <c r="AJ2120" s="7">
        <f>IF(S2120&gt;0,RANK(S2120,(N2120:P2120,Q2120:AE2120)),0)</f>
        <v>0</v>
      </c>
      <c r="AK2120" s="2">
        <f t="shared" si="791"/>
        <v>3.5791757049891543E-2</v>
      </c>
      <c r="AL2120" s="2">
        <f t="shared" si="792"/>
        <v>4.0130151843817789E-2</v>
      </c>
      <c r="AM2120" s="2">
        <f t="shared" si="793"/>
        <v>0</v>
      </c>
      <c r="AN2120" s="2">
        <f t="shared" si="794"/>
        <v>0</v>
      </c>
      <c r="AP2120" t="s">
        <v>2402</v>
      </c>
      <c r="AQ2120" t="s">
        <v>2082</v>
      </c>
      <c r="AT2120">
        <v>2</v>
      </c>
      <c r="AU2120" s="95">
        <v>48</v>
      </c>
      <c r="AV2120" s="97">
        <v>377</v>
      </c>
      <c r="AW2120" s="100">
        <f t="shared" si="797"/>
        <v>48377</v>
      </c>
      <c r="AY2120" s="7" t="s">
        <v>1461</v>
      </c>
    </row>
    <row r="2121" spans="1:51" ht="13" hidden="1" customHeight="1" outlineLevel="1">
      <c r="A2121" t="s">
        <v>1659</v>
      </c>
      <c r="B2121" t="s">
        <v>2082</v>
      </c>
      <c r="C2121" s="1">
        <f t="shared" si="786"/>
        <v>2387</v>
      </c>
      <c r="D2121" s="7">
        <f>IF(N2121&gt;0, RANK(N2121,(N2121:P2121,Q2121:AE2121)),0)</f>
        <v>2</v>
      </c>
      <c r="E2121" s="7">
        <f>IF(O2121&gt;0,RANK(O2121,(N2121:P2121,Q2121:AE2121)),0)</f>
        <v>1</v>
      </c>
      <c r="F2121" s="7">
        <f>IF(P2121&gt;0,RANK(P2121,(N2121:P2121,Q2121:AE2121)),0)</f>
        <v>0</v>
      </c>
      <c r="G2121" s="1">
        <f t="shared" si="795"/>
        <v>1619</v>
      </c>
      <c r="H2121" s="2">
        <f t="shared" si="796"/>
        <v>0.67825722664432342</v>
      </c>
      <c r="I2121" s="2"/>
      <c r="J2121" s="2">
        <f t="shared" si="787"/>
        <v>0.14537075827398407</v>
      </c>
      <c r="K2121" s="2">
        <f t="shared" si="788"/>
        <v>0.82362798491830747</v>
      </c>
      <c r="L2121" s="2">
        <f t="shared" si="789"/>
        <v>0</v>
      </c>
      <c r="M2121" s="2">
        <f t="shared" si="790"/>
        <v>3.1001256807708488E-2</v>
      </c>
      <c r="N2121" s="55">
        <v>347</v>
      </c>
      <c r="O2121" s="55">
        <v>1966</v>
      </c>
      <c r="Q2121" s="55">
        <v>62</v>
      </c>
      <c r="R2121" s="55">
        <v>12</v>
      </c>
      <c r="Y2121" s="55">
        <v>0</v>
      </c>
      <c r="AG2121" s="7">
        <f>IF(Q2121&gt;0,RANK(Q2121,(N2121:P2121,Q2121:AE2121)),0)</f>
        <v>3</v>
      </c>
      <c r="AH2121" s="7">
        <f>IF(R2121&gt;0,RANK(R2121,(N2121:P2121,Q2121:AE2121)),0)</f>
        <v>4</v>
      </c>
      <c r="AI2121" s="7">
        <f>IF(T2121&gt;0,RANK(T2121,(N2121:P2121,Q2121:AE2121)),0)</f>
        <v>0</v>
      </c>
      <c r="AJ2121" s="7">
        <f>IF(S2121&gt;0,RANK(S2121,(N2121:P2121,Q2121:AE2121)),0)</f>
        <v>0</v>
      </c>
      <c r="AK2121" s="2">
        <f t="shared" si="791"/>
        <v>2.5974025974025976E-2</v>
      </c>
      <c r="AL2121" s="2">
        <f t="shared" si="792"/>
        <v>5.0272308336824466E-3</v>
      </c>
      <c r="AM2121" s="2">
        <f t="shared" si="793"/>
        <v>0</v>
      </c>
      <c r="AN2121" s="2">
        <f t="shared" si="794"/>
        <v>0</v>
      </c>
      <c r="AP2121" t="s">
        <v>1659</v>
      </c>
      <c r="AQ2121" t="s">
        <v>2082</v>
      </c>
      <c r="AT2121">
        <v>2</v>
      </c>
      <c r="AU2121" s="95">
        <v>48</v>
      </c>
      <c r="AV2121" s="97">
        <v>379</v>
      </c>
      <c r="AW2121" s="100">
        <f t="shared" si="797"/>
        <v>48379</v>
      </c>
      <c r="AY2121" s="7" t="s">
        <v>1461</v>
      </c>
    </row>
    <row r="2122" spans="1:51" ht="13" hidden="1" customHeight="1" outlineLevel="1">
      <c r="A2122" t="s">
        <v>1106</v>
      </c>
      <c r="B2122" t="s">
        <v>2082</v>
      </c>
      <c r="C2122" s="1">
        <f t="shared" si="786"/>
        <v>27838</v>
      </c>
      <c r="D2122" s="7">
        <f>IF(N2122&gt;0, RANK(N2122,(N2122:P2122,Q2122:AE2122)),0)</f>
        <v>2</v>
      </c>
      <c r="E2122" s="7">
        <f>IF(O2122&gt;0,RANK(O2122,(N2122:P2122,Q2122:AE2122)),0)</f>
        <v>1</v>
      </c>
      <c r="F2122" s="7">
        <f>IF(P2122&gt;0,RANK(P2122,(N2122:P2122,Q2122:AE2122)),0)</f>
        <v>0</v>
      </c>
      <c r="G2122" s="1">
        <f t="shared" si="795"/>
        <v>21105</v>
      </c>
      <c r="H2122" s="2">
        <f t="shared" si="796"/>
        <v>0.7581363603707163</v>
      </c>
      <c r="I2122" s="2"/>
      <c r="J2122" s="2">
        <f t="shared" si="787"/>
        <v>0.10363531862921187</v>
      </c>
      <c r="K2122" s="2">
        <f t="shared" si="788"/>
        <v>0.86177167899992813</v>
      </c>
      <c r="L2122" s="2">
        <f t="shared" si="789"/>
        <v>0</v>
      </c>
      <c r="M2122" s="2">
        <f t="shared" si="790"/>
        <v>3.4593002370860049E-2</v>
      </c>
      <c r="N2122" s="55">
        <v>2885</v>
      </c>
      <c r="O2122" s="55">
        <v>23990</v>
      </c>
      <c r="Q2122" s="55">
        <v>782</v>
      </c>
      <c r="R2122" s="55">
        <v>181</v>
      </c>
      <c r="Y2122" s="55">
        <v>0</v>
      </c>
      <c r="AG2122" s="7">
        <f>IF(Q2122&gt;0,RANK(Q2122,(N2122:P2122,Q2122:AE2122)),0)</f>
        <v>3</v>
      </c>
      <c r="AH2122" s="7">
        <f>IF(R2122&gt;0,RANK(R2122,(N2122:P2122,Q2122:AE2122)),0)</f>
        <v>4</v>
      </c>
      <c r="AI2122" s="7">
        <f>IF(T2122&gt;0,RANK(T2122,(N2122:P2122,Q2122:AE2122)),0)</f>
        <v>0</v>
      </c>
      <c r="AJ2122" s="7">
        <f>IF(S2122&gt;0,RANK(S2122,(N2122:P2122,Q2122:AE2122)),0)</f>
        <v>0</v>
      </c>
      <c r="AK2122" s="2">
        <f t="shared" si="791"/>
        <v>2.8091098498455348E-2</v>
      </c>
      <c r="AL2122" s="2">
        <f t="shared" si="792"/>
        <v>6.5019038724046267E-3</v>
      </c>
      <c r="AM2122" s="2">
        <f t="shared" si="793"/>
        <v>0</v>
      </c>
      <c r="AN2122" s="2">
        <f t="shared" si="794"/>
        <v>0</v>
      </c>
      <c r="AP2122" t="s">
        <v>1106</v>
      </c>
      <c r="AQ2122" t="s">
        <v>2082</v>
      </c>
      <c r="AT2122">
        <v>2</v>
      </c>
      <c r="AU2122" s="95">
        <v>48</v>
      </c>
      <c r="AV2122" s="97">
        <v>381</v>
      </c>
      <c r="AW2122" s="100">
        <f t="shared" si="797"/>
        <v>48381</v>
      </c>
      <c r="AY2122" s="7" t="s">
        <v>1461</v>
      </c>
    </row>
    <row r="2123" spans="1:51" ht="13" hidden="1" customHeight="1" outlineLevel="1">
      <c r="A2123" t="s">
        <v>1012</v>
      </c>
      <c r="B2123" t="s">
        <v>2082</v>
      </c>
      <c r="C2123" s="1">
        <f t="shared" si="786"/>
        <v>494</v>
      </c>
      <c r="D2123" s="7">
        <f>IF(N2123&gt;0, RANK(N2123,(N2123:P2123,Q2123:AE2123)),0)</f>
        <v>2</v>
      </c>
      <c r="E2123" s="7">
        <f>IF(O2123&gt;0,RANK(O2123,(N2123:P2123,Q2123:AE2123)),0)</f>
        <v>1</v>
      </c>
      <c r="F2123" s="7">
        <f>IF(P2123&gt;0,RANK(P2123,(N2123:P2123,Q2123:AE2123)),0)</f>
        <v>0</v>
      </c>
      <c r="G2123" s="1">
        <f t="shared" si="795"/>
        <v>370</v>
      </c>
      <c r="H2123" s="2">
        <f t="shared" si="796"/>
        <v>0.74898785425101211</v>
      </c>
      <c r="I2123" s="2"/>
      <c r="J2123" s="2">
        <f t="shared" si="787"/>
        <v>0.10323886639676114</v>
      </c>
      <c r="K2123" s="2">
        <f t="shared" si="788"/>
        <v>0.85222672064777327</v>
      </c>
      <c r="L2123" s="2">
        <f t="shared" si="789"/>
        <v>0</v>
      </c>
      <c r="M2123" s="2">
        <f t="shared" si="790"/>
        <v>4.4534412955465563E-2</v>
      </c>
      <c r="N2123" s="55">
        <v>51</v>
      </c>
      <c r="O2123" s="55">
        <v>421</v>
      </c>
      <c r="Q2123" s="55">
        <v>14</v>
      </c>
      <c r="R2123" s="55">
        <v>8</v>
      </c>
      <c r="Y2123" s="55">
        <v>0</v>
      </c>
      <c r="AG2123" s="7">
        <f>IF(Q2123&gt;0,RANK(Q2123,(N2123:P2123,Q2123:AE2123)),0)</f>
        <v>3</v>
      </c>
      <c r="AH2123" s="7">
        <f>IF(R2123&gt;0,RANK(R2123,(N2123:P2123,Q2123:AE2123)),0)</f>
        <v>4</v>
      </c>
      <c r="AI2123" s="7">
        <f>IF(T2123&gt;0,RANK(T2123,(N2123:P2123,Q2123:AE2123)),0)</f>
        <v>0</v>
      </c>
      <c r="AJ2123" s="7">
        <f>IF(S2123&gt;0,RANK(S2123,(N2123:P2123,Q2123:AE2123)),0)</f>
        <v>0</v>
      </c>
      <c r="AK2123" s="2">
        <f t="shared" si="791"/>
        <v>2.8340080971659919E-2</v>
      </c>
      <c r="AL2123" s="2">
        <f t="shared" si="792"/>
        <v>1.6194331983805668E-2</v>
      </c>
      <c r="AM2123" s="2">
        <f t="shared" si="793"/>
        <v>0</v>
      </c>
      <c r="AN2123" s="2">
        <f t="shared" si="794"/>
        <v>0</v>
      </c>
      <c r="AP2123" t="s">
        <v>1012</v>
      </c>
      <c r="AQ2123" t="s">
        <v>2082</v>
      </c>
      <c r="AT2123">
        <v>2</v>
      </c>
      <c r="AU2123" s="95">
        <v>48</v>
      </c>
      <c r="AV2123" s="97">
        <v>383</v>
      </c>
      <c r="AW2123" s="100">
        <f t="shared" si="797"/>
        <v>48383</v>
      </c>
      <c r="AY2123" s="7" t="s">
        <v>1461</v>
      </c>
    </row>
    <row r="2124" spans="1:51" ht="13" hidden="1" customHeight="1" outlineLevel="1">
      <c r="A2124" t="s">
        <v>1013</v>
      </c>
      <c r="B2124" t="s">
        <v>2082</v>
      </c>
      <c r="C2124" s="1">
        <f t="shared" ref="C2124:C2186" si="798">SUM(N2124:AE2124)</f>
        <v>1035</v>
      </c>
      <c r="D2124" s="7">
        <f>IF(N2124&gt;0, RANK(N2124,(N2124:P2124,Q2124:AE2124)),0)</f>
        <v>2</v>
      </c>
      <c r="E2124" s="7">
        <f>IF(O2124&gt;0,RANK(O2124,(N2124:P2124,Q2124:AE2124)),0)</f>
        <v>1</v>
      </c>
      <c r="F2124" s="7">
        <f>IF(P2124&gt;0,RANK(P2124,(N2124:P2124,Q2124:AE2124)),0)</f>
        <v>0</v>
      </c>
      <c r="G2124" s="1">
        <f t="shared" si="795"/>
        <v>741</v>
      </c>
      <c r="H2124" s="2">
        <f t="shared" si="796"/>
        <v>0.71594202898550729</v>
      </c>
      <c r="I2124" s="2"/>
      <c r="J2124" s="2">
        <f t="shared" ref="J2124:J2186" si="799">IF($C2124=0,"-",N2124/$C2124)</f>
        <v>0.12270531400966184</v>
      </c>
      <c r="K2124" s="2">
        <f t="shared" ref="K2124:K2186" si="800">IF($C2124=0,"-",O2124/$C2124)</f>
        <v>0.83864734299516908</v>
      </c>
      <c r="L2124" s="2">
        <f t="shared" ref="L2124:L2186" si="801">IF($C2124=0,"-",P2124/$C2124)</f>
        <v>0</v>
      </c>
      <c r="M2124" s="2">
        <f t="shared" ref="M2124:M2186" si="802">IF(C2124=0,"-",(1-J2124-K2124-L2124))</f>
        <v>3.8647342995169032E-2</v>
      </c>
      <c r="N2124" s="55">
        <v>127</v>
      </c>
      <c r="O2124" s="55">
        <v>868</v>
      </c>
      <c r="Q2124" s="55">
        <v>22</v>
      </c>
      <c r="R2124" s="55">
        <v>15</v>
      </c>
      <c r="Y2124" s="55">
        <v>3</v>
      </c>
      <c r="AG2124" s="7">
        <f>IF(Q2124&gt;0,RANK(Q2124,(N2124:P2124,Q2124:AE2124)),0)</f>
        <v>3</v>
      </c>
      <c r="AH2124" s="7">
        <f>IF(R2124&gt;0,RANK(R2124,(N2124:P2124,Q2124:AE2124)),0)</f>
        <v>4</v>
      </c>
      <c r="AI2124" s="7">
        <f>IF(T2124&gt;0,RANK(T2124,(N2124:P2124,Q2124:AE2124)),0)</f>
        <v>0</v>
      </c>
      <c r="AJ2124" s="7">
        <f>IF(S2124&gt;0,RANK(S2124,(N2124:P2124,Q2124:AE2124)),0)</f>
        <v>0</v>
      </c>
      <c r="AK2124" s="2">
        <f t="shared" ref="AK2124:AK2186" si="803">IF($C2124=0,"-",Q2124/$C2124)</f>
        <v>2.1256038647342997E-2</v>
      </c>
      <c r="AL2124" s="2">
        <f t="shared" ref="AL2124:AL2186" si="804">IF($C2124=0,"-",R2124/$C2124)</f>
        <v>1.4492753623188406E-2</v>
      </c>
      <c r="AM2124" s="2">
        <f t="shared" ref="AM2124:AM2186" si="805">IF($C2124=0,"-",T2124/$C2124)</f>
        <v>0</v>
      </c>
      <c r="AN2124" s="2">
        <f t="shared" ref="AN2124:AN2186" si="806">IF($C2124=0,"-",S2124/$C2124)</f>
        <v>0</v>
      </c>
      <c r="AP2124" t="s">
        <v>1013</v>
      </c>
      <c r="AQ2124" t="s">
        <v>2082</v>
      </c>
      <c r="AT2124">
        <v>2</v>
      </c>
      <c r="AU2124" s="95">
        <v>48</v>
      </c>
      <c r="AV2124" s="97">
        <v>385</v>
      </c>
      <c r="AW2124" s="100">
        <f t="shared" si="797"/>
        <v>48385</v>
      </c>
      <c r="AY2124" s="7" t="s">
        <v>1461</v>
      </c>
    </row>
    <row r="2125" spans="1:51" ht="13" hidden="1" customHeight="1" outlineLevel="1">
      <c r="A2125" t="s">
        <v>929</v>
      </c>
      <c r="B2125" t="s">
        <v>2082</v>
      </c>
      <c r="C2125" s="1">
        <f t="shared" si="798"/>
        <v>2615</v>
      </c>
      <c r="D2125" s="7">
        <f>IF(N2125&gt;0, RANK(N2125,(N2125:P2125,Q2125:AE2125)),0)</f>
        <v>2</v>
      </c>
      <c r="E2125" s="7">
        <f>IF(O2125&gt;0,RANK(O2125,(N2125:P2125,Q2125:AE2125)),0)</f>
        <v>1</v>
      </c>
      <c r="F2125" s="7">
        <f>IF(P2125&gt;0,RANK(P2125,(N2125:P2125,Q2125:AE2125)),0)</f>
        <v>0</v>
      </c>
      <c r="G2125" s="1">
        <f t="shared" si="795"/>
        <v>1356</v>
      </c>
      <c r="H2125" s="2">
        <f t="shared" si="796"/>
        <v>0.51854684512428295</v>
      </c>
      <c r="I2125" s="2"/>
      <c r="J2125" s="2">
        <f t="shared" si="799"/>
        <v>0.2282982791586998</v>
      </c>
      <c r="K2125" s="2">
        <f t="shared" si="800"/>
        <v>0.74684512428298278</v>
      </c>
      <c r="L2125" s="2">
        <f t="shared" si="801"/>
        <v>0</v>
      </c>
      <c r="M2125" s="2">
        <f t="shared" si="802"/>
        <v>2.4856596558317401E-2</v>
      </c>
      <c r="N2125" s="55">
        <v>597</v>
      </c>
      <c r="O2125" s="55">
        <v>1953</v>
      </c>
      <c r="Q2125" s="55">
        <v>54</v>
      </c>
      <c r="R2125" s="55">
        <v>11</v>
      </c>
      <c r="Y2125" s="55">
        <v>0</v>
      </c>
      <c r="AG2125" s="7">
        <f>IF(Q2125&gt;0,RANK(Q2125,(N2125:P2125,Q2125:AE2125)),0)</f>
        <v>3</v>
      </c>
      <c r="AH2125" s="7">
        <f>IF(R2125&gt;0,RANK(R2125,(N2125:P2125,Q2125:AE2125)),0)</f>
        <v>4</v>
      </c>
      <c r="AI2125" s="7">
        <f>IF(T2125&gt;0,RANK(T2125,(N2125:P2125,Q2125:AE2125)),0)</f>
        <v>0</v>
      </c>
      <c r="AJ2125" s="7">
        <f>IF(S2125&gt;0,RANK(S2125,(N2125:P2125,Q2125:AE2125)),0)</f>
        <v>0</v>
      </c>
      <c r="AK2125" s="2">
        <f t="shared" si="803"/>
        <v>2.0650095602294454E-2</v>
      </c>
      <c r="AL2125" s="2">
        <f t="shared" si="804"/>
        <v>4.2065009560229441E-3</v>
      </c>
      <c r="AM2125" s="2">
        <f t="shared" si="805"/>
        <v>0</v>
      </c>
      <c r="AN2125" s="2">
        <f t="shared" si="806"/>
        <v>0</v>
      </c>
      <c r="AP2125" t="s">
        <v>929</v>
      </c>
      <c r="AQ2125" t="s">
        <v>2082</v>
      </c>
      <c r="AT2125">
        <v>2</v>
      </c>
      <c r="AU2125" s="95">
        <v>48</v>
      </c>
      <c r="AV2125" s="97">
        <v>387</v>
      </c>
      <c r="AW2125" s="100">
        <f t="shared" si="797"/>
        <v>48387</v>
      </c>
      <c r="AY2125" s="7" t="s">
        <v>1461</v>
      </c>
    </row>
    <row r="2126" spans="1:51" ht="13" hidden="1" customHeight="1" outlineLevel="1">
      <c r="A2126" t="s">
        <v>1578</v>
      </c>
      <c r="B2126" t="s">
        <v>2082</v>
      </c>
      <c r="C2126" s="1">
        <f t="shared" si="798"/>
        <v>1188</v>
      </c>
      <c r="D2126" s="7">
        <f>IF(N2126&gt;0, RANK(N2126,(N2126:P2126,Q2126:AE2126)),0)</f>
        <v>2</v>
      </c>
      <c r="E2126" s="7">
        <f>IF(O2126&gt;0,RANK(O2126,(N2126:P2126,Q2126:AE2126)),0)</f>
        <v>1</v>
      </c>
      <c r="F2126" s="7">
        <f>IF(P2126&gt;0,RANK(P2126,(N2126:P2126,Q2126:AE2126)),0)</f>
        <v>0</v>
      </c>
      <c r="G2126" s="1">
        <f t="shared" si="795"/>
        <v>80</v>
      </c>
      <c r="H2126" s="2">
        <f t="shared" si="796"/>
        <v>6.7340067340067339E-2</v>
      </c>
      <c r="I2126" s="2"/>
      <c r="J2126" s="2">
        <f t="shared" si="799"/>
        <v>0.43686868686868685</v>
      </c>
      <c r="K2126" s="2">
        <f t="shared" si="800"/>
        <v>0.50420875420875422</v>
      </c>
      <c r="L2126" s="2">
        <f t="shared" si="801"/>
        <v>0</v>
      </c>
      <c r="M2126" s="2">
        <f t="shared" si="802"/>
        <v>5.8922558922558932E-2</v>
      </c>
      <c r="N2126" s="55">
        <v>519</v>
      </c>
      <c r="O2126" s="55">
        <v>599</v>
      </c>
      <c r="Q2126" s="55">
        <v>21</v>
      </c>
      <c r="R2126" s="55">
        <v>48</v>
      </c>
      <c r="Y2126" s="55">
        <v>1</v>
      </c>
      <c r="AG2126" s="7">
        <f>IF(Q2126&gt;0,RANK(Q2126,(N2126:P2126,Q2126:AE2126)),0)</f>
        <v>4</v>
      </c>
      <c r="AH2126" s="7">
        <f>IF(R2126&gt;0,RANK(R2126,(N2126:P2126,Q2126:AE2126)),0)</f>
        <v>3</v>
      </c>
      <c r="AI2126" s="7">
        <f>IF(T2126&gt;0,RANK(T2126,(N2126:P2126,Q2126:AE2126)),0)</f>
        <v>0</v>
      </c>
      <c r="AJ2126" s="7">
        <f>IF(S2126&gt;0,RANK(S2126,(N2126:P2126,Q2126:AE2126)),0)</f>
        <v>0</v>
      </c>
      <c r="AK2126" s="2">
        <f t="shared" si="803"/>
        <v>1.7676767676767676E-2</v>
      </c>
      <c r="AL2126" s="2">
        <f t="shared" si="804"/>
        <v>4.0404040404040407E-2</v>
      </c>
      <c r="AM2126" s="2">
        <f t="shared" si="805"/>
        <v>0</v>
      </c>
      <c r="AN2126" s="2">
        <f t="shared" si="806"/>
        <v>0</v>
      </c>
      <c r="AP2126" t="s">
        <v>1578</v>
      </c>
      <c r="AQ2126" t="s">
        <v>2082</v>
      </c>
      <c r="AT2126">
        <v>2</v>
      </c>
      <c r="AU2126" s="95">
        <v>48</v>
      </c>
      <c r="AV2126" s="97">
        <v>389</v>
      </c>
      <c r="AW2126" s="100">
        <f t="shared" si="797"/>
        <v>48389</v>
      </c>
      <c r="AY2126" s="7" t="s">
        <v>1461</v>
      </c>
    </row>
    <row r="2127" spans="1:51" ht="13" hidden="1" customHeight="1" outlineLevel="1">
      <c r="A2127" t="s">
        <v>394</v>
      </c>
      <c r="B2127" t="s">
        <v>2082</v>
      </c>
      <c r="C2127" s="1">
        <f t="shared" si="798"/>
        <v>1966</v>
      </c>
      <c r="D2127" s="7">
        <f>IF(N2127&gt;0, RANK(N2127,(N2127:P2127,Q2127:AE2127)),0)</f>
        <v>2</v>
      </c>
      <c r="E2127" s="7">
        <f>IF(O2127&gt;0,RANK(O2127,(N2127:P2127,Q2127:AE2127)),0)</f>
        <v>1</v>
      </c>
      <c r="F2127" s="7">
        <f>IF(P2127&gt;0,RANK(P2127,(N2127:P2127,Q2127:AE2127)),0)</f>
        <v>0</v>
      </c>
      <c r="G2127" s="1">
        <f t="shared" si="795"/>
        <v>575</v>
      </c>
      <c r="H2127" s="2">
        <f t="shared" si="796"/>
        <v>0.29247202441505593</v>
      </c>
      <c r="I2127" s="2"/>
      <c r="J2127" s="2">
        <f t="shared" si="799"/>
        <v>0.33214649033570703</v>
      </c>
      <c r="K2127" s="2">
        <f t="shared" si="800"/>
        <v>0.62461851475076302</v>
      </c>
      <c r="L2127" s="2">
        <f t="shared" si="801"/>
        <v>0</v>
      </c>
      <c r="M2127" s="2">
        <f t="shared" si="802"/>
        <v>4.323499491353E-2</v>
      </c>
      <c r="N2127" s="55">
        <v>653</v>
      </c>
      <c r="O2127" s="55">
        <v>1228</v>
      </c>
      <c r="Q2127" s="55">
        <v>41</v>
      </c>
      <c r="R2127" s="55">
        <v>43</v>
      </c>
      <c r="Y2127" s="55">
        <v>1</v>
      </c>
      <c r="AG2127" s="7">
        <f>IF(Q2127&gt;0,RANK(Q2127,(N2127:P2127,Q2127:AE2127)),0)</f>
        <v>4</v>
      </c>
      <c r="AH2127" s="7">
        <f>IF(R2127&gt;0,RANK(R2127,(N2127:P2127,Q2127:AE2127)),0)</f>
        <v>3</v>
      </c>
      <c r="AI2127" s="7">
        <f>IF(T2127&gt;0,RANK(T2127,(N2127:P2127,Q2127:AE2127)),0)</f>
        <v>0</v>
      </c>
      <c r="AJ2127" s="7">
        <f>IF(S2127&gt;0,RANK(S2127,(N2127:P2127,Q2127:AE2127)),0)</f>
        <v>0</v>
      </c>
      <c r="AK2127" s="2">
        <f t="shared" si="803"/>
        <v>2.0854526958290945E-2</v>
      </c>
      <c r="AL2127" s="2">
        <f t="shared" si="804"/>
        <v>2.1871820956256359E-2</v>
      </c>
      <c r="AM2127" s="2">
        <f t="shared" si="805"/>
        <v>0</v>
      </c>
      <c r="AN2127" s="2">
        <f t="shared" si="806"/>
        <v>0</v>
      </c>
      <c r="AP2127" t="s">
        <v>394</v>
      </c>
      <c r="AQ2127" t="s">
        <v>2082</v>
      </c>
      <c r="AT2127">
        <v>2</v>
      </c>
      <c r="AU2127" s="95">
        <v>48</v>
      </c>
      <c r="AV2127" s="97">
        <v>391</v>
      </c>
      <c r="AW2127" s="100">
        <f t="shared" si="797"/>
        <v>48391</v>
      </c>
      <c r="AY2127" s="7" t="s">
        <v>1461</v>
      </c>
    </row>
    <row r="2128" spans="1:51" ht="13" hidden="1" customHeight="1" outlineLevel="1">
      <c r="A2128" t="s">
        <v>34</v>
      </c>
      <c r="B2128" t="s">
        <v>2082</v>
      </c>
      <c r="C2128" s="1">
        <f t="shared" si="798"/>
        <v>338</v>
      </c>
      <c r="D2128" s="7">
        <f>IF(N2128&gt;0, RANK(N2128,(N2128:P2128,Q2128:AE2128)),0)</f>
        <v>2</v>
      </c>
      <c r="E2128" s="7">
        <f>IF(O2128&gt;0,RANK(O2128,(N2128:P2128,Q2128:AE2128)),0)</f>
        <v>1</v>
      </c>
      <c r="F2128" s="7">
        <f>IF(P2128&gt;0,RANK(P2128,(N2128:P2128,Q2128:AE2128)),0)</f>
        <v>0</v>
      </c>
      <c r="G2128" s="1">
        <f t="shared" si="795"/>
        <v>306</v>
      </c>
      <c r="H2128" s="2">
        <f t="shared" si="796"/>
        <v>0.90532544378698221</v>
      </c>
      <c r="I2128" s="2"/>
      <c r="J2128" s="2">
        <f t="shared" si="799"/>
        <v>3.5502958579881658E-2</v>
      </c>
      <c r="K2128" s="2">
        <f t="shared" si="800"/>
        <v>0.94082840236686394</v>
      </c>
      <c r="L2128" s="2">
        <f t="shared" si="801"/>
        <v>0</v>
      </c>
      <c r="M2128" s="2">
        <f t="shared" si="802"/>
        <v>2.3668639053254448E-2</v>
      </c>
      <c r="N2128" s="55">
        <v>12</v>
      </c>
      <c r="O2128" s="55">
        <v>318</v>
      </c>
      <c r="Q2128" s="55">
        <v>7</v>
      </c>
      <c r="R2128" s="55">
        <v>1</v>
      </c>
      <c r="Y2128" s="55">
        <v>0</v>
      </c>
      <c r="AG2128" s="7">
        <f>IF(Q2128&gt;0,RANK(Q2128,(N2128:P2128,Q2128:AE2128)),0)</f>
        <v>3</v>
      </c>
      <c r="AH2128" s="7">
        <f>IF(R2128&gt;0,RANK(R2128,(N2128:P2128,Q2128:AE2128)),0)</f>
        <v>4</v>
      </c>
      <c r="AI2128" s="7">
        <f>IF(T2128&gt;0,RANK(T2128,(N2128:P2128,Q2128:AE2128)),0)</f>
        <v>0</v>
      </c>
      <c r="AJ2128" s="7">
        <f>IF(S2128&gt;0,RANK(S2128,(N2128:P2128,Q2128:AE2128)),0)</f>
        <v>0</v>
      </c>
      <c r="AK2128" s="2">
        <f t="shared" si="803"/>
        <v>2.0710059171597635E-2</v>
      </c>
      <c r="AL2128" s="2">
        <f t="shared" si="804"/>
        <v>2.9585798816568047E-3</v>
      </c>
      <c r="AM2128" s="2">
        <f t="shared" si="805"/>
        <v>0</v>
      </c>
      <c r="AN2128" s="2">
        <f t="shared" si="806"/>
        <v>0</v>
      </c>
      <c r="AP2128" t="s">
        <v>34</v>
      </c>
      <c r="AQ2128" t="s">
        <v>2082</v>
      </c>
      <c r="AT2128">
        <v>2</v>
      </c>
      <c r="AU2128" s="95">
        <v>48</v>
      </c>
      <c r="AV2128" s="97">
        <v>393</v>
      </c>
      <c r="AW2128" s="100">
        <f t="shared" si="797"/>
        <v>48393</v>
      </c>
      <c r="AY2128" s="7" t="s">
        <v>1461</v>
      </c>
    </row>
    <row r="2129" spans="1:51" ht="13" hidden="1" customHeight="1" outlineLevel="1">
      <c r="A2129" t="s">
        <v>1963</v>
      </c>
      <c r="B2129" t="s">
        <v>2082</v>
      </c>
      <c r="C2129" s="1">
        <f t="shared" si="798"/>
        <v>4959</v>
      </c>
      <c r="D2129" s="7">
        <f>IF(N2129&gt;0, RANK(N2129,(N2129:P2129,Q2129:AE2129)),0)</f>
        <v>2</v>
      </c>
      <c r="E2129" s="7">
        <f>IF(O2129&gt;0,RANK(O2129,(N2129:P2129,Q2129:AE2129)),0)</f>
        <v>1</v>
      </c>
      <c r="F2129" s="7">
        <f>IF(P2129&gt;0,RANK(P2129,(N2129:P2129,Q2129:AE2129)),0)</f>
        <v>0</v>
      </c>
      <c r="G2129" s="1">
        <f t="shared" si="795"/>
        <v>1522</v>
      </c>
      <c r="H2129" s="2">
        <f t="shared" si="796"/>
        <v>0.30691671708005647</v>
      </c>
      <c r="I2129" s="2"/>
      <c r="J2129" s="2">
        <f t="shared" si="799"/>
        <v>0.33131679774148015</v>
      </c>
      <c r="K2129" s="2">
        <f t="shared" si="800"/>
        <v>0.63823351482153656</v>
      </c>
      <c r="L2129" s="2">
        <f t="shared" si="801"/>
        <v>0</v>
      </c>
      <c r="M2129" s="2">
        <f t="shared" si="802"/>
        <v>3.0449687436983286E-2</v>
      </c>
      <c r="N2129" s="55">
        <v>1643</v>
      </c>
      <c r="O2129" s="55">
        <v>3165</v>
      </c>
      <c r="Q2129" s="55">
        <v>106</v>
      </c>
      <c r="R2129" s="55">
        <v>42</v>
      </c>
      <c r="Y2129" s="55">
        <v>3</v>
      </c>
      <c r="AG2129" s="7">
        <f>IF(Q2129&gt;0,RANK(Q2129,(N2129:P2129,Q2129:AE2129)),0)</f>
        <v>3</v>
      </c>
      <c r="AH2129" s="7">
        <f>IF(R2129&gt;0,RANK(R2129,(N2129:P2129,Q2129:AE2129)),0)</f>
        <v>4</v>
      </c>
      <c r="AI2129" s="7">
        <f>IF(T2129&gt;0,RANK(T2129,(N2129:P2129,Q2129:AE2129)),0)</f>
        <v>0</v>
      </c>
      <c r="AJ2129" s="7">
        <f>IF(S2129&gt;0,RANK(S2129,(N2129:P2129,Q2129:AE2129)),0)</f>
        <v>0</v>
      </c>
      <c r="AK2129" s="2">
        <f t="shared" si="803"/>
        <v>2.137527727364388E-2</v>
      </c>
      <c r="AL2129" s="2">
        <f t="shared" si="804"/>
        <v>8.4694494857834243E-3</v>
      </c>
      <c r="AM2129" s="2">
        <f t="shared" si="805"/>
        <v>0</v>
      </c>
      <c r="AN2129" s="2">
        <f t="shared" si="806"/>
        <v>0</v>
      </c>
      <c r="AP2129" t="s">
        <v>1963</v>
      </c>
      <c r="AQ2129" t="s">
        <v>2082</v>
      </c>
      <c r="AT2129">
        <v>2</v>
      </c>
      <c r="AU2129" s="95">
        <v>48</v>
      </c>
      <c r="AV2129" s="97">
        <v>395</v>
      </c>
      <c r="AW2129" s="100">
        <f t="shared" si="797"/>
        <v>48395</v>
      </c>
      <c r="AY2129" s="7" t="s">
        <v>1461</v>
      </c>
    </row>
    <row r="2130" spans="1:51" ht="13" hidden="1" customHeight="1" outlineLevel="1">
      <c r="A2130" t="s">
        <v>1420</v>
      </c>
      <c r="B2130" t="s">
        <v>2082</v>
      </c>
      <c r="C2130" s="1">
        <f t="shared" si="798"/>
        <v>20916</v>
      </c>
      <c r="D2130" s="7">
        <f>IF(N2130&gt;0, RANK(N2130,(N2130:P2130,Q2130:AE2130)),0)</f>
        <v>2</v>
      </c>
      <c r="E2130" s="7">
        <f>IF(O2130&gt;0,RANK(O2130,(N2130:P2130,Q2130:AE2130)),0)</f>
        <v>1</v>
      </c>
      <c r="F2130" s="7">
        <f>IF(P2130&gt;0,RANK(P2130,(N2130:P2130,Q2130:AE2130)),0)</f>
        <v>0</v>
      </c>
      <c r="G2130" s="1">
        <f t="shared" si="795"/>
        <v>12717</v>
      </c>
      <c r="H2130" s="2">
        <f t="shared" si="796"/>
        <v>0.60800344234079173</v>
      </c>
      <c r="I2130" s="2"/>
      <c r="J2130" s="2">
        <f t="shared" si="799"/>
        <v>0.18134442532032893</v>
      </c>
      <c r="K2130" s="2">
        <f t="shared" si="800"/>
        <v>0.78934786766112064</v>
      </c>
      <c r="L2130" s="2">
        <f t="shared" si="801"/>
        <v>0</v>
      </c>
      <c r="M2130" s="2">
        <f t="shared" si="802"/>
        <v>2.9307707018550455E-2</v>
      </c>
      <c r="N2130" s="55">
        <v>3793</v>
      </c>
      <c r="O2130" s="55">
        <v>16510</v>
      </c>
      <c r="Q2130" s="55">
        <v>482</v>
      </c>
      <c r="R2130" s="55">
        <v>113</v>
      </c>
      <c r="Y2130" s="55">
        <v>18</v>
      </c>
      <c r="AG2130" s="7">
        <f>IF(Q2130&gt;0,RANK(Q2130,(N2130:P2130,Q2130:AE2130)),0)</f>
        <v>3</v>
      </c>
      <c r="AH2130" s="7">
        <f>IF(R2130&gt;0,RANK(R2130,(N2130:P2130,Q2130:AE2130)),0)</f>
        <v>4</v>
      </c>
      <c r="AI2130" s="7">
        <f>IF(T2130&gt;0,RANK(T2130,(N2130:P2130,Q2130:AE2130)),0)</f>
        <v>0</v>
      </c>
      <c r="AJ2130" s="7">
        <f>IF(S2130&gt;0,RANK(S2130,(N2130:P2130,Q2130:AE2130)),0)</f>
        <v>0</v>
      </c>
      <c r="AK2130" s="2">
        <f t="shared" si="803"/>
        <v>2.3044559189137503E-2</v>
      </c>
      <c r="AL2130" s="2">
        <f t="shared" si="804"/>
        <v>5.4025626314782938E-3</v>
      </c>
      <c r="AM2130" s="2">
        <f t="shared" si="805"/>
        <v>0</v>
      </c>
      <c r="AN2130" s="2">
        <f t="shared" si="806"/>
        <v>0</v>
      </c>
      <c r="AP2130" t="s">
        <v>1420</v>
      </c>
      <c r="AQ2130" t="s">
        <v>2082</v>
      </c>
      <c r="AT2130">
        <v>2</v>
      </c>
      <c r="AU2130" s="95">
        <v>48</v>
      </c>
      <c r="AV2130" s="97">
        <v>397</v>
      </c>
      <c r="AW2130" s="100">
        <f t="shared" si="797"/>
        <v>48397</v>
      </c>
      <c r="AY2130" s="7" t="s">
        <v>1461</v>
      </c>
    </row>
    <row r="2131" spans="1:51" ht="13" hidden="1" customHeight="1" outlineLevel="1">
      <c r="A2131" t="s">
        <v>1734</v>
      </c>
      <c r="B2131" t="s">
        <v>2082</v>
      </c>
      <c r="C2131" s="1">
        <f t="shared" si="798"/>
        <v>2261</v>
      </c>
      <c r="D2131" s="7">
        <f>IF(N2131&gt;0, RANK(N2131,(N2131:P2131,Q2131:AE2131)),0)</f>
        <v>2</v>
      </c>
      <c r="E2131" s="7">
        <f>IF(O2131&gt;0,RANK(O2131,(N2131:P2131,Q2131:AE2131)),0)</f>
        <v>1</v>
      </c>
      <c r="F2131" s="7">
        <f>IF(P2131&gt;0,RANK(P2131,(N2131:P2131,Q2131:AE2131)),0)</f>
        <v>0</v>
      </c>
      <c r="G2131" s="1">
        <f t="shared" si="795"/>
        <v>1802</v>
      </c>
      <c r="H2131" s="2">
        <f t="shared" si="796"/>
        <v>0.79699248120300747</v>
      </c>
      <c r="I2131" s="2"/>
      <c r="J2131" s="2">
        <f t="shared" si="799"/>
        <v>8.75718708536046E-2</v>
      </c>
      <c r="K2131" s="2">
        <f t="shared" si="800"/>
        <v>0.8845643520566121</v>
      </c>
      <c r="L2131" s="2">
        <f t="shared" si="801"/>
        <v>0</v>
      </c>
      <c r="M2131" s="2">
        <f t="shared" si="802"/>
        <v>2.786377708978327E-2</v>
      </c>
      <c r="N2131" s="55">
        <v>198</v>
      </c>
      <c r="O2131" s="55">
        <v>2000</v>
      </c>
      <c r="Q2131" s="55">
        <v>53</v>
      </c>
      <c r="R2131" s="55">
        <v>10</v>
      </c>
      <c r="Y2131" s="55">
        <v>0</v>
      </c>
      <c r="AG2131" s="7">
        <f>IF(Q2131&gt;0,RANK(Q2131,(N2131:P2131,Q2131:AE2131)),0)</f>
        <v>3</v>
      </c>
      <c r="AH2131" s="7">
        <f>IF(R2131&gt;0,RANK(R2131,(N2131:P2131,Q2131:AE2131)),0)</f>
        <v>4</v>
      </c>
      <c r="AI2131" s="7">
        <f>IF(T2131&gt;0,RANK(T2131,(N2131:P2131,Q2131:AE2131)),0)</f>
        <v>0</v>
      </c>
      <c r="AJ2131" s="7">
        <f>IF(S2131&gt;0,RANK(S2131,(N2131:P2131,Q2131:AE2131)),0)</f>
        <v>0</v>
      </c>
      <c r="AK2131" s="2">
        <f t="shared" si="803"/>
        <v>2.3440955329500222E-2</v>
      </c>
      <c r="AL2131" s="2">
        <f t="shared" si="804"/>
        <v>4.4228217602830609E-3</v>
      </c>
      <c r="AM2131" s="2">
        <f t="shared" si="805"/>
        <v>0</v>
      </c>
      <c r="AN2131" s="2">
        <f t="shared" si="806"/>
        <v>0</v>
      </c>
      <c r="AP2131" t="s">
        <v>1734</v>
      </c>
      <c r="AQ2131" t="s">
        <v>2082</v>
      </c>
      <c r="AT2131">
        <v>2</v>
      </c>
      <c r="AU2131" s="95">
        <v>48</v>
      </c>
      <c r="AV2131" s="97">
        <v>399</v>
      </c>
      <c r="AW2131" s="100">
        <f t="shared" si="797"/>
        <v>48399</v>
      </c>
      <c r="AY2131" s="7" t="s">
        <v>1461</v>
      </c>
    </row>
    <row r="2132" spans="1:51" ht="13" hidden="1" customHeight="1" outlineLevel="1">
      <c r="A2132" t="s">
        <v>763</v>
      </c>
      <c r="B2132" t="s">
        <v>2082</v>
      </c>
      <c r="C2132" s="1">
        <f t="shared" si="798"/>
        <v>10429</v>
      </c>
      <c r="D2132" s="7">
        <f>IF(N2132&gt;0, RANK(N2132,(N2132:P2132,Q2132:AE2132)),0)</f>
        <v>2</v>
      </c>
      <c r="E2132" s="7">
        <f>IF(O2132&gt;0,RANK(O2132,(N2132:P2132,Q2132:AE2132)),0)</f>
        <v>1</v>
      </c>
      <c r="F2132" s="7">
        <f>IF(P2132&gt;0,RANK(P2132,(N2132:P2132,Q2132:AE2132)),0)</f>
        <v>0</v>
      </c>
      <c r="G2132" s="1">
        <f t="shared" ref="G2132:G2186" si="807">IF(C2132&gt;0,MAX(N2132:P2132)-LARGE(N2132:P2132,2),0)</f>
        <v>6678</v>
      </c>
      <c r="H2132" s="2">
        <f t="shared" ref="H2132:H2186" si="808">IF(C2132&gt;0,G2132/C2132,0)</f>
        <v>0.64032984945824145</v>
      </c>
      <c r="I2132" s="2"/>
      <c r="J2132" s="2">
        <f t="shared" si="799"/>
        <v>0.16866430146706299</v>
      </c>
      <c r="K2132" s="2">
        <f t="shared" si="800"/>
        <v>0.80899415092530447</v>
      </c>
      <c r="L2132" s="2">
        <f t="shared" si="801"/>
        <v>0</v>
      </c>
      <c r="M2132" s="2">
        <f t="shared" si="802"/>
        <v>2.2341547607632517E-2</v>
      </c>
      <c r="N2132" s="55">
        <v>1759</v>
      </c>
      <c r="O2132" s="55">
        <v>8437</v>
      </c>
      <c r="Q2132" s="55">
        <v>190</v>
      </c>
      <c r="R2132" s="55">
        <v>39</v>
      </c>
      <c r="Y2132" s="55">
        <v>4</v>
      </c>
      <c r="AG2132" s="7">
        <f>IF(Q2132&gt;0,RANK(Q2132,(N2132:P2132,Q2132:AE2132)),0)</f>
        <v>3</v>
      </c>
      <c r="AH2132" s="7">
        <f>IF(R2132&gt;0,RANK(R2132,(N2132:P2132,Q2132:AE2132)),0)</f>
        <v>4</v>
      </c>
      <c r="AI2132" s="7">
        <f>IF(T2132&gt;0,RANK(T2132,(N2132:P2132,Q2132:AE2132)),0)</f>
        <v>0</v>
      </c>
      <c r="AJ2132" s="7">
        <f>IF(S2132&gt;0,RANK(S2132,(N2132:P2132,Q2132:AE2132)),0)</f>
        <v>0</v>
      </c>
      <c r="AK2132" s="2">
        <f t="shared" si="803"/>
        <v>1.8218429379614536E-2</v>
      </c>
      <c r="AL2132" s="2">
        <f t="shared" si="804"/>
        <v>3.7395723463419313E-3</v>
      </c>
      <c r="AM2132" s="2">
        <f t="shared" si="805"/>
        <v>0</v>
      </c>
      <c r="AN2132" s="2">
        <f t="shared" si="806"/>
        <v>0</v>
      </c>
      <c r="AP2132" t="s">
        <v>763</v>
      </c>
      <c r="AQ2132" t="s">
        <v>2082</v>
      </c>
      <c r="AT2132">
        <v>2</v>
      </c>
      <c r="AU2132" s="95">
        <v>48</v>
      </c>
      <c r="AV2132" s="97">
        <v>401</v>
      </c>
      <c r="AW2132" s="100">
        <f t="shared" si="797"/>
        <v>48401</v>
      </c>
      <c r="AY2132" s="7" t="s">
        <v>1461</v>
      </c>
    </row>
    <row r="2133" spans="1:51" ht="13" hidden="1" customHeight="1" outlineLevel="1">
      <c r="A2133" t="s">
        <v>2458</v>
      </c>
      <c r="B2133" t="s">
        <v>2082</v>
      </c>
      <c r="C2133" s="1">
        <f t="shared" si="798"/>
        <v>2718</v>
      </c>
      <c r="D2133" s="7">
        <f>IF(N2133&gt;0, RANK(N2133,(N2133:P2133,Q2133:AE2133)),0)</f>
        <v>2</v>
      </c>
      <c r="E2133" s="7">
        <f>IF(O2133&gt;0,RANK(O2133,(N2133:P2133,Q2133:AE2133)),0)</f>
        <v>1</v>
      </c>
      <c r="F2133" s="7">
        <f>IF(P2133&gt;0,RANK(P2133,(N2133:P2133,Q2133:AE2133)),0)</f>
        <v>0</v>
      </c>
      <c r="G2133" s="1">
        <f t="shared" si="807"/>
        <v>1959</v>
      </c>
      <c r="H2133" s="2">
        <f t="shared" si="808"/>
        <v>0.72075055187637971</v>
      </c>
      <c r="I2133" s="2"/>
      <c r="J2133" s="2">
        <f t="shared" si="799"/>
        <v>0.12803532008830021</v>
      </c>
      <c r="K2133" s="2">
        <f t="shared" si="800"/>
        <v>0.84878587196467992</v>
      </c>
      <c r="L2133" s="2">
        <f t="shared" si="801"/>
        <v>0</v>
      </c>
      <c r="M2133" s="2">
        <f t="shared" si="802"/>
        <v>2.3178807947019875E-2</v>
      </c>
      <c r="N2133" s="55">
        <v>348</v>
      </c>
      <c r="O2133" s="55">
        <v>2307</v>
      </c>
      <c r="Q2133" s="55">
        <v>49</v>
      </c>
      <c r="R2133" s="55">
        <v>13</v>
      </c>
      <c r="Y2133" s="55">
        <v>1</v>
      </c>
      <c r="AG2133" s="7">
        <f>IF(Q2133&gt;0,RANK(Q2133,(N2133:P2133,Q2133:AE2133)),0)</f>
        <v>3</v>
      </c>
      <c r="AH2133" s="7">
        <f>IF(R2133&gt;0,RANK(R2133,(N2133:P2133,Q2133:AE2133)),0)</f>
        <v>4</v>
      </c>
      <c r="AI2133" s="7">
        <f>IF(T2133&gt;0,RANK(T2133,(N2133:P2133,Q2133:AE2133)),0)</f>
        <v>0</v>
      </c>
      <c r="AJ2133" s="7">
        <f>IF(S2133&gt;0,RANK(S2133,(N2133:P2133,Q2133:AE2133)),0)</f>
        <v>0</v>
      </c>
      <c r="AK2133" s="2">
        <f t="shared" si="803"/>
        <v>1.8027961736571008E-2</v>
      </c>
      <c r="AL2133" s="2">
        <f t="shared" si="804"/>
        <v>4.7829286239882271E-3</v>
      </c>
      <c r="AM2133" s="2">
        <f t="shared" si="805"/>
        <v>0</v>
      </c>
      <c r="AN2133" s="2">
        <f t="shared" si="806"/>
        <v>0</v>
      </c>
      <c r="AP2133" t="s">
        <v>2458</v>
      </c>
      <c r="AQ2133" t="s">
        <v>2082</v>
      </c>
      <c r="AT2133">
        <v>2</v>
      </c>
      <c r="AU2133" s="95">
        <v>48</v>
      </c>
      <c r="AV2133" s="97">
        <v>403</v>
      </c>
      <c r="AW2133" s="100">
        <f t="shared" si="797"/>
        <v>48403</v>
      </c>
      <c r="AY2133" s="7" t="s">
        <v>1461</v>
      </c>
    </row>
    <row r="2134" spans="1:51" ht="13" hidden="1" customHeight="1" outlineLevel="1">
      <c r="A2134" t="s">
        <v>1642</v>
      </c>
      <c r="B2134" t="s">
        <v>2082</v>
      </c>
      <c r="C2134" s="1">
        <f t="shared" si="798"/>
        <v>2625</v>
      </c>
      <c r="D2134" s="7">
        <f>IF(N2134&gt;0, RANK(N2134,(N2134:P2134,Q2134:AE2134)),0)</f>
        <v>2</v>
      </c>
      <c r="E2134" s="7">
        <f>IF(O2134&gt;0,RANK(O2134,(N2134:P2134,Q2134:AE2134)),0)</f>
        <v>1</v>
      </c>
      <c r="F2134" s="7">
        <f>IF(P2134&gt;0,RANK(P2134,(N2134:P2134,Q2134:AE2134)),0)</f>
        <v>0</v>
      </c>
      <c r="G2134" s="1">
        <f t="shared" si="807"/>
        <v>1065</v>
      </c>
      <c r="H2134" s="2">
        <f t="shared" si="808"/>
        <v>0.40571428571428569</v>
      </c>
      <c r="I2134" s="2"/>
      <c r="J2134" s="2">
        <f t="shared" si="799"/>
        <v>0.28190476190476188</v>
      </c>
      <c r="K2134" s="2">
        <f t="shared" si="800"/>
        <v>0.68761904761904757</v>
      </c>
      <c r="L2134" s="2">
        <f t="shared" si="801"/>
        <v>0</v>
      </c>
      <c r="M2134" s="2">
        <f t="shared" si="802"/>
        <v>3.0476190476190546E-2</v>
      </c>
      <c r="N2134" s="55">
        <v>740</v>
      </c>
      <c r="O2134" s="55">
        <v>1805</v>
      </c>
      <c r="Q2134" s="55">
        <v>61</v>
      </c>
      <c r="R2134" s="55">
        <v>19</v>
      </c>
      <c r="Y2134" s="55">
        <v>0</v>
      </c>
      <c r="AG2134" s="7">
        <f>IF(Q2134&gt;0,RANK(Q2134,(N2134:P2134,Q2134:AE2134)),0)</f>
        <v>3</v>
      </c>
      <c r="AH2134" s="7">
        <f>IF(R2134&gt;0,RANK(R2134,(N2134:P2134,Q2134:AE2134)),0)</f>
        <v>4</v>
      </c>
      <c r="AI2134" s="7">
        <f>IF(T2134&gt;0,RANK(T2134,(N2134:P2134,Q2134:AE2134)),0)</f>
        <v>0</v>
      </c>
      <c r="AJ2134" s="7">
        <f>IF(S2134&gt;0,RANK(S2134,(N2134:P2134,Q2134:AE2134)),0)</f>
        <v>0</v>
      </c>
      <c r="AK2134" s="2">
        <f t="shared" si="803"/>
        <v>2.3238095238095238E-2</v>
      </c>
      <c r="AL2134" s="2">
        <f t="shared" si="804"/>
        <v>7.2380952380952379E-3</v>
      </c>
      <c r="AM2134" s="2">
        <f t="shared" si="805"/>
        <v>0</v>
      </c>
      <c r="AN2134" s="2">
        <f t="shared" si="806"/>
        <v>0</v>
      </c>
      <c r="AP2134" t="s">
        <v>1642</v>
      </c>
      <c r="AQ2134" t="s">
        <v>2082</v>
      </c>
      <c r="AT2134">
        <v>2</v>
      </c>
      <c r="AU2134" s="95">
        <v>48</v>
      </c>
      <c r="AV2134" s="97">
        <v>405</v>
      </c>
      <c r="AW2134" s="100">
        <f t="shared" si="797"/>
        <v>48405</v>
      </c>
      <c r="AY2134" s="7" t="s">
        <v>1461</v>
      </c>
    </row>
    <row r="2135" spans="1:51" ht="13" hidden="1" customHeight="1" outlineLevel="1">
      <c r="A2135" t="s">
        <v>1407</v>
      </c>
      <c r="B2135" t="s">
        <v>2082</v>
      </c>
      <c r="C2135" s="1">
        <f t="shared" si="798"/>
        <v>6283</v>
      </c>
      <c r="D2135" s="7">
        <f>IF(N2135&gt;0, RANK(N2135,(N2135:P2135,Q2135:AE2135)),0)</f>
        <v>2</v>
      </c>
      <c r="E2135" s="7">
        <f>IF(O2135&gt;0,RANK(O2135,(N2135:P2135,Q2135:AE2135)),0)</f>
        <v>1</v>
      </c>
      <c r="F2135" s="7">
        <f>IF(P2135&gt;0,RANK(P2135,(N2135:P2135,Q2135:AE2135)),0)</f>
        <v>0</v>
      </c>
      <c r="G2135" s="1">
        <f t="shared" si="807"/>
        <v>3329</v>
      </c>
      <c r="H2135" s="2">
        <f t="shared" si="808"/>
        <v>0.52984243195925518</v>
      </c>
      <c r="I2135" s="2"/>
      <c r="J2135" s="2">
        <f t="shared" si="799"/>
        <v>0.21359223300970873</v>
      </c>
      <c r="K2135" s="2">
        <f t="shared" si="800"/>
        <v>0.74343466496896382</v>
      </c>
      <c r="L2135" s="2">
        <f t="shared" si="801"/>
        <v>0</v>
      </c>
      <c r="M2135" s="2">
        <f t="shared" si="802"/>
        <v>4.2973102021327425E-2</v>
      </c>
      <c r="N2135" s="55">
        <v>1342</v>
      </c>
      <c r="O2135" s="55">
        <v>4671</v>
      </c>
      <c r="Q2135" s="55">
        <v>218</v>
      </c>
      <c r="R2135" s="55">
        <v>45</v>
      </c>
      <c r="Y2135" s="55">
        <v>7</v>
      </c>
      <c r="AG2135" s="7">
        <f>IF(Q2135&gt;0,RANK(Q2135,(N2135:P2135,Q2135:AE2135)),0)</f>
        <v>3</v>
      </c>
      <c r="AH2135" s="7">
        <f>IF(R2135&gt;0,RANK(R2135,(N2135:P2135,Q2135:AE2135)),0)</f>
        <v>4</v>
      </c>
      <c r="AI2135" s="7">
        <f>IF(T2135&gt;0,RANK(T2135,(N2135:P2135,Q2135:AE2135)),0)</f>
        <v>0</v>
      </c>
      <c r="AJ2135" s="7">
        <f>IF(S2135&gt;0,RANK(S2135,(N2135:P2135,Q2135:AE2135)),0)</f>
        <v>0</v>
      </c>
      <c r="AK2135" s="2">
        <f t="shared" si="803"/>
        <v>3.4696800891293969E-2</v>
      </c>
      <c r="AL2135" s="2">
        <f t="shared" si="804"/>
        <v>7.1621836702212317E-3</v>
      </c>
      <c r="AM2135" s="2">
        <f t="shared" si="805"/>
        <v>0</v>
      </c>
      <c r="AN2135" s="2">
        <f t="shared" si="806"/>
        <v>0</v>
      </c>
      <c r="AP2135" t="s">
        <v>1407</v>
      </c>
      <c r="AQ2135" t="s">
        <v>2082</v>
      </c>
      <c r="AT2135">
        <v>2</v>
      </c>
      <c r="AU2135" s="95">
        <v>48</v>
      </c>
      <c r="AV2135" s="97">
        <v>407</v>
      </c>
      <c r="AW2135" s="100">
        <f t="shared" si="797"/>
        <v>48407</v>
      </c>
      <c r="AY2135" s="7" t="s">
        <v>1461</v>
      </c>
    </row>
    <row r="2136" spans="1:51" ht="13" hidden="1" customHeight="1" outlineLevel="1">
      <c r="A2136" t="s">
        <v>1251</v>
      </c>
      <c r="B2136" t="s">
        <v>2082</v>
      </c>
      <c r="C2136" s="1">
        <f t="shared" si="798"/>
        <v>11133</v>
      </c>
      <c r="D2136" s="7">
        <f>IF(N2136&gt;0, RANK(N2136,(N2136:P2136,Q2136:AE2136)),0)</f>
        <v>2</v>
      </c>
      <c r="E2136" s="7">
        <f>IF(O2136&gt;0,RANK(O2136,(N2136:P2136,Q2136:AE2136)),0)</f>
        <v>1</v>
      </c>
      <c r="F2136" s="7">
        <f>IF(P2136&gt;0,RANK(P2136,(N2136:P2136,Q2136:AE2136)),0)</f>
        <v>0</v>
      </c>
      <c r="G2136" s="1">
        <f t="shared" si="807"/>
        <v>3672</v>
      </c>
      <c r="H2136" s="2">
        <f t="shared" si="808"/>
        <v>0.32983023443815684</v>
      </c>
      <c r="I2136" s="2"/>
      <c r="J2136" s="2">
        <f t="shared" si="799"/>
        <v>0.313212970448217</v>
      </c>
      <c r="K2136" s="2">
        <f t="shared" si="800"/>
        <v>0.6430432048863739</v>
      </c>
      <c r="L2136" s="2">
        <f t="shared" si="801"/>
        <v>0</v>
      </c>
      <c r="M2136" s="2">
        <f t="shared" si="802"/>
        <v>4.3743824665409159E-2</v>
      </c>
      <c r="N2136" s="55">
        <v>3487</v>
      </c>
      <c r="O2136" s="55">
        <v>7159</v>
      </c>
      <c r="Q2136" s="55">
        <v>305</v>
      </c>
      <c r="R2136" s="55">
        <v>167</v>
      </c>
      <c r="Y2136" s="55">
        <v>15</v>
      </c>
      <c r="AG2136" s="7">
        <f>IF(Q2136&gt;0,RANK(Q2136,(N2136:P2136,Q2136:AE2136)),0)</f>
        <v>3</v>
      </c>
      <c r="AH2136" s="7">
        <f>IF(R2136&gt;0,RANK(R2136,(N2136:P2136,Q2136:AE2136)),0)</f>
        <v>4</v>
      </c>
      <c r="AI2136" s="7">
        <f>IF(T2136&gt;0,RANK(T2136,(N2136:P2136,Q2136:AE2136)),0)</f>
        <v>0</v>
      </c>
      <c r="AJ2136" s="7">
        <f>IF(S2136&gt;0,RANK(S2136,(N2136:P2136,Q2136:AE2136)),0)</f>
        <v>0</v>
      </c>
      <c r="AK2136" s="2">
        <f t="shared" si="803"/>
        <v>2.7396029821252135E-2</v>
      </c>
      <c r="AL2136" s="2">
        <f t="shared" si="804"/>
        <v>1.5000449115242972E-2</v>
      </c>
      <c r="AM2136" s="2">
        <f t="shared" si="805"/>
        <v>0</v>
      </c>
      <c r="AN2136" s="2">
        <f t="shared" si="806"/>
        <v>0</v>
      </c>
      <c r="AP2136" t="s">
        <v>1251</v>
      </c>
      <c r="AQ2136" t="s">
        <v>2082</v>
      </c>
      <c r="AT2136">
        <v>2</v>
      </c>
      <c r="AU2136" s="95">
        <v>48</v>
      </c>
      <c r="AV2136" s="97">
        <v>409</v>
      </c>
      <c r="AW2136" s="100">
        <f t="shared" si="797"/>
        <v>48409</v>
      </c>
      <c r="AY2136" s="7" t="s">
        <v>1461</v>
      </c>
    </row>
    <row r="2137" spans="1:51" ht="13" hidden="1" customHeight="1" outlineLevel="1">
      <c r="A2137" t="s">
        <v>1314</v>
      </c>
      <c r="B2137" t="s">
        <v>2082</v>
      </c>
      <c r="C2137" s="1">
        <f t="shared" si="798"/>
        <v>1430</v>
      </c>
      <c r="D2137" s="7">
        <f>IF(N2137&gt;0, RANK(N2137,(N2137:P2137,Q2137:AE2137)),0)</f>
        <v>2</v>
      </c>
      <c r="E2137" s="7">
        <f>IF(O2137&gt;0,RANK(O2137,(N2137:P2137,Q2137:AE2137)),0)</f>
        <v>1</v>
      </c>
      <c r="F2137" s="7">
        <f>IF(P2137&gt;0,RANK(P2137,(N2137:P2137,Q2137:AE2137)),0)</f>
        <v>0</v>
      </c>
      <c r="G2137" s="1">
        <f t="shared" si="807"/>
        <v>1137</v>
      </c>
      <c r="H2137" s="2">
        <f t="shared" si="808"/>
        <v>0.79510489510489513</v>
      </c>
      <c r="I2137" s="2"/>
      <c r="J2137" s="2">
        <f t="shared" si="799"/>
        <v>8.7412587412587409E-2</v>
      </c>
      <c r="K2137" s="2">
        <f t="shared" si="800"/>
        <v>0.88251748251748252</v>
      </c>
      <c r="L2137" s="2">
        <f t="shared" si="801"/>
        <v>0</v>
      </c>
      <c r="M2137" s="2">
        <f t="shared" si="802"/>
        <v>3.0069930069930084E-2</v>
      </c>
      <c r="N2137" s="55">
        <v>125</v>
      </c>
      <c r="O2137" s="55">
        <v>1262</v>
      </c>
      <c r="Q2137" s="55">
        <v>35</v>
      </c>
      <c r="R2137" s="55">
        <v>8</v>
      </c>
      <c r="Y2137" s="55">
        <v>0</v>
      </c>
      <c r="AG2137" s="7">
        <f>IF(Q2137&gt;0,RANK(Q2137,(N2137:P2137,Q2137:AE2137)),0)</f>
        <v>3</v>
      </c>
      <c r="AH2137" s="7">
        <f>IF(R2137&gt;0,RANK(R2137,(N2137:P2137,Q2137:AE2137)),0)</f>
        <v>4</v>
      </c>
      <c r="AI2137" s="7">
        <f>IF(T2137&gt;0,RANK(T2137,(N2137:P2137,Q2137:AE2137)),0)</f>
        <v>0</v>
      </c>
      <c r="AJ2137" s="7">
        <f>IF(S2137&gt;0,RANK(S2137,(N2137:P2137,Q2137:AE2137)),0)</f>
        <v>0</v>
      </c>
      <c r="AK2137" s="2">
        <f t="shared" si="803"/>
        <v>2.4475524475524476E-2</v>
      </c>
      <c r="AL2137" s="2">
        <f t="shared" si="804"/>
        <v>5.5944055944055944E-3</v>
      </c>
      <c r="AM2137" s="2">
        <f t="shared" si="805"/>
        <v>0</v>
      </c>
      <c r="AN2137" s="2">
        <f t="shared" si="806"/>
        <v>0</v>
      </c>
      <c r="AP2137" t="s">
        <v>1314</v>
      </c>
      <c r="AQ2137" t="s">
        <v>2082</v>
      </c>
      <c r="AT2137">
        <v>2</v>
      </c>
      <c r="AU2137" s="95">
        <v>48</v>
      </c>
      <c r="AV2137" s="97">
        <v>411</v>
      </c>
      <c r="AW2137" s="100">
        <f t="shared" si="797"/>
        <v>48411</v>
      </c>
      <c r="AY2137" s="7" t="s">
        <v>1461</v>
      </c>
    </row>
    <row r="2138" spans="1:51" ht="13" hidden="1" customHeight="1" outlineLevel="1">
      <c r="A2138" t="s">
        <v>1014</v>
      </c>
      <c r="B2138" t="s">
        <v>2082</v>
      </c>
      <c r="C2138" s="1">
        <f t="shared" si="798"/>
        <v>843</v>
      </c>
      <c r="D2138" s="7">
        <f>IF(N2138&gt;0, RANK(N2138,(N2138:P2138,Q2138:AE2138)),0)</f>
        <v>2</v>
      </c>
      <c r="E2138" s="7">
        <f>IF(O2138&gt;0,RANK(O2138,(N2138:P2138,Q2138:AE2138)),0)</f>
        <v>1</v>
      </c>
      <c r="F2138" s="7">
        <f>IF(P2138&gt;0,RANK(P2138,(N2138:P2138,Q2138:AE2138)),0)</f>
        <v>0</v>
      </c>
      <c r="G2138" s="1">
        <f t="shared" si="807"/>
        <v>429</v>
      </c>
      <c r="H2138" s="2">
        <f t="shared" si="808"/>
        <v>0.50889679715302494</v>
      </c>
      <c r="I2138" s="2"/>
      <c r="J2138" s="2">
        <f t="shared" si="799"/>
        <v>0.21470937129300119</v>
      </c>
      <c r="K2138" s="2">
        <f t="shared" si="800"/>
        <v>0.7236061684460261</v>
      </c>
      <c r="L2138" s="2">
        <f t="shared" si="801"/>
        <v>0</v>
      </c>
      <c r="M2138" s="2">
        <f t="shared" si="802"/>
        <v>6.168446026097274E-2</v>
      </c>
      <c r="N2138" s="55">
        <v>181</v>
      </c>
      <c r="O2138" s="55">
        <v>610</v>
      </c>
      <c r="Q2138" s="55">
        <v>21</v>
      </c>
      <c r="R2138" s="55">
        <v>31</v>
      </c>
      <c r="Y2138" s="55">
        <v>0</v>
      </c>
      <c r="AG2138" s="7">
        <f>IF(Q2138&gt;0,RANK(Q2138,(N2138:P2138,Q2138:AE2138)),0)</f>
        <v>4</v>
      </c>
      <c r="AH2138" s="7">
        <f>IF(R2138&gt;0,RANK(R2138,(N2138:P2138,Q2138:AE2138)),0)</f>
        <v>3</v>
      </c>
      <c r="AI2138" s="7">
        <f>IF(T2138&gt;0,RANK(T2138,(N2138:P2138,Q2138:AE2138)),0)</f>
        <v>0</v>
      </c>
      <c r="AJ2138" s="7">
        <f>IF(S2138&gt;0,RANK(S2138,(N2138:P2138,Q2138:AE2138)),0)</f>
        <v>0</v>
      </c>
      <c r="AK2138" s="2">
        <f t="shared" si="803"/>
        <v>2.491103202846975E-2</v>
      </c>
      <c r="AL2138" s="2">
        <f t="shared" si="804"/>
        <v>3.6773428232502965E-2</v>
      </c>
      <c r="AM2138" s="2">
        <f t="shared" si="805"/>
        <v>0</v>
      </c>
      <c r="AN2138" s="2">
        <f t="shared" si="806"/>
        <v>0</v>
      </c>
      <c r="AP2138" t="s">
        <v>1014</v>
      </c>
      <c r="AQ2138" t="s">
        <v>2082</v>
      </c>
      <c r="AT2138">
        <v>2</v>
      </c>
      <c r="AU2138" s="95">
        <v>48</v>
      </c>
      <c r="AV2138" s="97">
        <v>413</v>
      </c>
      <c r="AW2138" s="100">
        <f t="shared" si="797"/>
        <v>48413</v>
      </c>
      <c r="AY2138" s="7" t="s">
        <v>1461</v>
      </c>
    </row>
    <row r="2139" spans="1:51" ht="13" hidden="1" customHeight="1" outlineLevel="1">
      <c r="A2139" t="s">
        <v>1266</v>
      </c>
      <c r="B2139" t="s">
        <v>2082</v>
      </c>
      <c r="C2139" s="1">
        <f t="shared" si="798"/>
        <v>2824</v>
      </c>
      <c r="D2139" s="7">
        <f>IF(N2139&gt;0, RANK(N2139,(N2139:P2139,Q2139:AE2139)),0)</f>
        <v>2</v>
      </c>
      <c r="E2139" s="7">
        <f>IF(O2139&gt;0,RANK(O2139,(N2139:P2139,Q2139:AE2139)),0)</f>
        <v>1</v>
      </c>
      <c r="F2139" s="7">
        <f>IF(P2139&gt;0,RANK(P2139,(N2139:P2139,Q2139:AE2139)),0)</f>
        <v>0</v>
      </c>
      <c r="G2139" s="1">
        <f t="shared" si="807"/>
        <v>2193</v>
      </c>
      <c r="H2139" s="2">
        <f t="shared" si="808"/>
        <v>0.77655807365439089</v>
      </c>
      <c r="I2139" s="2"/>
      <c r="J2139" s="2">
        <f t="shared" si="799"/>
        <v>9.8441926345609068E-2</v>
      </c>
      <c r="K2139" s="2">
        <f t="shared" si="800"/>
        <v>0.875</v>
      </c>
      <c r="L2139" s="2">
        <f t="shared" si="801"/>
        <v>0</v>
      </c>
      <c r="M2139" s="2">
        <f t="shared" si="802"/>
        <v>2.655807365439089E-2</v>
      </c>
      <c r="N2139" s="55">
        <v>278</v>
      </c>
      <c r="O2139" s="55">
        <v>2471</v>
      </c>
      <c r="Q2139" s="55">
        <v>51</v>
      </c>
      <c r="R2139" s="55">
        <v>24</v>
      </c>
      <c r="Y2139" s="55">
        <v>0</v>
      </c>
      <c r="AG2139" s="7">
        <f>IF(Q2139&gt;0,RANK(Q2139,(N2139:P2139,Q2139:AE2139)),0)</f>
        <v>3</v>
      </c>
      <c r="AH2139" s="7">
        <f>IF(R2139&gt;0,RANK(R2139,(N2139:P2139,Q2139:AE2139)),0)</f>
        <v>4</v>
      </c>
      <c r="AI2139" s="7">
        <f>IF(T2139&gt;0,RANK(T2139,(N2139:P2139,Q2139:AE2139)),0)</f>
        <v>0</v>
      </c>
      <c r="AJ2139" s="7">
        <f>IF(S2139&gt;0,RANK(S2139,(N2139:P2139,Q2139:AE2139)),0)</f>
        <v>0</v>
      </c>
      <c r="AK2139" s="2">
        <f t="shared" si="803"/>
        <v>1.8059490084985835E-2</v>
      </c>
      <c r="AL2139" s="2">
        <f t="shared" si="804"/>
        <v>8.4985835694051E-3</v>
      </c>
      <c r="AM2139" s="2">
        <f t="shared" si="805"/>
        <v>0</v>
      </c>
      <c r="AN2139" s="2">
        <f t="shared" si="806"/>
        <v>0</v>
      </c>
      <c r="AP2139" t="s">
        <v>1266</v>
      </c>
      <c r="AQ2139" t="s">
        <v>2082</v>
      </c>
      <c r="AT2139">
        <v>2</v>
      </c>
      <c r="AU2139" s="95">
        <v>48</v>
      </c>
      <c r="AV2139" s="97">
        <v>415</v>
      </c>
      <c r="AW2139" s="100">
        <f t="shared" si="797"/>
        <v>48415</v>
      </c>
      <c r="AY2139" s="7" t="s">
        <v>1461</v>
      </c>
    </row>
    <row r="2140" spans="1:51" ht="13" hidden="1" customHeight="1" outlineLevel="1">
      <c r="A2140" t="s">
        <v>1797</v>
      </c>
      <c r="B2140" t="s">
        <v>2082</v>
      </c>
      <c r="C2140" s="1">
        <f t="shared" si="798"/>
        <v>798</v>
      </c>
      <c r="D2140" s="7">
        <f>IF(N2140&gt;0, RANK(N2140,(N2140:P2140,Q2140:AE2140)),0)</f>
        <v>2</v>
      </c>
      <c r="E2140" s="7">
        <f>IF(O2140&gt;0,RANK(O2140,(N2140:P2140,Q2140:AE2140)),0)</f>
        <v>1</v>
      </c>
      <c r="F2140" s="7">
        <f>IF(P2140&gt;0,RANK(P2140,(N2140:P2140,Q2140:AE2140)),0)</f>
        <v>0</v>
      </c>
      <c r="G2140" s="1">
        <f t="shared" si="807"/>
        <v>690</v>
      </c>
      <c r="H2140" s="2">
        <f t="shared" si="808"/>
        <v>0.86466165413533835</v>
      </c>
      <c r="I2140" s="2"/>
      <c r="J2140" s="2">
        <f t="shared" si="799"/>
        <v>5.6390977443609019E-2</v>
      </c>
      <c r="K2140" s="2">
        <f t="shared" si="800"/>
        <v>0.92105263157894735</v>
      </c>
      <c r="L2140" s="2">
        <f t="shared" si="801"/>
        <v>0</v>
      </c>
      <c r="M2140" s="2">
        <f t="shared" si="802"/>
        <v>2.2556390977443663E-2</v>
      </c>
      <c r="N2140" s="55">
        <v>45</v>
      </c>
      <c r="O2140" s="55">
        <v>735</v>
      </c>
      <c r="Q2140" s="55">
        <v>12</v>
      </c>
      <c r="R2140" s="55">
        <v>6</v>
      </c>
      <c r="Y2140" s="55">
        <v>0</v>
      </c>
      <c r="AG2140" s="7">
        <f>IF(Q2140&gt;0,RANK(Q2140,(N2140:P2140,Q2140:AE2140)),0)</f>
        <v>3</v>
      </c>
      <c r="AH2140" s="7">
        <f>IF(R2140&gt;0,RANK(R2140,(N2140:P2140,Q2140:AE2140)),0)</f>
        <v>4</v>
      </c>
      <c r="AI2140" s="7">
        <f>IF(T2140&gt;0,RANK(T2140,(N2140:P2140,Q2140:AE2140)),0)</f>
        <v>0</v>
      </c>
      <c r="AJ2140" s="7">
        <f>IF(S2140&gt;0,RANK(S2140,(N2140:P2140,Q2140:AE2140)),0)</f>
        <v>0</v>
      </c>
      <c r="AK2140" s="2">
        <f t="shared" si="803"/>
        <v>1.5037593984962405E-2</v>
      </c>
      <c r="AL2140" s="2">
        <f t="shared" si="804"/>
        <v>7.5187969924812026E-3</v>
      </c>
      <c r="AM2140" s="2">
        <f t="shared" si="805"/>
        <v>0</v>
      </c>
      <c r="AN2140" s="2">
        <f t="shared" si="806"/>
        <v>0</v>
      </c>
      <c r="AP2140" t="s">
        <v>1797</v>
      </c>
      <c r="AQ2140" t="s">
        <v>2082</v>
      </c>
      <c r="AT2140">
        <v>2</v>
      </c>
      <c r="AU2140" s="95">
        <v>48</v>
      </c>
      <c r="AV2140" s="97">
        <v>417</v>
      </c>
      <c r="AW2140" s="100">
        <f t="shared" si="797"/>
        <v>48417</v>
      </c>
      <c r="AY2140" s="7" t="s">
        <v>1461</v>
      </c>
    </row>
    <row r="2141" spans="1:51" ht="13" hidden="1" customHeight="1" outlineLevel="1">
      <c r="A2141" t="s">
        <v>415</v>
      </c>
      <c r="B2141" t="s">
        <v>2082</v>
      </c>
      <c r="C2141" s="1">
        <f t="shared" si="798"/>
        <v>5418</v>
      </c>
      <c r="D2141" s="7">
        <f>IF(N2141&gt;0, RANK(N2141,(N2141:P2141,Q2141:AE2141)),0)</f>
        <v>2</v>
      </c>
      <c r="E2141" s="7">
        <f>IF(O2141&gt;0,RANK(O2141,(N2141:P2141,Q2141:AE2141)),0)</f>
        <v>1</v>
      </c>
      <c r="F2141" s="7">
        <f>IF(P2141&gt;0,RANK(P2141,(N2141:P2141,Q2141:AE2141)),0)</f>
        <v>0</v>
      </c>
      <c r="G2141" s="1">
        <f t="shared" si="807"/>
        <v>3296</v>
      </c>
      <c r="H2141" s="2">
        <f t="shared" si="808"/>
        <v>0.60834256183093394</v>
      </c>
      <c r="I2141" s="2"/>
      <c r="J2141" s="2">
        <f t="shared" si="799"/>
        <v>0.18401624215577703</v>
      </c>
      <c r="K2141" s="2">
        <f t="shared" si="800"/>
        <v>0.79235880398671099</v>
      </c>
      <c r="L2141" s="2">
        <f t="shared" si="801"/>
        <v>0</v>
      </c>
      <c r="M2141" s="2">
        <f t="shared" si="802"/>
        <v>2.3624953857511954E-2</v>
      </c>
      <c r="N2141" s="55">
        <v>997</v>
      </c>
      <c r="O2141" s="55">
        <v>4293</v>
      </c>
      <c r="Q2141" s="55">
        <v>94</v>
      </c>
      <c r="R2141" s="55">
        <v>32</v>
      </c>
      <c r="Y2141" s="55">
        <v>2</v>
      </c>
      <c r="AG2141" s="7">
        <f>IF(Q2141&gt;0,RANK(Q2141,(N2141:P2141,Q2141:AE2141)),0)</f>
        <v>3</v>
      </c>
      <c r="AH2141" s="7">
        <f>IF(R2141&gt;0,RANK(R2141,(N2141:P2141,Q2141:AE2141)),0)</f>
        <v>4</v>
      </c>
      <c r="AI2141" s="7">
        <f>IF(T2141&gt;0,RANK(T2141,(N2141:P2141,Q2141:AE2141)),0)</f>
        <v>0</v>
      </c>
      <c r="AJ2141" s="7">
        <f>IF(S2141&gt;0,RANK(S2141,(N2141:P2141,Q2141:AE2141)),0)</f>
        <v>0</v>
      </c>
      <c r="AK2141" s="2">
        <f t="shared" si="803"/>
        <v>1.7349575489110373E-2</v>
      </c>
      <c r="AL2141" s="2">
        <f t="shared" si="804"/>
        <v>5.906238464377999E-3</v>
      </c>
      <c r="AM2141" s="2">
        <f t="shared" si="805"/>
        <v>0</v>
      </c>
      <c r="AN2141" s="2">
        <f t="shared" si="806"/>
        <v>0</v>
      </c>
      <c r="AP2141" t="s">
        <v>415</v>
      </c>
      <c r="AQ2141" t="s">
        <v>2082</v>
      </c>
      <c r="AT2141">
        <v>2</v>
      </c>
      <c r="AU2141" s="95">
        <v>48</v>
      </c>
      <c r="AV2141" s="97">
        <v>419</v>
      </c>
      <c r="AW2141" s="100">
        <f t="shared" si="797"/>
        <v>48419</v>
      </c>
      <c r="AY2141" s="7" t="s">
        <v>1461</v>
      </c>
    </row>
    <row r="2142" spans="1:51" ht="13" hidden="1" customHeight="1" outlineLevel="1">
      <c r="A2142" t="s">
        <v>1100</v>
      </c>
      <c r="B2142" t="s">
        <v>2082</v>
      </c>
      <c r="C2142" s="1">
        <f t="shared" si="798"/>
        <v>592</v>
      </c>
      <c r="D2142" s="7">
        <f>IF(N2142&gt;0, RANK(N2142,(N2142:P2142,Q2142:AE2142)),0)</f>
        <v>2</v>
      </c>
      <c r="E2142" s="7">
        <f>IF(O2142&gt;0,RANK(O2142,(N2142:P2142,Q2142:AE2142)),0)</f>
        <v>1</v>
      </c>
      <c r="F2142" s="7">
        <f>IF(P2142&gt;0,RANK(P2142,(N2142:P2142,Q2142:AE2142)),0)</f>
        <v>0</v>
      </c>
      <c r="G2142" s="1">
        <f t="shared" si="807"/>
        <v>515</v>
      </c>
      <c r="H2142" s="2">
        <f t="shared" si="808"/>
        <v>0.86993243243243246</v>
      </c>
      <c r="I2142" s="2"/>
      <c r="J2142" s="2">
        <f t="shared" si="799"/>
        <v>5.0675675675675678E-2</v>
      </c>
      <c r="K2142" s="2">
        <f t="shared" si="800"/>
        <v>0.92060810810810811</v>
      </c>
      <c r="L2142" s="2">
        <f t="shared" si="801"/>
        <v>0</v>
      </c>
      <c r="M2142" s="2">
        <f t="shared" si="802"/>
        <v>2.8716216216216228E-2</v>
      </c>
      <c r="N2142" s="55">
        <v>30</v>
      </c>
      <c r="O2142" s="55">
        <v>545</v>
      </c>
      <c r="Q2142" s="55">
        <v>12</v>
      </c>
      <c r="R2142" s="55">
        <v>5</v>
      </c>
      <c r="Y2142" s="55">
        <v>0</v>
      </c>
      <c r="AG2142" s="7">
        <f>IF(Q2142&gt;0,RANK(Q2142,(N2142:P2142,Q2142:AE2142)),0)</f>
        <v>3</v>
      </c>
      <c r="AH2142" s="7">
        <f>IF(R2142&gt;0,RANK(R2142,(N2142:P2142,Q2142:AE2142)),0)</f>
        <v>4</v>
      </c>
      <c r="AI2142" s="7">
        <f>IF(T2142&gt;0,RANK(T2142,(N2142:P2142,Q2142:AE2142)),0)</f>
        <v>0</v>
      </c>
      <c r="AJ2142" s="7">
        <f>IF(S2142&gt;0,RANK(S2142,(N2142:P2142,Q2142:AE2142)),0)</f>
        <v>0</v>
      </c>
      <c r="AK2142" s="2">
        <f t="shared" si="803"/>
        <v>2.0270270270270271E-2</v>
      </c>
      <c r="AL2142" s="2">
        <f t="shared" si="804"/>
        <v>8.4459459459459464E-3</v>
      </c>
      <c r="AM2142" s="2">
        <f t="shared" si="805"/>
        <v>0</v>
      </c>
      <c r="AN2142" s="2">
        <f t="shared" si="806"/>
        <v>0</v>
      </c>
      <c r="AP2142" t="s">
        <v>1100</v>
      </c>
      <c r="AQ2142" t="s">
        <v>2082</v>
      </c>
      <c r="AT2142">
        <v>2</v>
      </c>
      <c r="AU2142" s="95">
        <v>48</v>
      </c>
      <c r="AV2142" s="97">
        <v>421</v>
      </c>
      <c r="AW2142" s="100">
        <f t="shared" si="797"/>
        <v>48421</v>
      </c>
      <c r="AY2142" s="7" t="s">
        <v>1461</v>
      </c>
    </row>
    <row r="2143" spans="1:51" ht="13" hidden="1" customHeight="1" outlineLevel="1">
      <c r="A2143" t="s">
        <v>808</v>
      </c>
      <c r="B2143" t="s">
        <v>2082</v>
      </c>
      <c r="C2143" s="1">
        <f t="shared" si="798"/>
        <v>48409</v>
      </c>
      <c r="D2143" s="7">
        <f>IF(N2143&gt;0, RANK(N2143,(N2143:P2143,Q2143:AE2143)),0)</f>
        <v>2</v>
      </c>
      <c r="E2143" s="7">
        <f>IF(O2143&gt;0,RANK(O2143,(N2143:P2143,Q2143:AE2143)),0)</f>
        <v>1</v>
      </c>
      <c r="F2143" s="7">
        <f>IF(P2143&gt;0,RANK(P2143,(N2143:P2143,Q2143:AE2143)),0)</f>
        <v>0</v>
      </c>
      <c r="G2143" s="1">
        <f t="shared" si="807"/>
        <v>26825</v>
      </c>
      <c r="H2143" s="2">
        <f t="shared" si="808"/>
        <v>0.5541324960234667</v>
      </c>
      <c r="I2143" s="2"/>
      <c r="J2143" s="2">
        <f t="shared" si="799"/>
        <v>0.20884546262058709</v>
      </c>
      <c r="K2143" s="2">
        <f t="shared" si="800"/>
        <v>0.76297795864405382</v>
      </c>
      <c r="L2143" s="2">
        <f t="shared" si="801"/>
        <v>0</v>
      </c>
      <c r="M2143" s="2">
        <f t="shared" si="802"/>
        <v>2.8176578735359059E-2</v>
      </c>
      <c r="N2143" s="55">
        <v>10110</v>
      </c>
      <c r="O2143" s="55">
        <v>36935</v>
      </c>
      <c r="Q2143" s="55">
        <v>1118</v>
      </c>
      <c r="R2143" s="55">
        <v>217</v>
      </c>
      <c r="Y2143" s="55">
        <v>29</v>
      </c>
      <c r="AG2143" s="7">
        <f>IF(Q2143&gt;0,RANK(Q2143,(N2143:P2143,Q2143:AE2143)),0)</f>
        <v>3</v>
      </c>
      <c r="AH2143" s="7">
        <f>IF(R2143&gt;0,RANK(R2143,(N2143:P2143,Q2143:AE2143)),0)</f>
        <v>4</v>
      </c>
      <c r="AI2143" s="7">
        <f>IF(T2143&gt;0,RANK(T2143,(N2143:P2143,Q2143:AE2143)),0)</f>
        <v>0</v>
      </c>
      <c r="AJ2143" s="7">
        <f>IF(S2143&gt;0,RANK(S2143,(N2143:P2143,Q2143:AE2143)),0)</f>
        <v>0</v>
      </c>
      <c r="AK2143" s="2">
        <f t="shared" si="803"/>
        <v>2.3094879051416058E-2</v>
      </c>
      <c r="AL2143" s="2">
        <f t="shared" si="804"/>
        <v>4.4826375260798614E-3</v>
      </c>
      <c r="AM2143" s="2">
        <f t="shared" si="805"/>
        <v>0</v>
      </c>
      <c r="AN2143" s="2">
        <f t="shared" si="806"/>
        <v>0</v>
      </c>
      <c r="AP2143" t="s">
        <v>808</v>
      </c>
      <c r="AQ2143" t="s">
        <v>2082</v>
      </c>
      <c r="AT2143">
        <v>2</v>
      </c>
      <c r="AU2143" s="95">
        <v>48</v>
      </c>
      <c r="AV2143" s="97">
        <v>423</v>
      </c>
      <c r="AW2143" s="100">
        <f t="shared" si="797"/>
        <v>48423</v>
      </c>
      <c r="AY2143" s="7" t="s">
        <v>1461</v>
      </c>
    </row>
    <row r="2144" spans="1:51" ht="13" hidden="1" customHeight="1" outlineLevel="1">
      <c r="A2144" t="s">
        <v>1798</v>
      </c>
      <c r="B2144" t="s">
        <v>2082</v>
      </c>
      <c r="C2144" s="1">
        <f t="shared" si="798"/>
        <v>2215</v>
      </c>
      <c r="D2144" s="7">
        <f>IF(N2144&gt;0, RANK(N2144,(N2144:P2144,Q2144:AE2144)),0)</f>
        <v>2</v>
      </c>
      <c r="E2144" s="7">
        <f>IF(O2144&gt;0,RANK(O2144,(N2144:P2144,Q2144:AE2144)),0)</f>
        <v>1</v>
      </c>
      <c r="F2144" s="7">
        <f>IF(P2144&gt;0,RANK(P2144,(N2144:P2144,Q2144:AE2144)),0)</f>
        <v>0</v>
      </c>
      <c r="G2144" s="1">
        <f t="shared" si="807"/>
        <v>1539</v>
      </c>
      <c r="H2144" s="2">
        <f t="shared" si="808"/>
        <v>0.69480812641083523</v>
      </c>
      <c r="I2144" s="2"/>
      <c r="J2144" s="2">
        <f t="shared" si="799"/>
        <v>0.13634311512415351</v>
      </c>
      <c r="K2144" s="2">
        <f t="shared" si="800"/>
        <v>0.83115124153498876</v>
      </c>
      <c r="L2144" s="2">
        <f t="shared" si="801"/>
        <v>0</v>
      </c>
      <c r="M2144" s="2">
        <f t="shared" si="802"/>
        <v>3.2505643340857704E-2</v>
      </c>
      <c r="N2144" s="55">
        <v>302</v>
      </c>
      <c r="O2144" s="55">
        <v>1841</v>
      </c>
      <c r="Q2144" s="55">
        <v>53</v>
      </c>
      <c r="R2144" s="55">
        <v>18</v>
      </c>
      <c r="Y2144" s="55">
        <v>1</v>
      </c>
      <c r="AG2144" s="7">
        <f>IF(Q2144&gt;0,RANK(Q2144,(N2144:P2144,Q2144:AE2144)),0)</f>
        <v>3</v>
      </c>
      <c r="AH2144" s="7">
        <f>IF(R2144&gt;0,RANK(R2144,(N2144:P2144,Q2144:AE2144)),0)</f>
        <v>4</v>
      </c>
      <c r="AI2144" s="7">
        <f>IF(T2144&gt;0,RANK(T2144,(N2144:P2144,Q2144:AE2144)),0)</f>
        <v>0</v>
      </c>
      <c r="AJ2144" s="7">
        <f>IF(S2144&gt;0,RANK(S2144,(N2144:P2144,Q2144:AE2144)),0)</f>
        <v>0</v>
      </c>
      <c r="AK2144" s="2">
        <f t="shared" si="803"/>
        <v>2.3927765237020317E-2</v>
      </c>
      <c r="AL2144" s="2">
        <f t="shared" si="804"/>
        <v>8.1264108352144468E-3</v>
      </c>
      <c r="AM2144" s="2">
        <f t="shared" si="805"/>
        <v>0</v>
      </c>
      <c r="AN2144" s="2">
        <f t="shared" si="806"/>
        <v>0</v>
      </c>
      <c r="AP2144" t="s">
        <v>1798</v>
      </c>
      <c r="AQ2144" t="s">
        <v>2082</v>
      </c>
      <c r="AT2144">
        <v>2</v>
      </c>
      <c r="AU2144" s="95">
        <v>48</v>
      </c>
      <c r="AV2144" s="97">
        <v>425</v>
      </c>
      <c r="AW2144" s="100">
        <f t="shared" si="797"/>
        <v>48425</v>
      </c>
      <c r="AY2144" s="7" t="s">
        <v>1461</v>
      </c>
    </row>
    <row r="2145" spans="1:51" ht="13" hidden="1" customHeight="1" outlineLevel="1">
      <c r="A2145" t="s">
        <v>977</v>
      </c>
      <c r="B2145" t="s">
        <v>2082</v>
      </c>
      <c r="C2145" s="1">
        <f t="shared" si="798"/>
        <v>4968</v>
      </c>
      <c r="D2145" s="7">
        <f>IF(N2145&gt;0, RANK(N2145,(N2145:P2145,Q2145:AE2145)),0)</f>
        <v>1</v>
      </c>
      <c r="E2145" s="7">
        <f>IF(O2145&gt;0,RANK(O2145,(N2145:P2145,Q2145:AE2145)),0)</f>
        <v>2</v>
      </c>
      <c r="F2145" s="7">
        <f>IF(P2145&gt;0,RANK(P2145,(N2145:P2145,Q2145:AE2145)),0)</f>
        <v>0</v>
      </c>
      <c r="G2145" s="1">
        <f t="shared" si="807"/>
        <v>2834</v>
      </c>
      <c r="H2145" s="2">
        <f t="shared" si="808"/>
        <v>0.57045088566827695</v>
      </c>
      <c r="I2145" s="2"/>
      <c r="J2145" s="2">
        <f t="shared" si="799"/>
        <v>0.76388888888888884</v>
      </c>
      <c r="K2145" s="2">
        <f t="shared" si="800"/>
        <v>0.19343800322061191</v>
      </c>
      <c r="L2145" s="2">
        <f t="shared" si="801"/>
        <v>0</v>
      </c>
      <c r="M2145" s="2">
        <f t="shared" si="802"/>
        <v>4.2673107890499246E-2</v>
      </c>
      <c r="N2145" s="55">
        <v>3795</v>
      </c>
      <c r="O2145" s="55">
        <v>961</v>
      </c>
      <c r="Q2145" s="55">
        <v>96</v>
      </c>
      <c r="R2145" s="55">
        <v>110</v>
      </c>
      <c r="Y2145" s="55">
        <v>6</v>
      </c>
      <c r="AG2145" s="7">
        <f>IF(Q2145&gt;0,RANK(Q2145,(N2145:P2145,Q2145:AE2145)),0)</f>
        <v>4</v>
      </c>
      <c r="AH2145" s="7">
        <f>IF(R2145&gt;0,RANK(R2145,(N2145:P2145,Q2145:AE2145)),0)</f>
        <v>3</v>
      </c>
      <c r="AI2145" s="7">
        <f>IF(T2145&gt;0,RANK(T2145,(N2145:P2145,Q2145:AE2145)),0)</f>
        <v>0</v>
      </c>
      <c r="AJ2145" s="7">
        <f>IF(S2145&gt;0,RANK(S2145,(N2145:P2145,Q2145:AE2145)),0)</f>
        <v>0</v>
      </c>
      <c r="AK2145" s="2">
        <f t="shared" si="803"/>
        <v>1.932367149758454E-2</v>
      </c>
      <c r="AL2145" s="2">
        <f t="shared" si="804"/>
        <v>2.2141706924315621E-2</v>
      </c>
      <c r="AM2145" s="2">
        <f t="shared" si="805"/>
        <v>0</v>
      </c>
      <c r="AN2145" s="2">
        <f t="shared" si="806"/>
        <v>0</v>
      </c>
      <c r="AP2145" t="s">
        <v>977</v>
      </c>
      <c r="AQ2145" t="s">
        <v>2082</v>
      </c>
      <c r="AT2145">
        <v>2</v>
      </c>
      <c r="AU2145" s="95">
        <v>48</v>
      </c>
      <c r="AV2145" s="97">
        <v>427</v>
      </c>
      <c r="AW2145" s="100">
        <f t="shared" si="797"/>
        <v>48427</v>
      </c>
      <c r="AY2145" s="7" t="s">
        <v>1461</v>
      </c>
    </row>
    <row r="2146" spans="1:51" ht="13" hidden="1" customHeight="1" outlineLevel="1">
      <c r="A2146" t="s">
        <v>2108</v>
      </c>
      <c r="B2146" t="s">
        <v>2082</v>
      </c>
      <c r="C2146" s="1">
        <f t="shared" si="798"/>
        <v>1915</v>
      </c>
      <c r="D2146" s="7">
        <f>IF(N2146&gt;0, RANK(N2146,(N2146:P2146,Q2146:AE2146)),0)</f>
        <v>2</v>
      </c>
      <c r="E2146" s="7">
        <f>IF(O2146&gt;0,RANK(O2146,(N2146:P2146,Q2146:AE2146)),0)</f>
        <v>1</v>
      </c>
      <c r="F2146" s="7">
        <f>IF(P2146&gt;0,RANK(P2146,(N2146:P2146,Q2146:AE2146)),0)</f>
        <v>0</v>
      </c>
      <c r="G2146" s="1">
        <f t="shared" si="807"/>
        <v>1566</v>
      </c>
      <c r="H2146" s="2">
        <f t="shared" si="808"/>
        <v>0.81775456919060052</v>
      </c>
      <c r="I2146" s="2"/>
      <c r="J2146" s="2">
        <f t="shared" si="799"/>
        <v>8.3028720626631858E-2</v>
      </c>
      <c r="K2146" s="2">
        <f t="shared" si="800"/>
        <v>0.90078328981723232</v>
      </c>
      <c r="L2146" s="2">
        <f t="shared" si="801"/>
        <v>0</v>
      </c>
      <c r="M2146" s="2">
        <f t="shared" si="802"/>
        <v>1.6187989556135873E-2</v>
      </c>
      <c r="N2146" s="55">
        <v>159</v>
      </c>
      <c r="O2146" s="55">
        <v>1725</v>
      </c>
      <c r="Q2146" s="55">
        <v>27</v>
      </c>
      <c r="R2146" s="55">
        <v>4</v>
      </c>
      <c r="Y2146" s="55">
        <v>0</v>
      </c>
      <c r="AG2146" s="7">
        <f>IF(Q2146&gt;0,RANK(Q2146,(N2146:P2146,Q2146:AE2146)),0)</f>
        <v>3</v>
      </c>
      <c r="AH2146" s="7">
        <f>IF(R2146&gt;0,RANK(R2146,(N2146:P2146,Q2146:AE2146)),0)</f>
        <v>4</v>
      </c>
      <c r="AI2146" s="7">
        <f>IF(T2146&gt;0,RANK(T2146,(N2146:P2146,Q2146:AE2146)),0)</f>
        <v>0</v>
      </c>
      <c r="AJ2146" s="7">
        <f>IF(S2146&gt;0,RANK(S2146,(N2146:P2146,Q2146:AE2146)),0)</f>
        <v>0</v>
      </c>
      <c r="AK2146" s="2">
        <f t="shared" si="803"/>
        <v>1.4099216710182768E-2</v>
      </c>
      <c r="AL2146" s="2">
        <f t="shared" si="804"/>
        <v>2.0887728459530026E-3</v>
      </c>
      <c r="AM2146" s="2">
        <f t="shared" si="805"/>
        <v>0</v>
      </c>
      <c r="AN2146" s="2">
        <f t="shared" si="806"/>
        <v>0</v>
      </c>
      <c r="AP2146" t="s">
        <v>2108</v>
      </c>
      <c r="AQ2146" t="s">
        <v>2082</v>
      </c>
      <c r="AT2146">
        <v>2</v>
      </c>
      <c r="AU2146" s="95">
        <v>48</v>
      </c>
      <c r="AV2146" s="97">
        <v>429</v>
      </c>
      <c r="AW2146" s="100">
        <f t="shared" si="797"/>
        <v>48429</v>
      </c>
      <c r="AY2146" s="7" t="s">
        <v>1461</v>
      </c>
    </row>
    <row r="2147" spans="1:51" ht="13" hidden="1" customHeight="1" outlineLevel="1">
      <c r="A2147" t="s">
        <v>1277</v>
      </c>
      <c r="B2147" t="s">
        <v>2082</v>
      </c>
      <c r="C2147" s="1">
        <f t="shared" si="798"/>
        <v>465</v>
      </c>
      <c r="D2147" s="7">
        <f>IF(N2147&gt;0, RANK(N2147,(N2147:P2147,Q2147:AE2147)),0)</f>
        <v>2</v>
      </c>
      <c r="E2147" s="7">
        <f>IF(O2147&gt;0,RANK(O2147,(N2147:P2147,Q2147:AE2147)),0)</f>
        <v>1</v>
      </c>
      <c r="F2147" s="7">
        <f>IF(P2147&gt;0,RANK(P2147,(N2147:P2147,Q2147:AE2147)),0)</f>
        <v>0</v>
      </c>
      <c r="G2147" s="1">
        <f t="shared" si="807"/>
        <v>413</v>
      </c>
      <c r="H2147" s="2">
        <f t="shared" si="808"/>
        <v>0.8881720430107527</v>
      </c>
      <c r="I2147" s="2"/>
      <c r="J2147" s="2">
        <f t="shared" si="799"/>
        <v>4.3010752688172046E-2</v>
      </c>
      <c r="K2147" s="2">
        <f t="shared" si="800"/>
        <v>0.9311827956989247</v>
      </c>
      <c r="L2147" s="2">
        <f t="shared" si="801"/>
        <v>0</v>
      </c>
      <c r="M2147" s="2">
        <f t="shared" si="802"/>
        <v>2.5806451612903292E-2</v>
      </c>
      <c r="N2147" s="55">
        <v>20</v>
      </c>
      <c r="O2147" s="55">
        <v>433</v>
      </c>
      <c r="Q2147" s="55">
        <v>5</v>
      </c>
      <c r="R2147" s="55">
        <v>7</v>
      </c>
      <c r="Y2147" s="55">
        <v>0</v>
      </c>
      <c r="AG2147" s="7">
        <f>IF(Q2147&gt;0,RANK(Q2147,(N2147:P2147,Q2147:AE2147)),0)</f>
        <v>4</v>
      </c>
      <c r="AH2147" s="7">
        <f>IF(R2147&gt;0,RANK(R2147,(N2147:P2147,Q2147:AE2147)),0)</f>
        <v>3</v>
      </c>
      <c r="AI2147" s="7">
        <f>IF(T2147&gt;0,RANK(T2147,(N2147:P2147,Q2147:AE2147)),0)</f>
        <v>0</v>
      </c>
      <c r="AJ2147" s="7">
        <f>IF(S2147&gt;0,RANK(S2147,(N2147:P2147,Q2147:AE2147)),0)</f>
        <v>0</v>
      </c>
      <c r="AK2147" s="2">
        <f t="shared" si="803"/>
        <v>1.0752688172043012E-2</v>
      </c>
      <c r="AL2147" s="2">
        <f t="shared" si="804"/>
        <v>1.5053763440860216E-2</v>
      </c>
      <c r="AM2147" s="2">
        <f t="shared" si="805"/>
        <v>0</v>
      </c>
      <c r="AN2147" s="2">
        <f t="shared" si="806"/>
        <v>0</v>
      </c>
      <c r="AP2147" t="s">
        <v>1277</v>
      </c>
      <c r="AQ2147" t="s">
        <v>2082</v>
      </c>
      <c r="AT2147">
        <v>2</v>
      </c>
      <c r="AU2147" s="95">
        <v>48</v>
      </c>
      <c r="AV2147" s="97">
        <v>431</v>
      </c>
      <c r="AW2147" s="100">
        <f t="shared" si="797"/>
        <v>48431</v>
      </c>
      <c r="AY2147" s="7" t="s">
        <v>1461</v>
      </c>
    </row>
    <row r="2148" spans="1:51" ht="13" hidden="1" customHeight="1" outlineLevel="1">
      <c r="A2148" t="s">
        <v>1058</v>
      </c>
      <c r="B2148" t="s">
        <v>2082</v>
      </c>
      <c r="C2148" s="1">
        <f t="shared" si="798"/>
        <v>369</v>
      </c>
      <c r="D2148" s="7">
        <f>IF(N2148&gt;0, RANK(N2148,(N2148:P2148,Q2148:AE2148)),0)</f>
        <v>2</v>
      </c>
      <c r="E2148" s="7">
        <f>IF(O2148&gt;0,RANK(O2148,(N2148:P2148,Q2148:AE2148)),0)</f>
        <v>1</v>
      </c>
      <c r="F2148" s="7">
        <f>IF(P2148&gt;0,RANK(P2148,(N2148:P2148,Q2148:AE2148)),0)</f>
        <v>0</v>
      </c>
      <c r="G2148" s="1">
        <f t="shared" si="807"/>
        <v>212</v>
      </c>
      <c r="H2148" s="2">
        <f t="shared" si="808"/>
        <v>0.57452574525745259</v>
      </c>
      <c r="I2148" s="2"/>
      <c r="J2148" s="2">
        <f t="shared" si="799"/>
        <v>0.1951219512195122</v>
      </c>
      <c r="K2148" s="2">
        <f t="shared" si="800"/>
        <v>0.76964769647696474</v>
      </c>
      <c r="L2148" s="2">
        <f t="shared" si="801"/>
        <v>0</v>
      </c>
      <c r="M2148" s="2">
        <f t="shared" si="802"/>
        <v>3.5230352303523116E-2</v>
      </c>
      <c r="N2148" s="55">
        <v>72</v>
      </c>
      <c r="O2148" s="55">
        <v>284</v>
      </c>
      <c r="Q2148" s="55">
        <v>8</v>
      </c>
      <c r="R2148" s="55">
        <v>4</v>
      </c>
      <c r="Y2148" s="55">
        <v>1</v>
      </c>
      <c r="AG2148" s="7">
        <f>IF(Q2148&gt;0,RANK(Q2148,(N2148:P2148,Q2148:AE2148)),0)</f>
        <v>3</v>
      </c>
      <c r="AH2148" s="7">
        <f>IF(R2148&gt;0,RANK(R2148,(N2148:P2148,Q2148:AE2148)),0)</f>
        <v>4</v>
      </c>
      <c r="AI2148" s="7">
        <f>IF(T2148&gt;0,RANK(T2148,(N2148:P2148,Q2148:AE2148)),0)</f>
        <v>0</v>
      </c>
      <c r="AJ2148" s="7">
        <f>IF(S2148&gt;0,RANK(S2148,(N2148:P2148,Q2148:AE2148)),0)</f>
        <v>0</v>
      </c>
      <c r="AK2148" s="2">
        <f t="shared" si="803"/>
        <v>2.1680216802168022E-2</v>
      </c>
      <c r="AL2148" s="2">
        <f t="shared" si="804"/>
        <v>1.0840108401084011E-2</v>
      </c>
      <c r="AM2148" s="2">
        <f t="shared" si="805"/>
        <v>0</v>
      </c>
      <c r="AN2148" s="2">
        <f t="shared" si="806"/>
        <v>0</v>
      </c>
      <c r="AP2148" t="s">
        <v>1058</v>
      </c>
      <c r="AQ2148" t="s">
        <v>2082</v>
      </c>
      <c r="AT2148">
        <v>2</v>
      </c>
      <c r="AU2148" s="95">
        <v>48</v>
      </c>
      <c r="AV2148" s="97">
        <v>433</v>
      </c>
      <c r="AW2148" s="100">
        <f t="shared" si="797"/>
        <v>48433</v>
      </c>
      <c r="AY2148" s="7" t="s">
        <v>1461</v>
      </c>
    </row>
    <row r="2149" spans="1:51" ht="13" hidden="1" customHeight="1" outlineLevel="1">
      <c r="A2149" t="s">
        <v>2392</v>
      </c>
      <c r="B2149" t="s">
        <v>2082</v>
      </c>
      <c r="C2149" s="1">
        <f t="shared" si="798"/>
        <v>733</v>
      </c>
      <c r="D2149" s="7">
        <f>IF(N2149&gt;0, RANK(N2149,(N2149:P2149,Q2149:AE2149)),0)</f>
        <v>2</v>
      </c>
      <c r="E2149" s="7">
        <f>IF(O2149&gt;0,RANK(O2149,(N2149:P2149,Q2149:AE2149)),0)</f>
        <v>1</v>
      </c>
      <c r="F2149" s="7">
        <f>IF(P2149&gt;0,RANK(P2149,(N2149:P2149,Q2149:AE2149)),0)</f>
        <v>0</v>
      </c>
      <c r="G2149" s="1">
        <f t="shared" si="807"/>
        <v>535</v>
      </c>
      <c r="H2149" s="2">
        <f t="shared" si="808"/>
        <v>0.72987721691678031</v>
      </c>
      <c r="I2149" s="2"/>
      <c r="J2149" s="2">
        <f t="shared" si="799"/>
        <v>0.12414733969986358</v>
      </c>
      <c r="K2149" s="2">
        <f t="shared" si="800"/>
        <v>0.85402455661664389</v>
      </c>
      <c r="L2149" s="2">
        <f t="shared" si="801"/>
        <v>0</v>
      </c>
      <c r="M2149" s="2">
        <f t="shared" si="802"/>
        <v>2.1828103683492528E-2</v>
      </c>
      <c r="N2149" s="55">
        <v>91</v>
      </c>
      <c r="O2149" s="55">
        <v>626</v>
      </c>
      <c r="Q2149" s="55">
        <v>11</v>
      </c>
      <c r="R2149" s="55">
        <v>4</v>
      </c>
      <c r="Y2149" s="55">
        <v>1</v>
      </c>
      <c r="AG2149" s="7">
        <f>IF(Q2149&gt;0,RANK(Q2149,(N2149:P2149,Q2149:AE2149)),0)</f>
        <v>3</v>
      </c>
      <c r="AH2149" s="7">
        <f>IF(R2149&gt;0,RANK(R2149,(N2149:P2149,Q2149:AE2149)),0)</f>
        <v>4</v>
      </c>
      <c r="AI2149" s="7">
        <f>IF(T2149&gt;0,RANK(T2149,(N2149:P2149,Q2149:AE2149)),0)</f>
        <v>0</v>
      </c>
      <c r="AJ2149" s="7">
        <f>IF(S2149&gt;0,RANK(S2149,(N2149:P2149,Q2149:AE2149)),0)</f>
        <v>0</v>
      </c>
      <c r="AK2149" s="2">
        <f t="shared" si="803"/>
        <v>1.5006821282401092E-2</v>
      </c>
      <c r="AL2149" s="2">
        <f t="shared" si="804"/>
        <v>5.4570259208731242E-3</v>
      </c>
      <c r="AM2149" s="2">
        <f t="shared" si="805"/>
        <v>0</v>
      </c>
      <c r="AN2149" s="2">
        <f t="shared" si="806"/>
        <v>0</v>
      </c>
      <c r="AP2149" t="s">
        <v>2392</v>
      </c>
      <c r="AQ2149" t="s">
        <v>2082</v>
      </c>
      <c r="AT2149">
        <v>2</v>
      </c>
      <c r="AU2149" s="95">
        <v>48</v>
      </c>
      <c r="AV2149" s="97">
        <v>435</v>
      </c>
      <c r="AW2149" s="100">
        <f t="shared" si="797"/>
        <v>48435</v>
      </c>
      <c r="AY2149" s="7" t="s">
        <v>1461</v>
      </c>
    </row>
    <row r="2150" spans="1:51" ht="13" hidden="1" customHeight="1" outlineLevel="1">
      <c r="A2150" t="s">
        <v>2568</v>
      </c>
      <c r="B2150" t="s">
        <v>2082</v>
      </c>
      <c r="C2150" s="1">
        <f t="shared" si="798"/>
        <v>1377</v>
      </c>
      <c r="D2150" s="7">
        <f>IF(N2150&gt;0, RANK(N2150,(N2150:P2150,Q2150:AE2150)),0)</f>
        <v>2</v>
      </c>
      <c r="E2150" s="7">
        <f>IF(O2150&gt;0,RANK(O2150,(N2150:P2150,Q2150:AE2150)),0)</f>
        <v>1</v>
      </c>
      <c r="F2150" s="7">
        <f>IF(P2150&gt;0,RANK(P2150,(N2150:P2150,Q2150:AE2150)),0)</f>
        <v>0</v>
      </c>
      <c r="G2150" s="1">
        <f t="shared" si="807"/>
        <v>745</v>
      </c>
      <c r="H2150" s="2">
        <f t="shared" si="808"/>
        <v>0.54103122730573716</v>
      </c>
      <c r="I2150" s="2"/>
      <c r="J2150" s="2">
        <f t="shared" si="799"/>
        <v>0.20915032679738563</v>
      </c>
      <c r="K2150" s="2">
        <f t="shared" si="800"/>
        <v>0.75018155410312271</v>
      </c>
      <c r="L2150" s="2">
        <f t="shared" si="801"/>
        <v>0</v>
      </c>
      <c r="M2150" s="2">
        <f t="shared" si="802"/>
        <v>4.066811909949164E-2</v>
      </c>
      <c r="N2150" s="55">
        <v>288</v>
      </c>
      <c r="O2150" s="55">
        <v>1033</v>
      </c>
      <c r="Q2150" s="55">
        <v>39</v>
      </c>
      <c r="R2150" s="55">
        <v>17</v>
      </c>
      <c r="Y2150" s="55">
        <v>0</v>
      </c>
      <c r="AG2150" s="7">
        <f>IF(Q2150&gt;0,RANK(Q2150,(N2150:P2150,Q2150:AE2150)),0)</f>
        <v>3</v>
      </c>
      <c r="AH2150" s="7">
        <f>IF(R2150&gt;0,RANK(R2150,(N2150:P2150,Q2150:AE2150)),0)</f>
        <v>4</v>
      </c>
      <c r="AI2150" s="7">
        <f>IF(T2150&gt;0,RANK(T2150,(N2150:P2150,Q2150:AE2150)),0)</f>
        <v>0</v>
      </c>
      <c r="AJ2150" s="7">
        <f>IF(S2150&gt;0,RANK(S2150,(N2150:P2150,Q2150:AE2150)),0)</f>
        <v>0</v>
      </c>
      <c r="AK2150" s="2">
        <f t="shared" si="803"/>
        <v>2.8322440087145968E-2</v>
      </c>
      <c r="AL2150" s="2">
        <f t="shared" si="804"/>
        <v>1.2345679012345678E-2</v>
      </c>
      <c r="AM2150" s="2">
        <f t="shared" si="805"/>
        <v>0</v>
      </c>
      <c r="AN2150" s="2">
        <f t="shared" si="806"/>
        <v>0</v>
      </c>
      <c r="AP2150" t="s">
        <v>2568</v>
      </c>
      <c r="AQ2150" t="s">
        <v>2082</v>
      </c>
      <c r="AT2150">
        <v>2</v>
      </c>
      <c r="AU2150" s="95">
        <v>48</v>
      </c>
      <c r="AV2150" s="97">
        <v>437</v>
      </c>
      <c r="AW2150" s="100">
        <f t="shared" si="797"/>
        <v>48437</v>
      </c>
      <c r="AY2150" s="7" t="s">
        <v>1461</v>
      </c>
    </row>
    <row r="2151" spans="1:51" ht="13" hidden="1" customHeight="1" outlineLevel="1">
      <c r="A2151" t="s">
        <v>1397</v>
      </c>
      <c r="B2151" t="s">
        <v>2082</v>
      </c>
      <c r="C2151" s="1">
        <f t="shared" si="798"/>
        <v>367270</v>
      </c>
      <c r="D2151" s="7">
        <f>IF(N2151&gt;0, RANK(N2151,(N2151:P2151,Q2151:AE2151)),0)</f>
        <v>2</v>
      </c>
      <c r="E2151" s="7">
        <f>IF(O2151&gt;0,RANK(O2151,(N2151:P2151,Q2151:AE2151)),0)</f>
        <v>1</v>
      </c>
      <c r="F2151" s="7">
        <f>IF(P2151&gt;0,RANK(P2151,(N2151:P2151,Q2151:AE2151)),0)</f>
        <v>0</v>
      </c>
      <c r="G2151" s="1">
        <f t="shared" si="807"/>
        <v>87711</v>
      </c>
      <c r="H2151" s="2">
        <f t="shared" si="808"/>
        <v>0.23881885261524219</v>
      </c>
      <c r="I2151" s="2"/>
      <c r="J2151" s="2">
        <f t="shared" si="799"/>
        <v>0.36134996051950879</v>
      </c>
      <c r="K2151" s="2">
        <f t="shared" si="800"/>
        <v>0.60016881313475101</v>
      </c>
      <c r="L2151" s="2">
        <f t="shared" si="801"/>
        <v>0</v>
      </c>
      <c r="M2151" s="2">
        <f t="shared" si="802"/>
        <v>3.8481226345740249E-2</v>
      </c>
      <c r="N2151" s="55">
        <v>132713</v>
      </c>
      <c r="O2151" s="55">
        <v>220424</v>
      </c>
      <c r="Q2151" s="55">
        <v>10398</v>
      </c>
      <c r="R2151" s="55">
        <v>3720</v>
      </c>
      <c r="Y2151" s="55">
        <v>15</v>
      </c>
      <c r="AG2151" s="7">
        <f>IF(Q2151&gt;0,RANK(Q2151,(N2151:P2151,Q2151:AE2151)),0)</f>
        <v>3</v>
      </c>
      <c r="AH2151" s="7">
        <f>IF(R2151&gt;0,RANK(R2151,(N2151:P2151,Q2151:AE2151)),0)</f>
        <v>4</v>
      </c>
      <c r="AI2151" s="7">
        <f>IF(T2151&gt;0,RANK(T2151,(N2151:P2151,Q2151:AE2151)),0)</f>
        <v>0</v>
      </c>
      <c r="AJ2151" s="7">
        <f>IF(S2151&gt;0,RANK(S2151,(N2151:P2151,Q2151:AE2151)),0)</f>
        <v>0</v>
      </c>
      <c r="AK2151" s="2">
        <f t="shared" si="803"/>
        <v>2.8311596373240395E-2</v>
      </c>
      <c r="AL2151" s="2">
        <f t="shared" si="804"/>
        <v>1.0128788085060037E-2</v>
      </c>
      <c r="AM2151" s="2">
        <f t="shared" si="805"/>
        <v>0</v>
      </c>
      <c r="AN2151" s="2">
        <f t="shared" si="806"/>
        <v>0</v>
      </c>
      <c r="AP2151" t="s">
        <v>1397</v>
      </c>
      <c r="AQ2151" t="s">
        <v>2082</v>
      </c>
      <c r="AT2151">
        <v>2</v>
      </c>
      <c r="AU2151" s="95">
        <v>48</v>
      </c>
      <c r="AV2151" s="97">
        <v>439</v>
      </c>
      <c r="AW2151" s="100">
        <f t="shared" si="797"/>
        <v>48439</v>
      </c>
      <c r="AY2151" s="7" t="s">
        <v>1461</v>
      </c>
    </row>
    <row r="2152" spans="1:51" ht="13" hidden="1" customHeight="1" outlineLevel="1">
      <c r="A2152" t="s">
        <v>2347</v>
      </c>
      <c r="B2152" t="s">
        <v>2082</v>
      </c>
      <c r="C2152" s="1">
        <f t="shared" si="798"/>
        <v>23156</v>
      </c>
      <c r="D2152" s="7">
        <f>IF(N2152&gt;0, RANK(N2152,(N2152:P2152,Q2152:AE2152)),0)</f>
        <v>2</v>
      </c>
      <c r="E2152" s="7">
        <f>IF(O2152&gt;0,RANK(O2152,(N2152:P2152,Q2152:AE2152)),0)</f>
        <v>1</v>
      </c>
      <c r="F2152" s="7">
        <f>IF(P2152&gt;0,RANK(P2152,(N2152:P2152,Q2152:AE2152)),0)</f>
        <v>0</v>
      </c>
      <c r="G2152" s="1">
        <f t="shared" si="807"/>
        <v>15540</v>
      </c>
      <c r="H2152" s="2">
        <f t="shared" si="808"/>
        <v>0.67110036275695284</v>
      </c>
      <c r="I2152" s="2"/>
      <c r="J2152" s="2">
        <f t="shared" si="799"/>
        <v>0.14579374676109863</v>
      </c>
      <c r="K2152" s="2">
        <f t="shared" si="800"/>
        <v>0.81689410951805153</v>
      </c>
      <c r="L2152" s="2">
        <f t="shared" si="801"/>
        <v>0</v>
      </c>
      <c r="M2152" s="2">
        <f t="shared" si="802"/>
        <v>3.73121437208499E-2</v>
      </c>
      <c r="N2152" s="55">
        <v>3376</v>
      </c>
      <c r="O2152" s="55">
        <v>18916</v>
      </c>
      <c r="Q2152" s="55">
        <v>681</v>
      </c>
      <c r="R2152" s="55">
        <v>183</v>
      </c>
      <c r="Y2152" s="55">
        <v>0</v>
      </c>
      <c r="AG2152" s="7">
        <f>IF(Q2152&gt;0,RANK(Q2152,(N2152:P2152,Q2152:AE2152)),0)</f>
        <v>3</v>
      </c>
      <c r="AH2152" s="7">
        <f>IF(R2152&gt;0,RANK(R2152,(N2152:P2152,Q2152:AE2152)),0)</f>
        <v>4</v>
      </c>
      <c r="AI2152" s="7">
        <f>IF(T2152&gt;0,RANK(T2152,(N2152:P2152,Q2152:AE2152)),0)</f>
        <v>0</v>
      </c>
      <c r="AJ2152" s="7">
        <f>IF(S2152&gt;0,RANK(S2152,(N2152:P2152,Q2152:AE2152)),0)</f>
        <v>0</v>
      </c>
      <c r="AK2152" s="2">
        <f t="shared" si="803"/>
        <v>2.9409224391086543E-2</v>
      </c>
      <c r="AL2152" s="2">
        <f t="shared" si="804"/>
        <v>7.9029193297633447E-3</v>
      </c>
      <c r="AM2152" s="2">
        <f t="shared" si="805"/>
        <v>0</v>
      </c>
      <c r="AN2152" s="2">
        <f t="shared" si="806"/>
        <v>0</v>
      </c>
      <c r="AP2152" t="s">
        <v>2347</v>
      </c>
      <c r="AQ2152" t="s">
        <v>2082</v>
      </c>
      <c r="AT2152">
        <v>2</v>
      </c>
      <c r="AU2152" s="95">
        <v>48</v>
      </c>
      <c r="AV2152" s="97">
        <v>441</v>
      </c>
      <c r="AW2152" s="100">
        <f t="shared" si="797"/>
        <v>48441</v>
      </c>
      <c r="AY2152" s="7" t="s">
        <v>1461</v>
      </c>
    </row>
    <row r="2153" spans="1:51" ht="13" hidden="1" customHeight="1" outlineLevel="1">
      <c r="A2153" t="s">
        <v>1674</v>
      </c>
      <c r="B2153" t="s">
        <v>2082</v>
      </c>
      <c r="C2153" s="1">
        <f t="shared" si="798"/>
        <v>383</v>
      </c>
      <c r="D2153" s="7">
        <f>IF(N2153&gt;0, RANK(N2153,(N2153:P2153,Q2153:AE2153)),0)</f>
        <v>2</v>
      </c>
      <c r="E2153" s="7">
        <f>IF(O2153&gt;0,RANK(O2153,(N2153:P2153,Q2153:AE2153)),0)</f>
        <v>1</v>
      </c>
      <c r="F2153" s="7">
        <f>IF(P2153&gt;0,RANK(P2153,(N2153:P2153,Q2153:AE2153)),0)</f>
        <v>0</v>
      </c>
      <c r="G2153" s="1">
        <f t="shared" si="807"/>
        <v>122</v>
      </c>
      <c r="H2153" s="2">
        <f t="shared" si="808"/>
        <v>0.31853785900783288</v>
      </c>
      <c r="I2153" s="2"/>
      <c r="J2153" s="2">
        <f t="shared" si="799"/>
        <v>0.30809399477806787</v>
      </c>
      <c r="K2153" s="2">
        <f t="shared" si="800"/>
        <v>0.62663185378590081</v>
      </c>
      <c r="L2153" s="2">
        <f t="shared" si="801"/>
        <v>0</v>
      </c>
      <c r="M2153" s="2">
        <f t="shared" si="802"/>
        <v>6.5274151436031325E-2</v>
      </c>
      <c r="N2153" s="55">
        <v>118</v>
      </c>
      <c r="O2153" s="55">
        <v>240</v>
      </c>
      <c r="Q2153" s="55">
        <v>13</v>
      </c>
      <c r="R2153" s="55">
        <v>12</v>
      </c>
      <c r="Y2153" s="55">
        <v>0</v>
      </c>
      <c r="AG2153" s="7">
        <f>IF(Q2153&gt;0,RANK(Q2153,(N2153:P2153,Q2153:AE2153)),0)</f>
        <v>3</v>
      </c>
      <c r="AH2153" s="7">
        <f>IF(R2153&gt;0,RANK(R2153,(N2153:P2153,Q2153:AE2153)),0)</f>
        <v>4</v>
      </c>
      <c r="AI2153" s="7">
        <f>IF(T2153&gt;0,RANK(T2153,(N2153:P2153,Q2153:AE2153)),0)</f>
        <v>0</v>
      </c>
      <c r="AJ2153" s="7">
        <f>IF(S2153&gt;0,RANK(S2153,(N2153:P2153,Q2153:AE2153)),0)</f>
        <v>0</v>
      </c>
      <c r="AK2153" s="2">
        <f t="shared" si="803"/>
        <v>3.3942558746736295E-2</v>
      </c>
      <c r="AL2153" s="2">
        <f t="shared" si="804"/>
        <v>3.1331592689295036E-2</v>
      </c>
      <c r="AM2153" s="2">
        <f t="shared" si="805"/>
        <v>0</v>
      </c>
      <c r="AN2153" s="2">
        <f t="shared" si="806"/>
        <v>0</v>
      </c>
      <c r="AP2153" t="s">
        <v>1674</v>
      </c>
      <c r="AQ2153" t="s">
        <v>2082</v>
      </c>
      <c r="AT2153">
        <v>2</v>
      </c>
      <c r="AU2153" s="95">
        <v>48</v>
      </c>
      <c r="AV2153" s="97">
        <v>443</v>
      </c>
      <c r="AW2153" s="100">
        <f t="shared" si="797"/>
        <v>48443</v>
      </c>
      <c r="AY2153" s="7" t="s">
        <v>1461</v>
      </c>
    </row>
    <row r="2154" spans="1:51" ht="13" hidden="1" customHeight="1" outlineLevel="1">
      <c r="A2154" t="s">
        <v>2460</v>
      </c>
      <c r="B2154" t="s">
        <v>2082</v>
      </c>
      <c r="C2154" s="1">
        <f t="shared" si="798"/>
        <v>2224</v>
      </c>
      <c r="D2154" s="7">
        <f>IF(N2154&gt;0, RANK(N2154,(N2154:P2154,Q2154:AE2154)),0)</f>
        <v>2</v>
      </c>
      <c r="E2154" s="7">
        <f>IF(O2154&gt;0,RANK(O2154,(N2154:P2154,Q2154:AE2154)),0)</f>
        <v>1</v>
      </c>
      <c r="F2154" s="7">
        <f>IF(P2154&gt;0,RANK(P2154,(N2154:P2154,Q2154:AE2154)),0)</f>
        <v>0</v>
      </c>
      <c r="G2154" s="1">
        <f t="shared" si="807"/>
        <v>1511</v>
      </c>
      <c r="H2154" s="2">
        <f t="shared" si="808"/>
        <v>0.67940647482014394</v>
      </c>
      <c r="I2154" s="2"/>
      <c r="J2154" s="2">
        <f t="shared" si="799"/>
        <v>0.13803956834532374</v>
      </c>
      <c r="K2154" s="2">
        <f t="shared" si="800"/>
        <v>0.81744604316546765</v>
      </c>
      <c r="L2154" s="2">
        <f t="shared" si="801"/>
        <v>0</v>
      </c>
      <c r="M2154" s="2">
        <f t="shared" si="802"/>
        <v>4.4514388489208634E-2</v>
      </c>
      <c r="N2154" s="55">
        <v>307</v>
      </c>
      <c r="O2154" s="55">
        <v>1818</v>
      </c>
      <c r="Q2154" s="55">
        <v>47</v>
      </c>
      <c r="R2154" s="55">
        <v>52</v>
      </c>
      <c r="Y2154" s="55">
        <v>0</v>
      </c>
      <c r="AG2154" s="7">
        <f>IF(Q2154&gt;0,RANK(Q2154,(N2154:P2154,Q2154:AE2154)),0)</f>
        <v>4</v>
      </c>
      <c r="AH2154" s="7">
        <f>IF(R2154&gt;0,RANK(R2154,(N2154:P2154,Q2154:AE2154)),0)</f>
        <v>3</v>
      </c>
      <c r="AI2154" s="7">
        <f>IF(T2154&gt;0,RANK(T2154,(N2154:P2154,Q2154:AE2154)),0)</f>
        <v>0</v>
      </c>
      <c r="AJ2154" s="7">
        <f>IF(S2154&gt;0,RANK(S2154,(N2154:P2154,Q2154:AE2154)),0)</f>
        <v>0</v>
      </c>
      <c r="AK2154" s="2">
        <f t="shared" si="803"/>
        <v>2.1133093525179857E-2</v>
      </c>
      <c r="AL2154" s="2">
        <f t="shared" si="804"/>
        <v>2.3381294964028777E-2</v>
      </c>
      <c r="AM2154" s="2">
        <f t="shared" si="805"/>
        <v>0</v>
      </c>
      <c r="AN2154" s="2">
        <f t="shared" si="806"/>
        <v>0</v>
      </c>
      <c r="AP2154" t="s">
        <v>2460</v>
      </c>
      <c r="AQ2154" t="s">
        <v>2082</v>
      </c>
      <c r="AT2154">
        <v>2</v>
      </c>
      <c r="AU2154" s="95">
        <v>48</v>
      </c>
      <c r="AV2154" s="97">
        <v>445</v>
      </c>
      <c r="AW2154" s="100">
        <f t="shared" si="797"/>
        <v>48445</v>
      </c>
      <c r="AY2154" s="7" t="s">
        <v>1461</v>
      </c>
    </row>
    <row r="2155" spans="1:51" ht="13" hidden="1" customHeight="1" outlineLevel="1">
      <c r="A2155" t="s">
        <v>1000</v>
      </c>
      <c r="B2155" t="s">
        <v>2082</v>
      </c>
      <c r="C2155" s="1">
        <f t="shared" si="798"/>
        <v>516</v>
      </c>
      <c r="D2155" s="7">
        <f>IF(N2155&gt;0, RANK(N2155,(N2155:P2155,Q2155:AE2155)),0)</f>
        <v>2</v>
      </c>
      <c r="E2155" s="7">
        <f>IF(O2155&gt;0,RANK(O2155,(N2155:P2155,Q2155:AE2155)),0)</f>
        <v>1</v>
      </c>
      <c r="F2155" s="7">
        <f>IF(P2155&gt;0,RANK(P2155,(N2155:P2155,Q2155:AE2155)),0)</f>
        <v>0</v>
      </c>
      <c r="G2155" s="1">
        <f t="shared" si="807"/>
        <v>392</v>
      </c>
      <c r="H2155" s="2">
        <f t="shared" si="808"/>
        <v>0.75968992248062017</v>
      </c>
      <c r="I2155" s="2"/>
      <c r="J2155" s="2">
        <f t="shared" si="799"/>
        <v>0.10271317829457365</v>
      </c>
      <c r="K2155" s="2">
        <f t="shared" si="800"/>
        <v>0.86240310077519378</v>
      </c>
      <c r="L2155" s="2">
        <f t="shared" si="801"/>
        <v>0</v>
      </c>
      <c r="M2155" s="2">
        <f t="shared" si="802"/>
        <v>3.488372093023262E-2</v>
      </c>
      <c r="N2155" s="55">
        <v>53</v>
      </c>
      <c r="O2155" s="55">
        <v>445</v>
      </c>
      <c r="Q2155" s="55">
        <v>12</v>
      </c>
      <c r="R2155" s="55">
        <v>6</v>
      </c>
      <c r="Y2155" s="55">
        <v>0</v>
      </c>
      <c r="AG2155" s="7">
        <f>IF(Q2155&gt;0,RANK(Q2155,(N2155:P2155,Q2155:AE2155)),0)</f>
        <v>3</v>
      </c>
      <c r="AH2155" s="7">
        <f>IF(R2155&gt;0,RANK(R2155,(N2155:P2155,Q2155:AE2155)),0)</f>
        <v>4</v>
      </c>
      <c r="AI2155" s="7">
        <f>IF(T2155&gt;0,RANK(T2155,(N2155:P2155,Q2155:AE2155)),0)</f>
        <v>0</v>
      </c>
      <c r="AJ2155" s="7">
        <f>IF(S2155&gt;0,RANK(S2155,(N2155:P2155,Q2155:AE2155)),0)</f>
        <v>0</v>
      </c>
      <c r="AK2155" s="2">
        <f t="shared" si="803"/>
        <v>2.3255813953488372E-2</v>
      </c>
      <c r="AL2155" s="2">
        <f t="shared" si="804"/>
        <v>1.1627906976744186E-2</v>
      </c>
      <c r="AM2155" s="2">
        <f t="shared" si="805"/>
        <v>0</v>
      </c>
      <c r="AN2155" s="2">
        <f t="shared" si="806"/>
        <v>0</v>
      </c>
      <c r="AP2155" t="s">
        <v>1000</v>
      </c>
      <c r="AQ2155" t="s">
        <v>2082</v>
      </c>
      <c r="AT2155">
        <v>2</v>
      </c>
      <c r="AU2155" s="95">
        <v>48</v>
      </c>
      <c r="AV2155" s="97">
        <v>447</v>
      </c>
      <c r="AW2155" s="100">
        <f t="shared" si="797"/>
        <v>48447</v>
      </c>
      <c r="AY2155" s="7" t="s">
        <v>1461</v>
      </c>
    </row>
    <row r="2156" spans="1:51" ht="13" hidden="1" customHeight="1" outlineLevel="1">
      <c r="A2156" t="s">
        <v>1515</v>
      </c>
      <c r="B2156" t="s">
        <v>2082</v>
      </c>
      <c r="C2156" s="1">
        <f t="shared" si="798"/>
        <v>5095</v>
      </c>
      <c r="D2156" s="7">
        <f>IF(N2156&gt;0, RANK(N2156,(N2156:P2156,Q2156:AE2156)),0)</f>
        <v>2</v>
      </c>
      <c r="E2156" s="7">
        <f>IF(O2156&gt;0,RANK(O2156,(N2156:P2156,Q2156:AE2156)),0)</f>
        <v>1</v>
      </c>
      <c r="F2156" s="7">
        <f>IF(P2156&gt;0,RANK(P2156,(N2156:P2156,Q2156:AE2156)),0)</f>
        <v>0</v>
      </c>
      <c r="G2156" s="1">
        <f t="shared" si="807"/>
        <v>2666</v>
      </c>
      <c r="H2156" s="2">
        <f t="shared" si="808"/>
        <v>0.52325809617271835</v>
      </c>
      <c r="I2156" s="2"/>
      <c r="J2156" s="2">
        <f t="shared" si="799"/>
        <v>0.22492639842983317</v>
      </c>
      <c r="K2156" s="2">
        <f t="shared" si="800"/>
        <v>0.74818449460255154</v>
      </c>
      <c r="L2156" s="2">
        <f t="shared" si="801"/>
        <v>0</v>
      </c>
      <c r="M2156" s="2">
        <f t="shared" si="802"/>
        <v>2.6889106967615262E-2</v>
      </c>
      <c r="N2156" s="55">
        <v>1146</v>
      </c>
      <c r="O2156" s="55">
        <v>3812</v>
      </c>
      <c r="Q2156" s="55">
        <v>101</v>
      </c>
      <c r="R2156" s="55">
        <v>31</v>
      </c>
      <c r="Y2156" s="55">
        <v>5</v>
      </c>
      <c r="AG2156" s="7">
        <f>IF(Q2156&gt;0,RANK(Q2156,(N2156:P2156,Q2156:AE2156)),0)</f>
        <v>3</v>
      </c>
      <c r="AH2156" s="7">
        <f>IF(R2156&gt;0,RANK(R2156,(N2156:P2156,Q2156:AE2156)),0)</f>
        <v>4</v>
      </c>
      <c r="AI2156" s="7">
        <f>IF(T2156&gt;0,RANK(T2156,(N2156:P2156,Q2156:AE2156)),0)</f>
        <v>0</v>
      </c>
      <c r="AJ2156" s="7">
        <f>IF(S2156&gt;0,RANK(S2156,(N2156:P2156,Q2156:AE2156)),0)</f>
        <v>0</v>
      </c>
      <c r="AK2156" s="2">
        <f t="shared" si="803"/>
        <v>1.9823356231599608E-2</v>
      </c>
      <c r="AL2156" s="2">
        <f t="shared" si="804"/>
        <v>6.0843964671246321E-3</v>
      </c>
      <c r="AM2156" s="2">
        <f t="shared" si="805"/>
        <v>0</v>
      </c>
      <c r="AN2156" s="2">
        <f t="shared" si="806"/>
        <v>0</v>
      </c>
      <c r="AP2156" t="s">
        <v>1515</v>
      </c>
      <c r="AQ2156" t="s">
        <v>2082</v>
      </c>
      <c r="AT2156">
        <v>2</v>
      </c>
      <c r="AU2156" s="95">
        <v>48</v>
      </c>
      <c r="AV2156" s="97">
        <v>449</v>
      </c>
      <c r="AW2156" s="100">
        <f t="shared" si="797"/>
        <v>48449</v>
      </c>
      <c r="AY2156" s="7" t="s">
        <v>1461</v>
      </c>
    </row>
    <row r="2157" spans="1:51" ht="13" hidden="1" customHeight="1" outlineLevel="1">
      <c r="A2157" t="s">
        <v>2551</v>
      </c>
      <c r="B2157" t="s">
        <v>2082</v>
      </c>
      <c r="C2157" s="1">
        <f t="shared" si="798"/>
        <v>18283</v>
      </c>
      <c r="D2157" s="7">
        <f>IF(N2157&gt;0, RANK(N2157,(N2157:P2157,Q2157:AE2157)),0)</f>
        <v>2</v>
      </c>
      <c r="E2157" s="7">
        <f>IF(O2157&gt;0,RANK(O2157,(N2157:P2157,Q2157:AE2157)),0)</f>
        <v>1</v>
      </c>
      <c r="F2157" s="7">
        <f>IF(P2157&gt;0,RANK(P2157,(N2157:P2157,Q2157:AE2157)),0)</f>
        <v>0</v>
      </c>
      <c r="G2157" s="1">
        <f t="shared" si="807"/>
        <v>11670</v>
      </c>
      <c r="H2157" s="2">
        <f t="shared" si="808"/>
        <v>0.63829787234042556</v>
      </c>
      <c r="I2157" s="2"/>
      <c r="J2157" s="2">
        <f t="shared" si="799"/>
        <v>0.16195372750642673</v>
      </c>
      <c r="K2157" s="2">
        <f t="shared" si="800"/>
        <v>0.80025159984685224</v>
      </c>
      <c r="L2157" s="2">
        <f t="shared" si="801"/>
        <v>0</v>
      </c>
      <c r="M2157" s="2">
        <f t="shared" si="802"/>
        <v>3.7794672646721095E-2</v>
      </c>
      <c r="N2157" s="55">
        <v>2961</v>
      </c>
      <c r="O2157" s="55">
        <v>14631</v>
      </c>
      <c r="Q2157" s="55">
        <v>507</v>
      </c>
      <c r="R2157" s="55">
        <v>184</v>
      </c>
      <c r="Y2157" s="55">
        <v>0</v>
      </c>
      <c r="AG2157" s="7">
        <f>IF(Q2157&gt;0,RANK(Q2157,(N2157:P2157,Q2157:AE2157)),0)</f>
        <v>3</v>
      </c>
      <c r="AH2157" s="7">
        <f>IF(R2157&gt;0,RANK(R2157,(N2157:P2157,Q2157:AE2157)),0)</f>
        <v>4</v>
      </c>
      <c r="AI2157" s="7">
        <f>IF(T2157&gt;0,RANK(T2157,(N2157:P2157,Q2157:AE2157)),0)</f>
        <v>0</v>
      </c>
      <c r="AJ2157" s="7">
        <f>IF(S2157&gt;0,RANK(S2157,(N2157:P2157,Q2157:AE2157)),0)</f>
        <v>0</v>
      </c>
      <c r="AK2157" s="2">
        <f t="shared" si="803"/>
        <v>2.7730678772630312E-2</v>
      </c>
      <c r="AL2157" s="2">
        <f t="shared" si="804"/>
        <v>1.0063993874090685E-2</v>
      </c>
      <c r="AM2157" s="2">
        <f t="shared" si="805"/>
        <v>0</v>
      </c>
      <c r="AN2157" s="2">
        <f t="shared" si="806"/>
        <v>0</v>
      </c>
      <c r="AP2157" t="s">
        <v>2551</v>
      </c>
      <c r="AQ2157" t="s">
        <v>2082</v>
      </c>
      <c r="AT2157">
        <v>2</v>
      </c>
      <c r="AU2157" s="95">
        <v>48</v>
      </c>
      <c r="AV2157" s="97">
        <v>451</v>
      </c>
      <c r="AW2157" s="100">
        <f t="shared" si="797"/>
        <v>48451</v>
      </c>
      <c r="AY2157" s="7" t="s">
        <v>1461</v>
      </c>
    </row>
    <row r="2158" spans="1:51" ht="13" hidden="1" customHeight="1" outlineLevel="1">
      <c r="A2158" t="s">
        <v>2044</v>
      </c>
      <c r="B2158" t="s">
        <v>2082</v>
      </c>
      <c r="C2158" s="1">
        <f t="shared" si="798"/>
        <v>264072</v>
      </c>
      <c r="D2158" s="7">
        <f>IF(N2158&gt;0, RANK(N2158,(N2158:P2158,Q2158:AE2158)),0)</f>
        <v>1</v>
      </c>
      <c r="E2158" s="7">
        <f>IF(O2158&gt;0,RANK(O2158,(N2158:P2158,Q2158:AE2158)),0)</f>
        <v>2</v>
      </c>
      <c r="F2158" s="7">
        <f>IF(P2158&gt;0,RANK(P2158,(N2158:P2158,Q2158:AE2158)),0)</f>
        <v>0</v>
      </c>
      <c r="G2158" s="1">
        <f t="shared" si="807"/>
        <v>49765</v>
      </c>
      <c r="H2158" s="2">
        <f t="shared" si="808"/>
        <v>0.18845239177194098</v>
      </c>
      <c r="I2158" s="2"/>
      <c r="J2158" s="2">
        <f t="shared" si="799"/>
        <v>0.55963146414614195</v>
      </c>
      <c r="K2158" s="2">
        <f t="shared" si="800"/>
        <v>0.371179072374201</v>
      </c>
      <c r="L2158" s="2">
        <f t="shared" si="801"/>
        <v>0</v>
      </c>
      <c r="M2158" s="2">
        <f t="shared" si="802"/>
        <v>6.9189463479657043E-2</v>
      </c>
      <c r="N2158" s="55">
        <v>147783</v>
      </c>
      <c r="O2158" s="55">
        <v>98018</v>
      </c>
      <c r="Q2158" s="55">
        <v>12346</v>
      </c>
      <c r="R2158" s="55">
        <v>5922</v>
      </c>
      <c r="Y2158" s="55">
        <v>3</v>
      </c>
      <c r="AG2158" s="7">
        <f>IF(Q2158&gt;0,RANK(Q2158,(N2158:P2158,Q2158:AE2158)),0)</f>
        <v>3</v>
      </c>
      <c r="AH2158" s="7">
        <f>IF(R2158&gt;0,RANK(R2158,(N2158:P2158,Q2158:AE2158)),0)</f>
        <v>4</v>
      </c>
      <c r="AI2158" s="7">
        <f>IF(T2158&gt;0,RANK(T2158,(N2158:P2158,Q2158:AE2158)),0)</f>
        <v>0</v>
      </c>
      <c r="AJ2158" s="7">
        <f>IF(S2158&gt;0,RANK(S2158,(N2158:P2158,Q2158:AE2158)),0)</f>
        <v>0</v>
      </c>
      <c r="AK2158" s="2">
        <f t="shared" si="803"/>
        <v>4.6752400860371413E-2</v>
      </c>
      <c r="AL2158" s="2">
        <f t="shared" si="804"/>
        <v>2.2425702081250568E-2</v>
      </c>
      <c r="AM2158" s="2">
        <f t="shared" si="805"/>
        <v>0</v>
      </c>
      <c r="AN2158" s="2">
        <f t="shared" si="806"/>
        <v>0</v>
      </c>
      <c r="AP2158" t="s">
        <v>2044</v>
      </c>
      <c r="AQ2158" t="s">
        <v>2082</v>
      </c>
      <c r="AT2158">
        <v>2</v>
      </c>
      <c r="AU2158" s="95">
        <v>48</v>
      </c>
      <c r="AV2158" s="97">
        <v>453</v>
      </c>
      <c r="AW2158" s="100">
        <f t="shared" si="797"/>
        <v>48453</v>
      </c>
      <c r="AY2158" s="7" t="s">
        <v>1461</v>
      </c>
    </row>
    <row r="2159" spans="1:51" ht="13" hidden="1" customHeight="1" outlineLevel="1">
      <c r="A2159" t="s">
        <v>879</v>
      </c>
      <c r="B2159" t="s">
        <v>2082</v>
      </c>
      <c r="C2159" s="1">
        <f t="shared" si="798"/>
        <v>3830</v>
      </c>
      <c r="D2159" s="7">
        <f>IF(N2159&gt;0, RANK(N2159,(N2159:P2159,Q2159:AE2159)),0)</f>
        <v>2</v>
      </c>
      <c r="E2159" s="7">
        <f>IF(O2159&gt;0,RANK(O2159,(N2159:P2159,Q2159:AE2159)),0)</f>
        <v>1</v>
      </c>
      <c r="F2159" s="7">
        <f>IF(P2159&gt;0,RANK(P2159,(N2159:P2159,Q2159:AE2159)),0)</f>
        <v>0</v>
      </c>
      <c r="G2159" s="1">
        <f t="shared" si="807"/>
        <v>2051</v>
      </c>
      <c r="H2159" s="2">
        <f t="shared" si="808"/>
        <v>0.53550913838120107</v>
      </c>
      <c r="I2159" s="2"/>
      <c r="J2159" s="2">
        <f t="shared" si="799"/>
        <v>0.21592689295039164</v>
      </c>
      <c r="K2159" s="2">
        <f t="shared" si="800"/>
        <v>0.75143603133159265</v>
      </c>
      <c r="L2159" s="2">
        <f t="shared" si="801"/>
        <v>0</v>
      </c>
      <c r="M2159" s="2">
        <f t="shared" si="802"/>
        <v>3.2637075718015662E-2</v>
      </c>
      <c r="N2159" s="55">
        <v>827</v>
      </c>
      <c r="O2159" s="55">
        <v>2878</v>
      </c>
      <c r="Q2159" s="55">
        <v>90</v>
      </c>
      <c r="R2159" s="55">
        <v>28</v>
      </c>
      <c r="Y2159" s="55">
        <v>7</v>
      </c>
      <c r="AG2159" s="7">
        <f>IF(Q2159&gt;0,RANK(Q2159,(N2159:P2159,Q2159:AE2159)),0)</f>
        <v>3</v>
      </c>
      <c r="AH2159" s="7">
        <f>IF(R2159&gt;0,RANK(R2159,(N2159:P2159,Q2159:AE2159)),0)</f>
        <v>4</v>
      </c>
      <c r="AI2159" s="7">
        <f>IF(T2159&gt;0,RANK(T2159,(N2159:P2159,Q2159:AE2159)),0)</f>
        <v>0</v>
      </c>
      <c r="AJ2159" s="7">
        <f>IF(S2159&gt;0,RANK(S2159,(N2159:P2159,Q2159:AE2159)),0)</f>
        <v>0</v>
      </c>
      <c r="AK2159" s="2">
        <f t="shared" si="803"/>
        <v>2.3498694516971279E-2</v>
      </c>
      <c r="AL2159" s="2">
        <f t="shared" si="804"/>
        <v>7.3107049608355087E-3</v>
      </c>
      <c r="AM2159" s="2">
        <f t="shared" si="805"/>
        <v>0</v>
      </c>
      <c r="AN2159" s="2">
        <f t="shared" si="806"/>
        <v>0</v>
      </c>
      <c r="AP2159" t="s">
        <v>879</v>
      </c>
      <c r="AQ2159" t="s">
        <v>2082</v>
      </c>
      <c r="AT2159">
        <v>2</v>
      </c>
      <c r="AU2159" s="95">
        <v>48</v>
      </c>
      <c r="AV2159" s="97">
        <v>455</v>
      </c>
      <c r="AW2159" s="100">
        <f t="shared" si="797"/>
        <v>48455</v>
      </c>
      <c r="AY2159" s="7" t="s">
        <v>1461</v>
      </c>
    </row>
    <row r="2160" spans="1:51" ht="13" hidden="1" customHeight="1" outlineLevel="1">
      <c r="A2160" t="s">
        <v>1385</v>
      </c>
      <c r="B2160" t="s">
        <v>2082</v>
      </c>
      <c r="C2160" s="1">
        <f t="shared" si="798"/>
        <v>4644</v>
      </c>
      <c r="D2160" s="7">
        <f>IF(N2160&gt;0, RANK(N2160,(N2160:P2160,Q2160:AE2160)),0)</f>
        <v>2</v>
      </c>
      <c r="E2160" s="7">
        <f>IF(O2160&gt;0,RANK(O2160,(N2160:P2160,Q2160:AE2160)),0)</f>
        <v>1</v>
      </c>
      <c r="F2160" s="7">
        <f>IF(P2160&gt;0,RANK(P2160,(N2160:P2160,Q2160:AE2160)),0)</f>
        <v>0</v>
      </c>
      <c r="G2160" s="1">
        <f t="shared" si="807"/>
        <v>2838</v>
      </c>
      <c r="H2160" s="2">
        <f t="shared" si="808"/>
        <v>0.61111111111111116</v>
      </c>
      <c r="I2160" s="2"/>
      <c r="J2160" s="2">
        <f t="shared" si="799"/>
        <v>0.17527993109388459</v>
      </c>
      <c r="K2160" s="2">
        <f t="shared" si="800"/>
        <v>0.78639104220499567</v>
      </c>
      <c r="L2160" s="2">
        <f t="shared" si="801"/>
        <v>0</v>
      </c>
      <c r="M2160" s="2">
        <f t="shared" si="802"/>
        <v>3.8329026701119706E-2</v>
      </c>
      <c r="N2160" s="55">
        <v>814</v>
      </c>
      <c r="O2160" s="55">
        <v>3652</v>
      </c>
      <c r="Q2160" s="55">
        <v>140</v>
      </c>
      <c r="R2160" s="55">
        <v>32</v>
      </c>
      <c r="Y2160" s="55">
        <v>6</v>
      </c>
      <c r="AG2160" s="7">
        <f>IF(Q2160&gt;0,RANK(Q2160,(N2160:P2160,Q2160:AE2160)),0)</f>
        <v>3</v>
      </c>
      <c r="AH2160" s="7">
        <f>IF(R2160&gt;0,RANK(R2160,(N2160:P2160,Q2160:AE2160)),0)</f>
        <v>4</v>
      </c>
      <c r="AI2160" s="7">
        <f>IF(T2160&gt;0,RANK(T2160,(N2160:P2160,Q2160:AE2160)),0)</f>
        <v>0</v>
      </c>
      <c r="AJ2160" s="7">
        <f>IF(S2160&gt;0,RANK(S2160,(N2160:P2160,Q2160:AE2160)),0)</f>
        <v>0</v>
      </c>
      <c r="AK2160" s="2">
        <f t="shared" si="803"/>
        <v>3.0146425495262703E-2</v>
      </c>
      <c r="AL2160" s="2">
        <f t="shared" si="804"/>
        <v>6.8906115417743325E-3</v>
      </c>
      <c r="AM2160" s="2">
        <f t="shared" si="805"/>
        <v>0</v>
      </c>
      <c r="AN2160" s="2">
        <f t="shared" si="806"/>
        <v>0</v>
      </c>
      <c r="AP2160" t="s">
        <v>1385</v>
      </c>
      <c r="AQ2160" t="s">
        <v>2082</v>
      </c>
      <c r="AT2160">
        <v>2</v>
      </c>
      <c r="AU2160" s="95">
        <v>48</v>
      </c>
      <c r="AV2160" s="97">
        <v>457</v>
      </c>
      <c r="AW2160" s="100">
        <f t="shared" si="797"/>
        <v>48457</v>
      </c>
      <c r="AY2160" s="7" t="s">
        <v>1461</v>
      </c>
    </row>
    <row r="2161" spans="1:51" ht="13" hidden="1" customHeight="1" outlineLevel="1">
      <c r="A2161" t="s">
        <v>431</v>
      </c>
      <c r="B2161" t="s">
        <v>2082</v>
      </c>
      <c r="C2161" s="1">
        <f t="shared" si="798"/>
        <v>8560</v>
      </c>
      <c r="D2161" s="7">
        <f>IF(N2161&gt;0, RANK(N2161,(N2161:P2161,Q2161:AE2161)),0)</f>
        <v>2</v>
      </c>
      <c r="E2161" s="7">
        <f>IF(O2161&gt;0,RANK(O2161,(N2161:P2161,Q2161:AE2161)),0)</f>
        <v>1</v>
      </c>
      <c r="F2161" s="7">
        <f>IF(P2161&gt;0,RANK(P2161,(N2161:P2161,Q2161:AE2161)),0)</f>
        <v>0</v>
      </c>
      <c r="G2161" s="1">
        <f t="shared" si="807"/>
        <v>5708</v>
      </c>
      <c r="H2161" s="2">
        <f t="shared" si="808"/>
        <v>0.66682242990654206</v>
      </c>
      <c r="I2161" s="2"/>
      <c r="J2161" s="2">
        <f t="shared" si="799"/>
        <v>0.14848130841121496</v>
      </c>
      <c r="K2161" s="2">
        <f t="shared" si="800"/>
        <v>0.81530373831775704</v>
      </c>
      <c r="L2161" s="2">
        <f t="shared" si="801"/>
        <v>0</v>
      </c>
      <c r="M2161" s="2">
        <f t="shared" si="802"/>
        <v>3.6214953271027972E-2</v>
      </c>
      <c r="N2161" s="55">
        <v>1271</v>
      </c>
      <c r="O2161" s="55">
        <v>6979</v>
      </c>
      <c r="Q2161" s="55">
        <v>268</v>
      </c>
      <c r="R2161" s="55">
        <v>42</v>
      </c>
      <c r="Y2161" s="55">
        <v>0</v>
      </c>
      <c r="AG2161" s="7">
        <f>IF(Q2161&gt;0,RANK(Q2161,(N2161:P2161,Q2161:AE2161)),0)</f>
        <v>3</v>
      </c>
      <c r="AH2161" s="7">
        <f>IF(R2161&gt;0,RANK(R2161,(N2161:P2161,Q2161:AE2161)),0)</f>
        <v>4</v>
      </c>
      <c r="AI2161" s="7">
        <f>IF(T2161&gt;0,RANK(T2161,(N2161:P2161,Q2161:AE2161)),0)</f>
        <v>0</v>
      </c>
      <c r="AJ2161" s="7">
        <f>IF(S2161&gt;0,RANK(S2161,(N2161:P2161,Q2161:AE2161)),0)</f>
        <v>0</v>
      </c>
      <c r="AK2161" s="2">
        <f t="shared" si="803"/>
        <v>3.1308411214953272E-2</v>
      </c>
      <c r="AL2161" s="2">
        <f t="shared" si="804"/>
        <v>4.9065420560747662E-3</v>
      </c>
      <c r="AM2161" s="2">
        <f t="shared" si="805"/>
        <v>0</v>
      </c>
      <c r="AN2161" s="2">
        <f t="shared" si="806"/>
        <v>0</v>
      </c>
      <c r="AP2161" t="s">
        <v>431</v>
      </c>
      <c r="AQ2161" t="s">
        <v>2082</v>
      </c>
      <c r="AT2161">
        <v>2</v>
      </c>
      <c r="AU2161" s="95">
        <v>48</v>
      </c>
      <c r="AV2161" s="97">
        <v>459</v>
      </c>
      <c r="AW2161" s="100">
        <f t="shared" si="797"/>
        <v>48459</v>
      </c>
      <c r="AY2161" s="7" t="s">
        <v>1461</v>
      </c>
    </row>
    <row r="2162" spans="1:51" ht="13" hidden="1" customHeight="1" outlineLevel="1">
      <c r="A2162" t="s">
        <v>732</v>
      </c>
      <c r="B2162" t="s">
        <v>2082</v>
      </c>
      <c r="C2162" s="1">
        <f t="shared" si="798"/>
        <v>628</v>
      </c>
      <c r="D2162" s="7">
        <f>IF(N2162&gt;0, RANK(N2162,(N2162:P2162,Q2162:AE2162)),0)</f>
        <v>2</v>
      </c>
      <c r="E2162" s="7">
        <f>IF(O2162&gt;0,RANK(O2162,(N2162:P2162,Q2162:AE2162)),0)</f>
        <v>1</v>
      </c>
      <c r="F2162" s="7">
        <f>IF(P2162&gt;0,RANK(P2162,(N2162:P2162,Q2162:AE2162)),0)</f>
        <v>0</v>
      </c>
      <c r="G2162" s="1">
        <f t="shared" si="807"/>
        <v>413</v>
      </c>
      <c r="H2162" s="2">
        <f t="shared" si="808"/>
        <v>0.65764331210191085</v>
      </c>
      <c r="I2162" s="2"/>
      <c r="J2162" s="2">
        <f t="shared" si="799"/>
        <v>0.1464968152866242</v>
      </c>
      <c r="K2162" s="2">
        <f t="shared" si="800"/>
        <v>0.80414012738853502</v>
      </c>
      <c r="L2162" s="2">
        <f t="shared" si="801"/>
        <v>0</v>
      </c>
      <c r="M2162" s="2">
        <f t="shared" si="802"/>
        <v>4.9363057324840809E-2</v>
      </c>
      <c r="N2162" s="55">
        <v>92</v>
      </c>
      <c r="O2162" s="55">
        <v>505</v>
      </c>
      <c r="Q2162" s="55">
        <v>13</v>
      </c>
      <c r="R2162" s="55">
        <v>17</v>
      </c>
      <c r="Y2162" s="55">
        <v>1</v>
      </c>
      <c r="AG2162" s="7">
        <f>IF(Q2162&gt;0,RANK(Q2162,(N2162:P2162,Q2162:AE2162)),0)</f>
        <v>4</v>
      </c>
      <c r="AH2162" s="7">
        <f>IF(R2162&gt;0,RANK(R2162,(N2162:P2162,Q2162:AE2162)),0)</f>
        <v>3</v>
      </c>
      <c r="AI2162" s="7">
        <f>IF(T2162&gt;0,RANK(T2162,(N2162:P2162,Q2162:AE2162)),0)</f>
        <v>0</v>
      </c>
      <c r="AJ2162" s="7">
        <f>IF(S2162&gt;0,RANK(S2162,(N2162:P2162,Q2162:AE2162)),0)</f>
        <v>0</v>
      </c>
      <c r="AK2162" s="2">
        <f t="shared" si="803"/>
        <v>2.0700636942675158E-2</v>
      </c>
      <c r="AL2162" s="2">
        <f t="shared" si="804"/>
        <v>2.7070063694267517E-2</v>
      </c>
      <c r="AM2162" s="2">
        <f t="shared" si="805"/>
        <v>0</v>
      </c>
      <c r="AN2162" s="2">
        <f t="shared" si="806"/>
        <v>0</v>
      </c>
      <c r="AP2162" t="s">
        <v>732</v>
      </c>
      <c r="AQ2162" t="s">
        <v>2082</v>
      </c>
      <c r="AT2162">
        <v>2</v>
      </c>
      <c r="AU2162" s="95">
        <v>48</v>
      </c>
      <c r="AV2162" s="97">
        <v>461</v>
      </c>
      <c r="AW2162" s="100">
        <f t="shared" si="797"/>
        <v>48461</v>
      </c>
      <c r="AY2162" s="7" t="s">
        <v>1461</v>
      </c>
    </row>
    <row r="2163" spans="1:51" ht="13" hidden="1" customHeight="1" outlineLevel="1">
      <c r="A2163" t="s">
        <v>1535</v>
      </c>
      <c r="B2163" t="s">
        <v>2082</v>
      </c>
      <c r="C2163" s="1">
        <f t="shared" si="798"/>
        <v>5019</v>
      </c>
      <c r="D2163" s="7">
        <f>IF(N2163&gt;0, RANK(N2163,(N2163:P2163,Q2163:AE2163)),0)</f>
        <v>2</v>
      </c>
      <c r="E2163" s="7">
        <f>IF(O2163&gt;0,RANK(O2163,(N2163:P2163,Q2163:AE2163)),0)</f>
        <v>1</v>
      </c>
      <c r="F2163" s="7">
        <f>IF(P2163&gt;0,RANK(P2163,(N2163:P2163,Q2163:AE2163)),0)</f>
        <v>0</v>
      </c>
      <c r="G2163" s="1">
        <f t="shared" si="807"/>
        <v>1123</v>
      </c>
      <c r="H2163" s="2">
        <f t="shared" si="808"/>
        <v>0.22374975094640367</v>
      </c>
      <c r="I2163" s="2"/>
      <c r="J2163" s="2">
        <f t="shared" si="799"/>
        <v>0.36979477983662085</v>
      </c>
      <c r="K2163" s="2">
        <f t="shared" si="800"/>
        <v>0.59354453078302449</v>
      </c>
      <c r="L2163" s="2">
        <f t="shared" si="801"/>
        <v>0</v>
      </c>
      <c r="M2163" s="2">
        <f t="shared" si="802"/>
        <v>3.6660689380354716E-2</v>
      </c>
      <c r="N2163" s="55">
        <v>1856</v>
      </c>
      <c r="O2163" s="55">
        <v>2979</v>
      </c>
      <c r="Q2163" s="55">
        <v>100</v>
      </c>
      <c r="R2163" s="55">
        <v>84</v>
      </c>
      <c r="Y2163" s="55">
        <v>0</v>
      </c>
      <c r="AG2163" s="7">
        <f>IF(Q2163&gt;0,RANK(Q2163,(N2163:P2163,Q2163:AE2163)),0)</f>
        <v>3</v>
      </c>
      <c r="AH2163" s="7">
        <f>IF(R2163&gt;0,RANK(R2163,(N2163:P2163,Q2163:AE2163)),0)</f>
        <v>4</v>
      </c>
      <c r="AI2163" s="7">
        <f>IF(T2163&gt;0,RANK(T2163,(N2163:P2163,Q2163:AE2163)),0)</f>
        <v>0</v>
      </c>
      <c r="AJ2163" s="7">
        <f>IF(S2163&gt;0,RANK(S2163,(N2163:P2163,Q2163:AE2163)),0)</f>
        <v>0</v>
      </c>
      <c r="AK2163" s="2">
        <f t="shared" si="803"/>
        <v>1.9924287706714484E-2</v>
      </c>
      <c r="AL2163" s="2">
        <f t="shared" si="804"/>
        <v>1.6736401673640166E-2</v>
      </c>
      <c r="AM2163" s="2">
        <f t="shared" si="805"/>
        <v>0</v>
      </c>
      <c r="AN2163" s="2">
        <f t="shared" si="806"/>
        <v>0</v>
      </c>
      <c r="AP2163" t="s">
        <v>1535</v>
      </c>
      <c r="AQ2163" t="s">
        <v>2082</v>
      </c>
      <c r="AT2163">
        <v>2</v>
      </c>
      <c r="AU2163" s="95">
        <v>48</v>
      </c>
      <c r="AV2163" s="97">
        <v>463</v>
      </c>
      <c r="AW2163" s="100">
        <f t="shared" si="797"/>
        <v>48463</v>
      </c>
      <c r="AY2163" s="7" t="s">
        <v>1461</v>
      </c>
    </row>
    <row r="2164" spans="1:51" ht="13" hidden="1" customHeight="1" outlineLevel="1">
      <c r="A2164" t="s">
        <v>1019</v>
      </c>
      <c r="B2164" t="s">
        <v>2082</v>
      </c>
      <c r="C2164" s="1">
        <f t="shared" si="798"/>
        <v>6985</v>
      </c>
      <c r="D2164" s="7">
        <f>IF(N2164&gt;0, RANK(N2164,(N2164:P2164,Q2164:AE2164)),0)</f>
        <v>2</v>
      </c>
      <c r="E2164" s="7">
        <f>IF(O2164&gt;0,RANK(O2164,(N2164:P2164,Q2164:AE2164)),0)</f>
        <v>1</v>
      </c>
      <c r="F2164" s="7">
        <f>IF(P2164&gt;0,RANK(P2164,(N2164:P2164,Q2164:AE2164)),0)</f>
        <v>0</v>
      </c>
      <c r="G2164" s="1">
        <f t="shared" si="807"/>
        <v>96</v>
      </c>
      <c r="H2164" s="2">
        <f t="shared" si="808"/>
        <v>1.3743736578382248E-2</v>
      </c>
      <c r="I2164" s="2"/>
      <c r="J2164" s="2">
        <f t="shared" si="799"/>
        <v>0.46342161775232643</v>
      </c>
      <c r="K2164" s="2">
        <f t="shared" si="800"/>
        <v>0.47716535433070867</v>
      </c>
      <c r="L2164" s="2">
        <f t="shared" si="801"/>
        <v>0</v>
      </c>
      <c r="M2164" s="2">
        <f t="shared" si="802"/>
        <v>5.9413027916964845E-2</v>
      </c>
      <c r="N2164" s="55">
        <v>3237</v>
      </c>
      <c r="O2164" s="55">
        <v>3333</v>
      </c>
      <c r="Q2164" s="55">
        <v>197</v>
      </c>
      <c r="R2164" s="55">
        <v>215</v>
      </c>
      <c r="Y2164" s="55">
        <v>3</v>
      </c>
      <c r="AG2164" s="7">
        <f>IF(Q2164&gt;0,RANK(Q2164,(N2164:P2164,Q2164:AE2164)),0)</f>
        <v>4</v>
      </c>
      <c r="AH2164" s="7">
        <f>IF(R2164&gt;0,RANK(R2164,(N2164:P2164,Q2164:AE2164)),0)</f>
        <v>3</v>
      </c>
      <c r="AI2164" s="7">
        <f>IF(T2164&gt;0,RANK(T2164,(N2164:P2164,Q2164:AE2164)),0)</f>
        <v>0</v>
      </c>
      <c r="AJ2164" s="7">
        <f>IF(S2164&gt;0,RANK(S2164,(N2164:P2164,Q2164:AE2164)),0)</f>
        <v>0</v>
      </c>
      <c r="AK2164" s="2">
        <f t="shared" si="803"/>
        <v>2.8203292770221905E-2</v>
      </c>
      <c r="AL2164" s="2">
        <f t="shared" si="804"/>
        <v>3.0780243378668574E-2</v>
      </c>
      <c r="AM2164" s="2">
        <f t="shared" si="805"/>
        <v>0</v>
      </c>
      <c r="AN2164" s="2">
        <f t="shared" si="806"/>
        <v>0</v>
      </c>
      <c r="AP2164" t="s">
        <v>1019</v>
      </c>
      <c r="AQ2164" t="s">
        <v>2082</v>
      </c>
      <c r="AT2164">
        <v>2</v>
      </c>
      <c r="AU2164" s="95">
        <v>48</v>
      </c>
      <c r="AV2164" s="97">
        <v>465</v>
      </c>
      <c r="AW2164" s="100">
        <f t="shared" si="797"/>
        <v>48465</v>
      </c>
      <c r="AY2164" s="7" t="s">
        <v>1461</v>
      </c>
    </row>
    <row r="2165" spans="1:51" ht="13" hidden="1" customHeight="1" outlineLevel="1">
      <c r="A2165" t="s">
        <v>869</v>
      </c>
      <c r="B2165" t="s">
        <v>2082</v>
      </c>
      <c r="C2165" s="1">
        <f t="shared" si="798"/>
        <v>11785</v>
      </c>
      <c r="D2165" s="7">
        <f>IF(N2165&gt;0, RANK(N2165,(N2165:P2165,Q2165:AE2165)),0)</f>
        <v>2</v>
      </c>
      <c r="E2165" s="7">
        <f>IF(O2165&gt;0,RANK(O2165,(N2165:P2165,Q2165:AE2165)),0)</f>
        <v>1</v>
      </c>
      <c r="F2165" s="7">
        <f>IF(P2165&gt;0,RANK(P2165,(N2165:P2165,Q2165:AE2165)),0)</f>
        <v>0</v>
      </c>
      <c r="G2165" s="1">
        <f t="shared" si="807"/>
        <v>8317</v>
      </c>
      <c r="H2165" s="2">
        <f t="shared" si="808"/>
        <v>0.70572761985574883</v>
      </c>
      <c r="I2165" s="2"/>
      <c r="J2165" s="2">
        <f t="shared" si="799"/>
        <v>0.13126856173101401</v>
      </c>
      <c r="K2165" s="2">
        <f t="shared" si="800"/>
        <v>0.83699618158676281</v>
      </c>
      <c r="L2165" s="2">
        <f t="shared" si="801"/>
        <v>0</v>
      </c>
      <c r="M2165" s="2">
        <f t="shared" si="802"/>
        <v>3.1735256682223212E-2</v>
      </c>
      <c r="N2165" s="55">
        <v>1547</v>
      </c>
      <c r="O2165" s="55">
        <v>9864</v>
      </c>
      <c r="Q2165" s="55">
        <v>304</v>
      </c>
      <c r="R2165" s="55">
        <v>63</v>
      </c>
      <c r="Y2165" s="55">
        <v>7</v>
      </c>
      <c r="AG2165" s="7">
        <f>IF(Q2165&gt;0,RANK(Q2165,(N2165:P2165,Q2165:AE2165)),0)</f>
        <v>3</v>
      </c>
      <c r="AH2165" s="7">
        <f>IF(R2165&gt;0,RANK(R2165,(N2165:P2165,Q2165:AE2165)),0)</f>
        <v>4</v>
      </c>
      <c r="AI2165" s="7">
        <f>IF(T2165&gt;0,RANK(T2165,(N2165:P2165,Q2165:AE2165)),0)</f>
        <v>0</v>
      </c>
      <c r="AJ2165" s="7">
        <f>IF(S2165&gt;0,RANK(S2165,(N2165:P2165,Q2165:AE2165)),0)</f>
        <v>0</v>
      </c>
      <c r="AK2165" s="2">
        <f t="shared" si="803"/>
        <v>2.5795502757742894E-2</v>
      </c>
      <c r="AL2165" s="2">
        <f t="shared" si="804"/>
        <v>5.3457785320322445E-3</v>
      </c>
      <c r="AM2165" s="2">
        <f t="shared" si="805"/>
        <v>0</v>
      </c>
      <c r="AN2165" s="2">
        <f t="shared" si="806"/>
        <v>0</v>
      </c>
      <c r="AP2165" t="s">
        <v>869</v>
      </c>
      <c r="AQ2165" t="s">
        <v>2082</v>
      </c>
      <c r="AT2165">
        <v>2</v>
      </c>
      <c r="AU2165" s="95">
        <v>48</v>
      </c>
      <c r="AV2165" s="97">
        <v>467</v>
      </c>
      <c r="AW2165" s="100">
        <f t="shared" ref="AW2165:AW2185" si="809">1000*AU2165+AV2165</f>
        <v>48467</v>
      </c>
      <c r="AY2165" s="7" t="s">
        <v>1461</v>
      </c>
    </row>
    <row r="2166" spans="1:51" ht="13" hidden="1" customHeight="1" outlineLevel="1">
      <c r="A2166" t="s">
        <v>1775</v>
      </c>
      <c r="B2166" t="s">
        <v>2082</v>
      </c>
      <c r="C2166" s="1">
        <f t="shared" si="798"/>
        <v>16971</v>
      </c>
      <c r="D2166" s="7">
        <f>IF(N2166&gt;0, RANK(N2166,(N2166:P2166,Q2166:AE2166)),0)</f>
        <v>2</v>
      </c>
      <c r="E2166" s="7">
        <f>IF(O2166&gt;0,RANK(O2166,(N2166:P2166,Q2166:AE2166)),0)</f>
        <v>1</v>
      </c>
      <c r="F2166" s="7">
        <f>IF(P2166&gt;0,RANK(P2166,(N2166:P2166,Q2166:AE2166)),0)</f>
        <v>0</v>
      </c>
      <c r="G2166" s="1">
        <f t="shared" si="807"/>
        <v>9005</v>
      </c>
      <c r="H2166" s="2">
        <f t="shared" si="808"/>
        <v>0.53061104236638967</v>
      </c>
      <c r="I2166" s="2"/>
      <c r="J2166" s="2">
        <f t="shared" si="799"/>
        <v>0.21807789759000648</v>
      </c>
      <c r="K2166" s="2">
        <f t="shared" si="800"/>
        <v>0.74868893995639618</v>
      </c>
      <c r="L2166" s="2">
        <f t="shared" si="801"/>
        <v>0</v>
      </c>
      <c r="M2166" s="2">
        <f t="shared" si="802"/>
        <v>3.3233162453597309E-2</v>
      </c>
      <c r="N2166" s="55">
        <v>3701</v>
      </c>
      <c r="O2166" s="55">
        <v>12706</v>
      </c>
      <c r="Q2166" s="55">
        <v>386</v>
      </c>
      <c r="R2166" s="55">
        <v>178</v>
      </c>
      <c r="Y2166" s="55">
        <v>0</v>
      </c>
      <c r="AG2166" s="7">
        <f>IF(Q2166&gt;0,RANK(Q2166,(N2166:P2166,Q2166:AE2166)),0)</f>
        <v>3</v>
      </c>
      <c r="AH2166" s="7">
        <f>IF(R2166&gt;0,RANK(R2166,(N2166:P2166,Q2166:AE2166)),0)</f>
        <v>4</v>
      </c>
      <c r="AI2166" s="7">
        <f>IF(T2166&gt;0,RANK(T2166,(N2166:P2166,Q2166:AE2166)),0)</f>
        <v>0</v>
      </c>
      <c r="AJ2166" s="7">
        <f>IF(S2166&gt;0,RANK(S2166,(N2166:P2166,Q2166:AE2166)),0)</f>
        <v>0</v>
      </c>
      <c r="AK2166" s="2">
        <f t="shared" si="803"/>
        <v>2.2744682104766954E-2</v>
      </c>
      <c r="AL2166" s="2">
        <f t="shared" si="804"/>
        <v>1.0488480348830358E-2</v>
      </c>
      <c r="AM2166" s="2">
        <f t="shared" si="805"/>
        <v>0</v>
      </c>
      <c r="AN2166" s="2">
        <f t="shared" si="806"/>
        <v>0</v>
      </c>
      <c r="AP2166" t="s">
        <v>1775</v>
      </c>
      <c r="AQ2166" t="s">
        <v>2082</v>
      </c>
      <c r="AT2166">
        <v>2</v>
      </c>
      <c r="AU2166" s="95">
        <v>48</v>
      </c>
      <c r="AV2166" s="97">
        <v>469</v>
      </c>
      <c r="AW2166" s="100">
        <f t="shared" si="809"/>
        <v>48469</v>
      </c>
      <c r="AY2166" s="7" t="s">
        <v>1461</v>
      </c>
    </row>
    <row r="2167" spans="1:51" ht="13" hidden="1" customHeight="1" outlineLevel="1">
      <c r="A2167" t="s">
        <v>820</v>
      </c>
      <c r="B2167" t="s">
        <v>2082</v>
      </c>
      <c r="C2167" s="1">
        <f t="shared" si="798"/>
        <v>11219</v>
      </c>
      <c r="D2167" s="7">
        <f>IF(N2167&gt;0, RANK(N2167,(N2167:P2167,Q2167:AE2167)),0)</f>
        <v>2</v>
      </c>
      <c r="E2167" s="7">
        <f>IF(O2167&gt;0,RANK(O2167,(N2167:P2167,Q2167:AE2167)),0)</f>
        <v>1</v>
      </c>
      <c r="F2167" s="7">
        <f>IF(P2167&gt;0,RANK(P2167,(N2167:P2167,Q2167:AE2167)),0)</f>
        <v>0</v>
      </c>
      <c r="G2167" s="1">
        <f t="shared" si="807"/>
        <v>5141</v>
      </c>
      <c r="H2167" s="2">
        <f t="shared" si="808"/>
        <v>0.4582404848917016</v>
      </c>
      <c r="I2167" s="2"/>
      <c r="J2167" s="2">
        <f t="shared" si="799"/>
        <v>0.24823959354666192</v>
      </c>
      <c r="K2167" s="2">
        <f t="shared" si="800"/>
        <v>0.70648007843836347</v>
      </c>
      <c r="L2167" s="2">
        <f t="shared" si="801"/>
        <v>0</v>
      </c>
      <c r="M2167" s="2">
        <f t="shared" si="802"/>
        <v>4.5280328014974613E-2</v>
      </c>
      <c r="N2167" s="55">
        <v>2785</v>
      </c>
      <c r="O2167" s="55">
        <v>7926</v>
      </c>
      <c r="Q2167" s="55">
        <v>387</v>
      </c>
      <c r="R2167" s="55">
        <v>121</v>
      </c>
      <c r="Y2167" s="55">
        <v>0</v>
      </c>
      <c r="AG2167" s="7">
        <f>IF(Q2167&gt;0,RANK(Q2167,(N2167:P2167,Q2167:AE2167)),0)</f>
        <v>3</v>
      </c>
      <c r="AH2167" s="7">
        <f>IF(R2167&gt;0,RANK(R2167,(N2167:P2167,Q2167:AE2167)),0)</f>
        <v>4</v>
      </c>
      <c r="AI2167" s="7">
        <f>IF(T2167&gt;0,RANK(T2167,(N2167:P2167,Q2167:AE2167)),0)</f>
        <v>0</v>
      </c>
      <c r="AJ2167" s="7">
        <f>IF(S2167&gt;0,RANK(S2167,(N2167:P2167,Q2167:AE2167)),0)</f>
        <v>0</v>
      </c>
      <c r="AK2167" s="2">
        <f t="shared" si="803"/>
        <v>3.4495053035029859E-2</v>
      </c>
      <c r="AL2167" s="2">
        <f t="shared" si="804"/>
        <v>1.0785274979944737E-2</v>
      </c>
      <c r="AM2167" s="2">
        <f t="shared" si="805"/>
        <v>0</v>
      </c>
      <c r="AN2167" s="2">
        <f t="shared" si="806"/>
        <v>0</v>
      </c>
      <c r="AP2167" t="s">
        <v>820</v>
      </c>
      <c r="AQ2167" t="s">
        <v>2082</v>
      </c>
      <c r="AT2167">
        <v>2</v>
      </c>
      <c r="AU2167" s="95">
        <v>48</v>
      </c>
      <c r="AV2167" s="97">
        <v>471</v>
      </c>
      <c r="AW2167" s="100">
        <f t="shared" si="809"/>
        <v>48471</v>
      </c>
      <c r="AY2167" s="7" t="s">
        <v>1461</v>
      </c>
    </row>
    <row r="2168" spans="1:51" ht="13" hidden="1" customHeight="1" outlineLevel="1">
      <c r="A2168" t="s">
        <v>476</v>
      </c>
      <c r="B2168" t="s">
        <v>2082</v>
      </c>
      <c r="C2168" s="1">
        <f t="shared" si="798"/>
        <v>9070</v>
      </c>
      <c r="D2168" s="7">
        <f>IF(N2168&gt;0, RANK(N2168,(N2168:P2168,Q2168:AE2168)),0)</f>
        <v>2</v>
      </c>
      <c r="E2168" s="7">
        <f>IF(O2168&gt;0,RANK(O2168,(N2168:P2168,Q2168:AE2168)),0)</f>
        <v>1</v>
      </c>
      <c r="F2168" s="7">
        <f>IF(P2168&gt;0,RANK(P2168,(N2168:P2168,Q2168:AE2168)),0)</f>
        <v>0</v>
      </c>
      <c r="G2168" s="1">
        <f t="shared" si="807"/>
        <v>4074</v>
      </c>
      <c r="H2168" s="2">
        <f t="shared" si="808"/>
        <v>0.44917309812568906</v>
      </c>
      <c r="I2168" s="2"/>
      <c r="J2168" s="2">
        <f t="shared" si="799"/>
        <v>0.25931642778390296</v>
      </c>
      <c r="K2168" s="2">
        <f t="shared" si="800"/>
        <v>0.70848952590959202</v>
      </c>
      <c r="L2168" s="2">
        <f t="shared" si="801"/>
        <v>0</v>
      </c>
      <c r="M2168" s="2">
        <f t="shared" si="802"/>
        <v>3.219404630650502E-2</v>
      </c>
      <c r="N2168" s="55">
        <v>2352</v>
      </c>
      <c r="O2168" s="55">
        <v>6426</v>
      </c>
      <c r="Q2168" s="55">
        <v>208</v>
      </c>
      <c r="R2168" s="55">
        <v>83</v>
      </c>
      <c r="Y2168" s="55">
        <v>1</v>
      </c>
      <c r="AG2168" s="7">
        <f>IF(Q2168&gt;0,RANK(Q2168,(N2168:P2168,Q2168:AE2168)),0)</f>
        <v>3</v>
      </c>
      <c r="AH2168" s="7">
        <f>IF(R2168&gt;0,RANK(R2168,(N2168:P2168,Q2168:AE2168)),0)</f>
        <v>4</v>
      </c>
      <c r="AI2168" s="7">
        <f>IF(T2168&gt;0,RANK(T2168,(N2168:P2168,Q2168:AE2168)),0)</f>
        <v>0</v>
      </c>
      <c r="AJ2168" s="7">
        <f>IF(S2168&gt;0,RANK(S2168,(N2168:P2168,Q2168:AE2168)),0)</f>
        <v>0</v>
      </c>
      <c r="AK2168" s="2">
        <f t="shared" si="803"/>
        <v>2.2932745314222711E-2</v>
      </c>
      <c r="AL2168" s="2">
        <f t="shared" si="804"/>
        <v>9.1510474090407933E-3</v>
      </c>
      <c r="AM2168" s="2">
        <f t="shared" si="805"/>
        <v>0</v>
      </c>
      <c r="AN2168" s="2">
        <f t="shared" si="806"/>
        <v>0</v>
      </c>
      <c r="AP2168" t="s">
        <v>476</v>
      </c>
      <c r="AQ2168" t="s">
        <v>2082</v>
      </c>
      <c r="AT2168">
        <v>2</v>
      </c>
      <c r="AU2168" s="95">
        <v>48</v>
      </c>
      <c r="AV2168" s="97">
        <v>473</v>
      </c>
      <c r="AW2168" s="100">
        <f t="shared" si="809"/>
        <v>48473</v>
      </c>
      <c r="AY2168" s="7" t="s">
        <v>1461</v>
      </c>
    </row>
    <row r="2169" spans="1:51" ht="13" hidden="1" customHeight="1" outlineLevel="1">
      <c r="A2169" t="s">
        <v>911</v>
      </c>
      <c r="B2169" t="s">
        <v>2082</v>
      </c>
      <c r="C2169" s="1">
        <f t="shared" si="798"/>
        <v>1949</v>
      </c>
      <c r="D2169" s="7">
        <f>IF(N2169&gt;0, RANK(N2169,(N2169:P2169,Q2169:AE2169)),0)</f>
        <v>2</v>
      </c>
      <c r="E2169" s="7">
        <f>IF(O2169&gt;0,RANK(O2169,(N2169:P2169,Q2169:AE2169)),0)</f>
        <v>1</v>
      </c>
      <c r="F2169" s="7">
        <f>IF(P2169&gt;0,RANK(P2169,(N2169:P2169,Q2169:AE2169)),0)</f>
        <v>0</v>
      </c>
      <c r="G2169" s="1">
        <f t="shared" si="807"/>
        <v>1031</v>
      </c>
      <c r="H2169" s="2">
        <f t="shared" si="808"/>
        <v>0.52898922524371472</v>
      </c>
      <c r="I2169" s="2"/>
      <c r="J2169" s="2">
        <f t="shared" si="799"/>
        <v>0.21344279117496151</v>
      </c>
      <c r="K2169" s="2">
        <f t="shared" si="800"/>
        <v>0.74243201641867629</v>
      </c>
      <c r="L2169" s="2">
        <f t="shared" si="801"/>
        <v>0</v>
      </c>
      <c r="M2169" s="2">
        <f t="shared" si="802"/>
        <v>4.4125192406362257E-2</v>
      </c>
      <c r="N2169" s="55">
        <v>416</v>
      </c>
      <c r="O2169" s="55">
        <v>1447</v>
      </c>
      <c r="Q2169" s="55">
        <v>56</v>
      </c>
      <c r="R2169" s="55">
        <v>30</v>
      </c>
      <c r="Y2169" s="55">
        <v>0</v>
      </c>
      <c r="AG2169" s="7">
        <f>IF(Q2169&gt;0,RANK(Q2169,(N2169:P2169,Q2169:AE2169)),0)</f>
        <v>3</v>
      </c>
      <c r="AH2169" s="7">
        <f>IF(R2169&gt;0,RANK(R2169,(N2169:P2169,Q2169:AE2169)),0)</f>
        <v>4</v>
      </c>
      <c r="AI2169" s="7">
        <f>IF(T2169&gt;0,RANK(T2169,(N2169:P2169,Q2169:AE2169)),0)</f>
        <v>0</v>
      </c>
      <c r="AJ2169" s="7">
        <f>IF(S2169&gt;0,RANK(S2169,(N2169:P2169,Q2169:AE2169)),0)</f>
        <v>0</v>
      </c>
      <c r="AK2169" s="2">
        <f t="shared" si="803"/>
        <v>2.8732683427398667E-2</v>
      </c>
      <c r="AL2169" s="2">
        <f t="shared" si="804"/>
        <v>1.5392508978963571E-2</v>
      </c>
      <c r="AM2169" s="2">
        <f t="shared" si="805"/>
        <v>0</v>
      </c>
      <c r="AN2169" s="2">
        <f t="shared" si="806"/>
        <v>0</v>
      </c>
      <c r="AP2169" t="s">
        <v>911</v>
      </c>
      <c r="AQ2169" t="s">
        <v>2082</v>
      </c>
      <c r="AT2169">
        <v>2</v>
      </c>
      <c r="AU2169" s="95">
        <v>48</v>
      </c>
      <c r="AV2169" s="97">
        <v>475</v>
      </c>
      <c r="AW2169" s="100">
        <f t="shared" si="809"/>
        <v>48475</v>
      </c>
      <c r="AY2169" s="7" t="s">
        <v>1461</v>
      </c>
    </row>
    <row r="2170" spans="1:51" ht="13" hidden="1" customHeight="1" outlineLevel="1">
      <c r="A2170" t="s">
        <v>1864</v>
      </c>
      <c r="B2170" t="s">
        <v>2082</v>
      </c>
      <c r="C2170" s="1">
        <f t="shared" si="798"/>
        <v>8921</v>
      </c>
      <c r="D2170" s="7">
        <f>IF(N2170&gt;0, RANK(N2170,(N2170:P2170,Q2170:AE2170)),0)</f>
        <v>2</v>
      </c>
      <c r="E2170" s="7">
        <f>IF(O2170&gt;0,RANK(O2170,(N2170:P2170,Q2170:AE2170)),0)</f>
        <v>1</v>
      </c>
      <c r="F2170" s="7">
        <f>IF(P2170&gt;0,RANK(P2170,(N2170:P2170,Q2170:AE2170)),0)</f>
        <v>0</v>
      </c>
      <c r="G2170" s="1">
        <f t="shared" si="807"/>
        <v>5470</v>
      </c>
      <c r="H2170" s="2">
        <f t="shared" si="808"/>
        <v>0.61315995964577963</v>
      </c>
      <c r="I2170" s="2"/>
      <c r="J2170" s="2">
        <f t="shared" si="799"/>
        <v>0.17733437955386167</v>
      </c>
      <c r="K2170" s="2">
        <f t="shared" si="800"/>
        <v>0.79049433919964129</v>
      </c>
      <c r="L2170" s="2">
        <f t="shared" si="801"/>
        <v>0</v>
      </c>
      <c r="M2170" s="2">
        <f t="shared" si="802"/>
        <v>3.2171281246497041E-2</v>
      </c>
      <c r="N2170" s="55">
        <v>1582</v>
      </c>
      <c r="O2170" s="55">
        <v>7052</v>
      </c>
      <c r="Q2170" s="55">
        <v>235</v>
      </c>
      <c r="R2170" s="55">
        <v>51</v>
      </c>
      <c r="Y2170" s="55">
        <v>1</v>
      </c>
      <c r="AG2170" s="7">
        <f>IF(Q2170&gt;0,RANK(Q2170,(N2170:P2170,Q2170:AE2170)),0)</f>
        <v>3</v>
      </c>
      <c r="AH2170" s="7">
        <f>IF(R2170&gt;0,RANK(R2170,(N2170:P2170,Q2170:AE2170)),0)</f>
        <v>4</v>
      </c>
      <c r="AI2170" s="7">
        <f>IF(T2170&gt;0,RANK(T2170,(N2170:P2170,Q2170:AE2170)),0)</f>
        <v>0</v>
      </c>
      <c r="AJ2170" s="7">
        <f>IF(S2170&gt;0,RANK(S2170,(N2170:P2170,Q2170:AE2170)),0)</f>
        <v>0</v>
      </c>
      <c r="AK2170" s="2">
        <f t="shared" si="803"/>
        <v>2.6342338302880842E-2</v>
      </c>
      <c r="AL2170" s="2">
        <f t="shared" si="804"/>
        <v>5.7168478870081828E-3</v>
      </c>
      <c r="AM2170" s="2">
        <f t="shared" si="805"/>
        <v>0</v>
      </c>
      <c r="AN2170" s="2">
        <f t="shared" si="806"/>
        <v>0</v>
      </c>
      <c r="AP2170" t="s">
        <v>1864</v>
      </c>
      <c r="AQ2170" t="s">
        <v>2082</v>
      </c>
      <c r="AT2170">
        <v>2</v>
      </c>
      <c r="AU2170" s="95">
        <v>48</v>
      </c>
      <c r="AV2170" s="97">
        <v>477</v>
      </c>
      <c r="AW2170" s="100">
        <f t="shared" si="809"/>
        <v>48477</v>
      </c>
      <c r="AY2170" s="7" t="s">
        <v>1461</v>
      </c>
    </row>
    <row r="2171" spans="1:51" ht="13" hidden="1" customHeight="1" outlineLevel="1">
      <c r="A2171" t="s">
        <v>467</v>
      </c>
      <c r="B2171" t="s">
        <v>2082</v>
      </c>
      <c r="C2171" s="1">
        <f t="shared" si="798"/>
        <v>25714</v>
      </c>
      <c r="D2171" s="7">
        <f>IF(N2171&gt;0, RANK(N2171,(N2171:P2171,Q2171:AE2171)),0)</f>
        <v>1</v>
      </c>
      <c r="E2171" s="7">
        <f>IF(O2171&gt;0,RANK(O2171,(N2171:P2171,Q2171:AE2171)),0)</f>
        <v>2</v>
      </c>
      <c r="F2171" s="7">
        <f>IF(P2171&gt;0,RANK(P2171,(N2171:P2171,Q2171:AE2171)),0)</f>
        <v>0</v>
      </c>
      <c r="G2171" s="1">
        <f t="shared" si="807"/>
        <v>7735</v>
      </c>
      <c r="H2171" s="2">
        <f t="shared" si="808"/>
        <v>0.30080889787664306</v>
      </c>
      <c r="I2171" s="2"/>
      <c r="J2171" s="2">
        <f t="shared" si="799"/>
        <v>0.59201213346814963</v>
      </c>
      <c r="K2171" s="2">
        <f t="shared" si="800"/>
        <v>0.29120323559150657</v>
      </c>
      <c r="L2171" s="2">
        <f t="shared" si="801"/>
        <v>0</v>
      </c>
      <c r="M2171" s="2">
        <f t="shared" si="802"/>
        <v>0.1167846309403438</v>
      </c>
      <c r="N2171" s="55">
        <v>15223</v>
      </c>
      <c r="O2171" s="55">
        <v>7488</v>
      </c>
      <c r="Q2171" s="55">
        <v>1238</v>
      </c>
      <c r="R2171" s="55">
        <v>1765</v>
      </c>
      <c r="Y2171" s="55">
        <v>0</v>
      </c>
      <c r="AG2171" s="7">
        <f>IF(Q2171&gt;0,RANK(Q2171,(N2171:P2171,Q2171:AE2171)),0)</f>
        <v>4</v>
      </c>
      <c r="AH2171" s="7">
        <f>IF(R2171&gt;0,RANK(R2171,(N2171:P2171,Q2171:AE2171)),0)</f>
        <v>3</v>
      </c>
      <c r="AI2171" s="7">
        <f>IF(T2171&gt;0,RANK(T2171,(N2171:P2171,Q2171:AE2171)),0)</f>
        <v>0</v>
      </c>
      <c r="AJ2171" s="7">
        <f>IF(S2171&gt;0,RANK(S2171,(N2171:P2171,Q2171:AE2171)),0)</f>
        <v>0</v>
      </c>
      <c r="AK2171" s="2">
        <f t="shared" si="803"/>
        <v>4.8144979388659873E-2</v>
      </c>
      <c r="AL2171" s="2">
        <f t="shared" si="804"/>
        <v>6.8639651551683903E-2</v>
      </c>
      <c r="AM2171" s="2">
        <f t="shared" si="805"/>
        <v>0</v>
      </c>
      <c r="AN2171" s="2">
        <f t="shared" si="806"/>
        <v>0</v>
      </c>
      <c r="AP2171" t="s">
        <v>467</v>
      </c>
      <c r="AQ2171" t="s">
        <v>2082</v>
      </c>
      <c r="AT2171">
        <v>2</v>
      </c>
      <c r="AU2171" s="95">
        <v>48</v>
      </c>
      <c r="AV2171" s="97">
        <v>479</v>
      </c>
      <c r="AW2171" s="100">
        <f t="shared" si="809"/>
        <v>48479</v>
      </c>
      <c r="AY2171" s="7" t="s">
        <v>1461</v>
      </c>
    </row>
    <row r="2172" spans="1:51" ht="13" hidden="1" customHeight="1" outlineLevel="1">
      <c r="A2172" t="s">
        <v>783</v>
      </c>
      <c r="B2172" t="s">
        <v>2082</v>
      </c>
      <c r="C2172" s="1">
        <f t="shared" si="798"/>
        <v>8284</v>
      </c>
      <c r="D2172" s="7">
        <f>IF(N2172&gt;0, RANK(N2172,(N2172:P2172,Q2172:AE2172)),0)</f>
        <v>2</v>
      </c>
      <c r="E2172" s="7">
        <f>IF(O2172&gt;0,RANK(O2172,(N2172:P2172,Q2172:AE2172)),0)</f>
        <v>1</v>
      </c>
      <c r="F2172" s="7">
        <f>IF(P2172&gt;0,RANK(P2172,(N2172:P2172,Q2172:AE2172)),0)</f>
        <v>0</v>
      </c>
      <c r="G2172" s="1">
        <f t="shared" si="807"/>
        <v>4566</v>
      </c>
      <c r="H2172" s="2">
        <f t="shared" si="808"/>
        <v>0.5511830033800097</v>
      </c>
      <c r="I2172" s="2"/>
      <c r="J2172" s="2">
        <f t="shared" si="799"/>
        <v>0.21112988894253984</v>
      </c>
      <c r="K2172" s="2">
        <f t="shared" si="800"/>
        <v>0.76231289232254951</v>
      </c>
      <c r="L2172" s="2">
        <f t="shared" si="801"/>
        <v>0</v>
      </c>
      <c r="M2172" s="2">
        <f t="shared" si="802"/>
        <v>2.6557218734910681E-2</v>
      </c>
      <c r="N2172" s="55">
        <v>1749</v>
      </c>
      <c r="O2172" s="55">
        <v>6315</v>
      </c>
      <c r="Q2172" s="55">
        <v>153</v>
      </c>
      <c r="R2172" s="55">
        <v>67</v>
      </c>
      <c r="Y2172" s="55">
        <v>0</v>
      </c>
      <c r="AG2172" s="7">
        <f>IF(Q2172&gt;0,RANK(Q2172,(N2172:P2172,Q2172:AE2172)),0)</f>
        <v>3</v>
      </c>
      <c r="AH2172" s="7">
        <f>IF(R2172&gt;0,RANK(R2172,(N2172:P2172,Q2172:AE2172)),0)</f>
        <v>4</v>
      </c>
      <c r="AI2172" s="7">
        <f>IF(T2172&gt;0,RANK(T2172,(N2172:P2172,Q2172:AE2172)),0)</f>
        <v>0</v>
      </c>
      <c r="AJ2172" s="7">
        <f>IF(S2172&gt;0,RANK(S2172,(N2172:P2172,Q2172:AE2172)),0)</f>
        <v>0</v>
      </c>
      <c r="AK2172" s="2">
        <f t="shared" si="803"/>
        <v>1.8469338483824239E-2</v>
      </c>
      <c r="AL2172" s="2">
        <f t="shared" si="804"/>
        <v>8.0878802510864316E-3</v>
      </c>
      <c r="AM2172" s="2">
        <f t="shared" si="805"/>
        <v>0</v>
      </c>
      <c r="AN2172" s="2">
        <f t="shared" si="806"/>
        <v>0</v>
      </c>
      <c r="AP2172" t="s">
        <v>783</v>
      </c>
      <c r="AQ2172" t="s">
        <v>2082</v>
      </c>
      <c r="AT2172">
        <v>2</v>
      </c>
      <c r="AU2172" s="95">
        <v>48</v>
      </c>
      <c r="AV2172" s="97">
        <v>481</v>
      </c>
      <c r="AW2172" s="100">
        <f t="shared" si="809"/>
        <v>48481</v>
      </c>
      <c r="AY2172" s="7" t="s">
        <v>1461</v>
      </c>
    </row>
    <row r="2173" spans="1:51" ht="13" hidden="1" customHeight="1" outlineLevel="1">
      <c r="A2173" t="s">
        <v>2370</v>
      </c>
      <c r="B2173" t="s">
        <v>2082</v>
      </c>
      <c r="C2173" s="1">
        <f t="shared" si="798"/>
        <v>1297</v>
      </c>
      <c r="D2173" s="7">
        <f>IF(N2173&gt;0, RANK(N2173,(N2173:P2173,Q2173:AE2173)),0)</f>
        <v>2</v>
      </c>
      <c r="E2173" s="7">
        <f>IF(O2173&gt;0,RANK(O2173,(N2173:P2173,Q2173:AE2173)),0)</f>
        <v>1</v>
      </c>
      <c r="F2173" s="7">
        <f>IF(P2173&gt;0,RANK(P2173,(N2173:P2173,Q2173:AE2173)),0)</f>
        <v>0</v>
      </c>
      <c r="G2173" s="1">
        <f t="shared" si="807"/>
        <v>1071</v>
      </c>
      <c r="H2173" s="2">
        <f t="shared" si="808"/>
        <v>0.82575173477255204</v>
      </c>
      <c r="I2173" s="2"/>
      <c r="J2173" s="2">
        <f t="shared" si="799"/>
        <v>7.4787972243639173E-2</v>
      </c>
      <c r="K2173" s="2">
        <f t="shared" si="800"/>
        <v>0.90053970701619124</v>
      </c>
      <c r="L2173" s="2">
        <f t="shared" si="801"/>
        <v>0</v>
      </c>
      <c r="M2173" s="2">
        <f t="shared" si="802"/>
        <v>2.4672320740169562E-2</v>
      </c>
      <c r="N2173" s="55">
        <v>97</v>
      </c>
      <c r="O2173" s="55">
        <v>1168</v>
      </c>
      <c r="Q2173" s="55">
        <v>26</v>
      </c>
      <c r="R2173" s="55">
        <v>6</v>
      </c>
      <c r="Y2173" s="55">
        <v>0</v>
      </c>
      <c r="AG2173" s="7">
        <f>IF(Q2173&gt;0,RANK(Q2173,(N2173:P2173,Q2173:AE2173)),0)</f>
        <v>3</v>
      </c>
      <c r="AH2173" s="7">
        <f>IF(R2173&gt;0,RANK(R2173,(N2173:P2173,Q2173:AE2173)),0)</f>
        <v>4</v>
      </c>
      <c r="AI2173" s="7">
        <f>IF(T2173&gt;0,RANK(T2173,(N2173:P2173,Q2173:AE2173)),0)</f>
        <v>0</v>
      </c>
      <c r="AJ2173" s="7">
        <f>IF(S2173&gt;0,RANK(S2173,(N2173:P2173,Q2173:AE2173)),0)</f>
        <v>0</v>
      </c>
      <c r="AK2173" s="2">
        <f t="shared" si="803"/>
        <v>2.0046260601387818E-2</v>
      </c>
      <c r="AL2173" s="2">
        <f t="shared" si="804"/>
        <v>4.6260601387818042E-3</v>
      </c>
      <c r="AM2173" s="2">
        <f t="shared" si="805"/>
        <v>0</v>
      </c>
      <c r="AN2173" s="2">
        <f t="shared" si="806"/>
        <v>0</v>
      </c>
      <c r="AP2173" t="s">
        <v>2370</v>
      </c>
      <c r="AQ2173" t="s">
        <v>2082</v>
      </c>
      <c r="AT2173">
        <v>2</v>
      </c>
      <c r="AU2173" s="95">
        <v>48</v>
      </c>
      <c r="AV2173" s="97">
        <v>483</v>
      </c>
      <c r="AW2173" s="100">
        <f t="shared" si="809"/>
        <v>48483</v>
      </c>
      <c r="AY2173" s="7" t="s">
        <v>1461</v>
      </c>
    </row>
    <row r="2174" spans="1:51" ht="13" hidden="1" customHeight="1" outlineLevel="1">
      <c r="A2174" t="s">
        <v>1285</v>
      </c>
      <c r="B2174" t="s">
        <v>2082</v>
      </c>
      <c r="C2174" s="1">
        <f t="shared" si="798"/>
        <v>20857</v>
      </c>
      <c r="D2174" s="7">
        <f>IF(N2174&gt;0, RANK(N2174,(N2174:P2174,Q2174:AE2174)),0)</f>
        <v>2</v>
      </c>
      <c r="E2174" s="7">
        <f>IF(O2174&gt;0,RANK(O2174,(N2174:P2174,Q2174:AE2174)),0)</f>
        <v>1</v>
      </c>
      <c r="F2174" s="7">
        <f>IF(P2174&gt;0,RANK(P2174,(N2174:P2174,Q2174:AE2174)),0)</f>
        <v>0</v>
      </c>
      <c r="G2174" s="1">
        <f t="shared" si="807"/>
        <v>11906</v>
      </c>
      <c r="H2174" s="2">
        <f t="shared" si="808"/>
        <v>0.57083952629812529</v>
      </c>
      <c r="I2174" s="2"/>
      <c r="J2174" s="2">
        <f t="shared" si="799"/>
        <v>0.19815889149925683</v>
      </c>
      <c r="K2174" s="2">
        <f t="shared" si="800"/>
        <v>0.76899841779738221</v>
      </c>
      <c r="L2174" s="2">
        <f t="shared" si="801"/>
        <v>0</v>
      </c>
      <c r="M2174" s="2">
        <f t="shared" si="802"/>
        <v>3.2842690703360988E-2</v>
      </c>
      <c r="N2174" s="55">
        <v>4133</v>
      </c>
      <c r="O2174" s="55">
        <v>16039</v>
      </c>
      <c r="Q2174" s="55">
        <v>539</v>
      </c>
      <c r="R2174" s="55">
        <v>146</v>
      </c>
      <c r="Y2174" s="55">
        <v>0</v>
      </c>
      <c r="AG2174" s="7">
        <f>IF(Q2174&gt;0,RANK(Q2174,(N2174:P2174,Q2174:AE2174)),0)</f>
        <v>3</v>
      </c>
      <c r="AH2174" s="7">
        <f>IF(R2174&gt;0,RANK(R2174,(N2174:P2174,Q2174:AE2174)),0)</f>
        <v>4</v>
      </c>
      <c r="AI2174" s="7">
        <f>IF(T2174&gt;0,RANK(T2174,(N2174:P2174,Q2174:AE2174)),0)</f>
        <v>0</v>
      </c>
      <c r="AJ2174" s="7">
        <f>IF(S2174&gt;0,RANK(S2174,(N2174:P2174,Q2174:AE2174)),0)</f>
        <v>0</v>
      </c>
      <c r="AK2174" s="2">
        <f t="shared" si="803"/>
        <v>2.5842642757827109E-2</v>
      </c>
      <c r="AL2174" s="2">
        <f t="shared" si="804"/>
        <v>7.0000479455338731E-3</v>
      </c>
      <c r="AM2174" s="2">
        <f t="shared" si="805"/>
        <v>0</v>
      </c>
      <c r="AN2174" s="2">
        <f t="shared" si="806"/>
        <v>0</v>
      </c>
      <c r="AP2174" t="s">
        <v>1285</v>
      </c>
      <c r="AQ2174" t="s">
        <v>2082</v>
      </c>
      <c r="AT2174">
        <v>2</v>
      </c>
      <c r="AU2174" s="95">
        <v>48</v>
      </c>
      <c r="AV2174" s="97">
        <v>485</v>
      </c>
      <c r="AW2174" s="100">
        <f t="shared" si="809"/>
        <v>48485</v>
      </c>
      <c r="AY2174" s="7" t="s">
        <v>1461</v>
      </c>
    </row>
    <row r="2175" spans="1:51" ht="13" hidden="1" customHeight="1" outlineLevel="1">
      <c r="A2175" t="s">
        <v>678</v>
      </c>
      <c r="B2175" t="s">
        <v>2082</v>
      </c>
      <c r="C2175" s="1">
        <f t="shared" si="798"/>
        <v>2651</v>
      </c>
      <c r="D2175" s="7">
        <f>IF(N2175&gt;0, RANK(N2175,(N2175:P2175,Q2175:AE2175)),0)</f>
        <v>2</v>
      </c>
      <c r="E2175" s="7">
        <f>IF(O2175&gt;0,RANK(O2175,(N2175:P2175,Q2175:AE2175)),0)</f>
        <v>1</v>
      </c>
      <c r="F2175" s="7">
        <f>IF(P2175&gt;0,RANK(P2175,(N2175:P2175,Q2175:AE2175)),0)</f>
        <v>0</v>
      </c>
      <c r="G2175" s="1">
        <f t="shared" si="807"/>
        <v>1617</v>
      </c>
      <c r="H2175" s="2">
        <f t="shared" si="808"/>
        <v>0.60995850622406644</v>
      </c>
      <c r="I2175" s="2"/>
      <c r="J2175" s="2">
        <f t="shared" si="799"/>
        <v>0.18144096567333082</v>
      </c>
      <c r="K2175" s="2">
        <f t="shared" si="800"/>
        <v>0.79139947189739723</v>
      </c>
      <c r="L2175" s="2">
        <f t="shared" si="801"/>
        <v>0</v>
      </c>
      <c r="M2175" s="2">
        <f t="shared" si="802"/>
        <v>2.7159562429271977E-2</v>
      </c>
      <c r="N2175" s="55">
        <v>481</v>
      </c>
      <c r="O2175" s="55">
        <v>2098</v>
      </c>
      <c r="Q2175" s="55">
        <v>54</v>
      </c>
      <c r="R2175" s="55">
        <v>18</v>
      </c>
      <c r="Y2175" s="55">
        <v>0</v>
      </c>
      <c r="AG2175" s="7">
        <f>IF(Q2175&gt;0,RANK(Q2175,(N2175:P2175,Q2175:AE2175)),0)</f>
        <v>3</v>
      </c>
      <c r="AH2175" s="7">
        <f>IF(R2175&gt;0,RANK(R2175,(N2175:P2175,Q2175:AE2175)),0)</f>
        <v>4</v>
      </c>
      <c r="AI2175" s="7">
        <f>IF(T2175&gt;0,RANK(T2175,(N2175:P2175,Q2175:AE2175)),0)</f>
        <v>0</v>
      </c>
      <c r="AJ2175" s="7">
        <f>IF(S2175&gt;0,RANK(S2175,(N2175:P2175,Q2175:AE2175)),0)</f>
        <v>0</v>
      </c>
      <c r="AK2175" s="2">
        <f t="shared" si="803"/>
        <v>2.0369671821953979E-2</v>
      </c>
      <c r="AL2175" s="2">
        <f t="shared" si="804"/>
        <v>6.7898906073179935E-3</v>
      </c>
      <c r="AM2175" s="2">
        <f t="shared" si="805"/>
        <v>0</v>
      </c>
      <c r="AN2175" s="2">
        <f t="shared" si="806"/>
        <v>0</v>
      </c>
      <c r="AP2175" t="s">
        <v>678</v>
      </c>
      <c r="AQ2175" t="s">
        <v>2082</v>
      </c>
      <c r="AT2175">
        <v>2</v>
      </c>
      <c r="AU2175" s="95">
        <v>48</v>
      </c>
      <c r="AV2175" s="97">
        <v>487</v>
      </c>
      <c r="AW2175" s="100">
        <f t="shared" si="809"/>
        <v>48487</v>
      </c>
      <c r="AY2175" s="7" t="s">
        <v>1461</v>
      </c>
    </row>
    <row r="2176" spans="1:51" ht="13" hidden="1" customHeight="1" outlineLevel="1">
      <c r="A2176" t="s">
        <v>870</v>
      </c>
      <c r="B2176" t="s">
        <v>2082</v>
      </c>
      <c r="C2176" s="1">
        <f t="shared" si="798"/>
        <v>2042</v>
      </c>
      <c r="D2176" s="7">
        <f>IF(N2176&gt;0, RANK(N2176,(N2176:P2176,Q2176:AE2176)),0)</f>
        <v>1</v>
      </c>
      <c r="E2176" s="7">
        <f>IF(O2176&gt;0,RANK(O2176,(N2176:P2176,Q2176:AE2176)),0)</f>
        <v>2</v>
      </c>
      <c r="F2176" s="7">
        <f>IF(P2176&gt;0,RANK(P2176,(N2176:P2176,Q2176:AE2176)),0)</f>
        <v>0</v>
      </c>
      <c r="G2176" s="1">
        <f t="shared" si="807"/>
        <v>289</v>
      </c>
      <c r="H2176" s="2">
        <f t="shared" si="808"/>
        <v>0.14152791380999022</v>
      </c>
      <c r="I2176" s="2"/>
      <c r="J2176" s="2">
        <f t="shared" si="799"/>
        <v>0.53525954946131249</v>
      </c>
      <c r="K2176" s="2">
        <f t="shared" si="800"/>
        <v>0.39373163565132224</v>
      </c>
      <c r="L2176" s="2">
        <f t="shared" si="801"/>
        <v>0</v>
      </c>
      <c r="M2176" s="2">
        <f t="shared" si="802"/>
        <v>7.1008814887365268E-2</v>
      </c>
      <c r="N2176" s="55">
        <v>1093</v>
      </c>
      <c r="O2176" s="55">
        <v>804</v>
      </c>
      <c r="Q2176" s="55">
        <v>76</v>
      </c>
      <c r="R2176" s="55">
        <v>69</v>
      </c>
      <c r="Y2176" s="55">
        <v>0</v>
      </c>
      <c r="AG2176" s="7">
        <f>IF(Q2176&gt;0,RANK(Q2176,(N2176:P2176,Q2176:AE2176)),0)</f>
        <v>3</v>
      </c>
      <c r="AH2176" s="7">
        <f>IF(R2176&gt;0,RANK(R2176,(N2176:P2176,Q2176:AE2176)),0)</f>
        <v>4</v>
      </c>
      <c r="AI2176" s="7">
        <f>IF(T2176&gt;0,RANK(T2176,(N2176:P2176,Q2176:AE2176)),0)</f>
        <v>0</v>
      </c>
      <c r="AJ2176" s="7">
        <f>IF(S2176&gt;0,RANK(S2176,(N2176:P2176,Q2176:AE2176)),0)</f>
        <v>0</v>
      </c>
      <c r="AK2176" s="2">
        <f t="shared" si="803"/>
        <v>3.7218413320274243E-2</v>
      </c>
      <c r="AL2176" s="2">
        <f t="shared" si="804"/>
        <v>3.3790401567091087E-2</v>
      </c>
      <c r="AM2176" s="2">
        <f t="shared" si="805"/>
        <v>0</v>
      </c>
      <c r="AN2176" s="2">
        <f t="shared" si="806"/>
        <v>0</v>
      </c>
      <c r="AP2176" t="s">
        <v>870</v>
      </c>
      <c r="AQ2176" t="s">
        <v>2082</v>
      </c>
      <c r="AT2176">
        <v>2</v>
      </c>
      <c r="AU2176" s="95">
        <v>48</v>
      </c>
      <c r="AV2176" s="97">
        <v>489</v>
      </c>
      <c r="AW2176" s="100">
        <f t="shared" si="809"/>
        <v>48489</v>
      </c>
      <c r="AY2176" s="7" t="s">
        <v>1461</v>
      </c>
    </row>
    <row r="2177" spans="1:51" ht="13" hidden="1" customHeight="1" outlineLevel="1">
      <c r="A2177" t="s">
        <v>757</v>
      </c>
      <c r="B2177" t="s">
        <v>2082</v>
      </c>
      <c r="C2177" s="1">
        <f t="shared" si="798"/>
        <v>103070</v>
      </c>
      <c r="D2177" s="7">
        <f>IF(N2177&gt;0, RANK(N2177,(N2177:P2177,Q2177:AE2177)),0)</f>
        <v>2</v>
      </c>
      <c r="E2177" s="7">
        <f>IF(O2177&gt;0,RANK(O2177,(N2177:P2177,Q2177:AE2177)),0)</f>
        <v>1</v>
      </c>
      <c r="F2177" s="7">
        <f>IF(P2177&gt;0,RANK(P2177,(N2177:P2177,Q2177:AE2177)),0)</f>
        <v>0</v>
      </c>
      <c r="G2177" s="1">
        <f t="shared" si="807"/>
        <v>29530</v>
      </c>
      <c r="H2177" s="2">
        <f t="shared" si="808"/>
        <v>0.28650431745415739</v>
      </c>
      <c r="I2177" s="2"/>
      <c r="J2177" s="2">
        <f t="shared" si="799"/>
        <v>0.32848549529446008</v>
      </c>
      <c r="K2177" s="2">
        <f t="shared" si="800"/>
        <v>0.61498981274861741</v>
      </c>
      <c r="L2177" s="2">
        <f t="shared" si="801"/>
        <v>0</v>
      </c>
      <c r="M2177" s="2">
        <f t="shared" si="802"/>
        <v>5.6524691956922557E-2</v>
      </c>
      <c r="N2177" s="55">
        <v>33857</v>
      </c>
      <c r="O2177" s="55">
        <v>63387</v>
      </c>
      <c r="Q2177" s="55">
        <v>4668</v>
      </c>
      <c r="R2177" s="55">
        <v>1090</v>
      </c>
      <c r="Y2177" s="55">
        <v>68</v>
      </c>
      <c r="AG2177" s="7">
        <f>IF(Q2177&gt;0,RANK(Q2177,(N2177:P2177,Q2177:AE2177)),0)</f>
        <v>3</v>
      </c>
      <c r="AH2177" s="7">
        <f>IF(R2177&gt;0,RANK(R2177,(N2177:P2177,Q2177:AE2177)),0)</f>
        <v>4</v>
      </c>
      <c r="AI2177" s="7">
        <f>IF(T2177&gt;0,RANK(T2177,(N2177:P2177,Q2177:AE2177)),0)</f>
        <v>0</v>
      </c>
      <c r="AJ2177" s="7">
        <f>IF(S2177&gt;0,RANK(S2177,(N2177:P2177,Q2177:AE2177)),0)</f>
        <v>0</v>
      </c>
      <c r="AK2177" s="2">
        <f t="shared" si="803"/>
        <v>4.5289609003589797E-2</v>
      </c>
      <c r="AL2177" s="2">
        <f t="shared" si="804"/>
        <v>1.0575337149510042E-2</v>
      </c>
      <c r="AM2177" s="2">
        <f t="shared" si="805"/>
        <v>0</v>
      </c>
      <c r="AN2177" s="2">
        <f t="shared" si="806"/>
        <v>0</v>
      </c>
      <c r="AP2177" t="s">
        <v>757</v>
      </c>
      <c r="AQ2177" t="s">
        <v>2082</v>
      </c>
      <c r="AT2177">
        <v>2</v>
      </c>
      <c r="AU2177" s="95">
        <v>48</v>
      </c>
      <c r="AV2177" s="97">
        <v>491</v>
      </c>
      <c r="AW2177" s="100">
        <f t="shared" si="809"/>
        <v>48491</v>
      </c>
      <c r="AY2177" s="7" t="s">
        <v>1461</v>
      </c>
    </row>
    <row r="2178" spans="1:51" ht="13" hidden="1" customHeight="1" outlineLevel="1">
      <c r="A2178" t="s">
        <v>1066</v>
      </c>
      <c r="B2178" t="s">
        <v>2082</v>
      </c>
      <c r="C2178" s="1">
        <f t="shared" si="798"/>
        <v>10339</v>
      </c>
      <c r="D2178" s="7">
        <f>IF(N2178&gt;0, RANK(N2178,(N2178:P2178,Q2178:AE2178)),0)</f>
        <v>2</v>
      </c>
      <c r="E2178" s="7">
        <f>IF(O2178&gt;0,RANK(O2178,(N2178:P2178,Q2178:AE2178)),0)</f>
        <v>1</v>
      </c>
      <c r="F2178" s="7">
        <f>IF(P2178&gt;0,RANK(P2178,(N2178:P2178,Q2178:AE2178)),0)</f>
        <v>0</v>
      </c>
      <c r="G2178" s="1">
        <f t="shared" si="807"/>
        <v>5573</v>
      </c>
      <c r="H2178" s="2">
        <f t="shared" si="808"/>
        <v>0.53902698520166359</v>
      </c>
      <c r="I2178" s="2"/>
      <c r="J2178" s="2">
        <f t="shared" si="799"/>
        <v>0.21104555566302349</v>
      </c>
      <c r="K2178" s="2">
        <f t="shared" si="800"/>
        <v>0.75007254086468711</v>
      </c>
      <c r="L2178" s="2">
        <f t="shared" si="801"/>
        <v>0</v>
      </c>
      <c r="M2178" s="2">
        <f t="shared" si="802"/>
        <v>3.888190347228937E-2</v>
      </c>
      <c r="N2178" s="55">
        <v>2182</v>
      </c>
      <c r="O2178" s="55">
        <v>7755</v>
      </c>
      <c r="Q2178" s="55">
        <v>296</v>
      </c>
      <c r="R2178" s="55">
        <v>103</v>
      </c>
      <c r="Y2178" s="55">
        <v>3</v>
      </c>
      <c r="AG2178" s="7">
        <f>IF(Q2178&gt;0,RANK(Q2178,(N2178:P2178,Q2178:AE2178)),0)</f>
        <v>3</v>
      </c>
      <c r="AH2178" s="7">
        <f>IF(R2178&gt;0,RANK(R2178,(N2178:P2178,Q2178:AE2178)),0)</f>
        <v>4</v>
      </c>
      <c r="AI2178" s="7">
        <f>IF(T2178&gt;0,RANK(T2178,(N2178:P2178,Q2178:AE2178)),0)</f>
        <v>0</v>
      </c>
      <c r="AJ2178" s="7">
        <f>IF(S2178&gt;0,RANK(S2178,(N2178:P2178,Q2178:AE2178)),0)</f>
        <v>0</v>
      </c>
      <c r="AK2178" s="2">
        <f t="shared" si="803"/>
        <v>2.8629461263178255E-2</v>
      </c>
      <c r="AL2178" s="2">
        <f t="shared" si="804"/>
        <v>9.962278750362704E-3</v>
      </c>
      <c r="AM2178" s="2">
        <f t="shared" si="805"/>
        <v>0</v>
      </c>
      <c r="AN2178" s="2">
        <f t="shared" si="806"/>
        <v>0</v>
      </c>
      <c r="AP2178" t="s">
        <v>1066</v>
      </c>
      <c r="AQ2178" t="s">
        <v>2082</v>
      </c>
      <c r="AT2178">
        <v>2</v>
      </c>
      <c r="AU2178" s="95">
        <v>48</v>
      </c>
      <c r="AV2178" s="97">
        <v>493</v>
      </c>
      <c r="AW2178" s="100">
        <f t="shared" si="809"/>
        <v>48493</v>
      </c>
      <c r="AY2178" s="7" t="s">
        <v>1461</v>
      </c>
    </row>
    <row r="2179" spans="1:51" ht="13" hidden="1" customHeight="1" outlineLevel="1">
      <c r="A2179" t="s">
        <v>1355</v>
      </c>
      <c r="B2179" t="s">
        <v>2082</v>
      </c>
      <c r="C2179" s="1">
        <f t="shared" si="798"/>
        <v>959</v>
      </c>
      <c r="D2179" s="7">
        <f>IF(N2179&gt;0, RANK(N2179,(N2179:P2179,Q2179:AE2179)),0)</f>
        <v>2</v>
      </c>
      <c r="E2179" s="7">
        <f>IF(O2179&gt;0,RANK(O2179,(N2179:P2179,Q2179:AE2179)),0)</f>
        <v>1</v>
      </c>
      <c r="F2179" s="7">
        <f>IF(P2179&gt;0,RANK(P2179,(N2179:P2179,Q2179:AE2179)),0)</f>
        <v>0</v>
      </c>
      <c r="G2179" s="1">
        <f t="shared" si="807"/>
        <v>658</v>
      </c>
      <c r="H2179" s="2">
        <f t="shared" si="808"/>
        <v>0.68613138686131392</v>
      </c>
      <c r="I2179" s="2"/>
      <c r="J2179" s="2">
        <f t="shared" si="799"/>
        <v>0.13451511991657977</v>
      </c>
      <c r="K2179" s="2">
        <f t="shared" si="800"/>
        <v>0.82064650677789364</v>
      </c>
      <c r="L2179" s="2">
        <f t="shared" si="801"/>
        <v>0</v>
      </c>
      <c r="M2179" s="2">
        <f t="shared" si="802"/>
        <v>4.4838373305526646E-2</v>
      </c>
      <c r="N2179" s="55">
        <v>129</v>
      </c>
      <c r="O2179" s="55">
        <v>787</v>
      </c>
      <c r="Q2179" s="55">
        <v>33</v>
      </c>
      <c r="R2179" s="55">
        <v>10</v>
      </c>
      <c r="Y2179" s="55">
        <v>0</v>
      </c>
      <c r="AG2179" s="7">
        <f>IF(Q2179&gt;0,RANK(Q2179,(N2179:P2179,Q2179:AE2179)),0)</f>
        <v>3</v>
      </c>
      <c r="AH2179" s="7">
        <f>IF(R2179&gt;0,RANK(R2179,(N2179:P2179,Q2179:AE2179)),0)</f>
        <v>4</v>
      </c>
      <c r="AI2179" s="7">
        <f>IF(T2179&gt;0,RANK(T2179,(N2179:P2179,Q2179:AE2179)),0)</f>
        <v>0</v>
      </c>
      <c r="AJ2179" s="7">
        <f>IF(S2179&gt;0,RANK(S2179,(N2179:P2179,Q2179:AE2179)),0)</f>
        <v>0</v>
      </c>
      <c r="AK2179" s="2">
        <f t="shared" si="803"/>
        <v>3.4410844629822732E-2</v>
      </c>
      <c r="AL2179" s="2">
        <f t="shared" si="804"/>
        <v>1.0427528675703858E-2</v>
      </c>
      <c r="AM2179" s="2">
        <f t="shared" si="805"/>
        <v>0</v>
      </c>
      <c r="AN2179" s="2">
        <f t="shared" si="806"/>
        <v>0</v>
      </c>
      <c r="AP2179" t="s">
        <v>1355</v>
      </c>
      <c r="AQ2179" t="s">
        <v>2082</v>
      </c>
      <c r="AT2179">
        <v>2</v>
      </c>
      <c r="AU2179" s="95">
        <v>48</v>
      </c>
      <c r="AV2179" s="97">
        <v>495</v>
      </c>
      <c r="AW2179" s="100">
        <f t="shared" si="809"/>
        <v>48495</v>
      </c>
      <c r="AY2179" s="7" t="s">
        <v>1461</v>
      </c>
    </row>
    <row r="2180" spans="1:51" ht="13" hidden="1" customHeight="1" outlineLevel="1">
      <c r="A2180" t="s">
        <v>1366</v>
      </c>
      <c r="B2180" t="s">
        <v>2082</v>
      </c>
      <c r="C2180" s="1">
        <f t="shared" si="798"/>
        <v>12485</v>
      </c>
      <c r="D2180" s="7">
        <f>IF(N2180&gt;0, RANK(N2180,(N2180:P2180,Q2180:AE2180)),0)</f>
        <v>2</v>
      </c>
      <c r="E2180" s="7">
        <f>IF(O2180&gt;0,RANK(O2180,(N2180:P2180,Q2180:AE2180)),0)</f>
        <v>1</v>
      </c>
      <c r="F2180" s="7">
        <f>IF(P2180&gt;0,RANK(P2180,(N2180:P2180,Q2180:AE2180)),0)</f>
        <v>0</v>
      </c>
      <c r="G2180" s="1">
        <f t="shared" si="807"/>
        <v>8660</v>
      </c>
      <c r="H2180" s="2">
        <f t="shared" si="808"/>
        <v>0.69363235883059671</v>
      </c>
      <c r="I2180" s="2"/>
      <c r="J2180" s="2">
        <f t="shared" si="799"/>
        <v>0.13376051261513816</v>
      </c>
      <c r="K2180" s="2">
        <f t="shared" si="800"/>
        <v>0.82739287144573492</v>
      </c>
      <c r="L2180" s="2">
        <f t="shared" si="801"/>
        <v>0</v>
      </c>
      <c r="M2180" s="2">
        <f t="shared" si="802"/>
        <v>3.8846615939126861E-2</v>
      </c>
      <c r="N2180" s="55">
        <v>1670</v>
      </c>
      <c r="O2180" s="55">
        <v>10330</v>
      </c>
      <c r="Q2180" s="55">
        <v>394</v>
      </c>
      <c r="R2180" s="55">
        <v>90</v>
      </c>
      <c r="Y2180" s="55">
        <v>1</v>
      </c>
      <c r="AG2180" s="7">
        <f>IF(Q2180&gt;0,RANK(Q2180,(N2180:P2180,Q2180:AE2180)),0)</f>
        <v>3</v>
      </c>
      <c r="AH2180" s="7">
        <f>IF(R2180&gt;0,RANK(R2180,(N2180:P2180,Q2180:AE2180)),0)</f>
        <v>4</v>
      </c>
      <c r="AI2180" s="7">
        <f>IF(T2180&gt;0,RANK(T2180,(N2180:P2180,Q2180:AE2180)),0)</f>
        <v>0</v>
      </c>
      <c r="AJ2180" s="7">
        <f>IF(S2180&gt;0,RANK(S2180,(N2180:P2180,Q2180:AE2180)),0)</f>
        <v>0</v>
      </c>
      <c r="AK2180" s="2">
        <f t="shared" si="803"/>
        <v>3.1557869443331998E-2</v>
      </c>
      <c r="AL2180" s="2">
        <f t="shared" si="804"/>
        <v>7.2086503804565478E-3</v>
      </c>
      <c r="AM2180" s="2">
        <f t="shared" si="805"/>
        <v>0</v>
      </c>
      <c r="AN2180" s="2">
        <f t="shared" si="806"/>
        <v>0</v>
      </c>
      <c r="AP2180" t="s">
        <v>1366</v>
      </c>
      <c r="AQ2180" t="s">
        <v>2082</v>
      </c>
      <c r="AT2180">
        <v>2</v>
      </c>
      <c r="AU2180" s="95">
        <v>48</v>
      </c>
      <c r="AV2180" s="97">
        <v>497</v>
      </c>
      <c r="AW2180" s="100">
        <f t="shared" si="809"/>
        <v>48497</v>
      </c>
      <c r="AY2180" s="7" t="s">
        <v>1461</v>
      </c>
    </row>
    <row r="2181" spans="1:51" ht="13" hidden="1" customHeight="1" outlineLevel="1">
      <c r="A2181" t="s">
        <v>1554</v>
      </c>
      <c r="B2181" t="s">
        <v>2082</v>
      </c>
      <c r="C2181" s="1">
        <f t="shared" si="798"/>
        <v>11059</v>
      </c>
      <c r="D2181" s="7">
        <f>IF(N2181&gt;0, RANK(N2181,(N2181:P2181,Q2181:AE2181)),0)</f>
        <v>2</v>
      </c>
      <c r="E2181" s="7">
        <f>IF(O2181&gt;0,RANK(O2181,(N2181:P2181,Q2181:AE2181)),0)</f>
        <v>1</v>
      </c>
      <c r="F2181" s="7">
        <f>IF(P2181&gt;0,RANK(P2181,(N2181:P2181,Q2181:AE2181)),0)</f>
        <v>0</v>
      </c>
      <c r="G2181" s="1">
        <f t="shared" si="807"/>
        <v>8315</v>
      </c>
      <c r="H2181" s="2">
        <f t="shared" si="808"/>
        <v>0.75187629984627902</v>
      </c>
      <c r="I2181" s="2"/>
      <c r="J2181" s="2">
        <f t="shared" si="799"/>
        <v>0.11293968713265214</v>
      </c>
      <c r="K2181" s="2">
        <f t="shared" si="800"/>
        <v>0.86481598697893114</v>
      </c>
      <c r="L2181" s="2">
        <f t="shared" si="801"/>
        <v>0</v>
      </c>
      <c r="M2181" s="2">
        <f t="shared" si="802"/>
        <v>2.2244325888416738E-2</v>
      </c>
      <c r="N2181" s="55">
        <v>1249</v>
      </c>
      <c r="O2181" s="55">
        <v>9564</v>
      </c>
      <c r="Q2181" s="55">
        <v>205</v>
      </c>
      <c r="R2181" s="55">
        <v>41</v>
      </c>
      <c r="Y2181" s="55">
        <v>0</v>
      </c>
      <c r="AG2181" s="7">
        <f>IF(Q2181&gt;0,RANK(Q2181,(N2181:P2181,Q2181:AE2181)),0)</f>
        <v>3</v>
      </c>
      <c r="AH2181" s="7">
        <f>IF(R2181&gt;0,RANK(R2181,(N2181:P2181,Q2181:AE2181)),0)</f>
        <v>4</v>
      </c>
      <c r="AI2181" s="7">
        <f>IF(T2181&gt;0,RANK(T2181,(N2181:P2181,Q2181:AE2181)),0)</f>
        <v>0</v>
      </c>
      <c r="AJ2181" s="7">
        <f>IF(S2181&gt;0,RANK(S2181,(N2181:P2181,Q2181:AE2181)),0)</f>
        <v>0</v>
      </c>
      <c r="AK2181" s="2">
        <f t="shared" si="803"/>
        <v>1.8536938240347228E-2</v>
      </c>
      <c r="AL2181" s="2">
        <f t="shared" si="804"/>
        <v>3.7073876480694457E-3</v>
      </c>
      <c r="AM2181" s="2">
        <f t="shared" si="805"/>
        <v>0</v>
      </c>
      <c r="AN2181" s="2">
        <f t="shared" si="806"/>
        <v>0</v>
      </c>
      <c r="AP2181" t="s">
        <v>1554</v>
      </c>
      <c r="AQ2181" t="s">
        <v>2082</v>
      </c>
      <c r="AT2181">
        <v>2</v>
      </c>
      <c r="AU2181" s="95">
        <v>48</v>
      </c>
      <c r="AV2181" s="97">
        <v>499</v>
      </c>
      <c r="AW2181" s="100">
        <f t="shared" si="809"/>
        <v>48499</v>
      </c>
      <c r="AY2181" s="7" t="s">
        <v>1461</v>
      </c>
    </row>
    <row r="2182" spans="1:51" ht="13" hidden="1" customHeight="1" outlineLevel="1">
      <c r="A2182" t="s">
        <v>1356</v>
      </c>
      <c r="B2182" t="s">
        <v>2082</v>
      </c>
      <c r="C2182" s="1">
        <f t="shared" si="798"/>
        <v>1124</v>
      </c>
      <c r="D2182" s="7">
        <f>IF(N2182&gt;0, RANK(N2182,(N2182:P2182,Q2182:AE2182)),0)</f>
        <v>2</v>
      </c>
      <c r="E2182" s="7">
        <f>IF(O2182&gt;0,RANK(O2182,(N2182:P2182,Q2182:AE2182)),0)</f>
        <v>1</v>
      </c>
      <c r="F2182" s="7">
        <f>IF(P2182&gt;0,RANK(P2182,(N2182:P2182,Q2182:AE2182)),0)</f>
        <v>0</v>
      </c>
      <c r="G2182" s="1">
        <f t="shared" si="807"/>
        <v>942</v>
      </c>
      <c r="H2182" s="2">
        <f t="shared" si="808"/>
        <v>0.83807829181494664</v>
      </c>
      <c r="I2182" s="2"/>
      <c r="J2182" s="2">
        <f t="shared" si="799"/>
        <v>6.6725978647686826E-2</v>
      </c>
      <c r="K2182" s="2">
        <f t="shared" si="800"/>
        <v>0.90480427046263345</v>
      </c>
      <c r="L2182" s="2">
        <f t="shared" si="801"/>
        <v>0</v>
      </c>
      <c r="M2182" s="2">
        <f t="shared" si="802"/>
        <v>2.8469750889679735E-2</v>
      </c>
      <c r="N2182" s="55">
        <v>75</v>
      </c>
      <c r="O2182" s="55">
        <v>1017</v>
      </c>
      <c r="Q2182" s="55">
        <v>21</v>
      </c>
      <c r="R2182" s="55">
        <v>11</v>
      </c>
      <c r="Y2182" s="55">
        <v>0</v>
      </c>
      <c r="AG2182" s="7">
        <f>IF(Q2182&gt;0,RANK(Q2182,(N2182:P2182,Q2182:AE2182)),0)</f>
        <v>3</v>
      </c>
      <c r="AH2182" s="7">
        <f>IF(R2182&gt;0,RANK(R2182,(N2182:P2182,Q2182:AE2182)),0)</f>
        <v>4</v>
      </c>
      <c r="AI2182" s="7">
        <f>IF(T2182&gt;0,RANK(T2182,(N2182:P2182,Q2182:AE2182)),0)</f>
        <v>0</v>
      </c>
      <c r="AJ2182" s="7">
        <f>IF(S2182&gt;0,RANK(S2182,(N2182:P2182,Q2182:AE2182)),0)</f>
        <v>0</v>
      </c>
      <c r="AK2182" s="2">
        <f t="shared" si="803"/>
        <v>1.8683274021352312E-2</v>
      </c>
      <c r="AL2182" s="2">
        <f t="shared" si="804"/>
        <v>9.7864768683274019E-3</v>
      </c>
      <c r="AM2182" s="2">
        <f t="shared" si="805"/>
        <v>0</v>
      </c>
      <c r="AN2182" s="2">
        <f t="shared" si="806"/>
        <v>0</v>
      </c>
      <c r="AP2182" t="s">
        <v>1356</v>
      </c>
      <c r="AQ2182" t="s">
        <v>2082</v>
      </c>
      <c r="AT2182">
        <v>2</v>
      </c>
      <c r="AU2182" s="95">
        <v>48</v>
      </c>
      <c r="AV2182" s="97">
        <v>501</v>
      </c>
      <c r="AW2182" s="100">
        <f t="shared" si="809"/>
        <v>48501</v>
      </c>
      <c r="AY2182" s="7" t="s">
        <v>1461</v>
      </c>
    </row>
    <row r="2183" spans="1:51" ht="13" hidden="1" customHeight="1" outlineLevel="1">
      <c r="A2183" t="s">
        <v>2102</v>
      </c>
      <c r="B2183" t="s">
        <v>2082</v>
      </c>
      <c r="C2183" s="1">
        <f t="shared" si="798"/>
        <v>5147</v>
      </c>
      <c r="D2183" s="7">
        <f>IF(N2183&gt;0, RANK(N2183,(N2183:P2183,Q2183:AE2183)),0)</f>
        <v>2</v>
      </c>
      <c r="E2183" s="7">
        <f>IF(O2183&gt;0,RANK(O2183,(N2183:P2183,Q2183:AE2183)),0)</f>
        <v>1</v>
      </c>
      <c r="F2183" s="7">
        <f>IF(P2183&gt;0,RANK(P2183,(N2183:P2183,Q2183:AE2183)),0)</f>
        <v>0</v>
      </c>
      <c r="G2183" s="1">
        <f t="shared" si="807"/>
        <v>3907</v>
      </c>
      <c r="H2183" s="2">
        <f t="shared" si="808"/>
        <v>0.75908296094812511</v>
      </c>
      <c r="I2183" s="2"/>
      <c r="J2183" s="2">
        <f t="shared" si="799"/>
        <v>0.10180687779288906</v>
      </c>
      <c r="K2183" s="2">
        <f t="shared" si="800"/>
        <v>0.86088983874101421</v>
      </c>
      <c r="L2183" s="2">
        <f t="shared" si="801"/>
        <v>0</v>
      </c>
      <c r="M2183" s="2">
        <f t="shared" si="802"/>
        <v>3.7303283466096682E-2</v>
      </c>
      <c r="N2183" s="55">
        <v>524</v>
      </c>
      <c r="O2183" s="55">
        <v>4431</v>
      </c>
      <c r="Q2183" s="55">
        <v>138</v>
      </c>
      <c r="R2183" s="55">
        <v>54</v>
      </c>
      <c r="Y2183" s="55">
        <v>0</v>
      </c>
      <c r="AG2183" s="7">
        <f>IF(Q2183&gt;0,RANK(Q2183,(N2183:P2183,Q2183:AE2183)),0)</f>
        <v>3</v>
      </c>
      <c r="AH2183" s="7">
        <f>IF(R2183&gt;0,RANK(R2183,(N2183:P2183,Q2183:AE2183)),0)</f>
        <v>4</v>
      </c>
      <c r="AI2183" s="7">
        <f>IF(T2183&gt;0,RANK(T2183,(N2183:P2183,Q2183:AE2183)),0)</f>
        <v>0</v>
      </c>
      <c r="AJ2183" s="7">
        <f>IF(S2183&gt;0,RANK(S2183,(N2183:P2183,Q2183:AE2183)),0)</f>
        <v>0</v>
      </c>
      <c r="AK2183" s="2">
        <f t="shared" si="803"/>
        <v>2.6811734991257042E-2</v>
      </c>
      <c r="AL2183" s="2">
        <f t="shared" si="804"/>
        <v>1.0491548474839713E-2</v>
      </c>
      <c r="AM2183" s="2">
        <f t="shared" si="805"/>
        <v>0</v>
      </c>
      <c r="AN2183" s="2">
        <f t="shared" si="806"/>
        <v>0</v>
      </c>
      <c r="AP2183" t="s">
        <v>2102</v>
      </c>
      <c r="AQ2183" t="s">
        <v>2082</v>
      </c>
      <c r="AT2183">
        <v>2</v>
      </c>
      <c r="AU2183" s="95">
        <v>48</v>
      </c>
      <c r="AV2183" s="97">
        <v>503</v>
      </c>
      <c r="AW2183" s="100">
        <f t="shared" si="809"/>
        <v>48503</v>
      </c>
      <c r="AY2183" s="7" t="s">
        <v>1461</v>
      </c>
    </row>
    <row r="2184" spans="1:51" ht="13" hidden="1" customHeight="1" outlineLevel="1">
      <c r="A2184" t="s">
        <v>151</v>
      </c>
      <c r="B2184" t="s">
        <v>2082</v>
      </c>
      <c r="C2184" s="1">
        <f t="shared" si="798"/>
        <v>1122</v>
      </c>
      <c r="D2184" s="7">
        <f>IF(N2184&gt;0, RANK(N2184,(N2184:P2184,Q2184:AE2184)),0)</f>
        <v>1</v>
      </c>
      <c r="E2184" s="7">
        <f>IF(O2184&gt;0,RANK(O2184,(N2184:P2184,Q2184:AE2184)),0)</f>
        <v>2</v>
      </c>
      <c r="F2184" s="7">
        <f>IF(P2184&gt;0,RANK(P2184,(N2184:P2184,Q2184:AE2184)),0)</f>
        <v>0</v>
      </c>
      <c r="G2184" s="1">
        <f t="shared" si="807"/>
        <v>432</v>
      </c>
      <c r="H2184" s="2">
        <f t="shared" si="808"/>
        <v>0.38502673796791442</v>
      </c>
      <c r="I2184" s="2"/>
      <c r="J2184" s="2">
        <f t="shared" si="799"/>
        <v>0.66399286987522277</v>
      </c>
      <c r="K2184" s="2">
        <f t="shared" si="800"/>
        <v>0.2789661319073084</v>
      </c>
      <c r="L2184" s="2">
        <f t="shared" si="801"/>
        <v>0</v>
      </c>
      <c r="M2184" s="2">
        <f t="shared" si="802"/>
        <v>5.704099821746883E-2</v>
      </c>
      <c r="N2184" s="55">
        <v>745</v>
      </c>
      <c r="O2184" s="55">
        <v>313</v>
      </c>
      <c r="Q2184" s="55">
        <v>24</v>
      </c>
      <c r="R2184" s="55">
        <v>40</v>
      </c>
      <c r="Y2184" s="55">
        <v>0</v>
      </c>
      <c r="AG2184" s="7">
        <f>IF(Q2184&gt;0,RANK(Q2184,(N2184:P2184,Q2184:AE2184)),0)</f>
        <v>4</v>
      </c>
      <c r="AH2184" s="7">
        <f>IF(R2184&gt;0,RANK(R2184,(N2184:P2184,Q2184:AE2184)),0)</f>
        <v>3</v>
      </c>
      <c r="AI2184" s="7">
        <f>IF(T2184&gt;0,RANK(T2184,(N2184:P2184,Q2184:AE2184)),0)</f>
        <v>0</v>
      </c>
      <c r="AJ2184" s="7">
        <f>IF(S2184&gt;0,RANK(S2184,(N2184:P2184,Q2184:AE2184)),0)</f>
        <v>0</v>
      </c>
      <c r="AK2184" s="2">
        <f t="shared" si="803"/>
        <v>2.1390374331550801E-2</v>
      </c>
      <c r="AL2184" s="2">
        <f t="shared" si="804"/>
        <v>3.5650623885918005E-2</v>
      </c>
      <c r="AM2184" s="2">
        <f t="shared" si="805"/>
        <v>0</v>
      </c>
      <c r="AN2184" s="2">
        <f t="shared" si="806"/>
        <v>0</v>
      </c>
      <c r="AP2184" t="s">
        <v>151</v>
      </c>
      <c r="AQ2184" t="s">
        <v>2082</v>
      </c>
      <c r="AT2184">
        <v>2</v>
      </c>
      <c r="AU2184" s="95">
        <v>48</v>
      </c>
      <c r="AV2184" s="97">
        <v>505</v>
      </c>
      <c r="AW2184" s="100">
        <f t="shared" si="809"/>
        <v>48505</v>
      </c>
      <c r="AY2184" s="7" t="s">
        <v>1461</v>
      </c>
    </row>
    <row r="2185" spans="1:51" ht="13" hidden="1" customHeight="1" outlineLevel="1">
      <c r="A2185" t="s">
        <v>955</v>
      </c>
      <c r="B2185" t="s">
        <v>2082</v>
      </c>
      <c r="C2185" s="1">
        <f t="shared" si="798"/>
        <v>1423</v>
      </c>
      <c r="D2185" s="7">
        <f>IF(N2185&gt;0, RANK(N2185,(N2185:P2185,Q2185:AE2185)),0)</f>
        <v>1</v>
      </c>
      <c r="E2185" s="7">
        <f>IF(O2185&gt;0,RANK(O2185,(N2185:P2185,Q2185:AE2185)),0)</f>
        <v>2</v>
      </c>
      <c r="F2185" s="7">
        <f>IF(P2185&gt;0,RANK(P2185,(N2185:P2185,Q2185:AE2185)),0)</f>
        <v>0</v>
      </c>
      <c r="G2185" s="1">
        <f t="shared" si="807"/>
        <v>715</v>
      </c>
      <c r="H2185" s="2">
        <f t="shared" si="808"/>
        <v>0.50245959241040061</v>
      </c>
      <c r="I2185" s="2"/>
      <c r="J2185" s="2">
        <f t="shared" si="799"/>
        <v>0.72874209416725233</v>
      </c>
      <c r="K2185" s="2">
        <f t="shared" si="800"/>
        <v>0.22628250175685172</v>
      </c>
      <c r="L2185" s="2">
        <f t="shared" si="801"/>
        <v>0</v>
      </c>
      <c r="M2185" s="2">
        <f t="shared" si="802"/>
        <v>4.4975404075895953E-2</v>
      </c>
      <c r="N2185" s="55">
        <v>1037</v>
      </c>
      <c r="O2185" s="55">
        <v>322</v>
      </c>
      <c r="Q2185" s="55">
        <v>29</v>
      </c>
      <c r="R2185" s="55">
        <v>35</v>
      </c>
      <c r="Y2185" s="55">
        <v>0</v>
      </c>
      <c r="AG2185" s="7">
        <f>IF(Q2185&gt;0,RANK(Q2185,(N2185:P2185,Q2185:AE2185)),0)</f>
        <v>4</v>
      </c>
      <c r="AH2185" s="7">
        <f>IF(R2185&gt;0,RANK(R2185,(N2185:P2185,Q2185:AE2185)),0)</f>
        <v>3</v>
      </c>
      <c r="AI2185" s="7">
        <f>IF(T2185&gt;0,RANK(T2185,(N2185:P2185,Q2185:AE2185)),0)</f>
        <v>0</v>
      </c>
      <c r="AJ2185" s="7">
        <f>IF(S2185&gt;0,RANK(S2185,(N2185:P2185,Q2185:AE2185)),0)</f>
        <v>0</v>
      </c>
      <c r="AK2185" s="2">
        <f t="shared" si="803"/>
        <v>2.0379479971890373E-2</v>
      </c>
      <c r="AL2185" s="2">
        <f t="shared" si="804"/>
        <v>2.4595924104005622E-2</v>
      </c>
      <c r="AM2185" s="2">
        <f t="shared" si="805"/>
        <v>0</v>
      </c>
      <c r="AN2185" s="2">
        <f t="shared" si="806"/>
        <v>0</v>
      </c>
      <c r="AP2185" t="s">
        <v>955</v>
      </c>
      <c r="AQ2185" t="s">
        <v>2082</v>
      </c>
      <c r="AT2185">
        <v>2</v>
      </c>
      <c r="AU2185" s="95">
        <v>48</v>
      </c>
      <c r="AV2185" s="97">
        <v>507</v>
      </c>
      <c r="AW2185" s="100">
        <f t="shared" si="809"/>
        <v>48507</v>
      </c>
      <c r="AY2185" s="7" t="s">
        <v>1461</v>
      </c>
    </row>
    <row r="2186" spans="1:51" ht="13" customHeight="1" collapsed="1">
      <c r="A2186" t="s">
        <v>80</v>
      </c>
      <c r="B2186" t="s">
        <v>2430</v>
      </c>
      <c r="C2186" s="1">
        <f t="shared" si="798"/>
        <v>4648358</v>
      </c>
      <c r="D2186" s="7">
        <f>IF(N2186&gt;0, RANK(N2186,(N2186:P2186,Q2186:AE2186)),0)</f>
        <v>2</v>
      </c>
      <c r="E2186" s="7">
        <f>IF(O2186&gt;0,RANK(O2186,(N2186:P2186,Q2186:AE2186)),0)</f>
        <v>1</v>
      </c>
      <c r="F2186" s="7">
        <f>IF(P2186&gt;0,RANK(P2186,(N2186:P2186,Q2186:AE2186)),0)</f>
        <v>0</v>
      </c>
      <c r="G2186" s="1">
        <f t="shared" si="807"/>
        <v>1264144</v>
      </c>
      <c r="H2186" s="2">
        <f t="shared" si="808"/>
        <v>0.27195495699771832</v>
      </c>
      <c r="I2186" s="2"/>
      <c r="J2186" s="2">
        <f t="shared" si="799"/>
        <v>0.34364543350576698</v>
      </c>
      <c r="K2186" s="2">
        <f t="shared" si="800"/>
        <v>0.61560039050348536</v>
      </c>
      <c r="L2186" s="2">
        <f t="shared" si="801"/>
        <v>0</v>
      </c>
      <c r="M2186" s="2">
        <f t="shared" si="802"/>
        <v>4.0754175990747599E-2</v>
      </c>
      <c r="N2186" s="55">
        <f>SUM(N1932:N2185)</f>
        <v>1597387</v>
      </c>
      <c r="O2186" s="55">
        <f>SUM(O1932:O2185)</f>
        <v>2861531</v>
      </c>
      <c r="Q2186" s="55">
        <f>SUM(Q1932:Q2185)</f>
        <v>133751</v>
      </c>
      <c r="R2186" s="55">
        <f>SUM(R1932:R2185)</f>
        <v>54701</v>
      </c>
      <c r="Y2186" s="58">
        <f>SUM(Y1932:Y2185)</f>
        <v>988</v>
      </c>
      <c r="AG2186" s="7">
        <f>IF(Q2186&gt;0,RANK(Q2186,(N2186:P2186,Q2186:AE2186)),0)</f>
        <v>3</v>
      </c>
      <c r="AH2186" s="7">
        <f>IF(R2186&gt;0,RANK(R2186,(N2186:P2186,Q2186:AE2186)),0)</f>
        <v>4</v>
      </c>
      <c r="AI2186" s="7">
        <f>IF(T2186&gt;0,RANK(T2186,(N2186:P2186,Q2186:AE2186)),0)</f>
        <v>0</v>
      </c>
      <c r="AJ2186" s="7">
        <f>IF(S2186&gt;0,RANK(S2186,(N2186:P2186,Q2186:AE2186)),0)</f>
        <v>0</v>
      </c>
      <c r="AK2186" s="2">
        <f t="shared" si="803"/>
        <v>2.8773816474548648E-2</v>
      </c>
      <c r="AL2186" s="2">
        <f t="shared" si="804"/>
        <v>1.1767811343274336E-2</v>
      </c>
      <c r="AM2186" s="2">
        <f t="shared" si="805"/>
        <v>0</v>
      </c>
      <c r="AN2186" s="2">
        <f t="shared" si="806"/>
        <v>0</v>
      </c>
      <c r="AP2186" t="s">
        <v>80</v>
      </c>
      <c r="AQ2186" t="s">
        <v>2430</v>
      </c>
      <c r="AT2186">
        <v>2</v>
      </c>
      <c r="AU2186" s="95">
        <v>48</v>
      </c>
      <c r="AV2186" s="97"/>
      <c r="AW2186" s="95">
        <v>48</v>
      </c>
      <c r="AY2186" s="7" t="s">
        <v>2180</v>
      </c>
    </row>
    <row r="2187" spans="1:51" ht="13" customHeight="1">
      <c r="C2187" s="1"/>
      <c r="E2187" s="7"/>
      <c r="F2187" s="7"/>
      <c r="I2187" s="2"/>
      <c r="AG2187" s="7"/>
      <c r="AH2187" s="7"/>
      <c r="AI2187" s="7"/>
      <c r="AJ2187" s="7"/>
      <c r="AU2187" s="95"/>
      <c r="AV2187" s="97"/>
      <c r="AW2187" s="100"/>
    </row>
    <row r="2188" spans="1:51" ht="13" hidden="1" customHeight="1" outlineLevel="1">
      <c r="A2188" t="s">
        <v>1652</v>
      </c>
      <c r="B2188" t="s">
        <v>1932</v>
      </c>
      <c r="C2188" s="1">
        <f t="shared" ref="C2188:C2219" si="810">SUM(N2188:AE2188)</f>
        <v>9658</v>
      </c>
      <c r="D2188" s="7">
        <f>IF(N2188&gt;0, RANK(N2188,(N2188:P2188,Q2188:AE2188)),0)</f>
        <v>2</v>
      </c>
      <c r="E2188" s="7">
        <f>IF(O2188&gt;0,RANK(O2188,(N2188:P2188,Q2188:AE2188)),0)</f>
        <v>1</v>
      </c>
      <c r="F2188" s="7">
        <f>IF(P2188&gt;0,RANK(P2188,(N2188:P2188,Q2188:AE2188)),0)</f>
        <v>0</v>
      </c>
      <c r="G2188" s="1">
        <f t="shared" ref="G2188:G2219" si="811">IF(C2188&gt;0,MAX(N2188:U2188)-LARGE(N2188:U2188,2),0)</f>
        <v>1122</v>
      </c>
      <c r="H2188" s="2">
        <f t="shared" ref="H2188:H2212" si="812">IF(C2188&gt;0,G2188/C2188,0)</f>
        <v>0.11617312072892938</v>
      </c>
      <c r="I2188" s="2"/>
      <c r="J2188" s="2">
        <f t="shared" ref="J2188:J2219" si="813">IF($C2188=0,"-",N2188/$C2188)</f>
        <v>0.42834955477324499</v>
      </c>
      <c r="K2188" s="2">
        <f t="shared" ref="K2188:K2219" si="814">IF($C2188=0,"-",O2188/$C2188)</f>
        <v>0.54452267550217437</v>
      </c>
      <c r="L2188" s="2">
        <f t="shared" ref="L2188:L2219" si="815">IF($C2188=0,"-",P2188/$C2188)</f>
        <v>0</v>
      </c>
      <c r="M2188" s="2">
        <f t="shared" ref="M2188:M2219" si="816">IF(C2188=0,"-",(1-J2188-K2188-L2188))</f>
        <v>2.7127769724580642E-2</v>
      </c>
      <c r="N2188" s="55">
        <v>4137</v>
      </c>
      <c r="O2188" s="55">
        <v>5259</v>
      </c>
      <c r="Q2188" s="55">
        <v>256</v>
      </c>
      <c r="X2188" s="55">
        <v>6</v>
      </c>
      <c r="AG2188" s="7">
        <f>IF(Q2188&gt;0,RANK(Q2188,(N2188:P2188,Q2188:AE2188)),0)</f>
        <v>3</v>
      </c>
      <c r="AH2188" s="7">
        <f>IF(R2188&gt;0,RANK(R2188,(N2188:P2188,Q2188:AE2188)),0)</f>
        <v>0</v>
      </c>
      <c r="AI2188" s="7">
        <f>IF(T2188&gt;0,RANK(T2188,(N2188:P2188,Q2188:AE2188)),0)</f>
        <v>0</v>
      </c>
      <c r="AJ2188" s="7">
        <f>IF(S2188&gt;0,RANK(S2188,(N2188:P2188,Q2188:AE2188)),0)</f>
        <v>0</v>
      </c>
      <c r="AK2188" s="2">
        <f t="shared" ref="AK2188:AK2219" si="817">IF($C2188=0,"-",Q2188/$C2188)</f>
        <v>2.6506523089666598E-2</v>
      </c>
      <c r="AL2188" s="2">
        <f t="shared" ref="AL2188:AL2219" si="818">IF($C2188=0,"-",R2188/$C2188)</f>
        <v>0</v>
      </c>
      <c r="AM2188" s="2">
        <f t="shared" ref="AM2188:AM2219" si="819">IF($C2188=0,"-",T2188/$C2188)</f>
        <v>0</v>
      </c>
      <c r="AN2188" s="2">
        <f t="shared" ref="AN2188:AN2219" si="820">IF($C2188=0,"-",S2188/$C2188)</f>
        <v>0</v>
      </c>
      <c r="AP2188" t="s">
        <v>1652</v>
      </c>
      <c r="AQ2188" t="s">
        <v>1932</v>
      </c>
      <c r="AT2188">
        <v>2</v>
      </c>
      <c r="AU2188" s="95">
        <v>51</v>
      </c>
      <c r="AV2188" s="97">
        <v>1</v>
      </c>
      <c r="AW2188" s="100">
        <f t="shared" ref="AW2188:AW2245" si="821">1000*AU2188+AV2188</f>
        <v>51001</v>
      </c>
      <c r="AY2188" s="7" t="s">
        <v>1461</v>
      </c>
    </row>
    <row r="2189" spans="1:51" ht="13" hidden="1" customHeight="1" outlineLevel="1">
      <c r="A2189" t="s">
        <v>2148</v>
      </c>
      <c r="B2189" t="s">
        <v>1932</v>
      </c>
      <c r="C2189" s="1">
        <f t="shared" si="810"/>
        <v>33040</v>
      </c>
      <c r="D2189" s="7">
        <f>IF(N2189&gt;0, RANK(N2189,(N2189:P2189,Q2189:AE2189)),0)</f>
        <v>1</v>
      </c>
      <c r="E2189" s="7">
        <f>IF(O2189&gt;0,RANK(O2189,(N2189:P2189,Q2189:AE2189)),0)</f>
        <v>2</v>
      </c>
      <c r="F2189" s="7">
        <f>IF(P2189&gt;0,RANK(P2189,(N2189:P2189,Q2189:AE2189)),0)</f>
        <v>0</v>
      </c>
      <c r="G2189" s="1">
        <f t="shared" si="811"/>
        <v>3994</v>
      </c>
      <c r="H2189" s="2">
        <f t="shared" si="812"/>
        <v>0.12088377723970944</v>
      </c>
      <c r="I2189" s="2"/>
      <c r="J2189" s="2">
        <f t="shared" si="813"/>
        <v>0.54249394673123486</v>
      </c>
      <c r="K2189" s="2">
        <f t="shared" si="814"/>
        <v>0.42161016949152541</v>
      </c>
      <c r="L2189" s="2">
        <f t="shared" si="815"/>
        <v>0</v>
      </c>
      <c r="M2189" s="2">
        <f t="shared" si="816"/>
        <v>3.5895883777239734E-2</v>
      </c>
      <c r="N2189" s="55">
        <v>17924</v>
      </c>
      <c r="O2189" s="55">
        <v>13930</v>
      </c>
      <c r="Q2189" s="55">
        <v>1170</v>
      </c>
      <c r="X2189" s="55">
        <v>16</v>
      </c>
      <c r="AG2189" s="7">
        <f>IF(Q2189&gt;0,RANK(Q2189,(N2189:P2189,Q2189:AE2189)),0)</f>
        <v>3</v>
      </c>
      <c r="AH2189" s="7">
        <f>IF(R2189&gt;0,RANK(R2189,(N2189:P2189,Q2189:AE2189)),0)</f>
        <v>0</v>
      </c>
      <c r="AI2189" s="7">
        <f>IF(T2189&gt;0,RANK(T2189,(N2189:P2189,Q2189:AE2189)),0)</f>
        <v>0</v>
      </c>
      <c r="AJ2189" s="7">
        <f>IF(S2189&gt;0,RANK(S2189,(N2189:P2189,Q2189:AE2189)),0)</f>
        <v>0</v>
      </c>
      <c r="AK2189" s="2">
        <f t="shared" si="817"/>
        <v>3.5411622276029057E-2</v>
      </c>
      <c r="AL2189" s="2">
        <f t="shared" si="818"/>
        <v>0</v>
      </c>
      <c r="AM2189" s="2">
        <f t="shared" si="819"/>
        <v>0</v>
      </c>
      <c r="AN2189" s="2">
        <f t="shared" si="820"/>
        <v>0</v>
      </c>
      <c r="AP2189" t="s">
        <v>2148</v>
      </c>
      <c r="AQ2189" t="s">
        <v>1932</v>
      </c>
      <c r="AT2189">
        <v>2</v>
      </c>
      <c r="AU2189" s="95">
        <v>51</v>
      </c>
      <c r="AV2189" s="97">
        <v>3</v>
      </c>
      <c r="AW2189" s="100">
        <f t="shared" si="821"/>
        <v>51003</v>
      </c>
      <c r="AY2189" s="7" t="s">
        <v>1461</v>
      </c>
    </row>
    <row r="2190" spans="1:51" ht="13" hidden="1" customHeight="1" outlineLevel="1">
      <c r="A2190" t="s">
        <v>1485</v>
      </c>
      <c r="B2190" t="s">
        <v>1932</v>
      </c>
      <c r="C2190" s="1">
        <f t="shared" si="810"/>
        <v>4155</v>
      </c>
      <c r="D2190" s="7">
        <f>IF(N2190&gt;0, RANK(N2190,(N2190:P2190,Q2190:AE2190)),0)</f>
        <v>1</v>
      </c>
      <c r="E2190" s="7">
        <f>IF(O2190&gt;0,RANK(O2190,(N2190:P2190,Q2190:AE2190)),0)</f>
        <v>2</v>
      </c>
      <c r="F2190" s="7">
        <f>IF(P2190&gt;0,RANK(P2190,(N2190:P2190,Q2190:AE2190)),0)</f>
        <v>0</v>
      </c>
      <c r="G2190" s="1">
        <f t="shared" si="811"/>
        <v>376</v>
      </c>
      <c r="H2190" s="2">
        <f t="shared" si="812"/>
        <v>9.0493381468110715E-2</v>
      </c>
      <c r="I2190" s="2"/>
      <c r="J2190" s="2">
        <f t="shared" si="813"/>
        <v>0.53212996389891698</v>
      </c>
      <c r="K2190" s="2">
        <f t="shared" si="814"/>
        <v>0.44163658243080628</v>
      </c>
      <c r="L2190" s="2">
        <f t="shared" si="815"/>
        <v>0</v>
      </c>
      <c r="M2190" s="2">
        <f t="shared" si="816"/>
        <v>2.6233453670276741E-2</v>
      </c>
      <c r="N2190" s="55">
        <v>2211</v>
      </c>
      <c r="O2190" s="55">
        <v>1835</v>
      </c>
      <c r="Q2190" s="55">
        <v>105</v>
      </c>
      <c r="X2190" s="55">
        <v>4</v>
      </c>
      <c r="AG2190" s="7">
        <f>IF(Q2190&gt;0,RANK(Q2190,(N2190:P2190,Q2190:AE2190)),0)</f>
        <v>3</v>
      </c>
      <c r="AH2190" s="7">
        <f>IF(R2190&gt;0,RANK(R2190,(N2190:P2190,Q2190:AE2190)),0)</f>
        <v>0</v>
      </c>
      <c r="AI2190" s="7">
        <f>IF(T2190&gt;0,RANK(T2190,(N2190:P2190,Q2190:AE2190)),0)</f>
        <v>0</v>
      </c>
      <c r="AJ2190" s="7">
        <f>IF(S2190&gt;0,RANK(S2190,(N2190:P2190,Q2190:AE2190)),0)</f>
        <v>0</v>
      </c>
      <c r="AK2190" s="2">
        <f t="shared" si="817"/>
        <v>2.5270758122743681E-2</v>
      </c>
      <c r="AL2190" s="2">
        <f t="shared" si="818"/>
        <v>0</v>
      </c>
      <c r="AM2190" s="2">
        <f t="shared" si="819"/>
        <v>0</v>
      </c>
      <c r="AN2190" s="2">
        <f t="shared" si="820"/>
        <v>0</v>
      </c>
      <c r="AP2190" t="s">
        <v>1485</v>
      </c>
      <c r="AQ2190" t="s">
        <v>1932</v>
      </c>
      <c r="AT2190">
        <v>2</v>
      </c>
      <c r="AU2190" s="95">
        <v>51</v>
      </c>
      <c r="AV2190" s="97">
        <v>5</v>
      </c>
      <c r="AW2190" s="100">
        <f t="shared" si="821"/>
        <v>51005</v>
      </c>
      <c r="AY2190" s="7" t="s">
        <v>1461</v>
      </c>
    </row>
    <row r="2191" spans="1:51" ht="13" hidden="1" customHeight="1" outlineLevel="1">
      <c r="A2191" t="s">
        <v>1611</v>
      </c>
      <c r="B2191" t="s">
        <v>1932</v>
      </c>
      <c r="C2191" s="1">
        <f t="shared" si="810"/>
        <v>4068</v>
      </c>
      <c r="D2191" s="7">
        <f>IF(N2191&gt;0, RANK(N2191,(N2191:P2191,Q2191:AE2191)),0)</f>
        <v>2</v>
      </c>
      <c r="E2191" s="7">
        <f>IF(O2191&gt;0,RANK(O2191,(N2191:P2191,Q2191:AE2191)),0)</f>
        <v>1</v>
      </c>
      <c r="F2191" s="7">
        <f>IF(P2191&gt;0,RANK(P2191,(N2191:P2191,Q2191:AE2191)),0)</f>
        <v>0</v>
      </c>
      <c r="G2191" s="1">
        <f t="shared" si="811"/>
        <v>1211</v>
      </c>
      <c r="H2191" s="2">
        <f t="shared" si="812"/>
        <v>0.29768928220255653</v>
      </c>
      <c r="I2191" s="2"/>
      <c r="J2191" s="2">
        <f t="shared" si="813"/>
        <v>0.33849557522123896</v>
      </c>
      <c r="K2191" s="2">
        <f t="shared" si="814"/>
        <v>0.63618485742379549</v>
      </c>
      <c r="L2191" s="2">
        <f t="shared" si="815"/>
        <v>0</v>
      </c>
      <c r="M2191" s="2">
        <f t="shared" si="816"/>
        <v>2.5319567354965544E-2</v>
      </c>
      <c r="N2191" s="55">
        <v>1377</v>
      </c>
      <c r="O2191" s="55">
        <v>2588</v>
      </c>
      <c r="Q2191" s="55">
        <v>100</v>
      </c>
      <c r="X2191" s="55">
        <v>3</v>
      </c>
      <c r="AG2191" s="7">
        <f>IF(Q2191&gt;0,RANK(Q2191,(N2191:P2191,Q2191:AE2191)),0)</f>
        <v>3</v>
      </c>
      <c r="AH2191" s="7">
        <f>IF(R2191&gt;0,RANK(R2191,(N2191:P2191,Q2191:AE2191)),0)</f>
        <v>0</v>
      </c>
      <c r="AI2191" s="7">
        <f>IF(T2191&gt;0,RANK(T2191,(N2191:P2191,Q2191:AE2191)),0)</f>
        <v>0</v>
      </c>
      <c r="AJ2191" s="7">
        <f>IF(S2191&gt;0,RANK(S2191,(N2191:P2191,Q2191:AE2191)),0)</f>
        <v>0</v>
      </c>
      <c r="AK2191" s="2">
        <f t="shared" si="817"/>
        <v>2.4582104228121928E-2</v>
      </c>
      <c r="AL2191" s="2">
        <f t="shared" si="818"/>
        <v>0</v>
      </c>
      <c r="AM2191" s="2">
        <f t="shared" si="819"/>
        <v>0</v>
      </c>
      <c r="AN2191" s="2">
        <f t="shared" si="820"/>
        <v>0</v>
      </c>
      <c r="AP2191" t="s">
        <v>1611</v>
      </c>
      <c r="AQ2191" t="s">
        <v>1932</v>
      </c>
      <c r="AT2191">
        <v>2</v>
      </c>
      <c r="AU2191" s="95">
        <v>51</v>
      </c>
      <c r="AV2191" s="97">
        <v>7</v>
      </c>
      <c r="AW2191" s="100">
        <f t="shared" si="821"/>
        <v>51007</v>
      </c>
      <c r="AY2191" s="7" t="s">
        <v>1461</v>
      </c>
    </row>
    <row r="2192" spans="1:51" ht="13" hidden="1" customHeight="1" outlineLevel="1">
      <c r="A2192" t="s">
        <v>177</v>
      </c>
      <c r="B2192" t="s">
        <v>1932</v>
      </c>
      <c r="C2192" s="1">
        <f t="shared" si="810"/>
        <v>8798</v>
      </c>
      <c r="D2192" s="7">
        <f>IF(N2192&gt;0, RANK(N2192,(N2192:P2192,Q2192:AE2192)),0)</f>
        <v>2</v>
      </c>
      <c r="E2192" s="7">
        <f>IF(O2192&gt;0,RANK(O2192,(N2192:P2192,Q2192:AE2192)),0)</f>
        <v>1</v>
      </c>
      <c r="F2192" s="7">
        <f>IF(P2192&gt;0,RANK(P2192,(N2192:P2192,Q2192:AE2192)),0)</f>
        <v>0</v>
      </c>
      <c r="G2192" s="1">
        <f t="shared" si="811"/>
        <v>2127</v>
      </c>
      <c r="H2192" s="2">
        <f t="shared" si="812"/>
        <v>0.24175949079336212</v>
      </c>
      <c r="I2192" s="2"/>
      <c r="J2192" s="2">
        <f t="shared" si="813"/>
        <v>0.36860650147760854</v>
      </c>
      <c r="K2192" s="2">
        <f t="shared" si="814"/>
        <v>0.61036599227097066</v>
      </c>
      <c r="L2192" s="2">
        <f t="shared" si="815"/>
        <v>0</v>
      </c>
      <c r="M2192" s="2">
        <f t="shared" si="816"/>
        <v>2.1027506251420802E-2</v>
      </c>
      <c r="N2192" s="55">
        <v>3243</v>
      </c>
      <c r="O2192" s="55">
        <v>5370</v>
      </c>
      <c r="Q2192" s="55">
        <v>183</v>
      </c>
      <c r="X2192" s="55">
        <v>2</v>
      </c>
      <c r="AG2192" s="7">
        <f>IF(Q2192&gt;0,RANK(Q2192,(N2192:P2192,Q2192:AE2192)),0)</f>
        <v>3</v>
      </c>
      <c r="AH2192" s="7">
        <f>IF(R2192&gt;0,RANK(R2192,(N2192:P2192,Q2192:AE2192)),0)</f>
        <v>0</v>
      </c>
      <c r="AI2192" s="7">
        <f>IF(T2192&gt;0,RANK(T2192,(N2192:P2192,Q2192:AE2192)),0)</f>
        <v>0</v>
      </c>
      <c r="AJ2192" s="7">
        <f>IF(S2192&gt;0,RANK(S2192,(N2192:P2192,Q2192:AE2192)),0)</f>
        <v>0</v>
      </c>
      <c r="AK2192" s="2">
        <f t="shared" si="817"/>
        <v>2.0800181859513527E-2</v>
      </c>
      <c r="AL2192" s="2">
        <f t="shared" si="818"/>
        <v>0</v>
      </c>
      <c r="AM2192" s="2">
        <f t="shared" si="819"/>
        <v>0</v>
      </c>
      <c r="AN2192" s="2">
        <f t="shared" si="820"/>
        <v>0</v>
      </c>
      <c r="AP2192" t="s">
        <v>177</v>
      </c>
      <c r="AQ2192" t="s">
        <v>1932</v>
      </c>
      <c r="AT2192">
        <v>2</v>
      </c>
      <c r="AU2192" s="95">
        <v>51</v>
      </c>
      <c r="AV2192" s="97">
        <v>9</v>
      </c>
      <c r="AW2192" s="100">
        <f t="shared" si="821"/>
        <v>51009</v>
      </c>
      <c r="AY2192" s="7" t="s">
        <v>1461</v>
      </c>
    </row>
    <row r="2193" spans="1:51" ht="13" hidden="1" customHeight="1" outlineLevel="1">
      <c r="A2193" t="s">
        <v>489</v>
      </c>
      <c r="B2193" t="s">
        <v>1932</v>
      </c>
      <c r="C2193" s="1">
        <f t="shared" si="810"/>
        <v>4736</v>
      </c>
      <c r="D2193" s="7">
        <f>IF(N2193&gt;0, RANK(N2193,(N2193:P2193,Q2193:AE2193)),0)</f>
        <v>2</v>
      </c>
      <c r="E2193" s="7">
        <f>IF(O2193&gt;0,RANK(O2193,(N2193:P2193,Q2193:AE2193)),0)</f>
        <v>1</v>
      </c>
      <c r="F2193" s="7">
        <f>IF(P2193&gt;0,RANK(P2193,(N2193:P2193,Q2193:AE2193)),0)</f>
        <v>0</v>
      </c>
      <c r="G2193" s="1">
        <f t="shared" si="811"/>
        <v>1835</v>
      </c>
      <c r="H2193" s="2">
        <f t="shared" si="812"/>
        <v>0.38745777027027029</v>
      </c>
      <c r="I2193" s="2"/>
      <c r="J2193" s="2">
        <f t="shared" si="813"/>
        <v>0.29539695945945948</v>
      </c>
      <c r="K2193" s="2">
        <f t="shared" si="814"/>
        <v>0.68285472972972971</v>
      </c>
      <c r="L2193" s="2">
        <f t="shared" si="815"/>
        <v>0</v>
      </c>
      <c r="M2193" s="2">
        <f t="shared" si="816"/>
        <v>2.1748310810810856E-2</v>
      </c>
      <c r="N2193" s="55">
        <v>1399</v>
      </c>
      <c r="O2193" s="55">
        <v>3234</v>
      </c>
      <c r="Q2193" s="55">
        <v>98</v>
      </c>
      <c r="X2193" s="55">
        <v>5</v>
      </c>
      <c r="AG2193" s="7">
        <f>IF(Q2193&gt;0,RANK(Q2193,(N2193:P2193,Q2193:AE2193)),0)</f>
        <v>3</v>
      </c>
      <c r="AH2193" s="7">
        <f>IF(R2193&gt;0,RANK(R2193,(N2193:P2193,Q2193:AE2193)),0)</f>
        <v>0</v>
      </c>
      <c r="AI2193" s="7">
        <f>IF(T2193&gt;0,RANK(T2193,(N2193:P2193,Q2193:AE2193)),0)</f>
        <v>0</v>
      </c>
      <c r="AJ2193" s="7">
        <f>IF(S2193&gt;0,RANK(S2193,(N2193:P2193,Q2193:AE2193)),0)</f>
        <v>0</v>
      </c>
      <c r="AK2193" s="2">
        <f t="shared" si="817"/>
        <v>2.0692567567567568E-2</v>
      </c>
      <c r="AL2193" s="2">
        <f t="shared" si="818"/>
        <v>0</v>
      </c>
      <c r="AM2193" s="2">
        <f t="shared" si="819"/>
        <v>0</v>
      </c>
      <c r="AN2193" s="2">
        <f t="shared" si="820"/>
        <v>0</v>
      </c>
      <c r="AP2193" t="s">
        <v>489</v>
      </c>
      <c r="AQ2193" t="s">
        <v>1932</v>
      </c>
      <c r="AT2193">
        <v>2</v>
      </c>
      <c r="AU2193" s="95">
        <v>51</v>
      </c>
      <c r="AV2193" s="97">
        <v>11</v>
      </c>
      <c r="AW2193" s="100">
        <f t="shared" si="821"/>
        <v>51011</v>
      </c>
      <c r="AY2193" s="7" t="s">
        <v>1461</v>
      </c>
    </row>
    <row r="2194" spans="1:51" ht="13" hidden="1" customHeight="1" outlineLevel="1">
      <c r="A2194" t="s">
        <v>490</v>
      </c>
      <c r="B2194" t="s">
        <v>1932</v>
      </c>
      <c r="C2194" s="1">
        <f t="shared" si="810"/>
        <v>67683</v>
      </c>
      <c r="D2194" s="7">
        <f>IF(N2194&gt;0, RANK(N2194,(N2194:P2194,Q2194:AE2194)),0)</f>
        <v>1</v>
      </c>
      <c r="E2194" s="7">
        <f>IF(O2194&gt;0,RANK(O2194,(N2194:P2194,Q2194:AE2194)),0)</f>
        <v>2</v>
      </c>
      <c r="F2194" s="7">
        <f>IF(P2194&gt;0,RANK(P2194,(N2194:P2194,Q2194:AE2194)),0)</f>
        <v>0</v>
      </c>
      <c r="G2194" s="1">
        <f t="shared" si="811"/>
        <v>29470</v>
      </c>
      <c r="H2194" s="2">
        <f t="shared" si="812"/>
        <v>0.43541214189678351</v>
      </c>
      <c r="I2194" s="2"/>
      <c r="J2194" s="2">
        <f t="shared" si="813"/>
        <v>0.70488896768760245</v>
      </c>
      <c r="K2194" s="2">
        <f t="shared" si="814"/>
        <v>0.26947682579081894</v>
      </c>
      <c r="L2194" s="2">
        <f t="shared" si="815"/>
        <v>0</v>
      </c>
      <c r="M2194" s="2">
        <f t="shared" si="816"/>
        <v>2.5634206521578606E-2</v>
      </c>
      <c r="N2194" s="55">
        <v>47709</v>
      </c>
      <c r="O2194" s="55">
        <v>18239</v>
      </c>
      <c r="Q2194" s="55">
        <v>1660</v>
      </c>
      <c r="X2194" s="55">
        <v>75</v>
      </c>
      <c r="AG2194" s="7">
        <f>IF(Q2194&gt;0,RANK(Q2194,(N2194:P2194,Q2194:AE2194)),0)</f>
        <v>3</v>
      </c>
      <c r="AH2194" s="7">
        <f>IF(R2194&gt;0,RANK(R2194,(N2194:P2194,Q2194:AE2194)),0)</f>
        <v>0</v>
      </c>
      <c r="AI2194" s="7">
        <f>IF(T2194&gt;0,RANK(T2194,(N2194:P2194,Q2194:AE2194)),0)</f>
        <v>0</v>
      </c>
      <c r="AJ2194" s="7">
        <f>IF(S2194&gt;0,RANK(S2194,(N2194:P2194,Q2194:AE2194)),0)</f>
        <v>0</v>
      </c>
      <c r="AK2194" s="2">
        <f t="shared" si="817"/>
        <v>2.4526099611423845E-2</v>
      </c>
      <c r="AL2194" s="2">
        <f t="shared" si="818"/>
        <v>0</v>
      </c>
      <c r="AM2194" s="2">
        <f t="shared" si="819"/>
        <v>0</v>
      </c>
      <c r="AN2194" s="2">
        <f t="shared" si="820"/>
        <v>0</v>
      </c>
      <c r="AP2194" t="s">
        <v>490</v>
      </c>
      <c r="AQ2194" t="s">
        <v>1932</v>
      </c>
      <c r="AT2194">
        <v>2</v>
      </c>
      <c r="AU2194" s="95">
        <v>51</v>
      </c>
      <c r="AV2194" s="97">
        <v>13</v>
      </c>
      <c r="AW2194" s="100">
        <f t="shared" si="821"/>
        <v>51013</v>
      </c>
      <c r="AY2194" s="7" t="s">
        <v>1461</v>
      </c>
    </row>
    <row r="2195" spans="1:51" ht="13" hidden="1" customHeight="1" outlineLevel="1">
      <c r="A2195" t="s">
        <v>636</v>
      </c>
      <c r="B2195" t="s">
        <v>1932</v>
      </c>
      <c r="C2195" s="1">
        <f t="shared" si="810"/>
        <v>19733</v>
      </c>
      <c r="D2195" s="7">
        <f>IF(N2195&gt;0, RANK(N2195,(N2195:P2195,Q2195:AE2195)),0)</f>
        <v>2</v>
      </c>
      <c r="E2195" s="7">
        <f>IF(O2195&gt;0,RANK(O2195,(N2195:P2195,Q2195:AE2195)),0)</f>
        <v>1</v>
      </c>
      <c r="F2195" s="7">
        <f>IF(P2195&gt;0,RANK(P2195,(N2195:P2195,Q2195:AE2195)),0)</f>
        <v>0</v>
      </c>
      <c r="G2195" s="1">
        <f t="shared" si="811"/>
        <v>8858</v>
      </c>
      <c r="H2195" s="2">
        <f t="shared" si="812"/>
        <v>0.44889271778239498</v>
      </c>
      <c r="I2195" s="2"/>
      <c r="J2195" s="2">
        <f t="shared" si="813"/>
        <v>0.26113616784067301</v>
      </c>
      <c r="K2195" s="2">
        <f t="shared" si="814"/>
        <v>0.71002888562306798</v>
      </c>
      <c r="L2195" s="2">
        <f t="shared" si="815"/>
        <v>0</v>
      </c>
      <c r="M2195" s="2">
        <f t="shared" si="816"/>
        <v>2.8834946536259065E-2</v>
      </c>
      <c r="N2195" s="55">
        <v>5153</v>
      </c>
      <c r="O2195" s="55">
        <v>14011</v>
      </c>
      <c r="Q2195" s="55">
        <v>544</v>
      </c>
      <c r="X2195" s="55">
        <v>25</v>
      </c>
      <c r="AG2195" s="7">
        <f>IF(Q2195&gt;0,RANK(Q2195,(N2195:P2195,Q2195:AE2195)),0)</f>
        <v>3</v>
      </c>
      <c r="AH2195" s="7">
        <f>IF(R2195&gt;0,RANK(R2195,(N2195:P2195,Q2195:AE2195)),0)</f>
        <v>0</v>
      </c>
      <c r="AI2195" s="7">
        <f>IF(T2195&gt;0,RANK(T2195,(N2195:P2195,Q2195:AE2195)),0)</f>
        <v>0</v>
      </c>
      <c r="AJ2195" s="7">
        <f>IF(S2195&gt;0,RANK(S2195,(N2195:P2195,Q2195:AE2195)),0)</f>
        <v>0</v>
      </c>
      <c r="AK2195" s="2">
        <f t="shared" si="817"/>
        <v>2.7568033243804795E-2</v>
      </c>
      <c r="AL2195" s="2">
        <f t="shared" si="818"/>
        <v>0</v>
      </c>
      <c r="AM2195" s="2">
        <f t="shared" si="819"/>
        <v>0</v>
      </c>
      <c r="AN2195" s="2">
        <f t="shared" si="820"/>
        <v>0</v>
      </c>
      <c r="AP2195" t="s">
        <v>636</v>
      </c>
      <c r="AQ2195" t="s">
        <v>1932</v>
      </c>
      <c r="AT2195">
        <v>2</v>
      </c>
      <c r="AU2195" s="95">
        <v>51</v>
      </c>
      <c r="AV2195" s="97">
        <v>15</v>
      </c>
      <c r="AW2195" s="100">
        <f t="shared" si="821"/>
        <v>51015</v>
      </c>
      <c r="AY2195" s="7" t="s">
        <v>1461</v>
      </c>
    </row>
    <row r="2196" spans="1:51" ht="13" hidden="1" customHeight="1" outlineLevel="1">
      <c r="A2196" t="s">
        <v>2310</v>
      </c>
      <c r="B2196" t="s">
        <v>1932</v>
      </c>
      <c r="C2196" s="1">
        <f t="shared" si="810"/>
        <v>1171</v>
      </c>
      <c r="D2196" s="7">
        <f>IF(N2196&gt;0, RANK(N2196,(N2196:P2196,Q2196:AE2196)),0)</f>
        <v>2</v>
      </c>
      <c r="E2196" s="7">
        <f>IF(O2196&gt;0,RANK(O2196,(N2196:P2196,Q2196:AE2196)),0)</f>
        <v>1</v>
      </c>
      <c r="F2196" s="7">
        <f>IF(P2196&gt;0,RANK(P2196,(N2196:P2196,Q2196:AE2196)),0)</f>
        <v>0</v>
      </c>
      <c r="G2196" s="1">
        <f t="shared" si="811"/>
        <v>149</v>
      </c>
      <c r="H2196" s="2">
        <f t="shared" si="812"/>
        <v>0.12724167378309137</v>
      </c>
      <c r="I2196" s="2"/>
      <c r="J2196" s="2">
        <f t="shared" si="813"/>
        <v>0.41759180187873612</v>
      </c>
      <c r="K2196" s="2">
        <f t="shared" si="814"/>
        <v>0.54483347566182749</v>
      </c>
      <c r="L2196" s="2">
        <f t="shared" si="815"/>
        <v>0</v>
      </c>
      <c r="M2196" s="2">
        <f t="shared" si="816"/>
        <v>3.7574722459436383E-2</v>
      </c>
      <c r="N2196" s="55">
        <v>489</v>
      </c>
      <c r="O2196" s="55">
        <v>638</v>
      </c>
      <c r="Q2196" s="55">
        <v>44</v>
      </c>
      <c r="X2196" s="55">
        <v>0</v>
      </c>
      <c r="AG2196" s="7">
        <f>IF(Q2196&gt;0,RANK(Q2196,(N2196:P2196,Q2196:AE2196)),0)</f>
        <v>3</v>
      </c>
      <c r="AH2196" s="7">
        <f>IF(R2196&gt;0,RANK(R2196,(N2196:P2196,Q2196:AE2196)),0)</f>
        <v>0</v>
      </c>
      <c r="AI2196" s="7">
        <f>IF(T2196&gt;0,RANK(T2196,(N2196:P2196,Q2196:AE2196)),0)</f>
        <v>0</v>
      </c>
      <c r="AJ2196" s="7">
        <f>IF(S2196&gt;0,RANK(S2196,(N2196:P2196,Q2196:AE2196)),0)</f>
        <v>0</v>
      </c>
      <c r="AK2196" s="2">
        <f t="shared" si="817"/>
        <v>3.7574722459436376E-2</v>
      </c>
      <c r="AL2196" s="2">
        <f t="shared" si="818"/>
        <v>0</v>
      </c>
      <c r="AM2196" s="2">
        <f t="shared" si="819"/>
        <v>0</v>
      </c>
      <c r="AN2196" s="2">
        <f t="shared" si="820"/>
        <v>0</v>
      </c>
      <c r="AP2196" t="s">
        <v>2310</v>
      </c>
      <c r="AQ2196" t="s">
        <v>1932</v>
      </c>
      <c r="AT2196">
        <v>2</v>
      </c>
      <c r="AU2196" s="95">
        <v>51</v>
      </c>
      <c r="AV2196" s="97">
        <v>17</v>
      </c>
      <c r="AW2196" s="100">
        <f t="shared" si="821"/>
        <v>51017</v>
      </c>
      <c r="AY2196" s="7" t="s">
        <v>1461</v>
      </c>
    </row>
    <row r="2197" spans="1:51" ht="13" hidden="1" customHeight="1" outlineLevel="1">
      <c r="A2197" t="s">
        <v>1837</v>
      </c>
      <c r="B2197" t="s">
        <v>1932</v>
      </c>
      <c r="C2197" s="1">
        <f t="shared" si="810"/>
        <v>24711</v>
      </c>
      <c r="D2197" s="7">
        <f>IF(N2197&gt;0, RANK(N2197,(N2197:P2197,Q2197:AE2197)),0)</f>
        <v>2</v>
      </c>
      <c r="E2197" s="7">
        <f>IF(O2197&gt;0,RANK(O2197,(N2197:P2197,Q2197:AE2197)),0)</f>
        <v>1</v>
      </c>
      <c r="F2197" s="7">
        <f>IF(P2197&gt;0,RANK(P2197,(N2197:P2197,Q2197:AE2197)),0)</f>
        <v>0</v>
      </c>
      <c r="G2197" s="1">
        <f t="shared" si="811"/>
        <v>10425</v>
      </c>
      <c r="H2197" s="2">
        <f t="shared" si="812"/>
        <v>0.42187689692849339</v>
      </c>
      <c r="I2197" s="2"/>
      <c r="J2197" s="2">
        <f t="shared" si="813"/>
        <v>0.27740682287240498</v>
      </c>
      <c r="K2197" s="2">
        <f t="shared" si="814"/>
        <v>0.69928371980089843</v>
      </c>
      <c r="L2197" s="2">
        <f t="shared" si="815"/>
        <v>0</v>
      </c>
      <c r="M2197" s="2">
        <f t="shared" si="816"/>
        <v>2.3309457326696648E-2</v>
      </c>
      <c r="N2197" s="55">
        <v>6855</v>
      </c>
      <c r="O2197" s="55">
        <v>17280</v>
      </c>
      <c r="Q2197" s="55">
        <v>568</v>
      </c>
      <c r="X2197" s="55">
        <v>8</v>
      </c>
      <c r="AG2197" s="7">
        <f>IF(Q2197&gt;0,RANK(Q2197,(N2197:P2197,Q2197:AE2197)),0)</f>
        <v>3</v>
      </c>
      <c r="AH2197" s="7">
        <f>IF(R2197&gt;0,RANK(R2197,(N2197:P2197,Q2197:AE2197)),0)</f>
        <v>0</v>
      </c>
      <c r="AI2197" s="7">
        <f>IF(T2197&gt;0,RANK(T2197,(N2197:P2197,Q2197:AE2197)),0)</f>
        <v>0</v>
      </c>
      <c r="AJ2197" s="7">
        <f>IF(S2197&gt;0,RANK(S2197,(N2197:P2197,Q2197:AE2197)),0)</f>
        <v>0</v>
      </c>
      <c r="AK2197" s="2">
        <f t="shared" si="817"/>
        <v>2.2985714863825828E-2</v>
      </c>
      <c r="AL2197" s="2">
        <f t="shared" si="818"/>
        <v>0</v>
      </c>
      <c r="AM2197" s="2">
        <f t="shared" si="819"/>
        <v>0</v>
      </c>
      <c r="AN2197" s="2">
        <f t="shared" si="820"/>
        <v>0</v>
      </c>
      <c r="AP2197" t="s">
        <v>1837</v>
      </c>
      <c r="AQ2197" t="s">
        <v>1932</v>
      </c>
      <c r="AT2197">
        <v>2</v>
      </c>
      <c r="AU2197" s="95">
        <v>51</v>
      </c>
      <c r="AV2197" s="97">
        <v>19</v>
      </c>
      <c r="AW2197" s="100">
        <f t="shared" si="821"/>
        <v>51019</v>
      </c>
      <c r="AY2197" s="7" t="s">
        <v>1461</v>
      </c>
    </row>
    <row r="2198" spans="1:51" ht="13" hidden="1" customHeight="1" outlineLevel="1">
      <c r="A2198" t="s">
        <v>75</v>
      </c>
      <c r="B2198" t="s">
        <v>1932</v>
      </c>
      <c r="C2198" s="1">
        <f t="shared" si="810"/>
        <v>1820</v>
      </c>
      <c r="D2198" s="7">
        <f>IF(N2198&gt;0, RANK(N2198,(N2198:P2198,Q2198:AE2198)),0)</f>
        <v>2</v>
      </c>
      <c r="E2198" s="7">
        <f>IF(O2198&gt;0,RANK(O2198,(N2198:P2198,Q2198:AE2198)),0)</f>
        <v>1</v>
      </c>
      <c r="F2198" s="7">
        <f>IF(P2198&gt;0,RANK(P2198,(N2198:P2198,Q2198:AE2198)),0)</f>
        <v>0</v>
      </c>
      <c r="G2198" s="1">
        <f t="shared" si="811"/>
        <v>752</v>
      </c>
      <c r="H2198" s="2">
        <f t="shared" si="812"/>
        <v>0.41318681318681316</v>
      </c>
      <c r="I2198" s="2"/>
      <c r="J2198" s="2">
        <f t="shared" si="813"/>
        <v>0.28241758241758241</v>
      </c>
      <c r="K2198" s="2">
        <f t="shared" si="814"/>
        <v>0.69560439560439558</v>
      </c>
      <c r="L2198" s="2">
        <f t="shared" si="815"/>
        <v>0</v>
      </c>
      <c r="M2198" s="2">
        <f t="shared" si="816"/>
        <v>2.1978021978022011E-2</v>
      </c>
      <c r="N2198" s="55">
        <v>514</v>
      </c>
      <c r="O2198" s="55">
        <v>1266</v>
      </c>
      <c r="Q2198" s="55">
        <v>38</v>
      </c>
      <c r="X2198" s="55">
        <v>2</v>
      </c>
      <c r="AG2198" s="7">
        <f>IF(Q2198&gt;0,RANK(Q2198,(N2198:P2198,Q2198:AE2198)),0)</f>
        <v>3</v>
      </c>
      <c r="AH2198" s="7">
        <f>IF(R2198&gt;0,RANK(R2198,(N2198:P2198,Q2198:AE2198)),0)</f>
        <v>0</v>
      </c>
      <c r="AI2198" s="7">
        <f>IF(T2198&gt;0,RANK(T2198,(N2198:P2198,Q2198:AE2198)),0)</f>
        <v>0</v>
      </c>
      <c r="AJ2198" s="7">
        <f>IF(S2198&gt;0,RANK(S2198,(N2198:P2198,Q2198:AE2198)),0)</f>
        <v>0</v>
      </c>
      <c r="AK2198" s="2">
        <f t="shared" si="817"/>
        <v>2.0879120879120878E-2</v>
      </c>
      <c r="AL2198" s="2">
        <f t="shared" si="818"/>
        <v>0</v>
      </c>
      <c r="AM2198" s="2">
        <f t="shared" si="819"/>
        <v>0</v>
      </c>
      <c r="AN2198" s="2">
        <f t="shared" si="820"/>
        <v>0</v>
      </c>
      <c r="AP2198" t="s">
        <v>75</v>
      </c>
      <c r="AQ2198" t="s">
        <v>1932</v>
      </c>
      <c r="AT2198">
        <v>2</v>
      </c>
      <c r="AU2198" s="95">
        <v>51</v>
      </c>
      <c r="AV2198" s="97">
        <v>21</v>
      </c>
      <c r="AW2198" s="100">
        <f t="shared" si="821"/>
        <v>51021</v>
      </c>
      <c r="AY2198" s="7" t="s">
        <v>1461</v>
      </c>
    </row>
    <row r="2199" spans="1:51" ht="13" hidden="1" customHeight="1" outlineLevel="1">
      <c r="A2199" t="s">
        <v>76</v>
      </c>
      <c r="B2199" t="s">
        <v>1932</v>
      </c>
      <c r="C2199" s="1">
        <f t="shared" si="810"/>
        <v>11077</v>
      </c>
      <c r="D2199" s="7">
        <f>IF(N2199&gt;0, RANK(N2199,(N2199:P2199,Q2199:AE2199)),0)</f>
        <v>2</v>
      </c>
      <c r="E2199" s="7">
        <f>IF(O2199&gt;0,RANK(O2199,(N2199:P2199,Q2199:AE2199)),0)</f>
        <v>1</v>
      </c>
      <c r="F2199" s="7">
        <f>IF(P2199&gt;0,RANK(P2199,(N2199:P2199,Q2199:AE2199)),0)</f>
        <v>0</v>
      </c>
      <c r="G2199" s="1">
        <f t="shared" si="811"/>
        <v>3808</v>
      </c>
      <c r="H2199" s="2">
        <f t="shared" si="812"/>
        <v>0.34377539044867744</v>
      </c>
      <c r="I2199" s="2"/>
      <c r="J2199" s="2">
        <f t="shared" si="813"/>
        <v>0.31488670217567932</v>
      </c>
      <c r="K2199" s="2">
        <f t="shared" si="814"/>
        <v>0.65866209262435682</v>
      </c>
      <c r="L2199" s="2">
        <f t="shared" si="815"/>
        <v>0</v>
      </c>
      <c r="M2199" s="2">
        <f t="shared" si="816"/>
        <v>2.6451205199963801E-2</v>
      </c>
      <c r="N2199" s="55">
        <v>3488</v>
      </c>
      <c r="O2199" s="55">
        <v>7296</v>
      </c>
      <c r="Q2199" s="55">
        <v>285</v>
      </c>
      <c r="X2199" s="55">
        <v>8</v>
      </c>
      <c r="AG2199" s="7">
        <f>IF(Q2199&gt;0,RANK(Q2199,(N2199:P2199,Q2199:AE2199)),0)</f>
        <v>3</v>
      </c>
      <c r="AH2199" s="7">
        <f>IF(R2199&gt;0,RANK(R2199,(N2199:P2199,Q2199:AE2199)),0)</f>
        <v>0</v>
      </c>
      <c r="AI2199" s="7">
        <f>IF(T2199&gt;0,RANK(T2199,(N2199:P2199,Q2199:AE2199)),0)</f>
        <v>0</v>
      </c>
      <c r="AJ2199" s="7">
        <f>IF(S2199&gt;0,RANK(S2199,(N2199:P2199,Q2199:AE2199)),0)</f>
        <v>0</v>
      </c>
      <c r="AK2199" s="2">
        <f t="shared" si="817"/>
        <v>2.5728987993138937E-2</v>
      </c>
      <c r="AL2199" s="2">
        <f t="shared" si="818"/>
        <v>0</v>
      </c>
      <c r="AM2199" s="2">
        <f t="shared" si="819"/>
        <v>0</v>
      </c>
      <c r="AN2199" s="2">
        <f t="shared" si="820"/>
        <v>0</v>
      </c>
      <c r="AP2199" t="s">
        <v>76</v>
      </c>
      <c r="AQ2199" t="s">
        <v>1932</v>
      </c>
      <c r="AT2199">
        <v>2</v>
      </c>
      <c r="AU2199" s="95">
        <v>51</v>
      </c>
      <c r="AV2199" s="97">
        <v>23</v>
      </c>
      <c r="AW2199" s="100">
        <f t="shared" si="821"/>
        <v>51023</v>
      </c>
      <c r="AY2199" s="7" t="s">
        <v>1461</v>
      </c>
    </row>
    <row r="2200" spans="1:51" ht="13" hidden="1" customHeight="1" outlineLevel="1">
      <c r="A2200" t="s">
        <v>1063</v>
      </c>
      <c r="B2200" t="s">
        <v>1932</v>
      </c>
      <c r="C2200" s="1">
        <f t="shared" si="810"/>
        <v>4415</v>
      </c>
      <c r="D2200" s="7">
        <f>IF(N2200&gt;0, RANK(N2200,(N2200:P2200,Q2200:AE2200)),0)</f>
        <v>1</v>
      </c>
      <c r="E2200" s="7">
        <f>IF(O2200&gt;0,RANK(O2200,(N2200:P2200,Q2200:AE2200)),0)</f>
        <v>2</v>
      </c>
      <c r="F2200" s="7">
        <f>IF(P2200&gt;0,RANK(P2200,(N2200:P2200,Q2200:AE2200)),0)</f>
        <v>0</v>
      </c>
      <c r="G2200" s="1">
        <f t="shared" si="811"/>
        <v>983</v>
      </c>
      <c r="H2200" s="2">
        <f t="shared" si="812"/>
        <v>0.22265005662514156</v>
      </c>
      <c r="I2200" s="2"/>
      <c r="J2200" s="2">
        <f t="shared" si="813"/>
        <v>0.60588901472253676</v>
      </c>
      <c r="K2200" s="2">
        <f t="shared" si="814"/>
        <v>0.38323895809739522</v>
      </c>
      <c r="L2200" s="2">
        <f t="shared" si="815"/>
        <v>0</v>
      </c>
      <c r="M2200" s="2">
        <f t="shared" si="816"/>
        <v>1.0872027180068022E-2</v>
      </c>
      <c r="N2200" s="55">
        <v>2675</v>
      </c>
      <c r="O2200" s="55">
        <v>1692</v>
      </c>
      <c r="Q2200" s="55">
        <v>48</v>
      </c>
      <c r="X2200" s="55">
        <v>0</v>
      </c>
      <c r="AG2200" s="7">
        <f>IF(Q2200&gt;0,RANK(Q2200,(N2200:P2200,Q2200:AE2200)),0)</f>
        <v>3</v>
      </c>
      <c r="AH2200" s="7">
        <f>IF(R2200&gt;0,RANK(R2200,(N2200:P2200,Q2200:AE2200)),0)</f>
        <v>0</v>
      </c>
      <c r="AI2200" s="7">
        <f>IF(T2200&gt;0,RANK(T2200,(N2200:P2200,Q2200:AE2200)),0)</f>
        <v>0</v>
      </c>
      <c r="AJ2200" s="7">
        <f>IF(S2200&gt;0,RANK(S2200,(N2200:P2200,Q2200:AE2200)),0)</f>
        <v>0</v>
      </c>
      <c r="AK2200" s="2">
        <f t="shared" si="817"/>
        <v>1.087202718006795E-2</v>
      </c>
      <c r="AL2200" s="2">
        <f t="shared" si="818"/>
        <v>0</v>
      </c>
      <c r="AM2200" s="2">
        <f t="shared" si="819"/>
        <v>0</v>
      </c>
      <c r="AN2200" s="2">
        <f t="shared" si="820"/>
        <v>0</v>
      </c>
      <c r="AP2200" t="s">
        <v>1063</v>
      </c>
      <c r="AQ2200" t="s">
        <v>1932</v>
      </c>
      <c r="AT2200">
        <v>2</v>
      </c>
      <c r="AU2200" s="95">
        <v>51</v>
      </c>
      <c r="AV2200" s="97">
        <v>25</v>
      </c>
      <c r="AW2200" s="100">
        <f t="shared" si="821"/>
        <v>51025</v>
      </c>
      <c r="AY2200" s="7" t="s">
        <v>1461</v>
      </c>
    </row>
    <row r="2201" spans="1:51" ht="13" hidden="1" customHeight="1" outlineLevel="1">
      <c r="A2201" t="s">
        <v>1009</v>
      </c>
      <c r="B2201" t="s">
        <v>1932</v>
      </c>
      <c r="C2201" s="1">
        <f t="shared" si="810"/>
        <v>4635</v>
      </c>
      <c r="D2201" s="7">
        <f>IF(N2201&gt;0, RANK(N2201,(N2201:P2201,Q2201:AE2201)),0)</f>
        <v>2</v>
      </c>
      <c r="E2201" s="7">
        <f>IF(O2201&gt;0,RANK(O2201,(N2201:P2201,Q2201:AE2201)),0)</f>
        <v>1</v>
      </c>
      <c r="F2201" s="7">
        <f>IF(P2201&gt;0,RANK(P2201,(N2201:P2201,Q2201:AE2201)),0)</f>
        <v>0</v>
      </c>
      <c r="G2201" s="1">
        <f t="shared" si="811"/>
        <v>1000</v>
      </c>
      <c r="H2201" s="2">
        <f t="shared" si="812"/>
        <v>0.21574973031283712</v>
      </c>
      <c r="I2201" s="2"/>
      <c r="J2201" s="2">
        <f t="shared" si="813"/>
        <v>0.38705501618122978</v>
      </c>
      <c r="K2201" s="2">
        <f t="shared" si="814"/>
        <v>0.6028047464940669</v>
      </c>
      <c r="L2201" s="2">
        <f t="shared" si="815"/>
        <v>0</v>
      </c>
      <c r="M2201" s="2">
        <f t="shared" si="816"/>
        <v>1.0140237324703261E-2</v>
      </c>
      <c r="N2201" s="55">
        <v>1794</v>
      </c>
      <c r="O2201" s="55">
        <v>2794</v>
      </c>
      <c r="Q2201" s="55">
        <v>43</v>
      </c>
      <c r="X2201" s="55">
        <v>4</v>
      </c>
      <c r="AG2201" s="7">
        <f>IF(Q2201&gt;0,RANK(Q2201,(N2201:P2201,Q2201:AE2201)),0)</f>
        <v>3</v>
      </c>
      <c r="AH2201" s="7">
        <f>IF(R2201&gt;0,RANK(R2201,(N2201:P2201,Q2201:AE2201)),0)</f>
        <v>0</v>
      </c>
      <c r="AI2201" s="7">
        <f>IF(T2201&gt;0,RANK(T2201,(N2201:P2201,Q2201:AE2201)),0)</f>
        <v>0</v>
      </c>
      <c r="AJ2201" s="7">
        <f>IF(S2201&gt;0,RANK(S2201,(N2201:P2201,Q2201:AE2201)),0)</f>
        <v>0</v>
      </c>
      <c r="AK2201" s="2">
        <f t="shared" si="817"/>
        <v>9.2772384034519959E-3</v>
      </c>
      <c r="AL2201" s="2">
        <f t="shared" si="818"/>
        <v>0</v>
      </c>
      <c r="AM2201" s="2">
        <f t="shared" si="819"/>
        <v>0</v>
      </c>
      <c r="AN2201" s="2">
        <f t="shared" si="820"/>
        <v>0</v>
      </c>
      <c r="AP2201" t="s">
        <v>1009</v>
      </c>
      <c r="AQ2201" t="s">
        <v>1932</v>
      </c>
      <c r="AT2201">
        <v>2</v>
      </c>
      <c r="AU2201" s="95">
        <v>51</v>
      </c>
      <c r="AV2201" s="97">
        <v>27</v>
      </c>
      <c r="AW2201" s="100">
        <f t="shared" si="821"/>
        <v>51027</v>
      </c>
      <c r="AY2201" s="7" t="s">
        <v>1461</v>
      </c>
    </row>
    <row r="2202" spans="1:51" ht="13" hidden="1" customHeight="1" outlineLevel="1">
      <c r="A2202" t="s">
        <v>1129</v>
      </c>
      <c r="B2202" t="s">
        <v>1932</v>
      </c>
      <c r="C2202" s="1">
        <f t="shared" si="810"/>
        <v>3910</v>
      </c>
      <c r="D2202" s="7">
        <f>IF(N2202&gt;0, RANK(N2202,(N2202:P2202,Q2202:AE2202)),0)</f>
        <v>2</v>
      </c>
      <c r="E2202" s="7">
        <f>IF(O2202&gt;0,RANK(O2202,(N2202:P2202,Q2202:AE2202)),0)</f>
        <v>1</v>
      </c>
      <c r="F2202" s="7">
        <f>IF(P2202&gt;0,RANK(P2202,(N2202:P2202,Q2202:AE2202)),0)</f>
        <v>0</v>
      </c>
      <c r="G2202" s="1">
        <f t="shared" si="811"/>
        <v>230</v>
      </c>
      <c r="H2202" s="2">
        <f t="shared" si="812"/>
        <v>5.8823529411764705E-2</v>
      </c>
      <c r="I2202" s="2"/>
      <c r="J2202" s="2">
        <f t="shared" si="813"/>
        <v>0.45652173913043476</v>
      </c>
      <c r="K2202" s="2">
        <f t="shared" si="814"/>
        <v>0.51534526854219953</v>
      </c>
      <c r="L2202" s="2">
        <f t="shared" si="815"/>
        <v>0</v>
      </c>
      <c r="M2202" s="2">
        <f t="shared" si="816"/>
        <v>2.8132992327365658E-2</v>
      </c>
      <c r="N2202" s="55">
        <v>1785</v>
      </c>
      <c r="O2202" s="55">
        <v>2015</v>
      </c>
      <c r="Q2202" s="55">
        <v>105</v>
      </c>
      <c r="X2202" s="55">
        <v>5</v>
      </c>
      <c r="AG2202" s="7">
        <f>IF(Q2202&gt;0,RANK(Q2202,(N2202:P2202,Q2202:AE2202)),0)</f>
        <v>3</v>
      </c>
      <c r="AH2202" s="7">
        <f>IF(R2202&gt;0,RANK(R2202,(N2202:P2202,Q2202:AE2202)),0)</f>
        <v>0</v>
      </c>
      <c r="AI2202" s="7">
        <f>IF(T2202&gt;0,RANK(T2202,(N2202:P2202,Q2202:AE2202)),0)</f>
        <v>0</v>
      </c>
      <c r="AJ2202" s="7">
        <f>IF(S2202&gt;0,RANK(S2202,(N2202:P2202,Q2202:AE2202)),0)</f>
        <v>0</v>
      </c>
      <c r="AK2202" s="2">
        <f t="shared" si="817"/>
        <v>2.6854219948849106E-2</v>
      </c>
      <c r="AL2202" s="2">
        <f t="shared" si="818"/>
        <v>0</v>
      </c>
      <c r="AM2202" s="2">
        <f t="shared" si="819"/>
        <v>0</v>
      </c>
      <c r="AN2202" s="2">
        <f t="shared" si="820"/>
        <v>0</v>
      </c>
      <c r="AP2202" t="s">
        <v>1129</v>
      </c>
      <c r="AQ2202" t="s">
        <v>1932</v>
      </c>
      <c r="AT2202">
        <v>2</v>
      </c>
      <c r="AU2202" s="95">
        <v>51</v>
      </c>
      <c r="AV2202" s="97">
        <v>29</v>
      </c>
      <c r="AW2202" s="100">
        <f t="shared" si="821"/>
        <v>51029</v>
      </c>
      <c r="AY2202" s="7" t="s">
        <v>1461</v>
      </c>
    </row>
    <row r="2203" spans="1:51" ht="13" hidden="1" customHeight="1" outlineLevel="1">
      <c r="A2203" t="s">
        <v>1544</v>
      </c>
      <c r="B2203" t="s">
        <v>1932</v>
      </c>
      <c r="C2203" s="1">
        <f t="shared" si="810"/>
        <v>15494</v>
      </c>
      <c r="D2203" s="7">
        <f>IF(N2203&gt;0, RANK(N2203,(N2203:P2203,Q2203:AE2203)),0)</f>
        <v>2</v>
      </c>
      <c r="E2203" s="7">
        <f>IF(O2203&gt;0,RANK(O2203,(N2203:P2203,Q2203:AE2203)),0)</f>
        <v>1</v>
      </c>
      <c r="F2203" s="7">
        <f>IF(P2203&gt;0,RANK(P2203,(N2203:P2203,Q2203:AE2203)),0)</f>
        <v>0</v>
      </c>
      <c r="G2203" s="1">
        <f t="shared" si="811"/>
        <v>6333</v>
      </c>
      <c r="H2203" s="2">
        <f t="shared" si="812"/>
        <v>0.4087388666580612</v>
      </c>
      <c r="I2203" s="2"/>
      <c r="J2203" s="2">
        <f t="shared" si="813"/>
        <v>0.28578804698593002</v>
      </c>
      <c r="K2203" s="2">
        <f t="shared" si="814"/>
        <v>0.69452691364399122</v>
      </c>
      <c r="L2203" s="2">
        <f t="shared" si="815"/>
        <v>0</v>
      </c>
      <c r="M2203" s="2">
        <f t="shared" si="816"/>
        <v>1.9685039370078816E-2</v>
      </c>
      <c r="N2203" s="55">
        <v>4428</v>
      </c>
      <c r="O2203" s="55">
        <v>10761</v>
      </c>
      <c r="Q2203" s="55">
        <v>291</v>
      </c>
      <c r="X2203" s="55">
        <v>14</v>
      </c>
      <c r="AG2203" s="7">
        <f>IF(Q2203&gt;0,RANK(Q2203,(N2203:P2203,Q2203:AE2203)),0)</f>
        <v>3</v>
      </c>
      <c r="AH2203" s="7">
        <f>IF(R2203&gt;0,RANK(R2203,(N2203:P2203,Q2203:AE2203)),0)</f>
        <v>0</v>
      </c>
      <c r="AI2203" s="7">
        <f>IF(T2203&gt;0,RANK(T2203,(N2203:P2203,Q2203:AE2203)),0)</f>
        <v>0</v>
      </c>
      <c r="AJ2203" s="7">
        <f>IF(S2203&gt;0,RANK(S2203,(N2203:P2203,Q2203:AE2203)),0)</f>
        <v>0</v>
      </c>
      <c r="AK2203" s="2">
        <f t="shared" si="817"/>
        <v>1.8781463792435782E-2</v>
      </c>
      <c r="AL2203" s="2">
        <f t="shared" si="818"/>
        <v>0</v>
      </c>
      <c r="AM2203" s="2">
        <f t="shared" si="819"/>
        <v>0</v>
      </c>
      <c r="AN2203" s="2">
        <f t="shared" si="820"/>
        <v>0</v>
      </c>
      <c r="AP2203" t="s">
        <v>1544</v>
      </c>
      <c r="AQ2203" t="s">
        <v>1932</v>
      </c>
      <c r="AT2203">
        <v>2</v>
      </c>
      <c r="AU2203" s="95">
        <v>51</v>
      </c>
      <c r="AV2203" s="97">
        <v>31</v>
      </c>
      <c r="AW2203" s="100">
        <f t="shared" si="821"/>
        <v>51031</v>
      </c>
      <c r="AY2203" s="7" t="s">
        <v>1461</v>
      </c>
    </row>
    <row r="2204" spans="1:51" ht="13" hidden="1" customHeight="1" outlineLevel="1">
      <c r="A2204" t="s">
        <v>2188</v>
      </c>
      <c r="B2204" t="s">
        <v>1932</v>
      </c>
      <c r="C2204" s="1">
        <f t="shared" si="810"/>
        <v>7576</v>
      </c>
      <c r="D2204" s="7">
        <f>IF(N2204&gt;0, RANK(N2204,(N2204:P2204,Q2204:AE2204)),0)</f>
        <v>1</v>
      </c>
      <c r="E2204" s="7">
        <f>IF(O2204&gt;0,RANK(O2204,(N2204:P2204,Q2204:AE2204)),0)</f>
        <v>2</v>
      </c>
      <c r="F2204" s="7">
        <f>IF(P2204&gt;0,RANK(P2204,(N2204:P2204,Q2204:AE2204)),0)</f>
        <v>0</v>
      </c>
      <c r="G2204" s="1">
        <f t="shared" si="811"/>
        <v>362</v>
      </c>
      <c r="H2204" s="2">
        <f t="shared" si="812"/>
        <v>4.7782470960929253E-2</v>
      </c>
      <c r="I2204" s="2"/>
      <c r="J2204" s="2">
        <f t="shared" si="813"/>
        <v>0.51201161562829989</v>
      </c>
      <c r="K2204" s="2">
        <f t="shared" si="814"/>
        <v>0.46422914466737064</v>
      </c>
      <c r="L2204" s="2">
        <f t="shared" si="815"/>
        <v>0</v>
      </c>
      <c r="M2204" s="2">
        <f t="shared" si="816"/>
        <v>2.3759239704329471E-2</v>
      </c>
      <c r="N2204" s="55">
        <v>3879</v>
      </c>
      <c r="O2204" s="55">
        <v>3517</v>
      </c>
      <c r="Q2204" s="55">
        <v>174</v>
      </c>
      <c r="X2204" s="55">
        <v>6</v>
      </c>
      <c r="AG2204" s="7">
        <f>IF(Q2204&gt;0,RANK(Q2204,(N2204:P2204,Q2204:AE2204)),0)</f>
        <v>3</v>
      </c>
      <c r="AH2204" s="7">
        <f>IF(R2204&gt;0,RANK(R2204,(N2204:P2204,Q2204:AE2204)),0)</f>
        <v>0</v>
      </c>
      <c r="AI2204" s="7">
        <f>IF(T2204&gt;0,RANK(T2204,(N2204:P2204,Q2204:AE2204)),0)</f>
        <v>0</v>
      </c>
      <c r="AJ2204" s="7">
        <f>IF(S2204&gt;0,RANK(S2204,(N2204:P2204,Q2204:AE2204)),0)</f>
        <v>0</v>
      </c>
      <c r="AK2204" s="2">
        <f t="shared" si="817"/>
        <v>2.2967265047518479E-2</v>
      </c>
      <c r="AL2204" s="2">
        <f t="shared" si="818"/>
        <v>0</v>
      </c>
      <c r="AM2204" s="2">
        <f t="shared" si="819"/>
        <v>0</v>
      </c>
      <c r="AN2204" s="2">
        <f t="shared" si="820"/>
        <v>0</v>
      </c>
      <c r="AP2204" t="s">
        <v>2188</v>
      </c>
      <c r="AQ2204" t="s">
        <v>1932</v>
      </c>
      <c r="AT2204">
        <v>2</v>
      </c>
      <c r="AU2204" s="95">
        <v>51</v>
      </c>
      <c r="AV2204" s="97">
        <v>33</v>
      </c>
      <c r="AW2204" s="100">
        <f t="shared" si="821"/>
        <v>51033</v>
      </c>
      <c r="AY2204" s="7" t="s">
        <v>1461</v>
      </c>
    </row>
    <row r="2205" spans="1:51" ht="13" hidden="1" customHeight="1" outlineLevel="1">
      <c r="A2205" t="s">
        <v>203</v>
      </c>
      <c r="B2205" t="s">
        <v>1932</v>
      </c>
      <c r="C2205" s="1">
        <f t="shared" si="810"/>
        <v>7054</v>
      </c>
      <c r="D2205" s="7">
        <f>IF(N2205&gt;0, RANK(N2205,(N2205:P2205,Q2205:AE2205)),0)</f>
        <v>2</v>
      </c>
      <c r="E2205" s="7">
        <f>IF(O2205&gt;0,RANK(O2205,(N2205:P2205,Q2205:AE2205)),0)</f>
        <v>1</v>
      </c>
      <c r="F2205" s="7">
        <f>IF(P2205&gt;0,RANK(P2205,(N2205:P2205,Q2205:AE2205)),0)</f>
        <v>0</v>
      </c>
      <c r="G2205" s="1">
        <f t="shared" si="811"/>
        <v>2322</v>
      </c>
      <c r="H2205" s="2">
        <f t="shared" si="812"/>
        <v>0.3291749362064077</v>
      </c>
      <c r="I2205" s="2"/>
      <c r="J2205" s="2">
        <f t="shared" si="813"/>
        <v>0.32109441451658632</v>
      </c>
      <c r="K2205" s="2">
        <f t="shared" si="814"/>
        <v>0.65026935072299408</v>
      </c>
      <c r="L2205" s="2">
        <f t="shared" si="815"/>
        <v>0</v>
      </c>
      <c r="M2205" s="2">
        <f t="shared" si="816"/>
        <v>2.8636234760419543E-2</v>
      </c>
      <c r="N2205" s="55">
        <v>2265</v>
      </c>
      <c r="O2205" s="55">
        <v>4587</v>
      </c>
      <c r="Q2205" s="55">
        <v>194</v>
      </c>
      <c r="X2205" s="55">
        <v>8</v>
      </c>
      <c r="AG2205" s="7">
        <f>IF(Q2205&gt;0,RANK(Q2205,(N2205:P2205,Q2205:AE2205)),0)</f>
        <v>3</v>
      </c>
      <c r="AH2205" s="7">
        <f>IF(R2205&gt;0,RANK(R2205,(N2205:P2205,Q2205:AE2205)),0)</f>
        <v>0</v>
      </c>
      <c r="AI2205" s="7">
        <f>IF(T2205&gt;0,RANK(T2205,(N2205:P2205,Q2205:AE2205)),0)</f>
        <v>0</v>
      </c>
      <c r="AJ2205" s="7">
        <f>IF(S2205&gt;0,RANK(S2205,(N2205:P2205,Q2205:AE2205)),0)</f>
        <v>0</v>
      </c>
      <c r="AK2205" s="2">
        <f t="shared" si="817"/>
        <v>2.7502126453076269E-2</v>
      </c>
      <c r="AL2205" s="2">
        <f t="shared" si="818"/>
        <v>0</v>
      </c>
      <c r="AM2205" s="2">
        <f t="shared" si="819"/>
        <v>0</v>
      </c>
      <c r="AN2205" s="2">
        <f t="shared" si="820"/>
        <v>0</v>
      </c>
      <c r="AP2205" t="s">
        <v>203</v>
      </c>
      <c r="AQ2205" t="s">
        <v>1932</v>
      </c>
      <c r="AT2205">
        <v>2</v>
      </c>
      <c r="AU2205" s="95">
        <v>51</v>
      </c>
      <c r="AV2205" s="97">
        <v>35</v>
      </c>
      <c r="AW2205" s="100">
        <f t="shared" si="821"/>
        <v>51035</v>
      </c>
      <c r="AY2205" s="7" t="s">
        <v>1461</v>
      </c>
    </row>
    <row r="2206" spans="1:51" ht="13" hidden="1" customHeight="1" outlineLevel="1">
      <c r="A2206" t="s">
        <v>2490</v>
      </c>
      <c r="B2206" t="s">
        <v>1932</v>
      </c>
      <c r="C2206" s="1">
        <f t="shared" si="810"/>
        <v>2478</v>
      </c>
      <c r="D2206" s="7">
        <f>IF(N2206&gt;0, RANK(N2206,(N2206:P2206,Q2206:AE2206)),0)</f>
        <v>1</v>
      </c>
      <c r="E2206" s="7">
        <f>IF(O2206&gt;0,RANK(O2206,(N2206:P2206,Q2206:AE2206)),0)</f>
        <v>2</v>
      </c>
      <c r="F2206" s="7">
        <f>IF(P2206&gt;0,RANK(P2206,(N2206:P2206,Q2206:AE2206)),0)</f>
        <v>0</v>
      </c>
      <c r="G2206" s="1">
        <f t="shared" si="811"/>
        <v>759</v>
      </c>
      <c r="H2206" s="2">
        <f t="shared" si="812"/>
        <v>0.30629539951573848</v>
      </c>
      <c r="I2206" s="2"/>
      <c r="J2206" s="2">
        <f t="shared" si="813"/>
        <v>0.6428571428571429</v>
      </c>
      <c r="K2206" s="2">
        <f t="shared" si="814"/>
        <v>0.33656174334140437</v>
      </c>
      <c r="L2206" s="2">
        <f t="shared" si="815"/>
        <v>0</v>
      </c>
      <c r="M2206" s="2">
        <f t="shared" si="816"/>
        <v>2.0581113801452722E-2</v>
      </c>
      <c r="N2206" s="55">
        <v>1593</v>
      </c>
      <c r="O2206" s="55">
        <v>834</v>
      </c>
      <c r="Q2206" s="55">
        <v>48</v>
      </c>
      <c r="X2206" s="55">
        <v>3</v>
      </c>
      <c r="AG2206" s="7">
        <f>IF(Q2206&gt;0,RANK(Q2206,(N2206:P2206,Q2206:AE2206)),0)</f>
        <v>3</v>
      </c>
      <c r="AH2206" s="7">
        <f>IF(R2206&gt;0,RANK(R2206,(N2206:P2206,Q2206:AE2206)),0)</f>
        <v>0</v>
      </c>
      <c r="AI2206" s="7">
        <f>IF(T2206&gt;0,RANK(T2206,(N2206:P2206,Q2206:AE2206)),0)</f>
        <v>0</v>
      </c>
      <c r="AJ2206" s="7">
        <f>IF(S2206&gt;0,RANK(S2206,(N2206:P2206,Q2206:AE2206)),0)</f>
        <v>0</v>
      </c>
      <c r="AK2206" s="2">
        <f t="shared" si="817"/>
        <v>1.9370460048426151E-2</v>
      </c>
      <c r="AL2206" s="2">
        <f t="shared" si="818"/>
        <v>0</v>
      </c>
      <c r="AM2206" s="2">
        <f t="shared" si="819"/>
        <v>0</v>
      </c>
      <c r="AN2206" s="2">
        <f t="shared" si="820"/>
        <v>0</v>
      </c>
      <c r="AP2206" t="s">
        <v>2490</v>
      </c>
      <c r="AQ2206" t="s">
        <v>1932</v>
      </c>
      <c r="AT2206">
        <v>2</v>
      </c>
      <c r="AU2206" s="95">
        <v>51</v>
      </c>
      <c r="AV2206" s="97">
        <v>36</v>
      </c>
      <c r="AW2206" s="100">
        <f t="shared" si="821"/>
        <v>51036</v>
      </c>
      <c r="AY2206" s="7" t="s">
        <v>1461</v>
      </c>
    </row>
    <row r="2207" spans="1:51" ht="13" hidden="1" customHeight="1" outlineLevel="1">
      <c r="A2207" t="s">
        <v>1745</v>
      </c>
      <c r="B2207" t="s">
        <v>1932</v>
      </c>
      <c r="C2207" s="1">
        <f t="shared" si="810"/>
        <v>3574</v>
      </c>
      <c r="D2207" s="7">
        <f>IF(N2207&gt;0, RANK(N2207,(N2207:P2207,Q2207:AE2207)),0)</f>
        <v>2</v>
      </c>
      <c r="E2207" s="7">
        <f>IF(O2207&gt;0,RANK(O2207,(N2207:P2207,Q2207:AE2207)),0)</f>
        <v>1</v>
      </c>
      <c r="F2207" s="7">
        <f>IF(P2207&gt;0,RANK(P2207,(N2207:P2207,Q2207:AE2207)),0)</f>
        <v>0</v>
      </c>
      <c r="G2207" s="1">
        <f t="shared" si="811"/>
        <v>600</v>
      </c>
      <c r="H2207" s="2">
        <f t="shared" si="812"/>
        <v>0.16787912702853947</v>
      </c>
      <c r="I2207" s="2"/>
      <c r="J2207" s="2">
        <f t="shared" si="813"/>
        <v>0.40906547285954115</v>
      </c>
      <c r="K2207" s="2">
        <f t="shared" si="814"/>
        <v>0.57694459988808056</v>
      </c>
      <c r="L2207" s="2">
        <f t="shared" si="815"/>
        <v>0</v>
      </c>
      <c r="M2207" s="2">
        <f t="shared" si="816"/>
        <v>1.3989927252378354E-2</v>
      </c>
      <c r="N2207" s="55">
        <v>1462</v>
      </c>
      <c r="O2207" s="55">
        <v>2062</v>
      </c>
      <c r="Q2207" s="55">
        <v>50</v>
      </c>
      <c r="X2207" s="55">
        <v>0</v>
      </c>
      <c r="AG2207" s="7">
        <f>IF(Q2207&gt;0,RANK(Q2207,(N2207:P2207,Q2207:AE2207)),0)</f>
        <v>3</v>
      </c>
      <c r="AH2207" s="7">
        <f>IF(R2207&gt;0,RANK(R2207,(N2207:P2207,Q2207:AE2207)),0)</f>
        <v>0</v>
      </c>
      <c r="AI2207" s="7">
        <f>IF(T2207&gt;0,RANK(T2207,(N2207:P2207,Q2207:AE2207)),0)</f>
        <v>0</v>
      </c>
      <c r="AJ2207" s="7">
        <f>IF(S2207&gt;0,RANK(S2207,(N2207:P2207,Q2207:AE2207)),0)</f>
        <v>0</v>
      </c>
      <c r="AK2207" s="2">
        <f t="shared" si="817"/>
        <v>1.3989927252378288E-2</v>
      </c>
      <c r="AL2207" s="2">
        <f t="shared" si="818"/>
        <v>0</v>
      </c>
      <c r="AM2207" s="2">
        <f t="shared" si="819"/>
        <v>0</v>
      </c>
      <c r="AN2207" s="2">
        <f t="shared" si="820"/>
        <v>0</v>
      </c>
      <c r="AP2207" t="s">
        <v>1745</v>
      </c>
      <c r="AQ2207" t="s">
        <v>1932</v>
      </c>
      <c r="AT2207">
        <v>2</v>
      </c>
      <c r="AU2207" s="95">
        <v>51</v>
      </c>
      <c r="AV2207" s="97">
        <v>37</v>
      </c>
      <c r="AW2207" s="100">
        <f t="shared" si="821"/>
        <v>51037</v>
      </c>
      <c r="AY2207" s="7" t="s">
        <v>1461</v>
      </c>
    </row>
    <row r="2208" spans="1:51" ht="13" hidden="1" customHeight="1" outlineLevel="1">
      <c r="A2208" t="s">
        <v>2056</v>
      </c>
      <c r="B2208" t="s">
        <v>1932</v>
      </c>
      <c r="C2208" s="1">
        <f t="shared" si="810"/>
        <v>101132</v>
      </c>
      <c r="D2208" s="7">
        <f>IF(N2208&gt;0, RANK(N2208,(N2208:P2208,Q2208:AE2208)),0)</f>
        <v>2</v>
      </c>
      <c r="E2208" s="7">
        <f>IF(O2208&gt;0,RANK(O2208,(N2208:P2208,Q2208:AE2208)),0)</f>
        <v>1</v>
      </c>
      <c r="F2208" s="7">
        <f>IF(P2208&gt;0,RANK(P2208,(N2208:P2208,Q2208:AE2208)),0)</f>
        <v>0</v>
      </c>
      <c r="G2208" s="1">
        <f t="shared" si="811"/>
        <v>8815</v>
      </c>
      <c r="H2208" s="2">
        <f t="shared" si="812"/>
        <v>8.7163311315903963E-2</v>
      </c>
      <c r="I2208" s="2"/>
      <c r="J2208" s="2">
        <f t="shared" si="813"/>
        <v>0.43992999248506903</v>
      </c>
      <c r="K2208" s="2">
        <f t="shared" si="814"/>
        <v>0.52709330380097297</v>
      </c>
      <c r="L2208" s="2">
        <f t="shared" si="815"/>
        <v>0</v>
      </c>
      <c r="M2208" s="2">
        <f t="shared" si="816"/>
        <v>3.2976703713958E-2</v>
      </c>
      <c r="N2208" s="55">
        <v>44491</v>
      </c>
      <c r="O2208" s="55">
        <v>53306</v>
      </c>
      <c r="Q2208" s="55">
        <v>3272</v>
      </c>
      <c r="X2208" s="55">
        <v>63</v>
      </c>
      <c r="AG2208" s="7">
        <f>IF(Q2208&gt;0,RANK(Q2208,(N2208:P2208,Q2208:AE2208)),0)</f>
        <v>3</v>
      </c>
      <c r="AH2208" s="7">
        <f>IF(R2208&gt;0,RANK(R2208,(N2208:P2208,Q2208:AE2208)),0)</f>
        <v>0</v>
      </c>
      <c r="AI2208" s="7">
        <f>IF(T2208&gt;0,RANK(T2208,(N2208:P2208,Q2208:AE2208)),0)</f>
        <v>0</v>
      </c>
      <c r="AJ2208" s="7">
        <f>IF(S2208&gt;0,RANK(S2208,(N2208:P2208,Q2208:AE2208)),0)</f>
        <v>0</v>
      </c>
      <c r="AK2208" s="2">
        <f t="shared" si="817"/>
        <v>3.235375548787723E-2</v>
      </c>
      <c r="AL2208" s="2">
        <f t="shared" si="818"/>
        <v>0</v>
      </c>
      <c r="AM2208" s="2">
        <f t="shared" si="819"/>
        <v>0</v>
      </c>
      <c r="AN2208" s="2">
        <f t="shared" si="820"/>
        <v>0</v>
      </c>
      <c r="AP2208" t="s">
        <v>2056</v>
      </c>
      <c r="AQ2208" t="s">
        <v>1932</v>
      </c>
      <c r="AT2208">
        <v>2</v>
      </c>
      <c r="AU2208" s="95">
        <v>51</v>
      </c>
      <c r="AV2208" s="97">
        <v>41</v>
      </c>
      <c r="AW2208" s="100">
        <f t="shared" si="821"/>
        <v>51041</v>
      </c>
      <c r="AY2208" s="7" t="s">
        <v>1461</v>
      </c>
    </row>
    <row r="2209" spans="1:51" ht="13" hidden="1" customHeight="1" outlineLevel="1">
      <c r="A2209" t="s">
        <v>1281</v>
      </c>
      <c r="B2209" t="s">
        <v>1932</v>
      </c>
      <c r="C2209" s="1">
        <f t="shared" si="810"/>
        <v>4993</v>
      </c>
      <c r="D2209" s="7">
        <f>IF(N2209&gt;0, RANK(N2209,(N2209:P2209,Q2209:AE2209)),0)</f>
        <v>2</v>
      </c>
      <c r="E2209" s="7">
        <f>IF(O2209&gt;0,RANK(O2209,(N2209:P2209,Q2209:AE2209)),0)</f>
        <v>1</v>
      </c>
      <c r="F2209" s="7">
        <f>IF(P2209&gt;0,RANK(P2209,(N2209:P2209,Q2209:AE2209)),0)</f>
        <v>0</v>
      </c>
      <c r="G2209" s="1">
        <f t="shared" si="811"/>
        <v>939</v>
      </c>
      <c r="H2209" s="2">
        <f t="shared" si="812"/>
        <v>0.18806328860404567</v>
      </c>
      <c r="I2209" s="2"/>
      <c r="J2209" s="2">
        <f t="shared" si="813"/>
        <v>0.39134788704185858</v>
      </c>
      <c r="K2209" s="2">
        <f t="shared" si="814"/>
        <v>0.57941117564590428</v>
      </c>
      <c r="L2209" s="2">
        <f t="shared" si="815"/>
        <v>0</v>
      </c>
      <c r="M2209" s="2">
        <f t="shared" si="816"/>
        <v>2.9240937312237203E-2</v>
      </c>
      <c r="N2209" s="55">
        <v>1954</v>
      </c>
      <c r="O2209" s="55">
        <v>2893</v>
      </c>
      <c r="Q2209" s="55">
        <v>143</v>
      </c>
      <c r="X2209" s="55">
        <v>3</v>
      </c>
      <c r="AG2209" s="7">
        <f>IF(Q2209&gt;0,RANK(Q2209,(N2209:P2209,Q2209:AE2209)),0)</f>
        <v>3</v>
      </c>
      <c r="AH2209" s="7">
        <f>IF(R2209&gt;0,RANK(R2209,(N2209:P2209,Q2209:AE2209)),0)</f>
        <v>0</v>
      </c>
      <c r="AI2209" s="7">
        <f>IF(T2209&gt;0,RANK(T2209,(N2209:P2209,Q2209:AE2209)),0)</f>
        <v>0</v>
      </c>
      <c r="AJ2209" s="7">
        <f>IF(S2209&gt;0,RANK(S2209,(N2209:P2209,Q2209:AE2209)),0)</f>
        <v>0</v>
      </c>
      <c r="AK2209" s="2">
        <f t="shared" si="817"/>
        <v>2.8640096134588424E-2</v>
      </c>
      <c r="AL2209" s="2">
        <f t="shared" si="818"/>
        <v>0</v>
      </c>
      <c r="AM2209" s="2">
        <f t="shared" si="819"/>
        <v>0</v>
      </c>
      <c r="AN2209" s="2">
        <f t="shared" si="820"/>
        <v>0</v>
      </c>
      <c r="AP2209" t="s">
        <v>1281</v>
      </c>
      <c r="AQ2209" t="s">
        <v>1932</v>
      </c>
      <c r="AT2209">
        <v>2</v>
      </c>
      <c r="AU2209" s="95">
        <v>51</v>
      </c>
      <c r="AV2209" s="97">
        <v>43</v>
      </c>
      <c r="AW2209" s="100">
        <f t="shared" si="821"/>
        <v>51043</v>
      </c>
      <c r="AY2209" s="7" t="s">
        <v>1461</v>
      </c>
    </row>
    <row r="2210" spans="1:51" ht="13" hidden="1" customHeight="1" outlineLevel="1">
      <c r="A2210" t="s">
        <v>2491</v>
      </c>
      <c r="B2210" t="s">
        <v>1932</v>
      </c>
      <c r="C2210" s="1">
        <f t="shared" si="810"/>
        <v>1621</v>
      </c>
      <c r="D2210" s="7">
        <f>IF(N2210&gt;0, RANK(N2210,(N2210:P2210,Q2210:AE2210)),0)</f>
        <v>2</v>
      </c>
      <c r="E2210" s="7">
        <f>IF(O2210&gt;0,RANK(O2210,(N2210:P2210,Q2210:AE2210)),0)</f>
        <v>1</v>
      </c>
      <c r="F2210" s="7">
        <f>IF(P2210&gt;0,RANK(P2210,(N2210:P2210,Q2210:AE2210)),0)</f>
        <v>0</v>
      </c>
      <c r="G2210" s="1">
        <f t="shared" si="811"/>
        <v>452</v>
      </c>
      <c r="H2210" s="2">
        <f t="shared" si="812"/>
        <v>0.27884022208513265</v>
      </c>
      <c r="I2210" s="2"/>
      <c r="J2210" s="2">
        <f t="shared" si="813"/>
        <v>0.34484885872917953</v>
      </c>
      <c r="K2210" s="2">
        <f t="shared" si="814"/>
        <v>0.62368908081431218</v>
      </c>
      <c r="L2210" s="2">
        <f t="shared" si="815"/>
        <v>0</v>
      </c>
      <c r="M2210" s="2">
        <f t="shared" si="816"/>
        <v>3.1462060456508234E-2</v>
      </c>
      <c r="N2210" s="55">
        <v>559</v>
      </c>
      <c r="O2210" s="55">
        <v>1011</v>
      </c>
      <c r="Q2210" s="55">
        <v>49</v>
      </c>
      <c r="X2210" s="55">
        <v>2</v>
      </c>
      <c r="AG2210" s="7">
        <f>IF(Q2210&gt;0,RANK(Q2210,(N2210:P2210,Q2210:AE2210)),0)</f>
        <v>3</v>
      </c>
      <c r="AH2210" s="7">
        <f>IF(R2210&gt;0,RANK(R2210,(N2210:P2210,Q2210:AE2210)),0)</f>
        <v>0</v>
      </c>
      <c r="AI2210" s="7">
        <f>IF(T2210&gt;0,RANK(T2210,(N2210:P2210,Q2210:AE2210)),0)</f>
        <v>0</v>
      </c>
      <c r="AJ2210" s="7">
        <f>IF(S2210&gt;0,RANK(S2210,(N2210:P2210,Q2210:AE2210)),0)</f>
        <v>0</v>
      </c>
      <c r="AK2210" s="2">
        <f t="shared" si="817"/>
        <v>3.0228254164096236E-2</v>
      </c>
      <c r="AL2210" s="2">
        <f t="shared" si="818"/>
        <v>0</v>
      </c>
      <c r="AM2210" s="2">
        <f t="shared" si="819"/>
        <v>0</v>
      </c>
      <c r="AN2210" s="2">
        <f t="shared" si="820"/>
        <v>0</v>
      </c>
      <c r="AP2210" t="s">
        <v>2491</v>
      </c>
      <c r="AQ2210" t="s">
        <v>1932</v>
      </c>
      <c r="AT2210">
        <v>2</v>
      </c>
      <c r="AU2210" s="95">
        <v>51</v>
      </c>
      <c r="AV2210" s="97">
        <v>45</v>
      </c>
      <c r="AW2210" s="100">
        <f t="shared" si="821"/>
        <v>51045</v>
      </c>
      <c r="AY2210" s="7" t="s">
        <v>1461</v>
      </c>
    </row>
    <row r="2211" spans="1:51" ht="13" hidden="1" customHeight="1" outlineLevel="1">
      <c r="A2211" t="s">
        <v>373</v>
      </c>
      <c r="B2211" t="s">
        <v>1932</v>
      </c>
      <c r="C2211" s="1">
        <f t="shared" si="810"/>
        <v>11621</v>
      </c>
      <c r="D2211" s="7">
        <f>IF(N2211&gt;0, RANK(N2211,(N2211:P2211,Q2211:AE2211)),0)</f>
        <v>2</v>
      </c>
      <c r="E2211" s="7">
        <f>IF(O2211&gt;0,RANK(O2211,(N2211:P2211,Q2211:AE2211)),0)</f>
        <v>1</v>
      </c>
      <c r="F2211" s="7">
        <f>IF(P2211&gt;0,RANK(P2211,(N2211:P2211,Q2211:AE2211)),0)</f>
        <v>0</v>
      </c>
      <c r="G2211" s="1">
        <f t="shared" si="811"/>
        <v>3664</v>
      </c>
      <c r="H2211" s="2">
        <f t="shared" si="812"/>
        <v>0.31529128302211512</v>
      </c>
      <c r="I2211" s="2"/>
      <c r="J2211" s="2">
        <f t="shared" si="813"/>
        <v>0.32897341020566218</v>
      </c>
      <c r="K2211" s="2">
        <f t="shared" si="814"/>
        <v>0.64426469322777735</v>
      </c>
      <c r="L2211" s="2">
        <f t="shared" si="815"/>
        <v>0</v>
      </c>
      <c r="M2211" s="2">
        <f t="shared" si="816"/>
        <v>2.6761896566560472E-2</v>
      </c>
      <c r="N2211" s="55">
        <v>3823</v>
      </c>
      <c r="O2211" s="55">
        <v>7487</v>
      </c>
      <c r="Q2211" s="55">
        <v>303</v>
      </c>
      <c r="X2211" s="55">
        <v>8</v>
      </c>
      <c r="AG2211" s="7">
        <f>IF(Q2211&gt;0,RANK(Q2211,(N2211:P2211,Q2211:AE2211)),0)</f>
        <v>3</v>
      </c>
      <c r="AH2211" s="7">
        <f>IF(R2211&gt;0,RANK(R2211,(N2211:P2211,Q2211:AE2211)),0)</f>
        <v>0</v>
      </c>
      <c r="AI2211" s="7">
        <f>IF(T2211&gt;0,RANK(T2211,(N2211:P2211,Q2211:AE2211)),0)</f>
        <v>0</v>
      </c>
      <c r="AJ2211" s="7">
        <f>IF(S2211&gt;0,RANK(S2211,(N2211:P2211,Q2211:AE2211)),0)</f>
        <v>0</v>
      </c>
      <c r="AK2211" s="2">
        <f t="shared" si="817"/>
        <v>2.6073487651665089E-2</v>
      </c>
      <c r="AL2211" s="2">
        <f t="shared" si="818"/>
        <v>0</v>
      </c>
      <c r="AM2211" s="2">
        <f t="shared" si="819"/>
        <v>0</v>
      </c>
      <c r="AN2211" s="2">
        <f t="shared" si="820"/>
        <v>0</v>
      </c>
      <c r="AP2211" t="s">
        <v>373</v>
      </c>
      <c r="AQ2211" t="s">
        <v>1932</v>
      </c>
      <c r="AT2211">
        <v>2</v>
      </c>
      <c r="AU2211" s="95">
        <v>51</v>
      </c>
      <c r="AV2211" s="97">
        <v>47</v>
      </c>
      <c r="AW2211" s="100">
        <f t="shared" si="821"/>
        <v>51047</v>
      </c>
      <c r="AY2211" s="7" t="s">
        <v>1461</v>
      </c>
    </row>
    <row r="2212" spans="1:51" ht="13" hidden="1" customHeight="1" outlineLevel="1">
      <c r="A2212" t="s">
        <v>161</v>
      </c>
      <c r="B2212" t="s">
        <v>1932</v>
      </c>
      <c r="C2212" s="1">
        <f t="shared" si="810"/>
        <v>2776</v>
      </c>
      <c r="D2212" s="7">
        <f>IF(N2212&gt;0, RANK(N2212,(N2212:P2212,Q2212:AE2212)),0)</f>
        <v>2</v>
      </c>
      <c r="E2212" s="7">
        <f>IF(O2212&gt;0,RANK(O2212,(N2212:P2212,Q2212:AE2212)),0)</f>
        <v>1</v>
      </c>
      <c r="F2212" s="7">
        <f>IF(P2212&gt;0,RANK(P2212,(N2212:P2212,Q2212:AE2212)),0)</f>
        <v>0</v>
      </c>
      <c r="G2212" s="1">
        <f t="shared" si="811"/>
        <v>223</v>
      </c>
      <c r="H2212" s="2">
        <f t="shared" si="812"/>
        <v>8.0331412103746391E-2</v>
      </c>
      <c r="I2212" s="2"/>
      <c r="J2212" s="2">
        <f t="shared" si="813"/>
        <v>0.44236311239193082</v>
      </c>
      <c r="K2212" s="2">
        <f t="shared" si="814"/>
        <v>0.52269452449567722</v>
      </c>
      <c r="L2212" s="2">
        <f t="shared" si="815"/>
        <v>0</v>
      </c>
      <c r="M2212" s="2">
        <f t="shared" si="816"/>
        <v>3.4942363112391961E-2</v>
      </c>
      <c r="N2212" s="55">
        <v>1228</v>
      </c>
      <c r="O2212" s="55">
        <v>1451</v>
      </c>
      <c r="Q2212" s="55">
        <v>93</v>
      </c>
      <c r="X2212" s="55">
        <v>4</v>
      </c>
      <c r="AG2212" s="7">
        <f>IF(Q2212&gt;0,RANK(Q2212,(N2212:P2212,Q2212:AE2212)),0)</f>
        <v>3</v>
      </c>
      <c r="AH2212" s="7">
        <f>IF(R2212&gt;0,RANK(R2212,(N2212:P2212,Q2212:AE2212)),0)</f>
        <v>0</v>
      </c>
      <c r="AI2212" s="7">
        <f>IF(T2212&gt;0,RANK(T2212,(N2212:P2212,Q2212:AE2212)),0)</f>
        <v>0</v>
      </c>
      <c r="AJ2212" s="7">
        <f>IF(S2212&gt;0,RANK(S2212,(N2212:P2212,Q2212:AE2212)),0)</f>
        <v>0</v>
      </c>
      <c r="AK2212" s="2">
        <f t="shared" si="817"/>
        <v>3.35014409221902E-2</v>
      </c>
      <c r="AL2212" s="2">
        <f t="shared" si="818"/>
        <v>0</v>
      </c>
      <c r="AM2212" s="2">
        <f t="shared" si="819"/>
        <v>0</v>
      </c>
      <c r="AN2212" s="2">
        <f t="shared" si="820"/>
        <v>0</v>
      </c>
      <c r="AP2212" t="s">
        <v>161</v>
      </c>
      <c r="AQ2212" t="s">
        <v>1932</v>
      </c>
      <c r="AT2212">
        <v>2</v>
      </c>
      <c r="AU2212" s="95">
        <v>51</v>
      </c>
      <c r="AV2212" s="97">
        <v>49</v>
      </c>
      <c r="AW2212" s="100">
        <f t="shared" si="821"/>
        <v>51049</v>
      </c>
      <c r="AY2212" s="7" t="s">
        <v>1461</v>
      </c>
    </row>
    <row r="2213" spans="1:51" ht="13" hidden="1" customHeight="1" outlineLevel="1">
      <c r="A2213" t="s">
        <v>1380</v>
      </c>
      <c r="B2213" t="s">
        <v>1932</v>
      </c>
      <c r="C2213" s="1">
        <f t="shared" si="810"/>
        <v>3376</v>
      </c>
      <c r="D2213" s="7">
        <f>IF(N2213&gt;0, RANK(N2213,(N2213:P2213,Q2213:AE2213)),0)</f>
        <v>2</v>
      </c>
      <c r="E2213" s="7">
        <f>IF(O2213&gt;0,RANK(O2213,(N2213:P2213,Q2213:AE2213)),0)</f>
        <v>1</v>
      </c>
      <c r="F2213" s="7">
        <f>IF(P2213&gt;0,RANK(P2213,(N2213:P2213,Q2213:AE2213)),0)</f>
        <v>0</v>
      </c>
      <c r="G2213" s="1">
        <f t="shared" si="811"/>
        <v>481</v>
      </c>
      <c r="H2213" s="2">
        <f t="shared" ref="H2213:H2276" si="822">IF(C2213&gt;0,G2213/C2213,0)</f>
        <v>0.14247630331753555</v>
      </c>
      <c r="I2213" s="2"/>
      <c r="J2213" s="2">
        <f t="shared" si="813"/>
        <v>0.41943127962085308</v>
      </c>
      <c r="K2213" s="2">
        <f t="shared" si="814"/>
        <v>0.56190758293838861</v>
      </c>
      <c r="L2213" s="2">
        <f t="shared" si="815"/>
        <v>0</v>
      </c>
      <c r="M2213" s="2">
        <f t="shared" si="816"/>
        <v>1.8661137440758369E-2</v>
      </c>
      <c r="N2213" s="55">
        <v>1416</v>
      </c>
      <c r="O2213" s="55">
        <v>1897</v>
      </c>
      <c r="Q2213" s="55">
        <v>40</v>
      </c>
      <c r="X2213" s="55">
        <v>23</v>
      </c>
      <c r="AG2213" s="7">
        <f>IF(Q2213&gt;0,RANK(Q2213,(N2213:P2213,Q2213:AE2213)),0)</f>
        <v>3</v>
      </c>
      <c r="AH2213" s="7">
        <f>IF(R2213&gt;0,RANK(R2213,(N2213:P2213,Q2213:AE2213)),0)</f>
        <v>0</v>
      </c>
      <c r="AI2213" s="7">
        <f>IF(T2213&gt;0,RANK(T2213,(N2213:P2213,Q2213:AE2213)),0)</f>
        <v>0</v>
      </c>
      <c r="AJ2213" s="7">
        <f>IF(S2213&gt;0,RANK(S2213,(N2213:P2213,Q2213:AE2213)),0)</f>
        <v>0</v>
      </c>
      <c r="AK2213" s="2">
        <f t="shared" si="817"/>
        <v>1.1848341232227487E-2</v>
      </c>
      <c r="AL2213" s="2">
        <f t="shared" si="818"/>
        <v>0</v>
      </c>
      <c r="AM2213" s="2">
        <f t="shared" si="819"/>
        <v>0</v>
      </c>
      <c r="AN2213" s="2">
        <f t="shared" si="820"/>
        <v>0</v>
      </c>
      <c r="AP2213" t="s">
        <v>1380</v>
      </c>
      <c r="AQ2213" t="s">
        <v>1932</v>
      </c>
      <c r="AT2213">
        <v>2</v>
      </c>
      <c r="AU2213" s="95">
        <v>51</v>
      </c>
      <c r="AV2213" s="97">
        <v>51</v>
      </c>
      <c r="AW2213" s="100">
        <f t="shared" si="821"/>
        <v>51051</v>
      </c>
      <c r="AY2213" s="7" t="s">
        <v>1461</v>
      </c>
    </row>
    <row r="2214" spans="1:51" ht="13" hidden="1" customHeight="1" outlineLevel="1">
      <c r="A2214" t="s">
        <v>1779</v>
      </c>
      <c r="B2214" t="s">
        <v>1932</v>
      </c>
      <c r="C2214" s="1">
        <f t="shared" si="810"/>
        <v>7323</v>
      </c>
      <c r="D2214" s="7">
        <f>IF(N2214&gt;0, RANK(N2214,(N2214:P2214,Q2214:AE2214)),0)</f>
        <v>2</v>
      </c>
      <c r="E2214" s="7">
        <f>IF(O2214&gt;0,RANK(O2214,(N2214:P2214,Q2214:AE2214)),0)</f>
        <v>1</v>
      </c>
      <c r="F2214" s="7">
        <f>IF(P2214&gt;0,RANK(P2214,(N2214:P2214,Q2214:AE2214)),0)</f>
        <v>0</v>
      </c>
      <c r="G2214" s="1">
        <f t="shared" si="811"/>
        <v>227</v>
      </c>
      <c r="H2214" s="2">
        <f t="shared" si="822"/>
        <v>3.0998224771268606E-2</v>
      </c>
      <c r="I2214" s="2"/>
      <c r="J2214" s="2">
        <f t="shared" si="813"/>
        <v>0.47343984705721698</v>
      </c>
      <c r="K2214" s="2">
        <f t="shared" si="814"/>
        <v>0.50443807182848555</v>
      </c>
      <c r="L2214" s="2">
        <f t="shared" si="815"/>
        <v>0</v>
      </c>
      <c r="M2214" s="2">
        <f t="shared" si="816"/>
        <v>2.2122081114297476E-2</v>
      </c>
      <c r="N2214" s="55">
        <v>3467</v>
      </c>
      <c r="O2214" s="55">
        <v>3694</v>
      </c>
      <c r="Q2214" s="55">
        <v>146</v>
      </c>
      <c r="X2214" s="55">
        <v>16</v>
      </c>
      <c r="AG2214" s="7">
        <f>IF(Q2214&gt;0,RANK(Q2214,(N2214:P2214,Q2214:AE2214)),0)</f>
        <v>3</v>
      </c>
      <c r="AH2214" s="7">
        <f>IF(R2214&gt;0,RANK(R2214,(N2214:P2214,Q2214:AE2214)),0)</f>
        <v>0</v>
      </c>
      <c r="AI2214" s="7">
        <f>IF(T2214&gt;0,RANK(T2214,(N2214:P2214,Q2214:AE2214)),0)</f>
        <v>0</v>
      </c>
      <c r="AJ2214" s="7">
        <f>IF(S2214&gt;0,RANK(S2214,(N2214:P2214,Q2214:AE2214)),0)</f>
        <v>0</v>
      </c>
      <c r="AK2214" s="2">
        <f t="shared" si="817"/>
        <v>1.9937184214119896E-2</v>
      </c>
      <c r="AL2214" s="2">
        <f t="shared" si="818"/>
        <v>0</v>
      </c>
      <c r="AM2214" s="2">
        <f t="shared" si="819"/>
        <v>0</v>
      </c>
      <c r="AN2214" s="2">
        <f t="shared" si="820"/>
        <v>0</v>
      </c>
      <c r="AP2214" t="s">
        <v>1779</v>
      </c>
      <c r="AQ2214" t="s">
        <v>1932</v>
      </c>
      <c r="AT2214">
        <v>2</v>
      </c>
      <c r="AU2214" s="95">
        <v>51</v>
      </c>
      <c r="AV2214" s="97">
        <v>53</v>
      </c>
      <c r="AW2214" s="100">
        <f t="shared" si="821"/>
        <v>51053</v>
      </c>
      <c r="AY2214" s="7" t="s">
        <v>1461</v>
      </c>
    </row>
    <row r="2215" spans="1:51" ht="13" hidden="1" customHeight="1" outlineLevel="1">
      <c r="A2215" t="s">
        <v>2492</v>
      </c>
      <c r="B2215" t="s">
        <v>1932</v>
      </c>
      <c r="C2215" s="1">
        <f t="shared" si="810"/>
        <v>3022</v>
      </c>
      <c r="D2215" s="7">
        <f>IF(N2215&gt;0, RANK(N2215,(N2215:P2215,Q2215:AE2215)),0)</f>
        <v>2</v>
      </c>
      <c r="E2215" s="7">
        <f>IF(O2215&gt;0,RANK(O2215,(N2215:P2215,Q2215:AE2215)),0)</f>
        <v>1</v>
      </c>
      <c r="F2215" s="7">
        <f>IF(P2215&gt;0,RANK(P2215,(N2215:P2215,Q2215:AE2215)),0)</f>
        <v>0</v>
      </c>
      <c r="G2215" s="1">
        <f t="shared" si="811"/>
        <v>126</v>
      </c>
      <c r="H2215" s="2">
        <f t="shared" si="822"/>
        <v>4.1694242223692918E-2</v>
      </c>
      <c r="I2215" s="2"/>
      <c r="J2215" s="2">
        <f t="shared" si="813"/>
        <v>0.46955658504301789</v>
      </c>
      <c r="K2215" s="2">
        <f t="shared" si="814"/>
        <v>0.51125082726671078</v>
      </c>
      <c r="L2215" s="2">
        <f t="shared" si="815"/>
        <v>0</v>
      </c>
      <c r="M2215" s="2">
        <f t="shared" si="816"/>
        <v>1.9192587690271323E-2</v>
      </c>
      <c r="N2215" s="55">
        <v>1419</v>
      </c>
      <c r="O2215" s="55">
        <v>1545</v>
      </c>
      <c r="Q2215" s="55">
        <v>57</v>
      </c>
      <c r="X2215" s="55">
        <v>1</v>
      </c>
      <c r="AG2215" s="7">
        <f>IF(Q2215&gt;0,RANK(Q2215,(N2215:P2215,Q2215:AE2215)),0)</f>
        <v>3</v>
      </c>
      <c r="AH2215" s="7">
        <f>IF(R2215&gt;0,RANK(R2215,(N2215:P2215,Q2215:AE2215)),0)</f>
        <v>0</v>
      </c>
      <c r="AI2215" s="7">
        <f>IF(T2215&gt;0,RANK(T2215,(N2215:P2215,Q2215:AE2215)),0)</f>
        <v>0</v>
      </c>
      <c r="AJ2215" s="7">
        <f>IF(S2215&gt;0,RANK(S2215,(N2215:P2215,Q2215:AE2215)),0)</f>
        <v>0</v>
      </c>
      <c r="AK2215" s="2">
        <f t="shared" si="817"/>
        <v>1.886168100595632E-2</v>
      </c>
      <c r="AL2215" s="2">
        <f t="shared" si="818"/>
        <v>0</v>
      </c>
      <c r="AM2215" s="2">
        <f t="shared" si="819"/>
        <v>0</v>
      </c>
      <c r="AN2215" s="2">
        <f t="shared" si="820"/>
        <v>0</v>
      </c>
      <c r="AP2215" t="s">
        <v>2492</v>
      </c>
      <c r="AQ2215" t="s">
        <v>1932</v>
      </c>
      <c r="AT2215">
        <v>2</v>
      </c>
      <c r="AU2215" s="95">
        <v>51</v>
      </c>
      <c r="AV2215" s="97">
        <v>57</v>
      </c>
      <c r="AW2215" s="100">
        <f t="shared" si="821"/>
        <v>51057</v>
      </c>
      <c r="AY2215" s="7" t="s">
        <v>1461</v>
      </c>
    </row>
    <row r="2216" spans="1:51" ht="13" hidden="1" customHeight="1" outlineLevel="1">
      <c r="A2216" t="s">
        <v>1126</v>
      </c>
      <c r="B2216" t="s">
        <v>1932</v>
      </c>
      <c r="C2216" s="1">
        <f t="shared" si="810"/>
        <v>305869</v>
      </c>
      <c r="D2216" s="7">
        <f>IF(N2216&gt;0, RANK(N2216,(N2216:P2216,Q2216:AE2216)),0)</f>
        <v>1</v>
      </c>
      <c r="E2216" s="7">
        <f>IF(O2216&gt;0,RANK(O2216,(N2216:P2216,Q2216:AE2216)),0)</f>
        <v>2</v>
      </c>
      <c r="F2216" s="7">
        <f>IF(P2216&gt;0,RANK(P2216,(N2216:P2216,Q2216:AE2216)),0)</f>
        <v>0</v>
      </c>
      <c r="G2216" s="1">
        <f t="shared" si="811"/>
        <v>53561</v>
      </c>
      <c r="H2216" s="2">
        <f t="shared" si="822"/>
        <v>0.17511091349564684</v>
      </c>
      <c r="I2216" s="2"/>
      <c r="J2216" s="2">
        <f t="shared" si="813"/>
        <v>0.57677633235143144</v>
      </c>
      <c r="K2216" s="2">
        <f t="shared" si="814"/>
        <v>0.40166541885578466</v>
      </c>
      <c r="L2216" s="2">
        <f t="shared" si="815"/>
        <v>0</v>
      </c>
      <c r="M2216" s="2">
        <f t="shared" si="816"/>
        <v>2.1558248792783896E-2</v>
      </c>
      <c r="N2216" s="55">
        <v>176418</v>
      </c>
      <c r="O2216" s="55">
        <v>122857</v>
      </c>
      <c r="Q2216" s="55">
        <v>6329</v>
      </c>
      <c r="X2216" s="55">
        <v>265</v>
      </c>
      <c r="AG2216" s="7">
        <f>IF(Q2216&gt;0,RANK(Q2216,(N2216:P2216,Q2216:AE2216)),0)</f>
        <v>3</v>
      </c>
      <c r="AH2216" s="7">
        <f>IF(R2216&gt;0,RANK(R2216,(N2216:P2216,Q2216:AE2216)),0)</f>
        <v>0</v>
      </c>
      <c r="AI2216" s="7">
        <f>IF(T2216&gt;0,RANK(T2216,(N2216:P2216,Q2216:AE2216)),0)</f>
        <v>0</v>
      </c>
      <c r="AJ2216" s="7">
        <f>IF(S2216&gt;0,RANK(S2216,(N2216:P2216,Q2216:AE2216)),0)</f>
        <v>0</v>
      </c>
      <c r="AK2216" s="2">
        <f t="shared" si="817"/>
        <v>2.0691864817944938E-2</v>
      </c>
      <c r="AL2216" s="2">
        <f t="shared" si="818"/>
        <v>0</v>
      </c>
      <c r="AM2216" s="2">
        <f t="shared" si="819"/>
        <v>0</v>
      </c>
      <c r="AN2216" s="2">
        <f t="shared" si="820"/>
        <v>0</v>
      </c>
      <c r="AP2216" t="s">
        <v>1126</v>
      </c>
      <c r="AQ2216" t="s">
        <v>1932</v>
      </c>
      <c r="AT2216">
        <v>2</v>
      </c>
      <c r="AU2216" s="95">
        <v>51</v>
      </c>
      <c r="AV2216" s="97">
        <v>59</v>
      </c>
      <c r="AW2216" s="100">
        <f t="shared" si="821"/>
        <v>51059</v>
      </c>
      <c r="AY2216" s="7" t="s">
        <v>1461</v>
      </c>
    </row>
    <row r="2217" spans="1:51" ht="13" hidden="1" customHeight="1" outlineLevel="1">
      <c r="A2217" t="s">
        <v>140</v>
      </c>
      <c r="B2217" t="s">
        <v>1932</v>
      </c>
      <c r="C2217" s="1">
        <f t="shared" si="810"/>
        <v>20615</v>
      </c>
      <c r="D2217" s="7">
        <f>IF(N2217&gt;0, RANK(N2217,(N2217:P2217,Q2217:AE2217)),0)</f>
        <v>2</v>
      </c>
      <c r="E2217" s="7">
        <f>IF(O2217&gt;0,RANK(O2217,(N2217:P2217,Q2217:AE2217)),0)</f>
        <v>1</v>
      </c>
      <c r="F2217" s="7">
        <f>IF(P2217&gt;0,RANK(P2217,(N2217:P2217,Q2217:AE2217)),0)</f>
        <v>0</v>
      </c>
      <c r="G2217" s="1">
        <f t="shared" si="811"/>
        <v>6234</v>
      </c>
      <c r="H2217" s="2">
        <f t="shared" si="822"/>
        <v>0.30240116420082463</v>
      </c>
      <c r="I2217" s="2"/>
      <c r="J2217" s="2">
        <f t="shared" si="813"/>
        <v>0.3388309483385884</v>
      </c>
      <c r="K2217" s="2">
        <f t="shared" si="814"/>
        <v>0.64123211253941304</v>
      </c>
      <c r="L2217" s="2">
        <f t="shared" si="815"/>
        <v>0</v>
      </c>
      <c r="M2217" s="2">
        <f t="shared" si="816"/>
        <v>1.9936939121998565E-2</v>
      </c>
      <c r="N2217" s="55">
        <v>6985</v>
      </c>
      <c r="O2217" s="55">
        <v>13219</v>
      </c>
      <c r="Q2217" s="55">
        <v>405</v>
      </c>
      <c r="X2217" s="55">
        <v>6</v>
      </c>
      <c r="AG2217" s="7">
        <f>IF(Q2217&gt;0,RANK(Q2217,(N2217:P2217,Q2217:AE2217)),0)</f>
        <v>3</v>
      </c>
      <c r="AH2217" s="7">
        <f>IF(R2217&gt;0,RANK(R2217,(N2217:P2217,Q2217:AE2217)),0)</f>
        <v>0</v>
      </c>
      <c r="AI2217" s="7">
        <f>IF(T2217&gt;0,RANK(T2217,(N2217:P2217,Q2217:AE2217)),0)</f>
        <v>0</v>
      </c>
      <c r="AJ2217" s="7">
        <f>IF(S2217&gt;0,RANK(S2217,(N2217:P2217,Q2217:AE2217)),0)</f>
        <v>0</v>
      </c>
      <c r="AK2217" s="2">
        <f t="shared" si="817"/>
        <v>1.9645888915837982E-2</v>
      </c>
      <c r="AL2217" s="2">
        <f t="shared" si="818"/>
        <v>0</v>
      </c>
      <c r="AM2217" s="2">
        <f t="shared" si="819"/>
        <v>0</v>
      </c>
      <c r="AN2217" s="2">
        <f t="shared" si="820"/>
        <v>0</v>
      </c>
      <c r="AP2217" t="s">
        <v>140</v>
      </c>
      <c r="AQ2217" t="s">
        <v>1932</v>
      </c>
      <c r="AT2217">
        <v>2</v>
      </c>
      <c r="AU2217" s="95">
        <v>51</v>
      </c>
      <c r="AV2217" s="97">
        <v>61</v>
      </c>
      <c r="AW2217" s="100">
        <f t="shared" si="821"/>
        <v>51061</v>
      </c>
      <c r="AY2217" s="7" t="s">
        <v>1461</v>
      </c>
    </row>
    <row r="2218" spans="1:51" ht="13" hidden="1" customHeight="1" outlineLevel="1">
      <c r="A2218" t="s">
        <v>1675</v>
      </c>
      <c r="B2218" t="s">
        <v>1932</v>
      </c>
      <c r="C2218" s="1">
        <f t="shared" si="810"/>
        <v>4621</v>
      </c>
      <c r="D2218" s="7">
        <f>IF(N2218&gt;0, RANK(N2218,(N2218:P2218,Q2218:AE2218)),0)</f>
        <v>2</v>
      </c>
      <c r="E2218" s="7">
        <f>IF(O2218&gt;0,RANK(O2218,(N2218:P2218,Q2218:AE2218)),0)</f>
        <v>1</v>
      </c>
      <c r="F2218" s="7">
        <f>IF(P2218&gt;0,RANK(P2218,(N2218:P2218,Q2218:AE2218)),0)</f>
        <v>0</v>
      </c>
      <c r="G2218" s="1">
        <f t="shared" si="811"/>
        <v>669</v>
      </c>
      <c r="H2218" s="2">
        <f t="shared" si="822"/>
        <v>0.14477385847219218</v>
      </c>
      <c r="I2218" s="2"/>
      <c r="J2218" s="2">
        <f t="shared" si="813"/>
        <v>0.40878597706124215</v>
      </c>
      <c r="K2218" s="2">
        <f t="shared" si="814"/>
        <v>0.55355983553343435</v>
      </c>
      <c r="L2218" s="2">
        <f t="shared" si="815"/>
        <v>0</v>
      </c>
      <c r="M2218" s="2">
        <f t="shared" si="816"/>
        <v>3.7654187405323558E-2</v>
      </c>
      <c r="N2218" s="55">
        <v>1889</v>
      </c>
      <c r="O2218" s="55">
        <v>2558</v>
      </c>
      <c r="Q2218" s="55">
        <v>163</v>
      </c>
      <c r="X2218" s="55">
        <v>11</v>
      </c>
      <c r="AG2218" s="7">
        <f>IF(Q2218&gt;0,RANK(Q2218,(N2218:P2218,Q2218:AE2218)),0)</f>
        <v>3</v>
      </c>
      <c r="AH2218" s="7">
        <f>IF(R2218&gt;0,RANK(R2218,(N2218:P2218,Q2218:AE2218)),0)</f>
        <v>0</v>
      </c>
      <c r="AI2218" s="7">
        <f>IF(T2218&gt;0,RANK(T2218,(N2218:P2218,Q2218:AE2218)),0)</f>
        <v>0</v>
      </c>
      <c r="AJ2218" s="7">
        <f>IF(S2218&gt;0,RANK(S2218,(N2218:P2218,Q2218:AE2218)),0)</f>
        <v>0</v>
      </c>
      <c r="AK2218" s="2">
        <f t="shared" si="817"/>
        <v>3.5273750270504223E-2</v>
      </c>
      <c r="AL2218" s="2">
        <f t="shared" si="818"/>
        <v>0</v>
      </c>
      <c r="AM2218" s="2">
        <f t="shared" si="819"/>
        <v>0</v>
      </c>
      <c r="AN2218" s="2">
        <f t="shared" si="820"/>
        <v>0</v>
      </c>
      <c r="AP2218" t="s">
        <v>1675</v>
      </c>
      <c r="AQ2218" t="s">
        <v>1932</v>
      </c>
      <c r="AT2218">
        <v>2</v>
      </c>
      <c r="AU2218" s="95">
        <v>51</v>
      </c>
      <c r="AV2218" s="97">
        <v>63</v>
      </c>
      <c r="AW2218" s="100">
        <f t="shared" si="821"/>
        <v>51063</v>
      </c>
      <c r="AY2218" s="7" t="s">
        <v>1461</v>
      </c>
    </row>
    <row r="2219" spans="1:51" ht="13" hidden="1" customHeight="1" outlineLevel="1">
      <c r="A2219" t="s">
        <v>1872</v>
      </c>
      <c r="B2219" t="s">
        <v>1932</v>
      </c>
      <c r="C2219" s="1">
        <f t="shared" si="810"/>
        <v>8325</v>
      </c>
      <c r="D2219" s="7">
        <f>IF(N2219&gt;0, RANK(N2219,(N2219:P2219,Q2219:AE2219)),0)</f>
        <v>2</v>
      </c>
      <c r="E2219" s="7">
        <f>IF(O2219&gt;0,RANK(O2219,(N2219:P2219,Q2219:AE2219)),0)</f>
        <v>1</v>
      </c>
      <c r="F2219" s="7">
        <f>IF(P2219&gt;0,RANK(P2219,(N2219:P2219,Q2219:AE2219)),0)</f>
        <v>0</v>
      </c>
      <c r="G2219" s="1">
        <f t="shared" si="811"/>
        <v>917</v>
      </c>
      <c r="H2219" s="2">
        <f t="shared" si="822"/>
        <v>0.11015015015015014</v>
      </c>
      <c r="I2219" s="2"/>
      <c r="J2219" s="2">
        <f t="shared" si="813"/>
        <v>0.42798798798798798</v>
      </c>
      <c r="K2219" s="2">
        <f t="shared" si="814"/>
        <v>0.53813813813813816</v>
      </c>
      <c r="L2219" s="2">
        <f t="shared" si="815"/>
        <v>0</v>
      </c>
      <c r="M2219" s="2">
        <f t="shared" si="816"/>
        <v>3.3873873873873861E-2</v>
      </c>
      <c r="N2219" s="55">
        <v>3563</v>
      </c>
      <c r="O2219" s="55">
        <v>4480</v>
      </c>
      <c r="Q2219" s="55">
        <v>274</v>
      </c>
      <c r="X2219" s="55">
        <v>8</v>
      </c>
      <c r="AG2219" s="7">
        <f>IF(Q2219&gt;0,RANK(Q2219,(N2219:P2219,Q2219:AE2219)),0)</f>
        <v>3</v>
      </c>
      <c r="AH2219" s="7">
        <f>IF(R2219&gt;0,RANK(R2219,(N2219:P2219,Q2219:AE2219)),0)</f>
        <v>0</v>
      </c>
      <c r="AI2219" s="7">
        <f>IF(T2219&gt;0,RANK(T2219,(N2219:P2219,Q2219:AE2219)),0)</f>
        <v>0</v>
      </c>
      <c r="AJ2219" s="7">
        <f>IF(S2219&gt;0,RANK(S2219,(N2219:P2219,Q2219:AE2219)),0)</f>
        <v>0</v>
      </c>
      <c r="AK2219" s="2">
        <f t="shared" si="817"/>
        <v>3.2912912912912914E-2</v>
      </c>
      <c r="AL2219" s="2">
        <f t="shared" si="818"/>
        <v>0</v>
      </c>
      <c r="AM2219" s="2">
        <f t="shared" si="819"/>
        <v>0</v>
      </c>
      <c r="AN2219" s="2">
        <f t="shared" si="820"/>
        <v>0</v>
      </c>
      <c r="AP2219" t="s">
        <v>1872</v>
      </c>
      <c r="AQ2219" t="s">
        <v>1932</v>
      </c>
      <c r="AT2219">
        <v>2</v>
      </c>
      <c r="AU2219" s="95">
        <v>51</v>
      </c>
      <c r="AV2219" s="97">
        <v>65</v>
      </c>
      <c r="AW2219" s="100">
        <f t="shared" si="821"/>
        <v>51065</v>
      </c>
      <c r="AY2219" s="7" t="s">
        <v>1461</v>
      </c>
    </row>
    <row r="2220" spans="1:51" ht="13" hidden="1" customHeight="1" outlineLevel="1">
      <c r="A2220" t="s">
        <v>2389</v>
      </c>
      <c r="B2220" t="s">
        <v>1932</v>
      </c>
      <c r="C2220" s="1">
        <f t="shared" ref="C2220:C2251" si="823">SUM(N2220:AE2220)</f>
        <v>15729</v>
      </c>
      <c r="D2220" s="7">
        <f>IF(N2220&gt;0, RANK(N2220,(N2220:P2220,Q2220:AE2220)),0)</f>
        <v>2</v>
      </c>
      <c r="E2220" s="7">
        <f>IF(O2220&gt;0,RANK(O2220,(N2220:P2220,Q2220:AE2220)),0)</f>
        <v>1</v>
      </c>
      <c r="F2220" s="7">
        <f>IF(P2220&gt;0,RANK(P2220,(N2220:P2220,Q2220:AE2220)),0)</f>
        <v>0</v>
      </c>
      <c r="G2220" s="1">
        <f t="shared" ref="G2220:G2251" si="824">IF(C2220&gt;0,MAX(N2220:U2220)-LARGE(N2220:U2220,2),0)</f>
        <v>4014</v>
      </c>
      <c r="H2220" s="2">
        <f t="shared" si="822"/>
        <v>0.25519740606522984</v>
      </c>
      <c r="I2220" s="2"/>
      <c r="J2220" s="2">
        <f t="shared" ref="J2220:J2251" si="825">IF($C2220=0,"-",N2220/$C2220)</f>
        <v>0.35920910420242863</v>
      </c>
      <c r="K2220" s="2">
        <f t="shared" ref="K2220:K2251" si="826">IF($C2220=0,"-",O2220/$C2220)</f>
        <v>0.61440651026765847</v>
      </c>
      <c r="L2220" s="2">
        <f t="shared" ref="L2220:L2251" si="827">IF($C2220=0,"-",P2220/$C2220)</f>
        <v>0</v>
      </c>
      <c r="M2220" s="2">
        <f t="shared" ref="M2220:M2251" si="828">IF(C2220=0,"-",(1-J2220-K2220-L2220))</f>
        <v>2.6384385529912957E-2</v>
      </c>
      <c r="N2220" s="55">
        <v>5650</v>
      </c>
      <c r="O2220" s="55">
        <v>9664</v>
      </c>
      <c r="Q2220" s="55">
        <v>408</v>
      </c>
      <c r="X2220" s="55">
        <v>7</v>
      </c>
      <c r="AG2220" s="7">
        <f>IF(Q2220&gt;0,RANK(Q2220,(N2220:P2220,Q2220:AE2220)),0)</f>
        <v>3</v>
      </c>
      <c r="AH2220" s="7">
        <f>IF(R2220&gt;0,RANK(R2220,(N2220:P2220,Q2220:AE2220)),0)</f>
        <v>0</v>
      </c>
      <c r="AI2220" s="7">
        <f>IF(T2220&gt;0,RANK(T2220,(N2220:P2220,Q2220:AE2220)),0)</f>
        <v>0</v>
      </c>
      <c r="AJ2220" s="7">
        <f>IF(S2220&gt;0,RANK(S2220,(N2220:P2220,Q2220:AE2220)),0)</f>
        <v>0</v>
      </c>
      <c r="AK2220" s="2">
        <f t="shared" ref="AK2220:AK2251" si="829">IF($C2220=0,"-",Q2220/$C2220)</f>
        <v>2.59393477016975E-2</v>
      </c>
      <c r="AL2220" s="2">
        <f t="shared" ref="AL2220:AL2251" si="830">IF($C2220=0,"-",R2220/$C2220)</f>
        <v>0</v>
      </c>
      <c r="AM2220" s="2">
        <f t="shared" ref="AM2220:AM2251" si="831">IF($C2220=0,"-",T2220/$C2220)</f>
        <v>0</v>
      </c>
      <c r="AN2220" s="2">
        <f t="shared" ref="AN2220:AN2251" si="832">IF($C2220=0,"-",S2220/$C2220)</f>
        <v>0</v>
      </c>
      <c r="AP2220" t="s">
        <v>2389</v>
      </c>
      <c r="AQ2220" t="s">
        <v>1932</v>
      </c>
      <c r="AT2220">
        <v>2</v>
      </c>
      <c r="AU2220" s="95">
        <v>51</v>
      </c>
      <c r="AV2220" s="97">
        <v>67</v>
      </c>
      <c r="AW2220" s="100">
        <f t="shared" si="821"/>
        <v>51067</v>
      </c>
      <c r="AY2220" s="7" t="s">
        <v>1461</v>
      </c>
    </row>
    <row r="2221" spans="1:51" ht="13" hidden="1" customHeight="1" outlineLevel="1">
      <c r="A2221" t="s">
        <v>566</v>
      </c>
      <c r="B2221" t="s">
        <v>1932</v>
      </c>
      <c r="C2221" s="1">
        <f t="shared" si="823"/>
        <v>21953</v>
      </c>
      <c r="D2221" s="7">
        <f>IF(N2221&gt;0, RANK(N2221,(N2221:P2221,Q2221:AE2221)),0)</f>
        <v>2</v>
      </c>
      <c r="E2221" s="7">
        <f>IF(O2221&gt;0,RANK(O2221,(N2221:P2221,Q2221:AE2221)),0)</f>
        <v>1</v>
      </c>
      <c r="F2221" s="7">
        <f>IF(P2221&gt;0,RANK(P2221,(N2221:P2221,Q2221:AE2221)),0)</f>
        <v>0</v>
      </c>
      <c r="G2221" s="1">
        <f t="shared" si="824"/>
        <v>8034</v>
      </c>
      <c r="H2221" s="2">
        <f t="shared" si="822"/>
        <v>0.36596364961508676</v>
      </c>
      <c r="I2221" s="2"/>
      <c r="J2221" s="2">
        <f t="shared" si="825"/>
        <v>0.30332984102400584</v>
      </c>
      <c r="K2221" s="2">
        <f t="shared" si="826"/>
        <v>0.6692934906390926</v>
      </c>
      <c r="L2221" s="2">
        <f t="shared" si="827"/>
        <v>0</v>
      </c>
      <c r="M2221" s="2">
        <f t="shared" si="828"/>
        <v>2.7376668336901555E-2</v>
      </c>
      <c r="N2221" s="55">
        <v>6659</v>
      </c>
      <c r="O2221" s="55">
        <v>14693</v>
      </c>
      <c r="Q2221" s="55">
        <v>556</v>
      </c>
      <c r="X2221" s="55">
        <v>45</v>
      </c>
      <c r="AG2221" s="7">
        <f>IF(Q2221&gt;0,RANK(Q2221,(N2221:P2221,Q2221:AE2221)),0)</f>
        <v>3</v>
      </c>
      <c r="AH2221" s="7">
        <f>IF(R2221&gt;0,RANK(R2221,(N2221:P2221,Q2221:AE2221)),0)</f>
        <v>0</v>
      </c>
      <c r="AI2221" s="7">
        <f>IF(T2221&gt;0,RANK(T2221,(N2221:P2221,Q2221:AE2221)),0)</f>
        <v>0</v>
      </c>
      <c r="AJ2221" s="7">
        <f>IF(S2221&gt;0,RANK(S2221,(N2221:P2221,Q2221:AE2221)),0)</f>
        <v>0</v>
      </c>
      <c r="AK2221" s="2">
        <f t="shared" si="829"/>
        <v>2.5326834601193459E-2</v>
      </c>
      <c r="AL2221" s="2">
        <f t="shared" si="830"/>
        <v>0</v>
      </c>
      <c r="AM2221" s="2">
        <f t="shared" si="831"/>
        <v>0</v>
      </c>
      <c r="AN2221" s="2">
        <f t="shared" si="832"/>
        <v>0</v>
      </c>
      <c r="AP2221" t="s">
        <v>566</v>
      </c>
      <c r="AQ2221" t="s">
        <v>1932</v>
      </c>
      <c r="AT2221">
        <v>2</v>
      </c>
      <c r="AU2221" s="95">
        <v>51</v>
      </c>
      <c r="AV2221" s="97">
        <v>69</v>
      </c>
      <c r="AW2221" s="100">
        <f t="shared" si="821"/>
        <v>51069</v>
      </c>
      <c r="AY2221" s="7" t="s">
        <v>1461</v>
      </c>
    </row>
    <row r="2222" spans="1:51" ht="13" hidden="1" customHeight="1" outlineLevel="1">
      <c r="A2222" t="s">
        <v>586</v>
      </c>
      <c r="B2222" t="s">
        <v>1932</v>
      </c>
      <c r="C2222" s="1">
        <f t="shared" si="823"/>
        <v>4760</v>
      </c>
      <c r="D2222" s="7">
        <f>IF(N2222&gt;0, RANK(N2222,(N2222:P2222,Q2222:AE2222)),0)</f>
        <v>2</v>
      </c>
      <c r="E2222" s="7">
        <f>IF(O2222&gt;0,RANK(O2222,(N2222:P2222,Q2222:AE2222)),0)</f>
        <v>1</v>
      </c>
      <c r="F2222" s="7">
        <f>IF(P2222&gt;0,RANK(P2222,(N2222:P2222,Q2222:AE2222)),0)</f>
        <v>0</v>
      </c>
      <c r="G2222" s="1">
        <f t="shared" si="824"/>
        <v>1096</v>
      </c>
      <c r="H2222" s="2">
        <f t="shared" si="822"/>
        <v>0.23025210084033612</v>
      </c>
      <c r="I2222" s="2"/>
      <c r="J2222" s="2">
        <f t="shared" si="825"/>
        <v>0.36974789915966388</v>
      </c>
      <c r="K2222" s="2">
        <f t="shared" si="826"/>
        <v>0.6</v>
      </c>
      <c r="L2222" s="2">
        <f t="shared" si="827"/>
        <v>0</v>
      </c>
      <c r="M2222" s="2">
        <f t="shared" si="828"/>
        <v>3.0252100840336138E-2</v>
      </c>
      <c r="N2222" s="55">
        <v>1760</v>
      </c>
      <c r="O2222" s="55">
        <v>2856</v>
      </c>
      <c r="Q2222" s="55">
        <v>140</v>
      </c>
      <c r="X2222" s="55">
        <v>4</v>
      </c>
      <c r="AG2222" s="7">
        <f>IF(Q2222&gt;0,RANK(Q2222,(N2222:P2222,Q2222:AE2222)),0)</f>
        <v>3</v>
      </c>
      <c r="AH2222" s="7">
        <f>IF(R2222&gt;0,RANK(R2222,(N2222:P2222,Q2222:AE2222)),0)</f>
        <v>0</v>
      </c>
      <c r="AI2222" s="7">
        <f>IF(T2222&gt;0,RANK(T2222,(N2222:P2222,Q2222:AE2222)),0)</f>
        <v>0</v>
      </c>
      <c r="AJ2222" s="7">
        <f>IF(S2222&gt;0,RANK(S2222,(N2222:P2222,Q2222:AE2222)),0)</f>
        <v>0</v>
      </c>
      <c r="AK2222" s="2">
        <f t="shared" si="829"/>
        <v>2.9411764705882353E-2</v>
      </c>
      <c r="AL2222" s="2">
        <f t="shared" si="830"/>
        <v>0</v>
      </c>
      <c r="AM2222" s="2">
        <f t="shared" si="831"/>
        <v>0</v>
      </c>
      <c r="AN2222" s="2">
        <f t="shared" si="832"/>
        <v>0</v>
      </c>
      <c r="AP2222" t="s">
        <v>586</v>
      </c>
      <c r="AQ2222" t="s">
        <v>1932</v>
      </c>
      <c r="AT2222">
        <v>2</v>
      </c>
      <c r="AU2222" s="95">
        <v>51</v>
      </c>
      <c r="AV2222" s="97">
        <v>71</v>
      </c>
      <c r="AW2222" s="100">
        <f t="shared" si="821"/>
        <v>51071</v>
      </c>
      <c r="AY2222" s="7" t="s">
        <v>1461</v>
      </c>
    </row>
    <row r="2223" spans="1:51" ht="13" hidden="1" customHeight="1" outlineLevel="1">
      <c r="A2223" t="s">
        <v>461</v>
      </c>
      <c r="B2223" t="s">
        <v>1932</v>
      </c>
      <c r="C2223" s="1">
        <f t="shared" si="823"/>
        <v>10996</v>
      </c>
      <c r="D2223" s="7">
        <f>IF(N2223&gt;0, RANK(N2223,(N2223:P2223,Q2223:AE2223)),0)</f>
        <v>2</v>
      </c>
      <c r="E2223" s="7">
        <f>IF(O2223&gt;0,RANK(O2223,(N2223:P2223,Q2223:AE2223)),0)</f>
        <v>1</v>
      </c>
      <c r="F2223" s="7">
        <f>IF(P2223&gt;0,RANK(P2223,(N2223:P2223,Q2223:AE2223)),0)</f>
        <v>0</v>
      </c>
      <c r="G2223" s="1">
        <f t="shared" si="824"/>
        <v>3259</v>
      </c>
      <c r="H2223" s="2">
        <f t="shared" si="822"/>
        <v>0.29638050200072752</v>
      </c>
      <c r="I2223" s="2"/>
      <c r="J2223" s="2">
        <f t="shared" si="825"/>
        <v>0.33912331757002545</v>
      </c>
      <c r="K2223" s="2">
        <f t="shared" si="826"/>
        <v>0.63550381957075297</v>
      </c>
      <c r="L2223" s="2">
        <f t="shared" si="827"/>
        <v>0</v>
      </c>
      <c r="M2223" s="2">
        <f t="shared" si="828"/>
        <v>2.5372862859221579E-2</v>
      </c>
      <c r="N2223" s="55">
        <v>3729</v>
      </c>
      <c r="O2223" s="55">
        <v>6988</v>
      </c>
      <c r="Q2223" s="55">
        <v>278</v>
      </c>
      <c r="X2223" s="55">
        <v>1</v>
      </c>
      <c r="AG2223" s="7">
        <f>IF(Q2223&gt;0,RANK(Q2223,(N2223:P2223,Q2223:AE2223)),0)</f>
        <v>3</v>
      </c>
      <c r="AH2223" s="7">
        <f>IF(R2223&gt;0,RANK(R2223,(N2223:P2223,Q2223:AE2223)),0)</f>
        <v>0</v>
      </c>
      <c r="AI2223" s="7">
        <f>IF(T2223&gt;0,RANK(T2223,(N2223:P2223,Q2223:AE2223)),0)</f>
        <v>0</v>
      </c>
      <c r="AJ2223" s="7">
        <f>IF(S2223&gt;0,RANK(S2223,(N2223:P2223,Q2223:AE2223)),0)</f>
        <v>0</v>
      </c>
      <c r="AK2223" s="2">
        <f t="shared" si="829"/>
        <v>2.5281920698435795E-2</v>
      </c>
      <c r="AL2223" s="2">
        <f t="shared" si="830"/>
        <v>0</v>
      </c>
      <c r="AM2223" s="2">
        <f t="shared" si="831"/>
        <v>0</v>
      </c>
      <c r="AN2223" s="2">
        <f t="shared" si="832"/>
        <v>0</v>
      </c>
      <c r="AP2223" t="s">
        <v>461</v>
      </c>
      <c r="AQ2223" t="s">
        <v>1932</v>
      </c>
      <c r="AT2223">
        <v>2</v>
      </c>
      <c r="AU2223" s="95">
        <v>51</v>
      </c>
      <c r="AV2223" s="97">
        <v>73</v>
      </c>
      <c r="AW2223" s="100">
        <f t="shared" si="821"/>
        <v>51073</v>
      </c>
      <c r="AY2223" s="7" t="s">
        <v>1461</v>
      </c>
    </row>
    <row r="2224" spans="1:51" ht="13" hidden="1" customHeight="1" outlineLevel="1">
      <c r="A2224" t="s">
        <v>2293</v>
      </c>
      <c r="B2224" t="s">
        <v>1932</v>
      </c>
      <c r="C2224" s="1">
        <f t="shared" si="823"/>
        <v>9356</v>
      </c>
      <c r="D2224" s="7">
        <f>IF(N2224&gt;0, RANK(N2224,(N2224:P2224,Q2224:AE2224)),0)</f>
        <v>2</v>
      </c>
      <c r="E2224" s="7">
        <f>IF(O2224&gt;0,RANK(O2224,(N2224:P2224,Q2224:AE2224)),0)</f>
        <v>1</v>
      </c>
      <c r="F2224" s="7">
        <f>IF(P2224&gt;0,RANK(P2224,(N2224:P2224,Q2224:AE2224)),0)</f>
        <v>0</v>
      </c>
      <c r="G2224" s="1">
        <f t="shared" si="824"/>
        <v>2354</v>
      </c>
      <c r="H2224" s="2">
        <f t="shared" si="822"/>
        <v>0.25160324925181704</v>
      </c>
      <c r="I2224" s="2"/>
      <c r="J2224" s="2">
        <f t="shared" si="825"/>
        <v>0.36137238135955535</v>
      </c>
      <c r="K2224" s="2">
        <f t="shared" si="826"/>
        <v>0.61297563061137239</v>
      </c>
      <c r="L2224" s="2">
        <f t="shared" si="827"/>
        <v>0</v>
      </c>
      <c r="M2224" s="2">
        <f t="shared" si="828"/>
        <v>2.5651988029072315E-2</v>
      </c>
      <c r="N2224" s="55">
        <v>3381</v>
      </c>
      <c r="O2224" s="55">
        <v>5735</v>
      </c>
      <c r="Q2224" s="55">
        <v>235</v>
      </c>
      <c r="X2224" s="55">
        <v>5</v>
      </c>
      <c r="AG2224" s="7">
        <f>IF(Q2224&gt;0,RANK(Q2224,(N2224:P2224,Q2224:AE2224)),0)</f>
        <v>3</v>
      </c>
      <c r="AH2224" s="7">
        <f>IF(R2224&gt;0,RANK(R2224,(N2224:P2224,Q2224:AE2224)),0)</f>
        <v>0</v>
      </c>
      <c r="AI2224" s="7">
        <f>IF(T2224&gt;0,RANK(T2224,(N2224:P2224,Q2224:AE2224)),0)</f>
        <v>0</v>
      </c>
      <c r="AJ2224" s="7">
        <f>IF(S2224&gt;0,RANK(S2224,(N2224:P2224,Q2224:AE2224)),0)</f>
        <v>0</v>
      </c>
      <c r="AK2224" s="2">
        <f t="shared" si="829"/>
        <v>2.5117571611799915E-2</v>
      </c>
      <c r="AL2224" s="2">
        <f t="shared" si="830"/>
        <v>0</v>
      </c>
      <c r="AM2224" s="2">
        <f t="shared" si="831"/>
        <v>0</v>
      </c>
      <c r="AN2224" s="2">
        <f t="shared" si="832"/>
        <v>0</v>
      </c>
      <c r="AP2224" t="s">
        <v>2293</v>
      </c>
      <c r="AQ2224" t="s">
        <v>1932</v>
      </c>
      <c r="AT2224">
        <v>2</v>
      </c>
      <c r="AU2224" s="95">
        <v>51</v>
      </c>
      <c r="AV2224" s="97">
        <v>75</v>
      </c>
      <c r="AW2224" s="100">
        <f t="shared" si="821"/>
        <v>51075</v>
      </c>
      <c r="AY2224" s="7" t="s">
        <v>1461</v>
      </c>
    </row>
    <row r="2225" spans="1:51" ht="13" hidden="1" customHeight="1" outlineLevel="1">
      <c r="A2225" t="s">
        <v>775</v>
      </c>
      <c r="B2225" t="s">
        <v>1932</v>
      </c>
      <c r="C2225" s="1">
        <f t="shared" si="823"/>
        <v>4146</v>
      </c>
      <c r="D2225" s="7">
        <f>IF(N2225&gt;0, RANK(N2225,(N2225:P2225,Q2225:AE2225)),0)</f>
        <v>2</v>
      </c>
      <c r="E2225" s="7">
        <f>IF(O2225&gt;0,RANK(O2225,(N2225:P2225,Q2225:AE2225)),0)</f>
        <v>1</v>
      </c>
      <c r="F2225" s="7">
        <f>IF(P2225&gt;0,RANK(P2225,(N2225:P2225,Q2225:AE2225)),0)</f>
        <v>0</v>
      </c>
      <c r="G2225" s="1">
        <f t="shared" si="824"/>
        <v>1144</v>
      </c>
      <c r="H2225" s="2">
        <f t="shared" si="822"/>
        <v>0.27592860588519053</v>
      </c>
      <c r="I2225" s="2"/>
      <c r="J2225" s="2">
        <f t="shared" si="825"/>
        <v>0.34756391702846118</v>
      </c>
      <c r="K2225" s="2">
        <f t="shared" si="826"/>
        <v>0.62349252291365176</v>
      </c>
      <c r="L2225" s="2">
        <f t="shared" si="827"/>
        <v>0</v>
      </c>
      <c r="M2225" s="2">
        <f t="shared" si="828"/>
        <v>2.8943560057887008E-2</v>
      </c>
      <c r="N2225" s="55">
        <v>1441</v>
      </c>
      <c r="O2225" s="55">
        <v>2585</v>
      </c>
      <c r="Q2225" s="55">
        <v>109</v>
      </c>
      <c r="X2225" s="55">
        <v>11</v>
      </c>
      <c r="AG2225" s="7">
        <f>IF(Q2225&gt;0,RANK(Q2225,(N2225:P2225,Q2225:AE2225)),0)</f>
        <v>3</v>
      </c>
      <c r="AH2225" s="7">
        <f>IF(R2225&gt;0,RANK(R2225,(N2225:P2225,Q2225:AE2225)),0)</f>
        <v>0</v>
      </c>
      <c r="AI2225" s="7">
        <f>IF(T2225&gt;0,RANK(T2225,(N2225:P2225,Q2225:AE2225)),0)</f>
        <v>0</v>
      </c>
      <c r="AJ2225" s="7">
        <f>IF(S2225&gt;0,RANK(S2225,(N2225:P2225,Q2225:AE2225)),0)</f>
        <v>0</v>
      </c>
      <c r="AK2225" s="2">
        <f t="shared" si="829"/>
        <v>2.6290400385914132E-2</v>
      </c>
      <c r="AL2225" s="2">
        <f t="shared" si="830"/>
        <v>0</v>
      </c>
      <c r="AM2225" s="2">
        <f t="shared" si="831"/>
        <v>0</v>
      </c>
      <c r="AN2225" s="2">
        <f t="shared" si="832"/>
        <v>0</v>
      </c>
      <c r="AP2225" t="s">
        <v>775</v>
      </c>
      <c r="AQ2225" t="s">
        <v>1932</v>
      </c>
      <c r="AT2225">
        <v>2</v>
      </c>
      <c r="AU2225" s="95">
        <v>51</v>
      </c>
      <c r="AV2225" s="97">
        <v>77</v>
      </c>
      <c r="AW2225" s="100">
        <f t="shared" si="821"/>
        <v>51077</v>
      </c>
      <c r="AY2225" s="7" t="s">
        <v>1461</v>
      </c>
    </row>
    <row r="2226" spans="1:51" ht="13" hidden="1" customHeight="1" outlineLevel="1">
      <c r="A2226" t="s">
        <v>2195</v>
      </c>
      <c r="B2226" t="s">
        <v>1932</v>
      </c>
      <c r="C2226" s="1">
        <f t="shared" si="823"/>
        <v>5072</v>
      </c>
      <c r="D2226" s="7">
        <f>IF(N2226&gt;0, RANK(N2226,(N2226:P2226,Q2226:AE2226)),0)</f>
        <v>2</v>
      </c>
      <c r="E2226" s="7">
        <f>IF(O2226&gt;0,RANK(O2226,(N2226:P2226,Q2226:AE2226)),0)</f>
        <v>1</v>
      </c>
      <c r="F2226" s="7">
        <f>IF(P2226&gt;0,RANK(P2226,(N2226:P2226,Q2226:AE2226)),0)</f>
        <v>0</v>
      </c>
      <c r="G2226" s="1">
        <f t="shared" si="824"/>
        <v>1568</v>
      </c>
      <c r="H2226" s="2">
        <f t="shared" si="822"/>
        <v>0.30914826498422715</v>
      </c>
      <c r="I2226" s="2"/>
      <c r="J2226" s="2">
        <f t="shared" si="825"/>
        <v>0.32630126182965302</v>
      </c>
      <c r="K2226" s="2">
        <f t="shared" si="826"/>
        <v>0.63544952681388012</v>
      </c>
      <c r="L2226" s="2">
        <f t="shared" si="827"/>
        <v>0</v>
      </c>
      <c r="M2226" s="2">
        <f t="shared" si="828"/>
        <v>3.8249211356466861E-2</v>
      </c>
      <c r="N2226" s="55">
        <v>1655</v>
      </c>
      <c r="O2226" s="55">
        <v>3223</v>
      </c>
      <c r="Q2226" s="55">
        <v>190</v>
      </c>
      <c r="X2226" s="55">
        <v>4</v>
      </c>
      <c r="AG2226" s="7">
        <f>IF(Q2226&gt;0,RANK(Q2226,(N2226:P2226,Q2226:AE2226)),0)</f>
        <v>3</v>
      </c>
      <c r="AH2226" s="7">
        <f>IF(R2226&gt;0,RANK(R2226,(N2226:P2226,Q2226:AE2226)),0)</f>
        <v>0</v>
      </c>
      <c r="AI2226" s="7">
        <f>IF(T2226&gt;0,RANK(T2226,(N2226:P2226,Q2226:AE2226)),0)</f>
        <v>0</v>
      </c>
      <c r="AJ2226" s="7">
        <f>IF(S2226&gt;0,RANK(S2226,(N2226:P2226,Q2226:AE2226)),0)</f>
        <v>0</v>
      </c>
      <c r="AK2226" s="2">
        <f t="shared" si="829"/>
        <v>3.7460567823343852E-2</v>
      </c>
      <c r="AL2226" s="2">
        <f t="shared" si="830"/>
        <v>0</v>
      </c>
      <c r="AM2226" s="2">
        <f t="shared" si="831"/>
        <v>0</v>
      </c>
      <c r="AN2226" s="2">
        <f t="shared" si="832"/>
        <v>0</v>
      </c>
      <c r="AP2226" t="s">
        <v>2195</v>
      </c>
      <c r="AQ2226" t="s">
        <v>1932</v>
      </c>
      <c r="AT2226">
        <v>2</v>
      </c>
      <c r="AU2226" s="95">
        <v>51</v>
      </c>
      <c r="AV2226" s="97">
        <v>79</v>
      </c>
      <c r="AW2226" s="100">
        <f t="shared" si="821"/>
        <v>51079</v>
      </c>
      <c r="AY2226" s="7" t="s">
        <v>1461</v>
      </c>
    </row>
    <row r="2227" spans="1:51" ht="13" hidden="1" customHeight="1" outlineLevel="1">
      <c r="A2227" t="s">
        <v>2219</v>
      </c>
      <c r="B2227" t="s">
        <v>1932</v>
      </c>
      <c r="C2227" s="1">
        <f t="shared" si="823"/>
        <v>2760</v>
      </c>
      <c r="D2227" s="7">
        <f>IF(N2227&gt;0, RANK(N2227,(N2227:P2227,Q2227:AE2227)),0)</f>
        <v>1</v>
      </c>
      <c r="E2227" s="7">
        <f>IF(O2227&gt;0,RANK(O2227,(N2227:P2227,Q2227:AE2227)),0)</f>
        <v>2</v>
      </c>
      <c r="F2227" s="7">
        <f>IF(P2227&gt;0,RANK(P2227,(N2227:P2227,Q2227:AE2227)),0)</f>
        <v>0</v>
      </c>
      <c r="G2227" s="1">
        <f t="shared" si="824"/>
        <v>754</v>
      </c>
      <c r="H2227" s="2">
        <f t="shared" si="822"/>
        <v>0.27318840579710146</v>
      </c>
      <c r="I2227" s="2"/>
      <c r="J2227" s="2">
        <f t="shared" si="825"/>
        <v>0.62971014492753619</v>
      </c>
      <c r="K2227" s="2">
        <f t="shared" si="826"/>
        <v>0.35652173913043478</v>
      </c>
      <c r="L2227" s="2">
        <f t="shared" si="827"/>
        <v>0</v>
      </c>
      <c r="M2227" s="2">
        <f t="shared" si="828"/>
        <v>1.3768115942029036E-2</v>
      </c>
      <c r="N2227" s="55">
        <v>1738</v>
      </c>
      <c r="O2227" s="55">
        <v>984</v>
      </c>
      <c r="Q2227" s="55">
        <v>37</v>
      </c>
      <c r="X2227" s="55">
        <v>1</v>
      </c>
      <c r="AG2227" s="7">
        <f>IF(Q2227&gt;0,RANK(Q2227,(N2227:P2227,Q2227:AE2227)),0)</f>
        <v>3</v>
      </c>
      <c r="AH2227" s="7">
        <f>IF(R2227&gt;0,RANK(R2227,(N2227:P2227,Q2227:AE2227)),0)</f>
        <v>0</v>
      </c>
      <c r="AI2227" s="7">
        <f>IF(T2227&gt;0,RANK(T2227,(N2227:P2227,Q2227:AE2227)),0)</f>
        <v>0</v>
      </c>
      <c r="AJ2227" s="7">
        <f>IF(S2227&gt;0,RANK(S2227,(N2227:P2227,Q2227:AE2227)),0)</f>
        <v>0</v>
      </c>
      <c r="AK2227" s="2">
        <f t="shared" si="829"/>
        <v>1.3405797101449275E-2</v>
      </c>
      <c r="AL2227" s="2">
        <f t="shared" si="830"/>
        <v>0</v>
      </c>
      <c r="AM2227" s="2">
        <f t="shared" si="831"/>
        <v>0</v>
      </c>
      <c r="AN2227" s="2">
        <f t="shared" si="832"/>
        <v>0</v>
      </c>
      <c r="AP2227" t="s">
        <v>2219</v>
      </c>
      <c r="AQ2227" t="s">
        <v>1932</v>
      </c>
      <c r="AT2227">
        <v>2</v>
      </c>
      <c r="AU2227" s="95">
        <v>51</v>
      </c>
      <c r="AV2227" s="97">
        <v>81</v>
      </c>
      <c r="AW2227" s="100">
        <f t="shared" si="821"/>
        <v>51081</v>
      </c>
      <c r="AY2227" s="7" t="s">
        <v>1461</v>
      </c>
    </row>
    <row r="2228" spans="1:51" ht="13" hidden="1" customHeight="1" outlineLevel="1">
      <c r="A2228" t="s">
        <v>1234</v>
      </c>
      <c r="B2228" t="s">
        <v>1932</v>
      </c>
      <c r="C2228" s="1">
        <f t="shared" si="823"/>
        <v>9599</v>
      </c>
      <c r="D2228" s="7">
        <f>IF(N2228&gt;0, RANK(N2228,(N2228:P2228,Q2228:AE2228)),0)</f>
        <v>2</v>
      </c>
      <c r="E2228" s="7">
        <f>IF(O2228&gt;0,RANK(O2228,(N2228:P2228,Q2228:AE2228)),0)</f>
        <v>1</v>
      </c>
      <c r="F2228" s="7">
        <f>IF(P2228&gt;0,RANK(P2228,(N2228:P2228,Q2228:AE2228)),0)</f>
        <v>0</v>
      </c>
      <c r="G2228" s="1">
        <f t="shared" si="824"/>
        <v>570</v>
      </c>
      <c r="H2228" s="2">
        <f t="shared" si="822"/>
        <v>5.9381185540160433E-2</v>
      </c>
      <c r="I2228" s="2"/>
      <c r="J2228" s="2">
        <f t="shared" si="825"/>
        <v>0.46202729450984475</v>
      </c>
      <c r="K2228" s="2">
        <f t="shared" si="826"/>
        <v>0.52140848005000517</v>
      </c>
      <c r="L2228" s="2">
        <f t="shared" si="827"/>
        <v>0</v>
      </c>
      <c r="M2228" s="2">
        <f t="shared" si="828"/>
        <v>1.6564225440150127E-2</v>
      </c>
      <c r="N2228" s="55">
        <v>4435</v>
      </c>
      <c r="O2228" s="55">
        <v>5005</v>
      </c>
      <c r="Q2228" s="55">
        <v>153</v>
      </c>
      <c r="X2228" s="55">
        <v>6</v>
      </c>
      <c r="AG2228" s="7">
        <f>IF(Q2228&gt;0,RANK(Q2228,(N2228:P2228,Q2228:AE2228)),0)</f>
        <v>3</v>
      </c>
      <c r="AH2228" s="7">
        <f>IF(R2228&gt;0,RANK(R2228,(N2228:P2228,Q2228:AE2228)),0)</f>
        <v>0</v>
      </c>
      <c r="AI2228" s="7">
        <f>IF(T2228&gt;0,RANK(T2228,(N2228:P2228,Q2228:AE2228)),0)</f>
        <v>0</v>
      </c>
      <c r="AJ2228" s="7">
        <f>IF(S2228&gt;0,RANK(S2228,(N2228:P2228,Q2228:AE2228)),0)</f>
        <v>0</v>
      </c>
      <c r="AK2228" s="2">
        <f t="shared" si="829"/>
        <v>1.5939160329200959E-2</v>
      </c>
      <c r="AL2228" s="2">
        <f t="shared" si="830"/>
        <v>0</v>
      </c>
      <c r="AM2228" s="2">
        <f t="shared" si="831"/>
        <v>0</v>
      </c>
      <c r="AN2228" s="2">
        <f t="shared" si="832"/>
        <v>0</v>
      </c>
      <c r="AP2228" t="s">
        <v>1234</v>
      </c>
      <c r="AQ2228" t="s">
        <v>1932</v>
      </c>
      <c r="AT2228">
        <v>2</v>
      </c>
      <c r="AU2228" s="95">
        <v>51</v>
      </c>
      <c r="AV2228" s="97">
        <v>83</v>
      </c>
      <c r="AW2228" s="100">
        <f t="shared" si="821"/>
        <v>51083</v>
      </c>
      <c r="AY2228" s="7" t="s">
        <v>1461</v>
      </c>
    </row>
    <row r="2229" spans="1:51" ht="13" hidden="1" customHeight="1" outlineLevel="1">
      <c r="A2229" t="s">
        <v>1672</v>
      </c>
      <c r="B2229" t="s">
        <v>1932</v>
      </c>
      <c r="C2229" s="1">
        <f t="shared" si="823"/>
        <v>38705</v>
      </c>
      <c r="D2229" s="7">
        <f>IF(N2229&gt;0, RANK(N2229,(N2229:P2229,Q2229:AE2229)),0)</f>
        <v>2</v>
      </c>
      <c r="E2229" s="7">
        <f>IF(O2229&gt;0,RANK(O2229,(N2229:P2229,Q2229:AE2229)),0)</f>
        <v>1</v>
      </c>
      <c r="F2229" s="7">
        <f>IF(P2229&gt;0,RANK(P2229,(N2229:P2229,Q2229:AE2229)),0)</f>
        <v>0</v>
      </c>
      <c r="G2229" s="1">
        <f t="shared" si="824"/>
        <v>12558</v>
      </c>
      <c r="H2229" s="2">
        <f t="shared" si="822"/>
        <v>0.32445420488309001</v>
      </c>
      <c r="I2229" s="2"/>
      <c r="J2229" s="2">
        <f t="shared" si="825"/>
        <v>0.32132799379925076</v>
      </c>
      <c r="K2229" s="2">
        <f t="shared" si="826"/>
        <v>0.64578219868234077</v>
      </c>
      <c r="L2229" s="2">
        <f t="shared" si="827"/>
        <v>0</v>
      </c>
      <c r="M2229" s="2">
        <f t="shared" si="828"/>
        <v>3.288980751840842E-2</v>
      </c>
      <c r="N2229" s="55">
        <v>12437</v>
      </c>
      <c r="O2229" s="55">
        <v>24995</v>
      </c>
      <c r="Q2229" s="55">
        <v>1239</v>
      </c>
      <c r="X2229" s="55">
        <v>34</v>
      </c>
      <c r="AG2229" s="7">
        <f>IF(Q2229&gt;0,RANK(Q2229,(N2229:P2229,Q2229:AE2229)),0)</f>
        <v>3</v>
      </c>
      <c r="AH2229" s="7">
        <f>IF(R2229&gt;0,RANK(R2229,(N2229:P2229,Q2229:AE2229)),0)</f>
        <v>0</v>
      </c>
      <c r="AI2229" s="7">
        <f>IF(T2229&gt;0,RANK(T2229,(N2229:P2229,Q2229:AE2229)),0)</f>
        <v>0</v>
      </c>
      <c r="AJ2229" s="7">
        <f>IF(S2229&gt;0,RANK(S2229,(N2229:P2229,Q2229:AE2229)),0)</f>
        <v>0</v>
      </c>
      <c r="AK2229" s="2">
        <f t="shared" si="829"/>
        <v>3.2011368040304869E-2</v>
      </c>
      <c r="AL2229" s="2">
        <f t="shared" si="830"/>
        <v>0</v>
      </c>
      <c r="AM2229" s="2">
        <f t="shared" si="831"/>
        <v>0</v>
      </c>
      <c r="AN2229" s="2">
        <f t="shared" si="832"/>
        <v>0</v>
      </c>
      <c r="AP2229" t="s">
        <v>1672</v>
      </c>
      <c r="AQ2229" t="s">
        <v>1932</v>
      </c>
      <c r="AT2229">
        <v>2</v>
      </c>
      <c r="AU2229" s="95">
        <v>51</v>
      </c>
      <c r="AV2229" s="97">
        <v>85</v>
      </c>
      <c r="AW2229" s="100">
        <f t="shared" si="821"/>
        <v>51085</v>
      </c>
      <c r="AY2229" s="7" t="s">
        <v>1461</v>
      </c>
    </row>
    <row r="2230" spans="1:51" ht="13" hidden="1" customHeight="1" outlineLevel="1">
      <c r="A2230" t="s">
        <v>1175</v>
      </c>
      <c r="B2230" t="s">
        <v>1932</v>
      </c>
      <c r="C2230" s="1">
        <f t="shared" si="823"/>
        <v>98133</v>
      </c>
      <c r="D2230" s="7">
        <f>IF(N2230&gt;0, RANK(N2230,(N2230:P2230,Q2230:AE2230)),0)</f>
        <v>1</v>
      </c>
      <c r="E2230" s="7">
        <f>IF(O2230&gt;0,RANK(O2230,(N2230:P2230,Q2230:AE2230)),0)</f>
        <v>2</v>
      </c>
      <c r="F2230" s="7">
        <f>IF(P2230&gt;0,RANK(P2230,(N2230:P2230,Q2230:AE2230)),0)</f>
        <v>0</v>
      </c>
      <c r="G2230" s="1">
        <f t="shared" si="824"/>
        <v>12878</v>
      </c>
      <c r="H2230" s="2">
        <f t="shared" si="822"/>
        <v>0.13123006531951537</v>
      </c>
      <c r="I2230" s="2"/>
      <c r="J2230" s="2">
        <f t="shared" si="825"/>
        <v>0.55077293061457411</v>
      </c>
      <c r="K2230" s="2">
        <f t="shared" si="826"/>
        <v>0.41954286529505874</v>
      </c>
      <c r="L2230" s="2">
        <f t="shared" si="827"/>
        <v>0</v>
      </c>
      <c r="M2230" s="2">
        <f t="shared" si="828"/>
        <v>2.968420409036715E-2</v>
      </c>
      <c r="N2230" s="55">
        <v>54049</v>
      </c>
      <c r="O2230" s="55">
        <v>41171</v>
      </c>
      <c r="Q2230" s="55">
        <v>2822</v>
      </c>
      <c r="X2230" s="55">
        <v>91</v>
      </c>
      <c r="AG2230" s="7">
        <f>IF(Q2230&gt;0,RANK(Q2230,(N2230:P2230,Q2230:AE2230)),0)</f>
        <v>3</v>
      </c>
      <c r="AH2230" s="7">
        <f>IF(R2230&gt;0,RANK(R2230,(N2230:P2230,Q2230:AE2230)),0)</f>
        <v>0</v>
      </c>
      <c r="AI2230" s="7">
        <f>IF(T2230&gt;0,RANK(T2230,(N2230:P2230,Q2230:AE2230)),0)</f>
        <v>0</v>
      </c>
      <c r="AJ2230" s="7">
        <f>IF(S2230&gt;0,RANK(S2230,(N2230:P2230,Q2230:AE2230)),0)</f>
        <v>0</v>
      </c>
      <c r="AK2230" s="2">
        <f t="shared" si="829"/>
        <v>2.8756891157918334E-2</v>
      </c>
      <c r="AL2230" s="2">
        <f t="shared" si="830"/>
        <v>0</v>
      </c>
      <c r="AM2230" s="2">
        <f t="shared" si="831"/>
        <v>0</v>
      </c>
      <c r="AN2230" s="2">
        <f t="shared" si="832"/>
        <v>0</v>
      </c>
      <c r="AP2230" t="s">
        <v>1175</v>
      </c>
      <c r="AQ2230" t="s">
        <v>1932</v>
      </c>
      <c r="AT2230">
        <v>2</v>
      </c>
      <c r="AU2230" s="95">
        <v>51</v>
      </c>
      <c r="AV2230" s="97">
        <v>87</v>
      </c>
      <c r="AW2230" s="100">
        <f t="shared" si="821"/>
        <v>51087</v>
      </c>
      <c r="AY2230" s="7" t="s">
        <v>1461</v>
      </c>
    </row>
    <row r="2231" spans="1:51" ht="13" hidden="1" customHeight="1" outlineLevel="1">
      <c r="A2231" t="s">
        <v>646</v>
      </c>
      <c r="B2231" t="s">
        <v>1932</v>
      </c>
      <c r="C2231" s="1">
        <f t="shared" si="823"/>
        <v>13488</v>
      </c>
      <c r="D2231" s="7">
        <f>IF(N2231&gt;0, RANK(N2231,(N2231:P2231,Q2231:AE2231)),0)</f>
        <v>2</v>
      </c>
      <c r="E2231" s="7">
        <f>IF(O2231&gt;0,RANK(O2231,(N2231:P2231,Q2231:AE2231)),0)</f>
        <v>1</v>
      </c>
      <c r="F2231" s="7">
        <f>IF(P2231&gt;0,RANK(P2231,(N2231:P2231,Q2231:AE2231)),0)</f>
        <v>0</v>
      </c>
      <c r="G2231" s="1">
        <f t="shared" si="824"/>
        <v>1854</v>
      </c>
      <c r="H2231" s="2">
        <f t="shared" si="822"/>
        <v>0.13745551601423486</v>
      </c>
      <c r="I2231" s="2"/>
      <c r="J2231" s="2">
        <f t="shared" si="825"/>
        <v>0.42222716488730722</v>
      </c>
      <c r="K2231" s="2">
        <f t="shared" si="826"/>
        <v>0.55968268090154216</v>
      </c>
      <c r="L2231" s="2">
        <f t="shared" si="827"/>
        <v>0</v>
      </c>
      <c r="M2231" s="2">
        <f t="shared" si="828"/>
        <v>1.8090154211150566E-2</v>
      </c>
      <c r="N2231" s="55">
        <v>5695</v>
      </c>
      <c r="O2231" s="55">
        <v>7549</v>
      </c>
      <c r="Q2231" s="55">
        <v>242</v>
      </c>
      <c r="X2231" s="55">
        <v>2</v>
      </c>
      <c r="AG2231" s="7">
        <f>IF(Q2231&gt;0,RANK(Q2231,(N2231:P2231,Q2231:AE2231)),0)</f>
        <v>3</v>
      </c>
      <c r="AH2231" s="7">
        <f>IF(R2231&gt;0,RANK(R2231,(N2231:P2231,Q2231:AE2231)),0)</f>
        <v>0</v>
      </c>
      <c r="AI2231" s="7">
        <f>IF(T2231&gt;0,RANK(T2231,(N2231:P2231,Q2231:AE2231)),0)</f>
        <v>0</v>
      </c>
      <c r="AJ2231" s="7">
        <f>IF(S2231&gt;0,RANK(S2231,(N2231:P2231,Q2231:AE2231)),0)</f>
        <v>0</v>
      </c>
      <c r="AK2231" s="2">
        <f t="shared" si="829"/>
        <v>1.7941874258600238E-2</v>
      </c>
      <c r="AL2231" s="2">
        <f t="shared" si="830"/>
        <v>0</v>
      </c>
      <c r="AM2231" s="2">
        <f t="shared" si="831"/>
        <v>0</v>
      </c>
      <c r="AN2231" s="2">
        <f t="shared" si="832"/>
        <v>0</v>
      </c>
      <c r="AP2231" t="s">
        <v>646</v>
      </c>
      <c r="AQ2231" t="s">
        <v>1932</v>
      </c>
      <c r="AT2231">
        <v>2</v>
      </c>
      <c r="AU2231" s="95">
        <v>51</v>
      </c>
      <c r="AV2231" s="97">
        <v>89</v>
      </c>
      <c r="AW2231" s="100">
        <f t="shared" si="821"/>
        <v>51089</v>
      </c>
      <c r="AY2231" s="7" t="s">
        <v>1461</v>
      </c>
    </row>
    <row r="2232" spans="1:51" ht="13" hidden="1" customHeight="1" outlineLevel="1">
      <c r="A2232" t="s">
        <v>2227</v>
      </c>
      <c r="B2232" t="s">
        <v>1932</v>
      </c>
      <c r="C2232" s="1">
        <f t="shared" si="823"/>
        <v>919</v>
      </c>
      <c r="D2232" s="7">
        <f>IF(N2232&gt;0, RANK(N2232,(N2232:P2232,Q2232:AE2232)),0)</f>
        <v>2</v>
      </c>
      <c r="E2232" s="7">
        <f>IF(O2232&gt;0,RANK(O2232,(N2232:P2232,Q2232:AE2232)),0)</f>
        <v>1</v>
      </c>
      <c r="F2232" s="7">
        <f>IF(P2232&gt;0,RANK(P2232,(N2232:P2232,Q2232:AE2232)),0)</f>
        <v>0</v>
      </c>
      <c r="G2232" s="1">
        <f t="shared" si="824"/>
        <v>246</v>
      </c>
      <c r="H2232" s="2">
        <f t="shared" si="822"/>
        <v>0.26768226332970618</v>
      </c>
      <c r="I2232" s="2"/>
      <c r="J2232" s="2">
        <f t="shared" si="825"/>
        <v>0.34602829162132753</v>
      </c>
      <c r="K2232" s="2">
        <f t="shared" si="826"/>
        <v>0.61371055495103377</v>
      </c>
      <c r="L2232" s="2">
        <f t="shared" si="827"/>
        <v>0</v>
      </c>
      <c r="M2232" s="2">
        <f t="shared" si="828"/>
        <v>4.0261153427638696E-2</v>
      </c>
      <c r="N2232" s="55">
        <v>318</v>
      </c>
      <c r="O2232" s="55">
        <v>564</v>
      </c>
      <c r="Q2232" s="55">
        <v>37</v>
      </c>
      <c r="X2232" s="55">
        <v>0</v>
      </c>
      <c r="AG2232" s="7">
        <f>IF(Q2232&gt;0,RANK(Q2232,(N2232:P2232,Q2232:AE2232)),0)</f>
        <v>3</v>
      </c>
      <c r="AH2232" s="7">
        <f>IF(R2232&gt;0,RANK(R2232,(N2232:P2232,Q2232:AE2232)),0)</f>
        <v>0</v>
      </c>
      <c r="AI2232" s="7">
        <f>IF(T2232&gt;0,RANK(T2232,(N2232:P2232,Q2232:AE2232)),0)</f>
        <v>0</v>
      </c>
      <c r="AJ2232" s="7">
        <f>IF(S2232&gt;0,RANK(S2232,(N2232:P2232,Q2232:AE2232)),0)</f>
        <v>0</v>
      </c>
      <c r="AK2232" s="2">
        <f t="shared" si="829"/>
        <v>4.0261153427638738E-2</v>
      </c>
      <c r="AL2232" s="2">
        <f t="shared" si="830"/>
        <v>0</v>
      </c>
      <c r="AM2232" s="2">
        <f t="shared" si="831"/>
        <v>0</v>
      </c>
      <c r="AN2232" s="2">
        <f t="shared" si="832"/>
        <v>0</v>
      </c>
      <c r="AP2232" t="s">
        <v>2227</v>
      </c>
      <c r="AQ2232" t="s">
        <v>1932</v>
      </c>
      <c r="AT2232">
        <v>2</v>
      </c>
      <c r="AU2232" s="95">
        <v>51</v>
      </c>
      <c r="AV2232" s="97">
        <v>91</v>
      </c>
      <c r="AW2232" s="100">
        <f t="shared" si="821"/>
        <v>51091</v>
      </c>
      <c r="AY2232" s="7" t="s">
        <v>1461</v>
      </c>
    </row>
    <row r="2233" spans="1:51" ht="13" hidden="1" customHeight="1" outlineLevel="1">
      <c r="A2233" t="s">
        <v>358</v>
      </c>
      <c r="B2233" t="s">
        <v>1932</v>
      </c>
      <c r="C2233" s="1">
        <f t="shared" si="823"/>
        <v>11935</v>
      </c>
      <c r="D2233" s="7">
        <f>IF(N2233&gt;0, RANK(N2233,(N2233:P2233,Q2233:AE2233)),0)</f>
        <v>2</v>
      </c>
      <c r="E2233" s="7">
        <f>IF(O2233&gt;0,RANK(O2233,(N2233:P2233,Q2233:AE2233)),0)</f>
        <v>1</v>
      </c>
      <c r="F2233" s="7">
        <f>IF(P2233&gt;0,RANK(P2233,(N2233:P2233,Q2233:AE2233)),0)</f>
        <v>0</v>
      </c>
      <c r="G2233" s="1">
        <f t="shared" si="824"/>
        <v>1735</v>
      </c>
      <c r="H2233" s="2">
        <f t="shared" si="822"/>
        <v>0.14537075827398407</v>
      </c>
      <c r="I2233" s="2"/>
      <c r="J2233" s="2">
        <f t="shared" si="825"/>
        <v>0.41717637201508168</v>
      </c>
      <c r="K2233" s="2">
        <f t="shared" si="826"/>
        <v>0.56254713028906578</v>
      </c>
      <c r="L2233" s="2">
        <f t="shared" si="827"/>
        <v>0</v>
      </c>
      <c r="M2233" s="2">
        <f t="shared" si="828"/>
        <v>2.0276497695852602E-2</v>
      </c>
      <c r="N2233" s="55">
        <v>4979</v>
      </c>
      <c r="O2233" s="55">
        <v>6714</v>
      </c>
      <c r="Q2233" s="55">
        <v>233</v>
      </c>
      <c r="X2233" s="55">
        <v>9</v>
      </c>
      <c r="AG2233" s="7">
        <f>IF(Q2233&gt;0,RANK(Q2233,(N2233:P2233,Q2233:AE2233)),0)</f>
        <v>3</v>
      </c>
      <c r="AH2233" s="7">
        <f>IF(R2233&gt;0,RANK(R2233,(N2233:P2233,Q2233:AE2233)),0)</f>
        <v>0</v>
      </c>
      <c r="AI2233" s="7">
        <f>IF(T2233&gt;0,RANK(T2233,(N2233:P2233,Q2233:AE2233)),0)</f>
        <v>0</v>
      </c>
      <c r="AJ2233" s="7">
        <f>IF(S2233&gt;0,RANK(S2233,(N2233:P2233,Q2233:AE2233)),0)</f>
        <v>0</v>
      </c>
      <c r="AK2233" s="2">
        <f t="shared" si="829"/>
        <v>1.9522413070800167E-2</v>
      </c>
      <c r="AL2233" s="2">
        <f t="shared" si="830"/>
        <v>0</v>
      </c>
      <c r="AM2233" s="2">
        <f t="shared" si="831"/>
        <v>0</v>
      </c>
      <c r="AN2233" s="2">
        <f t="shared" si="832"/>
        <v>0</v>
      </c>
      <c r="AP2233" t="s">
        <v>358</v>
      </c>
      <c r="AQ2233" t="s">
        <v>1932</v>
      </c>
      <c r="AT2233">
        <v>2</v>
      </c>
      <c r="AU2233" s="95">
        <v>51</v>
      </c>
      <c r="AV2233" s="97">
        <v>93</v>
      </c>
      <c r="AW2233" s="100">
        <f t="shared" si="821"/>
        <v>51093</v>
      </c>
      <c r="AY2233" s="7" t="s">
        <v>1461</v>
      </c>
    </row>
    <row r="2234" spans="1:51" ht="13" hidden="1" customHeight="1" outlineLevel="1">
      <c r="A2234" t="s">
        <v>359</v>
      </c>
      <c r="B2234" t="s">
        <v>1932</v>
      </c>
      <c r="C2234" s="1">
        <f t="shared" si="823"/>
        <v>26482</v>
      </c>
      <c r="D2234" s="7">
        <f>IF(N2234&gt;0, RANK(N2234,(N2234:P2234,Q2234:AE2234)),0)</f>
        <v>2</v>
      </c>
      <c r="E2234" s="7">
        <f>IF(O2234&gt;0,RANK(O2234,(N2234:P2234,Q2234:AE2234)),0)</f>
        <v>1</v>
      </c>
      <c r="F2234" s="7">
        <f>IF(P2234&gt;0,RANK(P2234,(N2234:P2234,Q2234:AE2234)),0)</f>
        <v>0</v>
      </c>
      <c r="G2234" s="1">
        <f t="shared" si="824"/>
        <v>2826</v>
      </c>
      <c r="H2234" s="2">
        <f t="shared" si="822"/>
        <v>0.10671399441129824</v>
      </c>
      <c r="I2234" s="2"/>
      <c r="J2234" s="2">
        <f t="shared" si="825"/>
        <v>0.43716486670191074</v>
      </c>
      <c r="K2234" s="2">
        <f t="shared" si="826"/>
        <v>0.54387886111320893</v>
      </c>
      <c r="L2234" s="2">
        <f t="shared" si="827"/>
        <v>0</v>
      </c>
      <c r="M2234" s="2">
        <f t="shared" si="828"/>
        <v>1.8956272184880274E-2</v>
      </c>
      <c r="N2234" s="55">
        <v>11577</v>
      </c>
      <c r="O2234" s="55">
        <v>14403</v>
      </c>
      <c r="Q2234" s="55">
        <v>474</v>
      </c>
      <c r="X2234" s="55">
        <v>28</v>
      </c>
      <c r="AG2234" s="7">
        <f>IF(Q2234&gt;0,RANK(Q2234,(N2234:P2234,Q2234:AE2234)),0)</f>
        <v>3</v>
      </c>
      <c r="AH2234" s="7">
        <f>IF(R2234&gt;0,RANK(R2234,(N2234:P2234,Q2234:AE2234)),0)</f>
        <v>0</v>
      </c>
      <c r="AI2234" s="7">
        <f>IF(T2234&gt;0,RANK(T2234,(N2234:P2234,Q2234:AE2234)),0)</f>
        <v>0</v>
      </c>
      <c r="AJ2234" s="7">
        <f>IF(S2234&gt;0,RANK(S2234,(N2234:P2234,Q2234:AE2234)),0)</f>
        <v>0</v>
      </c>
      <c r="AK2234" s="2">
        <f t="shared" si="829"/>
        <v>1.7898950230345139E-2</v>
      </c>
      <c r="AL2234" s="2">
        <f t="shared" si="830"/>
        <v>0</v>
      </c>
      <c r="AM2234" s="2">
        <f t="shared" si="831"/>
        <v>0</v>
      </c>
      <c r="AN2234" s="2">
        <f t="shared" si="832"/>
        <v>0</v>
      </c>
      <c r="AP2234" t="s">
        <v>359</v>
      </c>
      <c r="AQ2234" t="s">
        <v>1932</v>
      </c>
      <c r="AT2234">
        <v>2</v>
      </c>
      <c r="AU2234" s="95">
        <v>51</v>
      </c>
      <c r="AV2234" s="97">
        <v>95</v>
      </c>
      <c r="AW2234" s="100">
        <f t="shared" si="821"/>
        <v>51095</v>
      </c>
      <c r="AY2234" s="7" t="s">
        <v>1461</v>
      </c>
    </row>
    <row r="2235" spans="1:51" ht="13" hidden="1" customHeight="1" outlineLevel="1">
      <c r="A2235" t="s">
        <v>3</v>
      </c>
      <c r="B2235" t="s">
        <v>1932</v>
      </c>
      <c r="C2235" s="1">
        <f t="shared" si="823"/>
        <v>6783</v>
      </c>
      <c r="D2235" s="7">
        <f>IF(N2235&gt;0, RANK(N2235,(N2235:P2235,Q2235:AE2235)),0)</f>
        <v>2</v>
      </c>
      <c r="E2235" s="7">
        <f>IF(O2235&gt;0,RANK(O2235,(N2235:P2235,Q2235:AE2235)),0)</f>
        <v>1</v>
      </c>
      <c r="F2235" s="7">
        <f>IF(P2235&gt;0,RANK(P2235,(N2235:P2235,Q2235:AE2235)),0)</f>
        <v>0</v>
      </c>
      <c r="G2235" s="1">
        <f t="shared" si="824"/>
        <v>1688</v>
      </c>
      <c r="H2235" s="2">
        <f t="shared" si="822"/>
        <v>0.24885743771192687</v>
      </c>
      <c r="I2235" s="2"/>
      <c r="J2235" s="2">
        <f t="shared" si="825"/>
        <v>0.36267138434321095</v>
      </c>
      <c r="K2235" s="2">
        <f t="shared" si="826"/>
        <v>0.61152882205513781</v>
      </c>
      <c r="L2235" s="2">
        <f t="shared" si="827"/>
        <v>0</v>
      </c>
      <c r="M2235" s="2">
        <f t="shared" si="828"/>
        <v>2.5799793601651189E-2</v>
      </c>
      <c r="N2235" s="55">
        <v>2460</v>
      </c>
      <c r="O2235" s="55">
        <v>4148</v>
      </c>
      <c r="Q2235" s="55">
        <v>171</v>
      </c>
      <c r="X2235" s="55">
        <v>4</v>
      </c>
      <c r="AG2235" s="7">
        <f>IF(Q2235&gt;0,RANK(Q2235,(N2235:P2235,Q2235:AE2235)),0)</f>
        <v>3</v>
      </c>
      <c r="AH2235" s="7">
        <f>IF(R2235&gt;0,RANK(R2235,(N2235:P2235,Q2235:AE2235)),0)</f>
        <v>0</v>
      </c>
      <c r="AI2235" s="7">
        <f>IF(T2235&gt;0,RANK(T2235,(N2235:P2235,Q2235:AE2235)),0)</f>
        <v>0</v>
      </c>
      <c r="AJ2235" s="7">
        <f>IF(S2235&gt;0,RANK(S2235,(N2235:P2235,Q2235:AE2235)),0)</f>
        <v>0</v>
      </c>
      <c r="AK2235" s="2">
        <f t="shared" si="829"/>
        <v>2.5210084033613446E-2</v>
      </c>
      <c r="AL2235" s="2">
        <f t="shared" si="830"/>
        <v>0</v>
      </c>
      <c r="AM2235" s="2">
        <f t="shared" si="831"/>
        <v>0</v>
      </c>
      <c r="AN2235" s="2">
        <f t="shared" si="832"/>
        <v>0</v>
      </c>
      <c r="AP2235" t="s">
        <v>3</v>
      </c>
      <c r="AQ2235" t="s">
        <v>1932</v>
      </c>
      <c r="AT2235">
        <v>2</v>
      </c>
      <c r="AU2235" s="95">
        <v>51</v>
      </c>
      <c r="AV2235" s="97">
        <v>99</v>
      </c>
      <c r="AW2235" s="100">
        <f t="shared" si="821"/>
        <v>51099</v>
      </c>
      <c r="AY2235" s="7" t="s">
        <v>1461</v>
      </c>
    </row>
    <row r="2236" spans="1:51" ht="13" hidden="1" customHeight="1" outlineLevel="1">
      <c r="A2236" t="s">
        <v>859</v>
      </c>
      <c r="B2236" t="s">
        <v>1932</v>
      </c>
      <c r="C2236" s="1">
        <f t="shared" si="823"/>
        <v>2138</v>
      </c>
      <c r="D2236" s="7">
        <f>IF(N2236&gt;0, RANK(N2236,(N2236:P2236,Q2236:AE2236)),0)</f>
        <v>2</v>
      </c>
      <c r="E2236" s="7">
        <f>IF(O2236&gt;0,RANK(O2236,(N2236:P2236,Q2236:AE2236)),0)</f>
        <v>1</v>
      </c>
      <c r="F2236" s="7">
        <f>IF(P2236&gt;0,RANK(P2236,(N2236:P2236,Q2236:AE2236)),0)</f>
        <v>0</v>
      </c>
      <c r="G2236" s="1">
        <f t="shared" si="824"/>
        <v>55</v>
      </c>
      <c r="H2236" s="2">
        <f t="shared" si="822"/>
        <v>2.5724976613657625E-2</v>
      </c>
      <c r="I2236" s="2"/>
      <c r="J2236" s="2">
        <f t="shared" si="825"/>
        <v>0.47333956969130025</v>
      </c>
      <c r="K2236" s="2">
        <f t="shared" si="826"/>
        <v>0.49906454630495789</v>
      </c>
      <c r="L2236" s="2">
        <f t="shared" si="827"/>
        <v>0</v>
      </c>
      <c r="M2236" s="2">
        <f t="shared" si="828"/>
        <v>2.75958840037418E-2</v>
      </c>
      <c r="N2236" s="55">
        <v>1012</v>
      </c>
      <c r="O2236" s="55">
        <v>1067</v>
      </c>
      <c r="Q2236" s="55">
        <v>59</v>
      </c>
      <c r="X2236" s="55">
        <v>0</v>
      </c>
      <c r="AG2236" s="7">
        <f>IF(Q2236&gt;0,RANK(Q2236,(N2236:P2236,Q2236:AE2236)),0)</f>
        <v>3</v>
      </c>
      <c r="AH2236" s="7">
        <f>IF(R2236&gt;0,RANK(R2236,(N2236:P2236,Q2236:AE2236)),0)</f>
        <v>0</v>
      </c>
      <c r="AI2236" s="7">
        <f>IF(T2236&gt;0,RANK(T2236,(N2236:P2236,Q2236:AE2236)),0)</f>
        <v>0</v>
      </c>
      <c r="AJ2236" s="7">
        <f>IF(S2236&gt;0,RANK(S2236,(N2236:P2236,Q2236:AE2236)),0)</f>
        <v>0</v>
      </c>
      <c r="AK2236" s="2">
        <f t="shared" si="829"/>
        <v>2.7595884003741813E-2</v>
      </c>
      <c r="AL2236" s="2">
        <f t="shared" si="830"/>
        <v>0</v>
      </c>
      <c r="AM2236" s="2">
        <f t="shared" si="831"/>
        <v>0</v>
      </c>
      <c r="AN2236" s="2">
        <f t="shared" si="832"/>
        <v>0</v>
      </c>
      <c r="AP2236" t="s">
        <v>859</v>
      </c>
      <c r="AQ2236" t="s">
        <v>1932</v>
      </c>
      <c r="AT2236">
        <v>2</v>
      </c>
      <c r="AU2236" s="95">
        <v>51</v>
      </c>
      <c r="AV2236" s="97">
        <v>97</v>
      </c>
      <c r="AW2236" s="100">
        <f t="shared" si="821"/>
        <v>51097</v>
      </c>
      <c r="AY2236" s="7" t="s">
        <v>1461</v>
      </c>
    </row>
    <row r="2237" spans="1:51" ht="13" hidden="1" customHeight="1" outlineLevel="1">
      <c r="A2237" t="s">
        <v>414</v>
      </c>
      <c r="B2237" t="s">
        <v>1932</v>
      </c>
      <c r="C2237" s="1">
        <f t="shared" si="823"/>
        <v>5150</v>
      </c>
      <c r="D2237" s="7">
        <f>IF(N2237&gt;0, RANK(N2237,(N2237:P2237,Q2237:AE2237)),0)</f>
        <v>2</v>
      </c>
      <c r="E2237" s="7">
        <f>IF(O2237&gt;0,RANK(O2237,(N2237:P2237,Q2237:AE2237)),0)</f>
        <v>1</v>
      </c>
      <c r="F2237" s="7">
        <f>IF(P2237&gt;0,RANK(P2237,(N2237:P2237,Q2237:AE2237)),0)</f>
        <v>0</v>
      </c>
      <c r="G2237" s="1">
        <f t="shared" si="824"/>
        <v>1371</v>
      </c>
      <c r="H2237" s="2">
        <f t="shared" si="822"/>
        <v>0.26621359223300972</v>
      </c>
      <c r="I2237" s="2"/>
      <c r="J2237" s="2">
        <f t="shared" si="825"/>
        <v>0.34893203883495144</v>
      </c>
      <c r="K2237" s="2">
        <f t="shared" si="826"/>
        <v>0.61514563106796116</v>
      </c>
      <c r="L2237" s="2">
        <f t="shared" si="827"/>
        <v>0</v>
      </c>
      <c r="M2237" s="2">
        <f t="shared" si="828"/>
        <v>3.592233009708734E-2</v>
      </c>
      <c r="N2237" s="55">
        <v>1797</v>
      </c>
      <c r="O2237" s="55">
        <v>3168</v>
      </c>
      <c r="Q2237" s="55">
        <v>181</v>
      </c>
      <c r="X2237" s="55">
        <v>4</v>
      </c>
      <c r="AG2237" s="7">
        <f>IF(Q2237&gt;0,RANK(Q2237,(N2237:P2237,Q2237:AE2237)),0)</f>
        <v>3</v>
      </c>
      <c r="AH2237" s="7">
        <f>IF(R2237&gt;0,RANK(R2237,(N2237:P2237,Q2237:AE2237)),0)</f>
        <v>0</v>
      </c>
      <c r="AI2237" s="7">
        <f>IF(T2237&gt;0,RANK(T2237,(N2237:P2237,Q2237:AE2237)),0)</f>
        <v>0</v>
      </c>
      <c r="AJ2237" s="7">
        <f>IF(S2237&gt;0,RANK(S2237,(N2237:P2237,Q2237:AE2237)),0)</f>
        <v>0</v>
      </c>
      <c r="AK2237" s="2">
        <f t="shared" si="829"/>
        <v>3.5145631067961168E-2</v>
      </c>
      <c r="AL2237" s="2">
        <f t="shared" si="830"/>
        <v>0</v>
      </c>
      <c r="AM2237" s="2">
        <f t="shared" si="831"/>
        <v>0</v>
      </c>
      <c r="AN2237" s="2">
        <f t="shared" si="832"/>
        <v>0</v>
      </c>
      <c r="AP2237" t="s">
        <v>414</v>
      </c>
      <c r="AQ2237" t="s">
        <v>1932</v>
      </c>
      <c r="AT2237">
        <v>2</v>
      </c>
      <c r="AU2237" s="95">
        <v>51</v>
      </c>
      <c r="AV2237" s="97">
        <v>101</v>
      </c>
      <c r="AW2237" s="100">
        <f t="shared" si="821"/>
        <v>51101</v>
      </c>
      <c r="AY2237" s="7" t="s">
        <v>1461</v>
      </c>
    </row>
    <row r="2238" spans="1:51" ht="13" hidden="1" customHeight="1" outlineLevel="1">
      <c r="A2238" t="s">
        <v>2121</v>
      </c>
      <c r="B2238" t="s">
        <v>1932</v>
      </c>
      <c r="C2238" s="1">
        <f t="shared" si="823"/>
        <v>4593</v>
      </c>
      <c r="D2238" s="7">
        <f>IF(N2238&gt;0, RANK(N2238,(N2238:P2238,Q2238:AE2238)),0)</f>
        <v>2</v>
      </c>
      <c r="E2238" s="7">
        <f>IF(O2238&gt;0,RANK(O2238,(N2238:P2238,Q2238:AE2238)),0)</f>
        <v>1</v>
      </c>
      <c r="F2238" s="7">
        <f>IF(P2238&gt;0,RANK(P2238,(N2238:P2238,Q2238:AE2238)),0)</f>
        <v>0</v>
      </c>
      <c r="G2238" s="1">
        <f t="shared" si="824"/>
        <v>649</v>
      </c>
      <c r="H2238" s="2">
        <f t="shared" si="822"/>
        <v>0.14130198127585455</v>
      </c>
      <c r="I2238" s="2"/>
      <c r="J2238" s="2">
        <f t="shared" si="825"/>
        <v>0.41889832353581535</v>
      </c>
      <c r="K2238" s="2">
        <f t="shared" si="826"/>
        <v>0.56020030481166994</v>
      </c>
      <c r="L2238" s="2">
        <f t="shared" si="827"/>
        <v>0</v>
      </c>
      <c r="M2238" s="2">
        <f t="shared" si="828"/>
        <v>2.0901371652514711E-2</v>
      </c>
      <c r="N2238" s="55">
        <v>1924</v>
      </c>
      <c r="O2238" s="55">
        <v>2573</v>
      </c>
      <c r="Q2238" s="55">
        <v>91</v>
      </c>
      <c r="X2238" s="55">
        <v>5</v>
      </c>
      <c r="AG2238" s="7">
        <f>IF(Q2238&gt;0,RANK(Q2238,(N2238:P2238,Q2238:AE2238)),0)</f>
        <v>3</v>
      </c>
      <c r="AH2238" s="7">
        <f>IF(R2238&gt;0,RANK(R2238,(N2238:P2238,Q2238:AE2238)),0)</f>
        <v>0</v>
      </c>
      <c r="AI2238" s="7">
        <f>IF(T2238&gt;0,RANK(T2238,(N2238:P2238,Q2238:AE2238)),0)</f>
        <v>0</v>
      </c>
      <c r="AJ2238" s="7">
        <f>IF(S2238&gt;0,RANK(S2238,(N2238:P2238,Q2238:AE2238)),0)</f>
        <v>0</v>
      </c>
      <c r="AK2238" s="2">
        <f t="shared" si="829"/>
        <v>1.9812758545612888E-2</v>
      </c>
      <c r="AL2238" s="2">
        <f t="shared" si="830"/>
        <v>0</v>
      </c>
      <c r="AM2238" s="2">
        <f t="shared" si="831"/>
        <v>0</v>
      </c>
      <c r="AN2238" s="2">
        <f t="shared" si="832"/>
        <v>0</v>
      </c>
      <c r="AP2238" t="s">
        <v>2121</v>
      </c>
      <c r="AQ2238" t="s">
        <v>1932</v>
      </c>
      <c r="AT2238">
        <v>2</v>
      </c>
      <c r="AU2238" s="95">
        <v>51</v>
      </c>
      <c r="AV2238" s="97">
        <v>103</v>
      </c>
      <c r="AW2238" s="100">
        <f t="shared" si="821"/>
        <v>51103</v>
      </c>
      <c r="AY2238" s="7" t="s">
        <v>1461</v>
      </c>
    </row>
    <row r="2239" spans="1:51" ht="13" hidden="1" customHeight="1" outlineLevel="1">
      <c r="A2239" t="s">
        <v>1579</v>
      </c>
      <c r="B2239" t="s">
        <v>1932</v>
      </c>
      <c r="C2239" s="1">
        <f t="shared" si="823"/>
        <v>5812</v>
      </c>
      <c r="D2239" s="7">
        <f>IF(N2239&gt;0, RANK(N2239,(N2239:P2239,Q2239:AE2239)),0)</f>
        <v>2</v>
      </c>
      <c r="E2239" s="7">
        <f>IF(O2239&gt;0,RANK(O2239,(N2239:P2239,Q2239:AE2239)),0)</f>
        <v>1</v>
      </c>
      <c r="F2239" s="7">
        <f>IF(P2239&gt;0,RANK(P2239,(N2239:P2239,Q2239:AE2239)),0)</f>
        <v>0</v>
      </c>
      <c r="G2239" s="1">
        <f t="shared" si="824"/>
        <v>1660</v>
      </c>
      <c r="H2239" s="2">
        <f t="shared" si="822"/>
        <v>0.28561596696490021</v>
      </c>
      <c r="I2239" s="2"/>
      <c r="J2239" s="2">
        <f t="shared" si="825"/>
        <v>0.34927735719201652</v>
      </c>
      <c r="K2239" s="2">
        <f t="shared" si="826"/>
        <v>0.63489332415691668</v>
      </c>
      <c r="L2239" s="2">
        <f t="shared" si="827"/>
        <v>0</v>
      </c>
      <c r="M2239" s="2">
        <f t="shared" si="828"/>
        <v>1.5829318651066848E-2</v>
      </c>
      <c r="N2239" s="55">
        <v>2030</v>
      </c>
      <c r="O2239" s="55">
        <v>3690</v>
      </c>
      <c r="Q2239" s="55">
        <v>88</v>
      </c>
      <c r="X2239" s="55">
        <v>4</v>
      </c>
      <c r="AG2239" s="7">
        <f>IF(Q2239&gt;0,RANK(Q2239,(N2239:P2239,Q2239:AE2239)),0)</f>
        <v>3</v>
      </c>
      <c r="AH2239" s="7">
        <f>IF(R2239&gt;0,RANK(R2239,(N2239:P2239,Q2239:AE2239)),0)</f>
        <v>0</v>
      </c>
      <c r="AI2239" s="7">
        <f>IF(T2239&gt;0,RANK(T2239,(N2239:P2239,Q2239:AE2239)),0)</f>
        <v>0</v>
      </c>
      <c r="AJ2239" s="7">
        <f>IF(S2239&gt;0,RANK(S2239,(N2239:P2239,Q2239:AE2239)),0)</f>
        <v>0</v>
      </c>
      <c r="AK2239" s="2">
        <f t="shared" si="829"/>
        <v>1.5141087405368204E-2</v>
      </c>
      <c r="AL2239" s="2">
        <f t="shared" si="830"/>
        <v>0</v>
      </c>
      <c r="AM2239" s="2">
        <f t="shared" si="831"/>
        <v>0</v>
      </c>
      <c r="AN2239" s="2">
        <f t="shared" si="832"/>
        <v>0</v>
      </c>
      <c r="AP2239" t="s">
        <v>1579</v>
      </c>
      <c r="AQ2239" t="s">
        <v>1932</v>
      </c>
      <c r="AT2239">
        <v>2</v>
      </c>
      <c r="AU2239" s="95">
        <v>51</v>
      </c>
      <c r="AV2239" s="97">
        <v>105</v>
      </c>
      <c r="AW2239" s="100">
        <f t="shared" si="821"/>
        <v>51105</v>
      </c>
      <c r="AY2239" s="7" t="s">
        <v>1461</v>
      </c>
    </row>
    <row r="2240" spans="1:51" ht="13" hidden="1" customHeight="1" outlineLevel="1">
      <c r="A2240" t="s">
        <v>303</v>
      </c>
      <c r="B2240" t="s">
        <v>1932</v>
      </c>
      <c r="C2240" s="1">
        <f t="shared" si="823"/>
        <v>92698</v>
      </c>
      <c r="D2240" s="7">
        <f>IF(N2240&gt;0, RANK(N2240,(N2240:P2240,Q2240:AE2240)),0)</f>
        <v>2</v>
      </c>
      <c r="E2240" s="7">
        <f>IF(O2240&gt;0,RANK(O2240,(N2240:P2240,Q2240:AE2240)),0)</f>
        <v>1</v>
      </c>
      <c r="F2240" s="7">
        <f>IF(P2240&gt;0,RANK(P2240,(N2240:P2240,Q2240:AE2240)),0)</f>
        <v>0</v>
      </c>
      <c r="G2240" s="1">
        <f t="shared" si="824"/>
        <v>458</v>
      </c>
      <c r="H2240" s="2">
        <f t="shared" si="822"/>
        <v>4.9407754212604368E-3</v>
      </c>
      <c r="I2240" s="2"/>
      <c r="J2240" s="2">
        <f t="shared" si="825"/>
        <v>0.48590045092666506</v>
      </c>
      <c r="K2240" s="2">
        <f t="shared" si="826"/>
        <v>0.49084122634792554</v>
      </c>
      <c r="L2240" s="2">
        <f t="shared" si="827"/>
        <v>0</v>
      </c>
      <c r="M2240" s="2">
        <f t="shared" si="828"/>
        <v>2.3258322725409342E-2</v>
      </c>
      <c r="N2240" s="55">
        <v>45042</v>
      </c>
      <c r="O2240" s="55">
        <v>45500</v>
      </c>
      <c r="Q2240" s="55">
        <v>2081</v>
      </c>
      <c r="X2240" s="55">
        <v>75</v>
      </c>
      <c r="AG2240" s="7">
        <f>IF(Q2240&gt;0,RANK(Q2240,(N2240:P2240,Q2240:AE2240)),0)</f>
        <v>3</v>
      </c>
      <c r="AH2240" s="7">
        <f>IF(R2240&gt;0,RANK(R2240,(N2240:P2240,Q2240:AE2240)),0)</f>
        <v>0</v>
      </c>
      <c r="AI2240" s="7">
        <f>IF(T2240&gt;0,RANK(T2240,(N2240:P2240,Q2240:AE2240)),0)</f>
        <v>0</v>
      </c>
      <c r="AJ2240" s="7">
        <f>IF(S2240&gt;0,RANK(S2240,(N2240:P2240,Q2240:AE2240)),0)</f>
        <v>0</v>
      </c>
      <c r="AK2240" s="2">
        <f t="shared" si="829"/>
        <v>2.2449243780879848E-2</v>
      </c>
      <c r="AL2240" s="2">
        <f t="shared" si="830"/>
        <v>0</v>
      </c>
      <c r="AM2240" s="2">
        <f t="shared" si="831"/>
        <v>0</v>
      </c>
      <c r="AN2240" s="2">
        <f t="shared" si="832"/>
        <v>0</v>
      </c>
      <c r="AP2240" t="s">
        <v>303</v>
      </c>
      <c r="AQ2240" t="s">
        <v>1932</v>
      </c>
      <c r="AT2240">
        <v>2</v>
      </c>
      <c r="AU2240" s="95">
        <v>51</v>
      </c>
      <c r="AV2240" s="97">
        <v>107</v>
      </c>
      <c r="AW2240" s="100">
        <f t="shared" si="821"/>
        <v>51107</v>
      </c>
      <c r="AY2240" s="7" t="s">
        <v>1461</v>
      </c>
    </row>
    <row r="2241" spans="1:51" ht="13" hidden="1" customHeight="1" outlineLevel="1">
      <c r="A2241" t="s">
        <v>6</v>
      </c>
      <c r="B2241" t="s">
        <v>1932</v>
      </c>
      <c r="C2241" s="1">
        <f t="shared" si="823"/>
        <v>10075</v>
      </c>
      <c r="D2241" s="7">
        <f>IF(N2241&gt;0, RANK(N2241,(N2241:P2241,Q2241:AE2241)),0)</f>
        <v>2</v>
      </c>
      <c r="E2241" s="7">
        <f>IF(O2241&gt;0,RANK(O2241,(N2241:P2241,Q2241:AE2241)),0)</f>
        <v>1</v>
      </c>
      <c r="F2241" s="7">
        <f>IF(P2241&gt;0,RANK(P2241,(N2241:P2241,Q2241:AE2241)),0)</f>
        <v>0</v>
      </c>
      <c r="G2241" s="1">
        <f t="shared" si="824"/>
        <v>1866</v>
      </c>
      <c r="H2241" s="2">
        <f t="shared" si="822"/>
        <v>0.18521091811414392</v>
      </c>
      <c r="I2241" s="2"/>
      <c r="J2241" s="2">
        <f t="shared" si="825"/>
        <v>0.39066997518610425</v>
      </c>
      <c r="K2241" s="2">
        <f t="shared" si="826"/>
        <v>0.57588089330024816</v>
      </c>
      <c r="L2241" s="2">
        <f t="shared" si="827"/>
        <v>0</v>
      </c>
      <c r="M2241" s="2">
        <f t="shared" si="828"/>
        <v>3.344913151364759E-2</v>
      </c>
      <c r="N2241" s="55">
        <v>3936</v>
      </c>
      <c r="O2241" s="55">
        <v>5802</v>
      </c>
      <c r="Q2241" s="55">
        <v>333</v>
      </c>
      <c r="X2241" s="55">
        <v>4</v>
      </c>
      <c r="AG2241" s="7">
        <f>IF(Q2241&gt;0,RANK(Q2241,(N2241:P2241,Q2241:AE2241)),0)</f>
        <v>3</v>
      </c>
      <c r="AH2241" s="7">
        <f>IF(R2241&gt;0,RANK(R2241,(N2241:P2241,Q2241:AE2241)),0)</f>
        <v>0</v>
      </c>
      <c r="AI2241" s="7">
        <f>IF(T2241&gt;0,RANK(T2241,(N2241:P2241,Q2241:AE2241)),0)</f>
        <v>0</v>
      </c>
      <c r="AJ2241" s="7">
        <f>IF(S2241&gt;0,RANK(S2241,(N2241:P2241,Q2241:AE2241)),0)</f>
        <v>0</v>
      </c>
      <c r="AK2241" s="2">
        <f t="shared" si="829"/>
        <v>3.3052109181141438E-2</v>
      </c>
      <c r="AL2241" s="2">
        <f t="shared" si="830"/>
        <v>0</v>
      </c>
      <c r="AM2241" s="2">
        <f t="shared" si="831"/>
        <v>0</v>
      </c>
      <c r="AN2241" s="2">
        <f t="shared" si="832"/>
        <v>0</v>
      </c>
      <c r="AP2241" t="s">
        <v>6</v>
      </c>
      <c r="AQ2241" t="s">
        <v>1932</v>
      </c>
      <c r="AT2241">
        <v>2</v>
      </c>
      <c r="AU2241" s="95">
        <v>51</v>
      </c>
      <c r="AV2241" s="97">
        <v>109</v>
      </c>
      <c r="AW2241" s="100">
        <f t="shared" si="821"/>
        <v>51109</v>
      </c>
      <c r="AY2241" s="7" t="s">
        <v>1461</v>
      </c>
    </row>
    <row r="2242" spans="1:51" ht="13" hidden="1" customHeight="1" outlineLevel="1">
      <c r="A2242" t="s">
        <v>2228</v>
      </c>
      <c r="B2242" t="s">
        <v>1932</v>
      </c>
      <c r="C2242" s="1">
        <f t="shared" si="823"/>
        <v>3285</v>
      </c>
      <c r="D2242" s="7">
        <f>IF(N2242&gt;0, RANK(N2242,(N2242:P2242,Q2242:AE2242)),0)</f>
        <v>2</v>
      </c>
      <c r="E2242" s="7">
        <f>IF(O2242&gt;0,RANK(O2242,(N2242:P2242,Q2242:AE2242)),0)</f>
        <v>1</v>
      </c>
      <c r="F2242" s="7">
        <f>IF(P2242&gt;0,RANK(P2242,(N2242:P2242,Q2242:AE2242)),0)</f>
        <v>0</v>
      </c>
      <c r="G2242" s="1">
        <f t="shared" si="824"/>
        <v>255</v>
      </c>
      <c r="H2242" s="2">
        <f t="shared" si="822"/>
        <v>7.7625570776255703E-2</v>
      </c>
      <c r="I2242" s="2"/>
      <c r="J2242" s="2">
        <f t="shared" si="825"/>
        <v>0.45083713850837137</v>
      </c>
      <c r="K2242" s="2">
        <f t="shared" si="826"/>
        <v>0.52846270928462713</v>
      </c>
      <c r="L2242" s="2">
        <f t="shared" si="827"/>
        <v>0</v>
      </c>
      <c r="M2242" s="2">
        <f t="shared" si="828"/>
        <v>2.0700152207001499E-2</v>
      </c>
      <c r="N2242" s="55">
        <v>1481</v>
      </c>
      <c r="O2242" s="55">
        <v>1736</v>
      </c>
      <c r="Q2242" s="55">
        <v>67</v>
      </c>
      <c r="X2242" s="55">
        <v>1</v>
      </c>
      <c r="AG2242" s="7">
        <f>IF(Q2242&gt;0,RANK(Q2242,(N2242:P2242,Q2242:AE2242)),0)</f>
        <v>3</v>
      </c>
      <c r="AH2242" s="7">
        <f>IF(R2242&gt;0,RANK(R2242,(N2242:P2242,Q2242:AE2242)),0)</f>
        <v>0</v>
      </c>
      <c r="AI2242" s="7">
        <f>IF(T2242&gt;0,RANK(T2242,(N2242:P2242,Q2242:AE2242)),0)</f>
        <v>0</v>
      </c>
      <c r="AJ2242" s="7">
        <f>IF(S2242&gt;0,RANK(S2242,(N2242:P2242,Q2242:AE2242)),0)</f>
        <v>0</v>
      </c>
      <c r="AK2242" s="2">
        <f t="shared" si="829"/>
        <v>2.0395738203957382E-2</v>
      </c>
      <c r="AL2242" s="2">
        <f t="shared" si="830"/>
        <v>0</v>
      </c>
      <c r="AM2242" s="2">
        <f t="shared" si="831"/>
        <v>0</v>
      </c>
      <c r="AN2242" s="2">
        <f t="shared" si="832"/>
        <v>0</v>
      </c>
      <c r="AP2242" t="s">
        <v>2228</v>
      </c>
      <c r="AQ2242" t="s">
        <v>1932</v>
      </c>
      <c r="AT2242">
        <v>2</v>
      </c>
      <c r="AU2242" s="95">
        <v>51</v>
      </c>
      <c r="AV2242" s="97">
        <v>111</v>
      </c>
      <c r="AW2242" s="100">
        <f t="shared" si="821"/>
        <v>51111</v>
      </c>
      <c r="AY2242" s="7" t="s">
        <v>1461</v>
      </c>
    </row>
    <row r="2243" spans="1:51" ht="13" hidden="1" customHeight="1" outlineLevel="1">
      <c r="A2243" t="s">
        <v>584</v>
      </c>
      <c r="B2243" t="s">
        <v>1932</v>
      </c>
      <c r="C2243" s="1">
        <f t="shared" si="823"/>
        <v>4083</v>
      </c>
      <c r="D2243" s="7">
        <f>IF(N2243&gt;0, RANK(N2243,(N2243:P2243,Q2243:AE2243)),0)</f>
        <v>2</v>
      </c>
      <c r="E2243" s="7">
        <f>IF(O2243&gt;0,RANK(O2243,(N2243:P2243,Q2243:AE2243)),0)</f>
        <v>1</v>
      </c>
      <c r="F2243" s="7">
        <f>IF(P2243&gt;0,RANK(P2243,(N2243:P2243,Q2243:AE2243)),0)</f>
        <v>0</v>
      </c>
      <c r="G2243" s="1">
        <f t="shared" si="824"/>
        <v>1142</v>
      </c>
      <c r="H2243" s="2">
        <f t="shared" si="822"/>
        <v>0.27969630173891746</v>
      </c>
      <c r="I2243" s="2"/>
      <c r="J2243" s="2">
        <f t="shared" si="825"/>
        <v>0.34729365662503059</v>
      </c>
      <c r="K2243" s="2">
        <f t="shared" si="826"/>
        <v>0.62698995836394811</v>
      </c>
      <c r="L2243" s="2">
        <f t="shared" si="827"/>
        <v>0</v>
      </c>
      <c r="M2243" s="2">
        <f t="shared" si="828"/>
        <v>2.5716385011021248E-2</v>
      </c>
      <c r="N2243" s="55">
        <v>1418</v>
      </c>
      <c r="O2243" s="55">
        <v>2560</v>
      </c>
      <c r="Q2243" s="55">
        <v>102</v>
      </c>
      <c r="X2243" s="55">
        <v>3</v>
      </c>
      <c r="AG2243" s="7">
        <f>IF(Q2243&gt;0,RANK(Q2243,(N2243:P2243,Q2243:AE2243)),0)</f>
        <v>3</v>
      </c>
      <c r="AH2243" s="7">
        <f>IF(R2243&gt;0,RANK(R2243,(N2243:P2243,Q2243:AE2243)),0)</f>
        <v>0</v>
      </c>
      <c r="AI2243" s="7">
        <f>IF(T2243&gt;0,RANK(T2243,(N2243:P2243,Q2243:AE2243)),0)</f>
        <v>0</v>
      </c>
      <c r="AJ2243" s="7">
        <f>IF(S2243&gt;0,RANK(S2243,(N2243:P2243,Q2243:AE2243)),0)</f>
        <v>0</v>
      </c>
      <c r="AK2243" s="2">
        <f t="shared" si="829"/>
        <v>2.4981631153563555E-2</v>
      </c>
      <c r="AL2243" s="2">
        <f t="shared" si="830"/>
        <v>0</v>
      </c>
      <c r="AM2243" s="2">
        <f t="shared" si="831"/>
        <v>0</v>
      </c>
      <c r="AN2243" s="2">
        <f t="shared" si="832"/>
        <v>0</v>
      </c>
      <c r="AP2243" t="s">
        <v>584</v>
      </c>
      <c r="AQ2243" t="s">
        <v>1932</v>
      </c>
      <c r="AT2243">
        <v>2</v>
      </c>
      <c r="AU2243" s="95">
        <v>51</v>
      </c>
      <c r="AV2243" s="97">
        <v>113</v>
      </c>
      <c r="AW2243" s="100">
        <f t="shared" si="821"/>
        <v>51113</v>
      </c>
      <c r="AY2243" s="7" t="s">
        <v>1461</v>
      </c>
    </row>
    <row r="2244" spans="1:51" ht="13" hidden="1" customHeight="1" outlineLevel="1">
      <c r="A2244" t="s">
        <v>1645</v>
      </c>
      <c r="B2244" t="s">
        <v>1932</v>
      </c>
      <c r="C2244" s="1">
        <f t="shared" si="823"/>
        <v>3401</v>
      </c>
      <c r="D2244" s="7">
        <f>IF(N2244&gt;0, RANK(N2244,(N2244:P2244,Q2244:AE2244)),0)</f>
        <v>2</v>
      </c>
      <c r="E2244" s="7">
        <f>IF(O2244&gt;0,RANK(O2244,(N2244:P2244,Q2244:AE2244)),0)</f>
        <v>1</v>
      </c>
      <c r="F2244" s="7">
        <f>IF(P2244&gt;0,RANK(P2244,(N2244:P2244,Q2244:AE2244)),0)</f>
        <v>0</v>
      </c>
      <c r="G2244" s="1">
        <f t="shared" si="824"/>
        <v>933</v>
      </c>
      <c r="H2244" s="2">
        <f t="shared" si="822"/>
        <v>0.27433107909438398</v>
      </c>
      <c r="I2244" s="2"/>
      <c r="J2244" s="2">
        <f t="shared" si="825"/>
        <v>0.35518965010291093</v>
      </c>
      <c r="K2244" s="2">
        <f t="shared" si="826"/>
        <v>0.62952072919729496</v>
      </c>
      <c r="L2244" s="2">
        <f t="shared" si="827"/>
        <v>0</v>
      </c>
      <c r="M2244" s="2">
        <f t="shared" si="828"/>
        <v>1.5289620699794115E-2</v>
      </c>
      <c r="N2244" s="55">
        <v>1208</v>
      </c>
      <c r="O2244" s="55">
        <v>2141</v>
      </c>
      <c r="Q2244" s="55">
        <v>52</v>
      </c>
      <c r="X2244" s="55">
        <v>0</v>
      </c>
      <c r="AG2244" s="7">
        <f>IF(Q2244&gt;0,RANK(Q2244,(N2244:P2244,Q2244:AE2244)),0)</f>
        <v>3</v>
      </c>
      <c r="AH2244" s="7">
        <f>IF(R2244&gt;0,RANK(R2244,(N2244:P2244,Q2244:AE2244)),0)</f>
        <v>0</v>
      </c>
      <c r="AI2244" s="7">
        <f>IF(T2244&gt;0,RANK(T2244,(N2244:P2244,Q2244:AE2244)),0)</f>
        <v>0</v>
      </c>
      <c r="AJ2244" s="7">
        <f>IF(S2244&gt;0,RANK(S2244,(N2244:P2244,Q2244:AE2244)),0)</f>
        <v>0</v>
      </c>
      <c r="AK2244" s="2">
        <f t="shared" si="829"/>
        <v>1.5289620699794178E-2</v>
      </c>
      <c r="AL2244" s="2">
        <f t="shared" si="830"/>
        <v>0</v>
      </c>
      <c r="AM2244" s="2">
        <f t="shared" si="831"/>
        <v>0</v>
      </c>
      <c r="AN2244" s="2">
        <f t="shared" si="832"/>
        <v>0</v>
      </c>
      <c r="AP2244" t="s">
        <v>1645</v>
      </c>
      <c r="AQ2244" t="s">
        <v>1932</v>
      </c>
      <c r="AT2244">
        <v>2</v>
      </c>
      <c r="AU2244" s="95">
        <v>51</v>
      </c>
      <c r="AV2244" s="97">
        <v>115</v>
      </c>
      <c r="AW2244" s="100">
        <f t="shared" si="821"/>
        <v>51115</v>
      </c>
      <c r="AY2244" s="7" t="s">
        <v>1461</v>
      </c>
    </row>
    <row r="2245" spans="1:51" ht="13" hidden="1" customHeight="1" outlineLevel="1">
      <c r="A2245" t="s">
        <v>208</v>
      </c>
      <c r="B2245" t="s">
        <v>1932</v>
      </c>
      <c r="C2245" s="1">
        <f t="shared" si="823"/>
        <v>7769</v>
      </c>
      <c r="D2245" s="7">
        <f>IF(N2245&gt;0, RANK(N2245,(N2245:P2245,Q2245:AE2245)),0)</f>
        <v>2</v>
      </c>
      <c r="E2245" s="7">
        <f>IF(O2245&gt;0,RANK(O2245,(N2245:P2245,Q2245:AE2245)),0)</f>
        <v>1</v>
      </c>
      <c r="F2245" s="7">
        <f>IF(P2245&gt;0,RANK(P2245,(N2245:P2245,Q2245:AE2245)),0)</f>
        <v>0</v>
      </c>
      <c r="G2245" s="1">
        <f t="shared" si="824"/>
        <v>1109</v>
      </c>
      <c r="H2245" s="2">
        <f t="shared" si="822"/>
        <v>0.14274681426180977</v>
      </c>
      <c r="I2245" s="2"/>
      <c r="J2245" s="2">
        <f t="shared" si="825"/>
        <v>0.42038872441755698</v>
      </c>
      <c r="K2245" s="2">
        <f t="shared" si="826"/>
        <v>0.56313553867936672</v>
      </c>
      <c r="L2245" s="2">
        <f t="shared" si="827"/>
        <v>0</v>
      </c>
      <c r="M2245" s="2">
        <f t="shared" si="828"/>
        <v>1.6475736903076244E-2</v>
      </c>
      <c r="N2245" s="55">
        <v>3266</v>
      </c>
      <c r="O2245" s="55">
        <v>4375</v>
      </c>
      <c r="Q2245" s="55">
        <v>128</v>
      </c>
      <c r="X2245" s="55">
        <v>0</v>
      </c>
      <c r="AG2245" s="7">
        <f>IF(Q2245&gt;0,RANK(Q2245,(N2245:P2245,Q2245:AE2245)),0)</f>
        <v>3</v>
      </c>
      <c r="AH2245" s="7">
        <f>IF(R2245&gt;0,RANK(R2245,(N2245:P2245,Q2245:AE2245)),0)</f>
        <v>0</v>
      </c>
      <c r="AI2245" s="7">
        <f>IF(T2245&gt;0,RANK(T2245,(N2245:P2245,Q2245:AE2245)),0)</f>
        <v>0</v>
      </c>
      <c r="AJ2245" s="7">
        <f>IF(S2245&gt;0,RANK(S2245,(N2245:P2245,Q2245:AE2245)),0)</f>
        <v>0</v>
      </c>
      <c r="AK2245" s="2">
        <f t="shared" si="829"/>
        <v>1.647573690307633E-2</v>
      </c>
      <c r="AL2245" s="2">
        <f t="shared" si="830"/>
        <v>0</v>
      </c>
      <c r="AM2245" s="2">
        <f t="shared" si="831"/>
        <v>0</v>
      </c>
      <c r="AN2245" s="2">
        <f t="shared" si="832"/>
        <v>0</v>
      </c>
      <c r="AP2245" t="s">
        <v>208</v>
      </c>
      <c r="AQ2245" t="s">
        <v>1932</v>
      </c>
      <c r="AT2245">
        <v>2</v>
      </c>
      <c r="AU2245" s="95">
        <v>51</v>
      </c>
      <c r="AV2245" s="97">
        <v>117</v>
      </c>
      <c r="AW2245" s="100">
        <f t="shared" si="821"/>
        <v>51117</v>
      </c>
      <c r="AY2245" s="7" t="s">
        <v>1461</v>
      </c>
    </row>
    <row r="2246" spans="1:51" ht="13" hidden="1" customHeight="1" outlineLevel="1">
      <c r="A2246" t="s">
        <v>1563</v>
      </c>
      <c r="B2246" t="s">
        <v>1932</v>
      </c>
      <c r="C2246" s="1">
        <f t="shared" si="823"/>
        <v>3823</v>
      </c>
      <c r="D2246" s="7">
        <f>IF(N2246&gt;0, RANK(N2246,(N2246:P2246,Q2246:AE2246)),0)</f>
        <v>2</v>
      </c>
      <c r="E2246" s="7">
        <f>IF(O2246&gt;0,RANK(O2246,(N2246:P2246,Q2246:AE2246)),0)</f>
        <v>1</v>
      </c>
      <c r="F2246" s="7">
        <f>IF(P2246&gt;0,RANK(P2246,(N2246:P2246,Q2246:AE2246)),0)</f>
        <v>0</v>
      </c>
      <c r="G2246" s="1">
        <f t="shared" si="824"/>
        <v>877</v>
      </c>
      <c r="H2246" s="2">
        <f t="shared" si="822"/>
        <v>0.22940099398378236</v>
      </c>
      <c r="I2246" s="2"/>
      <c r="J2246" s="2">
        <f t="shared" si="825"/>
        <v>0.37326706774784202</v>
      </c>
      <c r="K2246" s="2">
        <f t="shared" si="826"/>
        <v>0.60266806173162435</v>
      </c>
      <c r="L2246" s="2">
        <f t="shared" si="827"/>
        <v>0</v>
      </c>
      <c r="M2246" s="2">
        <f t="shared" si="828"/>
        <v>2.4064870520533632E-2</v>
      </c>
      <c r="N2246" s="55">
        <v>1427</v>
      </c>
      <c r="O2246" s="55">
        <v>2304</v>
      </c>
      <c r="Q2246" s="55">
        <v>91</v>
      </c>
      <c r="X2246" s="55">
        <v>1</v>
      </c>
      <c r="AG2246" s="7">
        <f>IF(Q2246&gt;0,RANK(Q2246,(N2246:P2246,Q2246:AE2246)),0)</f>
        <v>3</v>
      </c>
      <c r="AH2246" s="7">
        <f>IF(R2246&gt;0,RANK(R2246,(N2246:P2246,Q2246:AE2246)),0)</f>
        <v>0</v>
      </c>
      <c r="AI2246" s="7">
        <f>IF(T2246&gt;0,RANK(T2246,(N2246:P2246,Q2246:AE2246)),0)</f>
        <v>0</v>
      </c>
      <c r="AJ2246" s="7">
        <f>IF(S2246&gt;0,RANK(S2246,(N2246:P2246,Q2246:AE2246)),0)</f>
        <v>0</v>
      </c>
      <c r="AK2246" s="2">
        <f t="shared" si="829"/>
        <v>2.3803295840962593E-2</v>
      </c>
      <c r="AL2246" s="2">
        <f t="shared" si="830"/>
        <v>0</v>
      </c>
      <c r="AM2246" s="2">
        <f t="shared" si="831"/>
        <v>0</v>
      </c>
      <c r="AN2246" s="2">
        <f t="shared" si="832"/>
        <v>0</v>
      </c>
      <c r="AP2246" t="s">
        <v>1563</v>
      </c>
      <c r="AQ2246" t="s">
        <v>1932</v>
      </c>
      <c r="AT2246">
        <v>2</v>
      </c>
      <c r="AU2246" s="95">
        <v>51</v>
      </c>
      <c r="AV2246" s="97">
        <v>119</v>
      </c>
      <c r="AW2246" s="100">
        <f t="shared" ref="AW2246:AW2308" si="833">1000*AU2246+AV2246</f>
        <v>51119</v>
      </c>
      <c r="AY2246" s="7" t="s">
        <v>1461</v>
      </c>
    </row>
    <row r="2247" spans="1:51" ht="13" hidden="1" customHeight="1" outlineLevel="1">
      <c r="A2247" t="s">
        <v>734</v>
      </c>
      <c r="B2247" t="s">
        <v>1932</v>
      </c>
      <c r="C2247" s="1">
        <f t="shared" si="823"/>
        <v>21766</v>
      </c>
      <c r="D2247" s="7">
        <f>IF(N2247&gt;0, RANK(N2247,(N2247:P2247,Q2247:AE2247)),0)</f>
        <v>1</v>
      </c>
      <c r="E2247" s="7">
        <f>IF(O2247&gt;0,RANK(O2247,(N2247:P2247,Q2247:AE2247)),0)</f>
        <v>2</v>
      </c>
      <c r="F2247" s="7">
        <f>IF(P2247&gt;0,RANK(P2247,(N2247:P2247,Q2247:AE2247)),0)</f>
        <v>0</v>
      </c>
      <c r="G2247" s="1">
        <f t="shared" si="824"/>
        <v>1334</v>
      </c>
      <c r="H2247" s="2">
        <f t="shared" si="822"/>
        <v>6.1288247725810895E-2</v>
      </c>
      <c r="I2247" s="2"/>
      <c r="J2247" s="2">
        <f t="shared" si="825"/>
        <v>0.51042910962050903</v>
      </c>
      <c r="K2247" s="2">
        <f t="shared" si="826"/>
        <v>0.44914086189469815</v>
      </c>
      <c r="L2247" s="2">
        <f t="shared" si="827"/>
        <v>0</v>
      </c>
      <c r="M2247" s="2">
        <f t="shared" si="828"/>
        <v>4.0430028484792824E-2</v>
      </c>
      <c r="N2247" s="55">
        <v>11110</v>
      </c>
      <c r="O2247" s="55">
        <v>9776</v>
      </c>
      <c r="Q2247" s="55">
        <v>871</v>
      </c>
      <c r="X2247" s="55">
        <v>9</v>
      </c>
      <c r="AG2247" s="7">
        <f>IF(Q2247&gt;0,RANK(Q2247,(N2247:P2247,Q2247:AE2247)),0)</f>
        <v>3</v>
      </c>
      <c r="AH2247" s="7">
        <f>IF(R2247&gt;0,RANK(R2247,(N2247:P2247,Q2247:AE2247)),0)</f>
        <v>0</v>
      </c>
      <c r="AI2247" s="7">
        <f>IF(T2247&gt;0,RANK(T2247,(N2247:P2247,Q2247:AE2247)),0)</f>
        <v>0</v>
      </c>
      <c r="AJ2247" s="7">
        <f>IF(S2247&gt;0,RANK(S2247,(N2247:P2247,Q2247:AE2247)),0)</f>
        <v>0</v>
      </c>
      <c r="AK2247" s="2">
        <f t="shared" si="829"/>
        <v>4.0016539557107413E-2</v>
      </c>
      <c r="AL2247" s="2">
        <f t="shared" si="830"/>
        <v>0</v>
      </c>
      <c r="AM2247" s="2">
        <f t="shared" si="831"/>
        <v>0</v>
      </c>
      <c r="AN2247" s="2">
        <f t="shared" si="832"/>
        <v>0</v>
      </c>
      <c r="AP2247" t="s">
        <v>734</v>
      </c>
      <c r="AQ2247" t="s">
        <v>1932</v>
      </c>
      <c r="AT2247">
        <v>2</v>
      </c>
      <c r="AU2247" s="95">
        <v>51</v>
      </c>
      <c r="AV2247" s="97">
        <v>121</v>
      </c>
      <c r="AW2247" s="100">
        <f t="shared" si="833"/>
        <v>51121</v>
      </c>
      <c r="AY2247" s="7" t="s">
        <v>1461</v>
      </c>
    </row>
    <row r="2248" spans="1:51" ht="13" hidden="1" customHeight="1" outlineLevel="1">
      <c r="A2248" t="s">
        <v>1683</v>
      </c>
      <c r="B2248" t="s">
        <v>1932</v>
      </c>
      <c r="C2248" s="1">
        <f t="shared" si="823"/>
        <v>5076</v>
      </c>
      <c r="D2248" s="7">
        <f>IF(N2248&gt;0, RANK(N2248,(N2248:P2248,Q2248:AE2248)),0)</f>
        <v>1</v>
      </c>
      <c r="E2248" s="7">
        <f>IF(O2248&gt;0,RANK(O2248,(N2248:P2248,Q2248:AE2248)),0)</f>
        <v>2</v>
      </c>
      <c r="F2248" s="7">
        <f>IF(P2248&gt;0,RANK(P2248,(N2248:P2248,Q2248:AE2248)),0)</f>
        <v>0</v>
      </c>
      <c r="G2248" s="1">
        <f t="shared" si="824"/>
        <v>208</v>
      </c>
      <c r="H2248" s="2">
        <f t="shared" si="822"/>
        <v>4.097714736012608E-2</v>
      </c>
      <c r="I2248" s="2"/>
      <c r="J2248" s="2">
        <f t="shared" si="825"/>
        <v>0.49172576832151299</v>
      </c>
      <c r="K2248" s="2">
        <f t="shared" si="826"/>
        <v>0.4507486209613869</v>
      </c>
      <c r="L2248" s="2">
        <f t="shared" si="827"/>
        <v>0</v>
      </c>
      <c r="M2248" s="2">
        <f t="shared" si="828"/>
        <v>5.7525610717100051E-2</v>
      </c>
      <c r="N2248" s="55">
        <v>2496</v>
      </c>
      <c r="O2248" s="55">
        <v>2288</v>
      </c>
      <c r="Q2248" s="55">
        <v>289</v>
      </c>
      <c r="X2248" s="55">
        <v>3</v>
      </c>
      <c r="AG2248" s="7">
        <f>IF(Q2248&gt;0,RANK(Q2248,(N2248:P2248,Q2248:AE2248)),0)</f>
        <v>3</v>
      </c>
      <c r="AH2248" s="7">
        <f>IF(R2248&gt;0,RANK(R2248,(N2248:P2248,Q2248:AE2248)),0)</f>
        <v>0</v>
      </c>
      <c r="AI2248" s="7">
        <f>IF(T2248&gt;0,RANK(T2248,(N2248:P2248,Q2248:AE2248)),0)</f>
        <v>0</v>
      </c>
      <c r="AJ2248" s="7">
        <f>IF(S2248&gt;0,RANK(S2248,(N2248:P2248,Q2248:AE2248)),0)</f>
        <v>0</v>
      </c>
      <c r="AK2248" s="2">
        <f t="shared" si="829"/>
        <v>5.6934594168636721E-2</v>
      </c>
      <c r="AL2248" s="2">
        <f t="shared" si="830"/>
        <v>0</v>
      </c>
      <c r="AM2248" s="2">
        <f t="shared" si="831"/>
        <v>0</v>
      </c>
      <c r="AN2248" s="2">
        <f t="shared" si="832"/>
        <v>0</v>
      </c>
      <c r="AP2248" t="s">
        <v>1683</v>
      </c>
      <c r="AQ2248" t="s">
        <v>1932</v>
      </c>
      <c r="AT2248">
        <v>2</v>
      </c>
      <c r="AU2248" s="95">
        <v>51</v>
      </c>
      <c r="AV2248" s="97">
        <v>125</v>
      </c>
      <c r="AW2248" s="100">
        <f t="shared" si="833"/>
        <v>51125</v>
      </c>
      <c r="AY2248" s="7" t="s">
        <v>1461</v>
      </c>
    </row>
    <row r="2249" spans="1:51" ht="13" hidden="1" customHeight="1" outlineLevel="1">
      <c r="A2249" t="s">
        <v>105</v>
      </c>
      <c r="B2249" t="s">
        <v>1932</v>
      </c>
      <c r="C2249" s="1">
        <f t="shared" si="823"/>
        <v>7176</v>
      </c>
      <c r="D2249" s="7">
        <f>IF(N2249&gt;0, RANK(N2249,(N2249:P2249,Q2249:AE2249)),0)</f>
        <v>2</v>
      </c>
      <c r="E2249" s="7">
        <f>IF(O2249&gt;0,RANK(O2249,(N2249:P2249,Q2249:AE2249)),0)</f>
        <v>1</v>
      </c>
      <c r="F2249" s="7">
        <f>IF(P2249&gt;0,RANK(P2249,(N2249:P2249,Q2249:AE2249)),0)</f>
        <v>0</v>
      </c>
      <c r="G2249" s="1">
        <f t="shared" si="824"/>
        <v>2365</v>
      </c>
      <c r="H2249" s="2">
        <f t="shared" si="822"/>
        <v>0.32957079152731328</v>
      </c>
      <c r="I2249" s="2"/>
      <c r="J2249" s="2">
        <f t="shared" si="825"/>
        <v>0.32093088071348941</v>
      </c>
      <c r="K2249" s="2">
        <f t="shared" si="826"/>
        <v>0.65050167224080269</v>
      </c>
      <c r="L2249" s="2">
        <f t="shared" si="827"/>
        <v>0</v>
      </c>
      <c r="M2249" s="2">
        <f t="shared" si="828"/>
        <v>2.8567447045707905E-2</v>
      </c>
      <c r="N2249" s="55">
        <v>2303</v>
      </c>
      <c r="O2249" s="55">
        <v>4668</v>
      </c>
      <c r="Q2249" s="55">
        <v>195</v>
      </c>
      <c r="X2249" s="55">
        <v>10</v>
      </c>
      <c r="AG2249" s="7">
        <f>IF(Q2249&gt;0,RANK(Q2249,(N2249:P2249,Q2249:AE2249)),0)</f>
        <v>3</v>
      </c>
      <c r="AH2249" s="7">
        <f>IF(R2249&gt;0,RANK(R2249,(N2249:P2249,Q2249:AE2249)),0)</f>
        <v>0</v>
      </c>
      <c r="AI2249" s="7">
        <f>IF(T2249&gt;0,RANK(T2249,(N2249:P2249,Q2249:AE2249)),0)</f>
        <v>0</v>
      </c>
      <c r="AJ2249" s="7">
        <f>IF(S2249&gt;0,RANK(S2249,(N2249:P2249,Q2249:AE2249)),0)</f>
        <v>0</v>
      </c>
      <c r="AK2249" s="2">
        <f t="shared" si="829"/>
        <v>2.717391304347826E-2</v>
      </c>
      <c r="AL2249" s="2">
        <f t="shared" si="830"/>
        <v>0</v>
      </c>
      <c r="AM2249" s="2">
        <f t="shared" si="831"/>
        <v>0</v>
      </c>
      <c r="AN2249" s="2">
        <f t="shared" si="832"/>
        <v>0</v>
      </c>
      <c r="AP2249" t="s">
        <v>105</v>
      </c>
      <c r="AQ2249" t="s">
        <v>1932</v>
      </c>
      <c r="AT2249">
        <v>2</v>
      </c>
      <c r="AU2249" s="95">
        <v>51</v>
      </c>
      <c r="AV2249" s="97">
        <v>127</v>
      </c>
      <c r="AW2249" s="100">
        <f t="shared" si="833"/>
        <v>51127</v>
      </c>
      <c r="AY2249" s="7" t="s">
        <v>1461</v>
      </c>
    </row>
    <row r="2250" spans="1:51" ht="13" hidden="1" customHeight="1" outlineLevel="1">
      <c r="A2250" t="s">
        <v>1460</v>
      </c>
      <c r="B2250" t="s">
        <v>1932</v>
      </c>
      <c r="C2250" s="1">
        <f t="shared" si="823"/>
        <v>3571</v>
      </c>
      <c r="D2250" s="7">
        <f>IF(N2250&gt;0, RANK(N2250,(N2250:P2250,Q2250:AE2250)),0)</f>
        <v>1</v>
      </c>
      <c r="E2250" s="7">
        <f>IF(O2250&gt;0,RANK(O2250,(N2250:P2250,Q2250:AE2250)),0)</f>
        <v>2</v>
      </c>
      <c r="F2250" s="7">
        <f>IF(P2250&gt;0,RANK(P2250,(N2250:P2250,Q2250:AE2250)),0)</f>
        <v>0</v>
      </c>
      <c r="G2250" s="1">
        <f t="shared" si="824"/>
        <v>337</v>
      </c>
      <c r="H2250" s="2">
        <f t="shared" si="822"/>
        <v>9.4371324558947076E-2</v>
      </c>
      <c r="I2250" s="2"/>
      <c r="J2250" s="2">
        <f t="shared" si="825"/>
        <v>0.52926351162139462</v>
      </c>
      <c r="K2250" s="2">
        <f t="shared" si="826"/>
        <v>0.43489218706244748</v>
      </c>
      <c r="L2250" s="2">
        <f t="shared" si="827"/>
        <v>0</v>
      </c>
      <c r="M2250" s="2">
        <f t="shared" si="828"/>
        <v>3.58443013161579E-2</v>
      </c>
      <c r="N2250" s="55">
        <v>1890</v>
      </c>
      <c r="O2250" s="55">
        <v>1553</v>
      </c>
      <c r="Q2250" s="55">
        <v>127</v>
      </c>
      <c r="X2250" s="55">
        <v>1</v>
      </c>
      <c r="AG2250" s="7">
        <f>IF(Q2250&gt;0,RANK(Q2250,(N2250:P2250,Q2250:AE2250)),0)</f>
        <v>3</v>
      </c>
      <c r="AH2250" s="7">
        <f>IF(R2250&gt;0,RANK(R2250,(N2250:P2250,Q2250:AE2250)),0)</f>
        <v>0</v>
      </c>
      <c r="AI2250" s="7">
        <f>IF(T2250&gt;0,RANK(T2250,(N2250:P2250,Q2250:AE2250)),0)</f>
        <v>0</v>
      </c>
      <c r="AJ2250" s="7">
        <f>IF(S2250&gt;0,RANK(S2250,(N2250:P2250,Q2250:AE2250)),0)</f>
        <v>0</v>
      </c>
      <c r="AK2250" s="2">
        <f t="shared" si="829"/>
        <v>3.5564267712125452E-2</v>
      </c>
      <c r="AL2250" s="2">
        <f t="shared" si="830"/>
        <v>0</v>
      </c>
      <c r="AM2250" s="2">
        <f t="shared" si="831"/>
        <v>0</v>
      </c>
      <c r="AN2250" s="2">
        <f t="shared" si="832"/>
        <v>0</v>
      </c>
      <c r="AP2250" t="s">
        <v>1460</v>
      </c>
      <c r="AQ2250" t="s">
        <v>1932</v>
      </c>
      <c r="AT2250">
        <v>2</v>
      </c>
      <c r="AU2250" s="95">
        <v>51</v>
      </c>
      <c r="AV2250" s="97">
        <v>131</v>
      </c>
      <c r="AW2250" s="100">
        <f t="shared" si="833"/>
        <v>51131</v>
      </c>
      <c r="AY2250" s="7" t="s">
        <v>1461</v>
      </c>
    </row>
    <row r="2251" spans="1:51" ht="13" hidden="1" customHeight="1" outlineLevel="1">
      <c r="A2251" t="s">
        <v>1536</v>
      </c>
      <c r="B2251" t="s">
        <v>1932</v>
      </c>
      <c r="C2251" s="1">
        <f t="shared" si="823"/>
        <v>5128</v>
      </c>
      <c r="D2251" s="7">
        <f>IF(N2251&gt;0, RANK(N2251,(N2251:P2251,Q2251:AE2251)),0)</f>
        <v>2</v>
      </c>
      <c r="E2251" s="7">
        <f>IF(O2251&gt;0,RANK(O2251,(N2251:P2251,Q2251:AE2251)),0)</f>
        <v>1</v>
      </c>
      <c r="F2251" s="7">
        <f>IF(P2251&gt;0,RANK(P2251,(N2251:P2251,Q2251:AE2251)),0)</f>
        <v>0</v>
      </c>
      <c r="G2251" s="1">
        <f t="shared" si="824"/>
        <v>850</v>
      </c>
      <c r="H2251" s="2">
        <f t="shared" si="822"/>
        <v>0.16575663026521062</v>
      </c>
      <c r="I2251" s="2"/>
      <c r="J2251" s="2">
        <f t="shared" si="825"/>
        <v>0.40737129485179407</v>
      </c>
      <c r="K2251" s="2">
        <f t="shared" si="826"/>
        <v>0.57312792511700472</v>
      </c>
      <c r="L2251" s="2">
        <f t="shared" si="827"/>
        <v>0</v>
      </c>
      <c r="M2251" s="2">
        <f t="shared" si="828"/>
        <v>1.9500780031201259E-2</v>
      </c>
      <c r="N2251" s="55">
        <v>2089</v>
      </c>
      <c r="O2251" s="55">
        <v>2939</v>
      </c>
      <c r="Q2251" s="55">
        <v>99</v>
      </c>
      <c r="X2251" s="55">
        <v>1</v>
      </c>
      <c r="AG2251" s="7">
        <f>IF(Q2251&gt;0,RANK(Q2251,(N2251:P2251,Q2251:AE2251)),0)</f>
        <v>3</v>
      </c>
      <c r="AH2251" s="7">
        <f>IF(R2251&gt;0,RANK(R2251,(N2251:P2251,Q2251:AE2251)),0)</f>
        <v>0</v>
      </c>
      <c r="AI2251" s="7">
        <f>IF(T2251&gt;0,RANK(T2251,(N2251:P2251,Q2251:AE2251)),0)</f>
        <v>0</v>
      </c>
      <c r="AJ2251" s="7">
        <f>IF(S2251&gt;0,RANK(S2251,(N2251:P2251,Q2251:AE2251)),0)</f>
        <v>0</v>
      </c>
      <c r="AK2251" s="2">
        <f t="shared" si="829"/>
        <v>1.9305772230889237E-2</v>
      </c>
      <c r="AL2251" s="2">
        <f t="shared" si="830"/>
        <v>0</v>
      </c>
      <c r="AM2251" s="2">
        <f t="shared" si="831"/>
        <v>0</v>
      </c>
      <c r="AN2251" s="2">
        <f t="shared" si="832"/>
        <v>0</v>
      </c>
      <c r="AP2251" t="s">
        <v>1536</v>
      </c>
      <c r="AQ2251" t="s">
        <v>1932</v>
      </c>
      <c r="AT2251">
        <v>2</v>
      </c>
      <c r="AU2251" s="95">
        <v>51</v>
      </c>
      <c r="AV2251" s="97">
        <v>133</v>
      </c>
      <c r="AW2251" s="100">
        <f t="shared" si="833"/>
        <v>51133</v>
      </c>
      <c r="AY2251" s="7" t="s">
        <v>1461</v>
      </c>
    </row>
    <row r="2252" spans="1:51" ht="13" hidden="1" customHeight="1" outlineLevel="1">
      <c r="A2252" t="s">
        <v>1999</v>
      </c>
      <c r="B2252" t="s">
        <v>1932</v>
      </c>
      <c r="C2252" s="1">
        <f t="shared" ref="C2252:C2283" si="834">SUM(N2252:AE2252)</f>
        <v>3820</v>
      </c>
      <c r="D2252" s="7">
        <f>IF(N2252&gt;0, RANK(N2252,(N2252:P2252,Q2252:AE2252)),0)</f>
        <v>2</v>
      </c>
      <c r="E2252" s="7">
        <f>IF(O2252&gt;0,RANK(O2252,(N2252:P2252,Q2252:AE2252)),0)</f>
        <v>1</v>
      </c>
      <c r="F2252" s="7">
        <f>IF(P2252&gt;0,RANK(P2252,(N2252:P2252,Q2252:AE2252)),0)</f>
        <v>0</v>
      </c>
      <c r="G2252" s="1">
        <f t="shared" ref="G2252:G2283" si="835">IF(C2252&gt;0,MAX(N2252:U2252)-LARGE(N2252:U2252,2),0)</f>
        <v>146</v>
      </c>
      <c r="H2252" s="2">
        <f t="shared" si="822"/>
        <v>3.8219895287958112E-2</v>
      </c>
      <c r="I2252" s="2"/>
      <c r="J2252" s="2">
        <f t="shared" ref="J2252:J2283" si="836">IF($C2252=0,"-",N2252/$C2252)</f>
        <v>0.4701570680628272</v>
      </c>
      <c r="K2252" s="2">
        <f t="shared" ref="K2252:K2283" si="837">IF($C2252=0,"-",O2252/$C2252)</f>
        <v>0.5083769633507853</v>
      </c>
      <c r="L2252" s="2">
        <f t="shared" ref="L2252:L2283" si="838">IF($C2252=0,"-",P2252/$C2252)</f>
        <v>0</v>
      </c>
      <c r="M2252" s="2">
        <f t="shared" ref="M2252:M2283" si="839">IF(C2252=0,"-",(1-J2252-K2252-L2252))</f>
        <v>2.1465968586387496E-2</v>
      </c>
      <c r="N2252" s="55">
        <v>1796</v>
      </c>
      <c r="O2252" s="55">
        <v>1942</v>
      </c>
      <c r="Q2252" s="55">
        <v>79</v>
      </c>
      <c r="X2252" s="55">
        <v>3</v>
      </c>
      <c r="AG2252" s="7">
        <f>IF(Q2252&gt;0,RANK(Q2252,(N2252:P2252,Q2252:AE2252)),0)</f>
        <v>3</v>
      </c>
      <c r="AH2252" s="7">
        <f>IF(R2252&gt;0,RANK(R2252,(N2252:P2252,Q2252:AE2252)),0)</f>
        <v>0</v>
      </c>
      <c r="AI2252" s="7">
        <f>IF(T2252&gt;0,RANK(T2252,(N2252:P2252,Q2252:AE2252)),0)</f>
        <v>0</v>
      </c>
      <c r="AJ2252" s="7">
        <f>IF(S2252&gt;0,RANK(S2252,(N2252:P2252,Q2252:AE2252)),0)</f>
        <v>0</v>
      </c>
      <c r="AK2252" s="2">
        <f t="shared" ref="AK2252:AK2283" si="840">IF($C2252=0,"-",Q2252/$C2252)</f>
        <v>2.0680628272251308E-2</v>
      </c>
      <c r="AL2252" s="2">
        <f t="shared" ref="AL2252:AL2283" si="841">IF($C2252=0,"-",R2252/$C2252)</f>
        <v>0</v>
      </c>
      <c r="AM2252" s="2">
        <f t="shared" ref="AM2252:AM2283" si="842">IF($C2252=0,"-",T2252/$C2252)</f>
        <v>0</v>
      </c>
      <c r="AN2252" s="2">
        <f t="shared" ref="AN2252:AN2283" si="843">IF($C2252=0,"-",S2252/$C2252)</f>
        <v>0</v>
      </c>
      <c r="AP2252" t="s">
        <v>1999</v>
      </c>
      <c r="AQ2252" t="s">
        <v>1932</v>
      </c>
      <c r="AT2252">
        <v>2</v>
      </c>
      <c r="AU2252" s="95">
        <v>51</v>
      </c>
      <c r="AV2252" s="97">
        <v>135</v>
      </c>
      <c r="AW2252" s="100">
        <f t="shared" si="833"/>
        <v>51135</v>
      </c>
      <c r="AY2252" s="7" t="s">
        <v>1461</v>
      </c>
    </row>
    <row r="2253" spans="1:51" ht="13" hidden="1" customHeight="1" outlineLevel="1">
      <c r="A2253" t="s">
        <v>2584</v>
      </c>
      <c r="B2253" t="s">
        <v>1932</v>
      </c>
      <c r="C2253" s="1">
        <f t="shared" si="834"/>
        <v>9699</v>
      </c>
      <c r="D2253" s="7">
        <f>IF(N2253&gt;0, RANK(N2253,(N2253:P2253,Q2253:AE2253)),0)</f>
        <v>2</v>
      </c>
      <c r="E2253" s="7">
        <f>IF(O2253&gt;0,RANK(O2253,(N2253:P2253,Q2253:AE2253)),0)</f>
        <v>1</v>
      </c>
      <c r="F2253" s="7">
        <f>IF(P2253&gt;0,RANK(P2253,(N2253:P2253,Q2253:AE2253)),0)</f>
        <v>0</v>
      </c>
      <c r="G2253" s="1">
        <f t="shared" si="835"/>
        <v>2185</v>
      </c>
      <c r="H2253" s="2">
        <f t="shared" si="822"/>
        <v>0.22528095679967006</v>
      </c>
      <c r="I2253" s="2"/>
      <c r="J2253" s="2">
        <f t="shared" si="836"/>
        <v>0.37416228477162594</v>
      </c>
      <c r="K2253" s="2">
        <f t="shared" si="837"/>
        <v>0.59944324157129603</v>
      </c>
      <c r="L2253" s="2">
        <f t="shared" si="838"/>
        <v>0</v>
      </c>
      <c r="M2253" s="2">
        <f t="shared" si="839"/>
        <v>2.6394473657078033E-2</v>
      </c>
      <c r="N2253" s="55">
        <v>3629</v>
      </c>
      <c r="O2253" s="55">
        <v>5814</v>
      </c>
      <c r="Q2253" s="55">
        <v>247</v>
      </c>
      <c r="X2253" s="55">
        <v>9</v>
      </c>
      <c r="AG2253" s="7">
        <f>IF(Q2253&gt;0,RANK(Q2253,(N2253:P2253,Q2253:AE2253)),0)</f>
        <v>3</v>
      </c>
      <c r="AH2253" s="7">
        <f>IF(R2253&gt;0,RANK(R2253,(N2253:P2253,Q2253:AE2253)),0)</f>
        <v>0</v>
      </c>
      <c r="AI2253" s="7">
        <f>IF(T2253&gt;0,RANK(T2253,(N2253:P2253,Q2253:AE2253)),0)</f>
        <v>0</v>
      </c>
      <c r="AJ2253" s="7">
        <f>IF(S2253&gt;0,RANK(S2253,(N2253:P2253,Q2253:AE2253)),0)</f>
        <v>0</v>
      </c>
      <c r="AK2253" s="2">
        <f t="shared" si="840"/>
        <v>2.5466542942571398E-2</v>
      </c>
      <c r="AL2253" s="2">
        <f t="shared" si="841"/>
        <v>0</v>
      </c>
      <c r="AM2253" s="2">
        <f t="shared" si="842"/>
        <v>0</v>
      </c>
      <c r="AN2253" s="2">
        <f t="shared" si="843"/>
        <v>0</v>
      </c>
      <c r="AP2253" t="s">
        <v>2584</v>
      </c>
      <c r="AQ2253" t="s">
        <v>1932</v>
      </c>
      <c r="AT2253">
        <v>2</v>
      </c>
      <c r="AU2253" s="95">
        <v>51</v>
      </c>
      <c r="AV2253" s="97">
        <v>137</v>
      </c>
      <c r="AW2253" s="100">
        <f t="shared" si="833"/>
        <v>51137</v>
      </c>
      <c r="AY2253" s="7" t="s">
        <v>1461</v>
      </c>
    </row>
    <row r="2254" spans="1:51" ht="13" hidden="1" customHeight="1" outlineLevel="1">
      <c r="A2254" t="s">
        <v>2000</v>
      </c>
      <c r="B2254" t="s">
        <v>1932</v>
      </c>
      <c r="C2254" s="1">
        <f t="shared" si="834"/>
        <v>5640</v>
      </c>
      <c r="D2254" s="7">
        <f>IF(N2254&gt;0, RANK(N2254,(N2254:P2254,Q2254:AE2254)),0)</f>
        <v>2</v>
      </c>
      <c r="E2254" s="7">
        <f>IF(O2254&gt;0,RANK(O2254,(N2254:P2254,Q2254:AE2254)),0)</f>
        <v>1</v>
      </c>
      <c r="F2254" s="7">
        <f>IF(P2254&gt;0,RANK(P2254,(N2254:P2254,Q2254:AE2254)),0)</f>
        <v>0</v>
      </c>
      <c r="G2254" s="1">
        <f t="shared" si="835"/>
        <v>2229</v>
      </c>
      <c r="H2254" s="2">
        <f t="shared" si="822"/>
        <v>0.39521276595744681</v>
      </c>
      <c r="I2254" s="2"/>
      <c r="J2254" s="2">
        <f t="shared" si="836"/>
        <v>0.29326241134751774</v>
      </c>
      <c r="K2254" s="2">
        <f t="shared" si="837"/>
        <v>0.68847517730496455</v>
      </c>
      <c r="L2254" s="2">
        <f t="shared" si="838"/>
        <v>0</v>
      </c>
      <c r="M2254" s="2">
        <f t="shared" si="839"/>
        <v>1.8262411347517715E-2</v>
      </c>
      <c r="N2254" s="55">
        <v>1654</v>
      </c>
      <c r="O2254" s="55">
        <v>3883</v>
      </c>
      <c r="Q2254" s="55">
        <v>101</v>
      </c>
      <c r="X2254" s="55">
        <v>2</v>
      </c>
      <c r="AG2254" s="7">
        <f>IF(Q2254&gt;0,RANK(Q2254,(N2254:P2254,Q2254:AE2254)),0)</f>
        <v>3</v>
      </c>
      <c r="AH2254" s="7">
        <f>IF(R2254&gt;0,RANK(R2254,(N2254:P2254,Q2254:AE2254)),0)</f>
        <v>0</v>
      </c>
      <c r="AI2254" s="7">
        <f>IF(T2254&gt;0,RANK(T2254,(N2254:P2254,Q2254:AE2254)),0)</f>
        <v>0</v>
      </c>
      <c r="AJ2254" s="7">
        <f>IF(S2254&gt;0,RANK(S2254,(N2254:P2254,Q2254:AE2254)),0)</f>
        <v>0</v>
      </c>
      <c r="AK2254" s="2">
        <f t="shared" si="840"/>
        <v>1.7907801418439718E-2</v>
      </c>
      <c r="AL2254" s="2">
        <f t="shared" si="841"/>
        <v>0</v>
      </c>
      <c r="AM2254" s="2">
        <f t="shared" si="842"/>
        <v>0</v>
      </c>
      <c r="AN2254" s="2">
        <f t="shared" si="843"/>
        <v>0</v>
      </c>
      <c r="AP2254" t="s">
        <v>2000</v>
      </c>
      <c r="AQ2254" t="s">
        <v>1932</v>
      </c>
      <c r="AT2254">
        <v>2</v>
      </c>
      <c r="AU2254" s="95">
        <v>51</v>
      </c>
      <c r="AV2254" s="97">
        <v>139</v>
      </c>
      <c r="AW2254" s="100">
        <f t="shared" si="833"/>
        <v>51139</v>
      </c>
      <c r="AY2254" s="7" t="s">
        <v>1461</v>
      </c>
    </row>
    <row r="2255" spans="1:51" ht="13" hidden="1" customHeight="1" outlineLevel="1">
      <c r="A2255" t="s">
        <v>2364</v>
      </c>
      <c r="B2255" t="s">
        <v>1932</v>
      </c>
      <c r="C2255" s="1">
        <f t="shared" si="834"/>
        <v>4885</v>
      </c>
      <c r="D2255" s="7">
        <f>IF(N2255&gt;0, RANK(N2255,(N2255:P2255,Q2255:AE2255)),0)</f>
        <v>2</v>
      </c>
      <c r="E2255" s="7">
        <f>IF(O2255&gt;0,RANK(O2255,(N2255:P2255,Q2255:AE2255)),0)</f>
        <v>1</v>
      </c>
      <c r="F2255" s="7">
        <f>IF(P2255&gt;0,RANK(P2255,(N2255:P2255,Q2255:AE2255)),0)</f>
        <v>0</v>
      </c>
      <c r="G2255" s="1">
        <f t="shared" si="835"/>
        <v>1690</v>
      </c>
      <c r="H2255" s="2">
        <f t="shared" si="822"/>
        <v>0.345957011258956</v>
      </c>
      <c r="I2255" s="2"/>
      <c r="J2255" s="2">
        <f t="shared" si="836"/>
        <v>0.3148413510747185</v>
      </c>
      <c r="K2255" s="2">
        <f t="shared" si="837"/>
        <v>0.6607983623336745</v>
      </c>
      <c r="L2255" s="2">
        <f t="shared" si="838"/>
        <v>0</v>
      </c>
      <c r="M2255" s="2">
        <f t="shared" si="839"/>
        <v>2.4360286591606939E-2</v>
      </c>
      <c r="N2255" s="55">
        <v>1538</v>
      </c>
      <c r="O2255" s="55">
        <v>3228</v>
      </c>
      <c r="Q2255" s="55">
        <v>117</v>
      </c>
      <c r="X2255" s="55">
        <v>2</v>
      </c>
      <c r="AG2255" s="7">
        <f>IF(Q2255&gt;0,RANK(Q2255,(N2255:P2255,Q2255:AE2255)),0)</f>
        <v>3</v>
      </c>
      <c r="AH2255" s="7">
        <f>IF(R2255&gt;0,RANK(R2255,(N2255:P2255,Q2255:AE2255)),0)</f>
        <v>0</v>
      </c>
      <c r="AI2255" s="7">
        <f>IF(T2255&gt;0,RANK(T2255,(N2255:P2255,Q2255:AE2255)),0)</f>
        <v>0</v>
      </c>
      <c r="AJ2255" s="7">
        <f>IF(S2255&gt;0,RANK(S2255,(N2255:P2255,Q2255:AE2255)),0)</f>
        <v>0</v>
      </c>
      <c r="AK2255" s="2">
        <f t="shared" si="840"/>
        <v>2.3950870010235416E-2</v>
      </c>
      <c r="AL2255" s="2">
        <f t="shared" si="841"/>
        <v>0</v>
      </c>
      <c r="AM2255" s="2">
        <f t="shared" si="842"/>
        <v>0</v>
      </c>
      <c r="AN2255" s="2">
        <f t="shared" si="843"/>
        <v>0</v>
      </c>
      <c r="AP2255" t="s">
        <v>2364</v>
      </c>
      <c r="AQ2255" t="s">
        <v>1932</v>
      </c>
      <c r="AT2255">
        <v>2</v>
      </c>
      <c r="AU2255" s="95">
        <v>51</v>
      </c>
      <c r="AV2255" s="97">
        <v>141</v>
      </c>
      <c r="AW2255" s="100">
        <f t="shared" si="833"/>
        <v>51141</v>
      </c>
      <c r="AY2255" s="7" t="s">
        <v>1461</v>
      </c>
    </row>
    <row r="2256" spans="1:51" ht="13" hidden="1" customHeight="1" outlineLevel="1">
      <c r="A2256" t="s">
        <v>716</v>
      </c>
      <c r="B2256" t="s">
        <v>1932</v>
      </c>
      <c r="C2256" s="1">
        <f t="shared" si="834"/>
        <v>18095</v>
      </c>
      <c r="D2256" s="7">
        <f>IF(N2256&gt;0, RANK(N2256,(N2256:P2256,Q2256:AE2256)),0)</f>
        <v>2</v>
      </c>
      <c r="E2256" s="7">
        <f>IF(O2256&gt;0,RANK(O2256,(N2256:P2256,Q2256:AE2256)),0)</f>
        <v>1</v>
      </c>
      <c r="F2256" s="7">
        <f>IF(P2256&gt;0,RANK(P2256,(N2256:P2256,Q2256:AE2256)),0)</f>
        <v>0</v>
      </c>
      <c r="G2256" s="1">
        <f t="shared" si="835"/>
        <v>4720</v>
      </c>
      <c r="H2256" s="2">
        <f t="shared" si="822"/>
        <v>0.26084553744128214</v>
      </c>
      <c r="I2256" s="2"/>
      <c r="J2256" s="2">
        <f t="shared" si="836"/>
        <v>0.36242055816523899</v>
      </c>
      <c r="K2256" s="2">
        <f t="shared" si="837"/>
        <v>0.62326609560652113</v>
      </c>
      <c r="L2256" s="2">
        <f t="shared" si="838"/>
        <v>0</v>
      </c>
      <c r="M2256" s="2">
        <f t="shared" si="839"/>
        <v>1.4313346228239876E-2</v>
      </c>
      <c r="N2256" s="55">
        <v>6558</v>
      </c>
      <c r="O2256" s="55">
        <v>11278</v>
      </c>
      <c r="Q2256" s="55">
        <v>250</v>
      </c>
      <c r="X2256" s="55">
        <v>9</v>
      </c>
      <c r="AG2256" s="7">
        <f>IF(Q2256&gt;0,RANK(Q2256,(N2256:P2256,Q2256:AE2256)),0)</f>
        <v>3</v>
      </c>
      <c r="AH2256" s="7">
        <f>IF(R2256&gt;0,RANK(R2256,(N2256:P2256,Q2256:AE2256)),0)</f>
        <v>0</v>
      </c>
      <c r="AI2256" s="7">
        <f>IF(T2256&gt;0,RANK(T2256,(N2256:P2256,Q2256:AE2256)),0)</f>
        <v>0</v>
      </c>
      <c r="AJ2256" s="7">
        <f>IF(S2256&gt;0,RANK(S2256,(N2256:P2256,Q2256:AE2256)),0)</f>
        <v>0</v>
      </c>
      <c r="AK2256" s="2">
        <f t="shared" si="840"/>
        <v>1.3815971262779773E-2</v>
      </c>
      <c r="AL2256" s="2">
        <f t="shared" si="841"/>
        <v>0</v>
      </c>
      <c r="AM2256" s="2">
        <f t="shared" si="842"/>
        <v>0</v>
      </c>
      <c r="AN2256" s="2">
        <f t="shared" si="843"/>
        <v>0</v>
      </c>
      <c r="AP2256" t="s">
        <v>716</v>
      </c>
      <c r="AQ2256" t="s">
        <v>1932</v>
      </c>
      <c r="AT2256">
        <v>2</v>
      </c>
      <c r="AU2256" s="95">
        <v>51</v>
      </c>
      <c r="AV2256" s="97">
        <v>143</v>
      </c>
      <c r="AW2256" s="100">
        <f t="shared" si="833"/>
        <v>51143</v>
      </c>
      <c r="AY2256" s="7" t="s">
        <v>1461</v>
      </c>
    </row>
    <row r="2257" spans="1:51" ht="13" hidden="1" customHeight="1" outlineLevel="1">
      <c r="A2257" t="s">
        <v>1365</v>
      </c>
      <c r="B2257" t="s">
        <v>1932</v>
      </c>
      <c r="C2257" s="1">
        <f t="shared" si="834"/>
        <v>9686</v>
      </c>
      <c r="D2257" s="7">
        <f>IF(N2257&gt;0, RANK(N2257,(N2257:P2257,Q2257:AE2257)),0)</f>
        <v>2</v>
      </c>
      <c r="E2257" s="7">
        <f>IF(O2257&gt;0,RANK(O2257,(N2257:P2257,Q2257:AE2257)),0)</f>
        <v>1</v>
      </c>
      <c r="F2257" s="7">
        <f>IF(P2257&gt;0,RANK(P2257,(N2257:P2257,Q2257:AE2257)),0)</f>
        <v>0</v>
      </c>
      <c r="G2257" s="1">
        <f t="shared" si="835"/>
        <v>4260</v>
      </c>
      <c r="H2257" s="2">
        <f t="shared" si="822"/>
        <v>0.4398100351022094</v>
      </c>
      <c r="I2257" s="2"/>
      <c r="J2257" s="2">
        <f t="shared" si="836"/>
        <v>0.26068552550072271</v>
      </c>
      <c r="K2257" s="2">
        <f t="shared" si="837"/>
        <v>0.70049556060293205</v>
      </c>
      <c r="L2257" s="2">
        <f t="shared" si="838"/>
        <v>0</v>
      </c>
      <c r="M2257" s="2">
        <f t="shared" si="839"/>
        <v>3.8818913896345175E-2</v>
      </c>
      <c r="N2257" s="55">
        <v>2525</v>
      </c>
      <c r="O2257" s="55">
        <v>6785</v>
      </c>
      <c r="Q2257" s="55">
        <v>375</v>
      </c>
      <c r="X2257" s="55">
        <v>1</v>
      </c>
      <c r="AG2257" s="7">
        <f>IF(Q2257&gt;0,RANK(Q2257,(N2257:P2257,Q2257:AE2257)),0)</f>
        <v>3</v>
      </c>
      <c r="AH2257" s="7">
        <f>IF(R2257&gt;0,RANK(R2257,(N2257:P2257,Q2257:AE2257)),0)</f>
        <v>0</v>
      </c>
      <c r="AI2257" s="7">
        <f>IF(T2257&gt;0,RANK(T2257,(N2257:P2257,Q2257:AE2257)),0)</f>
        <v>0</v>
      </c>
      <c r="AJ2257" s="7">
        <f>IF(S2257&gt;0,RANK(S2257,(N2257:P2257,Q2257:AE2257)),0)</f>
        <v>0</v>
      </c>
      <c r="AK2257" s="2">
        <f t="shared" si="840"/>
        <v>3.8715672104067726E-2</v>
      </c>
      <c r="AL2257" s="2">
        <f t="shared" si="841"/>
        <v>0</v>
      </c>
      <c r="AM2257" s="2">
        <f t="shared" si="842"/>
        <v>0</v>
      </c>
      <c r="AN2257" s="2">
        <f t="shared" si="843"/>
        <v>0</v>
      </c>
      <c r="AP2257" t="s">
        <v>1365</v>
      </c>
      <c r="AQ2257" t="s">
        <v>1932</v>
      </c>
      <c r="AT2257">
        <v>2</v>
      </c>
      <c r="AU2257" s="95">
        <v>51</v>
      </c>
      <c r="AV2257" s="97">
        <v>145</v>
      </c>
      <c r="AW2257" s="100">
        <f t="shared" si="833"/>
        <v>51145</v>
      </c>
      <c r="AY2257" s="7" t="s">
        <v>1461</v>
      </c>
    </row>
    <row r="2258" spans="1:51" ht="13" hidden="1" customHeight="1" outlineLevel="1">
      <c r="A2258" t="s">
        <v>1529</v>
      </c>
      <c r="B2258" t="s">
        <v>1932</v>
      </c>
      <c r="C2258" s="1">
        <f t="shared" si="834"/>
        <v>4867</v>
      </c>
      <c r="D2258" s="7">
        <f>IF(N2258&gt;0, RANK(N2258,(N2258:P2258,Q2258:AE2258)),0)</f>
        <v>1</v>
      </c>
      <c r="E2258" s="7">
        <f>IF(O2258&gt;0,RANK(O2258,(N2258:P2258,Q2258:AE2258)),0)</f>
        <v>2</v>
      </c>
      <c r="F2258" s="7">
        <f>IF(P2258&gt;0,RANK(P2258,(N2258:P2258,Q2258:AE2258)),0)</f>
        <v>0</v>
      </c>
      <c r="G2258" s="1">
        <f t="shared" si="835"/>
        <v>356</v>
      </c>
      <c r="H2258" s="2">
        <f t="shared" si="822"/>
        <v>7.3145674953770293E-2</v>
      </c>
      <c r="I2258" s="2"/>
      <c r="J2258" s="2">
        <f t="shared" si="836"/>
        <v>0.52393671666324226</v>
      </c>
      <c r="K2258" s="2">
        <f t="shared" si="837"/>
        <v>0.45079104170947193</v>
      </c>
      <c r="L2258" s="2">
        <f t="shared" si="838"/>
        <v>0</v>
      </c>
      <c r="M2258" s="2">
        <f t="shared" si="839"/>
        <v>2.5272241627285807E-2</v>
      </c>
      <c r="N2258" s="55">
        <v>2550</v>
      </c>
      <c r="O2258" s="55">
        <v>2194</v>
      </c>
      <c r="Q2258" s="55">
        <v>122</v>
      </c>
      <c r="X2258" s="55">
        <v>1</v>
      </c>
      <c r="AG2258" s="7">
        <f>IF(Q2258&gt;0,RANK(Q2258,(N2258:P2258,Q2258:AE2258)),0)</f>
        <v>3</v>
      </c>
      <c r="AH2258" s="7">
        <f>IF(R2258&gt;0,RANK(R2258,(N2258:P2258,Q2258:AE2258)),0)</f>
        <v>0</v>
      </c>
      <c r="AI2258" s="7">
        <f>IF(T2258&gt;0,RANK(T2258,(N2258:P2258,Q2258:AE2258)),0)</f>
        <v>0</v>
      </c>
      <c r="AJ2258" s="7">
        <f>IF(S2258&gt;0,RANK(S2258,(N2258:P2258,Q2258:AE2258)),0)</f>
        <v>0</v>
      </c>
      <c r="AK2258" s="2">
        <f t="shared" si="840"/>
        <v>2.5066776248202177E-2</v>
      </c>
      <c r="AL2258" s="2">
        <f t="shared" si="841"/>
        <v>0</v>
      </c>
      <c r="AM2258" s="2">
        <f t="shared" si="842"/>
        <v>0</v>
      </c>
      <c r="AN2258" s="2">
        <f t="shared" si="843"/>
        <v>0</v>
      </c>
      <c r="AP2258" t="s">
        <v>1529</v>
      </c>
      <c r="AQ2258" t="s">
        <v>1932</v>
      </c>
      <c r="AT2258">
        <v>2</v>
      </c>
      <c r="AU2258" s="95">
        <v>51</v>
      </c>
      <c r="AV2258" s="97">
        <v>147</v>
      </c>
      <c r="AW2258" s="100">
        <f t="shared" si="833"/>
        <v>51147</v>
      </c>
      <c r="AY2258" s="7" t="s">
        <v>1461</v>
      </c>
    </row>
    <row r="2259" spans="1:51" ht="13" hidden="1" customHeight="1" outlineLevel="1">
      <c r="A2259" t="s">
        <v>2463</v>
      </c>
      <c r="B2259" t="s">
        <v>1932</v>
      </c>
      <c r="C2259" s="1">
        <f t="shared" si="834"/>
        <v>9081</v>
      </c>
      <c r="D2259" s="7">
        <f>IF(N2259&gt;0, RANK(N2259,(N2259:P2259,Q2259:AE2259)),0)</f>
        <v>2</v>
      </c>
      <c r="E2259" s="7">
        <f>IF(O2259&gt;0,RANK(O2259,(N2259:P2259,Q2259:AE2259)),0)</f>
        <v>1</v>
      </c>
      <c r="F2259" s="7">
        <f>IF(P2259&gt;0,RANK(P2259,(N2259:P2259,Q2259:AE2259)),0)</f>
        <v>0</v>
      </c>
      <c r="G2259" s="1">
        <f t="shared" si="835"/>
        <v>1432</v>
      </c>
      <c r="H2259" s="2">
        <f t="shared" si="822"/>
        <v>0.15769188415372756</v>
      </c>
      <c r="I2259" s="2"/>
      <c r="J2259" s="2">
        <f t="shared" si="836"/>
        <v>0.40744411408435194</v>
      </c>
      <c r="K2259" s="2">
        <f t="shared" si="837"/>
        <v>0.56513599823807947</v>
      </c>
      <c r="L2259" s="2">
        <f t="shared" si="838"/>
        <v>0</v>
      </c>
      <c r="M2259" s="2">
        <f t="shared" si="839"/>
        <v>2.7419887677568644E-2</v>
      </c>
      <c r="N2259" s="55">
        <v>3700</v>
      </c>
      <c r="O2259" s="55">
        <v>5132</v>
      </c>
      <c r="Q2259" s="55">
        <v>243</v>
      </c>
      <c r="X2259" s="55">
        <v>6</v>
      </c>
      <c r="AG2259" s="7">
        <f>IF(Q2259&gt;0,RANK(Q2259,(N2259:P2259,Q2259:AE2259)),0)</f>
        <v>3</v>
      </c>
      <c r="AH2259" s="7">
        <f>IF(R2259&gt;0,RANK(R2259,(N2259:P2259,Q2259:AE2259)),0)</f>
        <v>0</v>
      </c>
      <c r="AI2259" s="7">
        <f>IF(T2259&gt;0,RANK(T2259,(N2259:P2259,Q2259:AE2259)),0)</f>
        <v>0</v>
      </c>
      <c r="AJ2259" s="7">
        <f>IF(S2259&gt;0,RANK(S2259,(N2259:P2259,Q2259:AE2259)),0)</f>
        <v>0</v>
      </c>
      <c r="AK2259" s="2">
        <f t="shared" si="840"/>
        <v>2.6759167492566897E-2</v>
      </c>
      <c r="AL2259" s="2">
        <f t="shared" si="841"/>
        <v>0</v>
      </c>
      <c r="AM2259" s="2">
        <f t="shared" si="842"/>
        <v>0</v>
      </c>
      <c r="AN2259" s="2">
        <f t="shared" si="843"/>
        <v>0</v>
      </c>
      <c r="AP2259" t="s">
        <v>2463</v>
      </c>
      <c r="AQ2259" t="s">
        <v>1932</v>
      </c>
      <c r="AT2259">
        <v>2</v>
      </c>
      <c r="AU2259" s="95">
        <v>51</v>
      </c>
      <c r="AV2259" s="97">
        <v>149</v>
      </c>
      <c r="AW2259" s="100">
        <f t="shared" si="833"/>
        <v>51149</v>
      </c>
      <c r="AY2259" s="7" t="s">
        <v>1461</v>
      </c>
    </row>
    <row r="2260" spans="1:51" ht="13" hidden="1" customHeight="1" outlineLevel="1">
      <c r="A2260" t="s">
        <v>1177</v>
      </c>
      <c r="B2260" t="s">
        <v>1932</v>
      </c>
      <c r="C2260" s="1">
        <f t="shared" si="834"/>
        <v>95528</v>
      </c>
      <c r="D2260" s="7">
        <f>IF(N2260&gt;0, RANK(N2260,(N2260:P2260,Q2260:AE2260)),0)</f>
        <v>1</v>
      </c>
      <c r="E2260" s="7">
        <f>IF(O2260&gt;0,RANK(O2260,(N2260:P2260,Q2260:AE2260)),0)</f>
        <v>2</v>
      </c>
      <c r="F2260" s="7">
        <f>IF(P2260&gt;0,RANK(P2260,(N2260:P2260,Q2260:AE2260)),0)</f>
        <v>0</v>
      </c>
      <c r="G2260" s="1">
        <f t="shared" si="835"/>
        <v>2774</v>
      </c>
      <c r="H2260" s="2">
        <f t="shared" si="822"/>
        <v>2.9038606481869192E-2</v>
      </c>
      <c r="I2260" s="2"/>
      <c r="J2260" s="2">
        <f t="shared" si="836"/>
        <v>0.50393601875889793</v>
      </c>
      <c r="K2260" s="2">
        <f t="shared" si="837"/>
        <v>0.47489741227702875</v>
      </c>
      <c r="L2260" s="2">
        <f t="shared" si="838"/>
        <v>0</v>
      </c>
      <c r="M2260" s="2">
        <f t="shared" si="839"/>
        <v>2.1166568964073318E-2</v>
      </c>
      <c r="N2260" s="55">
        <v>48140</v>
      </c>
      <c r="O2260" s="55">
        <v>45366</v>
      </c>
      <c r="Q2260" s="55">
        <v>1955</v>
      </c>
      <c r="X2260" s="55">
        <v>67</v>
      </c>
      <c r="AG2260" s="7">
        <f>IF(Q2260&gt;0,RANK(Q2260,(N2260:P2260,Q2260:AE2260)),0)</f>
        <v>3</v>
      </c>
      <c r="AH2260" s="7">
        <f>IF(R2260&gt;0,RANK(R2260,(N2260:P2260,Q2260:AE2260)),0)</f>
        <v>0</v>
      </c>
      <c r="AI2260" s="7">
        <f>IF(T2260&gt;0,RANK(T2260,(N2260:P2260,Q2260:AE2260)),0)</f>
        <v>0</v>
      </c>
      <c r="AJ2260" s="7">
        <f>IF(S2260&gt;0,RANK(S2260,(N2260:P2260,Q2260:AE2260)),0)</f>
        <v>0</v>
      </c>
      <c r="AK2260" s="2">
        <f t="shared" si="840"/>
        <v>2.0465203919269741E-2</v>
      </c>
      <c r="AL2260" s="2">
        <f t="shared" si="841"/>
        <v>0</v>
      </c>
      <c r="AM2260" s="2">
        <f t="shared" si="842"/>
        <v>0</v>
      </c>
      <c r="AN2260" s="2">
        <f t="shared" si="843"/>
        <v>0</v>
      </c>
      <c r="AP2260" t="s">
        <v>1177</v>
      </c>
      <c r="AQ2260" t="s">
        <v>1932</v>
      </c>
      <c r="AT2260">
        <v>2</v>
      </c>
      <c r="AU2260" s="95">
        <v>51</v>
      </c>
      <c r="AV2260" s="97">
        <v>153</v>
      </c>
      <c r="AW2260" s="100">
        <f t="shared" si="833"/>
        <v>51153</v>
      </c>
      <c r="AY2260" s="7" t="s">
        <v>1461</v>
      </c>
    </row>
    <row r="2261" spans="1:51" ht="13" hidden="1" customHeight="1" outlineLevel="1">
      <c r="A2261" t="s">
        <v>992</v>
      </c>
      <c r="B2261" t="s">
        <v>1932</v>
      </c>
      <c r="C2261" s="1">
        <f t="shared" si="834"/>
        <v>8303</v>
      </c>
      <c r="D2261" s="7">
        <f>IF(N2261&gt;0, RANK(N2261,(N2261:P2261,Q2261:AE2261)),0)</f>
        <v>2</v>
      </c>
      <c r="E2261" s="7">
        <f>IF(O2261&gt;0,RANK(O2261,(N2261:P2261,Q2261:AE2261)),0)</f>
        <v>1</v>
      </c>
      <c r="F2261" s="7">
        <f>IF(P2261&gt;0,RANK(P2261,(N2261:P2261,Q2261:AE2261)),0)</f>
        <v>0</v>
      </c>
      <c r="G2261" s="1">
        <f t="shared" si="835"/>
        <v>1495</v>
      </c>
      <c r="H2261" s="2">
        <f t="shared" si="822"/>
        <v>0.18005540166204986</v>
      </c>
      <c r="I2261" s="2"/>
      <c r="J2261" s="2">
        <f t="shared" si="836"/>
        <v>0.39756714440563651</v>
      </c>
      <c r="K2261" s="2">
        <f t="shared" si="837"/>
        <v>0.57762254606768637</v>
      </c>
      <c r="L2261" s="2">
        <f t="shared" si="838"/>
        <v>0</v>
      </c>
      <c r="M2261" s="2">
        <f t="shared" si="839"/>
        <v>2.4810309526677066E-2</v>
      </c>
      <c r="N2261" s="55">
        <v>3301</v>
      </c>
      <c r="O2261" s="55">
        <v>4796</v>
      </c>
      <c r="Q2261" s="55">
        <v>198</v>
      </c>
      <c r="X2261" s="55">
        <v>8</v>
      </c>
      <c r="AG2261" s="7">
        <f>IF(Q2261&gt;0,RANK(Q2261,(N2261:P2261,Q2261:AE2261)),0)</f>
        <v>3</v>
      </c>
      <c r="AH2261" s="7">
        <f>IF(R2261&gt;0,RANK(R2261,(N2261:P2261,Q2261:AE2261)),0)</f>
        <v>0</v>
      </c>
      <c r="AI2261" s="7">
        <f>IF(T2261&gt;0,RANK(T2261,(N2261:P2261,Q2261:AE2261)),0)</f>
        <v>0</v>
      </c>
      <c r="AJ2261" s="7">
        <f>IF(S2261&gt;0,RANK(S2261,(N2261:P2261,Q2261:AE2261)),0)</f>
        <v>0</v>
      </c>
      <c r="AK2261" s="2">
        <f t="shared" si="840"/>
        <v>2.3846802360592556E-2</v>
      </c>
      <c r="AL2261" s="2">
        <f t="shared" si="841"/>
        <v>0</v>
      </c>
      <c r="AM2261" s="2">
        <f t="shared" si="842"/>
        <v>0</v>
      </c>
      <c r="AN2261" s="2">
        <f t="shared" si="843"/>
        <v>0</v>
      </c>
      <c r="AP2261" t="s">
        <v>992</v>
      </c>
      <c r="AQ2261" t="s">
        <v>1932</v>
      </c>
      <c r="AT2261">
        <v>2</v>
      </c>
      <c r="AU2261" s="95">
        <v>51</v>
      </c>
      <c r="AV2261" s="97">
        <v>155</v>
      </c>
      <c r="AW2261" s="100">
        <f t="shared" si="833"/>
        <v>51155</v>
      </c>
      <c r="AY2261" s="7" t="s">
        <v>1461</v>
      </c>
    </row>
    <row r="2262" spans="1:51" ht="13" hidden="1" customHeight="1" outlineLevel="1">
      <c r="A2262" t="s">
        <v>1189</v>
      </c>
      <c r="B2262" t="s">
        <v>1932</v>
      </c>
      <c r="C2262" s="1">
        <f t="shared" si="834"/>
        <v>2801</v>
      </c>
      <c r="D2262" s="7">
        <f>IF(N2262&gt;0, RANK(N2262,(N2262:P2262,Q2262:AE2262)),0)</f>
        <v>2</v>
      </c>
      <c r="E2262" s="7">
        <f>IF(O2262&gt;0,RANK(O2262,(N2262:P2262,Q2262:AE2262)),0)</f>
        <v>1</v>
      </c>
      <c r="F2262" s="7">
        <f>IF(P2262&gt;0,RANK(P2262,(N2262:P2262,Q2262:AE2262)),0)</f>
        <v>0</v>
      </c>
      <c r="G2262" s="1">
        <f t="shared" si="835"/>
        <v>318</v>
      </c>
      <c r="H2262" s="2">
        <f t="shared" si="822"/>
        <v>0.11353088182791859</v>
      </c>
      <c r="I2262" s="2"/>
      <c r="J2262" s="2">
        <f t="shared" si="836"/>
        <v>0.43305962156372724</v>
      </c>
      <c r="K2262" s="2">
        <f t="shared" si="837"/>
        <v>0.54659050339164583</v>
      </c>
      <c r="L2262" s="2">
        <f t="shared" si="838"/>
        <v>0</v>
      </c>
      <c r="M2262" s="2">
        <f t="shared" si="839"/>
        <v>2.0349875044626931E-2</v>
      </c>
      <c r="N2262" s="55">
        <v>1213</v>
      </c>
      <c r="O2262" s="55">
        <v>1531</v>
      </c>
      <c r="Q2262" s="55">
        <v>53</v>
      </c>
      <c r="X2262" s="55">
        <v>4</v>
      </c>
      <c r="AG2262" s="7">
        <f>IF(Q2262&gt;0,RANK(Q2262,(N2262:P2262,Q2262:AE2262)),0)</f>
        <v>3</v>
      </c>
      <c r="AH2262" s="7">
        <f>IF(R2262&gt;0,RANK(R2262,(N2262:P2262,Q2262:AE2262)),0)</f>
        <v>0</v>
      </c>
      <c r="AI2262" s="7">
        <f>IF(T2262&gt;0,RANK(T2262,(N2262:P2262,Q2262:AE2262)),0)</f>
        <v>0</v>
      </c>
      <c r="AJ2262" s="7">
        <f>IF(S2262&gt;0,RANK(S2262,(N2262:P2262,Q2262:AE2262)),0)</f>
        <v>0</v>
      </c>
      <c r="AK2262" s="2">
        <f t="shared" si="840"/>
        <v>1.8921813637986434E-2</v>
      </c>
      <c r="AL2262" s="2">
        <f t="shared" si="841"/>
        <v>0</v>
      </c>
      <c r="AM2262" s="2">
        <f t="shared" si="842"/>
        <v>0</v>
      </c>
      <c r="AN2262" s="2">
        <f t="shared" si="843"/>
        <v>0</v>
      </c>
      <c r="AP2262" t="s">
        <v>1189</v>
      </c>
      <c r="AQ2262" t="s">
        <v>1932</v>
      </c>
      <c r="AT2262">
        <v>2</v>
      </c>
      <c r="AU2262" s="95">
        <v>51</v>
      </c>
      <c r="AV2262" s="97">
        <v>157</v>
      </c>
      <c r="AW2262" s="100">
        <f t="shared" si="833"/>
        <v>51157</v>
      </c>
      <c r="AY2262" s="7" t="s">
        <v>1461</v>
      </c>
    </row>
    <row r="2263" spans="1:51" ht="13" hidden="1" customHeight="1" outlineLevel="1">
      <c r="A2263" t="s">
        <v>1034</v>
      </c>
      <c r="B2263" t="s">
        <v>1932</v>
      </c>
      <c r="C2263" s="1">
        <f t="shared" si="834"/>
        <v>2076</v>
      </c>
      <c r="D2263" s="7">
        <f>IF(N2263&gt;0, RANK(N2263,(N2263:P2263,Q2263:AE2263)),0)</f>
        <v>2</v>
      </c>
      <c r="E2263" s="7">
        <f>IF(O2263&gt;0,RANK(O2263,(N2263:P2263,Q2263:AE2263)),0)</f>
        <v>1</v>
      </c>
      <c r="F2263" s="7">
        <f>IF(P2263&gt;0,RANK(P2263,(N2263:P2263,Q2263:AE2263)),0)</f>
        <v>0</v>
      </c>
      <c r="G2263" s="1">
        <f t="shared" si="835"/>
        <v>350</v>
      </c>
      <c r="H2263" s="2">
        <f t="shared" si="822"/>
        <v>0.16859344894026976</v>
      </c>
      <c r="I2263" s="2"/>
      <c r="J2263" s="2">
        <f t="shared" si="836"/>
        <v>0.40655105973025046</v>
      </c>
      <c r="K2263" s="2">
        <f t="shared" si="837"/>
        <v>0.57514450867052025</v>
      </c>
      <c r="L2263" s="2">
        <f t="shared" si="838"/>
        <v>0</v>
      </c>
      <c r="M2263" s="2">
        <f t="shared" si="839"/>
        <v>1.8304431599229343E-2</v>
      </c>
      <c r="N2263" s="55">
        <v>844</v>
      </c>
      <c r="O2263" s="55">
        <v>1194</v>
      </c>
      <c r="Q2263" s="55">
        <v>36</v>
      </c>
      <c r="X2263" s="55">
        <v>2</v>
      </c>
      <c r="AG2263" s="7">
        <f>IF(Q2263&gt;0,RANK(Q2263,(N2263:P2263,Q2263:AE2263)),0)</f>
        <v>3</v>
      </c>
      <c r="AH2263" s="7">
        <f>IF(R2263&gt;0,RANK(R2263,(N2263:P2263,Q2263:AE2263)),0)</f>
        <v>0</v>
      </c>
      <c r="AI2263" s="7">
        <f>IF(T2263&gt;0,RANK(T2263,(N2263:P2263,Q2263:AE2263)),0)</f>
        <v>0</v>
      </c>
      <c r="AJ2263" s="7">
        <f>IF(S2263&gt;0,RANK(S2263,(N2263:P2263,Q2263:AE2263)),0)</f>
        <v>0</v>
      </c>
      <c r="AK2263" s="2">
        <f t="shared" si="840"/>
        <v>1.7341040462427744E-2</v>
      </c>
      <c r="AL2263" s="2">
        <f t="shared" si="841"/>
        <v>0</v>
      </c>
      <c r="AM2263" s="2">
        <f t="shared" si="842"/>
        <v>0</v>
      </c>
      <c r="AN2263" s="2">
        <f t="shared" si="843"/>
        <v>0</v>
      </c>
      <c r="AP2263" t="s">
        <v>1034</v>
      </c>
      <c r="AQ2263" t="s">
        <v>1932</v>
      </c>
      <c r="AT2263">
        <v>2</v>
      </c>
      <c r="AU2263" s="95">
        <v>51</v>
      </c>
      <c r="AV2263" s="97">
        <v>159</v>
      </c>
      <c r="AW2263" s="100">
        <f t="shared" si="833"/>
        <v>51159</v>
      </c>
      <c r="AY2263" s="7" t="s">
        <v>1461</v>
      </c>
    </row>
    <row r="2264" spans="1:51" ht="13" hidden="1" customHeight="1" outlineLevel="1">
      <c r="A2264" t="s">
        <v>1913</v>
      </c>
      <c r="B2264" t="s">
        <v>1932</v>
      </c>
      <c r="C2264" s="1">
        <f t="shared" si="834"/>
        <v>30614</v>
      </c>
      <c r="D2264" s="7">
        <f>IF(N2264&gt;0, RANK(N2264,(N2264:P2264,Q2264:AE2264)),0)</f>
        <v>2</v>
      </c>
      <c r="E2264" s="7">
        <f>IF(O2264&gt;0,RANK(O2264,(N2264:P2264,Q2264:AE2264)),0)</f>
        <v>1</v>
      </c>
      <c r="F2264" s="7">
        <f>IF(P2264&gt;0,RANK(P2264,(N2264:P2264,Q2264:AE2264)),0)</f>
        <v>0</v>
      </c>
      <c r="G2264" s="1">
        <f t="shared" si="835"/>
        <v>6561</v>
      </c>
      <c r="H2264" s="2">
        <f t="shared" si="822"/>
        <v>0.21431371268047297</v>
      </c>
      <c r="I2264" s="2"/>
      <c r="J2264" s="2">
        <f t="shared" si="836"/>
        <v>0.37907493303717255</v>
      </c>
      <c r="K2264" s="2">
        <f t="shared" si="837"/>
        <v>0.59338864571764549</v>
      </c>
      <c r="L2264" s="2">
        <f t="shared" si="838"/>
        <v>0</v>
      </c>
      <c r="M2264" s="2">
        <f t="shared" si="839"/>
        <v>2.7536421245181963E-2</v>
      </c>
      <c r="N2264" s="55">
        <v>11605</v>
      </c>
      <c r="O2264" s="55">
        <v>18166</v>
      </c>
      <c r="Q2264" s="55">
        <v>817</v>
      </c>
      <c r="X2264" s="55">
        <v>26</v>
      </c>
      <c r="AG2264" s="7">
        <f>IF(Q2264&gt;0,RANK(Q2264,(N2264:P2264,Q2264:AE2264)),0)</f>
        <v>3</v>
      </c>
      <c r="AH2264" s="7">
        <f>IF(R2264&gt;0,RANK(R2264,(N2264:P2264,Q2264:AE2264)),0)</f>
        <v>0</v>
      </c>
      <c r="AI2264" s="7">
        <f>IF(T2264&gt;0,RANK(T2264,(N2264:P2264,Q2264:AE2264)),0)</f>
        <v>0</v>
      </c>
      <c r="AJ2264" s="7">
        <f>IF(S2264&gt;0,RANK(S2264,(N2264:P2264,Q2264:AE2264)),0)</f>
        <v>0</v>
      </c>
      <c r="AK2264" s="2">
        <f t="shared" si="840"/>
        <v>2.6687136604168028E-2</v>
      </c>
      <c r="AL2264" s="2">
        <f t="shared" si="841"/>
        <v>0</v>
      </c>
      <c r="AM2264" s="2">
        <f t="shared" si="842"/>
        <v>0</v>
      </c>
      <c r="AN2264" s="2">
        <f t="shared" si="843"/>
        <v>0</v>
      </c>
      <c r="AP2264" t="s">
        <v>1913</v>
      </c>
      <c r="AQ2264" t="s">
        <v>1932</v>
      </c>
      <c r="AT2264">
        <v>2</v>
      </c>
      <c r="AU2264" s="95">
        <v>51</v>
      </c>
      <c r="AV2264" s="97">
        <v>161</v>
      </c>
      <c r="AW2264" s="100">
        <f t="shared" si="833"/>
        <v>51161</v>
      </c>
      <c r="AY2264" s="7" t="s">
        <v>1461</v>
      </c>
    </row>
    <row r="2265" spans="1:51" ht="13" hidden="1" customHeight="1" outlineLevel="1">
      <c r="A2265" t="s">
        <v>681</v>
      </c>
      <c r="B2265" t="s">
        <v>1932</v>
      </c>
      <c r="C2265" s="1">
        <f t="shared" si="834"/>
        <v>6563</v>
      </c>
      <c r="D2265" s="7">
        <f>IF(N2265&gt;0, RANK(N2265,(N2265:P2265,Q2265:AE2265)),0)</f>
        <v>2</v>
      </c>
      <c r="E2265" s="7">
        <f>IF(O2265&gt;0,RANK(O2265,(N2265:P2265,Q2265:AE2265)),0)</f>
        <v>1</v>
      </c>
      <c r="F2265" s="7">
        <f>IF(P2265&gt;0,RANK(P2265,(N2265:P2265,Q2265:AE2265)),0)</f>
        <v>0</v>
      </c>
      <c r="G2265" s="1">
        <f t="shared" si="835"/>
        <v>983</v>
      </c>
      <c r="H2265" s="2">
        <f t="shared" si="822"/>
        <v>0.14977906445223221</v>
      </c>
      <c r="I2265" s="2"/>
      <c r="J2265" s="2">
        <f t="shared" si="836"/>
        <v>0.41337802834069787</v>
      </c>
      <c r="K2265" s="2">
        <f t="shared" si="837"/>
        <v>0.56315709279293003</v>
      </c>
      <c r="L2265" s="2">
        <f t="shared" si="838"/>
        <v>0</v>
      </c>
      <c r="M2265" s="2">
        <f t="shared" si="839"/>
        <v>2.3464878866372163E-2</v>
      </c>
      <c r="N2265" s="55">
        <v>2713</v>
      </c>
      <c r="O2265" s="55">
        <v>3696</v>
      </c>
      <c r="Q2265" s="55">
        <v>153</v>
      </c>
      <c r="X2265" s="55">
        <v>1</v>
      </c>
      <c r="AG2265" s="7">
        <f>IF(Q2265&gt;0,RANK(Q2265,(N2265:P2265,Q2265:AE2265)),0)</f>
        <v>3</v>
      </c>
      <c r="AH2265" s="7">
        <f>IF(R2265&gt;0,RANK(R2265,(N2265:P2265,Q2265:AE2265)),0)</f>
        <v>0</v>
      </c>
      <c r="AI2265" s="7">
        <f>IF(T2265&gt;0,RANK(T2265,(N2265:P2265,Q2265:AE2265)),0)</f>
        <v>0</v>
      </c>
      <c r="AJ2265" s="7">
        <f>IF(S2265&gt;0,RANK(S2265,(N2265:P2265,Q2265:AE2265)),0)</f>
        <v>0</v>
      </c>
      <c r="AK2265" s="2">
        <f t="shared" si="840"/>
        <v>2.3312509523083957E-2</v>
      </c>
      <c r="AL2265" s="2">
        <f t="shared" si="841"/>
        <v>0</v>
      </c>
      <c r="AM2265" s="2">
        <f t="shared" si="842"/>
        <v>0</v>
      </c>
      <c r="AN2265" s="2">
        <f t="shared" si="843"/>
        <v>0</v>
      </c>
      <c r="AP2265" t="s">
        <v>681</v>
      </c>
      <c r="AQ2265" t="s">
        <v>1932</v>
      </c>
      <c r="AT2265">
        <v>2</v>
      </c>
      <c r="AU2265" s="95">
        <v>51</v>
      </c>
      <c r="AV2265" s="97">
        <v>163</v>
      </c>
      <c r="AW2265" s="100">
        <f t="shared" si="833"/>
        <v>51163</v>
      </c>
      <c r="AY2265" s="7" t="s">
        <v>1461</v>
      </c>
    </row>
    <row r="2266" spans="1:51" ht="13" hidden="1" customHeight="1" outlineLevel="1">
      <c r="A2266" t="s">
        <v>269</v>
      </c>
      <c r="B2266" t="s">
        <v>1932</v>
      </c>
      <c r="C2266" s="1">
        <f t="shared" si="834"/>
        <v>20626</v>
      </c>
      <c r="D2266" s="7">
        <f>IF(N2266&gt;0, RANK(N2266,(N2266:P2266,Q2266:AE2266)),0)</f>
        <v>2</v>
      </c>
      <c r="E2266" s="7">
        <f>IF(O2266&gt;0,RANK(O2266,(N2266:P2266,Q2266:AE2266)),0)</f>
        <v>1</v>
      </c>
      <c r="F2266" s="7">
        <f>IF(P2266&gt;0,RANK(P2266,(N2266:P2266,Q2266:AE2266)),0)</f>
        <v>0</v>
      </c>
      <c r="G2266" s="1">
        <f t="shared" si="835"/>
        <v>9421</v>
      </c>
      <c r="H2266" s="2">
        <f t="shared" si="822"/>
        <v>0.45675361194608749</v>
      </c>
      <c r="I2266" s="2"/>
      <c r="J2266" s="2">
        <f t="shared" si="836"/>
        <v>0.25807233588674489</v>
      </c>
      <c r="K2266" s="2">
        <f t="shared" si="837"/>
        <v>0.71482594783283238</v>
      </c>
      <c r="L2266" s="2">
        <f t="shared" si="838"/>
        <v>0</v>
      </c>
      <c r="M2266" s="2">
        <f t="shared" si="839"/>
        <v>2.7101716280422683E-2</v>
      </c>
      <c r="N2266" s="55">
        <v>5323</v>
      </c>
      <c r="O2266" s="55">
        <v>14744</v>
      </c>
      <c r="Q2266" s="55">
        <v>540</v>
      </c>
      <c r="X2266" s="55">
        <v>19</v>
      </c>
      <c r="AG2266" s="7">
        <f>IF(Q2266&gt;0,RANK(Q2266,(N2266:P2266,Q2266:AE2266)),0)</f>
        <v>3</v>
      </c>
      <c r="AH2266" s="7">
        <f>IF(R2266&gt;0,RANK(R2266,(N2266:P2266,Q2266:AE2266)),0)</f>
        <v>0</v>
      </c>
      <c r="AI2266" s="7">
        <f>IF(T2266&gt;0,RANK(T2266,(N2266:P2266,Q2266:AE2266)),0)</f>
        <v>0</v>
      </c>
      <c r="AJ2266" s="7">
        <f>IF(S2266&gt;0,RANK(S2266,(N2266:P2266,Q2266:AE2266)),0)</f>
        <v>0</v>
      </c>
      <c r="AK2266" s="2">
        <f t="shared" si="840"/>
        <v>2.6180548821875302E-2</v>
      </c>
      <c r="AL2266" s="2">
        <f t="shared" si="841"/>
        <v>0</v>
      </c>
      <c r="AM2266" s="2">
        <f t="shared" si="842"/>
        <v>0</v>
      </c>
      <c r="AN2266" s="2">
        <f t="shared" si="843"/>
        <v>0</v>
      </c>
      <c r="AP2266" t="s">
        <v>269</v>
      </c>
      <c r="AQ2266" t="s">
        <v>1932</v>
      </c>
      <c r="AT2266">
        <v>2</v>
      </c>
      <c r="AU2266" s="95">
        <v>51</v>
      </c>
      <c r="AV2266" s="97">
        <v>165</v>
      </c>
      <c r="AW2266" s="100">
        <f t="shared" si="833"/>
        <v>51165</v>
      </c>
      <c r="AY2266" s="7" t="s">
        <v>1461</v>
      </c>
    </row>
    <row r="2267" spans="1:51" ht="13" hidden="1" customHeight="1" outlineLevel="1">
      <c r="A2267" t="s">
        <v>1167</v>
      </c>
      <c r="B2267" t="s">
        <v>1932</v>
      </c>
      <c r="C2267" s="1">
        <f t="shared" si="834"/>
        <v>6501</v>
      </c>
      <c r="D2267" s="7">
        <f>IF(N2267&gt;0, RANK(N2267,(N2267:P2267,Q2267:AE2267)),0)</f>
        <v>2</v>
      </c>
      <c r="E2267" s="7">
        <f>IF(O2267&gt;0,RANK(O2267,(N2267:P2267,Q2267:AE2267)),0)</f>
        <v>1</v>
      </c>
      <c r="F2267" s="7">
        <f>IF(P2267&gt;0,RANK(P2267,(N2267:P2267,Q2267:AE2267)),0)</f>
        <v>0</v>
      </c>
      <c r="G2267" s="1">
        <f t="shared" si="835"/>
        <v>1505</v>
      </c>
      <c r="H2267" s="2">
        <f t="shared" si="822"/>
        <v>0.23150284571604368</v>
      </c>
      <c r="I2267" s="2"/>
      <c r="J2267" s="2">
        <f t="shared" si="836"/>
        <v>0.37563451776649748</v>
      </c>
      <c r="K2267" s="2">
        <f t="shared" si="837"/>
        <v>0.6071373634825411</v>
      </c>
      <c r="L2267" s="2">
        <f t="shared" si="838"/>
        <v>0</v>
      </c>
      <c r="M2267" s="2">
        <f t="shared" si="839"/>
        <v>1.7228118750961419E-2</v>
      </c>
      <c r="N2267" s="55">
        <v>2442</v>
      </c>
      <c r="O2267" s="55">
        <v>3947</v>
      </c>
      <c r="Q2267" s="55">
        <v>108</v>
      </c>
      <c r="X2267" s="55">
        <v>4</v>
      </c>
      <c r="AG2267" s="7">
        <f>IF(Q2267&gt;0,RANK(Q2267,(N2267:P2267,Q2267:AE2267)),0)</f>
        <v>3</v>
      </c>
      <c r="AH2267" s="7">
        <f>IF(R2267&gt;0,RANK(R2267,(N2267:P2267,Q2267:AE2267)),0)</f>
        <v>0</v>
      </c>
      <c r="AI2267" s="7">
        <f>IF(T2267&gt;0,RANK(T2267,(N2267:P2267,Q2267:AE2267)),0)</f>
        <v>0</v>
      </c>
      <c r="AJ2267" s="7">
        <f>IF(S2267&gt;0,RANK(S2267,(N2267:P2267,Q2267:AE2267)),0)</f>
        <v>0</v>
      </c>
      <c r="AK2267" s="2">
        <f t="shared" si="840"/>
        <v>1.6612828795569912E-2</v>
      </c>
      <c r="AL2267" s="2">
        <f t="shared" si="841"/>
        <v>0</v>
      </c>
      <c r="AM2267" s="2">
        <f t="shared" si="842"/>
        <v>0</v>
      </c>
      <c r="AN2267" s="2">
        <f t="shared" si="843"/>
        <v>0</v>
      </c>
      <c r="AP2267" t="s">
        <v>1167</v>
      </c>
      <c r="AQ2267" t="s">
        <v>1932</v>
      </c>
      <c r="AT2267">
        <v>2</v>
      </c>
      <c r="AU2267" s="95">
        <v>51</v>
      </c>
      <c r="AV2267" s="97">
        <v>167</v>
      </c>
      <c r="AW2267" s="100">
        <f t="shared" si="833"/>
        <v>51167</v>
      </c>
      <c r="AY2267" s="7" t="s">
        <v>1461</v>
      </c>
    </row>
    <row r="2268" spans="1:51" ht="13" hidden="1" customHeight="1" outlineLevel="1">
      <c r="A2268" t="s">
        <v>1937</v>
      </c>
      <c r="B2268" t="s">
        <v>1932</v>
      </c>
      <c r="C2268" s="1">
        <f t="shared" si="834"/>
        <v>5179</v>
      </c>
      <c r="D2268" s="7">
        <f>IF(N2268&gt;0, RANK(N2268,(N2268:P2268,Q2268:AE2268)),0)</f>
        <v>2</v>
      </c>
      <c r="E2268" s="7">
        <f>IF(O2268&gt;0,RANK(O2268,(N2268:P2268,Q2268:AE2268)),0)</f>
        <v>1</v>
      </c>
      <c r="F2268" s="7">
        <f>IF(P2268&gt;0,RANK(P2268,(N2268:P2268,Q2268:AE2268)),0)</f>
        <v>0</v>
      </c>
      <c r="G2268" s="1">
        <f t="shared" si="835"/>
        <v>2293</v>
      </c>
      <c r="H2268" s="2">
        <f t="shared" si="822"/>
        <v>0.44274956555319561</v>
      </c>
      <c r="I2268" s="2"/>
      <c r="J2268" s="2">
        <f t="shared" si="836"/>
        <v>0.27148098088434058</v>
      </c>
      <c r="K2268" s="2">
        <f t="shared" si="837"/>
        <v>0.71423054643753625</v>
      </c>
      <c r="L2268" s="2">
        <f t="shared" si="838"/>
        <v>0</v>
      </c>
      <c r="M2268" s="2">
        <f t="shared" si="839"/>
        <v>1.4288472678123165E-2</v>
      </c>
      <c r="N2268" s="55">
        <v>1406</v>
      </c>
      <c r="O2268" s="55">
        <v>3699</v>
      </c>
      <c r="Q2268" s="55">
        <v>70</v>
      </c>
      <c r="X2268" s="55">
        <v>4</v>
      </c>
      <c r="AG2268" s="7">
        <f>IF(Q2268&gt;0,RANK(Q2268,(N2268:P2268,Q2268:AE2268)),0)</f>
        <v>3</v>
      </c>
      <c r="AH2268" s="7">
        <f>IF(R2268&gt;0,RANK(R2268,(N2268:P2268,Q2268:AE2268)),0)</f>
        <v>0</v>
      </c>
      <c r="AI2268" s="7">
        <f>IF(T2268&gt;0,RANK(T2268,(N2268:P2268,Q2268:AE2268)),0)</f>
        <v>0</v>
      </c>
      <c r="AJ2268" s="7">
        <f>IF(S2268&gt;0,RANK(S2268,(N2268:P2268,Q2268:AE2268)),0)</f>
        <v>0</v>
      </c>
      <c r="AK2268" s="2">
        <f t="shared" si="840"/>
        <v>1.3516122803630045E-2</v>
      </c>
      <c r="AL2268" s="2">
        <f t="shared" si="841"/>
        <v>0</v>
      </c>
      <c r="AM2268" s="2">
        <f t="shared" si="842"/>
        <v>0</v>
      </c>
      <c r="AN2268" s="2">
        <f t="shared" si="843"/>
        <v>0</v>
      </c>
      <c r="AP2268" t="s">
        <v>1937</v>
      </c>
      <c r="AQ2268" t="s">
        <v>1932</v>
      </c>
      <c r="AT2268">
        <v>2</v>
      </c>
      <c r="AU2268" s="95">
        <v>51</v>
      </c>
      <c r="AV2268" s="97">
        <v>169</v>
      </c>
      <c r="AW2268" s="100">
        <f t="shared" si="833"/>
        <v>51169</v>
      </c>
      <c r="AY2268" s="7" t="s">
        <v>1461</v>
      </c>
    </row>
    <row r="2269" spans="1:51" ht="13" hidden="1" customHeight="1" outlineLevel="1">
      <c r="A2269" t="s">
        <v>2416</v>
      </c>
      <c r="B2269" t="s">
        <v>1932</v>
      </c>
      <c r="C2269" s="1">
        <f t="shared" si="834"/>
        <v>11092</v>
      </c>
      <c r="D2269" s="7">
        <f>IF(N2269&gt;0, RANK(N2269,(N2269:P2269,Q2269:AE2269)),0)</f>
        <v>2</v>
      </c>
      <c r="E2269" s="7">
        <f>IF(O2269&gt;0,RANK(O2269,(N2269:P2269,Q2269:AE2269)),0)</f>
        <v>1</v>
      </c>
      <c r="F2269" s="7">
        <f>IF(P2269&gt;0,RANK(P2269,(N2269:P2269,Q2269:AE2269)),0)</f>
        <v>0</v>
      </c>
      <c r="G2269" s="1">
        <f t="shared" si="835"/>
        <v>4405</v>
      </c>
      <c r="H2269" s="2">
        <f t="shared" si="822"/>
        <v>0.397133068878471</v>
      </c>
      <c r="I2269" s="2"/>
      <c r="J2269" s="2">
        <f t="shared" si="836"/>
        <v>0.29020915975477823</v>
      </c>
      <c r="K2269" s="2">
        <f t="shared" si="837"/>
        <v>0.68734222863324923</v>
      </c>
      <c r="L2269" s="2">
        <f t="shared" si="838"/>
        <v>0</v>
      </c>
      <c r="M2269" s="2">
        <f t="shared" si="839"/>
        <v>2.2448611611972535E-2</v>
      </c>
      <c r="N2269" s="55">
        <v>3219</v>
      </c>
      <c r="O2269" s="55">
        <v>7624</v>
      </c>
      <c r="Q2269" s="55">
        <v>238</v>
      </c>
      <c r="X2269" s="55">
        <v>11</v>
      </c>
      <c r="AG2269" s="7">
        <f>IF(Q2269&gt;0,RANK(Q2269,(N2269:P2269,Q2269:AE2269)),0)</f>
        <v>3</v>
      </c>
      <c r="AH2269" s="7">
        <f>IF(R2269&gt;0,RANK(R2269,(N2269:P2269,Q2269:AE2269)),0)</f>
        <v>0</v>
      </c>
      <c r="AI2269" s="7">
        <f>IF(T2269&gt;0,RANK(T2269,(N2269:P2269,Q2269:AE2269)),0)</f>
        <v>0</v>
      </c>
      <c r="AJ2269" s="7">
        <f>IF(S2269&gt;0,RANK(S2269,(N2269:P2269,Q2269:AE2269)),0)</f>
        <v>0</v>
      </c>
      <c r="AK2269" s="2">
        <f t="shared" si="840"/>
        <v>2.145690587811035E-2</v>
      </c>
      <c r="AL2269" s="2">
        <f t="shared" si="841"/>
        <v>0</v>
      </c>
      <c r="AM2269" s="2">
        <f t="shared" si="842"/>
        <v>0</v>
      </c>
      <c r="AN2269" s="2">
        <f t="shared" si="843"/>
        <v>0</v>
      </c>
      <c r="AP2269" t="s">
        <v>2416</v>
      </c>
      <c r="AQ2269" t="s">
        <v>1932</v>
      </c>
      <c r="AT2269">
        <v>2</v>
      </c>
      <c r="AU2269" s="95">
        <v>51</v>
      </c>
      <c r="AV2269" s="97">
        <v>171</v>
      </c>
      <c r="AW2269" s="100">
        <f t="shared" si="833"/>
        <v>51171</v>
      </c>
      <c r="AY2269" s="7" t="s">
        <v>1461</v>
      </c>
    </row>
    <row r="2270" spans="1:51" ht="13" hidden="1" customHeight="1" outlineLevel="1">
      <c r="A2270" t="s">
        <v>2021</v>
      </c>
      <c r="B2270" t="s">
        <v>1932</v>
      </c>
      <c r="C2270" s="1">
        <f t="shared" si="834"/>
        <v>6855</v>
      </c>
      <c r="D2270" s="7">
        <f>IF(N2270&gt;0, RANK(N2270,(N2270:P2270,Q2270:AE2270)),0)</f>
        <v>2</v>
      </c>
      <c r="E2270" s="7">
        <f>IF(O2270&gt;0,RANK(O2270,(N2270:P2270,Q2270:AE2270)),0)</f>
        <v>1</v>
      </c>
      <c r="F2270" s="7">
        <f>IF(P2270&gt;0,RANK(P2270,(N2270:P2270,Q2270:AE2270)),0)</f>
        <v>0</v>
      </c>
      <c r="G2270" s="1">
        <f t="shared" si="835"/>
        <v>1891</v>
      </c>
      <c r="H2270" s="2">
        <f t="shared" si="822"/>
        <v>0.27585703865791394</v>
      </c>
      <c r="I2270" s="2"/>
      <c r="J2270" s="2">
        <f t="shared" si="836"/>
        <v>0.35083880379285193</v>
      </c>
      <c r="K2270" s="2">
        <f t="shared" si="837"/>
        <v>0.62669584245076582</v>
      </c>
      <c r="L2270" s="2">
        <f t="shared" si="838"/>
        <v>0</v>
      </c>
      <c r="M2270" s="2">
        <f t="shared" si="839"/>
        <v>2.2465353756382256E-2</v>
      </c>
      <c r="N2270" s="55">
        <v>2405</v>
      </c>
      <c r="O2270" s="55">
        <v>4296</v>
      </c>
      <c r="Q2270" s="55">
        <v>148</v>
      </c>
      <c r="X2270" s="55">
        <v>6</v>
      </c>
      <c r="AG2270" s="7">
        <f>IF(Q2270&gt;0,RANK(Q2270,(N2270:P2270,Q2270:AE2270)),0)</f>
        <v>3</v>
      </c>
      <c r="AH2270" s="7">
        <f>IF(R2270&gt;0,RANK(R2270,(N2270:P2270,Q2270:AE2270)),0)</f>
        <v>0</v>
      </c>
      <c r="AI2270" s="7">
        <f>IF(T2270&gt;0,RANK(T2270,(N2270:P2270,Q2270:AE2270)),0)</f>
        <v>0</v>
      </c>
      <c r="AJ2270" s="7">
        <f>IF(S2270&gt;0,RANK(S2270,(N2270:P2270,Q2270:AE2270)),0)</f>
        <v>0</v>
      </c>
      <c r="AK2270" s="2">
        <f t="shared" si="840"/>
        <v>2.1590080233406271E-2</v>
      </c>
      <c r="AL2270" s="2">
        <f t="shared" si="841"/>
        <v>0</v>
      </c>
      <c r="AM2270" s="2">
        <f t="shared" si="842"/>
        <v>0</v>
      </c>
      <c r="AN2270" s="2">
        <f t="shared" si="843"/>
        <v>0</v>
      </c>
      <c r="AP2270" t="s">
        <v>2021</v>
      </c>
      <c r="AQ2270" t="s">
        <v>1932</v>
      </c>
      <c r="AT2270">
        <v>2</v>
      </c>
      <c r="AU2270" s="95">
        <v>51</v>
      </c>
      <c r="AV2270" s="97">
        <v>173</v>
      </c>
      <c r="AW2270" s="100">
        <f t="shared" si="833"/>
        <v>51173</v>
      </c>
      <c r="AY2270" s="7" t="s">
        <v>1461</v>
      </c>
    </row>
    <row r="2271" spans="1:51" ht="13" hidden="1" customHeight="1" outlineLevel="1">
      <c r="A2271" t="s">
        <v>2497</v>
      </c>
      <c r="B2271" t="s">
        <v>1932</v>
      </c>
      <c r="C2271" s="1">
        <f t="shared" si="834"/>
        <v>5062</v>
      </c>
      <c r="D2271" s="7">
        <f>IF(N2271&gt;0, RANK(N2271,(N2271:P2271,Q2271:AE2271)),0)</f>
        <v>2</v>
      </c>
      <c r="E2271" s="7">
        <f>IF(O2271&gt;0,RANK(O2271,(N2271:P2271,Q2271:AE2271)),0)</f>
        <v>1</v>
      </c>
      <c r="F2271" s="7">
        <f>IF(P2271&gt;0,RANK(P2271,(N2271:P2271,Q2271:AE2271)),0)</f>
        <v>0</v>
      </c>
      <c r="G2271" s="1">
        <f t="shared" si="835"/>
        <v>217</v>
      </c>
      <c r="H2271" s="2">
        <f t="shared" si="822"/>
        <v>4.2868431450019756E-2</v>
      </c>
      <c r="I2271" s="2"/>
      <c r="J2271" s="2">
        <f t="shared" si="836"/>
        <v>0.46957724219676017</v>
      </c>
      <c r="K2271" s="2">
        <f t="shared" si="837"/>
        <v>0.51244567364677995</v>
      </c>
      <c r="L2271" s="2">
        <f t="shared" si="838"/>
        <v>0</v>
      </c>
      <c r="M2271" s="2">
        <f t="shared" si="839"/>
        <v>1.7977084156459933E-2</v>
      </c>
      <c r="N2271" s="55">
        <v>2377</v>
      </c>
      <c r="O2271" s="55">
        <v>2594</v>
      </c>
      <c r="Q2271" s="55">
        <v>88</v>
      </c>
      <c r="X2271" s="55">
        <v>3</v>
      </c>
      <c r="AG2271" s="7">
        <f>IF(Q2271&gt;0,RANK(Q2271,(N2271:P2271,Q2271:AE2271)),0)</f>
        <v>3</v>
      </c>
      <c r="AH2271" s="7">
        <f>IF(R2271&gt;0,RANK(R2271,(N2271:P2271,Q2271:AE2271)),0)</f>
        <v>0</v>
      </c>
      <c r="AI2271" s="7">
        <f>IF(T2271&gt;0,RANK(T2271,(N2271:P2271,Q2271:AE2271)),0)</f>
        <v>0</v>
      </c>
      <c r="AJ2271" s="7">
        <f>IF(S2271&gt;0,RANK(S2271,(N2271:P2271,Q2271:AE2271)),0)</f>
        <v>0</v>
      </c>
      <c r="AK2271" s="2">
        <f t="shared" si="840"/>
        <v>1.7384433030422759E-2</v>
      </c>
      <c r="AL2271" s="2">
        <f t="shared" si="841"/>
        <v>0</v>
      </c>
      <c r="AM2271" s="2">
        <f t="shared" si="842"/>
        <v>0</v>
      </c>
      <c r="AN2271" s="2">
        <f t="shared" si="843"/>
        <v>0</v>
      </c>
      <c r="AP2271" t="s">
        <v>2497</v>
      </c>
      <c r="AQ2271" t="s">
        <v>1932</v>
      </c>
      <c r="AT2271">
        <v>2</v>
      </c>
      <c r="AU2271" s="95">
        <v>51</v>
      </c>
      <c r="AV2271" s="97">
        <v>175</v>
      </c>
      <c r="AW2271" s="100">
        <f t="shared" si="833"/>
        <v>51175</v>
      </c>
      <c r="AY2271" s="7" t="s">
        <v>1461</v>
      </c>
    </row>
    <row r="2272" spans="1:51" ht="13" hidden="1" customHeight="1" outlineLevel="1">
      <c r="A2272" t="s">
        <v>2015</v>
      </c>
      <c r="B2272" t="s">
        <v>1932</v>
      </c>
      <c r="C2272" s="1">
        <f t="shared" si="834"/>
        <v>32584</v>
      </c>
      <c r="D2272" s="7">
        <f>IF(N2272&gt;0, RANK(N2272,(N2272:P2272,Q2272:AE2272)),0)</f>
        <v>2</v>
      </c>
      <c r="E2272" s="7">
        <f>IF(O2272&gt;0,RANK(O2272,(N2272:P2272,Q2272:AE2272)),0)</f>
        <v>1</v>
      </c>
      <c r="F2272" s="7">
        <f>IF(P2272&gt;0,RANK(P2272,(N2272:P2272,Q2272:AE2272)),0)</f>
        <v>0</v>
      </c>
      <c r="G2272" s="1">
        <f t="shared" si="835"/>
        <v>7064</v>
      </c>
      <c r="H2272" s="2">
        <f t="shared" si="822"/>
        <v>0.21679351829118587</v>
      </c>
      <c r="I2272" s="2"/>
      <c r="J2272" s="2">
        <f t="shared" si="836"/>
        <v>0.37997176528357474</v>
      </c>
      <c r="K2272" s="2">
        <f t="shared" si="837"/>
        <v>0.59676528357476066</v>
      </c>
      <c r="L2272" s="2">
        <f t="shared" si="838"/>
        <v>0</v>
      </c>
      <c r="M2272" s="2">
        <f t="shared" si="839"/>
        <v>2.3262951141664545E-2</v>
      </c>
      <c r="N2272" s="55">
        <v>12381</v>
      </c>
      <c r="O2272" s="55">
        <v>19445</v>
      </c>
      <c r="Q2272" s="55">
        <v>732</v>
      </c>
      <c r="X2272" s="55">
        <v>26</v>
      </c>
      <c r="AG2272" s="7">
        <f>IF(Q2272&gt;0,RANK(Q2272,(N2272:P2272,Q2272:AE2272)),0)</f>
        <v>3</v>
      </c>
      <c r="AH2272" s="7">
        <f>IF(R2272&gt;0,RANK(R2272,(N2272:P2272,Q2272:AE2272)),0)</f>
        <v>0</v>
      </c>
      <c r="AI2272" s="7">
        <f>IF(T2272&gt;0,RANK(T2272,(N2272:P2272,Q2272:AE2272)),0)</f>
        <v>0</v>
      </c>
      <c r="AJ2272" s="7">
        <f>IF(S2272&gt;0,RANK(S2272,(N2272:P2272,Q2272:AE2272)),0)</f>
        <v>0</v>
      </c>
      <c r="AK2272" s="2">
        <f t="shared" si="840"/>
        <v>2.2465013503560029E-2</v>
      </c>
      <c r="AL2272" s="2">
        <f t="shared" si="841"/>
        <v>0</v>
      </c>
      <c r="AM2272" s="2">
        <f t="shared" si="842"/>
        <v>0</v>
      </c>
      <c r="AN2272" s="2">
        <f t="shared" si="843"/>
        <v>0</v>
      </c>
      <c r="AP2272" t="s">
        <v>2015</v>
      </c>
      <c r="AQ2272" t="s">
        <v>1932</v>
      </c>
      <c r="AT2272">
        <v>2</v>
      </c>
      <c r="AU2272" s="95">
        <v>51</v>
      </c>
      <c r="AV2272" s="97">
        <v>177</v>
      </c>
      <c r="AW2272" s="100">
        <f t="shared" si="833"/>
        <v>51177</v>
      </c>
      <c r="AY2272" s="7" t="s">
        <v>1461</v>
      </c>
    </row>
    <row r="2273" spans="1:51" ht="13" hidden="1" customHeight="1" outlineLevel="1">
      <c r="A2273" t="s">
        <v>2267</v>
      </c>
      <c r="B2273" t="s">
        <v>1932</v>
      </c>
      <c r="C2273" s="1">
        <f t="shared" si="834"/>
        <v>33989</v>
      </c>
      <c r="D2273" s="7">
        <f>IF(N2273&gt;0, RANK(N2273,(N2273:P2273,Q2273:AE2273)),0)</f>
        <v>2</v>
      </c>
      <c r="E2273" s="7">
        <f>IF(O2273&gt;0,RANK(O2273,(N2273:P2273,Q2273:AE2273)),0)</f>
        <v>1</v>
      </c>
      <c r="F2273" s="7">
        <f>IF(P2273&gt;0,RANK(P2273,(N2273:P2273,Q2273:AE2273)),0)</f>
        <v>0</v>
      </c>
      <c r="G2273" s="1">
        <f t="shared" si="835"/>
        <v>6354</v>
      </c>
      <c r="H2273" s="2">
        <f t="shared" si="822"/>
        <v>0.18694283444643855</v>
      </c>
      <c r="I2273" s="2"/>
      <c r="J2273" s="2">
        <f t="shared" si="836"/>
        <v>0.39530436317632173</v>
      </c>
      <c r="K2273" s="2">
        <f t="shared" si="837"/>
        <v>0.58224719762276034</v>
      </c>
      <c r="L2273" s="2">
        <f t="shared" si="838"/>
        <v>0</v>
      </c>
      <c r="M2273" s="2">
        <f t="shared" si="839"/>
        <v>2.244843920091788E-2</v>
      </c>
      <c r="N2273" s="55">
        <v>13436</v>
      </c>
      <c r="O2273" s="55">
        <v>19790</v>
      </c>
      <c r="Q2273" s="55">
        <v>729</v>
      </c>
      <c r="X2273" s="55">
        <v>34</v>
      </c>
      <c r="AG2273" s="7">
        <f>IF(Q2273&gt;0,RANK(Q2273,(N2273:P2273,Q2273:AE2273)),0)</f>
        <v>3</v>
      </c>
      <c r="AH2273" s="7">
        <f>IF(R2273&gt;0,RANK(R2273,(N2273:P2273,Q2273:AE2273)),0)</f>
        <v>0</v>
      </c>
      <c r="AI2273" s="7">
        <f>IF(T2273&gt;0,RANK(T2273,(N2273:P2273,Q2273:AE2273)),0)</f>
        <v>0</v>
      </c>
      <c r="AJ2273" s="7">
        <f>IF(S2273&gt;0,RANK(S2273,(N2273:P2273,Q2273:AE2273)),0)</f>
        <v>0</v>
      </c>
      <c r="AK2273" s="2">
        <f t="shared" si="840"/>
        <v>2.1448115566801023E-2</v>
      </c>
      <c r="AL2273" s="2">
        <f t="shared" si="841"/>
        <v>0</v>
      </c>
      <c r="AM2273" s="2">
        <f t="shared" si="842"/>
        <v>0</v>
      </c>
      <c r="AN2273" s="2">
        <f t="shared" si="843"/>
        <v>0</v>
      </c>
      <c r="AP2273" t="s">
        <v>2267</v>
      </c>
      <c r="AQ2273" t="s">
        <v>1932</v>
      </c>
      <c r="AT2273">
        <v>2</v>
      </c>
      <c r="AU2273" s="95">
        <v>51</v>
      </c>
      <c r="AV2273" s="97">
        <v>179</v>
      </c>
      <c r="AW2273" s="100">
        <f t="shared" si="833"/>
        <v>51179</v>
      </c>
      <c r="AY2273" s="7" t="s">
        <v>1461</v>
      </c>
    </row>
    <row r="2274" spans="1:51" ht="13" hidden="1" customHeight="1" outlineLevel="1">
      <c r="A2274" t="s">
        <v>1885</v>
      </c>
      <c r="B2274" t="s">
        <v>1932</v>
      </c>
      <c r="C2274" s="1">
        <f t="shared" si="834"/>
        <v>2569</v>
      </c>
      <c r="D2274" s="7">
        <f>IF(N2274&gt;0, RANK(N2274,(N2274:P2274,Q2274:AE2274)),0)</f>
        <v>1</v>
      </c>
      <c r="E2274" s="7">
        <f>IF(O2274&gt;0,RANK(O2274,(N2274:P2274,Q2274:AE2274)),0)</f>
        <v>2</v>
      </c>
      <c r="F2274" s="7">
        <f>IF(P2274&gt;0,RANK(P2274,(N2274:P2274,Q2274:AE2274)),0)</f>
        <v>0</v>
      </c>
      <c r="G2274" s="1">
        <f t="shared" si="835"/>
        <v>582</v>
      </c>
      <c r="H2274" s="2">
        <f t="shared" si="822"/>
        <v>0.22654729466718568</v>
      </c>
      <c r="I2274" s="2"/>
      <c r="J2274" s="2">
        <f t="shared" si="836"/>
        <v>0.60140132347216813</v>
      </c>
      <c r="K2274" s="2">
        <f t="shared" si="837"/>
        <v>0.37485402880498248</v>
      </c>
      <c r="L2274" s="2">
        <f t="shared" si="838"/>
        <v>0</v>
      </c>
      <c r="M2274" s="2">
        <f t="shared" si="839"/>
        <v>2.3744647722849399E-2</v>
      </c>
      <c r="N2274" s="55">
        <v>1545</v>
      </c>
      <c r="O2274" s="55">
        <v>963</v>
      </c>
      <c r="Q2274" s="55">
        <v>61</v>
      </c>
      <c r="X2274" s="55">
        <v>0</v>
      </c>
      <c r="AG2274" s="7">
        <f>IF(Q2274&gt;0,RANK(Q2274,(N2274:P2274,Q2274:AE2274)),0)</f>
        <v>3</v>
      </c>
      <c r="AH2274" s="7">
        <f>IF(R2274&gt;0,RANK(R2274,(N2274:P2274,Q2274:AE2274)),0)</f>
        <v>0</v>
      </c>
      <c r="AI2274" s="7">
        <f>IF(T2274&gt;0,RANK(T2274,(N2274:P2274,Q2274:AE2274)),0)</f>
        <v>0</v>
      </c>
      <c r="AJ2274" s="7">
        <f>IF(S2274&gt;0,RANK(S2274,(N2274:P2274,Q2274:AE2274)),0)</f>
        <v>0</v>
      </c>
      <c r="AK2274" s="2">
        <f t="shared" si="840"/>
        <v>2.3744647722849357E-2</v>
      </c>
      <c r="AL2274" s="2">
        <f t="shared" si="841"/>
        <v>0</v>
      </c>
      <c r="AM2274" s="2">
        <f t="shared" si="842"/>
        <v>0</v>
      </c>
      <c r="AN2274" s="2">
        <f t="shared" si="843"/>
        <v>0</v>
      </c>
      <c r="AP2274" t="s">
        <v>1885</v>
      </c>
      <c r="AQ2274" t="s">
        <v>1932</v>
      </c>
      <c r="AT2274">
        <v>2</v>
      </c>
      <c r="AU2274" s="95">
        <v>51</v>
      </c>
      <c r="AV2274" s="97">
        <v>181</v>
      </c>
      <c r="AW2274" s="100">
        <f t="shared" si="833"/>
        <v>51181</v>
      </c>
      <c r="AY2274" s="7" t="s">
        <v>1461</v>
      </c>
    </row>
    <row r="2275" spans="1:51" ht="13" hidden="1" customHeight="1" outlineLevel="1">
      <c r="A2275" t="s">
        <v>2363</v>
      </c>
      <c r="B2275" t="s">
        <v>1932</v>
      </c>
      <c r="C2275" s="1">
        <f t="shared" si="834"/>
        <v>2987</v>
      </c>
      <c r="D2275" s="7">
        <f>IF(N2275&gt;0, RANK(N2275,(N2275:P2275,Q2275:AE2275)),0)</f>
        <v>1</v>
      </c>
      <c r="E2275" s="7">
        <f>IF(O2275&gt;0,RANK(O2275,(N2275:P2275,Q2275:AE2275)),0)</f>
        <v>2</v>
      </c>
      <c r="F2275" s="7">
        <f>IF(P2275&gt;0,RANK(P2275,(N2275:P2275,Q2275:AE2275)),0)</f>
        <v>0</v>
      </c>
      <c r="G2275" s="1">
        <f t="shared" si="835"/>
        <v>469</v>
      </c>
      <c r="H2275" s="2">
        <f t="shared" si="822"/>
        <v>0.15701372614663542</v>
      </c>
      <c r="I2275" s="2"/>
      <c r="J2275" s="2">
        <f t="shared" si="836"/>
        <v>0.57248074991630393</v>
      </c>
      <c r="K2275" s="2">
        <f t="shared" si="837"/>
        <v>0.41546702376966854</v>
      </c>
      <c r="L2275" s="2">
        <f t="shared" si="838"/>
        <v>0</v>
      </c>
      <c r="M2275" s="2">
        <f t="shared" si="839"/>
        <v>1.2052226314027525E-2</v>
      </c>
      <c r="N2275" s="55">
        <v>1710</v>
      </c>
      <c r="O2275" s="55">
        <v>1241</v>
      </c>
      <c r="Q2275" s="55">
        <v>36</v>
      </c>
      <c r="X2275" s="55">
        <v>0</v>
      </c>
      <c r="AG2275" s="7">
        <f>IF(Q2275&gt;0,RANK(Q2275,(N2275:P2275,Q2275:AE2275)),0)</f>
        <v>3</v>
      </c>
      <c r="AH2275" s="7">
        <f>IF(R2275&gt;0,RANK(R2275,(N2275:P2275,Q2275:AE2275)),0)</f>
        <v>0</v>
      </c>
      <c r="AI2275" s="7">
        <f>IF(T2275&gt;0,RANK(T2275,(N2275:P2275,Q2275:AE2275)),0)</f>
        <v>0</v>
      </c>
      <c r="AJ2275" s="7">
        <f>IF(S2275&gt;0,RANK(S2275,(N2275:P2275,Q2275:AE2275)),0)</f>
        <v>0</v>
      </c>
      <c r="AK2275" s="2">
        <f t="shared" si="840"/>
        <v>1.2052226314027453E-2</v>
      </c>
      <c r="AL2275" s="2">
        <f t="shared" si="841"/>
        <v>0</v>
      </c>
      <c r="AM2275" s="2">
        <f t="shared" si="842"/>
        <v>0</v>
      </c>
      <c r="AN2275" s="2">
        <f t="shared" si="843"/>
        <v>0</v>
      </c>
      <c r="AP2275" t="s">
        <v>2363</v>
      </c>
      <c r="AQ2275" t="s">
        <v>1932</v>
      </c>
      <c r="AT2275">
        <v>2</v>
      </c>
      <c r="AU2275" s="95">
        <v>51</v>
      </c>
      <c r="AV2275" s="97">
        <v>183</v>
      </c>
      <c r="AW2275" s="100">
        <f t="shared" si="833"/>
        <v>51183</v>
      </c>
      <c r="AY2275" s="7" t="s">
        <v>1461</v>
      </c>
    </row>
    <row r="2276" spans="1:51" ht="13" hidden="1" customHeight="1" outlineLevel="1">
      <c r="A2276" t="s">
        <v>1006</v>
      </c>
      <c r="B2276" t="s">
        <v>1932</v>
      </c>
      <c r="C2276" s="1">
        <f t="shared" si="834"/>
        <v>9673</v>
      </c>
      <c r="D2276" s="7">
        <f>IF(N2276&gt;0, RANK(N2276,(N2276:P2276,Q2276:AE2276)),0)</f>
        <v>2</v>
      </c>
      <c r="E2276" s="7">
        <f>IF(O2276&gt;0,RANK(O2276,(N2276:P2276,Q2276:AE2276)),0)</f>
        <v>1</v>
      </c>
      <c r="F2276" s="7">
        <f>IF(P2276&gt;0,RANK(P2276,(N2276:P2276,Q2276:AE2276)),0)</f>
        <v>0</v>
      </c>
      <c r="G2276" s="1">
        <f t="shared" si="835"/>
        <v>4398</v>
      </c>
      <c r="H2276" s="2">
        <f t="shared" si="822"/>
        <v>0.45466763155174195</v>
      </c>
      <c r="I2276" s="2"/>
      <c r="J2276" s="2">
        <f t="shared" si="836"/>
        <v>0.26610151969399359</v>
      </c>
      <c r="K2276" s="2">
        <f t="shared" si="837"/>
        <v>0.7207691512457356</v>
      </c>
      <c r="L2276" s="2">
        <f t="shared" si="838"/>
        <v>0</v>
      </c>
      <c r="M2276" s="2">
        <f t="shared" si="839"/>
        <v>1.3129329060270867E-2</v>
      </c>
      <c r="N2276" s="55">
        <v>2574</v>
      </c>
      <c r="O2276" s="55">
        <v>6972</v>
      </c>
      <c r="Q2276" s="55">
        <v>119</v>
      </c>
      <c r="X2276" s="55">
        <v>8</v>
      </c>
      <c r="AG2276" s="7">
        <f>IF(Q2276&gt;0,RANK(Q2276,(N2276:P2276,Q2276:AE2276)),0)</f>
        <v>3</v>
      </c>
      <c r="AH2276" s="7">
        <f>IF(R2276&gt;0,RANK(R2276,(N2276:P2276,Q2276:AE2276)),0)</f>
        <v>0</v>
      </c>
      <c r="AI2276" s="7">
        <f>IF(T2276&gt;0,RANK(T2276,(N2276:P2276,Q2276:AE2276)),0)</f>
        <v>0</v>
      </c>
      <c r="AJ2276" s="7">
        <f>IF(S2276&gt;0,RANK(S2276,(N2276:P2276,Q2276:AE2276)),0)</f>
        <v>0</v>
      </c>
      <c r="AK2276" s="2">
        <f t="shared" si="840"/>
        <v>1.2302284710017574E-2</v>
      </c>
      <c r="AL2276" s="2">
        <f t="shared" si="841"/>
        <v>0</v>
      </c>
      <c r="AM2276" s="2">
        <f t="shared" si="842"/>
        <v>0</v>
      </c>
      <c r="AN2276" s="2">
        <f t="shared" si="843"/>
        <v>0</v>
      </c>
      <c r="AP2276" t="s">
        <v>1006</v>
      </c>
      <c r="AQ2276" t="s">
        <v>1932</v>
      </c>
      <c r="AT2276">
        <v>2</v>
      </c>
      <c r="AU2276" s="95">
        <v>51</v>
      </c>
      <c r="AV2276" s="97">
        <v>185</v>
      </c>
      <c r="AW2276" s="100">
        <f t="shared" si="833"/>
        <v>51185</v>
      </c>
      <c r="AY2276" s="7" t="s">
        <v>1461</v>
      </c>
    </row>
    <row r="2277" spans="1:51" ht="13" hidden="1" customHeight="1" outlineLevel="1">
      <c r="A2277" t="s">
        <v>1682</v>
      </c>
      <c r="B2277" t="s">
        <v>1932</v>
      </c>
      <c r="C2277" s="1">
        <f t="shared" si="834"/>
        <v>9237</v>
      </c>
      <c r="D2277" s="7">
        <f>IF(N2277&gt;0, RANK(N2277,(N2277:P2277,Q2277:AE2277)),0)</f>
        <v>2</v>
      </c>
      <c r="E2277" s="7">
        <f>IF(O2277&gt;0,RANK(O2277,(N2277:P2277,Q2277:AE2277)),0)</f>
        <v>1</v>
      </c>
      <c r="F2277" s="7">
        <f>IF(P2277&gt;0,RANK(P2277,(N2277:P2277,Q2277:AE2277)),0)</f>
        <v>0</v>
      </c>
      <c r="G2277" s="1">
        <f t="shared" si="835"/>
        <v>2885</v>
      </c>
      <c r="H2277" s="2">
        <f t="shared" ref="H2277:H2321" si="844">IF(C2277&gt;0,G2277/C2277,0)</f>
        <v>0.31233084334740718</v>
      </c>
      <c r="I2277" s="2"/>
      <c r="J2277" s="2">
        <f t="shared" si="836"/>
        <v>0.3299772653458915</v>
      </c>
      <c r="K2277" s="2">
        <f t="shared" si="837"/>
        <v>0.64230810869329868</v>
      </c>
      <c r="L2277" s="2">
        <f t="shared" si="838"/>
        <v>0</v>
      </c>
      <c r="M2277" s="2">
        <f t="shared" si="839"/>
        <v>2.7714625960809869E-2</v>
      </c>
      <c r="N2277" s="55">
        <v>3048</v>
      </c>
      <c r="O2277" s="55">
        <v>5933</v>
      </c>
      <c r="Q2277" s="55">
        <v>231</v>
      </c>
      <c r="X2277" s="55">
        <v>25</v>
      </c>
      <c r="AG2277" s="7">
        <f>IF(Q2277&gt;0,RANK(Q2277,(N2277:P2277,Q2277:AE2277)),0)</f>
        <v>3</v>
      </c>
      <c r="AH2277" s="7">
        <f>IF(R2277&gt;0,RANK(R2277,(N2277:P2277,Q2277:AE2277)),0)</f>
        <v>0</v>
      </c>
      <c r="AI2277" s="7">
        <f>IF(T2277&gt;0,RANK(T2277,(N2277:P2277,Q2277:AE2277)),0)</f>
        <v>0</v>
      </c>
      <c r="AJ2277" s="7">
        <f>IF(S2277&gt;0,RANK(S2277,(N2277:P2277,Q2277:AE2277)),0)</f>
        <v>0</v>
      </c>
      <c r="AK2277" s="2">
        <f t="shared" si="840"/>
        <v>2.5008119519324457E-2</v>
      </c>
      <c r="AL2277" s="2">
        <f t="shared" si="841"/>
        <v>0</v>
      </c>
      <c r="AM2277" s="2">
        <f t="shared" si="842"/>
        <v>0</v>
      </c>
      <c r="AN2277" s="2">
        <f t="shared" si="843"/>
        <v>0</v>
      </c>
      <c r="AP2277" t="s">
        <v>1682</v>
      </c>
      <c r="AQ2277" t="s">
        <v>1932</v>
      </c>
      <c r="AT2277">
        <v>2</v>
      </c>
      <c r="AU2277" s="95">
        <v>51</v>
      </c>
      <c r="AV2277" s="97">
        <v>187</v>
      </c>
      <c r="AW2277" s="100">
        <f t="shared" si="833"/>
        <v>51187</v>
      </c>
      <c r="AY2277" s="7" t="s">
        <v>1461</v>
      </c>
    </row>
    <row r="2278" spans="1:51" ht="13" hidden="1" customHeight="1" outlineLevel="1">
      <c r="A2278" t="s">
        <v>1864</v>
      </c>
      <c r="B2278" t="s">
        <v>1932</v>
      </c>
      <c r="C2278" s="1">
        <f t="shared" si="834"/>
        <v>14015</v>
      </c>
      <c r="D2278" s="7">
        <f>IF(N2278&gt;0, RANK(N2278,(N2278:P2278,Q2278:AE2278)),0)</f>
        <v>2</v>
      </c>
      <c r="E2278" s="7">
        <f>IF(O2278&gt;0,RANK(O2278,(N2278:P2278,Q2278:AE2278)),0)</f>
        <v>1</v>
      </c>
      <c r="F2278" s="7">
        <f>IF(P2278&gt;0,RANK(P2278,(N2278:P2278,Q2278:AE2278)),0)</f>
        <v>0</v>
      </c>
      <c r="G2278" s="1">
        <f t="shared" si="835"/>
        <v>4959</v>
      </c>
      <c r="H2278" s="2">
        <f t="shared" si="844"/>
        <v>0.35383517659650376</v>
      </c>
      <c r="I2278" s="2"/>
      <c r="J2278" s="2">
        <f t="shared" si="836"/>
        <v>0.3140920442383161</v>
      </c>
      <c r="K2278" s="2">
        <f t="shared" si="837"/>
        <v>0.66792722083481981</v>
      </c>
      <c r="L2278" s="2">
        <f t="shared" si="838"/>
        <v>0</v>
      </c>
      <c r="M2278" s="2">
        <f t="shared" si="839"/>
        <v>1.7980734926864028E-2</v>
      </c>
      <c r="N2278" s="55">
        <v>4402</v>
      </c>
      <c r="O2278" s="55">
        <v>9361</v>
      </c>
      <c r="Q2278" s="55">
        <v>235</v>
      </c>
      <c r="X2278" s="55">
        <v>17</v>
      </c>
      <c r="AG2278" s="7">
        <f>IF(Q2278&gt;0,RANK(Q2278,(N2278:P2278,Q2278:AE2278)),0)</f>
        <v>3</v>
      </c>
      <c r="AH2278" s="7">
        <f>IF(R2278&gt;0,RANK(R2278,(N2278:P2278,Q2278:AE2278)),0)</f>
        <v>0</v>
      </c>
      <c r="AI2278" s="7">
        <f>IF(T2278&gt;0,RANK(T2278,(N2278:P2278,Q2278:AE2278)),0)</f>
        <v>0</v>
      </c>
      <c r="AJ2278" s="7">
        <f>IF(S2278&gt;0,RANK(S2278,(N2278:P2278,Q2278:AE2278)),0)</f>
        <v>0</v>
      </c>
      <c r="AK2278" s="2">
        <f t="shared" si="840"/>
        <v>1.6767748840528007E-2</v>
      </c>
      <c r="AL2278" s="2">
        <f t="shared" si="841"/>
        <v>0</v>
      </c>
      <c r="AM2278" s="2">
        <f t="shared" si="842"/>
        <v>0</v>
      </c>
      <c r="AN2278" s="2">
        <f t="shared" si="843"/>
        <v>0</v>
      </c>
      <c r="AP2278" t="s">
        <v>1864</v>
      </c>
      <c r="AQ2278" t="s">
        <v>1932</v>
      </c>
      <c r="AT2278">
        <v>2</v>
      </c>
      <c r="AU2278" s="95">
        <v>51</v>
      </c>
      <c r="AV2278" s="97">
        <v>191</v>
      </c>
      <c r="AW2278" s="100">
        <f t="shared" si="833"/>
        <v>51191</v>
      </c>
      <c r="AY2278" s="7" t="s">
        <v>1461</v>
      </c>
    </row>
    <row r="2279" spans="1:51" ht="13" hidden="1" customHeight="1" outlineLevel="1">
      <c r="A2279" t="s">
        <v>491</v>
      </c>
      <c r="B2279" t="s">
        <v>1932</v>
      </c>
      <c r="C2279" s="1">
        <f t="shared" si="834"/>
        <v>4654</v>
      </c>
      <c r="D2279" s="7">
        <f>IF(N2279&gt;0, RANK(N2279,(N2279:P2279,Q2279:AE2279)),0)</f>
        <v>2</v>
      </c>
      <c r="E2279" s="7">
        <f>IF(O2279&gt;0,RANK(O2279,(N2279:P2279,Q2279:AE2279)),0)</f>
        <v>1</v>
      </c>
      <c r="F2279" s="7">
        <f>IF(P2279&gt;0,RANK(P2279,(N2279:P2279,Q2279:AE2279)),0)</f>
        <v>0</v>
      </c>
      <c r="G2279" s="1">
        <f t="shared" si="835"/>
        <v>121</v>
      </c>
      <c r="H2279" s="2">
        <f t="shared" si="844"/>
        <v>2.5999140524280189E-2</v>
      </c>
      <c r="I2279" s="2"/>
      <c r="J2279" s="2">
        <f t="shared" si="836"/>
        <v>0.47636441770519983</v>
      </c>
      <c r="K2279" s="2">
        <f t="shared" si="837"/>
        <v>0.50236355822947998</v>
      </c>
      <c r="L2279" s="2">
        <f t="shared" si="838"/>
        <v>0</v>
      </c>
      <c r="M2279" s="2">
        <f t="shared" si="839"/>
        <v>2.127202406532025E-2</v>
      </c>
      <c r="N2279" s="55">
        <v>2217</v>
      </c>
      <c r="O2279" s="55">
        <v>2338</v>
      </c>
      <c r="Q2279" s="55">
        <v>93</v>
      </c>
      <c r="X2279" s="55">
        <v>6</v>
      </c>
      <c r="AG2279" s="7">
        <f>IF(Q2279&gt;0,RANK(Q2279,(N2279:P2279,Q2279:AE2279)),0)</f>
        <v>3</v>
      </c>
      <c r="AH2279" s="7">
        <f>IF(R2279&gt;0,RANK(R2279,(N2279:P2279,Q2279:AE2279)),0)</f>
        <v>0</v>
      </c>
      <c r="AI2279" s="7">
        <f>IF(T2279&gt;0,RANK(T2279,(N2279:P2279,Q2279:AE2279)),0)</f>
        <v>0</v>
      </c>
      <c r="AJ2279" s="7">
        <f>IF(S2279&gt;0,RANK(S2279,(N2279:P2279,Q2279:AE2279)),0)</f>
        <v>0</v>
      </c>
      <c r="AK2279" s="2">
        <f t="shared" si="840"/>
        <v>1.9982810485603783E-2</v>
      </c>
      <c r="AL2279" s="2">
        <f t="shared" si="841"/>
        <v>0</v>
      </c>
      <c r="AM2279" s="2">
        <f t="shared" si="842"/>
        <v>0</v>
      </c>
      <c r="AN2279" s="2">
        <f t="shared" si="843"/>
        <v>0</v>
      </c>
      <c r="AP2279" t="s">
        <v>491</v>
      </c>
      <c r="AQ2279" t="s">
        <v>1932</v>
      </c>
      <c r="AT2279">
        <v>2</v>
      </c>
      <c r="AU2279" s="95">
        <v>51</v>
      </c>
      <c r="AV2279" s="97">
        <v>193</v>
      </c>
      <c r="AW2279" s="100">
        <f t="shared" si="833"/>
        <v>51193</v>
      </c>
      <c r="AY2279" s="7" t="s">
        <v>1461</v>
      </c>
    </row>
    <row r="2280" spans="1:51" ht="13" hidden="1" customHeight="1" outlineLevel="1">
      <c r="A2280" t="s">
        <v>1366</v>
      </c>
      <c r="B2280" t="s">
        <v>1932</v>
      </c>
      <c r="C2280" s="1">
        <f t="shared" si="834"/>
        <v>7723</v>
      </c>
      <c r="D2280" s="7">
        <f>IF(N2280&gt;0, RANK(N2280,(N2280:P2280,Q2280:AE2280)),0)</f>
        <v>2</v>
      </c>
      <c r="E2280" s="7">
        <f>IF(O2280&gt;0,RANK(O2280,(N2280:P2280,Q2280:AE2280)),0)</f>
        <v>1</v>
      </c>
      <c r="F2280" s="7">
        <f>IF(P2280&gt;0,RANK(P2280,(N2280:P2280,Q2280:AE2280)),0)</f>
        <v>0</v>
      </c>
      <c r="G2280" s="1">
        <f t="shared" si="835"/>
        <v>3233</v>
      </c>
      <c r="H2280" s="2">
        <f t="shared" si="844"/>
        <v>0.41861970736760329</v>
      </c>
      <c r="I2280" s="2"/>
      <c r="J2280" s="2">
        <f t="shared" si="836"/>
        <v>0.28240321118736245</v>
      </c>
      <c r="K2280" s="2">
        <f t="shared" si="837"/>
        <v>0.70102291855496568</v>
      </c>
      <c r="L2280" s="2">
        <f t="shared" si="838"/>
        <v>0</v>
      </c>
      <c r="M2280" s="2">
        <f t="shared" si="839"/>
        <v>1.6573870257671874E-2</v>
      </c>
      <c r="N2280" s="55">
        <v>2181</v>
      </c>
      <c r="O2280" s="55">
        <v>5414</v>
      </c>
      <c r="Q2280" s="55">
        <v>125</v>
      </c>
      <c r="X2280" s="55">
        <v>3</v>
      </c>
      <c r="AG2280" s="7">
        <f>IF(Q2280&gt;0,RANK(Q2280,(N2280:P2280,Q2280:AE2280)),0)</f>
        <v>3</v>
      </c>
      <c r="AH2280" s="7">
        <f>IF(R2280&gt;0,RANK(R2280,(N2280:P2280,Q2280:AE2280)),0)</f>
        <v>0</v>
      </c>
      <c r="AI2280" s="7">
        <f>IF(T2280&gt;0,RANK(T2280,(N2280:P2280,Q2280:AE2280)),0)</f>
        <v>0</v>
      </c>
      <c r="AJ2280" s="7">
        <f>IF(S2280&gt;0,RANK(S2280,(N2280:P2280,Q2280:AE2280)),0)</f>
        <v>0</v>
      </c>
      <c r="AK2280" s="2">
        <f t="shared" si="840"/>
        <v>1.6185420173507704E-2</v>
      </c>
      <c r="AL2280" s="2">
        <f t="shared" si="841"/>
        <v>0</v>
      </c>
      <c r="AM2280" s="2">
        <f t="shared" si="842"/>
        <v>0</v>
      </c>
      <c r="AN2280" s="2">
        <f t="shared" si="843"/>
        <v>0</v>
      </c>
      <c r="AP2280" t="s">
        <v>1366</v>
      </c>
      <c r="AQ2280" t="s">
        <v>1932</v>
      </c>
      <c r="AT2280">
        <v>2</v>
      </c>
      <c r="AU2280" s="95">
        <v>51</v>
      </c>
      <c r="AV2280" s="97">
        <v>195</v>
      </c>
      <c r="AW2280" s="100">
        <f t="shared" si="833"/>
        <v>51195</v>
      </c>
      <c r="AY2280" s="7" t="s">
        <v>1461</v>
      </c>
    </row>
    <row r="2281" spans="1:51" ht="13" hidden="1" customHeight="1" outlineLevel="1">
      <c r="A2281" t="s">
        <v>903</v>
      </c>
      <c r="B2281" t="s">
        <v>1932</v>
      </c>
      <c r="C2281" s="1">
        <f t="shared" si="834"/>
        <v>7142</v>
      </c>
      <c r="D2281" s="7">
        <f>IF(N2281&gt;0, RANK(N2281,(N2281:P2281,Q2281:AE2281)),0)</f>
        <v>2</v>
      </c>
      <c r="E2281" s="7">
        <f>IF(O2281&gt;0,RANK(O2281,(N2281:P2281,Q2281:AE2281)),0)</f>
        <v>1</v>
      </c>
      <c r="F2281" s="7">
        <f>IF(P2281&gt;0,RANK(P2281,(N2281:P2281,Q2281:AE2281)),0)</f>
        <v>0</v>
      </c>
      <c r="G2281" s="1">
        <f t="shared" si="835"/>
        <v>2169</v>
      </c>
      <c r="H2281" s="2">
        <f t="shared" si="844"/>
        <v>0.30369644357322878</v>
      </c>
      <c r="I2281" s="2"/>
      <c r="J2281" s="2">
        <f t="shared" si="836"/>
        <v>0.33506020722486696</v>
      </c>
      <c r="K2281" s="2">
        <f t="shared" si="837"/>
        <v>0.63875665079809574</v>
      </c>
      <c r="L2281" s="2">
        <f t="shared" si="838"/>
        <v>0</v>
      </c>
      <c r="M2281" s="2">
        <f t="shared" si="839"/>
        <v>2.6183141977037305E-2</v>
      </c>
      <c r="N2281" s="55">
        <v>2393</v>
      </c>
      <c r="O2281" s="55">
        <v>4562</v>
      </c>
      <c r="Q2281" s="55">
        <v>177</v>
      </c>
      <c r="X2281" s="55">
        <v>10</v>
      </c>
      <c r="AG2281" s="7">
        <f>IF(Q2281&gt;0,RANK(Q2281,(N2281:P2281,Q2281:AE2281)),0)</f>
        <v>3</v>
      </c>
      <c r="AH2281" s="7">
        <f>IF(R2281&gt;0,RANK(R2281,(N2281:P2281,Q2281:AE2281)),0)</f>
        <v>0</v>
      </c>
      <c r="AI2281" s="7">
        <f>IF(T2281&gt;0,RANK(T2281,(N2281:P2281,Q2281:AE2281)),0)</f>
        <v>0</v>
      </c>
      <c r="AJ2281" s="7">
        <f>IF(S2281&gt;0,RANK(S2281,(N2281:P2281,Q2281:AE2281)),0)</f>
        <v>0</v>
      </c>
      <c r="AK2281" s="2">
        <f t="shared" si="840"/>
        <v>2.4782973956874826E-2</v>
      </c>
      <c r="AL2281" s="2">
        <f t="shared" si="841"/>
        <v>0</v>
      </c>
      <c r="AM2281" s="2">
        <f t="shared" si="842"/>
        <v>0</v>
      </c>
      <c r="AN2281" s="2">
        <f t="shared" si="843"/>
        <v>0</v>
      </c>
      <c r="AP2281" t="s">
        <v>903</v>
      </c>
      <c r="AQ2281" t="s">
        <v>1932</v>
      </c>
      <c r="AT2281">
        <v>2</v>
      </c>
      <c r="AU2281" s="95">
        <v>51</v>
      </c>
      <c r="AV2281" s="97">
        <v>197</v>
      </c>
      <c r="AW2281" s="100">
        <f t="shared" si="833"/>
        <v>51197</v>
      </c>
      <c r="AY2281" s="7" t="s">
        <v>1461</v>
      </c>
    </row>
    <row r="2282" spans="1:51" ht="13" hidden="1" customHeight="1" outlineLevel="1">
      <c r="A2282" t="s">
        <v>740</v>
      </c>
      <c r="B2282" t="s">
        <v>1932</v>
      </c>
      <c r="C2282" s="1">
        <f t="shared" si="834"/>
        <v>20625</v>
      </c>
      <c r="D2282" s="7">
        <f>IF(N2282&gt;0, RANK(N2282,(N2282:P2282,Q2282:AE2282)),0)</f>
        <v>2</v>
      </c>
      <c r="E2282" s="7">
        <f>IF(O2282&gt;0,RANK(O2282,(N2282:P2282,Q2282:AE2282)),0)</f>
        <v>1</v>
      </c>
      <c r="F2282" s="7">
        <f>IF(P2282&gt;0,RANK(P2282,(N2282:P2282,Q2282:AE2282)),0)</f>
        <v>0</v>
      </c>
      <c r="G2282" s="1">
        <f t="shared" si="835"/>
        <v>4167</v>
      </c>
      <c r="H2282" s="2">
        <f t="shared" si="844"/>
        <v>0.20203636363636363</v>
      </c>
      <c r="I2282" s="2"/>
      <c r="J2282" s="2">
        <f t="shared" si="836"/>
        <v>0.38661818181818181</v>
      </c>
      <c r="K2282" s="2">
        <f t="shared" si="837"/>
        <v>0.58865454545454543</v>
      </c>
      <c r="L2282" s="2">
        <f t="shared" si="838"/>
        <v>0</v>
      </c>
      <c r="M2282" s="2">
        <f t="shared" si="839"/>
        <v>2.472727272727282E-2</v>
      </c>
      <c r="N2282" s="55">
        <v>7974</v>
      </c>
      <c r="O2282" s="55">
        <v>12141</v>
      </c>
      <c r="Q2282" s="55">
        <v>493</v>
      </c>
      <c r="X2282" s="55">
        <v>17</v>
      </c>
      <c r="AG2282" s="7">
        <f>IF(Q2282&gt;0,RANK(Q2282,(N2282:P2282,Q2282:AE2282)),0)</f>
        <v>3</v>
      </c>
      <c r="AH2282" s="7">
        <f>IF(R2282&gt;0,RANK(R2282,(N2282:P2282,Q2282:AE2282)),0)</f>
        <v>0</v>
      </c>
      <c r="AI2282" s="7">
        <f>IF(T2282&gt;0,RANK(T2282,(N2282:P2282,Q2282:AE2282)),0)</f>
        <v>0</v>
      </c>
      <c r="AJ2282" s="7">
        <f>IF(S2282&gt;0,RANK(S2282,(N2282:P2282,Q2282:AE2282)),0)</f>
        <v>0</v>
      </c>
      <c r="AK2282" s="2">
        <f t="shared" si="840"/>
        <v>2.3903030303030304E-2</v>
      </c>
      <c r="AL2282" s="2">
        <f t="shared" si="841"/>
        <v>0</v>
      </c>
      <c r="AM2282" s="2">
        <f t="shared" si="842"/>
        <v>0</v>
      </c>
      <c r="AN2282" s="2">
        <f t="shared" si="843"/>
        <v>0</v>
      </c>
      <c r="AP2282" t="s">
        <v>740</v>
      </c>
      <c r="AQ2282" t="s">
        <v>1932</v>
      </c>
      <c r="AT2282">
        <v>2</v>
      </c>
      <c r="AU2282" s="95">
        <v>51</v>
      </c>
      <c r="AV2282" s="97">
        <v>199</v>
      </c>
      <c r="AW2282" s="100">
        <f t="shared" si="833"/>
        <v>51199</v>
      </c>
      <c r="AY2282" s="7" t="s">
        <v>1461</v>
      </c>
    </row>
    <row r="2283" spans="1:51" ht="13" hidden="1" customHeight="1" outlineLevel="1">
      <c r="A2283" t="s">
        <v>1698</v>
      </c>
      <c r="B2283" t="s">
        <v>1932</v>
      </c>
      <c r="C2283" s="1">
        <f t="shared" si="834"/>
        <v>41431</v>
      </c>
      <c r="D2283" s="7">
        <f>IF(N2283&gt;0, RANK(N2283,(N2283:P2283,Q2283:AE2283)),0)</f>
        <v>1</v>
      </c>
      <c r="E2283" s="7">
        <f>IF(O2283&gt;0,RANK(O2283,(N2283:P2283,Q2283:AE2283)),0)</f>
        <v>2</v>
      </c>
      <c r="F2283" s="7">
        <f>IF(P2283&gt;0,RANK(P2283,(N2283:P2283,Q2283:AE2283)),0)</f>
        <v>0</v>
      </c>
      <c r="G2283" s="1">
        <f t="shared" si="835"/>
        <v>17567</v>
      </c>
      <c r="H2283" s="2">
        <f t="shared" si="844"/>
        <v>0.42400617894813064</v>
      </c>
      <c r="I2283" s="2"/>
      <c r="J2283" s="2">
        <f t="shared" si="836"/>
        <v>0.70109338418092737</v>
      </c>
      <c r="K2283" s="2">
        <f t="shared" si="837"/>
        <v>0.27708720523279667</v>
      </c>
      <c r="L2283" s="2">
        <f t="shared" si="838"/>
        <v>0</v>
      </c>
      <c r="M2283" s="2">
        <f t="shared" si="839"/>
        <v>2.1819410586275956E-2</v>
      </c>
      <c r="N2283" s="55">
        <v>29047</v>
      </c>
      <c r="O2283" s="55">
        <v>11480</v>
      </c>
      <c r="Q2283" s="55">
        <v>859</v>
      </c>
      <c r="X2283" s="55">
        <v>45</v>
      </c>
      <c r="AG2283" s="7">
        <f>IF(Q2283&gt;0,RANK(Q2283,(N2283:P2283,Q2283:AE2283)),0)</f>
        <v>3</v>
      </c>
      <c r="AH2283" s="7">
        <f>IF(R2283&gt;0,RANK(R2283,(N2283:P2283,Q2283:AE2283)),0)</f>
        <v>0</v>
      </c>
      <c r="AI2283" s="7">
        <f>IF(T2283&gt;0,RANK(T2283,(N2283:P2283,Q2283:AE2283)),0)</f>
        <v>0</v>
      </c>
      <c r="AJ2283" s="7">
        <f>IF(S2283&gt;0,RANK(S2283,(N2283:P2283,Q2283:AE2283)),0)</f>
        <v>0</v>
      </c>
      <c r="AK2283" s="2">
        <f t="shared" si="840"/>
        <v>2.0733267360189229E-2</v>
      </c>
      <c r="AL2283" s="2">
        <f t="shared" si="841"/>
        <v>0</v>
      </c>
      <c r="AM2283" s="2">
        <f t="shared" si="842"/>
        <v>0</v>
      </c>
      <c r="AN2283" s="2">
        <f t="shared" si="843"/>
        <v>0</v>
      </c>
      <c r="AP2283" t="s">
        <v>1698</v>
      </c>
      <c r="AQ2283" t="s">
        <v>1932</v>
      </c>
      <c r="AT2283">
        <v>2</v>
      </c>
      <c r="AU2283" s="95">
        <v>51</v>
      </c>
      <c r="AV2283" s="97">
        <v>510</v>
      </c>
      <c r="AW2283" s="100">
        <f t="shared" si="833"/>
        <v>51510</v>
      </c>
      <c r="AY2283" s="7" t="s">
        <v>1943</v>
      </c>
    </row>
    <row r="2284" spans="1:51" ht="13" hidden="1" customHeight="1" outlineLevel="1">
      <c r="A2284" t="s">
        <v>1983</v>
      </c>
      <c r="B2284" t="s">
        <v>1932</v>
      </c>
      <c r="C2284" s="1">
        <f t="shared" ref="C2284:C2313" si="845">SUM(N2284:AE2284)</f>
        <v>3806</v>
      </c>
      <c r="D2284" s="7">
        <f>IF(N2284&gt;0, RANK(N2284,(N2284:P2284,Q2284:AE2284)),0)</f>
        <v>2</v>
      </c>
      <c r="E2284" s="7">
        <f>IF(O2284&gt;0,RANK(O2284,(N2284:P2284,Q2284:AE2284)),0)</f>
        <v>1</v>
      </c>
      <c r="F2284" s="7">
        <f>IF(P2284&gt;0,RANK(P2284,(N2284:P2284,Q2284:AE2284)),0)</f>
        <v>0</v>
      </c>
      <c r="G2284" s="1">
        <f t="shared" ref="G2284:G2314" si="846">IF(C2284&gt;0,MAX(N2284:U2284)-LARGE(N2284:U2284,2),0)</f>
        <v>1151</v>
      </c>
      <c r="H2284" s="2">
        <f t="shared" si="844"/>
        <v>0.30241723594324749</v>
      </c>
      <c r="I2284" s="2"/>
      <c r="J2284" s="2">
        <f t="shared" ref="J2284:J2313" si="847">IF($C2284=0,"-",N2284/$C2284)</f>
        <v>0.33998949027850761</v>
      </c>
      <c r="K2284" s="2">
        <f t="shared" ref="K2284:K2313" si="848">IF($C2284=0,"-",O2284/$C2284)</f>
        <v>0.6424067262217551</v>
      </c>
      <c r="L2284" s="2">
        <f t="shared" ref="L2284:L2313" si="849">IF($C2284=0,"-",P2284/$C2284)</f>
        <v>0</v>
      </c>
      <c r="M2284" s="2">
        <f t="shared" ref="M2284:M2313" si="850">IF(C2284=0,"-",(1-J2284-K2284-L2284))</f>
        <v>1.7603783499737236E-2</v>
      </c>
      <c r="N2284" s="55">
        <v>1294</v>
      </c>
      <c r="O2284" s="55">
        <v>2445</v>
      </c>
      <c r="Q2284" s="55">
        <v>64</v>
      </c>
      <c r="X2284" s="55">
        <v>3</v>
      </c>
      <c r="AG2284" s="7">
        <f>IF(Q2284&gt;0,RANK(Q2284,(N2284:P2284,Q2284:AE2284)),0)</f>
        <v>3</v>
      </c>
      <c r="AH2284" s="7">
        <f>IF(R2284&gt;0,RANK(R2284,(N2284:P2284,Q2284:AE2284)),0)</f>
        <v>0</v>
      </c>
      <c r="AI2284" s="7">
        <f>IF(T2284&gt;0,RANK(T2284,(N2284:P2284,Q2284:AE2284)),0)</f>
        <v>0</v>
      </c>
      <c r="AJ2284" s="7">
        <f>IF(S2284&gt;0,RANK(S2284,(N2284:P2284,Q2284:AE2284)),0)</f>
        <v>0</v>
      </c>
      <c r="AK2284" s="2">
        <f t="shared" ref="AK2284:AK2313" si="851">IF($C2284=0,"-",Q2284/$C2284)</f>
        <v>1.6815554387808723E-2</v>
      </c>
      <c r="AL2284" s="2">
        <f t="shared" ref="AL2284:AL2313" si="852">IF($C2284=0,"-",R2284/$C2284)</f>
        <v>0</v>
      </c>
      <c r="AM2284" s="2">
        <f t="shared" ref="AM2284:AM2313" si="853">IF($C2284=0,"-",T2284/$C2284)</f>
        <v>0</v>
      </c>
      <c r="AN2284" s="2">
        <f t="shared" ref="AN2284:AN2313" si="854">IF($C2284=0,"-",S2284/$C2284)</f>
        <v>0</v>
      </c>
      <c r="AP2284" t="s">
        <v>1983</v>
      </c>
      <c r="AQ2284" t="s">
        <v>1932</v>
      </c>
      <c r="AT2284">
        <v>2</v>
      </c>
      <c r="AU2284" s="95">
        <v>51</v>
      </c>
      <c r="AV2284" s="97">
        <v>520</v>
      </c>
      <c r="AW2284" s="100">
        <f t="shared" si="833"/>
        <v>51520</v>
      </c>
      <c r="AY2284" s="7" t="s">
        <v>1943</v>
      </c>
    </row>
    <row r="2285" spans="1:51" ht="13" hidden="1" customHeight="1" outlineLevel="1">
      <c r="A2285" t="s">
        <v>2065</v>
      </c>
      <c r="B2285" t="s">
        <v>1932</v>
      </c>
      <c r="C2285" s="1">
        <f t="shared" si="845"/>
        <v>1206</v>
      </c>
      <c r="D2285" s="7">
        <f>IF(N2285&gt;0, RANK(N2285,(N2285:P2285,Q2285:AE2285)),0)</f>
        <v>2</v>
      </c>
      <c r="E2285" s="7">
        <f>IF(O2285&gt;0,RANK(O2285,(N2285:P2285,Q2285:AE2285)),0)</f>
        <v>1</v>
      </c>
      <c r="F2285" s="7">
        <f>IF(P2285&gt;0,RANK(P2285,(N2285:P2285,Q2285:AE2285)),0)</f>
        <v>0</v>
      </c>
      <c r="G2285" s="1">
        <f t="shared" si="846"/>
        <v>217</v>
      </c>
      <c r="H2285" s="2">
        <f t="shared" si="844"/>
        <v>0.17993366500829189</v>
      </c>
      <c r="I2285" s="2"/>
      <c r="J2285" s="2">
        <f t="shared" si="847"/>
        <v>0.39386401326699833</v>
      </c>
      <c r="K2285" s="2">
        <f t="shared" si="848"/>
        <v>0.57379767827529027</v>
      </c>
      <c r="L2285" s="2">
        <f t="shared" si="849"/>
        <v>0</v>
      </c>
      <c r="M2285" s="2">
        <f t="shared" si="850"/>
        <v>3.2338308457711351E-2</v>
      </c>
      <c r="N2285" s="55">
        <v>475</v>
      </c>
      <c r="O2285" s="55">
        <v>692</v>
      </c>
      <c r="Q2285" s="55">
        <v>38</v>
      </c>
      <c r="X2285" s="55">
        <v>1</v>
      </c>
      <c r="AG2285" s="7">
        <f>IF(Q2285&gt;0,RANK(Q2285,(N2285:P2285,Q2285:AE2285)),0)</f>
        <v>3</v>
      </c>
      <c r="AH2285" s="7">
        <f>IF(R2285&gt;0,RANK(R2285,(N2285:P2285,Q2285:AE2285)),0)</f>
        <v>0</v>
      </c>
      <c r="AI2285" s="7">
        <f>IF(T2285&gt;0,RANK(T2285,(N2285:P2285,Q2285:AE2285)),0)</f>
        <v>0</v>
      </c>
      <c r="AJ2285" s="7">
        <f>IF(S2285&gt;0,RANK(S2285,(N2285:P2285,Q2285:AE2285)),0)</f>
        <v>0</v>
      </c>
      <c r="AK2285" s="2">
        <f t="shared" si="851"/>
        <v>3.150912106135987E-2</v>
      </c>
      <c r="AL2285" s="2">
        <f t="shared" si="852"/>
        <v>0</v>
      </c>
      <c r="AM2285" s="2">
        <f t="shared" si="853"/>
        <v>0</v>
      </c>
      <c r="AN2285" s="2">
        <f t="shared" si="854"/>
        <v>0</v>
      </c>
      <c r="AP2285" t="s">
        <v>2065</v>
      </c>
      <c r="AQ2285" t="s">
        <v>1932</v>
      </c>
      <c r="AT2285">
        <v>2</v>
      </c>
      <c r="AU2285" s="95">
        <v>51</v>
      </c>
      <c r="AV2285" s="97">
        <v>530</v>
      </c>
      <c r="AW2285" s="100">
        <f t="shared" si="833"/>
        <v>51530</v>
      </c>
      <c r="AY2285" s="7" t="s">
        <v>1943</v>
      </c>
    </row>
    <row r="2286" spans="1:51" ht="13" hidden="1" customHeight="1" outlineLevel="1">
      <c r="A2286" t="s">
        <v>1037</v>
      </c>
      <c r="B2286" t="s">
        <v>1932</v>
      </c>
      <c r="C2286" s="1">
        <f t="shared" si="845"/>
        <v>10719</v>
      </c>
      <c r="D2286" s="7">
        <f>IF(N2286&gt;0, RANK(N2286,(N2286:P2286,Q2286:AE2286)),0)</f>
        <v>1</v>
      </c>
      <c r="E2286" s="7">
        <f>IF(O2286&gt;0,RANK(O2286,(N2286:P2286,Q2286:AE2286)),0)</f>
        <v>2</v>
      </c>
      <c r="F2286" s="7">
        <f>IF(P2286&gt;0,RANK(P2286,(N2286:P2286,Q2286:AE2286)),0)</f>
        <v>0</v>
      </c>
      <c r="G2286" s="1">
        <f t="shared" si="846"/>
        <v>6187</v>
      </c>
      <c r="H2286" s="2">
        <f t="shared" si="844"/>
        <v>0.57719936561246388</v>
      </c>
      <c r="I2286" s="2"/>
      <c r="J2286" s="2">
        <f t="shared" si="847"/>
        <v>0.76882171844388469</v>
      </c>
      <c r="K2286" s="2">
        <f t="shared" si="848"/>
        <v>0.19162235283142084</v>
      </c>
      <c r="L2286" s="2">
        <f t="shared" si="849"/>
        <v>0</v>
      </c>
      <c r="M2286" s="2">
        <f t="shared" si="850"/>
        <v>3.9555928724694461E-2</v>
      </c>
      <c r="N2286" s="55">
        <v>8241</v>
      </c>
      <c r="O2286" s="55">
        <v>2054</v>
      </c>
      <c r="Q2286" s="55">
        <v>413</v>
      </c>
      <c r="X2286" s="55">
        <v>11</v>
      </c>
      <c r="AG2286" s="7">
        <f>IF(Q2286&gt;0,RANK(Q2286,(N2286:P2286,Q2286:AE2286)),0)</f>
        <v>3</v>
      </c>
      <c r="AH2286" s="7">
        <f>IF(R2286&gt;0,RANK(R2286,(N2286:P2286,Q2286:AE2286)),0)</f>
        <v>0</v>
      </c>
      <c r="AI2286" s="7">
        <f>IF(T2286&gt;0,RANK(T2286,(N2286:P2286,Q2286:AE2286)),0)</f>
        <v>0</v>
      </c>
      <c r="AJ2286" s="7">
        <f>IF(S2286&gt;0,RANK(S2286,(N2286:P2286,Q2286:AE2286)),0)</f>
        <v>0</v>
      </c>
      <c r="AK2286" s="2">
        <f t="shared" si="851"/>
        <v>3.8529713592685887E-2</v>
      </c>
      <c r="AL2286" s="2">
        <f t="shared" si="852"/>
        <v>0</v>
      </c>
      <c r="AM2286" s="2">
        <f t="shared" si="853"/>
        <v>0</v>
      </c>
      <c r="AN2286" s="2">
        <f t="shared" si="854"/>
        <v>0</v>
      </c>
      <c r="AP2286" t="s">
        <v>1037</v>
      </c>
      <c r="AQ2286" t="s">
        <v>1932</v>
      </c>
      <c r="AT2286">
        <v>2</v>
      </c>
      <c r="AU2286" s="95">
        <v>51</v>
      </c>
      <c r="AV2286" s="97">
        <v>540</v>
      </c>
      <c r="AW2286" s="100">
        <f t="shared" si="833"/>
        <v>51540</v>
      </c>
      <c r="AY2286" s="7" t="s">
        <v>1943</v>
      </c>
    </row>
    <row r="2287" spans="1:51" ht="13" hidden="1" customHeight="1" outlineLevel="1">
      <c r="A2287" t="s">
        <v>1966</v>
      </c>
      <c r="B2287" t="s">
        <v>1932</v>
      </c>
      <c r="C2287" s="1">
        <f t="shared" si="845"/>
        <v>60763</v>
      </c>
      <c r="D2287" s="7">
        <f>IF(N2287&gt;0, RANK(N2287,(N2287:P2287,Q2287:AE2287)),0)</f>
        <v>2</v>
      </c>
      <c r="E2287" s="7">
        <f>IF(O2287&gt;0,RANK(O2287,(N2287:P2287,Q2287:AE2287)),0)</f>
        <v>1</v>
      </c>
      <c r="F2287" s="7">
        <f>IF(P2287&gt;0,RANK(P2287,(N2287:P2287,Q2287:AE2287)),0)</f>
        <v>0</v>
      </c>
      <c r="G2287" s="1">
        <f t="shared" si="846"/>
        <v>297</v>
      </c>
      <c r="H2287" s="2">
        <f t="shared" si="844"/>
        <v>4.8878429307308725E-3</v>
      </c>
      <c r="I2287" s="2"/>
      <c r="J2287" s="2">
        <f t="shared" si="847"/>
        <v>0.48717146947978213</v>
      </c>
      <c r="K2287" s="2">
        <f t="shared" si="848"/>
        <v>0.49205931241051298</v>
      </c>
      <c r="L2287" s="2">
        <f t="shared" si="849"/>
        <v>0</v>
      </c>
      <c r="M2287" s="2">
        <f t="shared" si="850"/>
        <v>2.0769218109704835E-2</v>
      </c>
      <c r="N2287" s="55">
        <v>29602</v>
      </c>
      <c r="O2287" s="55">
        <v>29899</v>
      </c>
      <c r="Q2287" s="55">
        <v>1214</v>
      </c>
      <c r="X2287" s="55">
        <v>48</v>
      </c>
      <c r="AG2287" s="7">
        <f>IF(Q2287&gt;0,RANK(Q2287,(N2287:P2287,Q2287:AE2287)),0)</f>
        <v>3</v>
      </c>
      <c r="AH2287" s="7">
        <f>IF(R2287&gt;0,RANK(R2287,(N2287:P2287,Q2287:AE2287)),0)</f>
        <v>0</v>
      </c>
      <c r="AI2287" s="7">
        <f>IF(T2287&gt;0,RANK(T2287,(N2287:P2287,Q2287:AE2287)),0)</f>
        <v>0</v>
      </c>
      <c r="AJ2287" s="7">
        <f>IF(S2287&gt;0,RANK(S2287,(N2287:P2287,Q2287:AE2287)),0)</f>
        <v>0</v>
      </c>
      <c r="AK2287" s="2">
        <f t="shared" si="851"/>
        <v>1.9979263696657507E-2</v>
      </c>
      <c r="AL2287" s="2">
        <f t="shared" si="852"/>
        <v>0</v>
      </c>
      <c r="AM2287" s="2">
        <f t="shared" si="853"/>
        <v>0</v>
      </c>
      <c r="AN2287" s="2">
        <f t="shared" si="854"/>
        <v>0</v>
      </c>
      <c r="AP2287" t="s">
        <v>1966</v>
      </c>
      <c r="AQ2287" t="s">
        <v>1932</v>
      </c>
      <c r="AT2287">
        <v>2</v>
      </c>
      <c r="AU2287" s="95">
        <v>51</v>
      </c>
      <c r="AV2287" s="97">
        <v>550</v>
      </c>
      <c r="AW2287" s="100">
        <f t="shared" si="833"/>
        <v>51550</v>
      </c>
      <c r="AY2287" s="7" t="s">
        <v>1943</v>
      </c>
    </row>
    <row r="2288" spans="1:51" ht="13" hidden="1" customHeight="1" outlineLevel="1">
      <c r="A2288" t="s">
        <v>1247</v>
      </c>
      <c r="B2288" t="s">
        <v>1932</v>
      </c>
      <c r="C2288" s="1">
        <f t="shared" si="845"/>
        <v>4679</v>
      </c>
      <c r="D2288" s="7">
        <f>IF(N2288&gt;0, RANK(N2288,(N2288:P2288,Q2288:AE2288)),0)</f>
        <v>2</v>
      </c>
      <c r="E2288" s="7">
        <f>IF(O2288&gt;0,RANK(O2288,(N2288:P2288,Q2288:AE2288)),0)</f>
        <v>1</v>
      </c>
      <c r="F2288" s="7">
        <f>IF(P2288&gt;0,RANK(P2288,(N2288:P2288,Q2288:AE2288)),0)</f>
        <v>0</v>
      </c>
      <c r="G2288" s="1">
        <f t="shared" si="846"/>
        <v>2164</v>
      </c>
      <c r="H2288" s="2">
        <f t="shared" si="844"/>
        <v>0.46249198546698012</v>
      </c>
      <c r="I2288" s="2"/>
      <c r="J2288" s="2">
        <f t="shared" si="847"/>
        <v>0.253686685189143</v>
      </c>
      <c r="K2288" s="2">
        <f t="shared" si="848"/>
        <v>0.71617867065612306</v>
      </c>
      <c r="L2288" s="2">
        <f t="shared" si="849"/>
        <v>0</v>
      </c>
      <c r="M2288" s="2">
        <f t="shared" si="850"/>
        <v>3.0134644154733881E-2</v>
      </c>
      <c r="N2288" s="55">
        <v>1187</v>
      </c>
      <c r="O2288" s="55">
        <v>3351</v>
      </c>
      <c r="Q2288" s="55">
        <v>139</v>
      </c>
      <c r="X2288" s="55">
        <v>2</v>
      </c>
      <c r="AG2288" s="7">
        <f>IF(Q2288&gt;0,RANK(Q2288,(N2288:P2288,Q2288:AE2288)),0)</f>
        <v>3</v>
      </c>
      <c r="AH2288" s="7">
        <f>IF(R2288&gt;0,RANK(R2288,(N2288:P2288,Q2288:AE2288)),0)</f>
        <v>0</v>
      </c>
      <c r="AI2288" s="7">
        <f>IF(T2288&gt;0,RANK(T2288,(N2288:P2288,Q2288:AE2288)),0)</f>
        <v>0</v>
      </c>
      <c r="AJ2288" s="7">
        <f>IF(S2288&gt;0,RANK(S2288,(N2288:P2288,Q2288:AE2288)),0)</f>
        <v>0</v>
      </c>
      <c r="AK2288" s="2">
        <f t="shared" si="851"/>
        <v>2.9707202393673863E-2</v>
      </c>
      <c r="AL2288" s="2">
        <f t="shared" si="852"/>
        <v>0</v>
      </c>
      <c r="AM2288" s="2">
        <f t="shared" si="853"/>
        <v>0</v>
      </c>
      <c r="AN2288" s="2">
        <f t="shared" si="854"/>
        <v>0</v>
      </c>
      <c r="AP2288" t="s">
        <v>1247</v>
      </c>
      <c r="AQ2288" t="s">
        <v>1932</v>
      </c>
      <c r="AT2288">
        <v>2</v>
      </c>
      <c r="AU2288" s="95">
        <v>51</v>
      </c>
      <c r="AV2288" s="97">
        <v>570</v>
      </c>
      <c r="AW2288" s="100">
        <f t="shared" si="833"/>
        <v>51570</v>
      </c>
      <c r="AY2288" s="7" t="s">
        <v>1943</v>
      </c>
    </row>
    <row r="2289" spans="1:51" ht="13" hidden="1" customHeight="1" outlineLevel="1">
      <c r="A2289" t="s">
        <v>531</v>
      </c>
      <c r="B2289" t="s">
        <v>1932</v>
      </c>
      <c r="C2289" s="1">
        <f t="shared" si="845"/>
        <v>1213</v>
      </c>
      <c r="D2289" s="7">
        <f>IF(N2289&gt;0, RANK(N2289,(N2289:P2289,Q2289:AE2289)),0)</f>
        <v>1</v>
      </c>
      <c r="E2289" s="7">
        <f>IF(O2289&gt;0,RANK(O2289,(N2289:P2289,Q2289:AE2289)),0)</f>
        <v>2</v>
      </c>
      <c r="F2289" s="7">
        <f>IF(P2289&gt;0,RANK(P2289,(N2289:P2289,Q2289:AE2289)),0)</f>
        <v>0</v>
      </c>
      <c r="G2289" s="1">
        <f t="shared" si="846"/>
        <v>274</v>
      </c>
      <c r="H2289" s="2">
        <f t="shared" si="844"/>
        <v>0.22588623248145095</v>
      </c>
      <c r="I2289" s="2"/>
      <c r="J2289" s="2">
        <f t="shared" si="847"/>
        <v>0.60263808738664471</v>
      </c>
      <c r="K2289" s="2">
        <f t="shared" si="848"/>
        <v>0.37675185490519375</v>
      </c>
      <c r="L2289" s="2">
        <f t="shared" si="849"/>
        <v>0</v>
      </c>
      <c r="M2289" s="2">
        <f t="shared" si="850"/>
        <v>2.0610057708161544E-2</v>
      </c>
      <c r="N2289" s="55">
        <v>731</v>
      </c>
      <c r="O2289" s="55">
        <v>457</v>
      </c>
      <c r="Q2289" s="55">
        <v>24</v>
      </c>
      <c r="X2289" s="55">
        <v>1</v>
      </c>
      <c r="AG2289" s="7">
        <f>IF(Q2289&gt;0,RANK(Q2289,(N2289:P2289,Q2289:AE2289)),0)</f>
        <v>3</v>
      </c>
      <c r="AH2289" s="7">
        <f>IF(R2289&gt;0,RANK(R2289,(N2289:P2289,Q2289:AE2289)),0)</f>
        <v>0</v>
      </c>
      <c r="AI2289" s="7">
        <f>IF(T2289&gt;0,RANK(T2289,(N2289:P2289,Q2289:AE2289)),0)</f>
        <v>0</v>
      </c>
      <c r="AJ2289" s="7">
        <f>IF(S2289&gt;0,RANK(S2289,(N2289:P2289,Q2289:AE2289)),0)</f>
        <v>0</v>
      </c>
      <c r="AK2289" s="2">
        <f t="shared" si="851"/>
        <v>1.9785655399835119E-2</v>
      </c>
      <c r="AL2289" s="2">
        <f t="shared" si="852"/>
        <v>0</v>
      </c>
      <c r="AM2289" s="2">
        <f t="shared" si="853"/>
        <v>0</v>
      </c>
      <c r="AN2289" s="2">
        <f t="shared" si="854"/>
        <v>0</v>
      </c>
      <c r="AP2289" t="s">
        <v>531</v>
      </c>
      <c r="AQ2289" t="s">
        <v>1932</v>
      </c>
      <c r="AT2289">
        <v>2</v>
      </c>
      <c r="AU2289" s="95">
        <v>51</v>
      </c>
      <c r="AV2289" s="97">
        <v>580</v>
      </c>
      <c r="AW2289" s="100">
        <f t="shared" si="833"/>
        <v>51580</v>
      </c>
      <c r="AY2289" s="7" t="s">
        <v>1943</v>
      </c>
    </row>
    <row r="2290" spans="1:51" ht="13" hidden="1" customHeight="1" outlineLevel="1">
      <c r="A2290" t="s">
        <v>1726</v>
      </c>
      <c r="B2290" t="s">
        <v>1932</v>
      </c>
      <c r="C2290" s="1">
        <f t="shared" si="845"/>
        <v>10812</v>
      </c>
      <c r="D2290" s="7">
        <f>IF(N2290&gt;0, RANK(N2290,(N2290:P2290,Q2290:AE2290)),0)</f>
        <v>1</v>
      </c>
      <c r="E2290" s="7">
        <f>IF(O2290&gt;0,RANK(O2290,(N2290:P2290,Q2290:AE2290)),0)</f>
        <v>2</v>
      </c>
      <c r="F2290" s="7">
        <f>IF(P2290&gt;0,RANK(P2290,(N2290:P2290,Q2290:AE2290)),0)</f>
        <v>0</v>
      </c>
      <c r="G2290" s="1">
        <f t="shared" si="846"/>
        <v>1823</v>
      </c>
      <c r="H2290" s="2">
        <f t="shared" si="844"/>
        <v>0.16860895301516834</v>
      </c>
      <c r="I2290" s="2"/>
      <c r="J2290" s="2">
        <f t="shared" si="847"/>
        <v>0.57889382167961523</v>
      </c>
      <c r="K2290" s="2">
        <f t="shared" si="848"/>
        <v>0.41028486866444691</v>
      </c>
      <c r="L2290" s="2">
        <f t="shared" si="849"/>
        <v>0</v>
      </c>
      <c r="M2290" s="2">
        <f t="shared" si="850"/>
        <v>1.0821309655937861E-2</v>
      </c>
      <c r="N2290" s="55">
        <v>6259</v>
      </c>
      <c r="O2290" s="55">
        <v>4436</v>
      </c>
      <c r="Q2290" s="55">
        <v>114</v>
      </c>
      <c r="X2290" s="55">
        <v>3</v>
      </c>
      <c r="AG2290" s="7">
        <f>IF(Q2290&gt;0,RANK(Q2290,(N2290:P2290,Q2290:AE2290)),0)</f>
        <v>3</v>
      </c>
      <c r="AH2290" s="7">
        <f>IF(R2290&gt;0,RANK(R2290,(N2290:P2290,Q2290:AE2290)),0)</f>
        <v>0</v>
      </c>
      <c r="AI2290" s="7">
        <f>IF(T2290&gt;0,RANK(T2290,(N2290:P2290,Q2290:AE2290)),0)</f>
        <v>0</v>
      </c>
      <c r="AJ2290" s="7">
        <f>IF(S2290&gt;0,RANK(S2290,(N2290:P2290,Q2290:AE2290)),0)</f>
        <v>0</v>
      </c>
      <c r="AK2290" s="2">
        <f t="shared" si="851"/>
        <v>1.0543840177580466E-2</v>
      </c>
      <c r="AL2290" s="2">
        <f t="shared" si="852"/>
        <v>0</v>
      </c>
      <c r="AM2290" s="2">
        <f t="shared" si="853"/>
        <v>0</v>
      </c>
      <c r="AN2290" s="2">
        <f t="shared" si="854"/>
        <v>0</v>
      </c>
      <c r="AP2290" t="s">
        <v>1726</v>
      </c>
      <c r="AQ2290" t="s">
        <v>1932</v>
      </c>
      <c r="AT2290">
        <v>2</v>
      </c>
      <c r="AU2290" s="95">
        <v>51</v>
      </c>
      <c r="AV2290" s="97">
        <v>590</v>
      </c>
      <c r="AW2290" s="100">
        <f t="shared" si="833"/>
        <v>51590</v>
      </c>
      <c r="AY2290" s="7" t="s">
        <v>1943</v>
      </c>
    </row>
    <row r="2291" spans="1:51" ht="13" hidden="1" customHeight="1" outlineLevel="1">
      <c r="A2291" t="s">
        <v>1290</v>
      </c>
      <c r="B2291" t="s">
        <v>1932</v>
      </c>
      <c r="C2291" s="1">
        <f t="shared" si="845"/>
        <v>1373</v>
      </c>
      <c r="D2291" s="7">
        <f>IF(N2291&gt;0, RANK(N2291,(N2291:P2291,Q2291:AE2291)),0)</f>
        <v>1</v>
      </c>
      <c r="E2291" s="7">
        <f>IF(O2291&gt;0,RANK(O2291,(N2291:P2291,Q2291:AE2291)),0)</f>
        <v>2</v>
      </c>
      <c r="F2291" s="7">
        <f>IF(P2291&gt;0,RANK(P2291,(N2291:P2291,Q2291:AE2291)),0)</f>
        <v>0</v>
      </c>
      <c r="G2291" s="1">
        <f t="shared" si="846"/>
        <v>354</v>
      </c>
      <c r="H2291" s="2">
        <f t="shared" si="844"/>
        <v>0.25782957028404951</v>
      </c>
      <c r="I2291" s="2"/>
      <c r="J2291" s="2">
        <f t="shared" si="847"/>
        <v>0.62272396212672976</v>
      </c>
      <c r="K2291" s="2">
        <f t="shared" si="848"/>
        <v>0.36489439184268024</v>
      </c>
      <c r="L2291" s="2">
        <f t="shared" si="849"/>
        <v>0</v>
      </c>
      <c r="M2291" s="2">
        <f t="shared" si="850"/>
        <v>1.2381646030589999E-2</v>
      </c>
      <c r="N2291" s="55">
        <v>855</v>
      </c>
      <c r="O2291" s="55">
        <v>501</v>
      </c>
      <c r="Q2291" s="55">
        <v>16</v>
      </c>
      <c r="X2291" s="55">
        <v>1</v>
      </c>
      <c r="AG2291" s="7">
        <f>IF(Q2291&gt;0,RANK(Q2291,(N2291:P2291,Q2291:AE2291)),0)</f>
        <v>3</v>
      </c>
      <c r="AH2291" s="7">
        <f>IF(R2291&gt;0,RANK(R2291,(N2291:P2291,Q2291:AE2291)),0)</f>
        <v>0</v>
      </c>
      <c r="AI2291" s="7">
        <f>IF(T2291&gt;0,RANK(T2291,(N2291:P2291,Q2291:AE2291)),0)</f>
        <v>0</v>
      </c>
      <c r="AJ2291" s="7">
        <f>IF(S2291&gt;0,RANK(S2291,(N2291:P2291,Q2291:AE2291)),0)</f>
        <v>0</v>
      </c>
      <c r="AK2291" s="2">
        <f t="shared" si="851"/>
        <v>1.1653313911143482E-2</v>
      </c>
      <c r="AL2291" s="2">
        <f t="shared" si="852"/>
        <v>0</v>
      </c>
      <c r="AM2291" s="2">
        <f t="shared" si="853"/>
        <v>0</v>
      </c>
      <c r="AN2291" s="2">
        <f t="shared" si="854"/>
        <v>0</v>
      </c>
      <c r="AP2291" t="s">
        <v>1290</v>
      </c>
      <c r="AQ2291" t="s">
        <v>1932</v>
      </c>
      <c r="AT2291">
        <v>2</v>
      </c>
      <c r="AU2291" s="95">
        <v>51</v>
      </c>
      <c r="AV2291" s="97">
        <v>595</v>
      </c>
      <c r="AW2291" s="100">
        <f t="shared" si="833"/>
        <v>51595</v>
      </c>
      <c r="AY2291" s="7" t="s">
        <v>1943</v>
      </c>
    </row>
    <row r="2292" spans="1:51" ht="13" hidden="1" customHeight="1" outlineLevel="1">
      <c r="A2292" t="s">
        <v>1126</v>
      </c>
      <c r="B2292" t="s">
        <v>1932</v>
      </c>
      <c r="C2292" s="1">
        <f t="shared" si="845"/>
        <v>6993</v>
      </c>
      <c r="D2292" s="7">
        <f>IF(N2292&gt;0, RANK(N2292,(N2292:P2292,Q2292:AE2292)),0)</f>
        <v>1</v>
      </c>
      <c r="E2292" s="7">
        <f>IF(O2292&gt;0,RANK(O2292,(N2292:P2292,Q2292:AE2292)),0)</f>
        <v>2</v>
      </c>
      <c r="F2292" s="7">
        <f>IF(P2292&gt;0,RANK(P2292,(N2292:P2292,Q2292:AE2292)),0)</f>
        <v>0</v>
      </c>
      <c r="G2292" s="1">
        <f t="shared" si="846"/>
        <v>794</v>
      </c>
      <c r="H2292" s="2">
        <f t="shared" si="844"/>
        <v>0.11354211354211355</v>
      </c>
      <c r="I2292" s="2"/>
      <c r="J2292" s="2">
        <f t="shared" si="847"/>
        <v>0.54511654511654517</v>
      </c>
      <c r="K2292" s="2">
        <f t="shared" si="848"/>
        <v>0.43157443157443159</v>
      </c>
      <c r="L2292" s="2">
        <f t="shared" si="849"/>
        <v>0</v>
      </c>
      <c r="M2292" s="2">
        <f t="shared" si="850"/>
        <v>2.3309023309023236E-2</v>
      </c>
      <c r="N2292" s="55">
        <v>3812</v>
      </c>
      <c r="O2292" s="55">
        <v>3018</v>
      </c>
      <c r="Q2292" s="55">
        <v>160</v>
      </c>
      <c r="X2292" s="55">
        <v>3</v>
      </c>
      <c r="AG2292" s="7">
        <f>IF(Q2292&gt;0,RANK(Q2292,(N2292:P2292,Q2292:AE2292)),0)</f>
        <v>3</v>
      </c>
      <c r="AH2292" s="7">
        <f>IF(R2292&gt;0,RANK(R2292,(N2292:P2292,Q2292:AE2292)),0)</f>
        <v>0</v>
      </c>
      <c r="AI2292" s="7">
        <f>IF(T2292&gt;0,RANK(T2292,(N2292:P2292,Q2292:AE2292)),0)</f>
        <v>0</v>
      </c>
      <c r="AJ2292" s="7">
        <f>IF(S2292&gt;0,RANK(S2292,(N2292:P2292,Q2292:AE2292)),0)</f>
        <v>0</v>
      </c>
      <c r="AK2292" s="2">
        <f t="shared" si="851"/>
        <v>2.2880022880022881E-2</v>
      </c>
      <c r="AL2292" s="2">
        <f t="shared" si="852"/>
        <v>0</v>
      </c>
      <c r="AM2292" s="2">
        <f t="shared" si="853"/>
        <v>0</v>
      </c>
      <c r="AN2292" s="2">
        <f t="shared" si="854"/>
        <v>0</v>
      </c>
      <c r="AP2292" t="s">
        <v>1126</v>
      </c>
      <c r="AQ2292" t="s">
        <v>1932</v>
      </c>
      <c r="AT2292">
        <v>2</v>
      </c>
      <c r="AU2292" s="95">
        <v>51</v>
      </c>
      <c r="AV2292" s="97">
        <v>600</v>
      </c>
      <c r="AW2292" s="100">
        <f t="shared" si="833"/>
        <v>51600</v>
      </c>
      <c r="AY2292" s="7" t="s">
        <v>1943</v>
      </c>
    </row>
    <row r="2293" spans="1:51" ht="13" hidden="1" customHeight="1" outlineLevel="1">
      <c r="A2293" t="s">
        <v>883</v>
      </c>
      <c r="B2293" t="s">
        <v>1932</v>
      </c>
      <c r="C2293" s="1">
        <f t="shared" si="845"/>
        <v>5034</v>
      </c>
      <c r="D2293" s="7">
        <f>IF(N2293&gt;0, RANK(N2293,(N2293:P2293,Q2293:AE2293)),0)</f>
        <v>1</v>
      </c>
      <c r="E2293" s="7">
        <f>IF(O2293&gt;0,RANK(O2293,(N2293:P2293,Q2293:AE2293)),0)</f>
        <v>2</v>
      </c>
      <c r="F2293" s="7">
        <f>IF(P2293&gt;0,RANK(P2293,(N2293:P2293,Q2293:AE2293)),0)</f>
        <v>0</v>
      </c>
      <c r="G2293" s="1">
        <f t="shared" si="846"/>
        <v>2290</v>
      </c>
      <c r="H2293" s="2">
        <f t="shared" si="844"/>
        <v>0.45490663488279698</v>
      </c>
      <c r="I2293" s="2"/>
      <c r="J2293" s="2">
        <f t="shared" si="847"/>
        <v>0.7149384187524831</v>
      </c>
      <c r="K2293" s="2">
        <f t="shared" si="848"/>
        <v>0.26003178386968612</v>
      </c>
      <c r="L2293" s="2">
        <f t="shared" si="849"/>
        <v>0</v>
      </c>
      <c r="M2293" s="2">
        <f t="shared" si="850"/>
        <v>2.5029797377830787E-2</v>
      </c>
      <c r="N2293" s="55">
        <v>3599</v>
      </c>
      <c r="O2293" s="55">
        <v>1309</v>
      </c>
      <c r="Q2293" s="55">
        <v>123</v>
      </c>
      <c r="X2293" s="55">
        <v>3</v>
      </c>
      <c r="AG2293" s="7">
        <f>IF(Q2293&gt;0,RANK(Q2293,(N2293:P2293,Q2293:AE2293)),0)</f>
        <v>3</v>
      </c>
      <c r="AH2293" s="7">
        <f>IF(R2293&gt;0,RANK(R2293,(N2293:P2293,Q2293:AE2293)),0)</f>
        <v>0</v>
      </c>
      <c r="AI2293" s="7">
        <f>IF(T2293&gt;0,RANK(T2293,(N2293:P2293,Q2293:AE2293)),0)</f>
        <v>0</v>
      </c>
      <c r="AJ2293" s="7">
        <f>IF(S2293&gt;0,RANK(S2293,(N2293:P2293,Q2293:AE2293)),0)</f>
        <v>0</v>
      </c>
      <c r="AK2293" s="2">
        <f t="shared" si="851"/>
        <v>2.4433849821215731E-2</v>
      </c>
      <c r="AL2293" s="2">
        <f t="shared" si="852"/>
        <v>0</v>
      </c>
      <c r="AM2293" s="2">
        <f t="shared" si="853"/>
        <v>0</v>
      </c>
      <c r="AN2293" s="2">
        <f t="shared" si="854"/>
        <v>0</v>
      </c>
      <c r="AP2293" t="s">
        <v>883</v>
      </c>
      <c r="AQ2293" t="s">
        <v>1932</v>
      </c>
      <c r="AT2293">
        <v>2</v>
      </c>
      <c r="AU2293" s="95">
        <v>51</v>
      </c>
      <c r="AV2293" s="97">
        <v>610</v>
      </c>
      <c r="AW2293" s="100">
        <f t="shared" si="833"/>
        <v>51610</v>
      </c>
      <c r="AY2293" s="7" t="s">
        <v>1943</v>
      </c>
    </row>
    <row r="2294" spans="1:51" ht="13" hidden="1" customHeight="1" outlineLevel="1">
      <c r="A2294" t="s">
        <v>2389</v>
      </c>
      <c r="B2294" t="s">
        <v>1932</v>
      </c>
      <c r="C2294" s="1">
        <f t="shared" si="845"/>
        <v>2175</v>
      </c>
      <c r="D2294" s="7">
        <f>IF(N2294&gt;0, RANK(N2294,(N2294:P2294,Q2294:AE2294)),0)</f>
        <v>1</v>
      </c>
      <c r="E2294" s="7">
        <f>IF(O2294&gt;0,RANK(O2294,(N2294:P2294,Q2294:AE2294)),0)</f>
        <v>2</v>
      </c>
      <c r="F2294" s="7">
        <f>IF(P2294&gt;0,RANK(P2294,(N2294:P2294,Q2294:AE2294)),0)</f>
        <v>0</v>
      </c>
      <c r="G2294" s="1">
        <f t="shared" si="846"/>
        <v>510</v>
      </c>
      <c r="H2294" s="2">
        <f t="shared" si="844"/>
        <v>0.23448275862068965</v>
      </c>
      <c r="I2294" s="2"/>
      <c r="J2294" s="2">
        <f t="shared" si="847"/>
        <v>0.61057471264367813</v>
      </c>
      <c r="K2294" s="2">
        <f t="shared" si="848"/>
        <v>0.37609195402298851</v>
      </c>
      <c r="L2294" s="2">
        <f t="shared" si="849"/>
        <v>0</v>
      </c>
      <c r="M2294" s="2">
        <f t="shared" si="850"/>
        <v>1.3333333333333364E-2</v>
      </c>
      <c r="N2294" s="55">
        <v>1328</v>
      </c>
      <c r="O2294" s="55">
        <v>818</v>
      </c>
      <c r="Q2294" s="55">
        <v>29</v>
      </c>
      <c r="X2294" s="55">
        <v>0</v>
      </c>
      <c r="AG2294" s="7">
        <f>IF(Q2294&gt;0,RANK(Q2294,(N2294:P2294,Q2294:AE2294)),0)</f>
        <v>3</v>
      </c>
      <c r="AH2294" s="7">
        <f>IF(R2294&gt;0,RANK(R2294,(N2294:P2294,Q2294:AE2294)),0)</f>
        <v>0</v>
      </c>
      <c r="AI2294" s="7">
        <f>IF(T2294&gt;0,RANK(T2294,(N2294:P2294,Q2294:AE2294)),0)</f>
        <v>0</v>
      </c>
      <c r="AJ2294" s="7">
        <f>IF(S2294&gt;0,RANK(S2294,(N2294:P2294,Q2294:AE2294)),0)</f>
        <v>0</v>
      </c>
      <c r="AK2294" s="2">
        <f t="shared" si="851"/>
        <v>1.3333333333333334E-2</v>
      </c>
      <c r="AL2294" s="2">
        <f t="shared" si="852"/>
        <v>0</v>
      </c>
      <c r="AM2294" s="2">
        <f t="shared" si="853"/>
        <v>0</v>
      </c>
      <c r="AN2294" s="2">
        <f t="shared" si="854"/>
        <v>0</v>
      </c>
      <c r="AP2294" t="s">
        <v>2389</v>
      </c>
      <c r="AQ2294" t="s">
        <v>1932</v>
      </c>
      <c r="AT2294">
        <v>2</v>
      </c>
      <c r="AU2294" s="95">
        <v>51</v>
      </c>
      <c r="AV2294" s="97">
        <v>620</v>
      </c>
      <c r="AW2294" s="100">
        <f t="shared" si="833"/>
        <v>51620</v>
      </c>
      <c r="AY2294" s="7" t="s">
        <v>1943</v>
      </c>
    </row>
    <row r="2295" spans="1:51" ht="13" hidden="1" customHeight="1" outlineLevel="1">
      <c r="A2295" t="s">
        <v>96</v>
      </c>
      <c r="B2295" t="s">
        <v>1932</v>
      </c>
      <c r="C2295" s="1">
        <f t="shared" si="845"/>
        <v>5721</v>
      </c>
      <c r="D2295" s="7">
        <f>IF(N2295&gt;0, RANK(N2295,(N2295:P2295,Q2295:AE2295)),0)</f>
        <v>1</v>
      </c>
      <c r="E2295" s="7">
        <f>IF(O2295&gt;0,RANK(O2295,(N2295:P2295,Q2295:AE2295)),0)</f>
        <v>2</v>
      </c>
      <c r="F2295" s="7">
        <f>IF(P2295&gt;0,RANK(P2295,(N2295:P2295,Q2295:AE2295)),0)</f>
        <v>0</v>
      </c>
      <c r="G2295" s="1">
        <f t="shared" si="846"/>
        <v>1130</v>
      </c>
      <c r="H2295" s="2">
        <f t="shared" si="844"/>
        <v>0.1975179164481734</v>
      </c>
      <c r="I2295" s="2"/>
      <c r="J2295" s="2">
        <f t="shared" si="847"/>
        <v>0.5839888131445552</v>
      </c>
      <c r="K2295" s="2">
        <f t="shared" si="848"/>
        <v>0.38647089669638174</v>
      </c>
      <c r="L2295" s="2">
        <f t="shared" si="849"/>
        <v>0</v>
      </c>
      <c r="M2295" s="2">
        <f t="shared" si="850"/>
        <v>2.9540290159063065E-2</v>
      </c>
      <c r="N2295" s="55">
        <v>3341</v>
      </c>
      <c r="O2295" s="55">
        <v>2211</v>
      </c>
      <c r="Q2295" s="55">
        <v>164</v>
      </c>
      <c r="X2295" s="55">
        <v>5</v>
      </c>
      <c r="AG2295" s="7">
        <f>IF(Q2295&gt;0,RANK(Q2295,(N2295:P2295,Q2295:AE2295)),0)</f>
        <v>3</v>
      </c>
      <c r="AH2295" s="7">
        <f>IF(R2295&gt;0,RANK(R2295,(N2295:P2295,Q2295:AE2295)),0)</f>
        <v>0</v>
      </c>
      <c r="AI2295" s="7">
        <f>IF(T2295&gt;0,RANK(T2295,(N2295:P2295,Q2295:AE2295)),0)</f>
        <v>0</v>
      </c>
      <c r="AJ2295" s="7">
        <f>IF(S2295&gt;0,RANK(S2295,(N2295:P2295,Q2295:AE2295)),0)</f>
        <v>0</v>
      </c>
      <c r="AK2295" s="2">
        <f t="shared" si="851"/>
        <v>2.8666317077434014E-2</v>
      </c>
      <c r="AL2295" s="2">
        <f t="shared" si="852"/>
        <v>0</v>
      </c>
      <c r="AM2295" s="2">
        <f t="shared" si="853"/>
        <v>0</v>
      </c>
      <c r="AN2295" s="2">
        <f t="shared" si="854"/>
        <v>0</v>
      </c>
      <c r="AP2295" t="s">
        <v>96</v>
      </c>
      <c r="AQ2295" t="s">
        <v>1932</v>
      </c>
      <c r="AT2295">
        <v>2</v>
      </c>
      <c r="AU2295" s="95">
        <v>51</v>
      </c>
      <c r="AV2295" s="97">
        <v>630</v>
      </c>
      <c r="AW2295" s="100">
        <f t="shared" si="833"/>
        <v>51630</v>
      </c>
      <c r="AY2295" s="7" t="s">
        <v>1943</v>
      </c>
    </row>
    <row r="2296" spans="1:51" ht="13" hidden="1" customHeight="1" outlineLevel="1">
      <c r="A2296" t="s">
        <v>97</v>
      </c>
      <c r="B2296" t="s">
        <v>1932</v>
      </c>
      <c r="C2296" s="1">
        <f t="shared" si="845"/>
        <v>1340</v>
      </c>
      <c r="D2296" s="7">
        <f>IF(N2296&gt;0, RANK(N2296,(N2296:P2296,Q2296:AE2296)),0)</f>
        <v>2</v>
      </c>
      <c r="E2296" s="7">
        <f>IF(O2296&gt;0,RANK(O2296,(N2296:P2296,Q2296:AE2296)),0)</f>
        <v>1</v>
      </c>
      <c r="F2296" s="7">
        <f>IF(P2296&gt;0,RANK(P2296,(N2296:P2296,Q2296:AE2296)),0)</f>
        <v>0</v>
      </c>
      <c r="G2296" s="1">
        <f t="shared" si="846"/>
        <v>179</v>
      </c>
      <c r="H2296" s="2">
        <f t="shared" si="844"/>
        <v>0.1335820895522388</v>
      </c>
      <c r="I2296" s="2"/>
      <c r="J2296" s="2">
        <f t="shared" si="847"/>
        <v>0.42089552238805972</v>
      </c>
      <c r="K2296" s="2">
        <f t="shared" si="848"/>
        <v>0.55447761194029854</v>
      </c>
      <c r="L2296" s="2">
        <f t="shared" si="849"/>
        <v>0</v>
      </c>
      <c r="M2296" s="2">
        <f t="shared" si="850"/>
        <v>2.462686567164174E-2</v>
      </c>
      <c r="N2296" s="55">
        <v>564</v>
      </c>
      <c r="O2296" s="55">
        <v>743</v>
      </c>
      <c r="Q2296" s="55">
        <v>29</v>
      </c>
      <c r="X2296" s="55">
        <v>4</v>
      </c>
      <c r="AG2296" s="7">
        <f>IF(Q2296&gt;0,RANK(Q2296,(N2296:P2296,Q2296:AE2296)),0)</f>
        <v>3</v>
      </c>
      <c r="AH2296" s="7">
        <f>IF(R2296&gt;0,RANK(R2296,(N2296:P2296,Q2296:AE2296)),0)</f>
        <v>0</v>
      </c>
      <c r="AI2296" s="7">
        <f>IF(T2296&gt;0,RANK(T2296,(N2296:P2296,Q2296:AE2296)),0)</f>
        <v>0</v>
      </c>
      <c r="AJ2296" s="7">
        <f>IF(S2296&gt;0,RANK(S2296,(N2296:P2296,Q2296:AE2296)),0)</f>
        <v>0</v>
      </c>
      <c r="AK2296" s="2">
        <f t="shared" si="851"/>
        <v>2.1641791044776121E-2</v>
      </c>
      <c r="AL2296" s="2">
        <f t="shared" si="852"/>
        <v>0</v>
      </c>
      <c r="AM2296" s="2">
        <f t="shared" si="853"/>
        <v>0</v>
      </c>
      <c r="AN2296" s="2">
        <f t="shared" si="854"/>
        <v>0</v>
      </c>
      <c r="AP2296" t="s">
        <v>97</v>
      </c>
      <c r="AQ2296" t="s">
        <v>1932</v>
      </c>
      <c r="AT2296">
        <v>2</v>
      </c>
      <c r="AU2296" s="95">
        <v>51</v>
      </c>
      <c r="AV2296" s="97">
        <v>640</v>
      </c>
      <c r="AW2296" s="100">
        <f t="shared" si="833"/>
        <v>51640</v>
      </c>
      <c r="AY2296" s="7" t="s">
        <v>1943</v>
      </c>
    </row>
    <row r="2297" spans="1:51" ht="13" hidden="1" customHeight="1" outlineLevel="1">
      <c r="A2297" t="s">
        <v>2479</v>
      </c>
      <c r="B2297" t="s">
        <v>1932</v>
      </c>
      <c r="C2297" s="1">
        <f t="shared" si="845"/>
        <v>34329</v>
      </c>
      <c r="D2297" s="7">
        <f>IF(N2297&gt;0, RANK(N2297,(N2297:P2297,Q2297:AE2297)),0)</f>
        <v>1</v>
      </c>
      <c r="E2297" s="7">
        <f>IF(O2297&gt;0,RANK(O2297,(N2297:P2297,Q2297:AE2297)),0)</f>
        <v>2</v>
      </c>
      <c r="F2297" s="7">
        <f>IF(P2297&gt;0,RANK(P2297,(N2297:P2297,Q2297:AE2297)),0)</f>
        <v>0</v>
      </c>
      <c r="G2297" s="1">
        <f t="shared" si="846"/>
        <v>13334</v>
      </c>
      <c r="H2297" s="2">
        <f t="shared" si="844"/>
        <v>0.38841795566430715</v>
      </c>
      <c r="I2297" s="2"/>
      <c r="J2297" s="2">
        <f t="shared" si="847"/>
        <v>0.68405721110431417</v>
      </c>
      <c r="K2297" s="2">
        <f t="shared" si="848"/>
        <v>0.29563925544000696</v>
      </c>
      <c r="L2297" s="2">
        <f t="shared" si="849"/>
        <v>0</v>
      </c>
      <c r="M2297" s="2">
        <f t="shared" si="850"/>
        <v>2.0303533455678868E-2</v>
      </c>
      <c r="N2297" s="55">
        <v>23483</v>
      </c>
      <c r="O2297" s="55">
        <v>10149</v>
      </c>
      <c r="Q2297" s="55">
        <v>673</v>
      </c>
      <c r="X2297" s="55">
        <v>24</v>
      </c>
      <c r="AG2297" s="7">
        <f>IF(Q2297&gt;0,RANK(Q2297,(N2297:P2297,Q2297:AE2297)),0)</f>
        <v>3</v>
      </c>
      <c r="AH2297" s="7">
        <f>IF(R2297&gt;0,RANK(R2297,(N2297:P2297,Q2297:AE2297)),0)</f>
        <v>0</v>
      </c>
      <c r="AI2297" s="7">
        <f>IF(T2297&gt;0,RANK(T2297,(N2297:P2297,Q2297:AE2297)),0)</f>
        <v>0</v>
      </c>
      <c r="AJ2297" s="7">
        <f>IF(S2297&gt;0,RANK(S2297,(N2297:P2297,Q2297:AE2297)),0)</f>
        <v>0</v>
      </c>
      <c r="AK2297" s="2">
        <f t="shared" si="851"/>
        <v>1.9604416091351336E-2</v>
      </c>
      <c r="AL2297" s="2">
        <f t="shared" si="852"/>
        <v>0</v>
      </c>
      <c r="AM2297" s="2">
        <f t="shared" si="853"/>
        <v>0</v>
      </c>
      <c r="AN2297" s="2">
        <f t="shared" si="854"/>
        <v>0</v>
      </c>
      <c r="AP2297" t="s">
        <v>2479</v>
      </c>
      <c r="AQ2297" t="s">
        <v>1932</v>
      </c>
      <c r="AT2297">
        <v>2</v>
      </c>
      <c r="AU2297" s="95">
        <v>51</v>
      </c>
      <c r="AV2297" s="97">
        <v>650</v>
      </c>
      <c r="AW2297" s="100">
        <f t="shared" si="833"/>
        <v>51650</v>
      </c>
      <c r="AY2297" s="7" t="s">
        <v>1943</v>
      </c>
    </row>
    <row r="2298" spans="1:51" ht="13" hidden="1" customHeight="1" outlineLevel="1">
      <c r="A2298" t="s">
        <v>1908</v>
      </c>
      <c r="B2298" t="s">
        <v>1932</v>
      </c>
      <c r="C2298" s="1">
        <f t="shared" si="845"/>
        <v>7539</v>
      </c>
      <c r="D2298" s="7">
        <f>IF(N2298&gt;0, RANK(N2298,(N2298:P2298,Q2298:AE2298)),0)</f>
        <v>1</v>
      </c>
      <c r="E2298" s="7">
        <f>IF(O2298&gt;0,RANK(O2298,(N2298:P2298,Q2298:AE2298)),0)</f>
        <v>2</v>
      </c>
      <c r="F2298" s="7">
        <f>IF(P2298&gt;0,RANK(P2298,(N2298:P2298,Q2298:AE2298)),0)</f>
        <v>0</v>
      </c>
      <c r="G2298" s="1">
        <f t="shared" si="846"/>
        <v>533</v>
      </c>
      <c r="H2298" s="2">
        <f t="shared" si="844"/>
        <v>7.0699031701817211E-2</v>
      </c>
      <c r="I2298" s="2"/>
      <c r="J2298" s="2">
        <f t="shared" si="847"/>
        <v>0.51266746252818673</v>
      </c>
      <c r="K2298" s="2">
        <f t="shared" si="848"/>
        <v>0.44196843082636955</v>
      </c>
      <c r="L2298" s="2">
        <f t="shared" si="849"/>
        <v>0</v>
      </c>
      <c r="M2298" s="2">
        <f t="shared" si="850"/>
        <v>4.5364106645443714E-2</v>
      </c>
      <c r="N2298" s="55">
        <v>3865</v>
      </c>
      <c r="O2298" s="55">
        <v>3332</v>
      </c>
      <c r="Q2298" s="55">
        <v>338</v>
      </c>
      <c r="X2298" s="55">
        <v>4</v>
      </c>
      <c r="AG2298" s="7">
        <f>IF(Q2298&gt;0,RANK(Q2298,(N2298:P2298,Q2298:AE2298)),0)</f>
        <v>3</v>
      </c>
      <c r="AH2298" s="7">
        <f>IF(R2298&gt;0,RANK(R2298,(N2298:P2298,Q2298:AE2298)),0)</f>
        <v>0</v>
      </c>
      <c r="AI2298" s="7">
        <f>IF(T2298&gt;0,RANK(T2298,(N2298:P2298,Q2298:AE2298)),0)</f>
        <v>0</v>
      </c>
      <c r="AJ2298" s="7">
        <f>IF(S2298&gt;0,RANK(S2298,(N2298:P2298,Q2298:AE2298)),0)</f>
        <v>0</v>
      </c>
      <c r="AK2298" s="2">
        <f t="shared" si="851"/>
        <v>4.4833532298713355E-2</v>
      </c>
      <c r="AL2298" s="2">
        <f t="shared" si="852"/>
        <v>0</v>
      </c>
      <c r="AM2298" s="2">
        <f t="shared" si="853"/>
        <v>0</v>
      </c>
      <c r="AN2298" s="2">
        <f t="shared" si="854"/>
        <v>0</v>
      </c>
      <c r="AP2298" t="s">
        <v>1908</v>
      </c>
      <c r="AQ2298" t="s">
        <v>1932</v>
      </c>
      <c r="AT2298">
        <v>2</v>
      </c>
      <c r="AU2298" s="95">
        <v>51</v>
      </c>
      <c r="AV2298" s="97">
        <v>660</v>
      </c>
      <c r="AW2298" s="100">
        <f t="shared" si="833"/>
        <v>51660</v>
      </c>
      <c r="AY2298" s="7" t="s">
        <v>1943</v>
      </c>
    </row>
    <row r="2299" spans="1:51" ht="13" hidden="1" customHeight="1" outlineLevel="1">
      <c r="A2299" t="s">
        <v>2472</v>
      </c>
      <c r="B2299" t="s">
        <v>1932</v>
      </c>
      <c r="C2299" s="1">
        <f t="shared" si="845"/>
        <v>4748</v>
      </c>
      <c r="D2299" s="7">
        <f>IF(N2299&gt;0, RANK(N2299,(N2299:P2299,Q2299:AE2299)),0)</f>
        <v>1</v>
      </c>
      <c r="E2299" s="7">
        <f>IF(O2299&gt;0,RANK(O2299,(N2299:P2299,Q2299:AE2299)),0)</f>
        <v>2</v>
      </c>
      <c r="F2299" s="7">
        <f>IF(P2299&gt;0,RANK(P2299,(N2299:P2299,Q2299:AE2299)),0)</f>
        <v>0</v>
      </c>
      <c r="G2299" s="1">
        <f t="shared" si="846"/>
        <v>215</v>
      </c>
      <c r="H2299" s="2">
        <f t="shared" si="844"/>
        <v>4.5282224094355519E-2</v>
      </c>
      <c r="I2299" s="2"/>
      <c r="J2299" s="2">
        <f t="shared" si="847"/>
        <v>0.50800336983993255</v>
      </c>
      <c r="K2299" s="2">
        <f t="shared" si="848"/>
        <v>0.4627211457455771</v>
      </c>
      <c r="L2299" s="2">
        <f t="shared" si="849"/>
        <v>0</v>
      </c>
      <c r="M2299" s="2">
        <f t="shared" si="850"/>
        <v>2.9275484414490349E-2</v>
      </c>
      <c r="N2299" s="55">
        <v>2412</v>
      </c>
      <c r="O2299" s="55">
        <v>2197</v>
      </c>
      <c r="Q2299" s="55">
        <v>134</v>
      </c>
      <c r="X2299" s="55">
        <v>5</v>
      </c>
      <c r="AG2299" s="7">
        <f>IF(Q2299&gt;0,RANK(Q2299,(N2299:P2299,Q2299:AE2299)),0)</f>
        <v>3</v>
      </c>
      <c r="AH2299" s="7">
        <f>IF(R2299&gt;0,RANK(R2299,(N2299:P2299,Q2299:AE2299)),0)</f>
        <v>0</v>
      </c>
      <c r="AI2299" s="7">
        <f>IF(T2299&gt;0,RANK(T2299,(N2299:P2299,Q2299:AE2299)),0)</f>
        <v>0</v>
      </c>
      <c r="AJ2299" s="7">
        <f>IF(S2299&gt;0,RANK(S2299,(N2299:P2299,Q2299:AE2299)),0)</f>
        <v>0</v>
      </c>
      <c r="AK2299" s="2">
        <f t="shared" si="851"/>
        <v>2.822240943555181E-2</v>
      </c>
      <c r="AL2299" s="2">
        <f t="shared" si="852"/>
        <v>0</v>
      </c>
      <c r="AM2299" s="2">
        <f t="shared" si="853"/>
        <v>0</v>
      </c>
      <c r="AN2299" s="2">
        <f t="shared" si="854"/>
        <v>0</v>
      </c>
      <c r="AP2299" t="s">
        <v>2472</v>
      </c>
      <c r="AQ2299" t="s">
        <v>1932</v>
      </c>
      <c r="AT2299">
        <v>2</v>
      </c>
      <c r="AU2299" s="95">
        <v>51</v>
      </c>
      <c r="AV2299" s="97">
        <v>670</v>
      </c>
      <c r="AW2299" s="100">
        <f t="shared" si="833"/>
        <v>51670</v>
      </c>
      <c r="AY2299" s="7" t="s">
        <v>1943</v>
      </c>
    </row>
    <row r="2300" spans="1:51" ht="13" hidden="1" customHeight="1" outlineLevel="1">
      <c r="A2300" t="s">
        <v>855</v>
      </c>
      <c r="B2300" t="s">
        <v>1932</v>
      </c>
      <c r="C2300" s="1">
        <f t="shared" si="845"/>
        <v>1518</v>
      </c>
      <c r="D2300" s="7">
        <f>IF(N2300&gt;0, RANK(N2300,(N2300:P2300,Q2300:AE2300)),0)</f>
        <v>1</v>
      </c>
      <c r="E2300" s="7">
        <f>IF(O2300&gt;0,RANK(O2300,(N2300:P2300,Q2300:AE2300)),0)</f>
        <v>2</v>
      </c>
      <c r="F2300" s="7">
        <f>IF(P2300&gt;0,RANK(P2300,(N2300:P2300,Q2300:AE2300)),0)</f>
        <v>0</v>
      </c>
      <c r="G2300" s="1">
        <f t="shared" si="846"/>
        <v>480</v>
      </c>
      <c r="H2300" s="2">
        <f t="shared" si="844"/>
        <v>0.31620553359683795</v>
      </c>
      <c r="I2300" s="2"/>
      <c r="J2300" s="2">
        <f t="shared" si="847"/>
        <v>0.64624505928853759</v>
      </c>
      <c r="K2300" s="2">
        <f t="shared" si="848"/>
        <v>0.33003952569169959</v>
      </c>
      <c r="L2300" s="2">
        <f t="shared" si="849"/>
        <v>0</v>
      </c>
      <c r="M2300" s="2">
        <f t="shared" si="850"/>
        <v>2.371541501976282E-2</v>
      </c>
      <c r="N2300" s="55">
        <v>981</v>
      </c>
      <c r="O2300" s="55">
        <v>501</v>
      </c>
      <c r="Q2300" s="55">
        <v>33</v>
      </c>
      <c r="X2300" s="55">
        <v>3</v>
      </c>
      <c r="AG2300" s="7">
        <f>IF(Q2300&gt;0,RANK(Q2300,(N2300:P2300,Q2300:AE2300)),0)</f>
        <v>3</v>
      </c>
      <c r="AH2300" s="7">
        <f>IF(R2300&gt;0,RANK(R2300,(N2300:P2300,Q2300:AE2300)),0)</f>
        <v>0</v>
      </c>
      <c r="AI2300" s="7">
        <f>IF(T2300&gt;0,RANK(T2300,(N2300:P2300,Q2300:AE2300)),0)</f>
        <v>0</v>
      </c>
      <c r="AJ2300" s="7">
        <f>IF(S2300&gt;0,RANK(S2300,(N2300:P2300,Q2300:AE2300)),0)</f>
        <v>0</v>
      </c>
      <c r="AK2300" s="2">
        <f t="shared" si="851"/>
        <v>2.1739130434782608E-2</v>
      </c>
      <c r="AL2300" s="2">
        <f t="shared" si="852"/>
        <v>0</v>
      </c>
      <c r="AM2300" s="2">
        <f t="shared" si="853"/>
        <v>0</v>
      </c>
      <c r="AN2300" s="2">
        <f t="shared" si="854"/>
        <v>0</v>
      </c>
      <c r="AP2300" t="s">
        <v>855</v>
      </c>
      <c r="AQ2300" t="s">
        <v>1932</v>
      </c>
      <c r="AT2300">
        <v>2</v>
      </c>
      <c r="AU2300" s="95">
        <v>51</v>
      </c>
      <c r="AV2300" s="97">
        <v>678</v>
      </c>
      <c r="AW2300" s="100">
        <f t="shared" si="833"/>
        <v>51678</v>
      </c>
      <c r="AY2300" s="7" t="s">
        <v>1943</v>
      </c>
    </row>
    <row r="2301" spans="1:51" ht="13" hidden="1" customHeight="1" outlineLevel="1">
      <c r="A2301" t="s">
        <v>963</v>
      </c>
      <c r="B2301" t="s">
        <v>1932</v>
      </c>
      <c r="C2301" s="1">
        <f t="shared" si="845"/>
        <v>19395</v>
      </c>
      <c r="D2301" s="7">
        <f>IF(N2301&gt;0, RANK(N2301,(N2301:P2301,Q2301:AE2301)),0)</f>
        <v>2</v>
      </c>
      <c r="E2301" s="7">
        <f>IF(O2301&gt;0,RANK(O2301,(N2301:P2301,Q2301:AE2301)),0)</f>
        <v>1</v>
      </c>
      <c r="F2301" s="7">
        <f>IF(P2301&gt;0,RANK(P2301,(N2301:P2301,Q2301:AE2301)),0)</f>
        <v>0</v>
      </c>
      <c r="G2301" s="1">
        <f t="shared" si="846"/>
        <v>2343</v>
      </c>
      <c r="H2301" s="2">
        <f t="shared" si="844"/>
        <v>0.12080433101314772</v>
      </c>
      <c r="I2301" s="2"/>
      <c r="J2301" s="2">
        <f t="shared" si="847"/>
        <v>0.42712039185357048</v>
      </c>
      <c r="K2301" s="2">
        <f t="shared" si="848"/>
        <v>0.54792472286671823</v>
      </c>
      <c r="L2301" s="2">
        <f t="shared" si="849"/>
        <v>0</v>
      </c>
      <c r="M2301" s="2">
        <f t="shared" si="850"/>
        <v>2.4954885279711347E-2</v>
      </c>
      <c r="N2301" s="55">
        <v>8284</v>
      </c>
      <c r="O2301" s="55">
        <v>10627</v>
      </c>
      <c r="Q2301" s="55">
        <v>461</v>
      </c>
      <c r="X2301" s="55">
        <v>23</v>
      </c>
      <c r="AG2301" s="7">
        <f>IF(Q2301&gt;0,RANK(Q2301,(N2301:P2301,Q2301:AE2301)),0)</f>
        <v>3</v>
      </c>
      <c r="AH2301" s="7">
        <f>IF(R2301&gt;0,RANK(R2301,(N2301:P2301,Q2301:AE2301)),0)</f>
        <v>0</v>
      </c>
      <c r="AI2301" s="7">
        <f>IF(T2301&gt;0,RANK(T2301,(N2301:P2301,Q2301:AE2301)),0)</f>
        <v>0</v>
      </c>
      <c r="AJ2301" s="7">
        <f>IF(S2301&gt;0,RANK(S2301,(N2301:P2301,Q2301:AE2301)),0)</f>
        <v>0</v>
      </c>
      <c r="AK2301" s="2">
        <f t="shared" si="851"/>
        <v>2.376901263212168E-2</v>
      </c>
      <c r="AL2301" s="2">
        <f t="shared" si="852"/>
        <v>0</v>
      </c>
      <c r="AM2301" s="2">
        <f t="shared" si="853"/>
        <v>0</v>
      </c>
      <c r="AN2301" s="2">
        <f t="shared" si="854"/>
        <v>0</v>
      </c>
      <c r="AP2301" t="s">
        <v>963</v>
      </c>
      <c r="AQ2301" t="s">
        <v>1932</v>
      </c>
      <c r="AT2301">
        <v>2</v>
      </c>
      <c r="AU2301" s="95">
        <v>51</v>
      </c>
      <c r="AV2301" s="97">
        <v>680</v>
      </c>
      <c r="AW2301" s="100">
        <f t="shared" si="833"/>
        <v>51680</v>
      </c>
      <c r="AY2301" s="7" t="s">
        <v>1943</v>
      </c>
    </row>
    <row r="2302" spans="1:51" ht="13" hidden="1" customHeight="1" outlineLevel="1">
      <c r="A2302" t="s">
        <v>744</v>
      </c>
      <c r="B2302" t="s">
        <v>1932</v>
      </c>
      <c r="C2302" s="1">
        <f t="shared" si="845"/>
        <v>8141</v>
      </c>
      <c r="D2302" s="7">
        <f>IF(N2302&gt;0, RANK(N2302,(N2302:P2302,Q2302:AE2302)),0)</f>
        <v>1</v>
      </c>
      <c r="E2302" s="7">
        <f>IF(O2302&gt;0,RANK(O2302,(N2302:P2302,Q2302:AE2302)),0)</f>
        <v>2</v>
      </c>
      <c r="F2302" s="7">
        <f>IF(P2302&gt;0,RANK(P2302,(N2302:P2302,Q2302:AE2302)),0)</f>
        <v>0</v>
      </c>
      <c r="G2302" s="1">
        <f t="shared" si="846"/>
        <v>113</v>
      </c>
      <c r="H2302" s="2">
        <f t="shared" si="844"/>
        <v>1.3880358678295049E-2</v>
      </c>
      <c r="I2302" s="2"/>
      <c r="J2302" s="2">
        <f t="shared" si="847"/>
        <v>0.49183147033533964</v>
      </c>
      <c r="K2302" s="2">
        <f t="shared" si="848"/>
        <v>0.47795111165704457</v>
      </c>
      <c r="L2302" s="2">
        <f t="shared" si="849"/>
        <v>0</v>
      </c>
      <c r="M2302" s="2">
        <f t="shared" si="850"/>
        <v>3.0217418007615737E-2</v>
      </c>
      <c r="N2302" s="55">
        <v>4004</v>
      </c>
      <c r="O2302" s="55">
        <v>3891</v>
      </c>
      <c r="Q2302" s="55">
        <v>240</v>
      </c>
      <c r="X2302" s="55">
        <v>6</v>
      </c>
      <c r="AG2302" s="7">
        <f>IF(Q2302&gt;0,RANK(Q2302,(N2302:P2302,Q2302:AE2302)),0)</f>
        <v>3</v>
      </c>
      <c r="AH2302" s="7">
        <f>IF(R2302&gt;0,RANK(R2302,(N2302:P2302,Q2302:AE2302)),0)</f>
        <v>0</v>
      </c>
      <c r="AI2302" s="7">
        <f>IF(T2302&gt;0,RANK(T2302,(N2302:P2302,Q2302:AE2302)),0)</f>
        <v>0</v>
      </c>
      <c r="AJ2302" s="7">
        <f>IF(S2302&gt;0,RANK(S2302,(N2302:P2302,Q2302:AE2302)),0)</f>
        <v>0</v>
      </c>
      <c r="AK2302" s="2">
        <f t="shared" si="851"/>
        <v>2.9480407812308072E-2</v>
      </c>
      <c r="AL2302" s="2">
        <f t="shared" si="852"/>
        <v>0</v>
      </c>
      <c r="AM2302" s="2">
        <f t="shared" si="853"/>
        <v>0</v>
      </c>
      <c r="AN2302" s="2">
        <f t="shared" si="854"/>
        <v>0</v>
      </c>
      <c r="AP2302" t="s">
        <v>744</v>
      </c>
      <c r="AQ2302" t="s">
        <v>1932</v>
      </c>
      <c r="AT2302">
        <v>2</v>
      </c>
      <c r="AU2302" s="95">
        <v>51</v>
      </c>
      <c r="AV2302" s="97">
        <v>683</v>
      </c>
      <c r="AW2302" s="100">
        <f t="shared" si="833"/>
        <v>51683</v>
      </c>
      <c r="AY2302" s="7" t="s">
        <v>1943</v>
      </c>
    </row>
    <row r="2303" spans="1:51" ht="13" hidden="1" customHeight="1" outlineLevel="1">
      <c r="A2303" t="s">
        <v>2145</v>
      </c>
      <c r="B2303" t="s">
        <v>1932</v>
      </c>
      <c r="C2303" s="1">
        <f t="shared" si="845"/>
        <v>2097</v>
      </c>
      <c r="D2303" s="7">
        <f>IF(N2303&gt;0, RANK(N2303,(N2303:P2303,Q2303:AE2303)),0)</f>
        <v>1</v>
      </c>
      <c r="E2303" s="7">
        <f>IF(O2303&gt;0,RANK(O2303,(N2303:P2303,Q2303:AE2303)),0)</f>
        <v>2</v>
      </c>
      <c r="F2303" s="7">
        <f>IF(P2303&gt;0,RANK(P2303,(N2303:P2303,Q2303:AE2303)),0)</f>
        <v>0</v>
      </c>
      <c r="G2303" s="1">
        <f t="shared" si="846"/>
        <v>183</v>
      </c>
      <c r="H2303" s="2">
        <f t="shared" si="844"/>
        <v>8.7267525035765375E-2</v>
      </c>
      <c r="I2303" s="2"/>
      <c r="J2303" s="2">
        <f t="shared" si="847"/>
        <v>0.52789699570815452</v>
      </c>
      <c r="K2303" s="2">
        <f t="shared" si="848"/>
        <v>0.44062947067238911</v>
      </c>
      <c r="L2303" s="2">
        <f t="shared" si="849"/>
        <v>0</v>
      </c>
      <c r="M2303" s="2">
        <f t="shared" si="850"/>
        <v>3.1473533619456373E-2</v>
      </c>
      <c r="N2303" s="55">
        <v>1107</v>
      </c>
      <c r="O2303" s="55">
        <v>924</v>
      </c>
      <c r="Q2303" s="55">
        <v>64</v>
      </c>
      <c r="X2303" s="55">
        <v>2</v>
      </c>
      <c r="AG2303" s="7">
        <f>IF(Q2303&gt;0,RANK(Q2303,(N2303:P2303,Q2303:AE2303)),0)</f>
        <v>3</v>
      </c>
      <c r="AH2303" s="7">
        <f>IF(R2303&gt;0,RANK(R2303,(N2303:P2303,Q2303:AE2303)),0)</f>
        <v>0</v>
      </c>
      <c r="AI2303" s="7">
        <f>IF(T2303&gt;0,RANK(T2303,(N2303:P2303,Q2303:AE2303)),0)</f>
        <v>0</v>
      </c>
      <c r="AJ2303" s="7">
        <f>IF(S2303&gt;0,RANK(S2303,(N2303:P2303,Q2303:AE2303)),0)</f>
        <v>0</v>
      </c>
      <c r="AK2303" s="2">
        <f t="shared" si="851"/>
        <v>3.0519790176442536E-2</v>
      </c>
      <c r="AL2303" s="2">
        <f t="shared" si="852"/>
        <v>0</v>
      </c>
      <c r="AM2303" s="2">
        <f t="shared" si="853"/>
        <v>0</v>
      </c>
      <c r="AN2303" s="2">
        <f t="shared" si="854"/>
        <v>0</v>
      </c>
      <c r="AP2303" t="s">
        <v>2145</v>
      </c>
      <c r="AQ2303" t="s">
        <v>1932</v>
      </c>
      <c r="AT2303">
        <v>2</v>
      </c>
      <c r="AU2303" s="95">
        <v>51</v>
      </c>
      <c r="AV2303" s="97">
        <v>685</v>
      </c>
      <c r="AW2303" s="100">
        <f t="shared" si="833"/>
        <v>51685</v>
      </c>
      <c r="AY2303" s="7" t="s">
        <v>1943</v>
      </c>
    </row>
    <row r="2304" spans="1:51" ht="13" hidden="1" customHeight="1" outlineLevel="1">
      <c r="A2304" t="s">
        <v>2496</v>
      </c>
      <c r="B2304" t="s">
        <v>1932</v>
      </c>
      <c r="C2304" s="1">
        <f t="shared" si="845"/>
        <v>3544</v>
      </c>
      <c r="D2304" s="7">
        <f>IF(N2304&gt;0, RANK(N2304,(N2304:P2304,Q2304:AE2304)),0)</f>
        <v>1</v>
      </c>
      <c r="E2304" s="7">
        <f>IF(O2304&gt;0,RANK(O2304,(N2304:P2304,Q2304:AE2304)),0)</f>
        <v>2</v>
      </c>
      <c r="F2304" s="7">
        <f>IF(P2304&gt;0,RANK(P2304,(N2304:P2304,Q2304:AE2304)),0)</f>
        <v>0</v>
      </c>
      <c r="G2304" s="1">
        <f t="shared" si="846"/>
        <v>829</v>
      </c>
      <c r="H2304" s="2">
        <f t="shared" si="844"/>
        <v>0.23391647855530473</v>
      </c>
      <c r="I2304" s="2"/>
      <c r="J2304" s="2">
        <f t="shared" si="847"/>
        <v>0.60553047404063209</v>
      </c>
      <c r="K2304" s="2">
        <f t="shared" si="848"/>
        <v>0.37161399548532731</v>
      </c>
      <c r="L2304" s="2">
        <f t="shared" si="849"/>
        <v>0</v>
      </c>
      <c r="M2304" s="2">
        <f t="shared" si="850"/>
        <v>2.2855530474040597E-2</v>
      </c>
      <c r="N2304" s="55">
        <v>2146</v>
      </c>
      <c r="O2304" s="55">
        <v>1317</v>
      </c>
      <c r="Q2304" s="55">
        <v>75</v>
      </c>
      <c r="X2304" s="55">
        <v>6</v>
      </c>
      <c r="AG2304" s="7">
        <f>IF(Q2304&gt;0,RANK(Q2304,(N2304:P2304,Q2304:AE2304)),0)</f>
        <v>3</v>
      </c>
      <c r="AH2304" s="7">
        <f>IF(R2304&gt;0,RANK(R2304,(N2304:P2304,Q2304:AE2304)),0)</f>
        <v>0</v>
      </c>
      <c r="AI2304" s="7">
        <f>IF(T2304&gt;0,RANK(T2304,(N2304:P2304,Q2304:AE2304)),0)</f>
        <v>0</v>
      </c>
      <c r="AJ2304" s="7">
        <f>IF(S2304&gt;0,RANK(S2304,(N2304:P2304,Q2304:AE2304)),0)</f>
        <v>0</v>
      </c>
      <c r="AK2304" s="2">
        <f t="shared" si="851"/>
        <v>2.116252821670429E-2</v>
      </c>
      <c r="AL2304" s="2">
        <f t="shared" si="852"/>
        <v>0</v>
      </c>
      <c r="AM2304" s="2">
        <f t="shared" si="853"/>
        <v>0</v>
      </c>
      <c r="AN2304" s="2">
        <f t="shared" si="854"/>
        <v>0</v>
      </c>
      <c r="AP2304" t="s">
        <v>2496</v>
      </c>
      <c r="AQ2304" t="s">
        <v>1932</v>
      </c>
      <c r="AT2304">
        <v>2</v>
      </c>
      <c r="AU2304" s="95">
        <v>51</v>
      </c>
      <c r="AV2304" s="97">
        <v>690</v>
      </c>
      <c r="AW2304" s="100">
        <f t="shared" si="833"/>
        <v>51690</v>
      </c>
      <c r="AY2304" s="7" t="s">
        <v>1943</v>
      </c>
    </row>
    <row r="2305" spans="1:51" ht="13" hidden="1" customHeight="1" outlineLevel="1">
      <c r="A2305" t="s">
        <v>1078</v>
      </c>
      <c r="B2305" t="s">
        <v>1932</v>
      </c>
      <c r="C2305" s="1">
        <f t="shared" si="845"/>
        <v>38770</v>
      </c>
      <c r="D2305" s="7">
        <f>IF(N2305&gt;0, RANK(N2305,(N2305:P2305,Q2305:AE2305)),0)</f>
        <v>1</v>
      </c>
      <c r="E2305" s="7">
        <f>IF(O2305&gt;0,RANK(O2305,(N2305:P2305,Q2305:AE2305)),0)</f>
        <v>2</v>
      </c>
      <c r="F2305" s="7">
        <f>IF(P2305&gt;0,RANK(P2305,(N2305:P2305,Q2305:AE2305)),0)</f>
        <v>0</v>
      </c>
      <c r="G2305" s="1">
        <f t="shared" si="846"/>
        <v>8857</v>
      </c>
      <c r="H2305" s="2">
        <f t="shared" si="844"/>
        <v>0.22844983234459634</v>
      </c>
      <c r="I2305" s="2"/>
      <c r="J2305" s="2">
        <f t="shared" si="847"/>
        <v>0.60368841888057778</v>
      </c>
      <c r="K2305" s="2">
        <f t="shared" si="848"/>
        <v>0.37523858653598141</v>
      </c>
      <c r="L2305" s="2">
        <f t="shared" si="849"/>
        <v>0</v>
      </c>
      <c r="M2305" s="2">
        <f t="shared" si="850"/>
        <v>2.1072994583440807E-2</v>
      </c>
      <c r="N2305" s="55">
        <v>23405</v>
      </c>
      <c r="O2305" s="55">
        <v>14548</v>
      </c>
      <c r="Q2305" s="55">
        <v>791</v>
      </c>
      <c r="X2305" s="55">
        <v>26</v>
      </c>
      <c r="AG2305" s="7">
        <f>IF(Q2305&gt;0,RANK(Q2305,(N2305:P2305,Q2305:AE2305)),0)</f>
        <v>3</v>
      </c>
      <c r="AH2305" s="7">
        <f>IF(R2305&gt;0,RANK(R2305,(N2305:P2305,Q2305:AE2305)),0)</f>
        <v>0</v>
      </c>
      <c r="AI2305" s="7">
        <f>IF(T2305&gt;0,RANK(T2305,(N2305:P2305,Q2305:AE2305)),0)</f>
        <v>0</v>
      </c>
      <c r="AJ2305" s="7">
        <f>IF(S2305&gt;0,RANK(S2305,(N2305:P2305,Q2305:AE2305)),0)</f>
        <v>0</v>
      </c>
      <c r="AK2305" s="2">
        <f t="shared" si="851"/>
        <v>2.0402372968790303E-2</v>
      </c>
      <c r="AL2305" s="2">
        <f t="shared" si="852"/>
        <v>0</v>
      </c>
      <c r="AM2305" s="2">
        <f t="shared" si="853"/>
        <v>0</v>
      </c>
      <c r="AN2305" s="2">
        <f t="shared" si="854"/>
        <v>0</v>
      </c>
      <c r="AP2305" t="s">
        <v>1078</v>
      </c>
      <c r="AQ2305" t="s">
        <v>1932</v>
      </c>
      <c r="AT2305">
        <v>2</v>
      </c>
      <c r="AU2305" s="95">
        <v>51</v>
      </c>
      <c r="AV2305" s="97">
        <v>700</v>
      </c>
      <c r="AW2305" s="100">
        <f t="shared" si="833"/>
        <v>51700</v>
      </c>
      <c r="AY2305" s="7" t="s">
        <v>1943</v>
      </c>
    </row>
    <row r="2306" spans="1:51" ht="13" hidden="1" customHeight="1" outlineLevel="1">
      <c r="A2306" t="s">
        <v>2318</v>
      </c>
      <c r="B2306" t="s">
        <v>1932</v>
      </c>
      <c r="C2306" s="1">
        <f t="shared" si="845"/>
        <v>42543</v>
      </c>
      <c r="D2306" s="7">
        <f>IF(N2306&gt;0, RANK(N2306,(N2306:P2306,Q2306:AE2306)),0)</f>
        <v>1</v>
      </c>
      <c r="E2306" s="7">
        <f>IF(O2306&gt;0,RANK(O2306,(N2306:P2306,Q2306:AE2306)),0)</f>
        <v>2</v>
      </c>
      <c r="F2306" s="7">
        <f>IF(P2306&gt;0,RANK(P2306,(N2306:P2306,Q2306:AE2306)),0)</f>
        <v>0</v>
      </c>
      <c r="G2306" s="1">
        <f t="shared" si="846"/>
        <v>16958</v>
      </c>
      <c r="H2306" s="2">
        <f t="shared" si="844"/>
        <v>0.39860846672778133</v>
      </c>
      <c r="I2306" s="2"/>
      <c r="J2306" s="2">
        <f t="shared" si="847"/>
        <v>0.68659944056601552</v>
      </c>
      <c r="K2306" s="2">
        <f t="shared" si="848"/>
        <v>0.28799097383823424</v>
      </c>
      <c r="L2306" s="2">
        <f t="shared" si="849"/>
        <v>0</v>
      </c>
      <c r="M2306" s="2">
        <f t="shared" si="850"/>
        <v>2.5409585595750239E-2</v>
      </c>
      <c r="N2306" s="55">
        <v>29210</v>
      </c>
      <c r="O2306" s="55">
        <v>12252</v>
      </c>
      <c r="Q2306" s="55">
        <v>1043</v>
      </c>
      <c r="X2306" s="55">
        <v>38</v>
      </c>
      <c r="AG2306" s="7">
        <f>IF(Q2306&gt;0,RANK(Q2306,(N2306:P2306,Q2306:AE2306)),0)</f>
        <v>3</v>
      </c>
      <c r="AH2306" s="7">
        <f>IF(R2306&gt;0,RANK(R2306,(N2306:P2306,Q2306:AE2306)),0)</f>
        <v>0</v>
      </c>
      <c r="AI2306" s="7">
        <f>IF(T2306&gt;0,RANK(T2306,(N2306:P2306,Q2306:AE2306)),0)</f>
        <v>0</v>
      </c>
      <c r="AJ2306" s="7">
        <f>IF(S2306&gt;0,RANK(S2306,(N2306:P2306,Q2306:AE2306)),0)</f>
        <v>0</v>
      </c>
      <c r="AK2306" s="2">
        <f t="shared" si="851"/>
        <v>2.4516371671015207E-2</v>
      </c>
      <c r="AL2306" s="2">
        <f t="shared" si="852"/>
        <v>0</v>
      </c>
      <c r="AM2306" s="2">
        <f t="shared" si="853"/>
        <v>0</v>
      </c>
      <c r="AN2306" s="2">
        <f t="shared" si="854"/>
        <v>0</v>
      </c>
      <c r="AP2306" t="s">
        <v>2318</v>
      </c>
      <c r="AQ2306" t="s">
        <v>1932</v>
      </c>
      <c r="AT2306">
        <v>2</v>
      </c>
      <c r="AU2306" s="95">
        <v>51</v>
      </c>
      <c r="AV2306" s="97">
        <v>710</v>
      </c>
      <c r="AW2306" s="100">
        <f t="shared" si="833"/>
        <v>51710</v>
      </c>
      <c r="AY2306" s="7" t="s">
        <v>1943</v>
      </c>
    </row>
    <row r="2307" spans="1:51" ht="13" hidden="1" customHeight="1" outlineLevel="1">
      <c r="A2307" t="s">
        <v>178</v>
      </c>
      <c r="B2307" t="s">
        <v>1932</v>
      </c>
      <c r="C2307" s="1">
        <f t="shared" si="845"/>
        <v>782</v>
      </c>
      <c r="D2307" s="7">
        <f>IF(N2307&gt;0, RANK(N2307,(N2307:P2307,Q2307:AE2307)),0)</f>
        <v>2</v>
      </c>
      <c r="E2307" s="7">
        <f>IF(O2307&gt;0,RANK(O2307,(N2307:P2307,Q2307:AE2307)),0)</f>
        <v>1</v>
      </c>
      <c r="F2307" s="7">
        <f>IF(P2307&gt;0,RANK(P2307,(N2307:P2307,Q2307:AE2307)),0)</f>
        <v>0</v>
      </c>
      <c r="G2307" s="1">
        <f t="shared" si="846"/>
        <v>168</v>
      </c>
      <c r="H2307" s="2">
        <f t="shared" si="844"/>
        <v>0.21483375959079284</v>
      </c>
      <c r="I2307" s="2"/>
      <c r="J2307" s="2">
        <f t="shared" si="847"/>
        <v>0.37595907928388744</v>
      </c>
      <c r="K2307" s="2">
        <f t="shared" si="848"/>
        <v>0.59079283887468026</v>
      </c>
      <c r="L2307" s="2">
        <f t="shared" si="849"/>
        <v>0</v>
      </c>
      <c r="M2307" s="2">
        <f t="shared" si="850"/>
        <v>3.3248081841432353E-2</v>
      </c>
      <c r="N2307" s="55">
        <v>294</v>
      </c>
      <c r="O2307" s="55">
        <v>462</v>
      </c>
      <c r="Q2307" s="55">
        <v>26</v>
      </c>
      <c r="X2307" s="55">
        <v>0</v>
      </c>
      <c r="AG2307" s="7">
        <f>IF(Q2307&gt;0,RANK(Q2307,(N2307:P2307,Q2307:AE2307)),0)</f>
        <v>3</v>
      </c>
      <c r="AH2307" s="7">
        <f>IF(R2307&gt;0,RANK(R2307,(N2307:P2307,Q2307:AE2307)),0)</f>
        <v>0</v>
      </c>
      <c r="AI2307" s="7">
        <f>IF(T2307&gt;0,RANK(T2307,(N2307:P2307,Q2307:AE2307)),0)</f>
        <v>0</v>
      </c>
      <c r="AJ2307" s="7">
        <f>IF(S2307&gt;0,RANK(S2307,(N2307:P2307,Q2307:AE2307)),0)</f>
        <v>0</v>
      </c>
      <c r="AK2307" s="2">
        <f t="shared" si="851"/>
        <v>3.3248081841432228E-2</v>
      </c>
      <c r="AL2307" s="2">
        <f t="shared" si="852"/>
        <v>0</v>
      </c>
      <c r="AM2307" s="2">
        <f t="shared" si="853"/>
        <v>0</v>
      </c>
      <c r="AN2307" s="2">
        <f t="shared" si="854"/>
        <v>0</v>
      </c>
      <c r="AP2307" t="s">
        <v>178</v>
      </c>
      <c r="AQ2307" t="s">
        <v>1932</v>
      </c>
      <c r="AT2307">
        <v>2</v>
      </c>
      <c r="AU2307" s="95">
        <v>51</v>
      </c>
      <c r="AV2307" s="97">
        <v>720</v>
      </c>
      <c r="AW2307" s="100">
        <f t="shared" si="833"/>
        <v>51720</v>
      </c>
      <c r="AY2307" s="7" t="s">
        <v>1943</v>
      </c>
    </row>
    <row r="2308" spans="1:51" ht="13" hidden="1" customHeight="1" outlineLevel="1">
      <c r="A2308" t="s">
        <v>1079</v>
      </c>
      <c r="B2308" t="s">
        <v>1932</v>
      </c>
      <c r="C2308" s="1">
        <f t="shared" si="845"/>
        <v>7748</v>
      </c>
      <c r="D2308" s="7">
        <f>IF(N2308&gt;0, RANK(N2308,(N2308:P2308,Q2308:AE2308)),0)</f>
        <v>1</v>
      </c>
      <c r="E2308" s="7">
        <f>IF(O2308&gt;0,RANK(O2308,(N2308:P2308,Q2308:AE2308)),0)</f>
        <v>2</v>
      </c>
      <c r="F2308" s="7">
        <f>IF(P2308&gt;0,RANK(P2308,(N2308:P2308,Q2308:AE2308)),0)</f>
        <v>0</v>
      </c>
      <c r="G2308" s="1">
        <f t="shared" si="846"/>
        <v>5957</v>
      </c>
      <c r="H2308" s="2">
        <f t="shared" si="844"/>
        <v>0.7688435725348477</v>
      </c>
      <c r="I2308" s="2"/>
      <c r="J2308" s="2">
        <f t="shared" si="847"/>
        <v>0.87764584408879709</v>
      </c>
      <c r="K2308" s="2">
        <f t="shared" si="848"/>
        <v>0.10880227155394941</v>
      </c>
      <c r="L2308" s="2">
        <f t="shared" si="849"/>
        <v>0</v>
      </c>
      <c r="M2308" s="2">
        <f t="shared" si="850"/>
        <v>1.3551884357253505E-2</v>
      </c>
      <c r="N2308" s="55">
        <v>6800</v>
      </c>
      <c r="O2308" s="55">
        <v>843</v>
      </c>
      <c r="Q2308" s="55">
        <v>97</v>
      </c>
      <c r="X2308" s="55">
        <v>8</v>
      </c>
      <c r="AG2308" s="7">
        <f>IF(Q2308&gt;0,RANK(Q2308,(N2308:P2308,Q2308:AE2308)),0)</f>
        <v>3</v>
      </c>
      <c r="AH2308" s="7">
        <f>IF(R2308&gt;0,RANK(R2308,(N2308:P2308,Q2308:AE2308)),0)</f>
        <v>0</v>
      </c>
      <c r="AI2308" s="7">
        <f>IF(T2308&gt;0,RANK(T2308,(N2308:P2308,Q2308:AE2308)),0)</f>
        <v>0</v>
      </c>
      <c r="AJ2308" s="7">
        <f>IF(S2308&gt;0,RANK(S2308,(N2308:P2308,Q2308:AE2308)),0)</f>
        <v>0</v>
      </c>
      <c r="AK2308" s="2">
        <f t="shared" si="851"/>
        <v>1.2519359834796077E-2</v>
      </c>
      <c r="AL2308" s="2">
        <f t="shared" si="852"/>
        <v>0</v>
      </c>
      <c r="AM2308" s="2">
        <f t="shared" si="853"/>
        <v>0</v>
      </c>
      <c r="AN2308" s="2">
        <f t="shared" si="854"/>
        <v>0</v>
      </c>
      <c r="AP2308" t="s">
        <v>1079</v>
      </c>
      <c r="AQ2308" t="s">
        <v>1932</v>
      </c>
      <c r="AT2308">
        <v>2</v>
      </c>
      <c r="AU2308" s="95">
        <v>51</v>
      </c>
      <c r="AV2308" s="97">
        <v>730</v>
      </c>
      <c r="AW2308" s="100">
        <f t="shared" si="833"/>
        <v>51730</v>
      </c>
      <c r="AY2308" s="7" t="s">
        <v>1943</v>
      </c>
    </row>
    <row r="2309" spans="1:51" ht="13" hidden="1" customHeight="1" outlineLevel="1">
      <c r="A2309" t="s">
        <v>651</v>
      </c>
      <c r="B2309" t="s">
        <v>1932</v>
      </c>
      <c r="C2309" s="1">
        <f t="shared" si="845"/>
        <v>4305</v>
      </c>
      <c r="D2309" s="7">
        <f>IF(N2309&gt;0, RANK(N2309,(N2309:P2309,Q2309:AE2309)),0)</f>
        <v>2</v>
      </c>
      <c r="E2309" s="7">
        <f>IF(O2309&gt;0,RANK(O2309,(N2309:P2309,Q2309:AE2309)),0)</f>
        <v>1</v>
      </c>
      <c r="F2309" s="7">
        <f>IF(P2309&gt;0,RANK(P2309,(N2309:P2309,Q2309:AE2309)),0)</f>
        <v>0</v>
      </c>
      <c r="G2309" s="1">
        <f t="shared" si="846"/>
        <v>2051</v>
      </c>
      <c r="H2309" s="2">
        <f t="shared" si="844"/>
        <v>0.47642276422764229</v>
      </c>
      <c r="I2309" s="2"/>
      <c r="J2309" s="2">
        <f t="shared" si="847"/>
        <v>0.25017421602787454</v>
      </c>
      <c r="K2309" s="2">
        <f t="shared" si="848"/>
        <v>0.72659698025551689</v>
      </c>
      <c r="L2309" s="2">
        <f t="shared" si="849"/>
        <v>0</v>
      </c>
      <c r="M2309" s="2">
        <f t="shared" si="850"/>
        <v>2.3228803716608515E-2</v>
      </c>
      <c r="N2309" s="55">
        <v>1077</v>
      </c>
      <c r="O2309" s="55">
        <v>3128</v>
      </c>
      <c r="Q2309" s="55">
        <v>99</v>
      </c>
      <c r="X2309" s="55">
        <v>1</v>
      </c>
      <c r="AG2309" s="7">
        <f>IF(Q2309&gt;0,RANK(Q2309,(N2309:P2309,Q2309:AE2309)),0)</f>
        <v>3</v>
      </c>
      <c r="AH2309" s="7">
        <f>IF(R2309&gt;0,RANK(R2309,(N2309:P2309,Q2309:AE2309)),0)</f>
        <v>0</v>
      </c>
      <c r="AI2309" s="7">
        <f>IF(T2309&gt;0,RANK(T2309,(N2309:P2309,Q2309:AE2309)),0)</f>
        <v>0</v>
      </c>
      <c r="AJ2309" s="7">
        <f>IF(S2309&gt;0,RANK(S2309,(N2309:P2309,Q2309:AE2309)),0)</f>
        <v>0</v>
      </c>
      <c r="AK2309" s="2">
        <f t="shared" si="851"/>
        <v>2.2996515679442508E-2</v>
      </c>
      <c r="AL2309" s="2">
        <f t="shared" si="852"/>
        <v>0</v>
      </c>
      <c r="AM2309" s="2">
        <f t="shared" si="853"/>
        <v>0</v>
      </c>
      <c r="AN2309" s="2">
        <f t="shared" si="854"/>
        <v>0</v>
      </c>
      <c r="AP2309" t="s">
        <v>651</v>
      </c>
      <c r="AQ2309" t="s">
        <v>1932</v>
      </c>
      <c r="AT2309">
        <v>2</v>
      </c>
      <c r="AU2309" s="95">
        <v>51</v>
      </c>
      <c r="AV2309" s="97">
        <v>735</v>
      </c>
      <c r="AW2309" s="100">
        <f t="shared" ref="AW2309:AW2331" si="855">1000*AU2309+AV2309</f>
        <v>51735</v>
      </c>
      <c r="AY2309" s="7" t="s">
        <v>1943</v>
      </c>
    </row>
    <row r="2310" spans="1:51" ht="13" hidden="1" customHeight="1" outlineLevel="1">
      <c r="A2310" t="s">
        <v>1622</v>
      </c>
      <c r="B2310" t="s">
        <v>1932</v>
      </c>
      <c r="C2310" s="1">
        <f t="shared" si="845"/>
        <v>24452</v>
      </c>
      <c r="D2310" s="7">
        <f>IF(N2310&gt;0, RANK(N2310,(N2310:P2310,Q2310:AE2310)),0)</f>
        <v>1</v>
      </c>
      <c r="E2310" s="7">
        <f>IF(O2310&gt;0,RANK(O2310,(N2310:P2310,Q2310:AE2310)),0)</f>
        <v>2</v>
      </c>
      <c r="F2310" s="7">
        <f>IF(P2310&gt;0,RANK(P2310,(N2310:P2310,Q2310:AE2310)),0)</f>
        <v>0</v>
      </c>
      <c r="G2310" s="1">
        <f t="shared" si="846"/>
        <v>10341</v>
      </c>
      <c r="H2310" s="2">
        <f t="shared" si="844"/>
        <v>0.42291019139538688</v>
      </c>
      <c r="I2310" s="2"/>
      <c r="J2310" s="2">
        <f t="shared" si="847"/>
        <v>0.69937019466710293</v>
      </c>
      <c r="K2310" s="2">
        <f t="shared" si="848"/>
        <v>0.27646000327171599</v>
      </c>
      <c r="L2310" s="2">
        <f t="shared" si="849"/>
        <v>0</v>
      </c>
      <c r="M2310" s="2">
        <f t="shared" si="850"/>
        <v>2.4169802061181078E-2</v>
      </c>
      <c r="N2310" s="55">
        <v>17101</v>
      </c>
      <c r="O2310" s="55">
        <v>6760</v>
      </c>
      <c r="Q2310" s="55">
        <v>574</v>
      </c>
      <c r="X2310" s="55">
        <v>17</v>
      </c>
      <c r="AG2310" s="7">
        <f>IF(Q2310&gt;0,RANK(Q2310,(N2310:P2310,Q2310:AE2310)),0)</f>
        <v>3</v>
      </c>
      <c r="AH2310" s="7">
        <f>IF(R2310&gt;0,RANK(R2310,(N2310:P2310,Q2310:AE2310)),0)</f>
        <v>0</v>
      </c>
      <c r="AI2310" s="7">
        <f>IF(T2310&gt;0,RANK(T2310,(N2310:P2310,Q2310:AE2310)),0)</f>
        <v>0</v>
      </c>
      <c r="AJ2310" s="7">
        <f>IF(S2310&gt;0,RANK(S2310,(N2310:P2310,Q2310:AE2310)),0)</f>
        <v>0</v>
      </c>
      <c r="AK2310" s="2">
        <f t="shared" si="851"/>
        <v>2.3474562407982989E-2</v>
      </c>
      <c r="AL2310" s="2">
        <f t="shared" si="852"/>
        <v>0</v>
      </c>
      <c r="AM2310" s="2">
        <f t="shared" si="853"/>
        <v>0</v>
      </c>
      <c r="AN2310" s="2">
        <f t="shared" si="854"/>
        <v>0</v>
      </c>
      <c r="AP2310" t="s">
        <v>1622</v>
      </c>
      <c r="AQ2310" t="s">
        <v>1932</v>
      </c>
      <c r="AT2310">
        <v>2</v>
      </c>
      <c r="AU2310" s="95">
        <v>51</v>
      </c>
      <c r="AV2310" s="97">
        <v>740</v>
      </c>
      <c r="AW2310" s="100">
        <f t="shared" si="855"/>
        <v>51740</v>
      </c>
      <c r="AY2310" s="7" t="s">
        <v>1943</v>
      </c>
    </row>
    <row r="2311" spans="1:51" ht="13" hidden="1" customHeight="1" outlineLevel="1">
      <c r="A2311" t="s">
        <v>2111</v>
      </c>
      <c r="B2311" t="s">
        <v>1932</v>
      </c>
      <c r="C2311" s="1">
        <f t="shared" si="845"/>
        <v>2791</v>
      </c>
      <c r="D2311" s="7">
        <f>IF(N2311&gt;0, RANK(N2311,(N2311:P2311,Q2311:AE2311)),0)</f>
        <v>1</v>
      </c>
      <c r="E2311" s="7">
        <f>IF(O2311&gt;0,RANK(O2311,(N2311:P2311,Q2311:AE2311)),0)</f>
        <v>2</v>
      </c>
      <c r="F2311" s="7">
        <f>IF(P2311&gt;0,RANK(P2311,(N2311:P2311,Q2311:AE2311)),0)</f>
        <v>0</v>
      </c>
      <c r="G2311" s="1">
        <f t="shared" si="846"/>
        <v>190</v>
      </c>
      <c r="H2311" s="2">
        <f t="shared" si="844"/>
        <v>6.8075958437835898E-2</v>
      </c>
      <c r="I2311" s="2"/>
      <c r="J2311" s="2">
        <f t="shared" si="847"/>
        <v>0.51809387316374056</v>
      </c>
      <c r="K2311" s="2">
        <f t="shared" si="848"/>
        <v>0.45001791472590469</v>
      </c>
      <c r="L2311" s="2">
        <f t="shared" si="849"/>
        <v>0</v>
      </c>
      <c r="M2311" s="2">
        <f t="shared" si="850"/>
        <v>3.1888212110354752E-2</v>
      </c>
      <c r="N2311" s="55">
        <v>1446</v>
      </c>
      <c r="O2311" s="55">
        <v>1256</v>
      </c>
      <c r="Q2311" s="55">
        <v>82</v>
      </c>
      <c r="X2311" s="55">
        <v>7</v>
      </c>
      <c r="AG2311" s="7">
        <f>IF(Q2311&gt;0,RANK(Q2311,(N2311:P2311,Q2311:AE2311)),0)</f>
        <v>3</v>
      </c>
      <c r="AH2311" s="7">
        <f>IF(R2311&gt;0,RANK(R2311,(N2311:P2311,Q2311:AE2311)),0)</f>
        <v>0</v>
      </c>
      <c r="AI2311" s="7">
        <f>IF(T2311&gt;0,RANK(T2311,(N2311:P2311,Q2311:AE2311)),0)</f>
        <v>0</v>
      </c>
      <c r="AJ2311" s="7">
        <f>IF(S2311&gt;0,RANK(S2311,(N2311:P2311,Q2311:AE2311)),0)</f>
        <v>0</v>
      </c>
      <c r="AK2311" s="2">
        <f t="shared" si="851"/>
        <v>2.93801504836976E-2</v>
      </c>
      <c r="AL2311" s="2">
        <f t="shared" si="852"/>
        <v>0</v>
      </c>
      <c r="AM2311" s="2">
        <f t="shared" si="853"/>
        <v>0</v>
      </c>
      <c r="AN2311" s="2">
        <f t="shared" si="854"/>
        <v>0</v>
      </c>
      <c r="AP2311" t="s">
        <v>2111</v>
      </c>
      <c r="AQ2311" t="s">
        <v>1932</v>
      </c>
      <c r="AT2311">
        <v>2</v>
      </c>
      <c r="AU2311" s="95">
        <v>51</v>
      </c>
      <c r="AV2311" s="97">
        <v>750</v>
      </c>
      <c r="AW2311" s="100">
        <f t="shared" si="855"/>
        <v>51750</v>
      </c>
      <c r="AY2311" s="7" t="s">
        <v>1943</v>
      </c>
    </row>
    <row r="2312" spans="1:51" ht="13" hidden="1" customHeight="1" outlineLevel="1">
      <c r="A2312" t="s">
        <v>1034</v>
      </c>
      <c r="B2312" t="s">
        <v>1932</v>
      </c>
      <c r="C2312" s="1">
        <f t="shared" si="845"/>
        <v>51437</v>
      </c>
      <c r="D2312" s="7">
        <f>IF(N2312&gt;0, RANK(N2312,(N2312:P2312,Q2312:AE2312)),0)</f>
        <v>1</v>
      </c>
      <c r="E2312" s="7">
        <f>IF(O2312&gt;0,RANK(O2312,(N2312:P2312,Q2312:AE2312)),0)</f>
        <v>2</v>
      </c>
      <c r="F2312" s="7">
        <f>IF(P2312&gt;0,RANK(P2312,(N2312:P2312,Q2312:AE2312)),0)</f>
        <v>0</v>
      </c>
      <c r="G2312" s="1">
        <f t="shared" si="846"/>
        <v>28213</v>
      </c>
      <c r="H2312" s="2">
        <f t="shared" si="844"/>
        <v>0.54849621867527265</v>
      </c>
      <c r="I2312" s="2"/>
      <c r="J2312" s="2">
        <f t="shared" si="847"/>
        <v>0.75748974473627928</v>
      </c>
      <c r="K2312" s="2">
        <f t="shared" si="848"/>
        <v>0.20899352606100666</v>
      </c>
      <c r="L2312" s="2">
        <f t="shared" si="849"/>
        <v>0</v>
      </c>
      <c r="M2312" s="2">
        <f t="shared" si="850"/>
        <v>3.3516729202714063E-2</v>
      </c>
      <c r="N2312" s="55">
        <v>38963</v>
      </c>
      <c r="O2312" s="55">
        <v>10750</v>
      </c>
      <c r="Q2312" s="55">
        <v>1691</v>
      </c>
      <c r="X2312" s="55">
        <v>33</v>
      </c>
      <c r="AG2312" s="7">
        <f>IF(Q2312&gt;0,RANK(Q2312,(N2312:P2312,Q2312:AE2312)),0)</f>
        <v>3</v>
      </c>
      <c r="AH2312" s="7">
        <f>IF(R2312&gt;0,RANK(R2312,(N2312:P2312,Q2312:AE2312)),0)</f>
        <v>0</v>
      </c>
      <c r="AI2312" s="7">
        <f>IF(T2312&gt;0,RANK(T2312,(N2312:P2312,Q2312:AE2312)),0)</f>
        <v>0</v>
      </c>
      <c r="AJ2312" s="7">
        <f>IF(S2312&gt;0,RANK(S2312,(N2312:P2312,Q2312:AE2312)),0)</f>
        <v>0</v>
      </c>
      <c r="AK2312" s="2">
        <f t="shared" si="851"/>
        <v>3.2875167680852302E-2</v>
      </c>
      <c r="AL2312" s="2">
        <f t="shared" si="852"/>
        <v>0</v>
      </c>
      <c r="AM2312" s="2">
        <f t="shared" si="853"/>
        <v>0</v>
      </c>
      <c r="AN2312" s="2">
        <f t="shared" si="854"/>
        <v>0</v>
      </c>
      <c r="AP2312" t="s">
        <v>1034</v>
      </c>
      <c r="AQ2312" t="s">
        <v>1932</v>
      </c>
      <c r="AT2312">
        <v>2</v>
      </c>
      <c r="AU2312" s="95">
        <v>51</v>
      </c>
      <c r="AV2312" s="97">
        <v>760</v>
      </c>
      <c r="AW2312" s="100">
        <f t="shared" si="855"/>
        <v>51760</v>
      </c>
      <c r="AY2312" s="7" t="s">
        <v>1943</v>
      </c>
    </row>
    <row r="2313" spans="1:51" ht="13" hidden="1" customHeight="1" outlineLevel="1">
      <c r="A2313" t="s">
        <v>1913</v>
      </c>
      <c r="B2313" t="s">
        <v>1932</v>
      </c>
      <c r="C2313" s="1">
        <f t="shared" si="845"/>
        <v>20764</v>
      </c>
      <c r="D2313" s="7">
        <f>IF(N2313&gt;0, RANK(N2313,(N2313:P2313,Q2313:AE2313)),0)</f>
        <v>1</v>
      </c>
      <c r="E2313" s="7">
        <f>IF(O2313&gt;0,RANK(O2313,(N2313:P2313,Q2313:AE2313)),0)</f>
        <v>2</v>
      </c>
      <c r="F2313" s="7">
        <f>IF(P2313&gt;0,RANK(P2313,(N2313:P2313,Q2313:AE2313)),0)</f>
        <v>0</v>
      </c>
      <c r="G2313" s="1">
        <f t="shared" si="846"/>
        <v>4597</v>
      </c>
      <c r="H2313" s="2">
        <f t="shared" si="844"/>
        <v>0.22139279522250049</v>
      </c>
      <c r="I2313" s="2"/>
      <c r="J2313" s="2">
        <f t="shared" si="847"/>
        <v>0.59290117511076867</v>
      </c>
      <c r="K2313" s="2">
        <f t="shared" si="848"/>
        <v>0.37150837988826818</v>
      </c>
      <c r="L2313" s="2">
        <f t="shared" si="849"/>
        <v>0</v>
      </c>
      <c r="M2313" s="2">
        <f t="shared" si="850"/>
        <v>3.5590445000963145E-2</v>
      </c>
      <c r="N2313" s="55">
        <v>12311</v>
      </c>
      <c r="O2313" s="55">
        <v>7714</v>
      </c>
      <c r="Q2313" s="55">
        <v>720</v>
      </c>
      <c r="X2313" s="55">
        <v>19</v>
      </c>
      <c r="AG2313" s="7">
        <f>IF(Q2313&gt;0,RANK(Q2313,(N2313:P2313,Q2313:AE2313)),0)</f>
        <v>3</v>
      </c>
      <c r="AH2313" s="7">
        <f>IF(R2313&gt;0,RANK(R2313,(N2313:P2313,Q2313:AE2313)),0)</f>
        <v>0</v>
      </c>
      <c r="AI2313" s="7">
        <f>IF(T2313&gt;0,RANK(T2313,(N2313:P2313,Q2313:AE2313)),0)</f>
        <v>0</v>
      </c>
      <c r="AJ2313" s="7">
        <f>IF(S2313&gt;0,RANK(S2313,(N2313:P2313,Q2313:AE2313)),0)</f>
        <v>0</v>
      </c>
      <c r="AK2313" s="2">
        <f t="shared" si="851"/>
        <v>3.4675399730302446E-2</v>
      </c>
      <c r="AL2313" s="2">
        <f t="shared" si="852"/>
        <v>0</v>
      </c>
      <c r="AM2313" s="2">
        <f t="shared" si="853"/>
        <v>0</v>
      </c>
      <c r="AN2313" s="2">
        <f t="shared" si="854"/>
        <v>0</v>
      </c>
      <c r="AP2313" t="s">
        <v>1913</v>
      </c>
      <c r="AQ2313" t="s">
        <v>1932</v>
      </c>
      <c r="AT2313">
        <v>2</v>
      </c>
      <c r="AU2313" s="95">
        <v>51</v>
      </c>
      <c r="AV2313" s="97">
        <v>770</v>
      </c>
      <c r="AW2313" s="100">
        <f t="shared" si="855"/>
        <v>51770</v>
      </c>
      <c r="AY2313" s="7" t="s">
        <v>1943</v>
      </c>
    </row>
    <row r="2314" spans="1:51" ht="13" hidden="1" customHeight="1" outlineLevel="1">
      <c r="A2314" t="s">
        <v>896</v>
      </c>
      <c r="B2314" t="s">
        <v>1932</v>
      </c>
      <c r="C2314" s="1">
        <f t="shared" ref="C2314:C2321" si="856">SUM(N2314:AE2314)</f>
        <v>6876</v>
      </c>
      <c r="D2314" s="7">
        <f>IF(N2314&gt;0, RANK(N2314,(N2314:P2314,Q2314:AE2314)),0)</f>
        <v>2</v>
      </c>
      <c r="E2314" s="7">
        <f>IF(O2314&gt;0,RANK(O2314,(N2314:P2314,Q2314:AE2314)),0)</f>
        <v>1</v>
      </c>
      <c r="F2314" s="7">
        <f>IF(P2314&gt;0,RANK(P2314,(N2314:P2314,Q2314:AE2314)),0)</f>
        <v>0</v>
      </c>
      <c r="G2314" s="1">
        <f t="shared" si="846"/>
        <v>1164</v>
      </c>
      <c r="H2314" s="2">
        <f t="shared" si="844"/>
        <v>0.16928446771378708</v>
      </c>
      <c r="I2314" s="2"/>
      <c r="J2314" s="2">
        <f t="shared" ref="J2314:J2321" si="857">IF($C2314=0,"-",N2314/$C2314)</f>
        <v>0.39994182664339734</v>
      </c>
      <c r="K2314" s="2">
        <f t="shared" ref="K2314:K2321" si="858">IF($C2314=0,"-",O2314/$C2314)</f>
        <v>0.56922629435718441</v>
      </c>
      <c r="L2314" s="2">
        <f t="shared" ref="L2314:L2321" si="859">IF($C2314=0,"-",P2314/$C2314)</f>
        <v>0</v>
      </c>
      <c r="M2314" s="2">
        <f t="shared" ref="M2314:M2321" si="860">IF(C2314=0,"-",(1-J2314-K2314-L2314))</f>
        <v>3.0831878999418194E-2</v>
      </c>
      <c r="N2314" s="55">
        <v>2750</v>
      </c>
      <c r="O2314" s="55">
        <v>3914</v>
      </c>
      <c r="Q2314" s="55">
        <v>210</v>
      </c>
      <c r="X2314" s="55">
        <v>2</v>
      </c>
      <c r="AG2314" s="7">
        <f>IF(Q2314&gt;0,RANK(Q2314,(N2314:P2314,Q2314:AE2314)),0)</f>
        <v>3</v>
      </c>
      <c r="AH2314" s="7">
        <f>IF(R2314&gt;0,RANK(R2314,(N2314:P2314,Q2314:AE2314)),0)</f>
        <v>0</v>
      </c>
      <c r="AI2314" s="7">
        <f>IF(T2314&gt;0,RANK(T2314,(N2314:P2314,Q2314:AE2314)),0)</f>
        <v>0</v>
      </c>
      <c r="AJ2314" s="7">
        <f>IF(S2314&gt;0,RANK(S2314,(N2314:P2314,Q2314:AE2314)),0)</f>
        <v>0</v>
      </c>
      <c r="AK2314" s="2">
        <f t="shared" ref="AK2314:AK2321" si="861">IF($C2314=0,"-",Q2314/$C2314)</f>
        <v>3.0541012216404886E-2</v>
      </c>
      <c r="AL2314" s="2">
        <f t="shared" ref="AL2314:AL2321" si="862">IF($C2314=0,"-",R2314/$C2314)</f>
        <v>0</v>
      </c>
      <c r="AM2314" s="2">
        <f t="shared" ref="AM2314:AM2321" si="863">IF($C2314=0,"-",T2314/$C2314)</f>
        <v>0</v>
      </c>
      <c r="AN2314" s="2">
        <f t="shared" ref="AN2314:AN2321" si="864">IF($C2314=0,"-",S2314/$C2314)</f>
        <v>0</v>
      </c>
      <c r="AP2314" t="s">
        <v>896</v>
      </c>
      <c r="AQ2314" t="s">
        <v>1932</v>
      </c>
      <c r="AT2314">
        <v>2</v>
      </c>
      <c r="AU2314" s="95">
        <v>51</v>
      </c>
      <c r="AV2314" s="97">
        <v>775</v>
      </c>
      <c r="AW2314" s="100">
        <f t="shared" si="855"/>
        <v>51775</v>
      </c>
      <c r="AY2314" s="7" t="s">
        <v>1943</v>
      </c>
    </row>
    <row r="2315" spans="1:51" ht="13" hidden="1" customHeight="1" outlineLevel="1">
      <c r="A2315" t="s">
        <v>2457</v>
      </c>
      <c r="B2315" t="s">
        <v>1932</v>
      </c>
      <c r="C2315" s="1">
        <f t="shared" si="856"/>
        <v>6237</v>
      </c>
      <c r="D2315" s="7">
        <f>IF(N2315&gt;0, RANK(N2315,(N2315:P2315,Q2315:AE2315)),0)</f>
        <v>2</v>
      </c>
      <c r="E2315" s="7">
        <f>IF(O2315&gt;0,RANK(O2315,(N2315:P2315,Q2315:AE2315)),0)</f>
        <v>1</v>
      </c>
      <c r="F2315" s="7">
        <f>IF(P2315&gt;0,RANK(P2315,(N2315:P2315,Q2315:AE2315)),0)</f>
        <v>0</v>
      </c>
      <c r="G2315" s="1">
        <f t="shared" ref="G2315:G2321" si="865">IF(C2315&gt;0,MAX(N2315:U2315)-LARGE(N2315:U2315,2),0)</f>
        <v>35</v>
      </c>
      <c r="H2315" s="2">
        <f t="shared" si="844"/>
        <v>5.6116722783389446E-3</v>
      </c>
      <c r="I2315" s="2"/>
      <c r="J2315" s="2">
        <f t="shared" si="857"/>
        <v>0.48260381593714929</v>
      </c>
      <c r="K2315" s="2">
        <f t="shared" si="858"/>
        <v>0.48821548821548821</v>
      </c>
      <c r="L2315" s="2">
        <f t="shared" si="859"/>
        <v>0</v>
      </c>
      <c r="M2315" s="2">
        <f t="shared" si="860"/>
        <v>2.9180695847362492E-2</v>
      </c>
      <c r="N2315" s="55">
        <v>3010</v>
      </c>
      <c r="O2315" s="55">
        <v>3045</v>
      </c>
      <c r="Q2315" s="55">
        <v>175</v>
      </c>
      <c r="X2315" s="55">
        <v>7</v>
      </c>
      <c r="AG2315" s="7">
        <f>IF(Q2315&gt;0,RANK(Q2315,(N2315:P2315,Q2315:AE2315)),0)</f>
        <v>3</v>
      </c>
      <c r="AH2315" s="7">
        <f>IF(R2315&gt;0,RANK(R2315,(N2315:P2315,Q2315:AE2315)),0)</f>
        <v>0</v>
      </c>
      <c r="AI2315" s="7">
        <f>IF(T2315&gt;0,RANK(T2315,(N2315:P2315,Q2315:AE2315)),0)</f>
        <v>0</v>
      </c>
      <c r="AJ2315" s="7">
        <f>IF(S2315&gt;0,RANK(S2315,(N2315:P2315,Q2315:AE2315)),0)</f>
        <v>0</v>
      </c>
      <c r="AK2315" s="2">
        <f t="shared" si="861"/>
        <v>2.8058361391694726E-2</v>
      </c>
      <c r="AL2315" s="2">
        <f t="shared" si="862"/>
        <v>0</v>
      </c>
      <c r="AM2315" s="2">
        <f t="shared" si="863"/>
        <v>0</v>
      </c>
      <c r="AN2315" s="2">
        <f t="shared" si="864"/>
        <v>0</v>
      </c>
      <c r="AP2315" t="s">
        <v>2457</v>
      </c>
      <c r="AQ2315" t="s">
        <v>1932</v>
      </c>
      <c r="AT2315">
        <v>2</v>
      </c>
      <c r="AU2315" s="95">
        <v>51</v>
      </c>
      <c r="AV2315" s="97">
        <v>790</v>
      </c>
      <c r="AW2315" s="100">
        <f t="shared" si="855"/>
        <v>51790</v>
      </c>
      <c r="AY2315" s="7" t="s">
        <v>1943</v>
      </c>
    </row>
    <row r="2316" spans="1:51" ht="13" hidden="1" customHeight="1" outlineLevel="1">
      <c r="A2316" t="s">
        <v>57</v>
      </c>
      <c r="B2316" t="s">
        <v>1932</v>
      </c>
      <c r="C2316" s="1">
        <f t="shared" si="856"/>
        <v>24187</v>
      </c>
      <c r="D2316" s="7">
        <f>IF(N2316&gt;0, RANK(N2316,(N2316:P2316,Q2316:AE2316)),0)</f>
        <v>1</v>
      </c>
      <c r="E2316" s="7">
        <f>IF(O2316&gt;0,RANK(O2316,(N2316:P2316,Q2316:AE2316)),0)</f>
        <v>2</v>
      </c>
      <c r="F2316" s="7">
        <f>IF(P2316&gt;0,RANK(P2316,(N2316:P2316,Q2316:AE2316)),0)</f>
        <v>0</v>
      </c>
      <c r="G2316" s="1">
        <f t="shared" si="865"/>
        <v>3331</v>
      </c>
      <c r="H2316" s="2">
        <f t="shared" si="844"/>
        <v>0.13771860917021542</v>
      </c>
      <c r="I2316" s="2"/>
      <c r="J2316" s="2">
        <f t="shared" si="857"/>
        <v>0.5595154421796833</v>
      </c>
      <c r="K2316" s="2">
        <f t="shared" si="858"/>
        <v>0.42179683300946791</v>
      </c>
      <c r="L2316" s="2">
        <f t="shared" si="859"/>
        <v>0</v>
      </c>
      <c r="M2316" s="2">
        <f t="shared" si="860"/>
        <v>1.8687724810848794E-2</v>
      </c>
      <c r="N2316" s="55">
        <v>13533</v>
      </c>
      <c r="O2316" s="55">
        <v>10202</v>
      </c>
      <c r="Q2316" s="55">
        <v>435</v>
      </c>
      <c r="X2316" s="55">
        <v>17</v>
      </c>
      <c r="AG2316" s="7">
        <f>IF(Q2316&gt;0,RANK(Q2316,(N2316:P2316,Q2316:AE2316)),0)</f>
        <v>3</v>
      </c>
      <c r="AH2316" s="7">
        <f>IF(R2316&gt;0,RANK(R2316,(N2316:P2316,Q2316:AE2316)),0)</f>
        <v>0</v>
      </c>
      <c r="AI2316" s="7">
        <f>IF(T2316&gt;0,RANK(T2316,(N2316:P2316,Q2316:AE2316)),0)</f>
        <v>0</v>
      </c>
      <c r="AJ2316" s="7">
        <f>IF(S2316&gt;0,RANK(S2316,(N2316:P2316,Q2316:AE2316)),0)</f>
        <v>0</v>
      </c>
      <c r="AK2316" s="2">
        <f t="shared" si="861"/>
        <v>1.7984867904246082E-2</v>
      </c>
      <c r="AL2316" s="2">
        <f t="shared" si="862"/>
        <v>0</v>
      </c>
      <c r="AM2316" s="2">
        <f t="shared" si="863"/>
        <v>0</v>
      </c>
      <c r="AN2316" s="2">
        <f t="shared" si="864"/>
        <v>0</v>
      </c>
      <c r="AP2316" t="s">
        <v>57</v>
      </c>
      <c r="AQ2316" t="s">
        <v>1932</v>
      </c>
      <c r="AT2316">
        <v>2</v>
      </c>
      <c r="AU2316" s="95">
        <v>51</v>
      </c>
      <c r="AV2316" s="97">
        <v>800</v>
      </c>
      <c r="AW2316" s="100">
        <f t="shared" si="855"/>
        <v>51800</v>
      </c>
      <c r="AY2316" s="7" t="s">
        <v>1943</v>
      </c>
    </row>
    <row r="2317" spans="1:51" ht="13" hidden="1" customHeight="1" outlineLevel="1">
      <c r="A2317" t="s">
        <v>2299</v>
      </c>
      <c r="B2317" t="s">
        <v>1932</v>
      </c>
      <c r="C2317" s="1">
        <f t="shared" si="856"/>
        <v>106744</v>
      </c>
      <c r="D2317" s="7">
        <f>IF(N2317&gt;0, RANK(N2317,(N2317:P2317,Q2317:AE2317)),0)</f>
        <v>2</v>
      </c>
      <c r="E2317" s="7">
        <f>IF(O2317&gt;0,RANK(O2317,(N2317:P2317,Q2317:AE2317)),0)</f>
        <v>1</v>
      </c>
      <c r="F2317" s="7">
        <f>IF(P2317&gt;0,RANK(P2317,(N2317:P2317,Q2317:AE2317)),0)</f>
        <v>0</v>
      </c>
      <c r="G2317" s="1">
        <f t="shared" si="865"/>
        <v>5384</v>
      </c>
      <c r="H2317" s="2">
        <f t="shared" si="844"/>
        <v>5.0438432136700892E-2</v>
      </c>
      <c r="I2317" s="2"/>
      <c r="J2317" s="2">
        <f t="shared" si="857"/>
        <v>0.46108446376377127</v>
      </c>
      <c r="K2317" s="2">
        <f t="shared" si="858"/>
        <v>0.51152289590047217</v>
      </c>
      <c r="L2317" s="2">
        <f t="shared" si="859"/>
        <v>0</v>
      </c>
      <c r="M2317" s="2">
        <f t="shared" si="860"/>
        <v>2.7392640335756613E-2</v>
      </c>
      <c r="N2317" s="55">
        <v>49218</v>
      </c>
      <c r="O2317" s="55">
        <v>54602</v>
      </c>
      <c r="Q2317" s="55">
        <v>2863</v>
      </c>
      <c r="X2317" s="55">
        <v>61</v>
      </c>
      <c r="AG2317" s="7">
        <f>IF(Q2317&gt;0,RANK(Q2317,(N2317:P2317,Q2317:AE2317)),0)</f>
        <v>3</v>
      </c>
      <c r="AH2317" s="7">
        <f>IF(R2317&gt;0,RANK(R2317,(N2317:P2317,Q2317:AE2317)),0)</f>
        <v>0</v>
      </c>
      <c r="AI2317" s="7">
        <f>IF(T2317&gt;0,RANK(T2317,(N2317:P2317,Q2317:AE2317)),0)</f>
        <v>0</v>
      </c>
      <c r="AJ2317" s="7">
        <f>IF(S2317&gt;0,RANK(S2317,(N2317:P2317,Q2317:AE2317)),0)</f>
        <v>0</v>
      </c>
      <c r="AK2317" s="2">
        <f t="shared" si="861"/>
        <v>2.682117964475755E-2</v>
      </c>
      <c r="AL2317" s="2">
        <f t="shared" si="862"/>
        <v>0</v>
      </c>
      <c r="AM2317" s="2">
        <f t="shared" si="863"/>
        <v>0</v>
      </c>
      <c r="AN2317" s="2">
        <f t="shared" si="864"/>
        <v>0</v>
      </c>
      <c r="AP2317" t="s">
        <v>2299</v>
      </c>
      <c r="AQ2317" t="s">
        <v>1932</v>
      </c>
      <c r="AT2317">
        <v>2</v>
      </c>
      <c r="AU2317" s="95">
        <v>51</v>
      </c>
      <c r="AV2317" s="97">
        <v>810</v>
      </c>
      <c r="AW2317" s="100">
        <f t="shared" si="855"/>
        <v>51810</v>
      </c>
      <c r="AY2317" s="7" t="s">
        <v>1943</v>
      </c>
    </row>
    <row r="2318" spans="1:51" ht="13" hidden="1" customHeight="1" outlineLevel="1">
      <c r="A2318" t="s">
        <v>1974</v>
      </c>
      <c r="B2318" t="s">
        <v>1932</v>
      </c>
      <c r="C2318" s="1">
        <f t="shared" si="856"/>
        <v>4812</v>
      </c>
      <c r="D2318" s="7">
        <f>IF(N2318&gt;0, RANK(N2318,(N2318:P2318,Q2318:AE2318)),0)</f>
        <v>2</v>
      </c>
      <c r="E2318" s="7">
        <f>IF(O2318&gt;0,RANK(O2318,(N2318:P2318,Q2318:AE2318)),0)</f>
        <v>1</v>
      </c>
      <c r="F2318" s="7">
        <f>IF(P2318&gt;0,RANK(P2318,(N2318:P2318,Q2318:AE2318)),0)</f>
        <v>0</v>
      </c>
      <c r="G2318" s="1">
        <f t="shared" si="865"/>
        <v>724</v>
      </c>
      <c r="H2318" s="2">
        <f t="shared" si="844"/>
        <v>0.15045719035743974</v>
      </c>
      <c r="I2318" s="2"/>
      <c r="J2318" s="2">
        <f t="shared" si="857"/>
        <v>0.40544472152950956</v>
      </c>
      <c r="K2318" s="2">
        <f t="shared" si="858"/>
        <v>0.55590191188694926</v>
      </c>
      <c r="L2318" s="2">
        <f t="shared" si="859"/>
        <v>0</v>
      </c>
      <c r="M2318" s="2">
        <f t="shared" si="860"/>
        <v>3.8653366583541127E-2</v>
      </c>
      <c r="N2318" s="55">
        <v>1951</v>
      </c>
      <c r="O2318" s="55">
        <v>2675</v>
      </c>
      <c r="Q2318" s="55">
        <v>184</v>
      </c>
      <c r="X2318" s="55">
        <v>2</v>
      </c>
      <c r="AG2318" s="7">
        <f>IF(Q2318&gt;0,RANK(Q2318,(N2318:P2318,Q2318:AE2318)),0)</f>
        <v>3</v>
      </c>
      <c r="AH2318" s="7">
        <f>IF(R2318&gt;0,RANK(R2318,(N2318:P2318,Q2318:AE2318)),0)</f>
        <v>0</v>
      </c>
      <c r="AI2318" s="7">
        <f>IF(T2318&gt;0,RANK(T2318,(N2318:P2318,Q2318:AE2318)),0)</f>
        <v>0</v>
      </c>
      <c r="AJ2318" s="7">
        <f>IF(S2318&gt;0,RANK(S2318,(N2318:P2318,Q2318:AE2318)),0)</f>
        <v>0</v>
      </c>
      <c r="AK2318" s="2">
        <f t="shared" si="861"/>
        <v>3.8237738985868665E-2</v>
      </c>
      <c r="AL2318" s="2">
        <f t="shared" si="862"/>
        <v>0</v>
      </c>
      <c r="AM2318" s="2">
        <f t="shared" si="863"/>
        <v>0</v>
      </c>
      <c r="AN2318" s="2">
        <f t="shared" si="864"/>
        <v>0</v>
      </c>
      <c r="AP2318" t="s">
        <v>1974</v>
      </c>
      <c r="AQ2318" t="s">
        <v>1932</v>
      </c>
      <c r="AT2318">
        <v>2</v>
      </c>
      <c r="AU2318" s="95">
        <v>51</v>
      </c>
      <c r="AV2318" s="97">
        <v>820</v>
      </c>
      <c r="AW2318" s="100">
        <f t="shared" si="855"/>
        <v>51820</v>
      </c>
      <c r="AY2318" s="7" t="s">
        <v>1943</v>
      </c>
    </row>
    <row r="2319" spans="1:51" ht="13" hidden="1" customHeight="1" outlineLevel="1">
      <c r="A2319" t="s">
        <v>2249</v>
      </c>
      <c r="B2319" t="s">
        <v>1932</v>
      </c>
      <c r="C2319" s="1">
        <f t="shared" si="856"/>
        <v>3917</v>
      </c>
      <c r="D2319" s="7">
        <f>IF(N2319&gt;0, RANK(N2319,(N2319:P2319,Q2319:AE2319)),0)</f>
        <v>1</v>
      </c>
      <c r="E2319" s="7">
        <f>IF(O2319&gt;0,RANK(O2319,(N2319:P2319,Q2319:AE2319)),0)</f>
        <v>2</v>
      </c>
      <c r="F2319" s="7">
        <f>IF(P2319&gt;0,RANK(P2319,(N2319:P2319,Q2319:AE2319)),0)</f>
        <v>0</v>
      </c>
      <c r="G2319" s="1">
        <f t="shared" si="865"/>
        <v>1106</v>
      </c>
      <c r="H2319" s="2">
        <f t="shared" si="844"/>
        <v>0.28235894817462343</v>
      </c>
      <c r="I2319" s="2"/>
      <c r="J2319" s="2">
        <f t="shared" si="857"/>
        <v>0.62956344140924181</v>
      </c>
      <c r="K2319" s="2">
        <f t="shared" si="858"/>
        <v>0.34720449323461833</v>
      </c>
      <c r="L2319" s="2">
        <f t="shared" si="859"/>
        <v>0</v>
      </c>
      <c r="M2319" s="2">
        <f t="shared" si="860"/>
        <v>2.3232065356139864E-2</v>
      </c>
      <c r="N2319" s="55">
        <v>2466</v>
      </c>
      <c r="O2319" s="55">
        <v>1360</v>
      </c>
      <c r="Q2319" s="55">
        <v>88</v>
      </c>
      <c r="X2319" s="55">
        <v>3</v>
      </c>
      <c r="AG2319" s="7">
        <f>IF(Q2319&gt;0,RANK(Q2319,(N2319:P2319,Q2319:AE2319)),0)</f>
        <v>3</v>
      </c>
      <c r="AH2319" s="7">
        <f>IF(R2319&gt;0,RANK(R2319,(N2319:P2319,Q2319:AE2319)),0)</f>
        <v>0</v>
      </c>
      <c r="AI2319" s="7">
        <f>IF(T2319&gt;0,RANK(T2319,(N2319:P2319,Q2319:AE2319)),0)</f>
        <v>0</v>
      </c>
      <c r="AJ2319" s="7">
        <f>IF(S2319&gt;0,RANK(S2319,(N2319:P2319,Q2319:AE2319)),0)</f>
        <v>0</v>
      </c>
      <c r="AK2319" s="2">
        <f t="shared" si="861"/>
        <v>2.2466173091651775E-2</v>
      </c>
      <c r="AL2319" s="2">
        <f t="shared" si="862"/>
        <v>0</v>
      </c>
      <c r="AM2319" s="2">
        <f t="shared" si="863"/>
        <v>0</v>
      </c>
      <c r="AN2319" s="2">
        <f t="shared" si="864"/>
        <v>0</v>
      </c>
      <c r="AP2319" t="s">
        <v>2249</v>
      </c>
      <c r="AQ2319" t="s">
        <v>1932</v>
      </c>
      <c r="AT2319">
        <v>2</v>
      </c>
      <c r="AU2319" s="95">
        <v>51</v>
      </c>
      <c r="AV2319" s="97">
        <v>830</v>
      </c>
      <c r="AW2319" s="100">
        <f t="shared" si="855"/>
        <v>51830</v>
      </c>
      <c r="AY2319" s="7" t="s">
        <v>1943</v>
      </c>
    </row>
    <row r="2320" spans="1:51" ht="13" hidden="1" customHeight="1" outlineLevel="1">
      <c r="A2320" t="s">
        <v>376</v>
      </c>
      <c r="B2320" t="s">
        <v>1932</v>
      </c>
      <c r="C2320" s="1">
        <f t="shared" si="856"/>
        <v>5921</v>
      </c>
      <c r="D2320" s="7">
        <f>IF(N2320&gt;0, RANK(N2320,(N2320:P2320,Q2320:AE2320)),0)</f>
        <v>2</v>
      </c>
      <c r="E2320" s="7">
        <f>IF(O2320&gt;0,RANK(O2320,(N2320:P2320,Q2320:AE2320)),0)</f>
        <v>1</v>
      </c>
      <c r="F2320" s="7">
        <f>IF(P2320&gt;0,RANK(P2320,(N2320:P2320,Q2320:AE2320)),0)</f>
        <v>0</v>
      </c>
      <c r="G2320" s="1">
        <f t="shared" si="865"/>
        <v>253</v>
      </c>
      <c r="H2320" s="2">
        <f t="shared" si="844"/>
        <v>4.2729268704610711E-2</v>
      </c>
      <c r="I2320" s="2"/>
      <c r="J2320" s="2">
        <f t="shared" si="857"/>
        <v>0.46140854585374091</v>
      </c>
      <c r="K2320" s="2">
        <f t="shared" si="858"/>
        <v>0.5041378145583516</v>
      </c>
      <c r="L2320" s="2">
        <f t="shared" si="859"/>
        <v>0</v>
      </c>
      <c r="M2320" s="2">
        <f t="shared" si="860"/>
        <v>3.4453639587907481E-2</v>
      </c>
      <c r="N2320" s="55">
        <v>2732</v>
      </c>
      <c r="O2320" s="55">
        <v>2985</v>
      </c>
      <c r="Q2320" s="55">
        <v>195</v>
      </c>
      <c r="X2320" s="55">
        <v>9</v>
      </c>
      <c r="AG2320" s="7">
        <f>IF(Q2320&gt;0,RANK(Q2320,(N2320:P2320,Q2320:AE2320)),0)</f>
        <v>3</v>
      </c>
      <c r="AH2320" s="7">
        <f>IF(R2320&gt;0,RANK(R2320,(N2320:P2320,Q2320:AE2320)),0)</f>
        <v>0</v>
      </c>
      <c r="AI2320" s="7">
        <f>IF(T2320&gt;0,RANK(T2320,(N2320:P2320,Q2320:AE2320)),0)</f>
        <v>0</v>
      </c>
      <c r="AJ2320" s="7">
        <f>IF(S2320&gt;0,RANK(S2320,(N2320:P2320,Q2320:AE2320)),0)</f>
        <v>0</v>
      </c>
      <c r="AK2320" s="2">
        <f t="shared" si="861"/>
        <v>3.2933626076676235E-2</v>
      </c>
      <c r="AL2320" s="2">
        <f t="shared" si="862"/>
        <v>0</v>
      </c>
      <c r="AM2320" s="2">
        <f t="shared" si="863"/>
        <v>0</v>
      </c>
      <c r="AN2320" s="2">
        <f t="shared" si="864"/>
        <v>0</v>
      </c>
      <c r="AP2320" t="s">
        <v>376</v>
      </c>
      <c r="AQ2320" t="s">
        <v>1932</v>
      </c>
      <c r="AT2320">
        <v>2</v>
      </c>
      <c r="AU2320" s="95">
        <v>51</v>
      </c>
      <c r="AV2320" s="97">
        <v>840</v>
      </c>
      <c r="AW2320" s="100">
        <f t="shared" si="855"/>
        <v>51840</v>
      </c>
      <c r="AY2320" s="7" t="s">
        <v>1943</v>
      </c>
    </row>
    <row r="2321" spans="1:60" ht="13" customHeight="1" collapsed="1">
      <c r="A2321" t="s">
        <v>1349</v>
      </c>
      <c r="B2321" t="s">
        <v>2430</v>
      </c>
      <c r="C2321" s="1">
        <f t="shared" si="856"/>
        <v>2184473</v>
      </c>
      <c r="D2321" s="7">
        <f>IF(N2321&gt;0, RANK(N2321,(N2321:P2321,Q2321:AE2321)),0)</f>
        <v>1</v>
      </c>
      <c r="E2321" s="7">
        <f>IF(O2321&gt;0,RANK(O2321,(N2321:P2321,Q2321:AE2321)),0)</f>
        <v>2</v>
      </c>
      <c r="F2321" s="7">
        <f>IF(P2321&gt;0,RANK(P2321,(N2321:P2321,Q2321:AE2321)),0)</f>
        <v>0</v>
      </c>
      <c r="G2321" s="1">
        <f t="shared" si="865"/>
        <v>17727</v>
      </c>
      <c r="H2321" s="2">
        <f t="shared" si="844"/>
        <v>8.1150007347309851E-3</v>
      </c>
      <c r="I2321" s="2"/>
      <c r="J2321" s="2">
        <f t="shared" si="857"/>
        <v>0.49149932271994207</v>
      </c>
      <c r="K2321" s="2">
        <f t="shared" si="858"/>
        <v>0.48338432198521109</v>
      </c>
      <c r="L2321" s="2">
        <f t="shared" si="859"/>
        <v>0</v>
      </c>
      <c r="M2321" s="2">
        <f t="shared" si="860"/>
        <v>2.5116355294846904E-2</v>
      </c>
      <c r="N2321" s="58">
        <f>SUM(N2188:N2320)</f>
        <v>1073667</v>
      </c>
      <c r="O2321" s="58">
        <f>SUM(O2188:O2320)</f>
        <v>1055940</v>
      </c>
      <c r="P2321" s="58"/>
      <c r="Q2321" s="58">
        <f>SUM(Q2188:Q2320)</f>
        <v>53102</v>
      </c>
      <c r="R2321" s="58"/>
      <c r="X2321" s="58">
        <f>SUM(X2188:X2320)</f>
        <v>1764</v>
      </c>
      <c r="AG2321" s="7">
        <f>IF(Q2321&gt;0,RANK(Q2321,(N2321:P2321,Q2321:AE2321)),0)</f>
        <v>3</v>
      </c>
      <c r="AH2321" s="7">
        <f>IF(R2321&gt;0,RANK(R2321,(N2321:P2321,Q2321:AE2321)),0)</f>
        <v>0</v>
      </c>
      <c r="AI2321" s="7">
        <f>IF(T2321&gt;0,RANK(T2321,(N2321:P2321,Q2321:AE2321)),0)</f>
        <v>0</v>
      </c>
      <c r="AJ2321" s="7">
        <f>IF(S2321&gt;0,RANK(S2321,(N2321:P2321,Q2321:AE2321)),0)</f>
        <v>0</v>
      </c>
      <c r="AK2321" s="2">
        <f t="shared" si="861"/>
        <v>2.4308837875313634E-2</v>
      </c>
      <c r="AL2321" s="2">
        <f t="shared" si="862"/>
        <v>0</v>
      </c>
      <c r="AM2321" s="2">
        <f t="shared" si="863"/>
        <v>0</v>
      </c>
      <c r="AN2321" s="2">
        <f t="shared" si="864"/>
        <v>0</v>
      </c>
      <c r="AP2321" t="s">
        <v>1349</v>
      </c>
      <c r="AQ2321" t="s">
        <v>2430</v>
      </c>
      <c r="AT2321">
        <v>2</v>
      </c>
      <c r="AU2321" s="95">
        <v>51</v>
      </c>
      <c r="AV2321" s="97"/>
      <c r="AW2321" s="95">
        <v>51</v>
      </c>
      <c r="AY2321" s="7" t="s">
        <v>2180</v>
      </c>
    </row>
    <row r="2322" spans="1:60" ht="13" customHeight="1">
      <c r="C2322" s="1"/>
      <c r="E2322" s="7"/>
      <c r="F2322" s="7"/>
      <c r="I2322" s="2"/>
      <c r="AG2322" s="7"/>
      <c r="AH2322" s="7"/>
      <c r="AI2322" s="7"/>
      <c r="AJ2322" s="7"/>
      <c r="AU2322" s="95"/>
      <c r="AV2322" s="97"/>
      <c r="AW2322" s="100"/>
      <c r="BG2322" t="s">
        <v>2214</v>
      </c>
      <c r="BH2322" t="s">
        <v>2215</v>
      </c>
    </row>
    <row r="2323" spans="1:60" ht="13" hidden="1" customHeight="1" outlineLevel="1">
      <c r="A2323" t="s">
        <v>612</v>
      </c>
      <c r="B2323" t="s">
        <v>944</v>
      </c>
      <c r="C2323" s="1">
        <f t="shared" ref="C2323:C2354" si="866">SUM(N2323:AE2323)</f>
        <v>4216</v>
      </c>
      <c r="D2323" s="7">
        <f>IF(N2323&gt;0, RANK(N2323,(N2323:P2323,Q2323:AE2323)),0)</f>
        <v>2</v>
      </c>
      <c r="E2323" s="7">
        <f>IF(O2323&gt;0,RANK(O2323,(N2323:P2323,Q2323:AE2323)),0)</f>
        <v>1</v>
      </c>
      <c r="F2323" s="7">
        <f>IF(P2323&gt;0,RANK(P2323,(N2323:P2323,Q2323:AE2323)),0)</f>
        <v>0</v>
      </c>
      <c r="G2323" s="1">
        <f t="shared" ref="G2323:G2362" si="867">IF(C2323&gt;0,MAX(N2323:P2323)-LARGE(N2323:P2323,2),0)</f>
        <v>1507</v>
      </c>
      <c r="H2323" s="2">
        <f t="shared" ref="H2323:H2362" si="868">IF(C2323&gt;0,G2323/C2323,0)</f>
        <v>0.35744781783681212</v>
      </c>
      <c r="I2323" s="2"/>
      <c r="J2323" s="2">
        <f t="shared" ref="J2323:J2354" si="869">IF($C2323=0,"-",N2323/$C2323)</f>
        <v>0.30004743833017078</v>
      </c>
      <c r="K2323" s="2">
        <f t="shared" ref="K2323:K2354" si="870">IF($C2323=0,"-",O2323/$C2323)</f>
        <v>0.6574952561669829</v>
      </c>
      <c r="L2323" s="2">
        <f t="shared" ref="L2323:L2354" si="871">IF($C2323=0,"-",P2323/$C2323)</f>
        <v>0</v>
      </c>
      <c r="M2323" s="2">
        <f t="shared" ref="M2323:M2354" si="872">IF(C2323=0,"-",(1-J2323-K2323-L2323))</f>
        <v>4.2457305502846321E-2</v>
      </c>
      <c r="N2323" s="55">
        <v>1265</v>
      </c>
      <c r="O2323" s="55">
        <v>2772</v>
      </c>
      <c r="Q2323" s="55">
        <v>91</v>
      </c>
      <c r="R2323" s="55">
        <v>30</v>
      </c>
      <c r="S2323" s="55">
        <v>58</v>
      </c>
      <c r="X2323" s="55">
        <f>BG2323+BH2323</f>
        <v>0</v>
      </c>
      <c r="Y2323" s="55">
        <v>0</v>
      </c>
      <c r="Z2323" s="55">
        <v>0</v>
      </c>
      <c r="AA2323" s="55">
        <v>0</v>
      </c>
      <c r="AB2323" s="55">
        <v>0</v>
      </c>
      <c r="AG2323" s="7">
        <f>IF(Q2323&gt;0,RANK(Q2323,(N2323:P2323,Q2323:AE2323)),0)</f>
        <v>3</v>
      </c>
      <c r="AH2323" s="7">
        <f>IF(R2323&gt;0,RANK(R2323,(N2323:P2323,Q2323:AE2323)),0)</f>
        <v>5</v>
      </c>
      <c r="AI2323" s="7">
        <f>IF(T2323&gt;0,RANK(T2323,(N2323:P2323,Q2323:AE2323)),0)</f>
        <v>0</v>
      </c>
      <c r="AJ2323" s="7">
        <f>IF(S2323&gt;0,RANK(S2323,(N2323:P2323,Q2323:AE2323)),0)</f>
        <v>4</v>
      </c>
      <c r="AK2323" s="2">
        <f t="shared" ref="AK2323:AK2354" si="873">IF($C2323=0,"-",Q2323/$C2323)</f>
        <v>2.1584440227703984E-2</v>
      </c>
      <c r="AL2323" s="2">
        <f t="shared" ref="AL2323:AL2354" si="874">IF($C2323=0,"-",R2323/$C2323)</f>
        <v>7.1157495256166979E-3</v>
      </c>
      <c r="AM2323" s="2">
        <f t="shared" ref="AM2323:AM2354" si="875">IF($C2323=0,"-",T2323/$C2323)</f>
        <v>0</v>
      </c>
      <c r="AN2323" s="2">
        <f t="shared" ref="AN2323:AN2354" si="876">IF($C2323=0,"-",S2323/$C2323)</f>
        <v>1.3757115749525617E-2</v>
      </c>
      <c r="AP2323" t="s">
        <v>612</v>
      </c>
      <c r="AQ2323" t="s">
        <v>944</v>
      </c>
      <c r="AT2323">
        <v>2</v>
      </c>
      <c r="AU2323" s="95">
        <v>54</v>
      </c>
      <c r="AV2323" s="97">
        <v>1</v>
      </c>
      <c r="AW2323" s="100">
        <f t="shared" si="855"/>
        <v>54001</v>
      </c>
      <c r="AY2323" s="7" t="s">
        <v>1461</v>
      </c>
    </row>
    <row r="2324" spans="1:60" ht="13" hidden="1" customHeight="1" outlineLevel="1">
      <c r="A2324" t="s">
        <v>91</v>
      </c>
      <c r="B2324" t="s">
        <v>944</v>
      </c>
      <c r="C2324" s="1">
        <f t="shared" si="866"/>
        <v>21509</v>
      </c>
      <c r="D2324" s="7">
        <f>IF(N2324&gt;0, RANK(N2324,(N2324:P2324,Q2324:AE2324)),0)</f>
        <v>2</v>
      </c>
      <c r="E2324" s="7">
        <f>IF(O2324&gt;0,RANK(O2324,(N2324:P2324,Q2324:AE2324)),0)</f>
        <v>1</v>
      </c>
      <c r="F2324" s="7">
        <f>IF(P2324&gt;0,RANK(P2324,(N2324:P2324,Q2324:AE2324)),0)</f>
        <v>0</v>
      </c>
      <c r="G2324" s="1">
        <f t="shared" si="867"/>
        <v>8050</v>
      </c>
      <c r="H2324" s="2">
        <f t="shared" si="868"/>
        <v>0.37426193686363846</v>
      </c>
      <c r="I2324" s="2"/>
      <c r="J2324" s="2">
        <f t="shared" si="869"/>
        <v>0.29736389418383002</v>
      </c>
      <c r="K2324" s="2">
        <f t="shared" si="870"/>
        <v>0.67162583104746854</v>
      </c>
      <c r="L2324" s="2">
        <f t="shared" si="871"/>
        <v>0</v>
      </c>
      <c r="M2324" s="2">
        <f t="shared" si="872"/>
        <v>3.101027476870144E-2</v>
      </c>
      <c r="N2324" s="55">
        <v>6396</v>
      </c>
      <c r="O2324" s="55">
        <v>14446</v>
      </c>
      <c r="Q2324" s="55">
        <v>392</v>
      </c>
      <c r="R2324" s="55">
        <v>141</v>
      </c>
      <c r="S2324" s="55">
        <v>133</v>
      </c>
      <c r="X2324" s="55">
        <f t="shared" ref="X2324:X2377" si="877">BG2324+BH2324</f>
        <v>0</v>
      </c>
      <c r="Y2324" s="55">
        <v>1</v>
      </c>
      <c r="Z2324" s="55">
        <v>0</v>
      </c>
      <c r="AA2324" s="55">
        <v>0</v>
      </c>
      <c r="AB2324" s="55">
        <v>0</v>
      </c>
      <c r="AG2324" s="7">
        <f>IF(Q2324&gt;0,RANK(Q2324,(N2324:P2324,Q2324:AE2324)),0)</f>
        <v>3</v>
      </c>
      <c r="AH2324" s="7">
        <f>IF(R2324&gt;0,RANK(R2324,(N2324:P2324,Q2324:AE2324)),0)</f>
        <v>4</v>
      </c>
      <c r="AI2324" s="7">
        <f>IF(T2324&gt;0,RANK(T2324,(N2324:P2324,Q2324:AE2324)),0)</f>
        <v>0</v>
      </c>
      <c r="AJ2324" s="7">
        <f>IF(S2324&gt;0,RANK(S2324,(N2324:P2324,Q2324:AE2324)),0)</f>
        <v>5</v>
      </c>
      <c r="AK2324" s="2">
        <f t="shared" si="873"/>
        <v>1.8224929099446743E-2</v>
      </c>
      <c r="AL2324" s="2">
        <f t="shared" si="874"/>
        <v>6.5553954158724254E-3</v>
      </c>
      <c r="AM2324" s="2">
        <f t="shared" si="875"/>
        <v>0</v>
      </c>
      <c r="AN2324" s="2">
        <f t="shared" si="876"/>
        <v>6.1834580873122878E-3</v>
      </c>
      <c r="AP2324" t="s">
        <v>91</v>
      </c>
      <c r="AQ2324" t="s">
        <v>944</v>
      </c>
      <c r="AT2324">
        <v>2</v>
      </c>
      <c r="AU2324" s="95">
        <v>54</v>
      </c>
      <c r="AV2324" s="97">
        <v>3</v>
      </c>
      <c r="AW2324" s="100">
        <f t="shared" si="855"/>
        <v>54003</v>
      </c>
      <c r="AY2324" s="7" t="s">
        <v>1461</v>
      </c>
    </row>
    <row r="2325" spans="1:60" ht="13" hidden="1" customHeight="1" outlineLevel="1">
      <c r="A2325" t="s">
        <v>1318</v>
      </c>
      <c r="B2325" t="s">
        <v>944</v>
      </c>
      <c r="C2325" s="1">
        <f t="shared" si="866"/>
        <v>6462</v>
      </c>
      <c r="D2325" s="7">
        <f>IF(N2325&gt;0, RANK(N2325,(N2325:P2325,Q2325:AE2325)),0)</f>
        <v>2</v>
      </c>
      <c r="E2325" s="7">
        <f>IF(O2325&gt;0,RANK(O2325,(N2325:P2325,Q2325:AE2325)),0)</f>
        <v>1</v>
      </c>
      <c r="F2325" s="7">
        <f>IF(P2325&gt;0,RANK(P2325,(N2325:P2325,Q2325:AE2325)),0)</f>
        <v>0</v>
      </c>
      <c r="G2325" s="1">
        <f t="shared" si="867"/>
        <v>680</v>
      </c>
      <c r="H2325" s="2">
        <f t="shared" si="868"/>
        <v>0.10523057876818323</v>
      </c>
      <c r="I2325" s="2"/>
      <c r="J2325" s="2">
        <f t="shared" si="869"/>
        <v>0.43299288146084802</v>
      </c>
      <c r="K2325" s="2">
        <f t="shared" si="870"/>
        <v>0.53822346022903123</v>
      </c>
      <c r="L2325" s="2">
        <f t="shared" si="871"/>
        <v>0</v>
      </c>
      <c r="M2325" s="2">
        <f t="shared" si="872"/>
        <v>2.8783658310120752E-2</v>
      </c>
      <c r="N2325" s="55">
        <v>2798</v>
      </c>
      <c r="O2325" s="55">
        <v>3478</v>
      </c>
      <c r="Q2325" s="55">
        <v>95</v>
      </c>
      <c r="R2325" s="55">
        <v>69</v>
      </c>
      <c r="S2325" s="55">
        <v>21</v>
      </c>
      <c r="X2325" s="55">
        <f t="shared" si="877"/>
        <v>0</v>
      </c>
      <c r="Y2325" s="55">
        <v>0</v>
      </c>
      <c r="Z2325" s="55">
        <v>0</v>
      </c>
      <c r="AA2325" s="55">
        <v>1</v>
      </c>
      <c r="AB2325" s="55">
        <v>0</v>
      </c>
      <c r="AG2325" s="7">
        <f>IF(Q2325&gt;0,RANK(Q2325,(N2325:P2325,Q2325:AE2325)),0)</f>
        <v>3</v>
      </c>
      <c r="AH2325" s="7">
        <f>IF(R2325&gt;0,RANK(R2325,(N2325:P2325,Q2325:AE2325)),0)</f>
        <v>4</v>
      </c>
      <c r="AI2325" s="7">
        <f>IF(T2325&gt;0,RANK(T2325,(N2325:P2325,Q2325:AE2325)),0)</f>
        <v>0</v>
      </c>
      <c r="AJ2325" s="7">
        <f>IF(S2325&gt;0,RANK(S2325,(N2325:P2325,Q2325:AE2325)),0)</f>
        <v>5</v>
      </c>
      <c r="AK2325" s="2">
        <f t="shared" si="873"/>
        <v>1.4701330857319716E-2</v>
      </c>
      <c r="AL2325" s="2">
        <f t="shared" si="874"/>
        <v>1.0677808727948004E-2</v>
      </c>
      <c r="AM2325" s="2">
        <f t="shared" si="875"/>
        <v>0</v>
      </c>
      <c r="AN2325" s="2">
        <f t="shared" si="876"/>
        <v>3.2497678737233053E-3</v>
      </c>
      <c r="AP2325" t="s">
        <v>1318</v>
      </c>
      <c r="AQ2325" t="s">
        <v>944</v>
      </c>
      <c r="AT2325">
        <v>2</v>
      </c>
      <c r="AU2325" s="95">
        <v>54</v>
      </c>
      <c r="AV2325" s="97">
        <v>5</v>
      </c>
      <c r="AW2325" s="100">
        <f t="shared" si="855"/>
        <v>54005</v>
      </c>
      <c r="AY2325" s="7" t="s">
        <v>1461</v>
      </c>
    </row>
    <row r="2326" spans="1:60" ht="13" hidden="1" customHeight="1" outlineLevel="1">
      <c r="A2326" t="s">
        <v>2092</v>
      </c>
      <c r="B2326" t="s">
        <v>944</v>
      </c>
      <c r="C2326" s="1">
        <f t="shared" si="866"/>
        <v>3674</v>
      </c>
      <c r="D2326" s="7">
        <f>IF(N2326&gt;0, RANK(N2326,(N2326:P2326,Q2326:AE2326)),0)</f>
        <v>2</v>
      </c>
      <c r="E2326" s="7">
        <f>IF(O2326&gt;0,RANK(O2326,(N2326:P2326,Q2326:AE2326)),0)</f>
        <v>1</v>
      </c>
      <c r="F2326" s="7">
        <f>IF(P2326&gt;0,RANK(P2326,(N2326:P2326,Q2326:AE2326)),0)</f>
        <v>0</v>
      </c>
      <c r="G2326" s="1">
        <f t="shared" si="867"/>
        <v>541</v>
      </c>
      <c r="H2326" s="2">
        <f t="shared" si="868"/>
        <v>0.14725095264017421</v>
      </c>
      <c r="I2326" s="2"/>
      <c r="J2326" s="2">
        <f t="shared" si="869"/>
        <v>0.41072400653238977</v>
      </c>
      <c r="K2326" s="2">
        <f t="shared" si="870"/>
        <v>0.55797495917256401</v>
      </c>
      <c r="L2326" s="2">
        <f t="shared" si="871"/>
        <v>0</v>
      </c>
      <c r="M2326" s="2">
        <f t="shared" si="872"/>
        <v>3.130103429504616E-2</v>
      </c>
      <c r="N2326" s="55">
        <v>1509</v>
      </c>
      <c r="O2326" s="55">
        <v>2050</v>
      </c>
      <c r="Q2326" s="55">
        <v>37</v>
      </c>
      <c r="R2326" s="55">
        <v>64</v>
      </c>
      <c r="S2326" s="55">
        <v>14</v>
      </c>
      <c r="X2326" s="55">
        <f t="shared" si="877"/>
        <v>0</v>
      </c>
      <c r="Y2326" s="55">
        <v>0</v>
      </c>
      <c r="Z2326" s="55">
        <v>0</v>
      </c>
      <c r="AA2326" s="55">
        <v>0</v>
      </c>
      <c r="AB2326" s="55">
        <v>0</v>
      </c>
      <c r="AG2326" s="7">
        <f>IF(Q2326&gt;0,RANK(Q2326,(N2326:P2326,Q2326:AE2326)),0)</f>
        <v>4</v>
      </c>
      <c r="AH2326" s="7">
        <f>IF(R2326&gt;0,RANK(R2326,(N2326:P2326,Q2326:AE2326)),0)</f>
        <v>3</v>
      </c>
      <c r="AI2326" s="7">
        <f>IF(T2326&gt;0,RANK(T2326,(N2326:P2326,Q2326:AE2326)),0)</f>
        <v>0</v>
      </c>
      <c r="AJ2326" s="7">
        <f>IF(S2326&gt;0,RANK(S2326,(N2326:P2326,Q2326:AE2326)),0)</f>
        <v>5</v>
      </c>
      <c r="AK2326" s="2">
        <f t="shared" si="873"/>
        <v>1.0070767555797496E-2</v>
      </c>
      <c r="AL2326" s="2">
        <f t="shared" si="874"/>
        <v>1.7419706042460535E-2</v>
      </c>
      <c r="AM2326" s="2">
        <f t="shared" si="875"/>
        <v>0</v>
      </c>
      <c r="AN2326" s="2">
        <f t="shared" si="876"/>
        <v>3.8105606967882419E-3</v>
      </c>
      <c r="AP2326" t="s">
        <v>2092</v>
      </c>
      <c r="AQ2326" t="s">
        <v>944</v>
      </c>
      <c r="AT2326">
        <v>2</v>
      </c>
      <c r="AU2326" s="95">
        <v>54</v>
      </c>
      <c r="AV2326" s="97">
        <v>7</v>
      </c>
      <c r="AW2326" s="100">
        <f t="shared" si="855"/>
        <v>54007</v>
      </c>
      <c r="AY2326" s="7" t="s">
        <v>1461</v>
      </c>
    </row>
    <row r="2327" spans="1:60" ht="13" hidden="1" customHeight="1" outlineLevel="1">
      <c r="A2327" t="s">
        <v>343</v>
      </c>
      <c r="B2327" t="s">
        <v>944</v>
      </c>
      <c r="C2327" s="1">
        <f t="shared" si="866"/>
        <v>6363</v>
      </c>
      <c r="D2327" s="7">
        <f>IF(N2327&gt;0, RANK(N2327,(N2327:P2327,Q2327:AE2327)),0)</f>
        <v>2</v>
      </c>
      <c r="E2327" s="7">
        <f>IF(O2327&gt;0,RANK(O2327,(N2327:P2327,Q2327:AE2327)),0)</f>
        <v>1</v>
      </c>
      <c r="F2327" s="7">
        <f>IF(P2327&gt;0,RANK(P2327,(N2327:P2327,Q2327:AE2327)),0)</f>
        <v>0</v>
      </c>
      <c r="G2327" s="1">
        <f t="shared" si="867"/>
        <v>1153</v>
      </c>
      <c r="H2327" s="2">
        <f t="shared" si="868"/>
        <v>0.18120383466918119</v>
      </c>
      <c r="I2327" s="2"/>
      <c r="J2327" s="2">
        <f t="shared" si="869"/>
        <v>0.38550997956938549</v>
      </c>
      <c r="K2327" s="2">
        <f t="shared" si="870"/>
        <v>0.5667138142385667</v>
      </c>
      <c r="L2327" s="2">
        <f t="shared" si="871"/>
        <v>0</v>
      </c>
      <c r="M2327" s="2">
        <f t="shared" si="872"/>
        <v>4.777620619204781E-2</v>
      </c>
      <c r="N2327" s="55">
        <v>2453</v>
      </c>
      <c r="O2327" s="55">
        <v>3606</v>
      </c>
      <c r="Q2327" s="55">
        <v>141</v>
      </c>
      <c r="R2327" s="55">
        <v>92</v>
      </c>
      <c r="S2327" s="55">
        <v>70</v>
      </c>
      <c r="X2327" s="55">
        <f t="shared" si="877"/>
        <v>0</v>
      </c>
      <c r="Y2327" s="55">
        <v>1</v>
      </c>
      <c r="Z2327" s="55">
        <v>0</v>
      </c>
      <c r="AA2327" s="55">
        <v>0</v>
      </c>
      <c r="AB2327" s="55">
        <v>0</v>
      </c>
      <c r="AG2327" s="7">
        <f>IF(Q2327&gt;0,RANK(Q2327,(N2327:P2327,Q2327:AE2327)),0)</f>
        <v>3</v>
      </c>
      <c r="AH2327" s="7">
        <f>IF(R2327&gt;0,RANK(R2327,(N2327:P2327,Q2327:AE2327)),0)</f>
        <v>4</v>
      </c>
      <c r="AI2327" s="7">
        <f>IF(T2327&gt;0,RANK(T2327,(N2327:P2327,Q2327:AE2327)),0)</f>
        <v>0</v>
      </c>
      <c r="AJ2327" s="7">
        <f>IF(S2327&gt;0,RANK(S2327,(N2327:P2327,Q2327:AE2327)),0)</f>
        <v>5</v>
      </c>
      <c r="AK2327" s="2">
        <f t="shared" si="873"/>
        <v>2.2159358793022159E-2</v>
      </c>
      <c r="AL2327" s="2">
        <f t="shared" si="874"/>
        <v>1.4458588716014459E-2</v>
      </c>
      <c r="AM2327" s="2">
        <f t="shared" si="875"/>
        <v>0</v>
      </c>
      <c r="AN2327" s="2">
        <f t="shared" si="876"/>
        <v>1.1001100110011002E-2</v>
      </c>
      <c r="AP2327" t="s">
        <v>343</v>
      </c>
      <c r="AQ2327" t="s">
        <v>944</v>
      </c>
      <c r="AT2327">
        <v>2</v>
      </c>
      <c r="AU2327" s="95">
        <v>54</v>
      </c>
      <c r="AV2327" s="97">
        <v>9</v>
      </c>
      <c r="AW2327" s="100">
        <f t="shared" si="855"/>
        <v>54009</v>
      </c>
      <c r="AY2327" s="7" t="s">
        <v>1461</v>
      </c>
    </row>
    <row r="2328" spans="1:60" ht="13" hidden="1" customHeight="1" outlineLevel="1">
      <c r="A2328" t="s">
        <v>2143</v>
      </c>
      <c r="B2328" t="s">
        <v>944</v>
      </c>
      <c r="C2328" s="1">
        <f t="shared" si="866"/>
        <v>21229</v>
      </c>
      <c r="D2328" s="7">
        <f>IF(N2328&gt;0, RANK(N2328,(N2328:P2328,Q2328:AE2328)),0)</f>
        <v>2</v>
      </c>
      <c r="E2328" s="7">
        <f>IF(O2328&gt;0,RANK(O2328,(N2328:P2328,Q2328:AE2328)),0)</f>
        <v>1</v>
      </c>
      <c r="F2328" s="7">
        <f>IF(P2328&gt;0,RANK(P2328,(N2328:P2328,Q2328:AE2328)),0)</f>
        <v>0</v>
      </c>
      <c r="G2328" s="1">
        <f t="shared" si="867"/>
        <v>4732</v>
      </c>
      <c r="H2328" s="2">
        <f t="shared" si="868"/>
        <v>0.22290263319044704</v>
      </c>
      <c r="I2328" s="2"/>
      <c r="J2328" s="2">
        <f t="shared" si="869"/>
        <v>0.37472325592350086</v>
      </c>
      <c r="K2328" s="2">
        <f t="shared" si="870"/>
        <v>0.59762588911394787</v>
      </c>
      <c r="L2328" s="2">
        <f t="shared" si="871"/>
        <v>0</v>
      </c>
      <c r="M2328" s="2">
        <f t="shared" si="872"/>
        <v>2.7650854962551263E-2</v>
      </c>
      <c r="N2328" s="55">
        <v>7955</v>
      </c>
      <c r="O2328" s="55">
        <v>12687</v>
      </c>
      <c r="Q2328" s="55">
        <v>290</v>
      </c>
      <c r="R2328" s="55">
        <v>212</v>
      </c>
      <c r="S2328" s="55">
        <v>81</v>
      </c>
      <c r="X2328" s="55">
        <f t="shared" si="877"/>
        <v>0</v>
      </c>
      <c r="Y2328" s="55">
        <v>0</v>
      </c>
      <c r="Z2328" s="55">
        <v>0</v>
      </c>
      <c r="AA2328" s="55">
        <v>4</v>
      </c>
      <c r="AB2328" s="55">
        <v>0</v>
      </c>
      <c r="AG2328" s="7">
        <f>IF(Q2328&gt;0,RANK(Q2328,(N2328:P2328,Q2328:AE2328)),0)</f>
        <v>3</v>
      </c>
      <c r="AH2328" s="7">
        <f>IF(R2328&gt;0,RANK(R2328,(N2328:P2328,Q2328:AE2328)),0)</f>
        <v>4</v>
      </c>
      <c r="AI2328" s="7">
        <f>IF(T2328&gt;0,RANK(T2328,(N2328:P2328,Q2328:AE2328)),0)</f>
        <v>0</v>
      </c>
      <c r="AJ2328" s="7">
        <f>IF(S2328&gt;0,RANK(S2328,(N2328:P2328,Q2328:AE2328)),0)</f>
        <v>5</v>
      </c>
      <c r="AK2328" s="2">
        <f t="shared" si="873"/>
        <v>1.3660558669744218E-2</v>
      </c>
      <c r="AL2328" s="2">
        <f t="shared" si="874"/>
        <v>9.9863394413302557E-3</v>
      </c>
      <c r="AM2328" s="2">
        <f t="shared" si="875"/>
        <v>0</v>
      </c>
      <c r="AN2328" s="2">
        <f t="shared" si="876"/>
        <v>3.8155353525837297E-3</v>
      </c>
      <c r="AP2328" t="s">
        <v>2143</v>
      </c>
      <c r="AQ2328" t="s">
        <v>944</v>
      </c>
      <c r="AT2328">
        <v>2</v>
      </c>
      <c r="AU2328" s="95">
        <v>54</v>
      </c>
      <c r="AV2328" s="97">
        <v>11</v>
      </c>
      <c r="AW2328" s="100">
        <f t="shared" si="855"/>
        <v>54011</v>
      </c>
      <c r="AY2328" s="7" t="s">
        <v>1461</v>
      </c>
    </row>
    <row r="2329" spans="1:60" ht="13" hidden="1" customHeight="1" outlineLevel="1">
      <c r="A2329" t="s">
        <v>1148</v>
      </c>
      <c r="B2329" t="s">
        <v>944</v>
      </c>
      <c r="C2329" s="1">
        <f t="shared" si="866"/>
        <v>1781</v>
      </c>
      <c r="D2329" s="7">
        <f>IF(N2329&gt;0, RANK(N2329,(N2329:P2329,Q2329:AE2329)),0)</f>
        <v>2</v>
      </c>
      <c r="E2329" s="7">
        <f>IF(O2329&gt;0,RANK(O2329,(N2329:P2329,Q2329:AE2329)),0)</f>
        <v>1</v>
      </c>
      <c r="F2329" s="7">
        <f>IF(P2329&gt;0,RANK(P2329,(N2329:P2329,Q2329:AE2329)),0)</f>
        <v>0</v>
      </c>
      <c r="G2329" s="1">
        <f t="shared" si="867"/>
        <v>499</v>
      </c>
      <c r="H2329" s="2">
        <f t="shared" si="868"/>
        <v>0.28017967434025826</v>
      </c>
      <c r="I2329" s="2"/>
      <c r="J2329" s="2">
        <f t="shared" si="869"/>
        <v>0.33969679955081417</v>
      </c>
      <c r="K2329" s="2">
        <f t="shared" si="870"/>
        <v>0.61987647389107248</v>
      </c>
      <c r="L2329" s="2">
        <f t="shared" si="871"/>
        <v>0</v>
      </c>
      <c r="M2329" s="2">
        <f t="shared" si="872"/>
        <v>4.0426726558113302E-2</v>
      </c>
      <c r="N2329" s="55">
        <v>605</v>
      </c>
      <c r="O2329" s="55">
        <v>1104</v>
      </c>
      <c r="Q2329" s="55">
        <v>23</v>
      </c>
      <c r="R2329" s="55">
        <v>47</v>
      </c>
      <c r="S2329" s="55">
        <v>2</v>
      </c>
      <c r="X2329" s="55">
        <f t="shared" si="877"/>
        <v>0</v>
      </c>
      <c r="Y2329" s="55">
        <v>0</v>
      </c>
      <c r="Z2329" s="55">
        <v>0</v>
      </c>
      <c r="AA2329" s="55">
        <v>0</v>
      </c>
      <c r="AB2329" s="55">
        <v>0</v>
      </c>
      <c r="AG2329" s="7">
        <f>IF(Q2329&gt;0,RANK(Q2329,(N2329:P2329,Q2329:AE2329)),0)</f>
        <v>4</v>
      </c>
      <c r="AH2329" s="7">
        <f>IF(R2329&gt;0,RANK(R2329,(N2329:P2329,Q2329:AE2329)),0)</f>
        <v>3</v>
      </c>
      <c r="AI2329" s="7">
        <f>IF(T2329&gt;0,RANK(T2329,(N2329:P2329,Q2329:AE2329)),0)</f>
        <v>0</v>
      </c>
      <c r="AJ2329" s="7">
        <f>IF(S2329&gt;0,RANK(S2329,(N2329:P2329,Q2329:AE2329)),0)</f>
        <v>5</v>
      </c>
      <c r="AK2329" s="2">
        <f t="shared" si="873"/>
        <v>1.2914093206064009E-2</v>
      </c>
      <c r="AL2329" s="2">
        <f t="shared" si="874"/>
        <v>2.6389668725435148E-2</v>
      </c>
      <c r="AM2329" s="2">
        <f t="shared" si="875"/>
        <v>0</v>
      </c>
      <c r="AN2329" s="2">
        <f t="shared" si="876"/>
        <v>1.1229646266142617E-3</v>
      </c>
      <c r="AP2329" t="s">
        <v>1148</v>
      </c>
      <c r="AQ2329" t="s">
        <v>944</v>
      </c>
      <c r="AT2329">
        <v>2</v>
      </c>
      <c r="AU2329" s="95">
        <v>54</v>
      </c>
      <c r="AV2329" s="97">
        <v>13</v>
      </c>
      <c r="AW2329" s="100">
        <f t="shared" si="855"/>
        <v>54013</v>
      </c>
      <c r="AY2329" s="7" t="s">
        <v>1461</v>
      </c>
    </row>
    <row r="2330" spans="1:60" ht="13" hidden="1" customHeight="1" outlineLevel="1">
      <c r="A2330" t="s">
        <v>1282</v>
      </c>
      <c r="B2330" t="s">
        <v>944</v>
      </c>
      <c r="C2330" s="1">
        <f t="shared" si="866"/>
        <v>2284</v>
      </c>
      <c r="D2330" s="7">
        <f>IF(N2330&gt;0, RANK(N2330,(N2330:P2330,Q2330:AE2330)),0)</f>
        <v>2</v>
      </c>
      <c r="E2330" s="7">
        <f>IF(O2330&gt;0,RANK(O2330,(N2330:P2330,Q2330:AE2330)),0)</f>
        <v>1</v>
      </c>
      <c r="F2330" s="7">
        <f>IF(P2330&gt;0,RANK(P2330,(N2330:P2330,Q2330:AE2330)),0)</f>
        <v>0</v>
      </c>
      <c r="G2330" s="1">
        <f t="shared" si="867"/>
        <v>717</v>
      </c>
      <c r="H2330" s="2">
        <f t="shared" si="868"/>
        <v>0.31392294220665501</v>
      </c>
      <c r="I2330" s="2"/>
      <c r="J2330" s="2">
        <f t="shared" si="869"/>
        <v>0.32705779334500873</v>
      </c>
      <c r="K2330" s="2">
        <f t="shared" si="870"/>
        <v>0.64098073555166379</v>
      </c>
      <c r="L2330" s="2">
        <f t="shared" si="871"/>
        <v>0</v>
      </c>
      <c r="M2330" s="2">
        <f t="shared" si="872"/>
        <v>3.1961471103327477E-2</v>
      </c>
      <c r="N2330" s="55">
        <v>747</v>
      </c>
      <c r="O2330" s="55">
        <v>1464</v>
      </c>
      <c r="Q2330" s="55">
        <v>21</v>
      </c>
      <c r="R2330" s="55">
        <v>45</v>
      </c>
      <c r="S2330" s="55">
        <v>6</v>
      </c>
      <c r="X2330" s="55">
        <f t="shared" si="877"/>
        <v>0</v>
      </c>
      <c r="Y2330" s="55">
        <v>0</v>
      </c>
      <c r="Z2330" s="55">
        <v>0</v>
      </c>
      <c r="AA2330" s="55">
        <v>0</v>
      </c>
      <c r="AB2330" s="55">
        <v>1</v>
      </c>
      <c r="AG2330" s="7">
        <f>IF(Q2330&gt;0,RANK(Q2330,(N2330:P2330,Q2330:AE2330)),0)</f>
        <v>4</v>
      </c>
      <c r="AH2330" s="7">
        <f>IF(R2330&gt;0,RANK(R2330,(N2330:P2330,Q2330:AE2330)),0)</f>
        <v>3</v>
      </c>
      <c r="AI2330" s="7">
        <f>IF(T2330&gt;0,RANK(T2330,(N2330:P2330,Q2330:AE2330)),0)</f>
        <v>0</v>
      </c>
      <c r="AJ2330" s="7">
        <f>IF(S2330&gt;0,RANK(S2330,(N2330:P2330,Q2330:AE2330)),0)</f>
        <v>5</v>
      </c>
      <c r="AK2330" s="2">
        <f t="shared" si="873"/>
        <v>9.1943957968476358E-3</v>
      </c>
      <c r="AL2330" s="2">
        <f t="shared" si="874"/>
        <v>1.9702276707530646E-2</v>
      </c>
      <c r="AM2330" s="2">
        <f t="shared" si="875"/>
        <v>0</v>
      </c>
      <c r="AN2330" s="2">
        <f t="shared" si="876"/>
        <v>2.6269702276707531E-3</v>
      </c>
      <c r="AP2330" t="s">
        <v>1282</v>
      </c>
      <c r="AQ2330" t="s">
        <v>944</v>
      </c>
      <c r="AT2330">
        <v>2</v>
      </c>
      <c r="AU2330" s="95">
        <v>54</v>
      </c>
      <c r="AV2330" s="97">
        <v>15</v>
      </c>
      <c r="AW2330" s="100">
        <f t="shared" si="855"/>
        <v>54015</v>
      </c>
      <c r="AY2330" s="7" t="s">
        <v>1461</v>
      </c>
    </row>
    <row r="2331" spans="1:60" ht="13" hidden="1" customHeight="1" outlineLevel="1">
      <c r="A2331" t="s">
        <v>324</v>
      </c>
      <c r="B2331" t="s">
        <v>944</v>
      </c>
      <c r="C2331" s="1">
        <f t="shared" si="866"/>
        <v>1680</v>
      </c>
      <c r="D2331" s="7">
        <f>IF(N2331&gt;0, RANK(N2331,(N2331:P2331,Q2331:AE2331)),0)</f>
        <v>2</v>
      </c>
      <c r="E2331" s="7">
        <f>IF(O2331&gt;0,RANK(O2331,(N2331:P2331,Q2331:AE2331)),0)</f>
        <v>1</v>
      </c>
      <c r="F2331" s="7">
        <f>IF(P2331&gt;0,RANK(P2331,(N2331:P2331,Q2331:AE2331)),0)</f>
        <v>0</v>
      </c>
      <c r="G2331" s="1">
        <f t="shared" si="867"/>
        <v>923</v>
      </c>
      <c r="H2331" s="2">
        <f t="shared" si="868"/>
        <v>0.54940476190476195</v>
      </c>
      <c r="I2331" s="2"/>
      <c r="J2331" s="2">
        <f t="shared" si="869"/>
        <v>0.20178571428571429</v>
      </c>
      <c r="K2331" s="2">
        <f t="shared" si="870"/>
        <v>0.75119047619047619</v>
      </c>
      <c r="L2331" s="2">
        <f t="shared" si="871"/>
        <v>0</v>
      </c>
      <c r="M2331" s="2">
        <f t="shared" si="872"/>
        <v>4.7023809523809579E-2</v>
      </c>
      <c r="N2331" s="55">
        <v>339</v>
      </c>
      <c r="O2331" s="55">
        <v>1262</v>
      </c>
      <c r="Q2331" s="55">
        <v>22</v>
      </c>
      <c r="R2331" s="55">
        <v>46</v>
      </c>
      <c r="S2331" s="55">
        <v>11</v>
      </c>
      <c r="X2331" s="55">
        <f t="shared" si="877"/>
        <v>0</v>
      </c>
      <c r="Y2331" s="55">
        <v>0</v>
      </c>
      <c r="Z2331" s="55">
        <v>0</v>
      </c>
      <c r="AA2331" s="55">
        <v>0</v>
      </c>
      <c r="AB2331" s="55">
        <v>0</v>
      </c>
      <c r="AG2331" s="7">
        <f>IF(Q2331&gt;0,RANK(Q2331,(N2331:P2331,Q2331:AE2331)),0)</f>
        <v>4</v>
      </c>
      <c r="AH2331" s="7">
        <f>IF(R2331&gt;0,RANK(R2331,(N2331:P2331,Q2331:AE2331)),0)</f>
        <v>3</v>
      </c>
      <c r="AI2331" s="7">
        <f>IF(T2331&gt;0,RANK(T2331,(N2331:P2331,Q2331:AE2331)),0)</f>
        <v>0</v>
      </c>
      <c r="AJ2331" s="7">
        <f>IF(S2331&gt;0,RANK(S2331,(N2331:P2331,Q2331:AE2331)),0)</f>
        <v>5</v>
      </c>
      <c r="AK2331" s="2">
        <f t="shared" si="873"/>
        <v>1.3095238095238096E-2</v>
      </c>
      <c r="AL2331" s="2">
        <f t="shared" si="874"/>
        <v>2.7380952380952381E-2</v>
      </c>
      <c r="AM2331" s="2">
        <f t="shared" si="875"/>
        <v>0</v>
      </c>
      <c r="AN2331" s="2">
        <f t="shared" si="876"/>
        <v>6.5476190476190478E-3</v>
      </c>
      <c r="AP2331" t="s">
        <v>324</v>
      </c>
      <c r="AQ2331" t="s">
        <v>944</v>
      </c>
      <c r="AT2331">
        <v>2</v>
      </c>
      <c r="AU2331" s="95">
        <v>54</v>
      </c>
      <c r="AV2331" s="97">
        <v>17</v>
      </c>
      <c r="AW2331" s="100">
        <f t="shared" si="855"/>
        <v>54017</v>
      </c>
      <c r="AY2331" s="7" t="s">
        <v>1461</v>
      </c>
    </row>
    <row r="2332" spans="1:60" ht="13" hidden="1" customHeight="1" outlineLevel="1">
      <c r="A2332" t="s">
        <v>1929</v>
      </c>
      <c r="B2332" t="s">
        <v>944</v>
      </c>
      <c r="C2332" s="1">
        <f t="shared" si="866"/>
        <v>10226</v>
      </c>
      <c r="D2332" s="7">
        <f>IF(N2332&gt;0, RANK(N2332,(N2332:P2332,Q2332:AE2332)),0)</f>
        <v>2</v>
      </c>
      <c r="E2332" s="7">
        <f>IF(O2332&gt;0,RANK(O2332,(N2332:P2332,Q2332:AE2332)),0)</f>
        <v>1</v>
      </c>
      <c r="F2332" s="7">
        <f>IF(P2332&gt;0,RANK(P2332,(N2332:P2332,Q2332:AE2332)),0)</f>
        <v>0</v>
      </c>
      <c r="G2332" s="1">
        <f t="shared" si="867"/>
        <v>1119</v>
      </c>
      <c r="H2332" s="2">
        <f t="shared" si="868"/>
        <v>0.10942695090944651</v>
      </c>
      <c r="I2332" s="2"/>
      <c r="J2332" s="2">
        <f t="shared" si="869"/>
        <v>0.42577743008018776</v>
      </c>
      <c r="K2332" s="2">
        <f t="shared" si="870"/>
        <v>0.5352043809896343</v>
      </c>
      <c r="L2332" s="2">
        <f t="shared" si="871"/>
        <v>0</v>
      </c>
      <c r="M2332" s="2">
        <f t="shared" si="872"/>
        <v>3.9018188930177944E-2</v>
      </c>
      <c r="N2332" s="55">
        <v>4354</v>
      </c>
      <c r="O2332" s="55">
        <v>5473</v>
      </c>
      <c r="Q2332" s="55">
        <v>178</v>
      </c>
      <c r="R2332" s="55">
        <v>171</v>
      </c>
      <c r="S2332" s="55">
        <v>50</v>
      </c>
      <c r="X2332" s="55">
        <f t="shared" si="877"/>
        <v>0</v>
      </c>
      <c r="Y2332" s="55">
        <v>0</v>
      </c>
      <c r="Z2332" s="55">
        <v>0</v>
      </c>
      <c r="AA2332" s="55">
        <v>0</v>
      </c>
      <c r="AB2332" s="55">
        <v>0</v>
      </c>
      <c r="AG2332" s="7">
        <f>IF(Q2332&gt;0,RANK(Q2332,(N2332:P2332,Q2332:AE2332)),0)</f>
        <v>3</v>
      </c>
      <c r="AH2332" s="7">
        <f>IF(R2332&gt;0,RANK(R2332,(N2332:P2332,Q2332:AE2332)),0)</f>
        <v>4</v>
      </c>
      <c r="AI2332" s="7">
        <f>IF(T2332&gt;0,RANK(T2332,(N2332:P2332,Q2332:AE2332)),0)</f>
        <v>0</v>
      </c>
      <c r="AJ2332" s="7">
        <f>IF(S2332&gt;0,RANK(S2332,(N2332:P2332,Q2332:AE2332)),0)</f>
        <v>5</v>
      </c>
      <c r="AK2332" s="2">
        <f t="shared" si="873"/>
        <v>1.7406610600430274E-2</v>
      </c>
      <c r="AL2332" s="2">
        <f t="shared" si="874"/>
        <v>1.6722080970076277E-2</v>
      </c>
      <c r="AM2332" s="2">
        <f t="shared" si="875"/>
        <v>0</v>
      </c>
      <c r="AN2332" s="2">
        <f t="shared" si="876"/>
        <v>4.8894973596714259E-3</v>
      </c>
      <c r="AP2332" t="s">
        <v>1929</v>
      </c>
      <c r="AQ2332" t="s">
        <v>944</v>
      </c>
      <c r="AT2332">
        <v>2</v>
      </c>
      <c r="AU2332" s="95">
        <v>54</v>
      </c>
      <c r="AV2332" s="97">
        <v>19</v>
      </c>
      <c r="AW2332" s="100">
        <f t="shared" ref="AW2332:AW2377" si="878">1000*AU2332+AV2332</f>
        <v>54019</v>
      </c>
      <c r="AY2332" s="7" t="s">
        <v>1461</v>
      </c>
    </row>
    <row r="2333" spans="1:60" ht="13" hidden="1" customHeight="1" outlineLevel="1">
      <c r="A2333" t="s">
        <v>1912</v>
      </c>
      <c r="B2333" t="s">
        <v>944</v>
      </c>
      <c r="C2333" s="1">
        <f t="shared" si="866"/>
        <v>1687</v>
      </c>
      <c r="D2333" s="7">
        <f>IF(N2333&gt;0, RANK(N2333,(N2333:P2333,Q2333:AE2333)),0)</f>
        <v>2</v>
      </c>
      <c r="E2333" s="7">
        <f>IF(O2333&gt;0,RANK(O2333,(N2333:P2333,Q2333:AE2333)),0)</f>
        <v>1</v>
      </c>
      <c r="F2333" s="7">
        <f>IF(P2333&gt;0,RANK(P2333,(N2333:P2333,Q2333:AE2333)),0)</f>
        <v>0</v>
      </c>
      <c r="G2333" s="1">
        <f t="shared" si="867"/>
        <v>417</v>
      </c>
      <c r="H2333" s="2">
        <f t="shared" si="868"/>
        <v>0.24718435091879076</v>
      </c>
      <c r="I2333" s="2"/>
      <c r="J2333" s="2">
        <f t="shared" si="869"/>
        <v>0.33906342620035568</v>
      </c>
      <c r="K2333" s="2">
        <f t="shared" si="870"/>
        <v>0.58624777711914644</v>
      </c>
      <c r="L2333" s="2">
        <f t="shared" si="871"/>
        <v>0</v>
      </c>
      <c r="M2333" s="2">
        <f t="shared" si="872"/>
        <v>7.4688796680497882E-2</v>
      </c>
      <c r="N2333" s="55">
        <v>572</v>
      </c>
      <c r="O2333" s="55">
        <v>989</v>
      </c>
      <c r="Q2333" s="55">
        <v>33</v>
      </c>
      <c r="R2333" s="55">
        <v>80</v>
      </c>
      <c r="S2333" s="55">
        <v>13</v>
      </c>
      <c r="X2333" s="55">
        <f t="shared" si="877"/>
        <v>0</v>
      </c>
      <c r="Y2333" s="55">
        <v>0</v>
      </c>
      <c r="Z2333" s="55">
        <v>0</v>
      </c>
      <c r="AA2333" s="55">
        <v>0</v>
      </c>
      <c r="AB2333" s="55">
        <v>0</v>
      </c>
      <c r="AG2333" s="7">
        <f>IF(Q2333&gt;0,RANK(Q2333,(N2333:P2333,Q2333:AE2333)),0)</f>
        <v>4</v>
      </c>
      <c r="AH2333" s="7">
        <f>IF(R2333&gt;0,RANK(R2333,(N2333:P2333,Q2333:AE2333)),0)</f>
        <v>3</v>
      </c>
      <c r="AI2333" s="7">
        <f>IF(T2333&gt;0,RANK(T2333,(N2333:P2333,Q2333:AE2333)),0)</f>
        <v>0</v>
      </c>
      <c r="AJ2333" s="7">
        <f>IF(S2333&gt;0,RANK(S2333,(N2333:P2333,Q2333:AE2333)),0)</f>
        <v>5</v>
      </c>
      <c r="AK2333" s="2">
        <f t="shared" si="873"/>
        <v>1.956135151155898E-2</v>
      </c>
      <c r="AL2333" s="2">
        <f t="shared" si="874"/>
        <v>4.7421458209839951E-2</v>
      </c>
      <c r="AM2333" s="2">
        <f t="shared" si="875"/>
        <v>0</v>
      </c>
      <c r="AN2333" s="2">
        <f t="shared" si="876"/>
        <v>7.7059869590989927E-3</v>
      </c>
      <c r="AP2333" t="s">
        <v>1912</v>
      </c>
      <c r="AQ2333" t="s">
        <v>944</v>
      </c>
      <c r="AT2333">
        <v>2</v>
      </c>
      <c r="AU2333" s="95">
        <v>54</v>
      </c>
      <c r="AV2333" s="97">
        <v>21</v>
      </c>
      <c r="AW2333" s="100">
        <f t="shared" si="878"/>
        <v>54021</v>
      </c>
      <c r="AY2333" s="7" t="s">
        <v>1461</v>
      </c>
    </row>
    <row r="2334" spans="1:60" ht="13" hidden="1" customHeight="1" outlineLevel="1">
      <c r="A2334" t="s">
        <v>1377</v>
      </c>
      <c r="B2334" t="s">
        <v>944</v>
      </c>
      <c r="C2334" s="1">
        <f t="shared" si="866"/>
        <v>2714</v>
      </c>
      <c r="D2334" s="7">
        <f>IF(N2334&gt;0, RANK(N2334,(N2334:P2334,Q2334:AE2334)),0)</f>
        <v>2</v>
      </c>
      <c r="E2334" s="7">
        <f>IF(O2334&gt;0,RANK(O2334,(N2334:P2334,Q2334:AE2334)),0)</f>
        <v>1</v>
      </c>
      <c r="F2334" s="7">
        <f>IF(P2334&gt;0,RANK(P2334,(N2334:P2334,Q2334:AE2334)),0)</f>
        <v>0</v>
      </c>
      <c r="G2334" s="1">
        <f t="shared" si="867"/>
        <v>1911</v>
      </c>
      <c r="H2334" s="2">
        <f t="shared" si="868"/>
        <v>0.70412675018422988</v>
      </c>
      <c r="I2334" s="2"/>
      <c r="J2334" s="2">
        <f t="shared" si="869"/>
        <v>0.13043478260869565</v>
      </c>
      <c r="K2334" s="2">
        <f t="shared" si="870"/>
        <v>0.83456153279292555</v>
      </c>
      <c r="L2334" s="2">
        <f t="shared" si="871"/>
        <v>0</v>
      </c>
      <c r="M2334" s="2">
        <f t="shared" si="872"/>
        <v>3.500368459837877E-2</v>
      </c>
      <c r="N2334" s="55">
        <v>354</v>
      </c>
      <c r="O2334" s="55">
        <v>2265</v>
      </c>
      <c r="Q2334" s="55">
        <v>70</v>
      </c>
      <c r="R2334" s="55">
        <v>13</v>
      </c>
      <c r="S2334" s="55">
        <v>12</v>
      </c>
      <c r="X2334" s="55">
        <f t="shared" si="877"/>
        <v>0</v>
      </c>
      <c r="Y2334" s="55">
        <v>0</v>
      </c>
      <c r="Z2334" s="55">
        <v>0</v>
      </c>
      <c r="AA2334" s="55">
        <v>0</v>
      </c>
      <c r="AB2334" s="55">
        <v>0</v>
      </c>
      <c r="AG2334" s="7">
        <f>IF(Q2334&gt;0,RANK(Q2334,(N2334:P2334,Q2334:AE2334)),0)</f>
        <v>3</v>
      </c>
      <c r="AH2334" s="7">
        <f>IF(R2334&gt;0,RANK(R2334,(N2334:P2334,Q2334:AE2334)),0)</f>
        <v>4</v>
      </c>
      <c r="AI2334" s="7">
        <f>IF(T2334&gt;0,RANK(T2334,(N2334:P2334,Q2334:AE2334)),0)</f>
        <v>0</v>
      </c>
      <c r="AJ2334" s="7">
        <f>IF(S2334&gt;0,RANK(S2334,(N2334:P2334,Q2334:AE2334)),0)</f>
        <v>5</v>
      </c>
      <c r="AK2334" s="2">
        <f t="shared" si="873"/>
        <v>2.5792188651436992E-2</v>
      </c>
      <c r="AL2334" s="2">
        <f t="shared" si="874"/>
        <v>4.7899778924097277E-3</v>
      </c>
      <c r="AM2334" s="2">
        <f t="shared" si="875"/>
        <v>0</v>
      </c>
      <c r="AN2334" s="2">
        <f t="shared" si="876"/>
        <v>4.4215180545320561E-3</v>
      </c>
      <c r="AP2334" t="s">
        <v>1377</v>
      </c>
      <c r="AQ2334" t="s">
        <v>944</v>
      </c>
      <c r="AT2334">
        <v>2</v>
      </c>
      <c r="AU2334" s="95">
        <v>54</v>
      </c>
      <c r="AV2334" s="97">
        <v>23</v>
      </c>
      <c r="AW2334" s="100">
        <f t="shared" si="878"/>
        <v>54023</v>
      </c>
      <c r="AY2334" s="7" t="s">
        <v>1461</v>
      </c>
    </row>
    <row r="2335" spans="1:60" ht="13" hidden="1" customHeight="1" outlineLevel="1">
      <c r="A2335" t="s">
        <v>1653</v>
      </c>
      <c r="B2335" t="s">
        <v>944</v>
      </c>
      <c r="C2335" s="1">
        <f t="shared" si="866"/>
        <v>9555</v>
      </c>
      <c r="D2335" s="7">
        <f>IF(N2335&gt;0, RANK(N2335,(N2335:P2335,Q2335:AE2335)),0)</f>
        <v>2</v>
      </c>
      <c r="E2335" s="7">
        <f>IF(O2335&gt;0,RANK(O2335,(N2335:P2335,Q2335:AE2335)),0)</f>
        <v>1</v>
      </c>
      <c r="F2335" s="7">
        <f>IF(P2335&gt;0,RANK(P2335,(N2335:P2335,Q2335:AE2335)),0)</f>
        <v>0</v>
      </c>
      <c r="G2335" s="1">
        <f t="shared" si="867"/>
        <v>1852</v>
      </c>
      <c r="H2335" s="2">
        <f t="shared" si="868"/>
        <v>0.19382522239665098</v>
      </c>
      <c r="I2335" s="2"/>
      <c r="J2335" s="2">
        <f t="shared" si="869"/>
        <v>0.38335949764521193</v>
      </c>
      <c r="K2335" s="2">
        <f t="shared" si="870"/>
        <v>0.57718472004186294</v>
      </c>
      <c r="L2335" s="2">
        <f t="shared" si="871"/>
        <v>0</v>
      </c>
      <c r="M2335" s="2">
        <f t="shared" si="872"/>
        <v>3.9455782312925125E-2</v>
      </c>
      <c r="N2335" s="55">
        <v>3663</v>
      </c>
      <c r="O2335" s="55">
        <v>5515</v>
      </c>
      <c r="Q2335" s="55">
        <v>168</v>
      </c>
      <c r="R2335" s="55">
        <v>155</v>
      </c>
      <c r="S2335" s="55">
        <v>54</v>
      </c>
      <c r="X2335" s="55">
        <f t="shared" si="877"/>
        <v>0</v>
      </c>
      <c r="Y2335" s="55">
        <v>0</v>
      </c>
      <c r="Z2335" s="55">
        <v>0</v>
      </c>
      <c r="AA2335" s="55">
        <v>0</v>
      </c>
      <c r="AB2335" s="55">
        <v>0</v>
      </c>
      <c r="AG2335" s="7">
        <f>IF(Q2335&gt;0,RANK(Q2335,(N2335:P2335,Q2335:AE2335)),0)</f>
        <v>3</v>
      </c>
      <c r="AH2335" s="7">
        <f>IF(R2335&gt;0,RANK(R2335,(N2335:P2335,Q2335:AE2335)),0)</f>
        <v>4</v>
      </c>
      <c r="AI2335" s="7">
        <f>IF(T2335&gt;0,RANK(T2335,(N2335:P2335,Q2335:AE2335)),0)</f>
        <v>0</v>
      </c>
      <c r="AJ2335" s="7">
        <f>IF(S2335&gt;0,RANK(S2335,(N2335:P2335,Q2335:AE2335)),0)</f>
        <v>5</v>
      </c>
      <c r="AK2335" s="2">
        <f t="shared" si="873"/>
        <v>1.7582417582417582E-2</v>
      </c>
      <c r="AL2335" s="2">
        <f t="shared" si="874"/>
        <v>1.6221873364730507E-2</v>
      </c>
      <c r="AM2335" s="2">
        <f t="shared" si="875"/>
        <v>0</v>
      </c>
      <c r="AN2335" s="2">
        <f t="shared" si="876"/>
        <v>5.6514913657770803E-3</v>
      </c>
      <c r="AP2335" t="s">
        <v>1653</v>
      </c>
      <c r="AQ2335" t="s">
        <v>944</v>
      </c>
      <c r="AT2335">
        <v>2</v>
      </c>
      <c r="AU2335" s="95">
        <v>54</v>
      </c>
      <c r="AV2335" s="97">
        <v>25</v>
      </c>
      <c r="AW2335" s="100">
        <f t="shared" si="878"/>
        <v>54025</v>
      </c>
      <c r="AY2335" s="7" t="s">
        <v>1461</v>
      </c>
    </row>
    <row r="2336" spans="1:60" ht="13" hidden="1" customHeight="1" outlineLevel="1">
      <c r="A2336" t="s">
        <v>1997</v>
      </c>
      <c r="B2336" t="s">
        <v>944</v>
      </c>
      <c r="C2336" s="1">
        <f t="shared" si="866"/>
        <v>5264</v>
      </c>
      <c r="D2336" s="7">
        <f>IF(N2336&gt;0, RANK(N2336,(N2336:P2336,Q2336:AE2336)),0)</f>
        <v>2</v>
      </c>
      <c r="E2336" s="7">
        <f>IF(O2336&gt;0,RANK(O2336,(N2336:P2336,Q2336:AE2336)),0)</f>
        <v>1</v>
      </c>
      <c r="F2336" s="7">
        <f>IF(P2336&gt;0,RANK(P2336,(N2336:P2336,Q2336:AE2336)),0)</f>
        <v>0</v>
      </c>
      <c r="G2336" s="1">
        <f t="shared" si="867"/>
        <v>2536</v>
      </c>
      <c r="H2336" s="2">
        <f t="shared" si="868"/>
        <v>0.4817629179331307</v>
      </c>
      <c r="I2336" s="2"/>
      <c r="J2336" s="2">
        <f t="shared" si="869"/>
        <v>0.23917173252279636</v>
      </c>
      <c r="K2336" s="2">
        <f t="shared" si="870"/>
        <v>0.72093465045592708</v>
      </c>
      <c r="L2336" s="2">
        <f t="shared" si="871"/>
        <v>0</v>
      </c>
      <c r="M2336" s="2">
        <f t="shared" si="872"/>
        <v>3.9893617021276584E-2</v>
      </c>
      <c r="N2336" s="55">
        <v>1259</v>
      </c>
      <c r="O2336" s="55">
        <v>3795</v>
      </c>
      <c r="Q2336" s="55">
        <v>159</v>
      </c>
      <c r="R2336" s="55">
        <v>28</v>
      </c>
      <c r="S2336" s="55">
        <v>23</v>
      </c>
      <c r="X2336" s="55">
        <f t="shared" si="877"/>
        <v>0</v>
      </c>
      <c r="Y2336" s="55">
        <v>0</v>
      </c>
      <c r="Z2336" s="55">
        <v>0</v>
      </c>
      <c r="AA2336" s="55">
        <v>0</v>
      </c>
      <c r="AB2336" s="55">
        <v>0</v>
      </c>
      <c r="AG2336" s="7">
        <f>IF(Q2336&gt;0,RANK(Q2336,(N2336:P2336,Q2336:AE2336)),0)</f>
        <v>3</v>
      </c>
      <c r="AH2336" s="7">
        <f>IF(R2336&gt;0,RANK(R2336,(N2336:P2336,Q2336:AE2336)),0)</f>
        <v>4</v>
      </c>
      <c r="AI2336" s="7">
        <f>IF(T2336&gt;0,RANK(T2336,(N2336:P2336,Q2336:AE2336)),0)</f>
        <v>0</v>
      </c>
      <c r="AJ2336" s="7">
        <f>IF(S2336&gt;0,RANK(S2336,(N2336:P2336,Q2336:AE2336)),0)</f>
        <v>5</v>
      </c>
      <c r="AK2336" s="2">
        <f t="shared" si="873"/>
        <v>3.0205167173252279E-2</v>
      </c>
      <c r="AL2336" s="2">
        <f t="shared" si="874"/>
        <v>5.3191489361702126E-3</v>
      </c>
      <c r="AM2336" s="2">
        <f t="shared" si="875"/>
        <v>0</v>
      </c>
      <c r="AN2336" s="2">
        <f t="shared" si="876"/>
        <v>4.3693009118541031E-3</v>
      </c>
      <c r="AP2336" t="s">
        <v>1997</v>
      </c>
      <c r="AQ2336" t="s">
        <v>944</v>
      </c>
      <c r="AT2336">
        <v>2</v>
      </c>
      <c r="AU2336" s="95">
        <v>54</v>
      </c>
      <c r="AV2336" s="97">
        <v>27</v>
      </c>
      <c r="AW2336" s="100">
        <f t="shared" si="878"/>
        <v>54027</v>
      </c>
      <c r="AY2336" s="7" t="s">
        <v>1461</v>
      </c>
    </row>
    <row r="2337" spans="1:51" ht="13" hidden="1" customHeight="1" outlineLevel="1">
      <c r="A2337" t="s">
        <v>12</v>
      </c>
      <c r="B2337" t="s">
        <v>944</v>
      </c>
      <c r="C2337" s="1">
        <f t="shared" si="866"/>
        <v>7657</v>
      </c>
      <c r="D2337" s="7">
        <f>IF(N2337&gt;0, RANK(N2337,(N2337:P2337,Q2337:AE2337)),0)</f>
        <v>2</v>
      </c>
      <c r="E2337" s="7">
        <f>IF(O2337&gt;0,RANK(O2337,(N2337:P2337,Q2337:AE2337)),0)</f>
        <v>1</v>
      </c>
      <c r="F2337" s="7">
        <f>IF(P2337&gt;0,RANK(P2337,(N2337:P2337,Q2337:AE2337)),0)</f>
        <v>0</v>
      </c>
      <c r="G2337" s="1">
        <f t="shared" si="867"/>
        <v>2201</v>
      </c>
      <c r="H2337" s="2">
        <f t="shared" si="868"/>
        <v>0.2874493927125506</v>
      </c>
      <c r="I2337" s="2"/>
      <c r="J2337" s="2">
        <f t="shared" si="869"/>
        <v>0.33015541334726395</v>
      </c>
      <c r="K2337" s="2">
        <f t="shared" si="870"/>
        <v>0.6176048060598146</v>
      </c>
      <c r="L2337" s="2">
        <f t="shared" si="871"/>
        <v>0</v>
      </c>
      <c r="M2337" s="2">
        <f t="shared" si="872"/>
        <v>5.2239780592921448E-2</v>
      </c>
      <c r="N2337" s="55">
        <v>2528</v>
      </c>
      <c r="O2337" s="55">
        <v>4729</v>
      </c>
      <c r="Q2337" s="55">
        <v>188</v>
      </c>
      <c r="R2337" s="55">
        <v>105</v>
      </c>
      <c r="S2337" s="55">
        <v>107</v>
      </c>
      <c r="X2337" s="55">
        <f t="shared" si="877"/>
        <v>0</v>
      </c>
      <c r="Y2337" s="55">
        <v>0</v>
      </c>
      <c r="Z2337" s="55">
        <v>0</v>
      </c>
      <c r="AA2337" s="55">
        <v>0</v>
      </c>
      <c r="AB2337" s="55">
        <v>0</v>
      </c>
      <c r="AG2337" s="7">
        <f>IF(Q2337&gt;0,RANK(Q2337,(N2337:P2337,Q2337:AE2337)),0)</f>
        <v>3</v>
      </c>
      <c r="AH2337" s="7">
        <f>IF(R2337&gt;0,RANK(R2337,(N2337:P2337,Q2337:AE2337)),0)</f>
        <v>5</v>
      </c>
      <c r="AI2337" s="7">
        <f>IF(T2337&gt;0,RANK(T2337,(N2337:P2337,Q2337:AE2337)),0)</f>
        <v>0</v>
      </c>
      <c r="AJ2337" s="7">
        <f>IF(S2337&gt;0,RANK(S2337,(N2337:P2337,Q2337:AE2337)),0)</f>
        <v>4</v>
      </c>
      <c r="AK2337" s="2">
        <f t="shared" si="873"/>
        <v>2.4552696878673109E-2</v>
      </c>
      <c r="AL2337" s="2">
        <f t="shared" si="874"/>
        <v>1.3712942405641896E-2</v>
      </c>
      <c r="AM2337" s="2">
        <f t="shared" si="875"/>
        <v>0</v>
      </c>
      <c r="AN2337" s="2">
        <f t="shared" si="876"/>
        <v>1.3974141308606504E-2</v>
      </c>
      <c r="AP2337" t="s">
        <v>12</v>
      </c>
      <c r="AQ2337" t="s">
        <v>944</v>
      </c>
      <c r="AT2337">
        <v>2</v>
      </c>
      <c r="AU2337" s="95">
        <v>54</v>
      </c>
      <c r="AV2337" s="97">
        <v>29</v>
      </c>
      <c r="AW2337" s="100">
        <f t="shared" si="878"/>
        <v>54029</v>
      </c>
      <c r="AY2337" s="7" t="s">
        <v>1461</v>
      </c>
    </row>
    <row r="2338" spans="1:51" ht="13" hidden="1" customHeight="1" outlineLevel="1">
      <c r="A2338" t="s">
        <v>735</v>
      </c>
      <c r="B2338" t="s">
        <v>944</v>
      </c>
      <c r="C2338" s="1">
        <f t="shared" si="866"/>
        <v>3387</v>
      </c>
      <c r="D2338" s="7">
        <f>IF(N2338&gt;0, RANK(N2338,(N2338:P2338,Q2338:AE2338)),0)</f>
        <v>2</v>
      </c>
      <c r="E2338" s="7">
        <f>IF(O2338&gt;0,RANK(O2338,(N2338:P2338,Q2338:AE2338)),0)</f>
        <v>1</v>
      </c>
      <c r="F2338" s="7">
        <f>IF(P2338&gt;0,RANK(P2338,(N2338:P2338,Q2338:AE2338)),0)</f>
        <v>0</v>
      </c>
      <c r="G2338" s="1">
        <f t="shared" si="867"/>
        <v>1441</v>
      </c>
      <c r="H2338" s="2">
        <f t="shared" si="868"/>
        <v>0.42545025095955125</v>
      </c>
      <c r="I2338" s="2"/>
      <c r="J2338" s="2">
        <f t="shared" si="869"/>
        <v>0.26395039858281666</v>
      </c>
      <c r="K2338" s="2">
        <f t="shared" si="870"/>
        <v>0.6894006495423679</v>
      </c>
      <c r="L2338" s="2">
        <f t="shared" si="871"/>
        <v>0</v>
      </c>
      <c r="M2338" s="2">
        <f t="shared" si="872"/>
        <v>4.6648951874815436E-2</v>
      </c>
      <c r="N2338" s="55">
        <v>894</v>
      </c>
      <c r="O2338" s="55">
        <v>2335</v>
      </c>
      <c r="Q2338" s="55">
        <v>138</v>
      </c>
      <c r="R2338" s="55">
        <v>12</v>
      </c>
      <c r="S2338" s="55">
        <v>8</v>
      </c>
      <c r="X2338" s="55">
        <f t="shared" si="877"/>
        <v>0</v>
      </c>
      <c r="Y2338" s="55">
        <v>0</v>
      </c>
      <c r="Z2338" s="55">
        <v>0</v>
      </c>
      <c r="AA2338" s="55">
        <v>0</v>
      </c>
      <c r="AB2338" s="55">
        <v>0</v>
      </c>
      <c r="AG2338" s="7">
        <f>IF(Q2338&gt;0,RANK(Q2338,(N2338:P2338,Q2338:AE2338)),0)</f>
        <v>3</v>
      </c>
      <c r="AH2338" s="7">
        <f>IF(R2338&gt;0,RANK(R2338,(N2338:P2338,Q2338:AE2338)),0)</f>
        <v>4</v>
      </c>
      <c r="AI2338" s="7">
        <f>IF(T2338&gt;0,RANK(T2338,(N2338:P2338,Q2338:AE2338)),0)</f>
        <v>0</v>
      </c>
      <c r="AJ2338" s="7">
        <f>IF(S2338&gt;0,RANK(S2338,(N2338:P2338,Q2338:AE2338)),0)</f>
        <v>5</v>
      </c>
      <c r="AK2338" s="2">
        <f t="shared" si="873"/>
        <v>4.0744021257750222E-2</v>
      </c>
      <c r="AL2338" s="2">
        <f t="shared" si="874"/>
        <v>3.5429583702391498E-3</v>
      </c>
      <c r="AM2338" s="2">
        <f t="shared" si="875"/>
        <v>0</v>
      </c>
      <c r="AN2338" s="2">
        <f t="shared" si="876"/>
        <v>2.3619722468260999E-3</v>
      </c>
      <c r="AP2338" t="s">
        <v>735</v>
      </c>
      <c r="AQ2338" t="s">
        <v>944</v>
      </c>
      <c r="AT2338">
        <v>2</v>
      </c>
      <c r="AU2338" s="95">
        <v>54</v>
      </c>
      <c r="AV2338" s="97">
        <v>31</v>
      </c>
      <c r="AW2338" s="100">
        <f t="shared" si="878"/>
        <v>54031</v>
      </c>
      <c r="AY2338" s="7" t="s">
        <v>1461</v>
      </c>
    </row>
    <row r="2339" spans="1:51" ht="13" hidden="1" customHeight="1" outlineLevel="1">
      <c r="A2339" t="s">
        <v>1378</v>
      </c>
      <c r="B2339" t="s">
        <v>944</v>
      </c>
      <c r="C2339" s="1">
        <f t="shared" si="866"/>
        <v>17954</v>
      </c>
      <c r="D2339" s="7">
        <f>IF(N2339&gt;0, RANK(N2339,(N2339:P2339,Q2339:AE2339)),0)</f>
        <v>2</v>
      </c>
      <c r="E2339" s="7">
        <f>IF(O2339&gt;0,RANK(O2339,(N2339:P2339,Q2339:AE2339)),0)</f>
        <v>1</v>
      </c>
      <c r="F2339" s="7">
        <f>IF(P2339&gt;0,RANK(P2339,(N2339:P2339,Q2339:AE2339)),0)</f>
        <v>0</v>
      </c>
      <c r="G2339" s="1">
        <f t="shared" si="867"/>
        <v>3465</v>
      </c>
      <c r="H2339" s="2">
        <f t="shared" si="868"/>
        <v>0.19299320485685642</v>
      </c>
      <c r="I2339" s="2"/>
      <c r="J2339" s="2">
        <f t="shared" si="869"/>
        <v>0.38487245182132113</v>
      </c>
      <c r="K2339" s="2">
        <f t="shared" si="870"/>
        <v>0.57786565667817757</v>
      </c>
      <c r="L2339" s="2">
        <f t="shared" si="871"/>
        <v>0</v>
      </c>
      <c r="M2339" s="2">
        <f t="shared" si="872"/>
        <v>3.7261891500501299E-2</v>
      </c>
      <c r="N2339" s="55">
        <v>6910</v>
      </c>
      <c r="O2339" s="55">
        <v>10375</v>
      </c>
      <c r="Q2339" s="55">
        <v>298</v>
      </c>
      <c r="R2339" s="55">
        <v>277</v>
      </c>
      <c r="S2339" s="55">
        <v>91</v>
      </c>
      <c r="X2339" s="55">
        <f t="shared" si="877"/>
        <v>0</v>
      </c>
      <c r="Y2339" s="55">
        <v>3</v>
      </c>
      <c r="Z2339" s="55">
        <v>0</v>
      </c>
      <c r="AA2339" s="55">
        <v>0</v>
      </c>
      <c r="AB2339" s="55">
        <v>0</v>
      </c>
      <c r="AG2339" s="7">
        <f>IF(Q2339&gt;0,RANK(Q2339,(N2339:P2339,Q2339:AE2339)),0)</f>
        <v>3</v>
      </c>
      <c r="AH2339" s="7">
        <f>IF(R2339&gt;0,RANK(R2339,(N2339:P2339,Q2339:AE2339)),0)</f>
        <v>4</v>
      </c>
      <c r="AI2339" s="7">
        <f>IF(T2339&gt;0,RANK(T2339,(N2339:P2339,Q2339:AE2339)),0)</f>
        <v>0</v>
      </c>
      <c r="AJ2339" s="7">
        <f>IF(S2339&gt;0,RANK(S2339,(N2339:P2339,Q2339:AE2339)),0)</f>
        <v>5</v>
      </c>
      <c r="AK2339" s="2">
        <f t="shared" si="873"/>
        <v>1.6597972596635847E-2</v>
      </c>
      <c r="AL2339" s="2">
        <f t="shared" si="874"/>
        <v>1.5428316809624596E-2</v>
      </c>
      <c r="AM2339" s="2">
        <f t="shared" si="875"/>
        <v>0</v>
      </c>
      <c r="AN2339" s="2">
        <f t="shared" si="876"/>
        <v>5.0685084103820879E-3</v>
      </c>
      <c r="AP2339" t="s">
        <v>1378</v>
      </c>
      <c r="AQ2339" t="s">
        <v>944</v>
      </c>
      <c r="AT2339">
        <v>2</v>
      </c>
      <c r="AU2339" s="95">
        <v>54</v>
      </c>
      <c r="AV2339" s="97">
        <v>33</v>
      </c>
      <c r="AW2339" s="100">
        <f t="shared" si="878"/>
        <v>54033</v>
      </c>
      <c r="AY2339" s="7" t="s">
        <v>1461</v>
      </c>
    </row>
    <row r="2340" spans="1:51" ht="13" hidden="1" customHeight="1" outlineLevel="1">
      <c r="A2340" t="s">
        <v>2196</v>
      </c>
      <c r="B2340" t="s">
        <v>944</v>
      </c>
      <c r="C2340" s="1">
        <f t="shared" si="866"/>
        <v>8390</v>
      </c>
      <c r="D2340" s="7">
        <f>IF(N2340&gt;0, RANK(N2340,(N2340:P2340,Q2340:AE2340)),0)</f>
        <v>2</v>
      </c>
      <c r="E2340" s="7">
        <f>IF(O2340&gt;0,RANK(O2340,(N2340:P2340,Q2340:AE2340)),0)</f>
        <v>1</v>
      </c>
      <c r="F2340" s="7">
        <f>IF(P2340&gt;0,RANK(P2340,(N2340:P2340,Q2340:AE2340)),0)</f>
        <v>0</v>
      </c>
      <c r="G2340" s="1">
        <f t="shared" si="867"/>
        <v>2777</v>
      </c>
      <c r="H2340" s="2">
        <f t="shared" si="868"/>
        <v>0.33098927294398095</v>
      </c>
      <c r="I2340" s="2"/>
      <c r="J2340" s="2">
        <f t="shared" si="869"/>
        <v>0.32145411203814067</v>
      </c>
      <c r="K2340" s="2">
        <f t="shared" si="870"/>
        <v>0.65244338498212162</v>
      </c>
      <c r="L2340" s="2">
        <f t="shared" si="871"/>
        <v>0</v>
      </c>
      <c r="M2340" s="2">
        <f t="shared" si="872"/>
        <v>2.6102502979737707E-2</v>
      </c>
      <c r="N2340" s="55">
        <v>2697</v>
      </c>
      <c r="O2340" s="55">
        <v>5474</v>
      </c>
      <c r="Q2340" s="55">
        <v>98</v>
      </c>
      <c r="R2340" s="55">
        <v>96</v>
      </c>
      <c r="S2340" s="55">
        <v>25</v>
      </c>
      <c r="X2340" s="55">
        <f t="shared" si="877"/>
        <v>0</v>
      </c>
      <c r="Y2340" s="55">
        <v>0</v>
      </c>
      <c r="Z2340" s="55">
        <v>0</v>
      </c>
      <c r="AA2340" s="55">
        <v>0</v>
      </c>
      <c r="AB2340" s="55">
        <v>0</v>
      </c>
      <c r="AG2340" s="7">
        <f>IF(Q2340&gt;0,RANK(Q2340,(N2340:P2340,Q2340:AE2340)),0)</f>
        <v>3</v>
      </c>
      <c r="AH2340" s="7">
        <f>IF(R2340&gt;0,RANK(R2340,(N2340:P2340,Q2340:AE2340)),0)</f>
        <v>4</v>
      </c>
      <c r="AI2340" s="7">
        <f>IF(T2340&gt;0,RANK(T2340,(N2340:P2340,Q2340:AE2340)),0)</f>
        <v>0</v>
      </c>
      <c r="AJ2340" s="7">
        <f>IF(S2340&gt;0,RANK(S2340,(N2340:P2340,Q2340:AE2340)),0)</f>
        <v>5</v>
      </c>
      <c r="AK2340" s="2">
        <f t="shared" si="873"/>
        <v>1.168057210965435E-2</v>
      </c>
      <c r="AL2340" s="2">
        <f t="shared" si="874"/>
        <v>1.1442193087008343E-2</v>
      </c>
      <c r="AM2340" s="2">
        <f t="shared" si="875"/>
        <v>0</v>
      </c>
      <c r="AN2340" s="2">
        <f t="shared" si="876"/>
        <v>2.9797377830750892E-3</v>
      </c>
      <c r="AP2340" t="s">
        <v>2196</v>
      </c>
      <c r="AQ2340" t="s">
        <v>944</v>
      </c>
      <c r="AT2340">
        <v>2</v>
      </c>
      <c r="AU2340" s="95">
        <v>54</v>
      </c>
      <c r="AV2340" s="97">
        <v>35</v>
      </c>
      <c r="AW2340" s="100">
        <f t="shared" si="878"/>
        <v>54035</v>
      </c>
      <c r="AY2340" s="7" t="s">
        <v>1461</v>
      </c>
    </row>
    <row r="2341" spans="1:51" ht="13" hidden="1" customHeight="1" outlineLevel="1">
      <c r="A2341" t="s">
        <v>1268</v>
      </c>
      <c r="B2341" t="s">
        <v>944</v>
      </c>
      <c r="C2341" s="1">
        <f t="shared" si="866"/>
        <v>13753</v>
      </c>
      <c r="D2341" s="7">
        <f>IF(N2341&gt;0, RANK(N2341,(N2341:P2341,Q2341:AE2341)),0)</f>
        <v>2</v>
      </c>
      <c r="E2341" s="7">
        <f>IF(O2341&gt;0,RANK(O2341,(N2341:P2341,Q2341:AE2341)),0)</f>
        <v>1</v>
      </c>
      <c r="F2341" s="7">
        <f>IF(P2341&gt;0,RANK(P2341,(N2341:P2341,Q2341:AE2341)),0)</f>
        <v>0</v>
      </c>
      <c r="G2341" s="1">
        <f t="shared" si="867"/>
        <v>2587</v>
      </c>
      <c r="H2341" s="2">
        <f t="shared" si="868"/>
        <v>0.18810441358249108</v>
      </c>
      <c r="I2341" s="2"/>
      <c r="J2341" s="2">
        <f t="shared" si="869"/>
        <v>0.38944230349741876</v>
      </c>
      <c r="K2341" s="2">
        <f t="shared" si="870"/>
        <v>0.57754671707990979</v>
      </c>
      <c r="L2341" s="2">
        <f t="shared" si="871"/>
        <v>0</v>
      </c>
      <c r="M2341" s="2">
        <f t="shared" si="872"/>
        <v>3.3010979422671394E-2</v>
      </c>
      <c r="N2341" s="55">
        <v>5356</v>
      </c>
      <c r="O2341" s="55">
        <v>7943</v>
      </c>
      <c r="Q2341" s="55">
        <v>285</v>
      </c>
      <c r="R2341" s="55">
        <v>125</v>
      </c>
      <c r="S2341" s="55">
        <v>44</v>
      </c>
      <c r="X2341" s="55">
        <f t="shared" si="877"/>
        <v>0</v>
      </c>
      <c r="Y2341" s="55">
        <v>0</v>
      </c>
      <c r="Z2341" s="55">
        <v>0</v>
      </c>
      <c r="AA2341" s="55">
        <v>0</v>
      </c>
      <c r="AB2341" s="55">
        <v>0</v>
      </c>
      <c r="AG2341" s="7">
        <f>IF(Q2341&gt;0,RANK(Q2341,(N2341:P2341,Q2341:AE2341)),0)</f>
        <v>3</v>
      </c>
      <c r="AH2341" s="7">
        <f>IF(R2341&gt;0,RANK(R2341,(N2341:P2341,Q2341:AE2341)),0)</f>
        <v>4</v>
      </c>
      <c r="AI2341" s="7">
        <f>IF(T2341&gt;0,RANK(T2341,(N2341:P2341,Q2341:AE2341)),0)</f>
        <v>0</v>
      </c>
      <c r="AJ2341" s="7">
        <f>IF(S2341&gt;0,RANK(S2341,(N2341:P2341,Q2341:AE2341)),0)</f>
        <v>5</v>
      </c>
      <c r="AK2341" s="2">
        <f t="shared" si="873"/>
        <v>2.0722751399694612E-2</v>
      </c>
      <c r="AL2341" s="2">
        <f t="shared" si="874"/>
        <v>9.0889260524976371E-3</v>
      </c>
      <c r="AM2341" s="2">
        <f t="shared" si="875"/>
        <v>0</v>
      </c>
      <c r="AN2341" s="2">
        <f t="shared" si="876"/>
        <v>3.1993019704791683E-3</v>
      </c>
      <c r="AP2341" t="s">
        <v>1268</v>
      </c>
      <c r="AQ2341" t="s">
        <v>944</v>
      </c>
      <c r="AT2341">
        <v>2</v>
      </c>
      <c r="AU2341" s="95">
        <v>54</v>
      </c>
      <c r="AV2341" s="97">
        <v>37</v>
      </c>
      <c r="AW2341" s="100">
        <f t="shared" si="878"/>
        <v>54037</v>
      </c>
      <c r="AY2341" s="7" t="s">
        <v>1461</v>
      </c>
    </row>
    <row r="2342" spans="1:51" ht="13" hidden="1" customHeight="1" outlineLevel="1">
      <c r="A2342" t="s">
        <v>1105</v>
      </c>
      <c r="B2342" t="s">
        <v>944</v>
      </c>
      <c r="C2342" s="1">
        <f t="shared" si="866"/>
        <v>53239</v>
      </c>
      <c r="D2342" s="7">
        <f>IF(N2342&gt;0, RANK(N2342,(N2342:P2342,Q2342:AE2342)),0)</f>
        <v>2</v>
      </c>
      <c r="E2342" s="7">
        <f>IF(O2342&gt;0,RANK(O2342,(N2342:P2342,Q2342:AE2342)),0)</f>
        <v>1</v>
      </c>
      <c r="F2342" s="7">
        <f>IF(P2342&gt;0,RANK(P2342,(N2342:P2342,Q2342:AE2342)),0)</f>
        <v>0</v>
      </c>
      <c r="G2342" s="1">
        <f t="shared" si="867"/>
        <v>9708</v>
      </c>
      <c r="H2342" s="2">
        <f t="shared" si="868"/>
        <v>0.18234752718871505</v>
      </c>
      <c r="I2342" s="2"/>
      <c r="J2342" s="2">
        <f t="shared" si="869"/>
        <v>0.39518022502300942</v>
      </c>
      <c r="K2342" s="2">
        <f t="shared" si="870"/>
        <v>0.57752775221172448</v>
      </c>
      <c r="L2342" s="2">
        <f t="shared" si="871"/>
        <v>0</v>
      </c>
      <c r="M2342" s="2">
        <f t="shared" si="872"/>
        <v>2.72920227652661E-2</v>
      </c>
      <c r="N2342" s="55">
        <v>21039</v>
      </c>
      <c r="O2342" s="55">
        <v>30747</v>
      </c>
      <c r="Q2342" s="55">
        <v>619</v>
      </c>
      <c r="R2342" s="55">
        <v>661</v>
      </c>
      <c r="S2342" s="55">
        <v>173</v>
      </c>
      <c r="X2342" s="55">
        <f t="shared" si="877"/>
        <v>0</v>
      </c>
      <c r="Y2342" s="55">
        <v>0</v>
      </c>
      <c r="Z2342" s="55">
        <v>0</v>
      </c>
      <c r="AA2342" s="55">
        <v>0</v>
      </c>
      <c r="AB2342" s="55">
        <v>0</v>
      </c>
      <c r="AG2342" s="7">
        <f>IF(Q2342&gt;0,RANK(Q2342,(N2342:P2342,Q2342:AE2342)),0)</f>
        <v>4</v>
      </c>
      <c r="AH2342" s="7">
        <f>IF(R2342&gt;0,RANK(R2342,(N2342:P2342,Q2342:AE2342)),0)</f>
        <v>3</v>
      </c>
      <c r="AI2342" s="7">
        <f>IF(T2342&gt;0,RANK(T2342,(N2342:P2342,Q2342:AE2342)),0)</f>
        <v>0</v>
      </c>
      <c r="AJ2342" s="7">
        <f>IF(S2342&gt;0,RANK(S2342,(N2342:P2342,Q2342:AE2342)),0)</f>
        <v>5</v>
      </c>
      <c r="AK2342" s="2">
        <f t="shared" si="873"/>
        <v>1.1626814928905502E-2</v>
      </c>
      <c r="AL2342" s="2">
        <f t="shared" si="874"/>
        <v>1.2415710287571142E-2</v>
      </c>
      <c r="AM2342" s="2">
        <f t="shared" si="875"/>
        <v>0</v>
      </c>
      <c r="AN2342" s="2">
        <f t="shared" si="876"/>
        <v>3.2494975487894211E-3</v>
      </c>
      <c r="AP2342" t="s">
        <v>1105</v>
      </c>
      <c r="AQ2342" t="s">
        <v>944</v>
      </c>
      <c r="AT2342">
        <v>2</v>
      </c>
      <c r="AU2342" s="95">
        <v>54</v>
      </c>
      <c r="AV2342" s="97">
        <v>39</v>
      </c>
      <c r="AW2342" s="100">
        <f t="shared" si="878"/>
        <v>54039</v>
      </c>
      <c r="AY2342" s="7" t="s">
        <v>1461</v>
      </c>
    </row>
    <row r="2343" spans="1:51" ht="13" hidden="1" customHeight="1" outlineLevel="1">
      <c r="A2343" t="s">
        <v>49</v>
      </c>
      <c r="B2343" t="s">
        <v>944</v>
      </c>
      <c r="C2343" s="1">
        <f t="shared" si="866"/>
        <v>4653</v>
      </c>
      <c r="D2343" s="7">
        <f>IF(N2343&gt;0, RANK(N2343,(N2343:P2343,Q2343:AE2343)),0)</f>
        <v>2</v>
      </c>
      <c r="E2343" s="7">
        <f>IF(O2343&gt;0,RANK(O2343,(N2343:P2343,Q2343:AE2343)),0)</f>
        <v>1</v>
      </c>
      <c r="F2343" s="7">
        <f>IF(P2343&gt;0,RANK(P2343,(N2343:P2343,Q2343:AE2343)),0)</f>
        <v>0</v>
      </c>
      <c r="G2343" s="1">
        <f t="shared" si="867"/>
        <v>1642</v>
      </c>
      <c r="H2343" s="2">
        <f t="shared" si="868"/>
        <v>0.35289060820975715</v>
      </c>
      <c r="I2343" s="2"/>
      <c r="J2343" s="2">
        <f t="shared" si="869"/>
        <v>0.30346013324736731</v>
      </c>
      <c r="K2343" s="2">
        <f t="shared" si="870"/>
        <v>0.65635074145712446</v>
      </c>
      <c r="L2343" s="2">
        <f t="shared" si="871"/>
        <v>0</v>
      </c>
      <c r="M2343" s="2">
        <f t="shared" si="872"/>
        <v>4.0189125295508221E-2</v>
      </c>
      <c r="N2343" s="55">
        <v>1412</v>
      </c>
      <c r="O2343" s="55">
        <v>3054</v>
      </c>
      <c r="Q2343" s="55">
        <v>59</v>
      </c>
      <c r="R2343" s="55">
        <v>101</v>
      </c>
      <c r="S2343" s="55">
        <v>25</v>
      </c>
      <c r="X2343" s="55">
        <f t="shared" si="877"/>
        <v>0</v>
      </c>
      <c r="Y2343" s="55">
        <v>2</v>
      </c>
      <c r="Z2343" s="55">
        <v>0</v>
      </c>
      <c r="AA2343" s="55">
        <v>0</v>
      </c>
      <c r="AB2343" s="55">
        <v>0</v>
      </c>
      <c r="AG2343" s="7">
        <f>IF(Q2343&gt;0,RANK(Q2343,(N2343:P2343,Q2343:AE2343)),0)</f>
        <v>4</v>
      </c>
      <c r="AH2343" s="7">
        <f>IF(R2343&gt;0,RANK(R2343,(N2343:P2343,Q2343:AE2343)),0)</f>
        <v>3</v>
      </c>
      <c r="AI2343" s="7">
        <f>IF(T2343&gt;0,RANK(T2343,(N2343:P2343,Q2343:AE2343)),0)</f>
        <v>0</v>
      </c>
      <c r="AJ2343" s="7">
        <f>IF(S2343&gt;0,RANK(S2343,(N2343:P2343,Q2343:AE2343)),0)</f>
        <v>5</v>
      </c>
      <c r="AK2343" s="2">
        <f t="shared" si="873"/>
        <v>1.2679991403395659E-2</v>
      </c>
      <c r="AL2343" s="2">
        <f t="shared" si="874"/>
        <v>2.1706425961745112E-2</v>
      </c>
      <c r="AM2343" s="2">
        <f t="shared" si="875"/>
        <v>0</v>
      </c>
      <c r="AN2343" s="2">
        <f t="shared" si="876"/>
        <v>5.3728777133032453E-3</v>
      </c>
      <c r="AP2343" t="s">
        <v>49</v>
      </c>
      <c r="AQ2343" t="s">
        <v>944</v>
      </c>
      <c r="AT2343">
        <v>2</v>
      </c>
      <c r="AU2343" s="95">
        <v>54</v>
      </c>
      <c r="AV2343" s="97">
        <v>41</v>
      </c>
      <c r="AW2343" s="100">
        <f t="shared" si="878"/>
        <v>54041</v>
      </c>
      <c r="AY2343" s="7" t="s">
        <v>1461</v>
      </c>
    </row>
    <row r="2344" spans="1:51" ht="13" hidden="1" customHeight="1" outlineLevel="1">
      <c r="A2344" t="s">
        <v>181</v>
      </c>
      <c r="B2344" t="s">
        <v>944</v>
      </c>
      <c r="C2344" s="1">
        <f t="shared" si="866"/>
        <v>4452</v>
      </c>
      <c r="D2344" s="7">
        <f>IF(N2344&gt;0, RANK(N2344,(N2344:P2344,Q2344:AE2344)),0)</f>
        <v>2</v>
      </c>
      <c r="E2344" s="7">
        <f>IF(O2344&gt;0,RANK(O2344,(N2344:P2344,Q2344:AE2344)),0)</f>
        <v>1</v>
      </c>
      <c r="F2344" s="7">
        <f>IF(P2344&gt;0,RANK(P2344,(N2344:P2344,Q2344:AE2344)),0)</f>
        <v>0</v>
      </c>
      <c r="G2344" s="1">
        <f t="shared" si="867"/>
        <v>1110</v>
      </c>
      <c r="H2344" s="2">
        <f t="shared" si="868"/>
        <v>0.24932614555256064</v>
      </c>
      <c r="I2344" s="2"/>
      <c r="J2344" s="2">
        <f t="shared" si="869"/>
        <v>0.35916442048517522</v>
      </c>
      <c r="K2344" s="2">
        <f t="shared" si="870"/>
        <v>0.60849056603773588</v>
      </c>
      <c r="L2344" s="2">
        <f t="shared" si="871"/>
        <v>0</v>
      </c>
      <c r="M2344" s="2">
        <f t="shared" si="872"/>
        <v>3.2345013477088957E-2</v>
      </c>
      <c r="N2344" s="55">
        <v>1599</v>
      </c>
      <c r="O2344" s="55">
        <v>2709</v>
      </c>
      <c r="Q2344" s="55">
        <v>71</v>
      </c>
      <c r="R2344" s="55">
        <v>54</v>
      </c>
      <c r="S2344" s="55">
        <v>19</v>
      </c>
      <c r="X2344" s="55">
        <f t="shared" si="877"/>
        <v>0</v>
      </c>
      <c r="Y2344" s="55">
        <v>0</v>
      </c>
      <c r="Z2344" s="55">
        <v>0</v>
      </c>
      <c r="AA2344" s="55">
        <v>0</v>
      </c>
      <c r="AB2344" s="55">
        <v>0</v>
      </c>
      <c r="AG2344" s="7">
        <f>IF(Q2344&gt;0,RANK(Q2344,(N2344:P2344,Q2344:AE2344)),0)</f>
        <v>3</v>
      </c>
      <c r="AH2344" s="7">
        <f>IF(R2344&gt;0,RANK(R2344,(N2344:P2344,Q2344:AE2344)),0)</f>
        <v>4</v>
      </c>
      <c r="AI2344" s="7">
        <f>IF(T2344&gt;0,RANK(T2344,(N2344:P2344,Q2344:AE2344)),0)</f>
        <v>0</v>
      </c>
      <c r="AJ2344" s="7">
        <f>IF(S2344&gt;0,RANK(S2344,(N2344:P2344,Q2344:AE2344)),0)</f>
        <v>5</v>
      </c>
      <c r="AK2344" s="2">
        <f t="shared" si="873"/>
        <v>1.5947888589398024E-2</v>
      </c>
      <c r="AL2344" s="2">
        <f t="shared" si="874"/>
        <v>1.2129380053908356E-2</v>
      </c>
      <c r="AM2344" s="2">
        <f t="shared" si="875"/>
        <v>0</v>
      </c>
      <c r="AN2344" s="2">
        <f t="shared" si="876"/>
        <v>4.2677448337825694E-3</v>
      </c>
      <c r="AP2344" t="s">
        <v>181</v>
      </c>
      <c r="AQ2344" t="s">
        <v>944</v>
      </c>
      <c r="AT2344">
        <v>2</v>
      </c>
      <c r="AU2344" s="95">
        <v>54</v>
      </c>
      <c r="AV2344" s="97">
        <v>43</v>
      </c>
      <c r="AW2344" s="100">
        <f t="shared" si="878"/>
        <v>54043</v>
      </c>
      <c r="AY2344" s="7" t="s">
        <v>1461</v>
      </c>
    </row>
    <row r="2345" spans="1:51" ht="13" hidden="1" customHeight="1" outlineLevel="1">
      <c r="A2345" t="s">
        <v>1936</v>
      </c>
      <c r="B2345" t="s">
        <v>944</v>
      </c>
      <c r="C2345" s="1">
        <f t="shared" si="866"/>
        <v>7643</v>
      </c>
      <c r="D2345" s="7">
        <f>IF(N2345&gt;0, RANK(N2345,(N2345:P2345,Q2345:AE2345)),0)</f>
        <v>2</v>
      </c>
      <c r="E2345" s="7">
        <f>IF(O2345&gt;0,RANK(O2345,(N2345:P2345,Q2345:AE2345)),0)</f>
        <v>1</v>
      </c>
      <c r="F2345" s="7">
        <f>IF(P2345&gt;0,RANK(P2345,(N2345:P2345,Q2345:AE2345)),0)</f>
        <v>0</v>
      </c>
      <c r="G2345" s="1">
        <f t="shared" si="867"/>
        <v>1920</v>
      </c>
      <c r="H2345" s="2">
        <f t="shared" si="868"/>
        <v>0.25121025775219152</v>
      </c>
      <c r="I2345" s="2"/>
      <c r="J2345" s="2">
        <f t="shared" si="869"/>
        <v>0.36373151903702733</v>
      </c>
      <c r="K2345" s="2">
        <f t="shared" si="870"/>
        <v>0.61494177678921891</v>
      </c>
      <c r="L2345" s="2">
        <f t="shared" si="871"/>
        <v>0</v>
      </c>
      <c r="M2345" s="2">
        <f t="shared" si="872"/>
        <v>2.1326704173753708E-2</v>
      </c>
      <c r="N2345" s="55">
        <v>2780</v>
      </c>
      <c r="O2345" s="55">
        <v>4700</v>
      </c>
      <c r="Q2345" s="55">
        <v>79</v>
      </c>
      <c r="R2345" s="55">
        <v>51</v>
      </c>
      <c r="S2345" s="55">
        <v>29</v>
      </c>
      <c r="X2345" s="55">
        <f t="shared" si="877"/>
        <v>0</v>
      </c>
      <c r="Y2345" s="55">
        <v>0</v>
      </c>
      <c r="Z2345" s="55">
        <v>3</v>
      </c>
      <c r="AA2345" s="55">
        <v>1</v>
      </c>
      <c r="AB2345" s="55">
        <v>0</v>
      </c>
      <c r="AG2345" s="7">
        <f>IF(Q2345&gt;0,RANK(Q2345,(N2345:P2345,Q2345:AE2345)),0)</f>
        <v>3</v>
      </c>
      <c r="AH2345" s="7">
        <f>IF(R2345&gt;0,RANK(R2345,(N2345:P2345,Q2345:AE2345)),0)</f>
        <v>4</v>
      </c>
      <c r="AI2345" s="7">
        <f>IF(T2345&gt;0,RANK(T2345,(N2345:P2345,Q2345:AE2345)),0)</f>
        <v>0</v>
      </c>
      <c r="AJ2345" s="7">
        <f>IF(S2345&gt;0,RANK(S2345,(N2345:P2345,Q2345:AE2345)),0)</f>
        <v>5</v>
      </c>
      <c r="AK2345" s="2">
        <f t="shared" si="873"/>
        <v>1.0336255397095382E-2</v>
      </c>
      <c r="AL2345" s="2">
        <f t="shared" si="874"/>
        <v>6.6727724715425884E-3</v>
      </c>
      <c r="AM2345" s="2">
        <f t="shared" si="875"/>
        <v>0</v>
      </c>
      <c r="AN2345" s="2">
        <f t="shared" si="876"/>
        <v>3.7943216014653934E-3</v>
      </c>
      <c r="AP2345" t="s">
        <v>1936</v>
      </c>
      <c r="AQ2345" t="s">
        <v>944</v>
      </c>
      <c r="AT2345">
        <v>2</v>
      </c>
      <c r="AU2345" s="95">
        <v>54</v>
      </c>
      <c r="AV2345" s="97">
        <v>45</v>
      </c>
      <c r="AW2345" s="100">
        <f t="shared" si="878"/>
        <v>54045</v>
      </c>
      <c r="AY2345" s="7" t="s">
        <v>1461</v>
      </c>
    </row>
    <row r="2346" spans="1:51" ht="13" hidden="1" customHeight="1" outlineLevel="1">
      <c r="A2346" t="s">
        <v>1660</v>
      </c>
      <c r="B2346" t="s">
        <v>944</v>
      </c>
      <c r="C2346" s="1">
        <f t="shared" si="866"/>
        <v>3613</v>
      </c>
      <c r="D2346" s="7">
        <f>IF(N2346&gt;0, RANK(N2346,(N2346:P2346,Q2346:AE2346)),0)</f>
        <v>2</v>
      </c>
      <c r="E2346" s="7">
        <f>IF(O2346&gt;0,RANK(O2346,(N2346:P2346,Q2346:AE2346)),0)</f>
        <v>1</v>
      </c>
      <c r="F2346" s="7">
        <f>IF(P2346&gt;0,RANK(P2346,(N2346:P2346,Q2346:AE2346)),0)</f>
        <v>0</v>
      </c>
      <c r="G2346" s="1">
        <f t="shared" si="867"/>
        <v>294</v>
      </c>
      <c r="H2346" s="2">
        <f t="shared" si="868"/>
        <v>8.137282037088292E-2</v>
      </c>
      <c r="I2346" s="2"/>
      <c r="J2346" s="2">
        <f t="shared" si="869"/>
        <v>0.44699695543869361</v>
      </c>
      <c r="K2346" s="2">
        <f t="shared" si="870"/>
        <v>0.52836977580957656</v>
      </c>
      <c r="L2346" s="2">
        <f t="shared" si="871"/>
        <v>0</v>
      </c>
      <c r="M2346" s="2">
        <f t="shared" si="872"/>
        <v>2.4633268751729775E-2</v>
      </c>
      <c r="N2346" s="55">
        <v>1615</v>
      </c>
      <c r="O2346" s="55">
        <v>1909</v>
      </c>
      <c r="Q2346" s="55">
        <v>44</v>
      </c>
      <c r="R2346" s="55">
        <v>25</v>
      </c>
      <c r="S2346" s="55">
        <v>19</v>
      </c>
      <c r="X2346" s="55">
        <f t="shared" si="877"/>
        <v>0</v>
      </c>
      <c r="Y2346" s="55">
        <v>0</v>
      </c>
      <c r="Z2346" s="55">
        <v>1</v>
      </c>
      <c r="AA2346" s="55">
        <v>0</v>
      </c>
      <c r="AB2346" s="55">
        <v>0</v>
      </c>
      <c r="AG2346" s="7">
        <f>IF(Q2346&gt;0,RANK(Q2346,(N2346:P2346,Q2346:AE2346)),0)</f>
        <v>3</v>
      </c>
      <c r="AH2346" s="7">
        <f>IF(R2346&gt;0,RANK(R2346,(N2346:P2346,Q2346:AE2346)),0)</f>
        <v>4</v>
      </c>
      <c r="AI2346" s="7">
        <f>IF(T2346&gt;0,RANK(T2346,(N2346:P2346,Q2346:AE2346)),0)</f>
        <v>0</v>
      </c>
      <c r="AJ2346" s="7">
        <f>IF(S2346&gt;0,RANK(S2346,(N2346:P2346,Q2346:AE2346)),0)</f>
        <v>5</v>
      </c>
      <c r="AK2346" s="2">
        <f t="shared" si="873"/>
        <v>1.2178245225574315E-2</v>
      </c>
      <c r="AL2346" s="2">
        <f t="shared" si="874"/>
        <v>6.919457514530861E-3</v>
      </c>
      <c r="AM2346" s="2">
        <f t="shared" si="875"/>
        <v>0</v>
      </c>
      <c r="AN2346" s="2">
        <f t="shared" si="876"/>
        <v>5.2587877110434542E-3</v>
      </c>
      <c r="AP2346" t="s">
        <v>1660</v>
      </c>
      <c r="AQ2346" t="s">
        <v>944</v>
      </c>
      <c r="AT2346">
        <v>2</v>
      </c>
      <c r="AU2346" s="95">
        <v>54</v>
      </c>
      <c r="AV2346" s="97">
        <v>47</v>
      </c>
      <c r="AW2346" s="100">
        <f t="shared" si="878"/>
        <v>54047</v>
      </c>
      <c r="AY2346" s="7" t="s">
        <v>1461</v>
      </c>
    </row>
    <row r="2347" spans="1:51" ht="13" hidden="1" customHeight="1" outlineLevel="1">
      <c r="A2347" t="s">
        <v>2300</v>
      </c>
      <c r="B2347" t="s">
        <v>944</v>
      </c>
      <c r="C2347" s="1">
        <f t="shared" si="866"/>
        <v>14403</v>
      </c>
      <c r="D2347" s="7">
        <f>IF(N2347&gt;0, RANK(N2347,(N2347:P2347,Q2347:AE2347)),0)</f>
        <v>2</v>
      </c>
      <c r="E2347" s="7">
        <f>IF(O2347&gt;0,RANK(O2347,(N2347:P2347,Q2347:AE2347)),0)</f>
        <v>1</v>
      </c>
      <c r="F2347" s="7">
        <f>IF(P2347&gt;0,RANK(P2347,(N2347:P2347,Q2347:AE2347)),0)</f>
        <v>0</v>
      </c>
      <c r="G2347" s="1">
        <f t="shared" si="867"/>
        <v>754</v>
      </c>
      <c r="H2347" s="2">
        <f t="shared" si="868"/>
        <v>5.2350204818440604E-2</v>
      </c>
      <c r="I2347" s="2"/>
      <c r="J2347" s="2">
        <f t="shared" si="869"/>
        <v>0.45650211761438592</v>
      </c>
      <c r="K2347" s="2">
        <f t="shared" si="870"/>
        <v>0.50885232243282652</v>
      </c>
      <c r="L2347" s="2">
        <f t="shared" si="871"/>
        <v>0</v>
      </c>
      <c r="M2347" s="2">
        <f t="shared" si="872"/>
        <v>3.4645559952787508E-2</v>
      </c>
      <c r="N2347" s="55">
        <v>6575</v>
      </c>
      <c r="O2347" s="55">
        <v>7329</v>
      </c>
      <c r="Q2347" s="55">
        <v>274</v>
      </c>
      <c r="R2347" s="55">
        <v>155</v>
      </c>
      <c r="S2347" s="55">
        <v>69</v>
      </c>
      <c r="X2347" s="55">
        <f t="shared" si="877"/>
        <v>0</v>
      </c>
      <c r="Y2347" s="55">
        <v>1</v>
      </c>
      <c r="Z2347" s="55">
        <v>0</v>
      </c>
      <c r="AA2347" s="55">
        <v>0</v>
      </c>
      <c r="AB2347" s="55">
        <v>0</v>
      </c>
      <c r="AG2347" s="7">
        <f>IF(Q2347&gt;0,RANK(Q2347,(N2347:P2347,Q2347:AE2347)),0)</f>
        <v>3</v>
      </c>
      <c r="AH2347" s="7">
        <f>IF(R2347&gt;0,RANK(R2347,(N2347:P2347,Q2347:AE2347)),0)</f>
        <v>4</v>
      </c>
      <c r="AI2347" s="7">
        <f>IF(T2347&gt;0,RANK(T2347,(N2347:P2347,Q2347:AE2347)),0)</f>
        <v>0</v>
      </c>
      <c r="AJ2347" s="7">
        <f>IF(S2347&gt;0,RANK(S2347,(N2347:P2347,Q2347:AE2347)),0)</f>
        <v>5</v>
      </c>
      <c r="AK2347" s="2">
        <f t="shared" si="873"/>
        <v>1.9023814483093801E-2</v>
      </c>
      <c r="AL2347" s="2">
        <f t="shared" si="874"/>
        <v>1.0761646879122405E-2</v>
      </c>
      <c r="AM2347" s="2">
        <f t="shared" si="875"/>
        <v>0</v>
      </c>
      <c r="AN2347" s="2">
        <f t="shared" si="876"/>
        <v>4.7906686107061025E-3</v>
      </c>
      <c r="AP2347" t="s">
        <v>2300</v>
      </c>
      <c r="AQ2347" t="s">
        <v>944</v>
      </c>
      <c r="AT2347">
        <v>2</v>
      </c>
      <c r="AU2347" s="95">
        <v>54</v>
      </c>
      <c r="AV2347" s="97">
        <v>49</v>
      </c>
      <c r="AW2347" s="100">
        <f t="shared" si="878"/>
        <v>54049</v>
      </c>
      <c r="AY2347" s="7" t="s">
        <v>1461</v>
      </c>
    </row>
    <row r="2348" spans="1:51" ht="13" hidden="1" customHeight="1" outlineLevel="1">
      <c r="A2348" t="s">
        <v>966</v>
      </c>
      <c r="B2348" t="s">
        <v>944</v>
      </c>
      <c r="C2348" s="1">
        <f t="shared" si="866"/>
        <v>8432</v>
      </c>
      <c r="D2348" s="7">
        <f>IF(N2348&gt;0, RANK(N2348,(N2348:P2348,Q2348:AE2348)),0)</f>
        <v>2</v>
      </c>
      <c r="E2348" s="7">
        <f>IF(O2348&gt;0,RANK(O2348,(N2348:P2348,Q2348:AE2348)),0)</f>
        <v>1</v>
      </c>
      <c r="F2348" s="7">
        <f>IF(P2348&gt;0,RANK(P2348,(N2348:P2348,Q2348:AE2348)),0)</f>
        <v>0</v>
      </c>
      <c r="G2348" s="1">
        <f t="shared" si="867"/>
        <v>2983</v>
      </c>
      <c r="H2348" s="2">
        <f t="shared" si="868"/>
        <v>0.35377134724857684</v>
      </c>
      <c r="I2348" s="2"/>
      <c r="J2348" s="2">
        <f t="shared" si="869"/>
        <v>0.30917931688804556</v>
      </c>
      <c r="K2348" s="2">
        <f t="shared" si="870"/>
        <v>0.6629506641366224</v>
      </c>
      <c r="L2348" s="2">
        <f t="shared" si="871"/>
        <v>0</v>
      </c>
      <c r="M2348" s="2">
        <f t="shared" si="872"/>
        <v>2.7870018975332034E-2</v>
      </c>
      <c r="N2348" s="55">
        <v>2607</v>
      </c>
      <c r="O2348" s="55">
        <v>5590</v>
      </c>
      <c r="Q2348" s="55">
        <v>116</v>
      </c>
      <c r="R2348" s="55">
        <v>77</v>
      </c>
      <c r="S2348" s="55">
        <v>42</v>
      </c>
      <c r="X2348" s="55">
        <f t="shared" si="877"/>
        <v>0</v>
      </c>
      <c r="Y2348" s="55">
        <v>0</v>
      </c>
      <c r="Z2348" s="55">
        <v>0</v>
      </c>
      <c r="AA2348" s="55">
        <v>0</v>
      </c>
      <c r="AB2348" s="55">
        <v>0</v>
      </c>
      <c r="AG2348" s="7">
        <f>IF(Q2348&gt;0,RANK(Q2348,(N2348:P2348,Q2348:AE2348)),0)</f>
        <v>3</v>
      </c>
      <c r="AH2348" s="7">
        <f>IF(R2348&gt;0,RANK(R2348,(N2348:P2348,Q2348:AE2348)),0)</f>
        <v>4</v>
      </c>
      <c r="AI2348" s="7">
        <f>IF(T2348&gt;0,RANK(T2348,(N2348:P2348,Q2348:AE2348)),0)</f>
        <v>0</v>
      </c>
      <c r="AJ2348" s="7">
        <f>IF(S2348&gt;0,RANK(S2348,(N2348:P2348,Q2348:AE2348)),0)</f>
        <v>5</v>
      </c>
      <c r="AK2348" s="2">
        <f t="shared" si="873"/>
        <v>1.3757115749525617E-2</v>
      </c>
      <c r="AL2348" s="2">
        <f t="shared" si="874"/>
        <v>9.1318785578747633E-3</v>
      </c>
      <c r="AM2348" s="2">
        <f t="shared" si="875"/>
        <v>0</v>
      </c>
      <c r="AN2348" s="2">
        <f t="shared" si="876"/>
        <v>4.9810246679316888E-3</v>
      </c>
      <c r="AP2348" t="s">
        <v>966</v>
      </c>
      <c r="AQ2348" t="s">
        <v>944</v>
      </c>
      <c r="AT2348">
        <v>2</v>
      </c>
      <c r="AU2348" s="95">
        <v>54</v>
      </c>
      <c r="AV2348" s="97">
        <v>51</v>
      </c>
      <c r="AW2348" s="100">
        <f t="shared" si="878"/>
        <v>54051</v>
      </c>
      <c r="AY2348" s="7" t="s">
        <v>1461</v>
      </c>
    </row>
    <row r="2349" spans="1:51" ht="13" hidden="1" customHeight="1" outlineLevel="1">
      <c r="A2349" t="s">
        <v>817</v>
      </c>
      <c r="B2349" t="s">
        <v>944</v>
      </c>
      <c r="C2349" s="1">
        <f t="shared" si="866"/>
        <v>7010</v>
      </c>
      <c r="D2349" s="7">
        <f>IF(N2349&gt;0, RANK(N2349,(N2349:P2349,Q2349:AE2349)),0)</f>
        <v>2</v>
      </c>
      <c r="E2349" s="7">
        <f>IF(O2349&gt;0,RANK(O2349,(N2349:P2349,Q2349:AE2349)),0)</f>
        <v>1</v>
      </c>
      <c r="F2349" s="7">
        <f>IF(P2349&gt;0,RANK(P2349,(N2349:P2349,Q2349:AE2349)),0)</f>
        <v>0</v>
      </c>
      <c r="G2349" s="1">
        <f t="shared" si="867"/>
        <v>2077</v>
      </c>
      <c r="H2349" s="2">
        <f t="shared" si="868"/>
        <v>0.29629101283880172</v>
      </c>
      <c r="I2349" s="2"/>
      <c r="J2349" s="2">
        <f t="shared" si="869"/>
        <v>0.33823109843081312</v>
      </c>
      <c r="K2349" s="2">
        <f t="shared" si="870"/>
        <v>0.63452211126961489</v>
      </c>
      <c r="L2349" s="2">
        <f t="shared" si="871"/>
        <v>0</v>
      </c>
      <c r="M2349" s="2">
        <f t="shared" si="872"/>
        <v>2.7246790299571999E-2</v>
      </c>
      <c r="N2349" s="55">
        <v>2371</v>
      </c>
      <c r="O2349" s="55">
        <v>4448</v>
      </c>
      <c r="Q2349" s="55">
        <v>94</v>
      </c>
      <c r="R2349" s="55">
        <v>71</v>
      </c>
      <c r="S2349" s="55">
        <v>26</v>
      </c>
      <c r="X2349" s="55">
        <f t="shared" si="877"/>
        <v>0</v>
      </c>
      <c r="Y2349" s="55">
        <v>0</v>
      </c>
      <c r="Z2349" s="55">
        <v>0</v>
      </c>
      <c r="AA2349" s="55">
        <v>0</v>
      </c>
      <c r="AB2349" s="55">
        <v>0</v>
      </c>
      <c r="AG2349" s="7">
        <f>IF(Q2349&gt;0,RANK(Q2349,(N2349:P2349,Q2349:AE2349)),0)</f>
        <v>3</v>
      </c>
      <c r="AH2349" s="7">
        <f>IF(R2349&gt;0,RANK(R2349,(N2349:P2349,Q2349:AE2349)),0)</f>
        <v>4</v>
      </c>
      <c r="AI2349" s="7">
        <f>IF(T2349&gt;0,RANK(T2349,(N2349:P2349,Q2349:AE2349)),0)</f>
        <v>0</v>
      </c>
      <c r="AJ2349" s="7">
        <f>IF(S2349&gt;0,RANK(S2349,(N2349:P2349,Q2349:AE2349)),0)</f>
        <v>5</v>
      </c>
      <c r="AK2349" s="2">
        <f t="shared" si="873"/>
        <v>1.3409415121255349E-2</v>
      </c>
      <c r="AL2349" s="2">
        <f t="shared" si="874"/>
        <v>1.0128388017118403E-2</v>
      </c>
      <c r="AM2349" s="2">
        <f t="shared" si="875"/>
        <v>0</v>
      </c>
      <c r="AN2349" s="2">
        <f t="shared" si="876"/>
        <v>3.7089871611982882E-3</v>
      </c>
      <c r="AP2349" t="s">
        <v>817</v>
      </c>
      <c r="AQ2349" t="s">
        <v>944</v>
      </c>
      <c r="AT2349">
        <v>2</v>
      </c>
      <c r="AU2349" s="95">
        <v>54</v>
      </c>
      <c r="AV2349" s="97">
        <v>53</v>
      </c>
      <c r="AW2349" s="100">
        <f t="shared" si="878"/>
        <v>54053</v>
      </c>
      <c r="AY2349" s="7" t="s">
        <v>1461</v>
      </c>
    </row>
    <row r="2350" spans="1:51" ht="13" hidden="1" customHeight="1" outlineLevel="1">
      <c r="A2350" t="s">
        <v>2514</v>
      </c>
      <c r="B2350" t="s">
        <v>944</v>
      </c>
      <c r="C2350" s="1">
        <f t="shared" si="866"/>
        <v>14476</v>
      </c>
      <c r="D2350" s="7">
        <f>IF(N2350&gt;0, RANK(N2350,(N2350:P2350,Q2350:AE2350)),0)</f>
        <v>2</v>
      </c>
      <c r="E2350" s="7">
        <f>IF(O2350&gt;0,RANK(O2350,(N2350:P2350,Q2350:AE2350)),0)</f>
        <v>1</v>
      </c>
      <c r="F2350" s="7">
        <f>IF(P2350&gt;0,RANK(P2350,(N2350:P2350,Q2350:AE2350)),0)</f>
        <v>0</v>
      </c>
      <c r="G2350" s="1">
        <f t="shared" si="867"/>
        <v>5312</v>
      </c>
      <c r="H2350" s="2">
        <f t="shared" si="868"/>
        <v>0.3669521967394308</v>
      </c>
      <c r="I2350" s="2"/>
      <c r="J2350" s="2">
        <f t="shared" si="869"/>
        <v>0.30091185410334348</v>
      </c>
      <c r="K2350" s="2">
        <f t="shared" si="870"/>
        <v>0.66786405084277423</v>
      </c>
      <c r="L2350" s="2">
        <f t="shared" si="871"/>
        <v>0</v>
      </c>
      <c r="M2350" s="2">
        <f t="shared" si="872"/>
        <v>3.1224095053882239E-2</v>
      </c>
      <c r="N2350" s="55">
        <v>4356</v>
      </c>
      <c r="O2350" s="55">
        <v>9668</v>
      </c>
      <c r="Q2350" s="55">
        <v>239</v>
      </c>
      <c r="R2350" s="55">
        <v>138</v>
      </c>
      <c r="S2350" s="55">
        <v>75</v>
      </c>
      <c r="X2350" s="55">
        <f t="shared" si="877"/>
        <v>0</v>
      </c>
      <c r="Y2350" s="55">
        <v>0</v>
      </c>
      <c r="Z2350" s="55">
        <v>0</v>
      </c>
      <c r="AA2350" s="55">
        <v>0</v>
      </c>
      <c r="AB2350" s="55">
        <v>0</v>
      </c>
      <c r="AG2350" s="7">
        <f>IF(Q2350&gt;0,RANK(Q2350,(N2350:P2350,Q2350:AE2350)),0)</f>
        <v>3</v>
      </c>
      <c r="AH2350" s="7">
        <f>IF(R2350&gt;0,RANK(R2350,(N2350:P2350,Q2350:AE2350)),0)</f>
        <v>4</v>
      </c>
      <c r="AI2350" s="7">
        <f>IF(T2350&gt;0,RANK(T2350,(N2350:P2350,Q2350:AE2350)),0)</f>
        <v>0</v>
      </c>
      <c r="AJ2350" s="7">
        <f>IF(S2350&gt;0,RANK(S2350,(N2350:P2350,Q2350:AE2350)),0)</f>
        <v>5</v>
      </c>
      <c r="AK2350" s="2">
        <f t="shared" si="873"/>
        <v>1.6510085659021831E-2</v>
      </c>
      <c r="AL2350" s="2">
        <f t="shared" si="874"/>
        <v>9.5330201713180445E-3</v>
      </c>
      <c r="AM2350" s="2">
        <f t="shared" si="875"/>
        <v>0</v>
      </c>
      <c r="AN2350" s="2">
        <f t="shared" si="876"/>
        <v>5.180989223542415E-3</v>
      </c>
      <c r="AP2350" t="s">
        <v>2514</v>
      </c>
      <c r="AQ2350" t="s">
        <v>944</v>
      </c>
      <c r="AT2350">
        <v>2</v>
      </c>
      <c r="AU2350" s="95">
        <v>54</v>
      </c>
      <c r="AV2350" s="97">
        <v>55</v>
      </c>
      <c r="AW2350" s="100">
        <f t="shared" si="878"/>
        <v>54055</v>
      </c>
      <c r="AY2350" s="7" t="s">
        <v>1461</v>
      </c>
    </row>
    <row r="2351" spans="1:51" ht="13" hidden="1" customHeight="1" outlineLevel="1">
      <c r="A2351" t="s">
        <v>707</v>
      </c>
      <c r="B2351" t="s">
        <v>944</v>
      </c>
      <c r="C2351" s="1">
        <f t="shared" si="866"/>
        <v>6591</v>
      </c>
      <c r="D2351" s="7">
        <f>IF(N2351&gt;0, RANK(N2351,(N2351:P2351,Q2351:AE2351)),0)</f>
        <v>2</v>
      </c>
      <c r="E2351" s="7">
        <f>IF(O2351&gt;0,RANK(O2351,(N2351:P2351,Q2351:AE2351)),0)</f>
        <v>1</v>
      </c>
      <c r="F2351" s="7">
        <f>IF(P2351&gt;0,RANK(P2351,(N2351:P2351,Q2351:AE2351)),0)</f>
        <v>0</v>
      </c>
      <c r="G2351" s="1">
        <f t="shared" si="867"/>
        <v>3197</v>
      </c>
      <c r="H2351" s="2">
        <f t="shared" si="868"/>
        <v>0.48505537854650282</v>
      </c>
      <c r="I2351" s="2"/>
      <c r="J2351" s="2">
        <f t="shared" si="869"/>
        <v>0.23334850553785466</v>
      </c>
      <c r="K2351" s="2">
        <f t="shared" si="870"/>
        <v>0.7184038840843574</v>
      </c>
      <c r="L2351" s="2">
        <f t="shared" si="871"/>
        <v>0</v>
      </c>
      <c r="M2351" s="2">
        <f t="shared" si="872"/>
        <v>4.8247610377787908E-2</v>
      </c>
      <c r="N2351" s="55">
        <v>1538</v>
      </c>
      <c r="O2351" s="55">
        <v>4735</v>
      </c>
      <c r="Q2351" s="55">
        <v>254</v>
      </c>
      <c r="R2351" s="55">
        <v>37</v>
      </c>
      <c r="S2351" s="55">
        <v>27</v>
      </c>
      <c r="X2351" s="55">
        <f t="shared" si="877"/>
        <v>0</v>
      </c>
      <c r="Y2351" s="55">
        <v>0</v>
      </c>
      <c r="Z2351" s="55">
        <v>0</v>
      </c>
      <c r="AA2351" s="55">
        <v>0</v>
      </c>
      <c r="AB2351" s="55">
        <v>0</v>
      </c>
      <c r="AG2351" s="7">
        <f>IF(Q2351&gt;0,RANK(Q2351,(N2351:P2351,Q2351:AE2351)),0)</f>
        <v>3</v>
      </c>
      <c r="AH2351" s="7">
        <f>IF(R2351&gt;0,RANK(R2351,(N2351:P2351,Q2351:AE2351)),0)</f>
        <v>4</v>
      </c>
      <c r="AI2351" s="7">
        <f>IF(T2351&gt;0,RANK(T2351,(N2351:P2351,Q2351:AE2351)),0)</f>
        <v>0</v>
      </c>
      <c r="AJ2351" s="7">
        <f>IF(S2351&gt;0,RANK(S2351,(N2351:P2351,Q2351:AE2351)),0)</f>
        <v>5</v>
      </c>
      <c r="AK2351" s="2">
        <f t="shared" si="873"/>
        <v>3.8537399484145043E-2</v>
      </c>
      <c r="AL2351" s="2">
        <f t="shared" si="874"/>
        <v>5.6137156728872702E-3</v>
      </c>
      <c r="AM2351" s="2">
        <f t="shared" si="875"/>
        <v>0</v>
      </c>
      <c r="AN2351" s="2">
        <f t="shared" si="876"/>
        <v>4.0964952207555756E-3</v>
      </c>
      <c r="AP2351" t="s">
        <v>707</v>
      </c>
      <c r="AQ2351" t="s">
        <v>944</v>
      </c>
      <c r="AT2351">
        <v>2</v>
      </c>
      <c r="AU2351" s="95">
        <v>54</v>
      </c>
      <c r="AV2351" s="97">
        <v>57</v>
      </c>
      <c r="AW2351" s="100">
        <f t="shared" si="878"/>
        <v>54057</v>
      </c>
      <c r="AY2351" s="7" t="s">
        <v>1461</v>
      </c>
    </row>
    <row r="2352" spans="1:51" ht="13" hidden="1" customHeight="1" outlineLevel="1">
      <c r="A2352" t="s">
        <v>2209</v>
      </c>
      <c r="B2352" t="s">
        <v>944</v>
      </c>
      <c r="C2352" s="1">
        <f t="shared" si="866"/>
        <v>6107</v>
      </c>
      <c r="D2352" s="7">
        <f>IF(N2352&gt;0, RANK(N2352,(N2352:P2352,Q2352:AE2352)),0)</f>
        <v>2</v>
      </c>
      <c r="E2352" s="7">
        <f>IF(O2352&gt;0,RANK(O2352,(N2352:P2352,Q2352:AE2352)),0)</f>
        <v>1</v>
      </c>
      <c r="F2352" s="7">
        <f>IF(P2352&gt;0,RANK(P2352,(N2352:P2352,Q2352:AE2352)),0)</f>
        <v>0</v>
      </c>
      <c r="G2352" s="1">
        <f t="shared" si="867"/>
        <v>1609</v>
      </c>
      <c r="H2352" s="2">
        <f t="shared" si="868"/>
        <v>0.26346815130178486</v>
      </c>
      <c r="I2352" s="2"/>
      <c r="J2352" s="2">
        <f t="shared" si="869"/>
        <v>0.35696741444244312</v>
      </c>
      <c r="K2352" s="2">
        <f t="shared" si="870"/>
        <v>0.62043556574422798</v>
      </c>
      <c r="L2352" s="2">
        <f t="shared" si="871"/>
        <v>0</v>
      </c>
      <c r="M2352" s="2">
        <f t="shared" si="872"/>
        <v>2.2597019813328956E-2</v>
      </c>
      <c r="N2352" s="55">
        <v>2180</v>
      </c>
      <c r="O2352" s="55">
        <v>3789</v>
      </c>
      <c r="Q2352" s="55">
        <v>73</v>
      </c>
      <c r="R2352" s="55">
        <v>45</v>
      </c>
      <c r="S2352" s="55">
        <v>20</v>
      </c>
      <c r="X2352" s="55">
        <f t="shared" si="877"/>
        <v>0</v>
      </c>
      <c r="Y2352" s="55">
        <v>0</v>
      </c>
      <c r="Z2352" s="55">
        <v>0</v>
      </c>
      <c r="AA2352" s="55">
        <v>0</v>
      </c>
      <c r="AB2352" s="55">
        <v>0</v>
      </c>
      <c r="AG2352" s="7">
        <f>IF(Q2352&gt;0,RANK(Q2352,(N2352:P2352,Q2352:AE2352)),0)</f>
        <v>3</v>
      </c>
      <c r="AH2352" s="7">
        <f>IF(R2352&gt;0,RANK(R2352,(N2352:P2352,Q2352:AE2352)),0)</f>
        <v>4</v>
      </c>
      <c r="AI2352" s="7">
        <f>IF(T2352&gt;0,RANK(T2352,(N2352:P2352,Q2352:AE2352)),0)</f>
        <v>0</v>
      </c>
      <c r="AJ2352" s="7">
        <f>IF(S2352&gt;0,RANK(S2352,(N2352:P2352,Q2352:AE2352)),0)</f>
        <v>5</v>
      </c>
      <c r="AK2352" s="2">
        <f t="shared" si="873"/>
        <v>1.1953495988210251E-2</v>
      </c>
      <c r="AL2352" s="2">
        <f t="shared" si="874"/>
        <v>7.3685934173898801E-3</v>
      </c>
      <c r="AM2352" s="2">
        <f t="shared" si="875"/>
        <v>0</v>
      </c>
      <c r="AN2352" s="2">
        <f t="shared" si="876"/>
        <v>3.2749304077288356E-3</v>
      </c>
      <c r="AP2352" t="s">
        <v>2209</v>
      </c>
      <c r="AQ2352" t="s">
        <v>944</v>
      </c>
      <c r="AT2352">
        <v>2</v>
      </c>
      <c r="AU2352" s="95">
        <v>54</v>
      </c>
      <c r="AV2352" s="97">
        <v>59</v>
      </c>
      <c r="AW2352" s="100">
        <f t="shared" si="878"/>
        <v>54059</v>
      </c>
      <c r="AY2352" s="7" t="s">
        <v>1461</v>
      </c>
    </row>
    <row r="2353" spans="1:51" ht="13" hidden="1" customHeight="1" outlineLevel="1">
      <c r="A2353" t="s">
        <v>1928</v>
      </c>
      <c r="B2353" t="s">
        <v>944</v>
      </c>
      <c r="C2353" s="1">
        <f t="shared" si="866"/>
        <v>19369</v>
      </c>
      <c r="D2353" s="7">
        <f>IF(N2353&gt;0, RANK(N2353,(N2353:P2353,Q2353:AE2353)),0)</f>
        <v>2</v>
      </c>
      <c r="E2353" s="7">
        <f>IF(O2353&gt;0,RANK(O2353,(N2353:P2353,Q2353:AE2353)),0)</f>
        <v>1</v>
      </c>
      <c r="F2353" s="7">
        <f>IF(P2353&gt;0,RANK(P2353,(N2353:P2353,Q2353:AE2353)),0)</f>
        <v>0</v>
      </c>
      <c r="G2353" s="1">
        <f t="shared" si="867"/>
        <v>2452</v>
      </c>
      <c r="H2353" s="2">
        <f t="shared" si="868"/>
        <v>0.1265940420259177</v>
      </c>
      <c r="I2353" s="2"/>
      <c r="J2353" s="2">
        <f t="shared" si="869"/>
        <v>0.41628375238783621</v>
      </c>
      <c r="K2353" s="2">
        <f t="shared" si="870"/>
        <v>0.54287779441375394</v>
      </c>
      <c r="L2353" s="2">
        <f t="shared" si="871"/>
        <v>0</v>
      </c>
      <c r="M2353" s="2">
        <f t="shared" si="872"/>
        <v>4.0838453198409841E-2</v>
      </c>
      <c r="N2353" s="55">
        <v>8063</v>
      </c>
      <c r="O2353" s="55">
        <v>10515</v>
      </c>
      <c r="Q2353" s="55">
        <v>376</v>
      </c>
      <c r="R2353" s="55">
        <v>316</v>
      </c>
      <c r="S2353" s="55">
        <v>99</v>
      </c>
      <c r="X2353" s="55">
        <f t="shared" si="877"/>
        <v>0</v>
      </c>
      <c r="Y2353" s="55">
        <v>0</v>
      </c>
      <c r="Z2353" s="55">
        <v>0</v>
      </c>
      <c r="AA2353" s="55">
        <v>0</v>
      </c>
      <c r="AB2353" s="55">
        <v>0</v>
      </c>
      <c r="AG2353" s="7">
        <f>IF(Q2353&gt;0,RANK(Q2353,(N2353:P2353,Q2353:AE2353)),0)</f>
        <v>3</v>
      </c>
      <c r="AH2353" s="7">
        <f>IF(R2353&gt;0,RANK(R2353,(N2353:P2353,Q2353:AE2353)),0)</f>
        <v>4</v>
      </c>
      <c r="AI2353" s="7">
        <f>IF(T2353&gt;0,RANK(T2353,(N2353:P2353,Q2353:AE2353)),0)</f>
        <v>0</v>
      </c>
      <c r="AJ2353" s="7">
        <f>IF(S2353&gt;0,RANK(S2353,(N2353:P2353,Q2353:AE2353)),0)</f>
        <v>5</v>
      </c>
      <c r="AK2353" s="2">
        <f t="shared" si="873"/>
        <v>1.9412463214414786E-2</v>
      </c>
      <c r="AL2353" s="2">
        <f t="shared" si="874"/>
        <v>1.6314729722752854E-2</v>
      </c>
      <c r="AM2353" s="2">
        <f t="shared" si="875"/>
        <v>0</v>
      </c>
      <c r="AN2353" s="2">
        <f t="shared" si="876"/>
        <v>5.1112602612421914E-3</v>
      </c>
      <c r="AP2353" t="s">
        <v>1928</v>
      </c>
      <c r="AQ2353" t="s">
        <v>944</v>
      </c>
      <c r="AT2353">
        <v>2</v>
      </c>
      <c r="AU2353" s="95">
        <v>54</v>
      </c>
      <c r="AV2353" s="97">
        <v>61</v>
      </c>
      <c r="AW2353" s="100">
        <f t="shared" si="878"/>
        <v>54061</v>
      </c>
      <c r="AY2353" s="7" t="s">
        <v>1461</v>
      </c>
    </row>
    <row r="2354" spans="1:51" ht="13" hidden="1" customHeight="1" outlineLevel="1">
      <c r="A2354" t="s">
        <v>2564</v>
      </c>
      <c r="B2354" t="s">
        <v>944</v>
      </c>
      <c r="C2354" s="1">
        <f t="shared" si="866"/>
        <v>3598</v>
      </c>
      <c r="D2354" s="7">
        <f>IF(N2354&gt;0, RANK(N2354,(N2354:P2354,Q2354:AE2354)),0)</f>
        <v>2</v>
      </c>
      <c r="E2354" s="7">
        <f>IF(O2354&gt;0,RANK(O2354,(N2354:P2354,Q2354:AE2354)),0)</f>
        <v>1</v>
      </c>
      <c r="F2354" s="7">
        <f>IF(P2354&gt;0,RANK(P2354,(N2354:P2354,Q2354:AE2354)),0)</f>
        <v>0</v>
      </c>
      <c r="G2354" s="1">
        <f t="shared" si="867"/>
        <v>1037</v>
      </c>
      <c r="H2354" s="2">
        <f t="shared" si="868"/>
        <v>0.28821567537520842</v>
      </c>
      <c r="I2354" s="2"/>
      <c r="J2354" s="2">
        <f t="shared" si="869"/>
        <v>0.33907726514730407</v>
      </c>
      <c r="K2354" s="2">
        <f t="shared" si="870"/>
        <v>0.6272929405225125</v>
      </c>
      <c r="L2354" s="2">
        <f t="shared" si="871"/>
        <v>0</v>
      </c>
      <c r="M2354" s="2">
        <f t="shared" si="872"/>
        <v>3.3629794330183427E-2</v>
      </c>
      <c r="N2354" s="55">
        <v>1220</v>
      </c>
      <c r="O2354" s="55">
        <v>2257</v>
      </c>
      <c r="Q2354" s="55">
        <v>47</v>
      </c>
      <c r="R2354" s="55">
        <v>54</v>
      </c>
      <c r="S2354" s="55">
        <v>20</v>
      </c>
      <c r="X2354" s="55">
        <f t="shared" si="877"/>
        <v>0</v>
      </c>
      <c r="Y2354" s="55">
        <v>0</v>
      </c>
      <c r="Z2354" s="55">
        <v>0</v>
      </c>
      <c r="AA2354" s="55">
        <v>0</v>
      </c>
      <c r="AB2354" s="55">
        <v>0</v>
      </c>
      <c r="AG2354" s="7">
        <f>IF(Q2354&gt;0,RANK(Q2354,(N2354:P2354,Q2354:AE2354)),0)</f>
        <v>4</v>
      </c>
      <c r="AH2354" s="7">
        <f>IF(R2354&gt;0,RANK(R2354,(N2354:P2354,Q2354:AE2354)),0)</f>
        <v>3</v>
      </c>
      <c r="AI2354" s="7">
        <f>IF(T2354&gt;0,RANK(T2354,(N2354:P2354,Q2354:AE2354)),0)</f>
        <v>0</v>
      </c>
      <c r="AJ2354" s="7">
        <f>IF(S2354&gt;0,RANK(S2354,(N2354:P2354,Q2354:AE2354)),0)</f>
        <v>5</v>
      </c>
      <c r="AK2354" s="2">
        <f t="shared" si="873"/>
        <v>1.3062812673707616E-2</v>
      </c>
      <c r="AL2354" s="2">
        <f t="shared" si="874"/>
        <v>1.500833796553641E-2</v>
      </c>
      <c r="AM2354" s="2">
        <f t="shared" si="875"/>
        <v>0</v>
      </c>
      <c r="AN2354" s="2">
        <f t="shared" si="876"/>
        <v>5.558643690939411E-3</v>
      </c>
      <c r="AP2354" t="s">
        <v>2564</v>
      </c>
      <c r="AQ2354" t="s">
        <v>944</v>
      </c>
      <c r="AT2354">
        <v>2</v>
      </c>
      <c r="AU2354" s="95">
        <v>54</v>
      </c>
      <c r="AV2354" s="97">
        <v>63</v>
      </c>
      <c r="AW2354" s="100">
        <f t="shared" si="878"/>
        <v>54063</v>
      </c>
      <c r="AY2354" s="7" t="s">
        <v>1461</v>
      </c>
    </row>
    <row r="2355" spans="1:51" ht="13" hidden="1" customHeight="1" outlineLevel="1">
      <c r="A2355" t="s">
        <v>2193</v>
      </c>
      <c r="B2355" t="s">
        <v>944</v>
      </c>
      <c r="C2355" s="1">
        <f t="shared" ref="C2355:C2378" si="879">SUM(N2355:AE2355)</f>
        <v>5053</v>
      </c>
      <c r="D2355" s="7">
        <f>IF(N2355&gt;0, RANK(N2355,(N2355:P2355,Q2355:AE2355)),0)</f>
        <v>2</v>
      </c>
      <c r="E2355" s="7">
        <f>IF(O2355&gt;0,RANK(O2355,(N2355:P2355,Q2355:AE2355)),0)</f>
        <v>1</v>
      </c>
      <c r="F2355" s="7">
        <f>IF(P2355&gt;0,RANK(P2355,(N2355:P2355,Q2355:AE2355)),0)</f>
        <v>0</v>
      </c>
      <c r="G2355" s="1">
        <f t="shared" si="867"/>
        <v>2056</v>
      </c>
      <c r="H2355" s="2">
        <f t="shared" si="868"/>
        <v>0.40688699782307541</v>
      </c>
      <c r="I2355" s="2"/>
      <c r="J2355" s="2">
        <f t="shared" ref="J2355:J2378" si="880">IF($C2355=0,"-",N2355/$C2355)</f>
        <v>0.27627152186819709</v>
      </c>
      <c r="K2355" s="2">
        <f t="shared" ref="K2355:K2378" si="881">IF($C2355=0,"-",O2355/$C2355)</f>
        <v>0.6831585196912725</v>
      </c>
      <c r="L2355" s="2">
        <f t="shared" ref="L2355:L2378" si="882">IF($C2355=0,"-",P2355/$C2355)</f>
        <v>0</v>
      </c>
      <c r="M2355" s="2">
        <f t="shared" ref="M2355:M2378" si="883">IF(C2355=0,"-",(1-J2355-K2355-L2355))</f>
        <v>4.0569958440530463E-2</v>
      </c>
      <c r="N2355" s="55">
        <v>1396</v>
      </c>
      <c r="O2355" s="55">
        <v>3452</v>
      </c>
      <c r="Q2355" s="55">
        <v>89</v>
      </c>
      <c r="R2355" s="55">
        <v>69</v>
      </c>
      <c r="S2355" s="55">
        <v>47</v>
      </c>
      <c r="X2355" s="55">
        <f t="shared" si="877"/>
        <v>0</v>
      </c>
      <c r="Y2355" s="55">
        <v>0</v>
      </c>
      <c r="Z2355" s="55">
        <v>0</v>
      </c>
      <c r="AA2355" s="55">
        <v>0</v>
      </c>
      <c r="AB2355" s="55">
        <v>0</v>
      </c>
      <c r="AG2355" s="7">
        <f>IF(Q2355&gt;0,RANK(Q2355,(N2355:P2355,Q2355:AE2355)),0)</f>
        <v>3</v>
      </c>
      <c r="AH2355" s="7">
        <f>IF(R2355&gt;0,RANK(R2355,(N2355:P2355,Q2355:AE2355)),0)</f>
        <v>4</v>
      </c>
      <c r="AI2355" s="7">
        <f>IF(T2355&gt;0,RANK(T2355,(N2355:P2355,Q2355:AE2355)),0)</f>
        <v>0</v>
      </c>
      <c r="AJ2355" s="7">
        <f>IF(S2355&gt;0,RANK(S2355,(N2355:P2355,Q2355:AE2355)),0)</f>
        <v>5</v>
      </c>
      <c r="AK2355" s="2">
        <f t="shared" ref="AK2355:AK2378" si="884">IF($C2355=0,"-",Q2355/$C2355)</f>
        <v>1.7613299030279042E-2</v>
      </c>
      <c r="AL2355" s="2">
        <f t="shared" ref="AL2355:AL2378" si="885">IF($C2355=0,"-",R2355/$C2355)</f>
        <v>1.3655254304373639E-2</v>
      </c>
      <c r="AM2355" s="2">
        <f t="shared" ref="AM2355:AM2378" si="886">IF($C2355=0,"-",T2355/$C2355)</f>
        <v>0</v>
      </c>
      <c r="AN2355" s="2">
        <f t="shared" ref="AN2355:AN2378" si="887">IF($C2355=0,"-",S2355/$C2355)</f>
        <v>9.3014051058776959E-3</v>
      </c>
      <c r="AP2355" t="s">
        <v>2193</v>
      </c>
      <c r="AQ2355" t="s">
        <v>944</v>
      </c>
      <c r="AT2355">
        <v>2</v>
      </c>
      <c r="AU2355" s="95">
        <v>54</v>
      </c>
      <c r="AV2355" s="97">
        <v>65</v>
      </c>
      <c r="AW2355" s="100">
        <f t="shared" si="878"/>
        <v>54065</v>
      </c>
      <c r="AY2355" s="7" t="s">
        <v>1461</v>
      </c>
    </row>
    <row r="2356" spans="1:51" ht="13" hidden="1" customHeight="1" outlineLevel="1">
      <c r="A2356" t="s">
        <v>448</v>
      </c>
      <c r="B2356" t="s">
        <v>944</v>
      </c>
      <c r="C2356" s="1">
        <f t="shared" si="879"/>
        <v>6800</v>
      </c>
      <c r="D2356" s="7">
        <f>IF(N2356&gt;0, RANK(N2356,(N2356:P2356,Q2356:AE2356)),0)</f>
        <v>2</v>
      </c>
      <c r="E2356" s="7">
        <f>IF(O2356&gt;0,RANK(O2356,(N2356:P2356,Q2356:AE2356)),0)</f>
        <v>1</v>
      </c>
      <c r="F2356" s="7">
        <f>IF(P2356&gt;0,RANK(P2356,(N2356:P2356,Q2356:AE2356)),0)</f>
        <v>0</v>
      </c>
      <c r="G2356" s="1">
        <f t="shared" si="867"/>
        <v>2122</v>
      </c>
      <c r="H2356" s="2">
        <f t="shared" si="868"/>
        <v>0.31205882352941178</v>
      </c>
      <c r="I2356" s="2"/>
      <c r="J2356" s="2">
        <f t="shared" si="880"/>
        <v>0.31955882352941178</v>
      </c>
      <c r="K2356" s="2">
        <f t="shared" si="881"/>
        <v>0.63161764705882351</v>
      </c>
      <c r="L2356" s="2">
        <f t="shared" si="882"/>
        <v>0</v>
      </c>
      <c r="M2356" s="2">
        <f t="shared" si="883"/>
        <v>4.882352941176471E-2</v>
      </c>
      <c r="N2356" s="55">
        <v>2173</v>
      </c>
      <c r="O2356" s="55">
        <v>4295</v>
      </c>
      <c r="Q2356" s="55">
        <v>84</v>
      </c>
      <c r="R2356" s="55">
        <v>179</v>
      </c>
      <c r="S2356" s="55">
        <v>69</v>
      </c>
      <c r="X2356" s="55">
        <f t="shared" si="877"/>
        <v>0</v>
      </c>
      <c r="Y2356" s="55">
        <v>0</v>
      </c>
      <c r="Z2356" s="55">
        <v>0</v>
      </c>
      <c r="AA2356" s="55">
        <v>0</v>
      </c>
      <c r="AB2356" s="55">
        <v>0</v>
      </c>
      <c r="AG2356" s="7">
        <f>IF(Q2356&gt;0,RANK(Q2356,(N2356:P2356,Q2356:AE2356)),0)</f>
        <v>4</v>
      </c>
      <c r="AH2356" s="7">
        <f>IF(R2356&gt;0,RANK(R2356,(N2356:P2356,Q2356:AE2356)),0)</f>
        <v>3</v>
      </c>
      <c r="AI2356" s="7">
        <f>IF(T2356&gt;0,RANK(T2356,(N2356:P2356,Q2356:AE2356)),0)</f>
        <v>0</v>
      </c>
      <c r="AJ2356" s="7">
        <f>IF(S2356&gt;0,RANK(S2356,(N2356:P2356,Q2356:AE2356)),0)</f>
        <v>5</v>
      </c>
      <c r="AK2356" s="2">
        <f t="shared" si="884"/>
        <v>1.2352941176470587E-2</v>
      </c>
      <c r="AL2356" s="2">
        <f t="shared" si="885"/>
        <v>2.6323529411764707E-2</v>
      </c>
      <c r="AM2356" s="2">
        <f t="shared" si="886"/>
        <v>0</v>
      </c>
      <c r="AN2356" s="2">
        <f t="shared" si="887"/>
        <v>1.0147058823529412E-2</v>
      </c>
      <c r="AP2356" t="s">
        <v>448</v>
      </c>
      <c r="AQ2356" t="s">
        <v>944</v>
      </c>
      <c r="AT2356">
        <v>2</v>
      </c>
      <c r="AU2356" s="95">
        <v>54</v>
      </c>
      <c r="AV2356" s="97">
        <v>67</v>
      </c>
      <c r="AW2356" s="100">
        <f t="shared" si="878"/>
        <v>54067</v>
      </c>
      <c r="AY2356" s="7" t="s">
        <v>1461</v>
      </c>
    </row>
    <row r="2357" spans="1:51" ht="13" hidden="1" customHeight="1" outlineLevel="1">
      <c r="A2357" t="s">
        <v>2057</v>
      </c>
      <c r="B2357" t="s">
        <v>944</v>
      </c>
      <c r="C2357" s="1">
        <f t="shared" si="879"/>
        <v>11878</v>
      </c>
      <c r="D2357" s="7">
        <f>IF(N2357&gt;0, RANK(N2357,(N2357:P2357,Q2357:AE2357)),0)</f>
        <v>2</v>
      </c>
      <c r="E2357" s="7">
        <f>IF(O2357&gt;0,RANK(O2357,(N2357:P2357,Q2357:AE2357)),0)</f>
        <v>1</v>
      </c>
      <c r="F2357" s="7">
        <f>IF(P2357&gt;0,RANK(P2357,(N2357:P2357,Q2357:AE2357)),0)</f>
        <v>0</v>
      </c>
      <c r="G2357" s="1">
        <f t="shared" si="867"/>
        <v>3767</v>
      </c>
      <c r="H2357" s="2">
        <f t="shared" si="868"/>
        <v>0.31714093281697253</v>
      </c>
      <c r="I2357" s="2"/>
      <c r="J2357" s="2">
        <f t="shared" si="880"/>
        <v>0.32741202222596399</v>
      </c>
      <c r="K2357" s="2">
        <f t="shared" si="881"/>
        <v>0.64455295504293653</v>
      </c>
      <c r="L2357" s="2">
        <f t="shared" si="882"/>
        <v>0</v>
      </c>
      <c r="M2357" s="2">
        <f t="shared" si="883"/>
        <v>2.8035022731099479E-2</v>
      </c>
      <c r="N2357" s="55">
        <v>3889</v>
      </c>
      <c r="O2357" s="55">
        <v>7656</v>
      </c>
      <c r="Q2357" s="55">
        <v>175</v>
      </c>
      <c r="R2357" s="55">
        <v>120</v>
      </c>
      <c r="S2357" s="55">
        <v>38</v>
      </c>
      <c r="X2357" s="55">
        <f t="shared" si="877"/>
        <v>0</v>
      </c>
      <c r="Y2357" s="55">
        <v>0</v>
      </c>
      <c r="Z2357" s="55">
        <v>0</v>
      </c>
      <c r="AA2357" s="55">
        <v>0</v>
      </c>
      <c r="AB2357" s="55">
        <v>0</v>
      </c>
      <c r="AG2357" s="7">
        <f>IF(Q2357&gt;0,RANK(Q2357,(N2357:P2357,Q2357:AE2357)),0)</f>
        <v>3</v>
      </c>
      <c r="AH2357" s="7">
        <f>IF(R2357&gt;0,RANK(R2357,(N2357:P2357,Q2357:AE2357)),0)</f>
        <v>4</v>
      </c>
      <c r="AI2357" s="7">
        <f>IF(T2357&gt;0,RANK(T2357,(N2357:P2357,Q2357:AE2357)),0)</f>
        <v>0</v>
      </c>
      <c r="AJ2357" s="7">
        <f>IF(S2357&gt;0,RANK(S2357,(N2357:P2357,Q2357:AE2357)),0)</f>
        <v>5</v>
      </c>
      <c r="AK2357" s="2">
        <f t="shared" si="884"/>
        <v>1.4733120053881124E-2</v>
      </c>
      <c r="AL2357" s="2">
        <f t="shared" si="885"/>
        <v>1.0102710894089914E-2</v>
      </c>
      <c r="AM2357" s="2">
        <f t="shared" si="886"/>
        <v>0</v>
      </c>
      <c r="AN2357" s="2">
        <f t="shared" si="887"/>
        <v>3.1991917831284728E-3</v>
      </c>
      <c r="AP2357" t="s">
        <v>2057</v>
      </c>
      <c r="AQ2357" t="s">
        <v>944</v>
      </c>
      <c r="AT2357">
        <v>2</v>
      </c>
      <c r="AU2357" s="95">
        <v>54</v>
      </c>
      <c r="AV2357" s="97">
        <v>69</v>
      </c>
      <c r="AW2357" s="100">
        <f t="shared" si="878"/>
        <v>54069</v>
      </c>
      <c r="AY2357" s="7" t="s">
        <v>1461</v>
      </c>
    </row>
    <row r="2358" spans="1:51" ht="13" hidden="1" customHeight="1" outlineLevel="1">
      <c r="A2358" t="s">
        <v>1358</v>
      </c>
      <c r="B2358" t="s">
        <v>944</v>
      </c>
      <c r="C2358" s="1">
        <f t="shared" si="879"/>
        <v>2114</v>
      </c>
      <c r="D2358" s="7">
        <f>IF(N2358&gt;0, RANK(N2358,(N2358:P2358,Q2358:AE2358)),0)</f>
        <v>2</v>
      </c>
      <c r="E2358" s="7">
        <f>IF(O2358&gt;0,RANK(O2358,(N2358:P2358,Q2358:AE2358)),0)</f>
        <v>1</v>
      </c>
      <c r="F2358" s="7">
        <f>IF(P2358&gt;0,RANK(P2358,(N2358:P2358,Q2358:AE2358)),0)</f>
        <v>0</v>
      </c>
      <c r="G2358" s="1">
        <f t="shared" si="867"/>
        <v>1042</v>
      </c>
      <c r="H2358" s="2">
        <f t="shared" si="868"/>
        <v>0.49290444654683063</v>
      </c>
      <c r="I2358" s="2"/>
      <c r="J2358" s="2">
        <f t="shared" si="880"/>
        <v>0.24361400189214757</v>
      </c>
      <c r="K2358" s="2">
        <f t="shared" si="881"/>
        <v>0.73651844843897829</v>
      </c>
      <c r="L2358" s="2">
        <f t="shared" si="882"/>
        <v>0</v>
      </c>
      <c r="M2358" s="2">
        <f t="shared" si="883"/>
        <v>1.9867549668874163E-2</v>
      </c>
      <c r="N2358" s="55">
        <v>515</v>
      </c>
      <c r="O2358" s="55">
        <v>1557</v>
      </c>
      <c r="Q2358" s="55">
        <v>27</v>
      </c>
      <c r="R2358" s="55">
        <v>11</v>
      </c>
      <c r="S2358" s="55">
        <v>4</v>
      </c>
      <c r="X2358" s="55">
        <f t="shared" si="877"/>
        <v>0</v>
      </c>
      <c r="Y2358" s="55">
        <v>0</v>
      </c>
      <c r="Z2358" s="55">
        <v>0</v>
      </c>
      <c r="AA2358" s="55">
        <v>0</v>
      </c>
      <c r="AB2358" s="55">
        <v>0</v>
      </c>
      <c r="AG2358" s="7">
        <f>IF(Q2358&gt;0,RANK(Q2358,(N2358:P2358,Q2358:AE2358)),0)</f>
        <v>3</v>
      </c>
      <c r="AH2358" s="7">
        <f>IF(R2358&gt;0,RANK(R2358,(N2358:P2358,Q2358:AE2358)),0)</f>
        <v>4</v>
      </c>
      <c r="AI2358" s="7">
        <f>IF(T2358&gt;0,RANK(T2358,(N2358:P2358,Q2358:AE2358)),0)</f>
        <v>0</v>
      </c>
      <c r="AJ2358" s="7">
        <f>IF(S2358&gt;0,RANK(S2358,(N2358:P2358,Q2358:AE2358)),0)</f>
        <v>5</v>
      </c>
      <c r="AK2358" s="2">
        <f t="shared" si="884"/>
        <v>1.2771996215704825E-2</v>
      </c>
      <c r="AL2358" s="2">
        <f t="shared" si="885"/>
        <v>5.2034058656575217E-3</v>
      </c>
      <c r="AM2358" s="2">
        <f t="shared" si="886"/>
        <v>0</v>
      </c>
      <c r="AN2358" s="2">
        <f t="shared" si="887"/>
        <v>1.8921475875118259E-3</v>
      </c>
      <c r="AP2358" t="s">
        <v>1358</v>
      </c>
      <c r="AQ2358" t="s">
        <v>944</v>
      </c>
      <c r="AT2358">
        <v>2</v>
      </c>
      <c r="AU2358" s="95">
        <v>54</v>
      </c>
      <c r="AV2358" s="97">
        <v>71</v>
      </c>
      <c r="AW2358" s="100">
        <f t="shared" si="878"/>
        <v>54071</v>
      </c>
      <c r="AY2358" s="7" t="s">
        <v>1461</v>
      </c>
    </row>
    <row r="2359" spans="1:51" ht="13" hidden="1" customHeight="1" outlineLevel="1">
      <c r="A2359" t="s">
        <v>328</v>
      </c>
      <c r="B2359" t="s">
        <v>944</v>
      </c>
      <c r="C2359" s="1">
        <f t="shared" si="879"/>
        <v>1729</v>
      </c>
      <c r="D2359" s="7">
        <f>IF(N2359&gt;0, RANK(N2359,(N2359:P2359,Q2359:AE2359)),0)</f>
        <v>2</v>
      </c>
      <c r="E2359" s="7">
        <f>IF(O2359&gt;0,RANK(O2359,(N2359:P2359,Q2359:AE2359)),0)</f>
        <v>1</v>
      </c>
      <c r="F2359" s="7">
        <f>IF(P2359&gt;0,RANK(P2359,(N2359:P2359,Q2359:AE2359)),0)</f>
        <v>0</v>
      </c>
      <c r="G2359" s="1">
        <f t="shared" si="867"/>
        <v>643</v>
      </c>
      <c r="H2359" s="2">
        <f t="shared" si="868"/>
        <v>0.37189126662810873</v>
      </c>
      <c r="I2359" s="2"/>
      <c r="J2359" s="2">
        <f t="shared" si="880"/>
        <v>0.2932330827067669</v>
      </c>
      <c r="K2359" s="2">
        <f t="shared" si="881"/>
        <v>0.66512434933487563</v>
      </c>
      <c r="L2359" s="2">
        <f t="shared" si="882"/>
        <v>0</v>
      </c>
      <c r="M2359" s="2">
        <f t="shared" si="883"/>
        <v>4.1642567958357524E-2</v>
      </c>
      <c r="N2359" s="55">
        <v>507</v>
      </c>
      <c r="O2359" s="55">
        <v>1150</v>
      </c>
      <c r="Q2359" s="55">
        <v>34</v>
      </c>
      <c r="R2359" s="55">
        <v>29</v>
      </c>
      <c r="S2359" s="55">
        <v>9</v>
      </c>
      <c r="X2359" s="55">
        <f t="shared" si="877"/>
        <v>0</v>
      </c>
      <c r="Y2359" s="55">
        <v>0</v>
      </c>
      <c r="Z2359" s="55">
        <v>0</v>
      </c>
      <c r="AA2359" s="55">
        <v>0</v>
      </c>
      <c r="AB2359" s="55">
        <v>0</v>
      </c>
      <c r="AG2359" s="7">
        <f>IF(Q2359&gt;0,RANK(Q2359,(N2359:P2359,Q2359:AE2359)),0)</f>
        <v>3</v>
      </c>
      <c r="AH2359" s="7">
        <f>IF(R2359&gt;0,RANK(R2359,(N2359:P2359,Q2359:AE2359)),0)</f>
        <v>4</v>
      </c>
      <c r="AI2359" s="7">
        <f>IF(T2359&gt;0,RANK(T2359,(N2359:P2359,Q2359:AE2359)),0)</f>
        <v>0</v>
      </c>
      <c r="AJ2359" s="7">
        <f>IF(S2359&gt;0,RANK(S2359,(N2359:P2359,Q2359:AE2359)),0)</f>
        <v>5</v>
      </c>
      <c r="AK2359" s="2">
        <f t="shared" si="884"/>
        <v>1.9664545980335454E-2</v>
      </c>
      <c r="AL2359" s="2">
        <f t="shared" si="885"/>
        <v>1.67727009832273E-2</v>
      </c>
      <c r="AM2359" s="2">
        <f t="shared" si="886"/>
        <v>0</v>
      </c>
      <c r="AN2359" s="2">
        <f t="shared" si="887"/>
        <v>5.2053209947946792E-3</v>
      </c>
      <c r="AP2359" t="s">
        <v>328</v>
      </c>
      <c r="AQ2359" t="s">
        <v>944</v>
      </c>
      <c r="AT2359">
        <v>2</v>
      </c>
      <c r="AU2359" s="95">
        <v>54</v>
      </c>
      <c r="AV2359" s="97">
        <v>73</v>
      </c>
      <c r="AW2359" s="100">
        <f t="shared" si="878"/>
        <v>54073</v>
      </c>
      <c r="AY2359" s="7" t="s">
        <v>1461</v>
      </c>
    </row>
    <row r="2360" spans="1:51" ht="13" hidden="1" customHeight="1" outlineLevel="1">
      <c r="A2360" t="s">
        <v>1521</v>
      </c>
      <c r="B2360" t="s">
        <v>944</v>
      </c>
      <c r="C2360" s="1">
        <f t="shared" si="879"/>
        <v>2510</v>
      </c>
      <c r="D2360" s="7">
        <f>IF(N2360&gt;0, RANK(N2360,(N2360:P2360,Q2360:AE2360)),0)</f>
        <v>2</v>
      </c>
      <c r="E2360" s="7">
        <f>IF(O2360&gt;0,RANK(O2360,(N2360:P2360,Q2360:AE2360)),0)</f>
        <v>1</v>
      </c>
      <c r="F2360" s="7">
        <f>IF(P2360&gt;0,RANK(P2360,(N2360:P2360,Q2360:AE2360)),0)</f>
        <v>0</v>
      </c>
      <c r="G2360" s="1">
        <f t="shared" si="867"/>
        <v>532</v>
      </c>
      <c r="H2360" s="2">
        <f t="shared" si="868"/>
        <v>0.21195219123505976</v>
      </c>
      <c r="I2360" s="2"/>
      <c r="J2360" s="2">
        <f t="shared" si="880"/>
        <v>0.35617529880478088</v>
      </c>
      <c r="K2360" s="2">
        <f t="shared" si="881"/>
        <v>0.56812749003984064</v>
      </c>
      <c r="L2360" s="2">
        <f t="shared" si="882"/>
        <v>0</v>
      </c>
      <c r="M2360" s="2">
        <f t="shared" si="883"/>
        <v>7.569721115537853E-2</v>
      </c>
      <c r="N2360" s="55">
        <v>894</v>
      </c>
      <c r="O2360" s="55">
        <v>1426</v>
      </c>
      <c r="Q2360" s="55">
        <v>62</v>
      </c>
      <c r="R2360" s="55">
        <v>60</v>
      </c>
      <c r="S2360" s="55">
        <v>68</v>
      </c>
      <c r="X2360" s="55">
        <f t="shared" si="877"/>
        <v>0</v>
      </c>
      <c r="Y2360" s="55">
        <v>0</v>
      </c>
      <c r="Z2360" s="55">
        <v>0</v>
      </c>
      <c r="AA2360" s="55">
        <v>0</v>
      </c>
      <c r="AB2360" s="55">
        <v>0</v>
      </c>
      <c r="AG2360" s="7">
        <f>IF(Q2360&gt;0,RANK(Q2360,(N2360:P2360,Q2360:AE2360)),0)</f>
        <v>4</v>
      </c>
      <c r="AH2360" s="7">
        <f>IF(R2360&gt;0,RANK(R2360,(N2360:P2360,Q2360:AE2360)),0)</f>
        <v>5</v>
      </c>
      <c r="AI2360" s="7">
        <f>IF(T2360&gt;0,RANK(T2360,(N2360:P2360,Q2360:AE2360)),0)</f>
        <v>0</v>
      </c>
      <c r="AJ2360" s="7">
        <f>IF(S2360&gt;0,RANK(S2360,(N2360:P2360,Q2360:AE2360)),0)</f>
        <v>3</v>
      </c>
      <c r="AK2360" s="2">
        <f t="shared" si="884"/>
        <v>2.4701195219123506E-2</v>
      </c>
      <c r="AL2360" s="2">
        <f t="shared" si="885"/>
        <v>2.3904382470119521E-2</v>
      </c>
      <c r="AM2360" s="2">
        <f t="shared" si="886"/>
        <v>0</v>
      </c>
      <c r="AN2360" s="2">
        <f t="shared" si="887"/>
        <v>2.7091633466135457E-2</v>
      </c>
      <c r="AP2360" t="s">
        <v>1521</v>
      </c>
      <c r="AQ2360" t="s">
        <v>944</v>
      </c>
      <c r="AT2360">
        <v>2</v>
      </c>
      <c r="AU2360" s="95">
        <v>54</v>
      </c>
      <c r="AV2360" s="97">
        <v>75</v>
      </c>
      <c r="AW2360" s="100">
        <f t="shared" si="878"/>
        <v>54075</v>
      </c>
      <c r="AY2360" s="7" t="s">
        <v>1461</v>
      </c>
    </row>
    <row r="2361" spans="1:51" ht="13" hidden="1" customHeight="1" outlineLevel="1">
      <c r="A2361" t="s">
        <v>1751</v>
      </c>
      <c r="B2361" t="s">
        <v>944</v>
      </c>
      <c r="C2361" s="1">
        <f t="shared" si="879"/>
        <v>7210</v>
      </c>
      <c r="D2361" s="7">
        <f>IF(N2361&gt;0, RANK(N2361,(N2361:P2361,Q2361:AE2361)),0)</f>
        <v>2</v>
      </c>
      <c r="E2361" s="7">
        <f>IF(O2361&gt;0,RANK(O2361,(N2361:P2361,Q2361:AE2361)),0)</f>
        <v>1</v>
      </c>
      <c r="F2361" s="7">
        <f>IF(P2361&gt;0,RANK(P2361,(N2361:P2361,Q2361:AE2361)),0)</f>
        <v>0</v>
      </c>
      <c r="G2361" s="1">
        <f t="shared" si="867"/>
        <v>2834</v>
      </c>
      <c r="H2361" s="2">
        <f t="shared" si="868"/>
        <v>0.39306518723994455</v>
      </c>
      <c r="I2361" s="2"/>
      <c r="J2361" s="2">
        <f t="shared" si="880"/>
        <v>0.28058252427184466</v>
      </c>
      <c r="K2361" s="2">
        <f t="shared" si="881"/>
        <v>0.67364771151178915</v>
      </c>
      <c r="L2361" s="2">
        <f t="shared" si="882"/>
        <v>0</v>
      </c>
      <c r="M2361" s="2">
        <f t="shared" si="883"/>
        <v>4.5769764216366138E-2</v>
      </c>
      <c r="N2361" s="55">
        <v>2023</v>
      </c>
      <c r="O2361" s="55">
        <v>4857</v>
      </c>
      <c r="Q2361" s="55">
        <v>135</v>
      </c>
      <c r="R2361" s="55">
        <v>98</v>
      </c>
      <c r="S2361" s="55">
        <v>96</v>
      </c>
      <c r="X2361" s="55">
        <f t="shared" si="877"/>
        <v>0</v>
      </c>
      <c r="Y2361" s="55">
        <v>0</v>
      </c>
      <c r="Z2361" s="55">
        <v>0</v>
      </c>
      <c r="AA2361" s="55">
        <v>0</v>
      </c>
      <c r="AB2361" s="55">
        <v>1</v>
      </c>
      <c r="AG2361" s="7">
        <f>IF(Q2361&gt;0,RANK(Q2361,(N2361:P2361,Q2361:AE2361)),0)</f>
        <v>3</v>
      </c>
      <c r="AH2361" s="7">
        <f>IF(R2361&gt;0,RANK(R2361,(N2361:P2361,Q2361:AE2361)),0)</f>
        <v>4</v>
      </c>
      <c r="AI2361" s="7">
        <f>IF(T2361&gt;0,RANK(T2361,(N2361:P2361,Q2361:AE2361)),0)</f>
        <v>0</v>
      </c>
      <c r="AJ2361" s="7">
        <f>IF(S2361&gt;0,RANK(S2361,(N2361:P2361,Q2361:AE2361)),0)</f>
        <v>5</v>
      </c>
      <c r="AK2361" s="2">
        <f t="shared" si="884"/>
        <v>1.8723994452149791E-2</v>
      </c>
      <c r="AL2361" s="2">
        <f t="shared" si="885"/>
        <v>1.3592233009708738E-2</v>
      </c>
      <c r="AM2361" s="2">
        <f t="shared" si="886"/>
        <v>0</v>
      </c>
      <c r="AN2361" s="2">
        <f t="shared" si="887"/>
        <v>1.3314840499306519E-2</v>
      </c>
      <c r="AP2361" t="s">
        <v>1751</v>
      </c>
      <c r="AQ2361" t="s">
        <v>944</v>
      </c>
      <c r="AT2361">
        <v>2</v>
      </c>
      <c r="AU2361" s="95">
        <v>54</v>
      </c>
      <c r="AV2361" s="97">
        <v>77</v>
      </c>
      <c r="AW2361" s="100">
        <f t="shared" si="878"/>
        <v>54077</v>
      </c>
      <c r="AY2361" s="7" t="s">
        <v>1461</v>
      </c>
    </row>
    <row r="2362" spans="1:51" ht="13" hidden="1" customHeight="1" outlineLevel="1">
      <c r="A2362" t="s">
        <v>2522</v>
      </c>
      <c r="B2362" t="s">
        <v>944</v>
      </c>
      <c r="C2362" s="1">
        <f t="shared" si="879"/>
        <v>16038</v>
      </c>
      <c r="D2362" s="7">
        <f>IF(N2362&gt;0, RANK(N2362,(N2362:P2362,Q2362:AE2362)),0)</f>
        <v>2</v>
      </c>
      <c r="E2362" s="7">
        <f>IF(O2362&gt;0,RANK(O2362,(N2362:P2362,Q2362:AE2362)),0)</f>
        <v>1</v>
      </c>
      <c r="F2362" s="7">
        <f>IF(P2362&gt;0,RANK(P2362,(N2362:P2362,Q2362:AE2362)),0)</f>
        <v>0</v>
      </c>
      <c r="G2362" s="1">
        <f t="shared" si="867"/>
        <v>6560</v>
      </c>
      <c r="H2362" s="2">
        <f t="shared" si="868"/>
        <v>0.40902855717670533</v>
      </c>
      <c r="I2362" s="2"/>
      <c r="J2362" s="2">
        <f t="shared" si="880"/>
        <v>0.2832647462277092</v>
      </c>
      <c r="K2362" s="2">
        <f t="shared" si="881"/>
        <v>0.69229330340441453</v>
      </c>
      <c r="L2362" s="2">
        <f t="shared" si="882"/>
        <v>0</v>
      </c>
      <c r="M2362" s="2">
        <f t="shared" si="883"/>
        <v>2.4441950367876331E-2</v>
      </c>
      <c r="N2362" s="55">
        <v>4543</v>
      </c>
      <c r="O2362" s="55">
        <v>11103</v>
      </c>
      <c r="Q2362" s="55">
        <v>187</v>
      </c>
      <c r="R2362" s="55">
        <v>147</v>
      </c>
      <c r="S2362" s="55">
        <v>58</v>
      </c>
      <c r="X2362" s="55">
        <f t="shared" si="877"/>
        <v>0</v>
      </c>
      <c r="Y2362" s="55">
        <v>0</v>
      </c>
      <c r="Z2362" s="55">
        <v>0</v>
      </c>
      <c r="AA2362" s="55">
        <v>0</v>
      </c>
      <c r="AB2362" s="55">
        <v>0</v>
      </c>
      <c r="AG2362" s="7">
        <f>IF(Q2362&gt;0,RANK(Q2362,(N2362:P2362,Q2362:AE2362)),0)</f>
        <v>3</v>
      </c>
      <c r="AH2362" s="7">
        <f>IF(R2362&gt;0,RANK(R2362,(N2362:P2362,Q2362:AE2362)),0)</f>
        <v>4</v>
      </c>
      <c r="AI2362" s="7">
        <f>IF(T2362&gt;0,RANK(T2362,(N2362:P2362,Q2362:AE2362)),0)</f>
        <v>0</v>
      </c>
      <c r="AJ2362" s="7">
        <f>IF(S2362&gt;0,RANK(S2362,(N2362:P2362,Q2362:AE2362)),0)</f>
        <v>5</v>
      </c>
      <c r="AK2362" s="2">
        <f t="shared" si="884"/>
        <v>1.1659807956104253E-2</v>
      </c>
      <c r="AL2362" s="2">
        <f t="shared" si="885"/>
        <v>9.1657313879536101E-3</v>
      </c>
      <c r="AM2362" s="2">
        <f t="shared" si="886"/>
        <v>0</v>
      </c>
      <c r="AN2362" s="2">
        <f t="shared" si="887"/>
        <v>3.6164110238184311E-3</v>
      </c>
      <c r="AP2362" t="s">
        <v>2522</v>
      </c>
      <c r="AQ2362" t="s">
        <v>944</v>
      </c>
      <c r="AT2362">
        <v>2</v>
      </c>
      <c r="AU2362" s="95">
        <v>54</v>
      </c>
      <c r="AV2362" s="97">
        <v>79</v>
      </c>
      <c r="AW2362" s="100">
        <f t="shared" si="878"/>
        <v>54079</v>
      </c>
      <c r="AY2362" s="7" t="s">
        <v>1461</v>
      </c>
    </row>
    <row r="2363" spans="1:51" ht="13" hidden="1" customHeight="1" outlineLevel="1">
      <c r="A2363" t="s">
        <v>368</v>
      </c>
      <c r="B2363" t="s">
        <v>944</v>
      </c>
      <c r="C2363" s="1">
        <f t="shared" si="879"/>
        <v>20562</v>
      </c>
      <c r="D2363" s="7">
        <f>IF(N2363&gt;0, RANK(N2363,(N2363:P2363,Q2363:AE2363)),0)</f>
        <v>2</v>
      </c>
      <c r="E2363" s="7">
        <f>IF(O2363&gt;0,RANK(O2363,(N2363:P2363,Q2363:AE2363)),0)</f>
        <v>1</v>
      </c>
      <c r="F2363" s="7">
        <f>IF(P2363&gt;0,RANK(P2363,(N2363:P2363,Q2363:AE2363)),0)</f>
        <v>0</v>
      </c>
      <c r="G2363" s="1">
        <f t="shared" ref="G2363:G2378" si="888">IF(C2363&gt;0,MAX(N2363:P2363)-LARGE(N2363:P2363,2),0)</f>
        <v>7170</v>
      </c>
      <c r="H2363" s="2">
        <f t="shared" ref="H2363:H2378" si="889">IF(C2363&gt;0,G2363/C2363,0)</f>
        <v>0.34870148818208346</v>
      </c>
      <c r="I2363" s="2"/>
      <c r="J2363" s="2">
        <f t="shared" si="880"/>
        <v>0.3106701682715689</v>
      </c>
      <c r="K2363" s="2">
        <f t="shared" si="881"/>
        <v>0.65937165645365237</v>
      </c>
      <c r="L2363" s="2">
        <f t="shared" si="882"/>
        <v>0</v>
      </c>
      <c r="M2363" s="2">
        <f t="shared" si="883"/>
        <v>2.9958175274778731E-2</v>
      </c>
      <c r="N2363" s="55">
        <v>6388</v>
      </c>
      <c r="O2363" s="55">
        <v>13558</v>
      </c>
      <c r="Q2363" s="55">
        <v>318</v>
      </c>
      <c r="R2363" s="55">
        <v>218</v>
      </c>
      <c r="S2363" s="55">
        <v>76</v>
      </c>
      <c r="X2363" s="55">
        <f t="shared" si="877"/>
        <v>0</v>
      </c>
      <c r="Y2363" s="55">
        <v>0</v>
      </c>
      <c r="Z2363" s="55">
        <v>3</v>
      </c>
      <c r="AA2363" s="55">
        <v>1</v>
      </c>
      <c r="AB2363" s="55">
        <v>0</v>
      </c>
      <c r="AG2363" s="7">
        <f>IF(Q2363&gt;0,RANK(Q2363,(N2363:P2363,Q2363:AE2363)),0)</f>
        <v>3</v>
      </c>
      <c r="AH2363" s="7">
        <f>IF(R2363&gt;0,RANK(R2363,(N2363:P2363,Q2363:AE2363)),0)</f>
        <v>4</v>
      </c>
      <c r="AI2363" s="7">
        <f>IF(T2363&gt;0,RANK(T2363,(N2363:P2363,Q2363:AE2363)),0)</f>
        <v>0</v>
      </c>
      <c r="AJ2363" s="7">
        <f>IF(S2363&gt;0,RANK(S2363,(N2363:P2363,Q2363:AE2363)),0)</f>
        <v>5</v>
      </c>
      <c r="AK2363" s="2">
        <f t="shared" si="884"/>
        <v>1.5465421651590313E-2</v>
      </c>
      <c r="AL2363" s="2">
        <f t="shared" si="885"/>
        <v>1.060208150958078E-2</v>
      </c>
      <c r="AM2363" s="2">
        <f t="shared" si="886"/>
        <v>0</v>
      </c>
      <c r="AN2363" s="2">
        <f t="shared" si="887"/>
        <v>3.6961385079272444E-3</v>
      </c>
      <c r="AP2363" t="s">
        <v>368</v>
      </c>
      <c r="AQ2363" t="s">
        <v>944</v>
      </c>
      <c r="AT2363">
        <v>2</v>
      </c>
      <c r="AU2363" s="95">
        <v>54</v>
      </c>
      <c r="AV2363" s="97">
        <v>81</v>
      </c>
      <c r="AW2363" s="100">
        <f t="shared" si="878"/>
        <v>54081</v>
      </c>
      <c r="AY2363" s="7" t="s">
        <v>1461</v>
      </c>
    </row>
    <row r="2364" spans="1:51" ht="13" hidden="1" customHeight="1" outlineLevel="1">
      <c r="A2364" t="s">
        <v>1166</v>
      </c>
      <c r="B2364" t="s">
        <v>944</v>
      </c>
      <c r="C2364" s="1">
        <f t="shared" si="879"/>
        <v>6970</v>
      </c>
      <c r="D2364" s="7">
        <f>IF(N2364&gt;0, RANK(N2364,(N2364:P2364,Q2364:AE2364)),0)</f>
        <v>2</v>
      </c>
      <c r="E2364" s="7">
        <f>IF(O2364&gt;0,RANK(O2364,(N2364:P2364,Q2364:AE2364)),0)</f>
        <v>1</v>
      </c>
      <c r="F2364" s="7">
        <f>IF(P2364&gt;0,RANK(P2364,(N2364:P2364,Q2364:AE2364)),0)</f>
        <v>0</v>
      </c>
      <c r="G2364" s="1">
        <f t="shared" si="888"/>
        <v>2383</v>
      </c>
      <c r="H2364" s="2">
        <f t="shared" si="889"/>
        <v>0.34189383070301294</v>
      </c>
      <c r="I2364" s="2"/>
      <c r="J2364" s="2">
        <f t="shared" si="880"/>
        <v>0.30358680057388809</v>
      </c>
      <c r="K2364" s="2">
        <f t="shared" si="881"/>
        <v>0.64548063127690103</v>
      </c>
      <c r="L2364" s="2">
        <f t="shared" si="882"/>
        <v>0</v>
      </c>
      <c r="M2364" s="2">
        <f t="shared" si="883"/>
        <v>5.0932568149210877E-2</v>
      </c>
      <c r="N2364" s="55">
        <v>2116</v>
      </c>
      <c r="O2364" s="55">
        <v>4499</v>
      </c>
      <c r="Q2364" s="55">
        <v>90</v>
      </c>
      <c r="R2364" s="55">
        <v>60</v>
      </c>
      <c r="S2364" s="55">
        <v>205</v>
      </c>
      <c r="X2364" s="55">
        <f t="shared" si="877"/>
        <v>0</v>
      </c>
      <c r="Y2364" s="55">
        <v>0</v>
      </c>
      <c r="Z2364" s="55">
        <v>0</v>
      </c>
      <c r="AA2364" s="55">
        <v>0</v>
      </c>
      <c r="AB2364" s="55">
        <v>0</v>
      </c>
      <c r="AG2364" s="7">
        <f>IF(Q2364&gt;0,RANK(Q2364,(N2364:P2364,Q2364:AE2364)),0)</f>
        <v>4</v>
      </c>
      <c r="AH2364" s="7">
        <f>IF(R2364&gt;0,RANK(R2364,(N2364:P2364,Q2364:AE2364)),0)</f>
        <v>5</v>
      </c>
      <c r="AI2364" s="7">
        <f>IF(T2364&gt;0,RANK(T2364,(N2364:P2364,Q2364:AE2364)),0)</f>
        <v>0</v>
      </c>
      <c r="AJ2364" s="7">
        <f>IF(S2364&gt;0,RANK(S2364,(N2364:P2364,Q2364:AE2364)),0)</f>
        <v>3</v>
      </c>
      <c r="AK2364" s="2">
        <f t="shared" si="884"/>
        <v>1.2912482065997131E-2</v>
      </c>
      <c r="AL2364" s="2">
        <f t="shared" si="885"/>
        <v>8.60832137733142E-3</v>
      </c>
      <c r="AM2364" s="2">
        <f t="shared" si="886"/>
        <v>0</v>
      </c>
      <c r="AN2364" s="2">
        <f t="shared" si="887"/>
        <v>2.9411764705882353E-2</v>
      </c>
      <c r="AP2364" t="s">
        <v>1166</v>
      </c>
      <c r="AQ2364" t="s">
        <v>944</v>
      </c>
      <c r="AT2364">
        <v>2</v>
      </c>
      <c r="AU2364" s="95">
        <v>54</v>
      </c>
      <c r="AV2364" s="97">
        <v>83</v>
      </c>
      <c r="AW2364" s="100">
        <f t="shared" si="878"/>
        <v>54083</v>
      </c>
      <c r="AY2364" s="7" t="s">
        <v>1461</v>
      </c>
    </row>
    <row r="2365" spans="1:51" ht="13" hidden="1" customHeight="1" outlineLevel="1">
      <c r="A2365" t="s">
        <v>1252</v>
      </c>
      <c r="B2365" t="s">
        <v>944</v>
      </c>
      <c r="C2365" s="1">
        <f t="shared" si="879"/>
        <v>2805</v>
      </c>
      <c r="D2365" s="7">
        <f>IF(N2365&gt;0, RANK(N2365,(N2365:P2365,Q2365:AE2365)),0)</f>
        <v>2</v>
      </c>
      <c r="E2365" s="7">
        <f>IF(O2365&gt;0,RANK(O2365,(N2365:P2365,Q2365:AE2365)),0)</f>
        <v>1</v>
      </c>
      <c r="F2365" s="7">
        <f>IF(P2365&gt;0,RANK(P2365,(N2365:P2365,Q2365:AE2365)),0)</f>
        <v>0</v>
      </c>
      <c r="G2365" s="1">
        <f t="shared" si="888"/>
        <v>1563</v>
      </c>
      <c r="H2365" s="2">
        <f t="shared" si="889"/>
        <v>0.55721925133689842</v>
      </c>
      <c r="I2365" s="2"/>
      <c r="J2365" s="2">
        <f t="shared" si="880"/>
        <v>0.19786096256684493</v>
      </c>
      <c r="K2365" s="2">
        <f t="shared" si="881"/>
        <v>0.75508021390374336</v>
      </c>
      <c r="L2365" s="2">
        <f t="shared" si="882"/>
        <v>0</v>
      </c>
      <c r="M2365" s="2">
        <f t="shared" si="883"/>
        <v>4.7058823529411709E-2</v>
      </c>
      <c r="N2365" s="55">
        <v>555</v>
      </c>
      <c r="O2365" s="55">
        <v>2118</v>
      </c>
      <c r="Q2365" s="55">
        <v>41</v>
      </c>
      <c r="R2365" s="55">
        <v>75</v>
      </c>
      <c r="S2365" s="55">
        <v>16</v>
      </c>
      <c r="X2365" s="55">
        <f t="shared" si="877"/>
        <v>0</v>
      </c>
      <c r="Y2365" s="55">
        <v>0</v>
      </c>
      <c r="Z2365" s="55">
        <v>0</v>
      </c>
      <c r="AA2365" s="55">
        <v>0</v>
      </c>
      <c r="AB2365" s="55">
        <v>0</v>
      </c>
      <c r="AG2365" s="7">
        <f>IF(Q2365&gt;0,RANK(Q2365,(N2365:P2365,Q2365:AE2365)),0)</f>
        <v>4</v>
      </c>
      <c r="AH2365" s="7">
        <f>IF(R2365&gt;0,RANK(R2365,(N2365:P2365,Q2365:AE2365)),0)</f>
        <v>3</v>
      </c>
      <c r="AI2365" s="7">
        <f>IF(T2365&gt;0,RANK(T2365,(N2365:P2365,Q2365:AE2365)),0)</f>
        <v>0</v>
      </c>
      <c r="AJ2365" s="7">
        <f>IF(S2365&gt;0,RANK(S2365,(N2365:P2365,Q2365:AE2365)),0)</f>
        <v>5</v>
      </c>
      <c r="AK2365" s="2">
        <f t="shared" si="884"/>
        <v>1.4616755793226381E-2</v>
      </c>
      <c r="AL2365" s="2">
        <f t="shared" si="885"/>
        <v>2.6737967914438502E-2</v>
      </c>
      <c r="AM2365" s="2">
        <f t="shared" si="886"/>
        <v>0</v>
      </c>
      <c r="AN2365" s="2">
        <f t="shared" si="887"/>
        <v>5.7040998217468804E-3</v>
      </c>
      <c r="AP2365" t="s">
        <v>1252</v>
      </c>
      <c r="AQ2365" t="s">
        <v>944</v>
      </c>
      <c r="AT2365">
        <v>2</v>
      </c>
      <c r="AU2365" s="95">
        <v>54</v>
      </c>
      <c r="AV2365" s="97">
        <v>85</v>
      </c>
      <c r="AW2365" s="100">
        <f t="shared" si="878"/>
        <v>54085</v>
      </c>
      <c r="AY2365" s="7" t="s">
        <v>1461</v>
      </c>
    </row>
    <row r="2366" spans="1:51" ht="13" hidden="1" customHeight="1" outlineLevel="1">
      <c r="A2366" t="s">
        <v>2314</v>
      </c>
      <c r="B2366" t="s">
        <v>944</v>
      </c>
      <c r="C2366" s="1">
        <f t="shared" si="879"/>
        <v>3968</v>
      </c>
      <c r="D2366" s="7">
        <f>IF(N2366&gt;0, RANK(N2366,(N2366:P2366,Q2366:AE2366)),0)</f>
        <v>2</v>
      </c>
      <c r="E2366" s="7">
        <f>IF(O2366&gt;0,RANK(O2366,(N2366:P2366,Q2366:AE2366)),0)</f>
        <v>1</v>
      </c>
      <c r="F2366" s="7">
        <f>IF(P2366&gt;0,RANK(P2366,(N2366:P2366,Q2366:AE2366)),0)</f>
        <v>0</v>
      </c>
      <c r="G2366" s="1">
        <f t="shared" si="888"/>
        <v>1010</v>
      </c>
      <c r="H2366" s="2">
        <f t="shared" si="889"/>
        <v>0.25453629032258063</v>
      </c>
      <c r="I2366" s="2"/>
      <c r="J2366" s="2">
        <f t="shared" si="880"/>
        <v>0.35483870967741937</v>
      </c>
      <c r="K2366" s="2">
        <f t="shared" si="881"/>
        <v>0.609375</v>
      </c>
      <c r="L2366" s="2">
        <f t="shared" si="882"/>
        <v>0</v>
      </c>
      <c r="M2366" s="2">
        <f t="shared" si="883"/>
        <v>3.5786290322580627E-2</v>
      </c>
      <c r="N2366" s="55">
        <v>1408</v>
      </c>
      <c r="O2366" s="55">
        <v>2418</v>
      </c>
      <c r="Q2366" s="55">
        <v>53</v>
      </c>
      <c r="R2366" s="55">
        <v>80</v>
      </c>
      <c r="S2366" s="55">
        <v>8</v>
      </c>
      <c r="X2366" s="55">
        <f t="shared" si="877"/>
        <v>0</v>
      </c>
      <c r="Y2366" s="55">
        <v>1</v>
      </c>
      <c r="Z2366" s="55">
        <v>0</v>
      </c>
      <c r="AA2366" s="55">
        <v>0</v>
      </c>
      <c r="AB2366" s="55">
        <v>0</v>
      </c>
      <c r="AG2366" s="7">
        <f>IF(Q2366&gt;0,RANK(Q2366,(N2366:P2366,Q2366:AE2366)),0)</f>
        <v>4</v>
      </c>
      <c r="AH2366" s="7">
        <f>IF(R2366&gt;0,RANK(R2366,(N2366:P2366,Q2366:AE2366)),0)</f>
        <v>3</v>
      </c>
      <c r="AI2366" s="7">
        <f>IF(T2366&gt;0,RANK(T2366,(N2366:P2366,Q2366:AE2366)),0)</f>
        <v>0</v>
      </c>
      <c r="AJ2366" s="7">
        <f>IF(S2366&gt;0,RANK(S2366,(N2366:P2366,Q2366:AE2366)),0)</f>
        <v>5</v>
      </c>
      <c r="AK2366" s="2">
        <f t="shared" si="884"/>
        <v>1.3356854838709678E-2</v>
      </c>
      <c r="AL2366" s="2">
        <f t="shared" si="885"/>
        <v>2.0161290322580645E-2</v>
      </c>
      <c r="AM2366" s="2">
        <f t="shared" si="886"/>
        <v>0</v>
      </c>
      <c r="AN2366" s="2">
        <f t="shared" si="887"/>
        <v>2.0161290322580645E-3</v>
      </c>
      <c r="AP2366" t="s">
        <v>2314</v>
      </c>
      <c r="AQ2366" t="s">
        <v>944</v>
      </c>
      <c r="AT2366">
        <v>2</v>
      </c>
      <c r="AU2366" s="95">
        <v>54</v>
      </c>
      <c r="AV2366" s="97">
        <v>87</v>
      </c>
      <c r="AW2366" s="100">
        <f t="shared" si="878"/>
        <v>54087</v>
      </c>
      <c r="AY2366" s="7" t="s">
        <v>1461</v>
      </c>
    </row>
    <row r="2367" spans="1:51" ht="13" hidden="1" customHeight="1" outlineLevel="1">
      <c r="A2367" t="s">
        <v>2244</v>
      </c>
      <c r="B2367" t="s">
        <v>944</v>
      </c>
      <c r="C2367" s="1">
        <f t="shared" si="879"/>
        <v>3227</v>
      </c>
      <c r="D2367" s="7">
        <f>IF(N2367&gt;0, RANK(N2367,(N2367:P2367,Q2367:AE2367)),0)</f>
        <v>2</v>
      </c>
      <c r="E2367" s="7">
        <f>IF(O2367&gt;0,RANK(O2367,(N2367:P2367,Q2367:AE2367)),0)</f>
        <v>1</v>
      </c>
      <c r="F2367" s="7">
        <f>IF(P2367&gt;0,RANK(P2367,(N2367:P2367,Q2367:AE2367)),0)</f>
        <v>0</v>
      </c>
      <c r="G2367" s="1">
        <f t="shared" si="888"/>
        <v>525</v>
      </c>
      <c r="H2367" s="2">
        <f t="shared" si="889"/>
        <v>0.16268980477223427</v>
      </c>
      <c r="I2367" s="2"/>
      <c r="J2367" s="2">
        <f t="shared" si="880"/>
        <v>0.39696312364425163</v>
      </c>
      <c r="K2367" s="2">
        <f t="shared" si="881"/>
        <v>0.55965292841648595</v>
      </c>
      <c r="L2367" s="2">
        <f t="shared" si="882"/>
        <v>0</v>
      </c>
      <c r="M2367" s="2">
        <f t="shared" si="883"/>
        <v>4.3383947939262368E-2</v>
      </c>
      <c r="N2367" s="55">
        <v>1281</v>
      </c>
      <c r="O2367" s="55">
        <v>1806</v>
      </c>
      <c r="Q2367" s="55">
        <v>66</v>
      </c>
      <c r="R2367" s="55">
        <v>63</v>
      </c>
      <c r="S2367" s="55">
        <v>11</v>
      </c>
      <c r="X2367" s="55">
        <f t="shared" si="877"/>
        <v>0</v>
      </c>
      <c r="Y2367" s="55">
        <v>0</v>
      </c>
      <c r="Z2367" s="55">
        <v>0</v>
      </c>
      <c r="AA2367" s="55">
        <v>0</v>
      </c>
      <c r="AB2367" s="55">
        <v>0</v>
      </c>
      <c r="AG2367" s="7">
        <f>IF(Q2367&gt;0,RANK(Q2367,(N2367:P2367,Q2367:AE2367)),0)</f>
        <v>3</v>
      </c>
      <c r="AH2367" s="7">
        <f>IF(R2367&gt;0,RANK(R2367,(N2367:P2367,Q2367:AE2367)),0)</f>
        <v>4</v>
      </c>
      <c r="AI2367" s="7">
        <f>IF(T2367&gt;0,RANK(T2367,(N2367:P2367,Q2367:AE2367)),0)</f>
        <v>0</v>
      </c>
      <c r="AJ2367" s="7">
        <f>IF(S2367&gt;0,RANK(S2367,(N2367:P2367,Q2367:AE2367)),0)</f>
        <v>5</v>
      </c>
      <c r="AK2367" s="2">
        <f t="shared" si="884"/>
        <v>2.0452432599938022E-2</v>
      </c>
      <c r="AL2367" s="2">
        <f t="shared" si="885"/>
        <v>1.9522776572668113E-2</v>
      </c>
      <c r="AM2367" s="2">
        <f t="shared" si="886"/>
        <v>0</v>
      </c>
      <c r="AN2367" s="2">
        <f t="shared" si="887"/>
        <v>3.4087387666563371E-3</v>
      </c>
      <c r="AP2367" t="s">
        <v>2244</v>
      </c>
      <c r="AQ2367" t="s">
        <v>944</v>
      </c>
      <c r="AT2367">
        <v>2</v>
      </c>
      <c r="AU2367" s="95">
        <v>54</v>
      </c>
      <c r="AV2367" s="97">
        <v>89</v>
      </c>
      <c r="AW2367" s="100">
        <f t="shared" si="878"/>
        <v>54089</v>
      </c>
      <c r="AY2367" s="7" t="s">
        <v>1461</v>
      </c>
    </row>
    <row r="2368" spans="1:51" ht="13" hidden="1" customHeight="1" outlineLevel="1">
      <c r="A2368" t="s">
        <v>2347</v>
      </c>
      <c r="B2368" t="s">
        <v>944</v>
      </c>
      <c r="C2368" s="1">
        <f t="shared" si="879"/>
        <v>4331</v>
      </c>
      <c r="D2368" s="7">
        <f>IF(N2368&gt;0, RANK(N2368,(N2368:P2368,Q2368:AE2368)),0)</f>
        <v>2</v>
      </c>
      <c r="E2368" s="7">
        <f>IF(O2368&gt;0,RANK(O2368,(N2368:P2368,Q2368:AE2368)),0)</f>
        <v>1</v>
      </c>
      <c r="F2368" s="7">
        <f>IF(P2368&gt;0,RANK(P2368,(N2368:P2368,Q2368:AE2368)),0)</f>
        <v>0</v>
      </c>
      <c r="G2368" s="1">
        <f t="shared" si="888"/>
        <v>1146</v>
      </c>
      <c r="H2368" s="2">
        <f t="shared" si="889"/>
        <v>0.26460401754791041</v>
      </c>
      <c r="I2368" s="2"/>
      <c r="J2368" s="2">
        <f t="shared" si="880"/>
        <v>0.3511891018240591</v>
      </c>
      <c r="K2368" s="2">
        <f t="shared" si="881"/>
        <v>0.61579311937196957</v>
      </c>
      <c r="L2368" s="2">
        <f t="shared" si="882"/>
        <v>0</v>
      </c>
      <c r="M2368" s="2">
        <f t="shared" si="883"/>
        <v>3.3017778803971276E-2</v>
      </c>
      <c r="N2368" s="55">
        <v>1521</v>
      </c>
      <c r="O2368" s="55">
        <v>2667</v>
      </c>
      <c r="Q2368" s="55">
        <v>76</v>
      </c>
      <c r="R2368" s="55">
        <v>47</v>
      </c>
      <c r="S2368" s="55">
        <v>20</v>
      </c>
      <c r="X2368" s="55">
        <f t="shared" si="877"/>
        <v>0</v>
      </c>
      <c r="Y2368" s="55">
        <v>0</v>
      </c>
      <c r="Z2368" s="55">
        <v>0</v>
      </c>
      <c r="AA2368" s="55">
        <v>0</v>
      </c>
      <c r="AB2368" s="55">
        <v>0</v>
      </c>
      <c r="AG2368" s="7">
        <f>IF(Q2368&gt;0,RANK(Q2368,(N2368:P2368,Q2368:AE2368)),0)</f>
        <v>3</v>
      </c>
      <c r="AH2368" s="7">
        <f>IF(R2368&gt;0,RANK(R2368,(N2368:P2368,Q2368:AE2368)),0)</f>
        <v>4</v>
      </c>
      <c r="AI2368" s="7">
        <f>IF(T2368&gt;0,RANK(T2368,(N2368:P2368,Q2368:AE2368)),0)</f>
        <v>0</v>
      </c>
      <c r="AJ2368" s="7">
        <f>IF(S2368&gt;0,RANK(S2368,(N2368:P2368,Q2368:AE2368)),0)</f>
        <v>5</v>
      </c>
      <c r="AK2368" s="2">
        <f t="shared" si="884"/>
        <v>1.7547910413299467E-2</v>
      </c>
      <c r="AL2368" s="2">
        <f t="shared" si="885"/>
        <v>1.0851997229277302E-2</v>
      </c>
      <c r="AM2368" s="2">
        <f t="shared" si="886"/>
        <v>0</v>
      </c>
      <c r="AN2368" s="2">
        <f t="shared" si="887"/>
        <v>4.6178711613945973E-3</v>
      </c>
      <c r="AP2368" t="s">
        <v>2347</v>
      </c>
      <c r="AQ2368" t="s">
        <v>944</v>
      </c>
      <c r="AT2368">
        <v>2</v>
      </c>
      <c r="AU2368" s="95">
        <v>54</v>
      </c>
      <c r="AV2368" s="97">
        <v>91</v>
      </c>
      <c r="AW2368" s="100">
        <f t="shared" si="878"/>
        <v>54091</v>
      </c>
      <c r="AY2368" s="7" t="s">
        <v>1461</v>
      </c>
    </row>
    <row r="2369" spans="1:60" ht="13" hidden="1" customHeight="1" outlineLevel="1">
      <c r="A2369" t="s">
        <v>1384</v>
      </c>
      <c r="B2369" t="s">
        <v>944</v>
      </c>
      <c r="C2369" s="1">
        <f t="shared" si="879"/>
        <v>2700</v>
      </c>
      <c r="D2369" s="7">
        <f>IF(N2369&gt;0, RANK(N2369,(N2369:P2369,Q2369:AE2369)),0)</f>
        <v>2</v>
      </c>
      <c r="E2369" s="7">
        <f>IF(O2369&gt;0,RANK(O2369,(N2369:P2369,Q2369:AE2369)),0)</f>
        <v>1</v>
      </c>
      <c r="F2369" s="7">
        <f>IF(P2369&gt;0,RANK(P2369,(N2369:P2369,Q2369:AE2369)),0)</f>
        <v>0</v>
      </c>
      <c r="G2369" s="1">
        <f t="shared" si="888"/>
        <v>926</v>
      </c>
      <c r="H2369" s="2">
        <f t="shared" si="889"/>
        <v>0.34296296296296297</v>
      </c>
      <c r="I2369" s="2"/>
      <c r="J2369" s="2">
        <f t="shared" si="880"/>
        <v>0.30185185185185187</v>
      </c>
      <c r="K2369" s="2">
        <f t="shared" si="881"/>
        <v>0.64481481481481484</v>
      </c>
      <c r="L2369" s="2">
        <f t="shared" si="882"/>
        <v>0</v>
      </c>
      <c r="M2369" s="2">
        <f t="shared" si="883"/>
        <v>5.3333333333333344E-2</v>
      </c>
      <c r="N2369" s="55">
        <v>815</v>
      </c>
      <c r="O2369" s="55">
        <v>1741</v>
      </c>
      <c r="Q2369" s="55">
        <v>54</v>
      </c>
      <c r="R2369" s="55">
        <v>30</v>
      </c>
      <c r="S2369" s="55">
        <v>60</v>
      </c>
      <c r="X2369" s="55">
        <f t="shared" si="877"/>
        <v>0</v>
      </c>
      <c r="Y2369" s="55">
        <v>0</v>
      </c>
      <c r="Z2369" s="55">
        <v>0</v>
      </c>
      <c r="AA2369" s="55">
        <v>0</v>
      </c>
      <c r="AB2369" s="55">
        <v>0</v>
      </c>
      <c r="AG2369" s="7">
        <f>IF(Q2369&gt;0,RANK(Q2369,(N2369:P2369,Q2369:AE2369)),0)</f>
        <v>4</v>
      </c>
      <c r="AH2369" s="7">
        <f>IF(R2369&gt;0,RANK(R2369,(N2369:P2369,Q2369:AE2369)),0)</f>
        <v>5</v>
      </c>
      <c r="AI2369" s="7">
        <f>IF(T2369&gt;0,RANK(T2369,(N2369:P2369,Q2369:AE2369)),0)</f>
        <v>0</v>
      </c>
      <c r="AJ2369" s="7">
        <f>IF(S2369&gt;0,RANK(S2369,(N2369:P2369,Q2369:AE2369)),0)</f>
        <v>3</v>
      </c>
      <c r="AK2369" s="2">
        <f t="shared" si="884"/>
        <v>0.02</v>
      </c>
      <c r="AL2369" s="2">
        <f t="shared" si="885"/>
        <v>1.1111111111111112E-2</v>
      </c>
      <c r="AM2369" s="2">
        <f t="shared" si="886"/>
        <v>0</v>
      </c>
      <c r="AN2369" s="2">
        <f t="shared" si="887"/>
        <v>2.2222222222222223E-2</v>
      </c>
      <c r="AP2369" t="s">
        <v>1384</v>
      </c>
      <c r="AQ2369" t="s">
        <v>944</v>
      </c>
      <c r="AT2369">
        <v>2</v>
      </c>
      <c r="AU2369" s="95">
        <v>54</v>
      </c>
      <c r="AV2369" s="97">
        <v>93</v>
      </c>
      <c r="AW2369" s="100">
        <f t="shared" si="878"/>
        <v>54093</v>
      </c>
      <c r="AY2369" s="7" t="s">
        <v>1461</v>
      </c>
    </row>
    <row r="2370" spans="1:60" ht="13" hidden="1" customHeight="1" outlineLevel="1">
      <c r="A2370" t="s">
        <v>1385</v>
      </c>
      <c r="B2370" t="s">
        <v>944</v>
      </c>
      <c r="C2370" s="1">
        <f t="shared" si="879"/>
        <v>2121</v>
      </c>
      <c r="D2370" s="7">
        <f>IF(N2370&gt;0, RANK(N2370,(N2370:P2370,Q2370:AE2370)),0)</f>
        <v>2</v>
      </c>
      <c r="E2370" s="7">
        <f>IF(O2370&gt;0,RANK(O2370,(N2370:P2370,Q2370:AE2370)),0)</f>
        <v>1</v>
      </c>
      <c r="F2370" s="7">
        <f>IF(P2370&gt;0,RANK(P2370,(N2370:P2370,Q2370:AE2370)),0)</f>
        <v>0</v>
      </c>
      <c r="G2370" s="1">
        <f t="shared" si="888"/>
        <v>1019</v>
      </c>
      <c r="H2370" s="2">
        <f t="shared" si="889"/>
        <v>0.48043375766148044</v>
      </c>
      <c r="I2370" s="2"/>
      <c r="J2370" s="2">
        <f t="shared" si="880"/>
        <v>0.23526638378123527</v>
      </c>
      <c r="K2370" s="2">
        <f t="shared" si="881"/>
        <v>0.71570014144271565</v>
      </c>
      <c r="L2370" s="2">
        <f t="shared" si="882"/>
        <v>0</v>
      </c>
      <c r="M2370" s="2">
        <f t="shared" si="883"/>
        <v>4.9033474776049135E-2</v>
      </c>
      <c r="N2370" s="55">
        <v>499</v>
      </c>
      <c r="O2370" s="55">
        <v>1518</v>
      </c>
      <c r="Q2370" s="55">
        <v>33</v>
      </c>
      <c r="R2370" s="55">
        <v>47</v>
      </c>
      <c r="S2370" s="55">
        <v>24</v>
      </c>
      <c r="X2370" s="55">
        <f t="shared" si="877"/>
        <v>0</v>
      </c>
      <c r="Y2370" s="55">
        <v>0</v>
      </c>
      <c r="Z2370" s="55">
        <v>0</v>
      </c>
      <c r="AA2370" s="55">
        <v>0</v>
      </c>
      <c r="AB2370" s="55">
        <v>0</v>
      </c>
      <c r="AG2370" s="7">
        <f>IF(Q2370&gt;0,RANK(Q2370,(N2370:P2370,Q2370:AE2370)),0)</f>
        <v>4</v>
      </c>
      <c r="AH2370" s="7">
        <f>IF(R2370&gt;0,RANK(R2370,(N2370:P2370,Q2370:AE2370)),0)</f>
        <v>3</v>
      </c>
      <c r="AI2370" s="7">
        <f>IF(T2370&gt;0,RANK(T2370,(N2370:P2370,Q2370:AE2370)),0)</f>
        <v>0</v>
      </c>
      <c r="AJ2370" s="7">
        <f>IF(S2370&gt;0,RANK(S2370,(N2370:P2370,Q2370:AE2370)),0)</f>
        <v>5</v>
      </c>
      <c r="AK2370" s="2">
        <f t="shared" si="884"/>
        <v>1.5558698727015558E-2</v>
      </c>
      <c r="AL2370" s="2">
        <f t="shared" si="885"/>
        <v>2.2159358793022159E-2</v>
      </c>
      <c r="AM2370" s="2">
        <f t="shared" si="886"/>
        <v>0</v>
      </c>
      <c r="AN2370" s="2">
        <f t="shared" si="887"/>
        <v>1.1315417256011316E-2</v>
      </c>
      <c r="AP2370" t="s">
        <v>1385</v>
      </c>
      <c r="AQ2370" t="s">
        <v>944</v>
      </c>
      <c r="AT2370">
        <v>2</v>
      </c>
      <c r="AU2370" s="95">
        <v>54</v>
      </c>
      <c r="AV2370" s="97">
        <v>95</v>
      </c>
      <c r="AW2370" s="100">
        <f t="shared" si="878"/>
        <v>54095</v>
      </c>
      <c r="AY2370" s="7" t="s">
        <v>1461</v>
      </c>
    </row>
    <row r="2371" spans="1:60" ht="13" hidden="1" customHeight="1" outlineLevel="1">
      <c r="A2371" t="s">
        <v>431</v>
      </c>
      <c r="B2371" t="s">
        <v>944</v>
      </c>
      <c r="C2371" s="1">
        <f t="shared" si="879"/>
        <v>6153</v>
      </c>
      <c r="D2371" s="7">
        <f>IF(N2371&gt;0, RANK(N2371,(N2371:P2371,Q2371:AE2371)),0)</f>
        <v>2</v>
      </c>
      <c r="E2371" s="7">
        <f>IF(O2371&gt;0,RANK(O2371,(N2371:P2371,Q2371:AE2371)),0)</f>
        <v>1</v>
      </c>
      <c r="F2371" s="7">
        <f>IF(P2371&gt;0,RANK(P2371,(N2371:P2371,Q2371:AE2371)),0)</f>
        <v>0</v>
      </c>
      <c r="G2371" s="1">
        <f t="shared" si="888"/>
        <v>2780</v>
      </c>
      <c r="H2371" s="2">
        <f t="shared" si="889"/>
        <v>0.45181212416707295</v>
      </c>
      <c r="I2371" s="2"/>
      <c r="J2371" s="2">
        <f t="shared" si="880"/>
        <v>0.2561352185925565</v>
      </c>
      <c r="K2371" s="2">
        <f t="shared" si="881"/>
        <v>0.70794734275962945</v>
      </c>
      <c r="L2371" s="2">
        <f t="shared" si="882"/>
        <v>0</v>
      </c>
      <c r="M2371" s="2">
        <f t="shared" si="883"/>
        <v>3.5917438647814048E-2</v>
      </c>
      <c r="N2371" s="55">
        <v>1576</v>
      </c>
      <c r="O2371" s="55">
        <v>4356</v>
      </c>
      <c r="Q2371" s="55">
        <v>98</v>
      </c>
      <c r="R2371" s="55">
        <v>67</v>
      </c>
      <c r="S2371" s="55">
        <v>56</v>
      </c>
      <c r="X2371" s="55">
        <f t="shared" si="877"/>
        <v>0</v>
      </c>
      <c r="Y2371" s="55">
        <v>0</v>
      </c>
      <c r="Z2371" s="55">
        <v>0</v>
      </c>
      <c r="AA2371" s="55">
        <v>0</v>
      </c>
      <c r="AB2371" s="55">
        <v>0</v>
      </c>
      <c r="AG2371" s="7">
        <f>IF(Q2371&gt;0,RANK(Q2371,(N2371:P2371,Q2371:AE2371)),0)</f>
        <v>3</v>
      </c>
      <c r="AH2371" s="7">
        <f>IF(R2371&gt;0,RANK(R2371,(N2371:P2371,Q2371:AE2371)),0)</f>
        <v>4</v>
      </c>
      <c r="AI2371" s="7">
        <f>IF(T2371&gt;0,RANK(T2371,(N2371:P2371,Q2371:AE2371)),0)</f>
        <v>0</v>
      </c>
      <c r="AJ2371" s="7">
        <f>IF(S2371&gt;0,RANK(S2371,(N2371:P2371,Q2371:AE2371)),0)</f>
        <v>5</v>
      </c>
      <c r="AK2371" s="2">
        <f t="shared" si="884"/>
        <v>1.5927189988623434E-2</v>
      </c>
      <c r="AL2371" s="2">
        <f t="shared" si="885"/>
        <v>1.0888997237120104E-2</v>
      </c>
      <c r="AM2371" s="2">
        <f t="shared" si="886"/>
        <v>0</v>
      </c>
      <c r="AN2371" s="2">
        <f t="shared" si="887"/>
        <v>9.1012514220705342E-3</v>
      </c>
      <c r="AP2371" t="s">
        <v>431</v>
      </c>
      <c r="AQ2371" t="s">
        <v>944</v>
      </c>
      <c r="AT2371">
        <v>2</v>
      </c>
      <c r="AU2371" s="95">
        <v>54</v>
      </c>
      <c r="AV2371" s="97">
        <v>97</v>
      </c>
      <c r="AW2371" s="100">
        <f t="shared" si="878"/>
        <v>54097</v>
      </c>
      <c r="AY2371" s="7" t="s">
        <v>1461</v>
      </c>
    </row>
    <row r="2372" spans="1:60" ht="13" hidden="1" customHeight="1" outlineLevel="1">
      <c r="A2372" t="s">
        <v>1208</v>
      </c>
      <c r="B2372" t="s">
        <v>944</v>
      </c>
      <c r="C2372" s="1">
        <f t="shared" si="879"/>
        <v>9968</v>
      </c>
      <c r="D2372" s="7">
        <f>IF(N2372&gt;0, RANK(N2372,(N2372:P2372,Q2372:AE2372)),0)</f>
        <v>2</v>
      </c>
      <c r="E2372" s="7">
        <f>IF(O2372&gt;0,RANK(O2372,(N2372:P2372,Q2372:AE2372)),0)</f>
        <v>1</v>
      </c>
      <c r="F2372" s="7">
        <f>IF(P2372&gt;0,RANK(P2372,(N2372:P2372,Q2372:AE2372)),0)</f>
        <v>0</v>
      </c>
      <c r="G2372" s="1">
        <f t="shared" si="888"/>
        <v>2379</v>
      </c>
      <c r="H2372" s="2">
        <f t="shared" si="889"/>
        <v>0.2386637239165329</v>
      </c>
      <c r="I2372" s="2"/>
      <c r="J2372" s="2">
        <f t="shared" si="880"/>
        <v>0.36607142857142855</v>
      </c>
      <c r="K2372" s="2">
        <f t="shared" si="881"/>
        <v>0.6047351524879615</v>
      </c>
      <c r="L2372" s="2">
        <f t="shared" si="882"/>
        <v>0</v>
      </c>
      <c r="M2372" s="2">
        <f t="shared" si="883"/>
        <v>2.9193418940609894E-2</v>
      </c>
      <c r="N2372" s="55">
        <v>3649</v>
      </c>
      <c r="O2372" s="55">
        <v>6028</v>
      </c>
      <c r="Q2372" s="55">
        <v>148</v>
      </c>
      <c r="R2372" s="55">
        <v>94</v>
      </c>
      <c r="S2372" s="55">
        <v>49</v>
      </c>
      <c r="X2372" s="55">
        <f t="shared" si="877"/>
        <v>0</v>
      </c>
      <c r="Y2372" s="55">
        <v>0</v>
      </c>
      <c r="Z2372" s="55">
        <v>0</v>
      </c>
      <c r="AA2372" s="55">
        <v>0</v>
      </c>
      <c r="AB2372" s="55">
        <v>0</v>
      </c>
      <c r="AG2372" s="7">
        <f>IF(Q2372&gt;0,RANK(Q2372,(N2372:P2372,Q2372:AE2372)),0)</f>
        <v>3</v>
      </c>
      <c r="AH2372" s="7">
        <f>IF(R2372&gt;0,RANK(R2372,(N2372:P2372,Q2372:AE2372)),0)</f>
        <v>4</v>
      </c>
      <c r="AI2372" s="7">
        <f>IF(T2372&gt;0,RANK(T2372,(N2372:P2372,Q2372:AE2372)),0)</f>
        <v>0</v>
      </c>
      <c r="AJ2372" s="7">
        <f>IF(S2372&gt;0,RANK(S2372,(N2372:P2372,Q2372:AE2372)),0)</f>
        <v>5</v>
      </c>
      <c r="AK2372" s="2">
        <f t="shared" si="884"/>
        <v>1.4847512038523275E-2</v>
      </c>
      <c r="AL2372" s="2">
        <f t="shared" si="885"/>
        <v>9.4301765650080249E-3</v>
      </c>
      <c r="AM2372" s="2">
        <f t="shared" si="886"/>
        <v>0</v>
      </c>
      <c r="AN2372" s="2">
        <f t="shared" si="887"/>
        <v>4.9157303370786515E-3</v>
      </c>
      <c r="AP2372" t="s">
        <v>1208</v>
      </c>
      <c r="AQ2372" t="s">
        <v>944</v>
      </c>
      <c r="AT2372">
        <v>2</v>
      </c>
      <c r="AU2372" s="95">
        <v>54</v>
      </c>
      <c r="AV2372" s="97">
        <v>99</v>
      </c>
      <c r="AW2372" s="100">
        <f t="shared" si="878"/>
        <v>54099</v>
      </c>
      <c r="AY2372" s="7" t="s">
        <v>1461</v>
      </c>
    </row>
    <row r="2373" spans="1:60" ht="13" hidden="1" customHeight="1" outlineLevel="1">
      <c r="A2373" t="s">
        <v>2446</v>
      </c>
      <c r="B2373" t="s">
        <v>944</v>
      </c>
      <c r="C2373" s="1">
        <f t="shared" si="879"/>
        <v>1995</v>
      </c>
      <c r="D2373" s="7">
        <f>IF(N2373&gt;0, RANK(N2373,(N2373:P2373,Q2373:AE2373)),0)</f>
        <v>2</v>
      </c>
      <c r="E2373" s="7">
        <f>IF(O2373&gt;0,RANK(O2373,(N2373:P2373,Q2373:AE2373)),0)</f>
        <v>1</v>
      </c>
      <c r="F2373" s="7">
        <f>IF(P2373&gt;0,RANK(P2373,(N2373:P2373,Q2373:AE2373)),0)</f>
        <v>0</v>
      </c>
      <c r="G2373" s="1">
        <f t="shared" si="888"/>
        <v>310</v>
      </c>
      <c r="H2373" s="2">
        <f t="shared" si="889"/>
        <v>0.15538847117794485</v>
      </c>
      <c r="I2373" s="2"/>
      <c r="J2373" s="2">
        <f t="shared" si="880"/>
        <v>0.39849624060150374</v>
      </c>
      <c r="K2373" s="2">
        <f t="shared" si="881"/>
        <v>0.55388471177944865</v>
      </c>
      <c r="L2373" s="2">
        <f t="shared" si="882"/>
        <v>0</v>
      </c>
      <c r="M2373" s="2">
        <f t="shared" si="883"/>
        <v>4.7619047619047561E-2</v>
      </c>
      <c r="N2373" s="55">
        <v>795</v>
      </c>
      <c r="O2373" s="55">
        <v>1105</v>
      </c>
      <c r="Q2373" s="55">
        <v>30</v>
      </c>
      <c r="R2373" s="55">
        <v>47</v>
      </c>
      <c r="S2373" s="55">
        <v>18</v>
      </c>
      <c r="X2373" s="55">
        <f t="shared" si="877"/>
        <v>0</v>
      </c>
      <c r="Y2373" s="55">
        <v>0</v>
      </c>
      <c r="Z2373" s="55">
        <v>0</v>
      </c>
      <c r="AA2373" s="55">
        <v>0</v>
      </c>
      <c r="AB2373" s="55">
        <v>0</v>
      </c>
      <c r="AG2373" s="7">
        <f>IF(Q2373&gt;0,RANK(Q2373,(N2373:P2373,Q2373:AE2373)),0)</f>
        <v>4</v>
      </c>
      <c r="AH2373" s="7">
        <f>IF(R2373&gt;0,RANK(R2373,(N2373:P2373,Q2373:AE2373)),0)</f>
        <v>3</v>
      </c>
      <c r="AI2373" s="7">
        <f>IF(T2373&gt;0,RANK(T2373,(N2373:P2373,Q2373:AE2373)),0)</f>
        <v>0</v>
      </c>
      <c r="AJ2373" s="7">
        <f>IF(S2373&gt;0,RANK(S2373,(N2373:P2373,Q2373:AE2373)),0)</f>
        <v>5</v>
      </c>
      <c r="AK2373" s="2">
        <f t="shared" si="884"/>
        <v>1.5037593984962405E-2</v>
      </c>
      <c r="AL2373" s="2">
        <f t="shared" si="885"/>
        <v>2.3558897243107769E-2</v>
      </c>
      <c r="AM2373" s="2">
        <f t="shared" si="886"/>
        <v>0</v>
      </c>
      <c r="AN2373" s="2">
        <f t="shared" si="887"/>
        <v>9.0225563909774441E-3</v>
      </c>
      <c r="AP2373" t="s">
        <v>2446</v>
      </c>
      <c r="AQ2373" t="s">
        <v>944</v>
      </c>
      <c r="AT2373">
        <v>2</v>
      </c>
      <c r="AU2373" s="95">
        <v>54</v>
      </c>
      <c r="AV2373" s="97">
        <v>101</v>
      </c>
      <c r="AW2373" s="100">
        <f t="shared" si="878"/>
        <v>54101</v>
      </c>
      <c r="AY2373" s="7" t="s">
        <v>1461</v>
      </c>
    </row>
    <row r="2374" spans="1:60" ht="13" hidden="1" customHeight="1" outlineLevel="1">
      <c r="A2374" t="s">
        <v>166</v>
      </c>
      <c r="B2374" t="s">
        <v>944</v>
      </c>
      <c r="C2374" s="1">
        <f t="shared" si="879"/>
        <v>4072</v>
      </c>
      <c r="D2374" s="7">
        <f>IF(N2374&gt;0, RANK(N2374,(N2374:P2374,Q2374:AE2374)),0)</f>
        <v>2</v>
      </c>
      <c r="E2374" s="7">
        <f>IF(O2374&gt;0,RANK(O2374,(N2374:P2374,Q2374:AE2374)),0)</f>
        <v>1</v>
      </c>
      <c r="F2374" s="7">
        <f>IF(P2374&gt;0,RANK(P2374,(N2374:P2374,Q2374:AE2374)),0)</f>
        <v>0</v>
      </c>
      <c r="G2374" s="1">
        <f t="shared" si="888"/>
        <v>932</v>
      </c>
      <c r="H2374" s="2">
        <f t="shared" si="889"/>
        <v>0.22888015717092339</v>
      </c>
      <c r="I2374" s="2"/>
      <c r="J2374" s="2">
        <f t="shared" si="880"/>
        <v>0.36615913555992141</v>
      </c>
      <c r="K2374" s="2">
        <f t="shared" si="881"/>
        <v>0.59503929273084477</v>
      </c>
      <c r="L2374" s="2">
        <f t="shared" si="882"/>
        <v>0</v>
      </c>
      <c r="M2374" s="2">
        <f t="shared" si="883"/>
        <v>3.8801571709233817E-2</v>
      </c>
      <c r="N2374" s="55">
        <v>1491</v>
      </c>
      <c r="O2374" s="55">
        <v>2423</v>
      </c>
      <c r="Q2374" s="55">
        <v>54</v>
      </c>
      <c r="R2374" s="55">
        <v>59</v>
      </c>
      <c r="S2374" s="55">
        <v>45</v>
      </c>
      <c r="X2374" s="55">
        <f t="shared" si="877"/>
        <v>0</v>
      </c>
      <c r="Y2374" s="55">
        <v>0</v>
      </c>
      <c r="Z2374" s="55">
        <v>0</v>
      </c>
      <c r="AA2374" s="55">
        <v>0</v>
      </c>
      <c r="AB2374" s="55">
        <v>0</v>
      </c>
      <c r="AG2374" s="7">
        <f>IF(Q2374&gt;0,RANK(Q2374,(N2374:P2374,Q2374:AE2374)),0)</f>
        <v>4</v>
      </c>
      <c r="AH2374" s="7">
        <f>IF(R2374&gt;0,RANK(R2374,(N2374:P2374,Q2374:AE2374)),0)</f>
        <v>3</v>
      </c>
      <c r="AI2374" s="7">
        <f>IF(T2374&gt;0,RANK(T2374,(N2374:P2374,Q2374:AE2374)),0)</f>
        <v>0</v>
      </c>
      <c r="AJ2374" s="7">
        <f>IF(S2374&gt;0,RANK(S2374,(N2374:P2374,Q2374:AE2374)),0)</f>
        <v>5</v>
      </c>
      <c r="AK2374" s="2">
        <f t="shared" si="884"/>
        <v>1.3261296660117878E-2</v>
      </c>
      <c r="AL2374" s="2">
        <f t="shared" si="885"/>
        <v>1.4489194499017682E-2</v>
      </c>
      <c r="AM2374" s="2">
        <f t="shared" si="886"/>
        <v>0</v>
      </c>
      <c r="AN2374" s="2">
        <f t="shared" si="887"/>
        <v>1.1051080550098232E-2</v>
      </c>
      <c r="AP2374" t="s">
        <v>166</v>
      </c>
      <c r="AQ2374" t="s">
        <v>944</v>
      </c>
      <c r="AT2374">
        <v>2</v>
      </c>
      <c r="AU2374" s="95">
        <v>54</v>
      </c>
      <c r="AV2374" s="97">
        <v>103</v>
      </c>
      <c r="AW2374" s="100">
        <f t="shared" si="878"/>
        <v>54103</v>
      </c>
      <c r="AY2374" s="7" t="s">
        <v>1461</v>
      </c>
    </row>
    <row r="2375" spans="1:60" ht="13" hidden="1" customHeight="1" outlineLevel="1">
      <c r="A2375" t="s">
        <v>205</v>
      </c>
      <c r="B2375" t="s">
        <v>944</v>
      </c>
      <c r="C2375" s="1">
        <f t="shared" si="879"/>
        <v>1448</v>
      </c>
      <c r="D2375" s="7">
        <f>IF(N2375&gt;0, RANK(N2375,(N2375:P2375,Q2375:AE2375)),0)</f>
        <v>2</v>
      </c>
      <c r="E2375" s="7">
        <f>IF(O2375&gt;0,RANK(O2375,(N2375:P2375,Q2375:AE2375)),0)</f>
        <v>1</v>
      </c>
      <c r="F2375" s="7">
        <f>IF(P2375&gt;0,RANK(P2375,(N2375:P2375,Q2375:AE2375)),0)</f>
        <v>0</v>
      </c>
      <c r="G2375" s="1">
        <f t="shared" si="888"/>
        <v>619</v>
      </c>
      <c r="H2375" s="2">
        <f t="shared" si="889"/>
        <v>0.42748618784530384</v>
      </c>
      <c r="I2375" s="2"/>
      <c r="J2375" s="2">
        <f t="shared" si="880"/>
        <v>0.26381215469613262</v>
      </c>
      <c r="K2375" s="2">
        <f t="shared" si="881"/>
        <v>0.69129834254143652</v>
      </c>
      <c r="L2375" s="2">
        <f t="shared" si="882"/>
        <v>0</v>
      </c>
      <c r="M2375" s="2">
        <f t="shared" si="883"/>
        <v>4.4889502762430866E-2</v>
      </c>
      <c r="N2375" s="55">
        <v>382</v>
      </c>
      <c r="O2375" s="55">
        <v>1001</v>
      </c>
      <c r="Q2375" s="55">
        <v>24</v>
      </c>
      <c r="R2375" s="55">
        <v>34</v>
      </c>
      <c r="S2375" s="55">
        <v>7</v>
      </c>
      <c r="X2375" s="55">
        <f t="shared" si="877"/>
        <v>0</v>
      </c>
      <c r="Y2375" s="55">
        <v>0</v>
      </c>
      <c r="Z2375" s="55">
        <v>0</v>
      </c>
      <c r="AA2375" s="55">
        <v>0</v>
      </c>
      <c r="AB2375" s="55">
        <v>0</v>
      </c>
      <c r="AG2375" s="7">
        <f>IF(Q2375&gt;0,RANK(Q2375,(N2375:P2375,Q2375:AE2375)),0)</f>
        <v>4</v>
      </c>
      <c r="AH2375" s="7">
        <f>IF(R2375&gt;0,RANK(R2375,(N2375:P2375,Q2375:AE2375)),0)</f>
        <v>3</v>
      </c>
      <c r="AI2375" s="7">
        <f>IF(T2375&gt;0,RANK(T2375,(N2375:P2375,Q2375:AE2375)),0)</f>
        <v>0</v>
      </c>
      <c r="AJ2375" s="7">
        <f>IF(S2375&gt;0,RANK(S2375,(N2375:P2375,Q2375:AE2375)),0)</f>
        <v>5</v>
      </c>
      <c r="AK2375" s="2">
        <f t="shared" si="884"/>
        <v>1.6574585635359115E-2</v>
      </c>
      <c r="AL2375" s="2">
        <f t="shared" si="885"/>
        <v>2.3480662983425413E-2</v>
      </c>
      <c r="AM2375" s="2">
        <f t="shared" si="886"/>
        <v>0</v>
      </c>
      <c r="AN2375" s="2">
        <f t="shared" si="887"/>
        <v>4.8342541436464086E-3</v>
      </c>
      <c r="AP2375" t="s">
        <v>205</v>
      </c>
      <c r="AQ2375" t="s">
        <v>944</v>
      </c>
      <c r="AT2375">
        <v>2</v>
      </c>
      <c r="AU2375" s="95">
        <v>54</v>
      </c>
      <c r="AV2375" s="97">
        <v>105</v>
      </c>
      <c r="AW2375" s="100">
        <f t="shared" si="878"/>
        <v>54105</v>
      </c>
      <c r="AY2375" s="7" t="s">
        <v>1461</v>
      </c>
    </row>
    <row r="2376" spans="1:60" ht="13" hidden="1" customHeight="1" outlineLevel="1">
      <c r="A2376" t="s">
        <v>1554</v>
      </c>
      <c r="B2376" t="s">
        <v>944</v>
      </c>
      <c r="C2376" s="1">
        <f t="shared" si="879"/>
        <v>21669</v>
      </c>
      <c r="D2376" s="7">
        <f>IF(N2376&gt;0, RANK(N2376,(N2376:P2376,Q2376:AE2376)),0)</f>
        <v>2</v>
      </c>
      <c r="E2376" s="7">
        <f>IF(O2376&gt;0,RANK(O2376,(N2376:P2376,Q2376:AE2376)),0)</f>
        <v>1</v>
      </c>
      <c r="F2376" s="7">
        <f>IF(P2376&gt;0,RANK(P2376,(N2376:P2376,Q2376:AE2376)),0)</f>
        <v>0</v>
      </c>
      <c r="G2376" s="1">
        <f t="shared" si="888"/>
        <v>8497</v>
      </c>
      <c r="H2376" s="2">
        <f t="shared" si="889"/>
        <v>0.39212700170750842</v>
      </c>
      <c r="I2376" s="2"/>
      <c r="J2376" s="2">
        <f t="shared" si="880"/>
        <v>0.28732290368729524</v>
      </c>
      <c r="K2376" s="2">
        <f t="shared" si="881"/>
        <v>0.67944990539480365</v>
      </c>
      <c r="L2376" s="2">
        <f t="shared" si="882"/>
        <v>0</v>
      </c>
      <c r="M2376" s="2">
        <f t="shared" si="883"/>
        <v>3.3227190917901051E-2</v>
      </c>
      <c r="N2376" s="55">
        <v>6226</v>
      </c>
      <c r="O2376" s="55">
        <v>14723</v>
      </c>
      <c r="Q2376" s="55">
        <v>401</v>
      </c>
      <c r="R2376" s="55">
        <v>220</v>
      </c>
      <c r="S2376" s="55">
        <v>95</v>
      </c>
      <c r="X2376" s="55">
        <f t="shared" si="877"/>
        <v>0</v>
      </c>
      <c r="Y2376" s="55">
        <v>1</v>
      </c>
      <c r="Z2376" s="55">
        <v>0</v>
      </c>
      <c r="AA2376" s="55">
        <v>0</v>
      </c>
      <c r="AB2376" s="55">
        <v>3</v>
      </c>
      <c r="AG2376" s="7">
        <f>IF(Q2376&gt;0,RANK(Q2376,(N2376:P2376,Q2376:AE2376)),0)</f>
        <v>3</v>
      </c>
      <c r="AH2376" s="7">
        <f>IF(R2376&gt;0,RANK(R2376,(N2376:P2376,Q2376:AE2376)),0)</f>
        <v>4</v>
      </c>
      <c r="AI2376" s="7">
        <f>IF(T2376&gt;0,RANK(T2376,(N2376:P2376,Q2376:AE2376)),0)</f>
        <v>0</v>
      </c>
      <c r="AJ2376" s="7">
        <f>IF(S2376&gt;0,RANK(S2376,(N2376:P2376,Q2376:AE2376)),0)</f>
        <v>5</v>
      </c>
      <c r="AK2376" s="2">
        <f t="shared" si="884"/>
        <v>1.8505699386219945E-2</v>
      </c>
      <c r="AL2376" s="2">
        <f t="shared" si="885"/>
        <v>1.0152752780469796E-2</v>
      </c>
      <c r="AM2376" s="2">
        <f t="shared" si="886"/>
        <v>0</v>
      </c>
      <c r="AN2376" s="2">
        <f t="shared" si="887"/>
        <v>4.3841432461119573E-3</v>
      </c>
      <c r="AP2376" t="s">
        <v>1554</v>
      </c>
      <c r="AQ2376" t="s">
        <v>944</v>
      </c>
      <c r="AT2376">
        <v>2</v>
      </c>
      <c r="AU2376" s="95">
        <v>54</v>
      </c>
      <c r="AV2376" s="97">
        <v>107</v>
      </c>
      <c r="AW2376" s="100">
        <f t="shared" si="878"/>
        <v>54107</v>
      </c>
      <c r="AY2376" s="7" t="s">
        <v>1461</v>
      </c>
    </row>
    <row r="2377" spans="1:60" ht="13" hidden="1" customHeight="1" outlineLevel="1">
      <c r="A2377" t="s">
        <v>2202</v>
      </c>
      <c r="B2377" t="s">
        <v>944</v>
      </c>
      <c r="C2377" s="1">
        <f t="shared" si="879"/>
        <v>5001</v>
      </c>
      <c r="D2377" s="7">
        <f>IF(N2377&gt;0, RANK(N2377,(N2377:P2377,Q2377:AE2377)),0)</f>
        <v>2</v>
      </c>
      <c r="E2377" s="7">
        <f>IF(O2377&gt;0,RANK(O2377,(N2377:P2377,Q2377:AE2377)),0)</f>
        <v>1</v>
      </c>
      <c r="F2377" s="7">
        <f>IF(P2377&gt;0,RANK(P2377,(N2377:P2377,Q2377:AE2377)),0)</f>
        <v>0</v>
      </c>
      <c r="G2377" s="1">
        <f t="shared" si="888"/>
        <v>1440</v>
      </c>
      <c r="H2377" s="2">
        <f t="shared" si="889"/>
        <v>0.28794241151769645</v>
      </c>
      <c r="I2377" s="2"/>
      <c r="J2377" s="2">
        <f t="shared" si="880"/>
        <v>0.34233153369326136</v>
      </c>
      <c r="K2377" s="2">
        <f t="shared" si="881"/>
        <v>0.63027394521095781</v>
      </c>
      <c r="L2377" s="2">
        <f t="shared" si="882"/>
        <v>0</v>
      </c>
      <c r="M2377" s="2">
        <f t="shared" si="883"/>
        <v>2.7394521095780888E-2</v>
      </c>
      <c r="N2377" s="55">
        <v>1712</v>
      </c>
      <c r="O2377" s="55">
        <v>3152</v>
      </c>
      <c r="Q2377" s="55">
        <v>58</v>
      </c>
      <c r="R2377" s="55">
        <v>57</v>
      </c>
      <c r="S2377" s="55">
        <v>21</v>
      </c>
      <c r="X2377" s="55">
        <f t="shared" si="877"/>
        <v>0</v>
      </c>
      <c r="Y2377" s="55">
        <v>0</v>
      </c>
      <c r="Z2377" s="55">
        <v>1</v>
      </c>
      <c r="AA2377" s="55">
        <v>0</v>
      </c>
      <c r="AB2377" s="55">
        <v>0</v>
      </c>
      <c r="AG2377" s="7">
        <f>IF(Q2377&gt;0,RANK(Q2377,(N2377:P2377,Q2377:AE2377)),0)</f>
        <v>3</v>
      </c>
      <c r="AH2377" s="7">
        <f>IF(R2377&gt;0,RANK(R2377,(N2377:P2377,Q2377:AE2377)),0)</f>
        <v>4</v>
      </c>
      <c r="AI2377" s="7">
        <f>IF(T2377&gt;0,RANK(T2377,(N2377:P2377,Q2377:AE2377)),0)</f>
        <v>0</v>
      </c>
      <c r="AJ2377" s="7">
        <f>IF(S2377&gt;0,RANK(S2377,(N2377:P2377,Q2377:AE2377)),0)</f>
        <v>5</v>
      </c>
      <c r="AK2377" s="2">
        <f t="shared" si="884"/>
        <v>1.1597680463907219E-2</v>
      </c>
      <c r="AL2377" s="2">
        <f t="shared" si="885"/>
        <v>1.1397720455908818E-2</v>
      </c>
      <c r="AM2377" s="2">
        <f t="shared" si="886"/>
        <v>0</v>
      </c>
      <c r="AN2377" s="2">
        <f t="shared" si="887"/>
        <v>4.1991601679664068E-3</v>
      </c>
      <c r="AP2377" t="s">
        <v>2202</v>
      </c>
      <c r="AQ2377" t="s">
        <v>944</v>
      </c>
      <c r="AT2377">
        <v>2</v>
      </c>
      <c r="AU2377" s="95">
        <v>54</v>
      </c>
      <c r="AV2377" s="97">
        <v>109</v>
      </c>
      <c r="AW2377" s="100">
        <f t="shared" si="878"/>
        <v>54109</v>
      </c>
      <c r="AY2377" s="7" t="s">
        <v>1461</v>
      </c>
    </row>
    <row r="2378" spans="1:60" ht="13" customHeight="1" collapsed="1">
      <c r="A2378" t="s">
        <v>943</v>
      </c>
      <c r="B2378" t="s">
        <v>2430</v>
      </c>
      <c r="C2378" s="1">
        <f t="shared" si="879"/>
        <v>453693</v>
      </c>
      <c r="D2378" s="7">
        <f>IF(N2378&gt;0, RANK(N2378,(N2378:P2378,Q2378:AE2378)),0)</f>
        <v>2</v>
      </c>
      <c r="E2378" s="7">
        <f>IF(O2378&gt;0,RANK(O2378,(N2378:P2378,Q2378:AE2378)),0)</f>
        <v>1</v>
      </c>
      <c r="F2378" s="7">
        <f>IF(P2378&gt;0,RANK(P2378,(N2378:P2378,Q2378:AE2378)),0)</f>
        <v>0</v>
      </c>
      <c r="G2378" s="1">
        <f t="shared" si="888"/>
        <v>125458</v>
      </c>
      <c r="H2378" s="2">
        <f t="shared" si="889"/>
        <v>0.27652619723028565</v>
      </c>
      <c r="I2378" s="2"/>
      <c r="J2378" s="2">
        <f t="shared" si="880"/>
        <v>0.34464494713385485</v>
      </c>
      <c r="K2378" s="2">
        <f t="shared" si="881"/>
        <v>0.62117114436414056</v>
      </c>
      <c r="L2378" s="2">
        <f t="shared" si="882"/>
        <v>0</v>
      </c>
      <c r="M2378" s="2">
        <f t="shared" si="883"/>
        <v>3.418390850200459E-2</v>
      </c>
      <c r="N2378" s="58">
        <f>SUM(N2323:N2377)</f>
        <v>156363</v>
      </c>
      <c r="O2378" s="58">
        <f>SUM(O2323:O2377)</f>
        <v>281821</v>
      </c>
      <c r="P2378" s="58"/>
      <c r="Q2378" s="58">
        <f t="shared" ref="Q2378:S2378" si="890">SUM(Q2323:Q2377)</f>
        <v>7409</v>
      </c>
      <c r="R2378" s="58">
        <f t="shared" si="890"/>
        <v>5504</v>
      </c>
      <c r="S2378" s="58">
        <f t="shared" si="890"/>
        <v>2566</v>
      </c>
      <c r="X2378" s="58">
        <f>SUM(X2323:X2377)</f>
        <v>0</v>
      </c>
      <c r="Y2378" s="55">
        <f>SUM(Y2323:Y2377)</f>
        <v>10</v>
      </c>
      <c r="Z2378" s="55">
        <f>SUM(Z2323:Z2377)</f>
        <v>8</v>
      </c>
      <c r="AA2378" s="55">
        <f>SUM(AA2323:AA2377)</f>
        <v>7</v>
      </c>
      <c r="AB2378" s="55">
        <f>SUM(AB2323:AB2377)</f>
        <v>5</v>
      </c>
      <c r="AG2378" s="7">
        <f>IF(Q2378&gt;0,RANK(Q2378,(N2378:P2378,Q2378:AE2378)),0)</f>
        <v>3</v>
      </c>
      <c r="AH2378" s="7">
        <f>IF(R2378&gt;0,RANK(R2378,(N2378:P2378,Q2378:AE2378)),0)</f>
        <v>4</v>
      </c>
      <c r="AI2378" s="7">
        <f>IF(T2378&gt;0,RANK(T2378,(N2378:P2378,Q2378:AE2378)),0)</f>
        <v>0</v>
      </c>
      <c r="AJ2378" s="7">
        <f>IF(S2378&gt;0,RANK(S2378,(N2378:P2378,Q2378:AE2378)),0)</f>
        <v>5</v>
      </c>
      <c r="AK2378" s="2">
        <f t="shared" si="884"/>
        <v>1.6330426081072442E-2</v>
      </c>
      <c r="AL2378" s="2">
        <f t="shared" si="885"/>
        <v>1.2131551511705052E-2</v>
      </c>
      <c r="AM2378" s="2">
        <f t="shared" si="886"/>
        <v>0</v>
      </c>
      <c r="AN2378" s="2">
        <f t="shared" si="887"/>
        <v>5.655806900260749E-3</v>
      </c>
      <c r="AP2378" t="s">
        <v>943</v>
      </c>
      <c r="AQ2378" t="s">
        <v>2430</v>
      </c>
      <c r="AT2378">
        <v>2</v>
      </c>
      <c r="AU2378" s="95">
        <v>54</v>
      </c>
      <c r="AV2378" s="97"/>
      <c r="AW2378" s="95">
        <v>54</v>
      </c>
      <c r="AY2378" s="7" t="s">
        <v>2180</v>
      </c>
      <c r="BG2378">
        <f>SUM(BG2323:BG2377)</f>
        <v>0</v>
      </c>
      <c r="BH2378">
        <f>SUM(BH2323:BH2377)</f>
        <v>0</v>
      </c>
    </row>
    <row r="2379" spans="1:60" ht="13" customHeight="1">
      <c r="C2379" s="1"/>
      <c r="E2379" s="7"/>
      <c r="F2379" s="7"/>
      <c r="I2379" s="2"/>
      <c r="AG2379" s="7"/>
      <c r="AH2379" s="7"/>
      <c r="AI2379" s="7"/>
      <c r="AJ2379" s="7"/>
      <c r="AU2379" s="95"/>
      <c r="AV2379" s="97"/>
      <c r="AW2379" s="100"/>
    </row>
    <row r="2380" spans="1:60" ht="13" hidden="1" customHeight="1" outlineLevel="1">
      <c r="A2380" t="s">
        <v>1781</v>
      </c>
      <c r="B2380" t="s">
        <v>1239</v>
      </c>
      <c r="C2380" s="1">
        <f t="shared" ref="C2380:C2403" si="891">SUM(N2380:AE2380)</f>
        <v>10263</v>
      </c>
      <c r="D2380" s="7">
        <f>IF(N2380&gt;0, RANK(N2380,(N2380:P2380,Q2380:AE2380)),0)</f>
        <v>2</v>
      </c>
      <c r="E2380" s="7">
        <f>IF(O2380&gt;0,RANK(O2380,(N2380:P2380,Q2380:AE2380)),0)</f>
        <v>1</v>
      </c>
      <c r="F2380" s="7">
        <f>IF(P2380&gt;0,RANK(P2380,(N2380:P2380,Q2380:AE2380)),0)</f>
        <v>3</v>
      </c>
      <c r="G2380" s="1">
        <f t="shared" ref="G2380:G2403" si="892">IF(C2380&gt;0,MAX(N2380:P2380)-LARGE(N2380:P2380,2),0)</f>
        <v>2396</v>
      </c>
      <c r="H2380" s="2">
        <f t="shared" ref="H2380:H2403" si="893">IF(C2380&gt;0,G2380/C2380,0)</f>
        <v>0.23346000194874794</v>
      </c>
      <c r="I2380" s="2"/>
      <c r="J2380" s="2">
        <f t="shared" ref="J2380:J2403" si="894">IF($C2380=0,"-",N2380/$C2380)</f>
        <v>0.31920491084478225</v>
      </c>
      <c r="K2380" s="2">
        <f t="shared" ref="K2380:K2403" si="895">IF($C2380=0,"-",O2380/$C2380)</f>
        <v>0.55266491279353014</v>
      </c>
      <c r="L2380" s="2">
        <f t="shared" ref="L2380:L2403" si="896">IF($C2380=0,"-",P2380/$C2380)</f>
        <v>0.10143232972814967</v>
      </c>
      <c r="M2380" s="2">
        <f t="shared" ref="M2380:M2403" si="897">IF(C2380=0,"-",(1-J2380-K2380-L2380))</f>
        <v>2.6697846633537886E-2</v>
      </c>
      <c r="N2380" s="55">
        <v>3276</v>
      </c>
      <c r="O2380" s="55">
        <v>5672</v>
      </c>
      <c r="P2380" s="55">
        <v>1041</v>
      </c>
      <c r="Q2380" s="55">
        <v>235</v>
      </c>
      <c r="X2380" s="55">
        <v>39</v>
      </c>
      <c r="AG2380" s="7">
        <f>IF(Q2380&gt;0,RANK(Q2380,(N2380:P2380,Q2380:AE2380)),0)</f>
        <v>4</v>
      </c>
      <c r="AH2380" s="7">
        <f>IF(R2380&gt;0,RANK(R2380,(N2380:P2380,Q2380:AE2380)),0)</f>
        <v>0</v>
      </c>
      <c r="AI2380" s="7">
        <f>IF(T2380&gt;0,RANK(T2380,(N2380:P2380,Q2380:AE2380)),0)</f>
        <v>0</v>
      </c>
      <c r="AJ2380" s="7">
        <f>IF(S2380&gt;0,RANK(S2380,(N2380:P2380,Q2380:AE2380)),0)</f>
        <v>0</v>
      </c>
      <c r="AK2380" s="2">
        <f t="shared" ref="AK2380:AK2403" si="898">IF($C2380=0,"-",Q2380/$C2380)</f>
        <v>2.2897788171100067E-2</v>
      </c>
      <c r="AL2380" s="2">
        <f t="shared" ref="AL2380:AL2403" si="899">IF($C2380=0,"-",R2380/$C2380)</f>
        <v>0</v>
      </c>
      <c r="AM2380" s="2">
        <f t="shared" ref="AM2380:AM2403" si="900">IF($C2380=0,"-",T2380/$C2380)</f>
        <v>0</v>
      </c>
      <c r="AN2380" s="2">
        <f t="shared" ref="AN2380:AN2403" si="901">IF($C2380=0,"-",S2380/$C2380)</f>
        <v>0</v>
      </c>
      <c r="AP2380" t="s">
        <v>1781</v>
      </c>
      <c r="AQ2380" t="s">
        <v>1239</v>
      </c>
      <c r="AR2380" s="55"/>
      <c r="AT2380">
        <v>2</v>
      </c>
      <c r="AU2380" s="95">
        <v>56</v>
      </c>
      <c r="AV2380" s="97">
        <v>1</v>
      </c>
      <c r="AW2380" s="100">
        <f t="shared" ref="AW2380:AW2385" si="902">1000*AU2380+AV2380</f>
        <v>56001</v>
      </c>
      <c r="AY2380" s="7" t="s">
        <v>1461</v>
      </c>
      <c r="AZ2380" s="55">
        <v>164</v>
      </c>
      <c r="BA2380" s="55">
        <v>10</v>
      </c>
      <c r="BB2380" s="1" t="e">
        <f>C2380+AZ2380+BA2380-#REF!</f>
        <v>#REF!</v>
      </c>
    </row>
    <row r="2381" spans="1:60" ht="13" hidden="1" customHeight="1" outlineLevel="1">
      <c r="A2381" t="s">
        <v>1163</v>
      </c>
      <c r="B2381" t="s">
        <v>1239</v>
      </c>
      <c r="C2381" s="1">
        <f t="shared" si="891"/>
        <v>4151</v>
      </c>
      <c r="D2381" s="7">
        <f>IF(N2381&gt;0, RANK(N2381,(N2381:P2381,Q2381:AE2381)),0)</f>
        <v>2</v>
      </c>
      <c r="E2381" s="7">
        <f>IF(O2381&gt;0,RANK(O2381,(N2381:P2381,Q2381:AE2381)),0)</f>
        <v>1</v>
      </c>
      <c r="F2381" s="7">
        <f>IF(P2381&gt;0,RANK(P2381,(N2381:P2381,Q2381:AE2381)),0)</f>
        <v>3</v>
      </c>
      <c r="G2381" s="1">
        <f t="shared" si="892"/>
        <v>3047</v>
      </c>
      <c r="H2381" s="2">
        <f t="shared" si="893"/>
        <v>0.73403999036376777</v>
      </c>
      <c r="I2381" s="2"/>
      <c r="J2381" s="2">
        <f t="shared" si="894"/>
        <v>8.4557937846302098E-2</v>
      </c>
      <c r="K2381" s="2">
        <f t="shared" si="895"/>
        <v>0.81859792821006983</v>
      </c>
      <c r="L2381" s="2">
        <f t="shared" si="896"/>
        <v>5.9744639845820284E-2</v>
      </c>
      <c r="M2381" s="2">
        <f t="shared" si="897"/>
        <v>3.7099494097807835E-2</v>
      </c>
      <c r="N2381" s="55">
        <v>351</v>
      </c>
      <c r="O2381" s="55">
        <v>3398</v>
      </c>
      <c r="P2381" s="55">
        <v>248</v>
      </c>
      <c r="Q2381" s="55">
        <v>146</v>
      </c>
      <c r="X2381" s="55">
        <v>8</v>
      </c>
      <c r="AG2381" s="7">
        <f>IF(Q2381&gt;0,RANK(Q2381,(N2381:P2381,Q2381:AE2381)),0)</f>
        <v>4</v>
      </c>
      <c r="AH2381" s="7">
        <f>IF(R2381&gt;0,RANK(R2381,(N2381:P2381,Q2381:AE2381)),0)</f>
        <v>0</v>
      </c>
      <c r="AI2381" s="7">
        <f>IF(T2381&gt;0,RANK(T2381,(N2381:P2381,Q2381:AE2381)),0)</f>
        <v>0</v>
      </c>
      <c r="AJ2381" s="7">
        <f>IF(S2381&gt;0,RANK(S2381,(N2381:P2381,Q2381:AE2381)),0)</f>
        <v>0</v>
      </c>
      <c r="AK2381" s="2">
        <f t="shared" si="898"/>
        <v>3.5172247651168394E-2</v>
      </c>
      <c r="AL2381" s="2">
        <f t="shared" si="899"/>
        <v>0</v>
      </c>
      <c r="AM2381" s="2">
        <f t="shared" si="900"/>
        <v>0</v>
      </c>
      <c r="AN2381" s="2">
        <f t="shared" si="901"/>
        <v>0</v>
      </c>
      <c r="AP2381" t="s">
        <v>1163</v>
      </c>
      <c r="AQ2381" t="s">
        <v>1239</v>
      </c>
      <c r="AR2381" s="55"/>
      <c r="AT2381">
        <v>2</v>
      </c>
      <c r="AU2381" s="95">
        <v>56</v>
      </c>
      <c r="AV2381" s="97">
        <v>3</v>
      </c>
      <c r="AW2381" s="100">
        <f t="shared" si="902"/>
        <v>56003</v>
      </c>
      <c r="AY2381" s="7" t="s">
        <v>1461</v>
      </c>
      <c r="AZ2381" s="55">
        <v>85</v>
      </c>
      <c r="BA2381" s="55">
        <v>5</v>
      </c>
      <c r="BB2381" s="1" t="e">
        <f>C2381+AZ2381+BA2381-#REF!</f>
        <v>#REF!</v>
      </c>
    </row>
    <row r="2382" spans="1:60" ht="13" hidden="1" customHeight="1" outlineLevel="1">
      <c r="A2382" t="s">
        <v>1544</v>
      </c>
      <c r="B2382" t="s">
        <v>1239</v>
      </c>
      <c r="C2382" s="1">
        <f t="shared" si="891"/>
        <v>10651</v>
      </c>
      <c r="D2382" s="7">
        <f>IF(N2382&gt;0, RANK(N2382,(N2382:P2382,Q2382:AE2382)),0)</f>
        <v>2</v>
      </c>
      <c r="E2382" s="7">
        <f>IF(O2382&gt;0,RANK(O2382,(N2382:P2382,Q2382:AE2382)),0)</f>
        <v>1</v>
      </c>
      <c r="F2382" s="7">
        <f>IF(P2382&gt;0,RANK(P2382,(N2382:P2382,Q2382:AE2382)),0)</f>
        <v>3</v>
      </c>
      <c r="G2382" s="1">
        <f t="shared" si="892"/>
        <v>8187</v>
      </c>
      <c r="H2382" s="2">
        <f t="shared" si="893"/>
        <v>0.76866021969768095</v>
      </c>
      <c r="I2382" s="2"/>
      <c r="J2382" s="2">
        <f t="shared" si="894"/>
        <v>6.7223734860576478E-2</v>
      </c>
      <c r="K2382" s="2">
        <f t="shared" si="895"/>
        <v>0.83588395455825748</v>
      </c>
      <c r="L2382" s="2">
        <f t="shared" si="896"/>
        <v>6.6003192188526905E-2</v>
      </c>
      <c r="M2382" s="2">
        <f t="shared" si="897"/>
        <v>3.0889118392639192E-2</v>
      </c>
      <c r="N2382" s="55">
        <v>716</v>
      </c>
      <c r="O2382" s="55">
        <v>8903</v>
      </c>
      <c r="P2382" s="55">
        <v>703</v>
      </c>
      <c r="Q2382" s="55">
        <v>287</v>
      </c>
      <c r="X2382" s="55">
        <v>42</v>
      </c>
      <c r="AG2382" s="7">
        <f>IF(Q2382&gt;0,RANK(Q2382,(N2382:P2382,Q2382:AE2382)),0)</f>
        <v>4</v>
      </c>
      <c r="AH2382" s="7">
        <f>IF(R2382&gt;0,RANK(R2382,(N2382:P2382,Q2382:AE2382)),0)</f>
        <v>0</v>
      </c>
      <c r="AI2382" s="7">
        <f>IF(T2382&gt;0,RANK(T2382,(N2382:P2382,Q2382:AE2382)),0)</f>
        <v>0</v>
      </c>
      <c r="AJ2382" s="7">
        <f>IF(S2382&gt;0,RANK(S2382,(N2382:P2382,Q2382:AE2382)),0)</f>
        <v>0</v>
      </c>
      <c r="AK2382" s="2">
        <f t="shared" si="898"/>
        <v>2.6945826682940568E-2</v>
      </c>
      <c r="AL2382" s="2">
        <f t="shared" si="899"/>
        <v>0</v>
      </c>
      <c r="AM2382" s="2">
        <f t="shared" si="900"/>
        <v>0</v>
      </c>
      <c r="AN2382" s="2">
        <f t="shared" si="901"/>
        <v>0</v>
      </c>
      <c r="AP2382" t="s">
        <v>1544</v>
      </c>
      <c r="AQ2382" t="s">
        <v>1239</v>
      </c>
      <c r="AR2382" s="55"/>
      <c r="AT2382">
        <v>2</v>
      </c>
      <c r="AU2382" s="95">
        <v>56</v>
      </c>
      <c r="AV2382" s="97">
        <v>5</v>
      </c>
      <c r="AW2382" s="100">
        <f t="shared" si="902"/>
        <v>56005</v>
      </c>
      <c r="AY2382" s="7" t="s">
        <v>1461</v>
      </c>
      <c r="AZ2382" s="55">
        <v>165</v>
      </c>
      <c r="BA2382" s="55">
        <v>8</v>
      </c>
      <c r="BB2382" s="1" t="e">
        <f>C2382+AZ2382+BA2382-#REF!</f>
        <v>#REF!</v>
      </c>
    </row>
    <row r="2383" spans="1:60" ht="13" hidden="1" customHeight="1" outlineLevel="1">
      <c r="A2383" t="s">
        <v>1764</v>
      </c>
      <c r="B2383" t="s">
        <v>1239</v>
      </c>
      <c r="C2383" s="1">
        <f t="shared" si="891"/>
        <v>4569</v>
      </c>
      <c r="D2383" s="7">
        <f>IF(N2383&gt;0, RANK(N2383,(N2383:P2383,Q2383:AE2383)),0)</f>
        <v>2</v>
      </c>
      <c r="E2383" s="7">
        <f>IF(O2383&gt;0,RANK(O2383,(N2383:P2383,Q2383:AE2383)),0)</f>
        <v>1</v>
      </c>
      <c r="F2383" s="7">
        <f>IF(P2383&gt;0,RANK(P2383,(N2383:P2383,Q2383:AE2383)),0)</f>
        <v>3</v>
      </c>
      <c r="G2383" s="1">
        <f t="shared" si="892"/>
        <v>2536</v>
      </c>
      <c r="H2383" s="2">
        <f t="shared" si="893"/>
        <v>0.55504486758590499</v>
      </c>
      <c r="I2383" s="2"/>
      <c r="J2383" s="2">
        <f t="shared" si="894"/>
        <v>0.17947034362004816</v>
      </c>
      <c r="K2383" s="2">
        <f t="shared" si="895"/>
        <v>0.7345152112059532</v>
      </c>
      <c r="L2383" s="2">
        <f t="shared" si="896"/>
        <v>6.1939155176187352E-2</v>
      </c>
      <c r="M2383" s="2">
        <f t="shared" si="897"/>
        <v>2.4075289997811236E-2</v>
      </c>
      <c r="N2383" s="55">
        <v>820</v>
      </c>
      <c r="O2383" s="55">
        <v>3356</v>
      </c>
      <c r="P2383" s="55">
        <v>283</v>
      </c>
      <c r="Q2383" s="55">
        <v>100</v>
      </c>
      <c r="X2383" s="55">
        <v>10</v>
      </c>
      <c r="AG2383" s="7">
        <f>IF(Q2383&gt;0,RANK(Q2383,(N2383:P2383,Q2383:AE2383)),0)</f>
        <v>4</v>
      </c>
      <c r="AH2383" s="7">
        <f>IF(R2383&gt;0,RANK(R2383,(N2383:P2383,Q2383:AE2383)),0)</f>
        <v>0</v>
      </c>
      <c r="AI2383" s="7">
        <f>IF(T2383&gt;0,RANK(T2383,(N2383:P2383,Q2383:AE2383)),0)</f>
        <v>0</v>
      </c>
      <c r="AJ2383" s="7">
        <f>IF(S2383&gt;0,RANK(S2383,(N2383:P2383,Q2383:AE2383)),0)</f>
        <v>0</v>
      </c>
      <c r="AK2383" s="2">
        <f t="shared" si="898"/>
        <v>2.188662727073758E-2</v>
      </c>
      <c r="AL2383" s="2">
        <f t="shared" si="899"/>
        <v>0</v>
      </c>
      <c r="AM2383" s="2">
        <f t="shared" si="900"/>
        <v>0</v>
      </c>
      <c r="AN2383" s="2">
        <f t="shared" si="901"/>
        <v>0</v>
      </c>
      <c r="AP2383" t="s">
        <v>1764</v>
      </c>
      <c r="AQ2383" t="s">
        <v>1239</v>
      </c>
      <c r="AR2383" s="55"/>
      <c r="AT2383">
        <v>2</v>
      </c>
      <c r="AU2383" s="95">
        <v>56</v>
      </c>
      <c r="AV2383" s="97">
        <v>7</v>
      </c>
      <c r="AW2383" s="100">
        <f t="shared" si="902"/>
        <v>56007</v>
      </c>
      <c r="AY2383" s="7" t="s">
        <v>1461</v>
      </c>
      <c r="AZ2383" s="55">
        <v>77</v>
      </c>
      <c r="BA2383" s="55">
        <v>1</v>
      </c>
      <c r="BB2383" s="1" t="e">
        <f>C2383+AZ2383+BA2383-#REF!</f>
        <v>#REF!</v>
      </c>
    </row>
    <row r="2384" spans="1:60" ht="13" hidden="1" customHeight="1" outlineLevel="1">
      <c r="A2384" t="s">
        <v>1972</v>
      </c>
      <c r="B2384" t="s">
        <v>1239</v>
      </c>
      <c r="C2384" s="1">
        <f t="shared" si="891"/>
        <v>4237</v>
      </c>
      <c r="D2384" s="7">
        <f>IF(N2384&gt;0, RANK(N2384,(N2384:P2384,Q2384:AE2384)),0)</f>
        <v>3</v>
      </c>
      <c r="E2384" s="7">
        <f>IF(O2384&gt;0,RANK(O2384,(N2384:P2384,Q2384:AE2384)),0)</f>
        <v>1</v>
      </c>
      <c r="F2384" s="7">
        <f>IF(P2384&gt;0,RANK(P2384,(N2384:P2384,Q2384:AE2384)),0)</f>
        <v>2</v>
      </c>
      <c r="G2384" s="1">
        <f t="shared" si="892"/>
        <v>2758</v>
      </c>
      <c r="H2384" s="2">
        <f t="shared" si="893"/>
        <v>0.65093226339391075</v>
      </c>
      <c r="I2384" s="2"/>
      <c r="J2384" s="2">
        <f t="shared" si="894"/>
        <v>9.0630162851073878E-2</v>
      </c>
      <c r="K2384" s="2">
        <f t="shared" si="895"/>
        <v>0.76823223979230593</v>
      </c>
      <c r="L2384" s="2">
        <f t="shared" si="896"/>
        <v>0.11729997639839509</v>
      </c>
      <c r="M2384" s="2">
        <f t="shared" si="897"/>
        <v>2.3837620958225142E-2</v>
      </c>
      <c r="N2384" s="55">
        <v>384</v>
      </c>
      <c r="O2384" s="55">
        <v>3255</v>
      </c>
      <c r="P2384" s="55">
        <v>497</v>
      </c>
      <c r="Q2384" s="55">
        <v>95</v>
      </c>
      <c r="X2384" s="55">
        <v>6</v>
      </c>
      <c r="AG2384" s="7">
        <f>IF(Q2384&gt;0,RANK(Q2384,(N2384:P2384,Q2384:AE2384)),0)</f>
        <v>4</v>
      </c>
      <c r="AH2384" s="7">
        <f>IF(R2384&gt;0,RANK(R2384,(N2384:P2384,Q2384:AE2384)),0)</f>
        <v>0</v>
      </c>
      <c r="AI2384" s="7">
        <f>IF(T2384&gt;0,RANK(T2384,(N2384:P2384,Q2384:AE2384)),0)</f>
        <v>0</v>
      </c>
      <c r="AJ2384" s="7">
        <f>IF(S2384&gt;0,RANK(S2384,(N2384:P2384,Q2384:AE2384)),0)</f>
        <v>0</v>
      </c>
      <c r="AK2384" s="2">
        <f t="shared" si="898"/>
        <v>2.2421524663677129E-2</v>
      </c>
      <c r="AL2384" s="2">
        <f t="shared" si="899"/>
        <v>0</v>
      </c>
      <c r="AM2384" s="2">
        <f t="shared" si="900"/>
        <v>0</v>
      </c>
      <c r="AN2384" s="2">
        <f t="shared" si="901"/>
        <v>0</v>
      </c>
      <c r="AP2384" t="s">
        <v>1972</v>
      </c>
      <c r="AQ2384" t="s">
        <v>1239</v>
      </c>
      <c r="AR2384" s="55"/>
      <c r="AT2384">
        <v>2</v>
      </c>
      <c r="AU2384" s="95">
        <v>56</v>
      </c>
      <c r="AV2384" s="97">
        <v>9</v>
      </c>
      <c r="AW2384" s="100">
        <f t="shared" si="902"/>
        <v>56009</v>
      </c>
      <c r="AY2384" s="7" t="s">
        <v>1461</v>
      </c>
      <c r="AZ2384" s="55">
        <v>64</v>
      </c>
      <c r="BA2384" s="55">
        <v>9</v>
      </c>
      <c r="BB2384" s="1" t="e">
        <f>C2384+AZ2384+BA2384-#REF!</f>
        <v>#REF!</v>
      </c>
    </row>
    <row r="2385" spans="1:54" ht="13" hidden="1" customHeight="1" outlineLevel="1">
      <c r="A2385" t="s">
        <v>485</v>
      </c>
      <c r="B2385" t="s">
        <v>1239</v>
      </c>
      <c r="C2385" s="1">
        <f t="shared" si="891"/>
        <v>2790</v>
      </c>
      <c r="D2385" s="7">
        <f>IF(N2385&gt;0, RANK(N2385,(N2385:P2385,Q2385:AE2385)),0)</f>
        <v>2</v>
      </c>
      <c r="E2385" s="7">
        <f>IF(O2385&gt;0,RANK(O2385,(N2385:P2385,Q2385:AE2385)),0)</f>
        <v>1</v>
      </c>
      <c r="F2385" s="7">
        <f>IF(P2385&gt;0,RANK(P2385,(N2385:P2385,Q2385:AE2385)),0)</f>
        <v>3</v>
      </c>
      <c r="G2385" s="1">
        <f t="shared" si="892"/>
        <v>2173</v>
      </c>
      <c r="H2385" s="2">
        <f t="shared" si="893"/>
        <v>0.77885304659498211</v>
      </c>
      <c r="I2385" s="2"/>
      <c r="J2385" s="2">
        <f t="shared" si="894"/>
        <v>7.0250896057347675E-2</v>
      </c>
      <c r="K2385" s="2">
        <f t="shared" si="895"/>
        <v>0.8491039426523298</v>
      </c>
      <c r="L2385" s="2">
        <f t="shared" si="896"/>
        <v>5.1612903225806452E-2</v>
      </c>
      <c r="M2385" s="2">
        <f t="shared" si="897"/>
        <v>2.9032258064516057E-2</v>
      </c>
      <c r="N2385" s="55">
        <v>196</v>
      </c>
      <c r="O2385" s="55">
        <v>2369</v>
      </c>
      <c r="P2385" s="55">
        <v>144</v>
      </c>
      <c r="Q2385" s="55">
        <v>74</v>
      </c>
      <c r="X2385" s="55">
        <v>7</v>
      </c>
      <c r="AG2385" s="7">
        <f>IF(Q2385&gt;0,RANK(Q2385,(N2385:P2385,Q2385:AE2385)),0)</f>
        <v>4</v>
      </c>
      <c r="AH2385" s="7">
        <f>IF(R2385&gt;0,RANK(R2385,(N2385:P2385,Q2385:AE2385)),0)</f>
        <v>0</v>
      </c>
      <c r="AI2385" s="7">
        <f>IF(T2385&gt;0,RANK(T2385,(N2385:P2385,Q2385:AE2385)),0)</f>
        <v>0</v>
      </c>
      <c r="AJ2385" s="7">
        <f>IF(S2385&gt;0,RANK(S2385,(N2385:P2385,Q2385:AE2385)),0)</f>
        <v>0</v>
      </c>
      <c r="AK2385" s="2">
        <f t="shared" si="898"/>
        <v>2.6523297491039426E-2</v>
      </c>
      <c r="AL2385" s="2">
        <f t="shared" si="899"/>
        <v>0</v>
      </c>
      <c r="AM2385" s="2">
        <f t="shared" si="900"/>
        <v>0</v>
      </c>
      <c r="AN2385" s="2">
        <f t="shared" si="901"/>
        <v>0</v>
      </c>
      <c r="AP2385" t="s">
        <v>485</v>
      </c>
      <c r="AQ2385" t="s">
        <v>1239</v>
      </c>
      <c r="AR2385" s="55"/>
      <c r="AT2385">
        <v>2</v>
      </c>
      <c r="AU2385" s="95">
        <v>56</v>
      </c>
      <c r="AV2385" s="97">
        <v>11</v>
      </c>
      <c r="AW2385" s="100">
        <f t="shared" si="902"/>
        <v>56011</v>
      </c>
      <c r="AY2385" s="7" t="s">
        <v>1461</v>
      </c>
      <c r="AZ2385" s="55">
        <v>49</v>
      </c>
      <c r="BA2385" s="55">
        <v>1</v>
      </c>
      <c r="BB2385" s="1" t="e">
        <f>C2385+AZ2385+BA2385-#REF!</f>
        <v>#REF!</v>
      </c>
    </row>
    <row r="2386" spans="1:54" ht="13" hidden="1" customHeight="1" outlineLevel="1">
      <c r="A2386" t="s">
        <v>1261</v>
      </c>
      <c r="B2386" t="s">
        <v>1239</v>
      </c>
      <c r="C2386" s="1">
        <f t="shared" si="891"/>
        <v>12332</v>
      </c>
      <c r="D2386" s="7">
        <f>IF(N2386&gt;0, RANK(N2386,(N2386:P2386,Q2386:AE2386)),0)</f>
        <v>2</v>
      </c>
      <c r="E2386" s="7">
        <f>IF(O2386&gt;0,RANK(O2386,(N2386:P2386,Q2386:AE2386)),0)</f>
        <v>1</v>
      </c>
      <c r="F2386" s="7">
        <f>IF(P2386&gt;0,RANK(P2386,(N2386:P2386,Q2386:AE2386)),0)</f>
        <v>3</v>
      </c>
      <c r="G2386" s="1">
        <f t="shared" si="892"/>
        <v>6298</v>
      </c>
      <c r="H2386" s="2">
        <f t="shared" si="893"/>
        <v>0.51070385987674338</v>
      </c>
      <c r="I2386" s="2"/>
      <c r="J2386" s="2">
        <f t="shared" si="894"/>
        <v>0.18902043464158289</v>
      </c>
      <c r="K2386" s="2">
        <f t="shared" si="895"/>
        <v>0.6997242945183263</v>
      </c>
      <c r="L2386" s="2">
        <f t="shared" si="896"/>
        <v>9.1063898799870258E-2</v>
      </c>
      <c r="M2386" s="2">
        <f t="shared" si="897"/>
        <v>2.0191372040220534E-2</v>
      </c>
      <c r="N2386" s="55">
        <v>2331</v>
      </c>
      <c r="O2386" s="55">
        <v>8629</v>
      </c>
      <c r="P2386" s="55">
        <v>1123</v>
      </c>
      <c r="Q2386" s="55">
        <v>206</v>
      </c>
      <c r="X2386" s="55">
        <v>43</v>
      </c>
      <c r="AG2386" s="7">
        <f>IF(Q2386&gt;0,RANK(Q2386,(N2386:P2386,Q2386:AE2386)),0)</f>
        <v>4</v>
      </c>
      <c r="AH2386" s="7">
        <f>IF(R2386&gt;0,RANK(R2386,(N2386:P2386,Q2386:AE2386)),0)</f>
        <v>0</v>
      </c>
      <c r="AI2386" s="7">
        <f>IF(T2386&gt;0,RANK(T2386,(N2386:P2386,Q2386:AE2386)),0)</f>
        <v>0</v>
      </c>
      <c r="AJ2386" s="7">
        <f>IF(S2386&gt;0,RANK(S2386,(N2386:P2386,Q2386:AE2386)),0)</f>
        <v>0</v>
      </c>
      <c r="AK2386" s="2">
        <f t="shared" si="898"/>
        <v>1.6704508595523842E-2</v>
      </c>
      <c r="AL2386" s="2">
        <f t="shared" si="899"/>
        <v>0</v>
      </c>
      <c r="AM2386" s="2">
        <f t="shared" si="900"/>
        <v>0</v>
      </c>
      <c r="AN2386" s="2">
        <f t="shared" si="901"/>
        <v>0</v>
      </c>
      <c r="AP2386" t="s">
        <v>1261</v>
      </c>
      <c r="AQ2386" t="s">
        <v>1239</v>
      </c>
      <c r="AR2386" s="55"/>
      <c r="AT2386">
        <v>2</v>
      </c>
      <c r="AU2386" s="95">
        <v>56</v>
      </c>
      <c r="AV2386" s="97">
        <v>13</v>
      </c>
      <c r="AW2386" s="100">
        <f t="shared" ref="AW2386:AW2402" si="903">1000*AU2386+AV2386</f>
        <v>56013</v>
      </c>
      <c r="AY2386" s="7" t="s">
        <v>1461</v>
      </c>
      <c r="AZ2386" s="55">
        <v>186</v>
      </c>
      <c r="BA2386" s="55">
        <v>8</v>
      </c>
      <c r="BB2386" s="1" t="e">
        <f>C2386+AZ2386+BA2386-#REF!</f>
        <v>#REF!</v>
      </c>
    </row>
    <row r="2387" spans="1:54" ht="13" hidden="1" customHeight="1" outlineLevel="1">
      <c r="A2387" t="s">
        <v>2001</v>
      </c>
      <c r="B2387" t="s">
        <v>1239</v>
      </c>
      <c r="C2387" s="1">
        <f t="shared" si="891"/>
        <v>4317</v>
      </c>
      <c r="D2387" s="7">
        <f>IF(N2387&gt;0, RANK(N2387,(N2387:P2387,Q2387:AE2387)),0)</f>
        <v>2</v>
      </c>
      <c r="E2387" s="7">
        <f>IF(O2387&gt;0,RANK(O2387,(N2387:P2387,Q2387:AE2387)),0)</f>
        <v>1</v>
      </c>
      <c r="F2387" s="7">
        <f>IF(P2387&gt;0,RANK(P2387,(N2387:P2387,Q2387:AE2387)),0)</f>
        <v>3</v>
      </c>
      <c r="G2387" s="1">
        <f t="shared" si="892"/>
        <v>2791</v>
      </c>
      <c r="H2387" s="2">
        <f t="shared" si="893"/>
        <v>0.64651378271948112</v>
      </c>
      <c r="I2387" s="2"/>
      <c r="J2387" s="2">
        <f t="shared" si="894"/>
        <v>0.11836923789668752</v>
      </c>
      <c r="K2387" s="2">
        <f t="shared" si="895"/>
        <v>0.76488302061616864</v>
      </c>
      <c r="L2387" s="2">
        <f t="shared" si="896"/>
        <v>9.6363215195737775E-2</v>
      </c>
      <c r="M2387" s="2">
        <f t="shared" si="897"/>
        <v>2.0384526291406066E-2</v>
      </c>
      <c r="N2387" s="55">
        <v>511</v>
      </c>
      <c r="O2387" s="55">
        <v>3302</v>
      </c>
      <c r="P2387" s="55">
        <v>416</v>
      </c>
      <c r="Q2387" s="55">
        <v>74</v>
      </c>
      <c r="X2387" s="55">
        <v>14</v>
      </c>
      <c r="AG2387" s="7">
        <f>IF(Q2387&gt;0,RANK(Q2387,(N2387:P2387,Q2387:AE2387)),0)</f>
        <v>4</v>
      </c>
      <c r="AH2387" s="7">
        <f>IF(R2387&gt;0,RANK(R2387,(N2387:P2387,Q2387:AE2387)),0)</f>
        <v>0</v>
      </c>
      <c r="AI2387" s="7">
        <f>IF(T2387&gt;0,RANK(T2387,(N2387:P2387,Q2387:AE2387)),0)</f>
        <v>0</v>
      </c>
      <c r="AJ2387" s="7">
        <f>IF(S2387&gt;0,RANK(S2387,(N2387:P2387,Q2387:AE2387)),0)</f>
        <v>0</v>
      </c>
      <c r="AK2387" s="2">
        <f t="shared" si="898"/>
        <v>1.714153347231874E-2</v>
      </c>
      <c r="AL2387" s="2">
        <f t="shared" si="899"/>
        <v>0</v>
      </c>
      <c r="AM2387" s="2">
        <f t="shared" si="900"/>
        <v>0</v>
      </c>
      <c r="AN2387" s="2">
        <f t="shared" si="901"/>
        <v>0</v>
      </c>
      <c r="AP2387" t="s">
        <v>2001</v>
      </c>
      <c r="AQ2387" t="s">
        <v>1239</v>
      </c>
      <c r="AR2387" s="55"/>
      <c r="AT2387">
        <v>2</v>
      </c>
      <c r="AU2387" s="95">
        <v>56</v>
      </c>
      <c r="AV2387" s="97">
        <v>15</v>
      </c>
      <c r="AW2387" s="100">
        <f t="shared" si="903"/>
        <v>56015</v>
      </c>
      <c r="AY2387" s="7" t="s">
        <v>1461</v>
      </c>
      <c r="AZ2387" s="55">
        <v>58</v>
      </c>
      <c r="BA2387" s="55">
        <v>0</v>
      </c>
      <c r="BB2387" s="1" t="e">
        <f>C2387+AZ2387+BA2387-#REF!</f>
        <v>#REF!</v>
      </c>
    </row>
    <row r="2388" spans="1:54" ht="13" hidden="1" customHeight="1" outlineLevel="1">
      <c r="A2388" t="s">
        <v>1017</v>
      </c>
      <c r="B2388" t="s">
        <v>1239</v>
      </c>
      <c r="C2388" s="1">
        <f t="shared" si="891"/>
        <v>2035</v>
      </c>
      <c r="D2388" s="7">
        <f>IF(N2388&gt;0, RANK(N2388,(N2388:P2388,Q2388:AE2388)),0)</f>
        <v>3</v>
      </c>
      <c r="E2388" s="7">
        <f>IF(O2388&gt;0,RANK(O2388,(N2388:P2388,Q2388:AE2388)),0)</f>
        <v>1</v>
      </c>
      <c r="F2388" s="7">
        <f>IF(P2388&gt;0,RANK(P2388,(N2388:P2388,Q2388:AE2388)),0)</f>
        <v>2</v>
      </c>
      <c r="G2388" s="1">
        <f t="shared" si="892"/>
        <v>1281</v>
      </c>
      <c r="H2388" s="2">
        <f t="shared" si="893"/>
        <v>0.62948402948402948</v>
      </c>
      <c r="I2388" s="2"/>
      <c r="J2388" s="2">
        <f t="shared" si="894"/>
        <v>9.3366093366093361E-2</v>
      </c>
      <c r="K2388" s="2">
        <f t="shared" si="895"/>
        <v>0.75135135135135134</v>
      </c>
      <c r="L2388" s="2">
        <f t="shared" si="896"/>
        <v>0.12186732186732187</v>
      </c>
      <c r="M2388" s="2">
        <f t="shared" si="897"/>
        <v>3.3415233415233433E-2</v>
      </c>
      <c r="N2388" s="55">
        <v>190</v>
      </c>
      <c r="O2388" s="55">
        <v>1529</v>
      </c>
      <c r="P2388" s="55">
        <v>248</v>
      </c>
      <c r="Q2388" s="55">
        <v>64</v>
      </c>
      <c r="X2388" s="55">
        <v>4</v>
      </c>
      <c r="AG2388" s="7">
        <f>IF(Q2388&gt;0,RANK(Q2388,(N2388:P2388,Q2388:AE2388)),0)</f>
        <v>4</v>
      </c>
      <c r="AH2388" s="7">
        <f>IF(R2388&gt;0,RANK(R2388,(N2388:P2388,Q2388:AE2388)),0)</f>
        <v>0</v>
      </c>
      <c r="AI2388" s="7">
        <f>IF(T2388&gt;0,RANK(T2388,(N2388:P2388,Q2388:AE2388)),0)</f>
        <v>0</v>
      </c>
      <c r="AJ2388" s="7">
        <f>IF(S2388&gt;0,RANK(S2388,(N2388:P2388,Q2388:AE2388)),0)</f>
        <v>0</v>
      </c>
      <c r="AK2388" s="2">
        <f t="shared" si="898"/>
        <v>3.1449631449631449E-2</v>
      </c>
      <c r="AL2388" s="2">
        <f t="shared" si="899"/>
        <v>0</v>
      </c>
      <c r="AM2388" s="2">
        <f t="shared" si="900"/>
        <v>0</v>
      </c>
      <c r="AN2388" s="2">
        <f t="shared" si="901"/>
        <v>0</v>
      </c>
      <c r="AP2388" t="s">
        <v>1017</v>
      </c>
      <c r="AQ2388" t="s">
        <v>1239</v>
      </c>
      <c r="AR2388" s="55"/>
      <c r="AT2388">
        <v>2</v>
      </c>
      <c r="AU2388" s="95">
        <v>56</v>
      </c>
      <c r="AV2388" s="97">
        <v>17</v>
      </c>
      <c r="AW2388" s="100">
        <f t="shared" si="903"/>
        <v>56017</v>
      </c>
      <c r="AY2388" s="7" t="s">
        <v>1461</v>
      </c>
      <c r="AZ2388" s="55">
        <v>32</v>
      </c>
      <c r="BA2388" s="55">
        <v>3</v>
      </c>
      <c r="BB2388" s="1" t="e">
        <f>C2388+AZ2388+BA2388-#REF!</f>
        <v>#REF!</v>
      </c>
    </row>
    <row r="2389" spans="1:54" ht="13" hidden="1" customHeight="1" outlineLevel="1">
      <c r="A2389" t="s">
        <v>2426</v>
      </c>
      <c r="B2389" t="s">
        <v>1239</v>
      </c>
      <c r="C2389" s="1">
        <f t="shared" si="891"/>
        <v>3283</v>
      </c>
      <c r="D2389" s="7">
        <f>IF(N2389&gt;0, RANK(N2389,(N2389:P2389,Q2389:AE2389)),0)</f>
        <v>2</v>
      </c>
      <c r="E2389" s="7">
        <f>IF(O2389&gt;0,RANK(O2389,(N2389:P2389,Q2389:AE2389)),0)</f>
        <v>1</v>
      </c>
      <c r="F2389" s="7">
        <f>IF(P2389&gt;0,RANK(P2389,(N2389:P2389,Q2389:AE2389)),0)</f>
        <v>3</v>
      </c>
      <c r="G2389" s="1">
        <f t="shared" si="892"/>
        <v>2415</v>
      </c>
      <c r="H2389" s="2">
        <f t="shared" si="893"/>
        <v>0.73560767590618337</v>
      </c>
      <c r="I2389" s="2"/>
      <c r="J2389" s="2">
        <f t="shared" si="894"/>
        <v>9.7471824550715805E-2</v>
      </c>
      <c r="K2389" s="2">
        <f t="shared" si="895"/>
        <v>0.83307950045689916</v>
      </c>
      <c r="L2389" s="2">
        <f t="shared" si="896"/>
        <v>4.8735912275357902E-2</v>
      </c>
      <c r="M2389" s="2">
        <f t="shared" si="897"/>
        <v>2.0712762717027149E-2</v>
      </c>
      <c r="N2389" s="55">
        <v>320</v>
      </c>
      <c r="O2389" s="55">
        <v>2735</v>
      </c>
      <c r="P2389" s="55">
        <v>160</v>
      </c>
      <c r="Q2389" s="55">
        <v>64</v>
      </c>
      <c r="X2389" s="55">
        <v>4</v>
      </c>
      <c r="AG2389" s="7">
        <f>IF(Q2389&gt;0,RANK(Q2389,(N2389:P2389,Q2389:AE2389)),0)</f>
        <v>4</v>
      </c>
      <c r="AH2389" s="7">
        <f>IF(R2389&gt;0,RANK(R2389,(N2389:P2389,Q2389:AE2389)),0)</f>
        <v>0</v>
      </c>
      <c r="AI2389" s="7">
        <f>IF(T2389&gt;0,RANK(T2389,(N2389:P2389,Q2389:AE2389)),0)</f>
        <v>0</v>
      </c>
      <c r="AJ2389" s="7">
        <f>IF(S2389&gt;0,RANK(S2389,(N2389:P2389,Q2389:AE2389)),0)</f>
        <v>0</v>
      </c>
      <c r="AK2389" s="2">
        <f t="shared" si="898"/>
        <v>1.9494364910143162E-2</v>
      </c>
      <c r="AL2389" s="2">
        <f t="shared" si="899"/>
        <v>0</v>
      </c>
      <c r="AM2389" s="2">
        <f t="shared" si="900"/>
        <v>0</v>
      </c>
      <c r="AN2389" s="2">
        <f t="shared" si="901"/>
        <v>0</v>
      </c>
      <c r="AP2389" t="s">
        <v>2426</v>
      </c>
      <c r="AQ2389" t="s">
        <v>1239</v>
      </c>
      <c r="AR2389" s="55"/>
      <c r="AT2389">
        <v>2</v>
      </c>
      <c r="AU2389" s="95">
        <v>56</v>
      </c>
      <c r="AV2389" s="97">
        <v>19</v>
      </c>
      <c r="AW2389" s="100">
        <f t="shared" si="903"/>
        <v>56019</v>
      </c>
      <c r="AY2389" s="7" t="s">
        <v>1461</v>
      </c>
      <c r="AZ2389" s="55">
        <v>48</v>
      </c>
      <c r="BA2389" s="55">
        <v>3</v>
      </c>
      <c r="BB2389" s="1" t="e">
        <f>C2389+AZ2389+BA2389-#REF!</f>
        <v>#REF!</v>
      </c>
    </row>
    <row r="2390" spans="1:54" ht="13" hidden="1" customHeight="1" outlineLevel="1">
      <c r="A2390" t="s">
        <v>299</v>
      </c>
      <c r="B2390" t="s">
        <v>1239</v>
      </c>
      <c r="C2390" s="1">
        <f t="shared" si="891"/>
        <v>25863</v>
      </c>
      <c r="D2390" s="7">
        <f>IF(N2390&gt;0, RANK(N2390,(N2390:P2390,Q2390:AE2390)),0)</f>
        <v>2</v>
      </c>
      <c r="E2390" s="7">
        <f>IF(O2390&gt;0,RANK(O2390,(N2390:P2390,Q2390:AE2390)),0)</f>
        <v>1</v>
      </c>
      <c r="F2390" s="7">
        <f>IF(P2390&gt;0,RANK(P2390,(N2390:P2390,Q2390:AE2390)),0)</f>
        <v>3</v>
      </c>
      <c r="G2390" s="1">
        <f t="shared" si="892"/>
        <v>12087</v>
      </c>
      <c r="H2390" s="2">
        <f t="shared" si="893"/>
        <v>0.46734717550168192</v>
      </c>
      <c r="I2390" s="2"/>
      <c r="J2390" s="2">
        <f t="shared" si="894"/>
        <v>0.21497892742527935</v>
      </c>
      <c r="K2390" s="2">
        <f t="shared" si="895"/>
        <v>0.68232610292696128</v>
      </c>
      <c r="L2390" s="2">
        <f t="shared" si="896"/>
        <v>7.8993156246375124E-2</v>
      </c>
      <c r="M2390" s="2">
        <f t="shared" si="897"/>
        <v>2.3701813401384247E-2</v>
      </c>
      <c r="N2390" s="55">
        <v>5560</v>
      </c>
      <c r="O2390" s="55">
        <v>17647</v>
      </c>
      <c r="P2390" s="55">
        <v>2043</v>
      </c>
      <c r="Q2390" s="55">
        <v>541</v>
      </c>
      <c r="U2390" s="59"/>
      <c r="X2390" s="55">
        <v>72</v>
      </c>
      <c r="AG2390" s="7">
        <f>IF(Q2390&gt;0,RANK(Q2390,(N2390:P2390,Q2390:AE2390)),0)</f>
        <v>4</v>
      </c>
      <c r="AH2390" s="7">
        <f>IF(R2390&gt;0,RANK(R2390,(N2390:P2390,Q2390:AE2390)),0)</f>
        <v>0</v>
      </c>
      <c r="AI2390" s="7">
        <f>IF(T2390&gt;0,RANK(T2390,(N2390:P2390,Q2390:AE2390)),0)</f>
        <v>0</v>
      </c>
      <c r="AJ2390" s="7">
        <f>IF(S2390&gt;0,RANK(S2390,(N2390:P2390,Q2390:AE2390)),0)</f>
        <v>0</v>
      </c>
      <c r="AK2390" s="2">
        <f t="shared" si="898"/>
        <v>2.0917913621776283E-2</v>
      </c>
      <c r="AL2390" s="2">
        <f t="shared" si="899"/>
        <v>0</v>
      </c>
      <c r="AM2390" s="2">
        <f t="shared" si="900"/>
        <v>0</v>
      </c>
      <c r="AN2390" s="2">
        <f t="shared" si="901"/>
        <v>0</v>
      </c>
      <c r="AP2390" t="s">
        <v>299</v>
      </c>
      <c r="AQ2390" t="s">
        <v>1239</v>
      </c>
      <c r="AR2390" s="55"/>
      <c r="AT2390">
        <v>2</v>
      </c>
      <c r="AU2390" s="95">
        <v>56</v>
      </c>
      <c r="AV2390" s="97">
        <v>21</v>
      </c>
      <c r="AW2390" s="100">
        <f t="shared" si="903"/>
        <v>56021</v>
      </c>
      <c r="AY2390" s="7" t="s">
        <v>1461</v>
      </c>
      <c r="AZ2390" s="55">
        <v>292</v>
      </c>
      <c r="BA2390" s="55">
        <v>10</v>
      </c>
      <c r="BB2390" s="1" t="e">
        <f>C2390+AZ2390+BA2390-#REF!</f>
        <v>#REF!</v>
      </c>
    </row>
    <row r="2391" spans="1:54" ht="13" hidden="1" customHeight="1" outlineLevel="1">
      <c r="A2391" t="s">
        <v>181</v>
      </c>
      <c r="B2391" t="s">
        <v>1239</v>
      </c>
      <c r="C2391" s="1">
        <f t="shared" si="891"/>
        <v>5800</v>
      </c>
      <c r="D2391" s="7">
        <f>IF(N2391&gt;0, RANK(N2391,(N2391:P2391,Q2391:AE2391)),0)</f>
        <v>2</v>
      </c>
      <c r="E2391" s="7">
        <f>IF(O2391&gt;0,RANK(O2391,(N2391:P2391,Q2391:AE2391)),0)</f>
        <v>1</v>
      </c>
      <c r="F2391" s="7">
        <f>IF(P2391&gt;0,RANK(P2391,(N2391:P2391,Q2391:AE2391)),0)</f>
        <v>3</v>
      </c>
      <c r="G2391" s="1">
        <f t="shared" si="892"/>
        <v>4178</v>
      </c>
      <c r="H2391" s="2">
        <f t="shared" si="893"/>
        <v>0.72034482758620688</v>
      </c>
      <c r="I2391" s="2"/>
      <c r="J2391" s="2">
        <f t="shared" si="894"/>
        <v>0.1</v>
      </c>
      <c r="K2391" s="2">
        <f t="shared" si="895"/>
        <v>0.82034482758620686</v>
      </c>
      <c r="L2391" s="2">
        <f t="shared" si="896"/>
        <v>5.2413793103448278E-2</v>
      </c>
      <c r="M2391" s="2">
        <f t="shared" si="897"/>
        <v>2.7241379310344885E-2</v>
      </c>
      <c r="N2391" s="55">
        <v>580</v>
      </c>
      <c r="O2391" s="55">
        <v>4758</v>
      </c>
      <c r="P2391" s="55">
        <v>304</v>
      </c>
      <c r="Q2391" s="55">
        <v>150</v>
      </c>
      <c r="U2391" s="59"/>
      <c r="X2391" s="55">
        <v>8</v>
      </c>
      <c r="AG2391" s="7">
        <f>IF(Q2391&gt;0,RANK(Q2391,(N2391:P2391,Q2391:AE2391)),0)</f>
        <v>4</v>
      </c>
      <c r="AH2391" s="7">
        <f>IF(R2391&gt;0,RANK(R2391,(N2391:P2391,Q2391:AE2391)),0)</f>
        <v>0</v>
      </c>
      <c r="AI2391" s="7">
        <f>IF(T2391&gt;0,RANK(T2391,(N2391:P2391,Q2391:AE2391)),0)</f>
        <v>0</v>
      </c>
      <c r="AJ2391" s="7">
        <f>IF(S2391&gt;0,RANK(S2391,(N2391:P2391,Q2391:AE2391)),0)</f>
        <v>0</v>
      </c>
      <c r="AK2391" s="2">
        <f t="shared" si="898"/>
        <v>2.5862068965517241E-2</v>
      </c>
      <c r="AL2391" s="2">
        <f t="shared" si="899"/>
        <v>0</v>
      </c>
      <c r="AM2391" s="2">
        <f t="shared" si="900"/>
        <v>0</v>
      </c>
      <c r="AN2391" s="2">
        <f t="shared" si="901"/>
        <v>0</v>
      </c>
      <c r="AP2391" t="s">
        <v>181</v>
      </c>
      <c r="AQ2391" t="s">
        <v>1239</v>
      </c>
      <c r="AR2391" s="55"/>
      <c r="AT2391">
        <v>2</v>
      </c>
      <c r="AU2391" s="95">
        <v>56</v>
      </c>
      <c r="AV2391" s="97">
        <v>23</v>
      </c>
      <c r="AW2391" s="100">
        <f t="shared" si="903"/>
        <v>56023</v>
      </c>
      <c r="AY2391" s="7" t="s">
        <v>1461</v>
      </c>
      <c r="AZ2391" s="55">
        <v>93</v>
      </c>
      <c r="BA2391" s="55">
        <v>9</v>
      </c>
      <c r="BB2391" s="1" t="e">
        <f>C2391+AZ2391+BA2391-#REF!</f>
        <v>#REF!</v>
      </c>
    </row>
    <row r="2392" spans="1:54" ht="13" hidden="1" customHeight="1" outlineLevel="1">
      <c r="A2392" t="s">
        <v>2316</v>
      </c>
      <c r="B2392" t="s">
        <v>1239</v>
      </c>
      <c r="C2392" s="1">
        <f t="shared" si="891"/>
        <v>21075</v>
      </c>
      <c r="D2392" s="7">
        <f>IF(N2392&gt;0, RANK(N2392,(N2392:P2392,Q2392:AE2392)),0)</f>
        <v>2</v>
      </c>
      <c r="E2392" s="7">
        <f>IF(O2392&gt;0,RANK(O2392,(N2392:P2392,Q2392:AE2392)),0)</f>
        <v>1</v>
      </c>
      <c r="F2392" s="7">
        <f>IF(P2392&gt;0,RANK(P2392,(N2392:P2392,Q2392:AE2392)),0)</f>
        <v>3</v>
      </c>
      <c r="G2392" s="1">
        <f t="shared" si="892"/>
        <v>10974</v>
      </c>
      <c r="H2392" s="2">
        <f t="shared" si="893"/>
        <v>0.52071174377224194</v>
      </c>
      <c r="I2392" s="2"/>
      <c r="J2392" s="2">
        <f t="shared" si="894"/>
        <v>0.16071174377224198</v>
      </c>
      <c r="K2392" s="2">
        <f t="shared" si="895"/>
        <v>0.68142348754448401</v>
      </c>
      <c r="L2392" s="2">
        <f t="shared" si="896"/>
        <v>0.13551601423487544</v>
      </c>
      <c r="M2392" s="2">
        <f t="shared" si="897"/>
        <v>2.2348754448398594E-2</v>
      </c>
      <c r="N2392" s="55">
        <v>3387</v>
      </c>
      <c r="O2392" s="55">
        <v>14361</v>
      </c>
      <c r="P2392" s="55">
        <v>2856</v>
      </c>
      <c r="Q2392" s="55">
        <v>391</v>
      </c>
      <c r="U2392" s="59"/>
      <c r="X2392" s="55">
        <v>80</v>
      </c>
      <c r="AG2392" s="7">
        <f>IF(Q2392&gt;0,RANK(Q2392,(N2392:P2392,Q2392:AE2392)),0)</f>
        <v>4</v>
      </c>
      <c r="AH2392" s="7">
        <f>IF(R2392&gt;0,RANK(R2392,(N2392:P2392,Q2392:AE2392)),0)</f>
        <v>0</v>
      </c>
      <c r="AI2392" s="7">
        <f>IF(T2392&gt;0,RANK(T2392,(N2392:P2392,Q2392:AE2392)),0)</f>
        <v>0</v>
      </c>
      <c r="AJ2392" s="7">
        <f>IF(S2392&gt;0,RANK(S2392,(N2392:P2392,Q2392:AE2392)),0)</f>
        <v>0</v>
      </c>
      <c r="AK2392" s="2">
        <f t="shared" si="898"/>
        <v>1.8552787663107948E-2</v>
      </c>
      <c r="AL2392" s="2">
        <f t="shared" si="899"/>
        <v>0</v>
      </c>
      <c r="AM2392" s="2">
        <f t="shared" si="900"/>
        <v>0</v>
      </c>
      <c r="AN2392" s="2">
        <f t="shared" si="901"/>
        <v>0</v>
      </c>
      <c r="AP2392" t="s">
        <v>2316</v>
      </c>
      <c r="AQ2392" t="s">
        <v>1239</v>
      </c>
      <c r="AR2392" s="55"/>
      <c r="AT2392">
        <v>2</v>
      </c>
      <c r="AU2392" s="95">
        <v>56</v>
      </c>
      <c r="AV2392" s="97">
        <v>25</v>
      </c>
      <c r="AW2392" s="100">
        <f t="shared" si="903"/>
        <v>56025</v>
      </c>
      <c r="AY2392" s="7" t="s">
        <v>1461</v>
      </c>
      <c r="AZ2392" s="55">
        <v>256</v>
      </c>
      <c r="BA2392" s="55">
        <v>19</v>
      </c>
      <c r="BB2392" s="1" t="e">
        <f>C2392+AZ2392+BA2392-#REF!</f>
        <v>#REF!</v>
      </c>
    </row>
    <row r="2393" spans="1:54" ht="13" hidden="1" customHeight="1" outlineLevel="1">
      <c r="A2393" t="s">
        <v>1639</v>
      </c>
      <c r="B2393" t="s">
        <v>1239</v>
      </c>
      <c r="C2393" s="1">
        <f t="shared" si="891"/>
        <v>1051</v>
      </c>
      <c r="D2393" s="7">
        <f>IF(N2393&gt;0, RANK(N2393,(N2393:P2393,Q2393:AE2393)),0)</f>
        <v>2</v>
      </c>
      <c r="E2393" s="7">
        <f>IF(O2393&gt;0,RANK(O2393,(N2393:P2393,Q2393:AE2393)),0)</f>
        <v>1</v>
      </c>
      <c r="F2393" s="7">
        <f>IF(P2393&gt;0,RANK(P2393,(N2393:P2393,Q2393:AE2393)),0)</f>
        <v>3</v>
      </c>
      <c r="G2393" s="1">
        <f t="shared" si="892"/>
        <v>791</v>
      </c>
      <c r="H2393" s="2">
        <f t="shared" si="893"/>
        <v>0.75261655566127494</v>
      </c>
      <c r="I2393" s="2"/>
      <c r="J2393" s="2">
        <f t="shared" si="894"/>
        <v>7.9923882017126552E-2</v>
      </c>
      <c r="K2393" s="2">
        <f t="shared" si="895"/>
        <v>0.83254043767840147</v>
      </c>
      <c r="L2393" s="2">
        <f t="shared" si="896"/>
        <v>6.6603235014272122E-2</v>
      </c>
      <c r="M2393" s="2">
        <f t="shared" si="897"/>
        <v>2.0932445290199886E-2</v>
      </c>
      <c r="N2393" s="55">
        <v>84</v>
      </c>
      <c r="O2393" s="55">
        <v>875</v>
      </c>
      <c r="P2393" s="55">
        <v>70</v>
      </c>
      <c r="Q2393" s="55">
        <v>20</v>
      </c>
      <c r="U2393" s="59"/>
      <c r="X2393" s="55">
        <v>2</v>
      </c>
      <c r="AG2393" s="7">
        <f>IF(Q2393&gt;0,RANK(Q2393,(N2393:P2393,Q2393:AE2393)),0)</f>
        <v>4</v>
      </c>
      <c r="AH2393" s="7">
        <f>IF(R2393&gt;0,RANK(R2393,(N2393:P2393,Q2393:AE2393)),0)</f>
        <v>0</v>
      </c>
      <c r="AI2393" s="7">
        <f>IF(T2393&gt;0,RANK(T2393,(N2393:P2393,Q2393:AE2393)),0)</f>
        <v>0</v>
      </c>
      <c r="AJ2393" s="7">
        <f>IF(S2393&gt;0,RANK(S2393,(N2393:P2393,Q2393:AE2393)),0)</f>
        <v>0</v>
      </c>
      <c r="AK2393" s="2">
        <f t="shared" si="898"/>
        <v>1.9029495718363463E-2</v>
      </c>
      <c r="AL2393" s="2">
        <f t="shared" si="899"/>
        <v>0</v>
      </c>
      <c r="AM2393" s="2">
        <f t="shared" si="900"/>
        <v>0</v>
      </c>
      <c r="AN2393" s="2">
        <f t="shared" si="901"/>
        <v>0</v>
      </c>
      <c r="AP2393" t="s">
        <v>1639</v>
      </c>
      <c r="AQ2393" t="s">
        <v>1239</v>
      </c>
      <c r="AR2393" s="55"/>
      <c r="AT2393">
        <v>2</v>
      </c>
      <c r="AU2393" s="95">
        <v>56</v>
      </c>
      <c r="AV2393" s="97">
        <v>27</v>
      </c>
      <c r="AW2393" s="100">
        <f t="shared" si="903"/>
        <v>56027</v>
      </c>
      <c r="AY2393" s="7" t="s">
        <v>1461</v>
      </c>
      <c r="AZ2393" s="55">
        <v>21</v>
      </c>
      <c r="BA2393" s="55">
        <v>2</v>
      </c>
      <c r="BB2393" s="1" t="e">
        <f>C2393+AZ2393+BA2393-#REF!</f>
        <v>#REF!</v>
      </c>
    </row>
    <row r="2394" spans="1:54" ht="13" hidden="1" customHeight="1" outlineLevel="1">
      <c r="A2394" t="s">
        <v>473</v>
      </c>
      <c r="B2394" t="s">
        <v>1239</v>
      </c>
      <c r="C2394" s="1">
        <f t="shared" si="891"/>
        <v>9550</v>
      </c>
      <c r="D2394" s="7">
        <f>IF(N2394&gt;0, RANK(N2394,(N2394:P2394,Q2394:AE2394)),0)</f>
        <v>2</v>
      </c>
      <c r="E2394" s="7">
        <f>IF(O2394&gt;0,RANK(O2394,(N2394:P2394,Q2394:AE2394)),0)</f>
        <v>1</v>
      </c>
      <c r="F2394" s="7">
        <f>IF(P2394&gt;0,RANK(P2394,(N2394:P2394,Q2394:AE2394)),0)</f>
        <v>3</v>
      </c>
      <c r="G2394" s="1">
        <f t="shared" si="892"/>
        <v>6629</v>
      </c>
      <c r="H2394" s="2">
        <f t="shared" si="893"/>
        <v>0.69413612565445026</v>
      </c>
      <c r="I2394" s="2"/>
      <c r="J2394" s="2">
        <f t="shared" si="894"/>
        <v>0.11162303664921466</v>
      </c>
      <c r="K2394" s="2">
        <f t="shared" si="895"/>
        <v>0.80575916230366496</v>
      </c>
      <c r="L2394" s="2">
        <f t="shared" si="896"/>
        <v>5.4764397905759162E-2</v>
      </c>
      <c r="M2394" s="2">
        <f t="shared" si="897"/>
        <v>2.7853403141361192E-2</v>
      </c>
      <c r="N2394" s="55">
        <v>1066</v>
      </c>
      <c r="O2394" s="55">
        <v>7695</v>
      </c>
      <c r="P2394" s="55">
        <v>523</v>
      </c>
      <c r="Q2394" s="55">
        <v>224</v>
      </c>
      <c r="U2394" s="59"/>
      <c r="X2394" s="55">
        <v>42</v>
      </c>
      <c r="AG2394" s="7">
        <f>IF(Q2394&gt;0,RANK(Q2394,(N2394:P2394,Q2394:AE2394)),0)</f>
        <v>4</v>
      </c>
      <c r="AH2394" s="7">
        <f>IF(R2394&gt;0,RANK(R2394,(N2394:P2394,Q2394:AE2394)),0)</f>
        <v>0</v>
      </c>
      <c r="AI2394" s="7">
        <f>IF(T2394&gt;0,RANK(T2394,(N2394:P2394,Q2394:AE2394)),0)</f>
        <v>0</v>
      </c>
      <c r="AJ2394" s="7">
        <f>IF(S2394&gt;0,RANK(S2394,(N2394:P2394,Q2394:AE2394)),0)</f>
        <v>0</v>
      </c>
      <c r="AK2394" s="2">
        <f t="shared" si="898"/>
        <v>2.3455497382198952E-2</v>
      </c>
      <c r="AL2394" s="2">
        <f t="shared" si="899"/>
        <v>0</v>
      </c>
      <c r="AM2394" s="2">
        <f t="shared" si="900"/>
        <v>0</v>
      </c>
      <c r="AN2394" s="2">
        <f t="shared" si="901"/>
        <v>0</v>
      </c>
      <c r="AP2394" t="s">
        <v>473</v>
      </c>
      <c r="AQ2394" t="s">
        <v>1239</v>
      </c>
      <c r="AR2394" s="55"/>
      <c r="AT2394">
        <v>2</v>
      </c>
      <c r="AU2394" s="95">
        <v>56</v>
      </c>
      <c r="AV2394" s="97">
        <v>29</v>
      </c>
      <c r="AW2394" s="100">
        <f t="shared" si="903"/>
        <v>56029</v>
      </c>
      <c r="AY2394" s="7" t="s">
        <v>1461</v>
      </c>
      <c r="AZ2394" s="55">
        <v>141</v>
      </c>
      <c r="BA2394" s="55">
        <v>5</v>
      </c>
      <c r="BB2394" s="1" t="e">
        <f>C2394+AZ2394+BA2394-#REF!</f>
        <v>#REF!</v>
      </c>
    </row>
    <row r="2395" spans="1:54" ht="13" hidden="1" customHeight="1" outlineLevel="1">
      <c r="A2395" t="s">
        <v>1305</v>
      </c>
      <c r="B2395" t="s">
        <v>1239</v>
      </c>
      <c r="C2395" s="1">
        <f t="shared" si="891"/>
        <v>3549</v>
      </c>
      <c r="D2395" s="7">
        <f>IF(N2395&gt;0, RANK(N2395,(N2395:P2395,Q2395:AE2395)),0)</f>
        <v>2</v>
      </c>
      <c r="E2395" s="7">
        <f>IF(O2395&gt;0,RANK(O2395,(N2395:P2395,Q2395:AE2395)),0)</f>
        <v>1</v>
      </c>
      <c r="F2395" s="7">
        <f>IF(P2395&gt;0,RANK(P2395,(N2395:P2395,Q2395:AE2395)),0)</f>
        <v>3</v>
      </c>
      <c r="G2395" s="1">
        <f t="shared" si="892"/>
        <v>2073</v>
      </c>
      <c r="H2395" s="2">
        <f t="shared" si="893"/>
        <v>0.58410819949281489</v>
      </c>
      <c r="I2395" s="2"/>
      <c r="J2395" s="2">
        <f t="shared" si="894"/>
        <v>0.15553677092138632</v>
      </c>
      <c r="K2395" s="2">
        <f t="shared" si="895"/>
        <v>0.73964497041420119</v>
      </c>
      <c r="L2395" s="2">
        <f t="shared" si="896"/>
        <v>8.0022541561003094E-2</v>
      </c>
      <c r="M2395" s="2">
        <f t="shared" si="897"/>
        <v>2.4795717103409429E-2</v>
      </c>
      <c r="N2395" s="55">
        <v>552</v>
      </c>
      <c r="O2395" s="55">
        <v>2625</v>
      </c>
      <c r="P2395" s="55">
        <v>284</v>
      </c>
      <c r="Q2395" s="55">
        <v>84</v>
      </c>
      <c r="U2395" s="59"/>
      <c r="X2395" s="55">
        <v>4</v>
      </c>
      <c r="AG2395" s="7">
        <f>IF(Q2395&gt;0,RANK(Q2395,(N2395:P2395,Q2395:AE2395)),0)</f>
        <v>4</v>
      </c>
      <c r="AH2395" s="7">
        <f>IF(R2395&gt;0,RANK(R2395,(N2395:P2395,Q2395:AE2395)),0)</f>
        <v>0</v>
      </c>
      <c r="AI2395" s="7">
        <f>IF(T2395&gt;0,RANK(T2395,(N2395:P2395,Q2395:AE2395)),0)</f>
        <v>0</v>
      </c>
      <c r="AJ2395" s="7">
        <f>IF(S2395&gt;0,RANK(S2395,(N2395:P2395,Q2395:AE2395)),0)</f>
        <v>0</v>
      </c>
      <c r="AK2395" s="2">
        <f t="shared" si="898"/>
        <v>2.3668639053254437E-2</v>
      </c>
      <c r="AL2395" s="2">
        <f t="shared" si="899"/>
        <v>0</v>
      </c>
      <c r="AM2395" s="2">
        <f t="shared" si="900"/>
        <v>0</v>
      </c>
      <c r="AN2395" s="2">
        <f t="shared" si="901"/>
        <v>0</v>
      </c>
      <c r="AP2395" t="s">
        <v>1305</v>
      </c>
      <c r="AQ2395" t="s">
        <v>1239</v>
      </c>
      <c r="AR2395" s="55"/>
      <c r="AT2395">
        <v>2</v>
      </c>
      <c r="AU2395" s="95">
        <v>56</v>
      </c>
      <c r="AV2395" s="97">
        <v>31</v>
      </c>
      <c r="AW2395" s="100">
        <f t="shared" si="903"/>
        <v>56031</v>
      </c>
      <c r="AY2395" s="7" t="s">
        <v>1461</v>
      </c>
      <c r="AZ2395" s="55">
        <v>54</v>
      </c>
      <c r="BA2395" s="55">
        <v>3</v>
      </c>
      <c r="BB2395" s="1" t="e">
        <f>C2395+AZ2395+BA2395-#REF!</f>
        <v>#REF!</v>
      </c>
    </row>
    <row r="2396" spans="1:54" ht="13" hidden="1" customHeight="1" outlineLevel="1">
      <c r="A2396" t="s">
        <v>1701</v>
      </c>
      <c r="B2396" t="s">
        <v>1239</v>
      </c>
      <c r="C2396" s="1">
        <f t="shared" si="891"/>
        <v>9551</v>
      </c>
      <c r="D2396" s="7">
        <f>IF(N2396&gt;0, RANK(N2396,(N2396:P2396,Q2396:AE2396)),0)</f>
        <v>2</v>
      </c>
      <c r="E2396" s="7">
        <f>IF(O2396&gt;0,RANK(O2396,(N2396:P2396,Q2396:AE2396)),0)</f>
        <v>1</v>
      </c>
      <c r="F2396" s="7">
        <f>IF(P2396&gt;0,RANK(P2396,(N2396:P2396,Q2396:AE2396)),0)</f>
        <v>3</v>
      </c>
      <c r="G2396" s="1">
        <f t="shared" si="892"/>
        <v>5833</v>
      </c>
      <c r="H2396" s="2">
        <f t="shared" si="893"/>
        <v>0.61072139043032148</v>
      </c>
      <c r="I2396" s="2"/>
      <c r="J2396" s="2">
        <f t="shared" si="894"/>
        <v>0.15432938959271281</v>
      </c>
      <c r="K2396" s="2">
        <f t="shared" si="895"/>
        <v>0.76505078002303428</v>
      </c>
      <c r="L2396" s="2">
        <f t="shared" si="896"/>
        <v>5.8318500680557009E-2</v>
      </c>
      <c r="M2396" s="2">
        <f t="shared" si="897"/>
        <v>2.2301329703695902E-2</v>
      </c>
      <c r="N2396" s="55">
        <v>1474</v>
      </c>
      <c r="O2396" s="55">
        <v>7307</v>
      </c>
      <c r="P2396" s="55">
        <v>557</v>
      </c>
      <c r="Q2396" s="55">
        <v>181</v>
      </c>
      <c r="U2396" s="59"/>
      <c r="X2396" s="55">
        <v>32</v>
      </c>
      <c r="AG2396" s="7">
        <f>IF(Q2396&gt;0,RANK(Q2396,(N2396:P2396,Q2396:AE2396)),0)</f>
        <v>4</v>
      </c>
      <c r="AH2396" s="7">
        <f>IF(R2396&gt;0,RANK(R2396,(N2396:P2396,Q2396:AE2396)),0)</f>
        <v>0</v>
      </c>
      <c r="AI2396" s="7">
        <f>IF(T2396&gt;0,RANK(T2396,(N2396:P2396,Q2396:AE2396)),0)</f>
        <v>0</v>
      </c>
      <c r="AJ2396" s="7">
        <f>IF(S2396&gt;0,RANK(S2396,(N2396:P2396,Q2396:AE2396)),0)</f>
        <v>0</v>
      </c>
      <c r="AK2396" s="2">
        <f t="shared" si="898"/>
        <v>1.89508951942205E-2</v>
      </c>
      <c r="AL2396" s="2">
        <f t="shared" si="899"/>
        <v>0</v>
      </c>
      <c r="AM2396" s="2">
        <f t="shared" si="900"/>
        <v>0</v>
      </c>
      <c r="AN2396" s="2">
        <f t="shared" si="901"/>
        <v>0</v>
      </c>
      <c r="AP2396" t="s">
        <v>1701</v>
      </c>
      <c r="AQ2396" t="s">
        <v>1239</v>
      </c>
      <c r="AR2396" s="55"/>
      <c r="AT2396">
        <v>2</v>
      </c>
      <c r="AU2396" s="95">
        <v>56</v>
      </c>
      <c r="AV2396" s="97">
        <v>33</v>
      </c>
      <c r="AW2396" s="100">
        <f t="shared" si="903"/>
        <v>56033</v>
      </c>
      <c r="AY2396" s="7" t="s">
        <v>1461</v>
      </c>
      <c r="AZ2396" s="55">
        <v>109</v>
      </c>
      <c r="BA2396" s="55">
        <v>4</v>
      </c>
      <c r="BB2396" s="1" t="e">
        <f>C2396+AZ2396+BA2396-#REF!</f>
        <v>#REF!</v>
      </c>
    </row>
    <row r="2397" spans="1:54" ht="13" hidden="1" customHeight="1" outlineLevel="1">
      <c r="A2397" t="s">
        <v>616</v>
      </c>
      <c r="B2397" t="s">
        <v>1239</v>
      </c>
      <c r="C2397" s="1">
        <f t="shared" si="891"/>
        <v>3185</v>
      </c>
      <c r="D2397" s="7">
        <f>IF(N2397&gt;0, RANK(N2397,(N2397:P2397,Q2397:AE2397)),0)</f>
        <v>2</v>
      </c>
      <c r="E2397" s="7">
        <f>IF(O2397&gt;0,RANK(O2397,(N2397:P2397,Q2397:AE2397)),0)</f>
        <v>1</v>
      </c>
      <c r="F2397" s="7">
        <f>IF(P2397&gt;0,RANK(P2397,(N2397:P2397,Q2397:AE2397)),0)</f>
        <v>3</v>
      </c>
      <c r="G2397" s="1">
        <f t="shared" si="892"/>
        <v>2130</v>
      </c>
      <c r="H2397" s="2">
        <f t="shared" si="893"/>
        <v>0.66875981161695452</v>
      </c>
      <c r="I2397" s="2"/>
      <c r="J2397" s="2">
        <f t="shared" si="894"/>
        <v>0.1306122448979592</v>
      </c>
      <c r="K2397" s="2">
        <f t="shared" si="895"/>
        <v>0.79937205651491361</v>
      </c>
      <c r="L2397" s="2">
        <f t="shared" si="896"/>
        <v>4.3328100470957615E-2</v>
      </c>
      <c r="M2397" s="2">
        <f t="shared" si="897"/>
        <v>2.6687598116169581E-2</v>
      </c>
      <c r="N2397" s="55">
        <v>416</v>
      </c>
      <c r="O2397" s="55">
        <v>2546</v>
      </c>
      <c r="P2397" s="55">
        <v>138</v>
      </c>
      <c r="Q2397" s="55">
        <v>75</v>
      </c>
      <c r="U2397" s="59"/>
      <c r="X2397" s="55">
        <v>10</v>
      </c>
      <c r="AG2397" s="7">
        <f>IF(Q2397&gt;0,RANK(Q2397,(N2397:P2397,Q2397:AE2397)),0)</f>
        <v>4</v>
      </c>
      <c r="AH2397" s="7">
        <f>IF(R2397&gt;0,RANK(R2397,(N2397:P2397,Q2397:AE2397)),0)</f>
        <v>0</v>
      </c>
      <c r="AI2397" s="7">
        <f>IF(T2397&gt;0,RANK(T2397,(N2397:P2397,Q2397:AE2397)),0)</f>
        <v>0</v>
      </c>
      <c r="AJ2397" s="7">
        <f>IF(S2397&gt;0,RANK(S2397,(N2397:P2397,Q2397:AE2397)),0)</f>
        <v>0</v>
      </c>
      <c r="AK2397" s="2">
        <f t="shared" si="898"/>
        <v>2.3547880690737835E-2</v>
      </c>
      <c r="AL2397" s="2">
        <f t="shared" si="899"/>
        <v>0</v>
      </c>
      <c r="AM2397" s="2">
        <f t="shared" si="900"/>
        <v>0</v>
      </c>
      <c r="AN2397" s="2">
        <f t="shared" si="901"/>
        <v>0</v>
      </c>
      <c r="AP2397" t="s">
        <v>616</v>
      </c>
      <c r="AQ2397" t="s">
        <v>1239</v>
      </c>
      <c r="AR2397" s="55"/>
      <c r="AT2397">
        <v>2</v>
      </c>
      <c r="AU2397" s="95">
        <v>56</v>
      </c>
      <c r="AV2397" s="97">
        <v>35</v>
      </c>
      <c r="AW2397" s="100">
        <f t="shared" si="903"/>
        <v>56035</v>
      </c>
      <c r="AY2397" s="7" t="s">
        <v>1461</v>
      </c>
      <c r="AZ2397" s="55">
        <v>89</v>
      </c>
      <c r="BA2397" s="55">
        <v>6</v>
      </c>
      <c r="BB2397" s="1" t="e">
        <f>C2397+AZ2397+BA2397-#REF!</f>
        <v>#REF!</v>
      </c>
    </row>
    <row r="2398" spans="1:54" ht="13" hidden="1" customHeight="1" outlineLevel="1">
      <c r="A2398" t="s">
        <v>761</v>
      </c>
      <c r="B2398" t="s">
        <v>1239</v>
      </c>
      <c r="C2398" s="1">
        <f t="shared" si="891"/>
        <v>11257</v>
      </c>
      <c r="D2398" s="7">
        <f>IF(N2398&gt;0, RANK(N2398,(N2398:P2398,Q2398:AE2398)),0)</f>
        <v>2</v>
      </c>
      <c r="E2398" s="7">
        <f>IF(O2398&gt;0,RANK(O2398,(N2398:P2398,Q2398:AE2398)),0)</f>
        <v>1</v>
      </c>
      <c r="F2398" s="7">
        <f>IF(P2398&gt;0,RANK(P2398,(N2398:P2398,Q2398:AE2398)),0)</f>
        <v>3</v>
      </c>
      <c r="G2398" s="1">
        <f t="shared" si="892"/>
        <v>4945</v>
      </c>
      <c r="H2398" s="2">
        <f t="shared" si="893"/>
        <v>0.43928222439371056</v>
      </c>
      <c r="I2398" s="2"/>
      <c r="J2398" s="2">
        <f t="shared" si="894"/>
        <v>0.24082792928844274</v>
      </c>
      <c r="K2398" s="2">
        <f t="shared" si="895"/>
        <v>0.68011015368215333</v>
      </c>
      <c r="L2398" s="2">
        <f t="shared" si="896"/>
        <v>5.6498178910899886E-2</v>
      </c>
      <c r="M2398" s="2">
        <f t="shared" si="897"/>
        <v>2.2563738118504019E-2</v>
      </c>
      <c r="N2398" s="55">
        <v>2711</v>
      </c>
      <c r="O2398" s="55">
        <v>7656</v>
      </c>
      <c r="P2398" s="55">
        <v>636</v>
      </c>
      <c r="Q2398" s="55">
        <v>241</v>
      </c>
      <c r="U2398" s="59"/>
      <c r="X2398" s="55">
        <v>13</v>
      </c>
      <c r="AG2398" s="7">
        <f>IF(Q2398&gt;0,RANK(Q2398,(N2398:P2398,Q2398:AE2398)),0)</f>
        <v>4</v>
      </c>
      <c r="AH2398" s="7">
        <f>IF(R2398&gt;0,RANK(R2398,(N2398:P2398,Q2398:AE2398)),0)</f>
        <v>0</v>
      </c>
      <c r="AI2398" s="7">
        <f>IF(T2398&gt;0,RANK(T2398,(N2398:P2398,Q2398:AE2398)),0)</f>
        <v>0</v>
      </c>
      <c r="AJ2398" s="7">
        <f>IF(S2398&gt;0,RANK(S2398,(N2398:P2398,Q2398:AE2398)),0)</f>
        <v>0</v>
      </c>
      <c r="AK2398" s="2">
        <f t="shared" si="898"/>
        <v>2.1408901128186907E-2</v>
      </c>
      <c r="AL2398" s="2">
        <f t="shared" si="899"/>
        <v>0</v>
      </c>
      <c r="AM2398" s="2">
        <f t="shared" si="900"/>
        <v>0</v>
      </c>
      <c r="AN2398" s="2">
        <f t="shared" si="901"/>
        <v>0</v>
      </c>
      <c r="AP2398" t="s">
        <v>761</v>
      </c>
      <c r="AQ2398" t="s">
        <v>1239</v>
      </c>
      <c r="AR2398" s="55"/>
      <c r="AT2398">
        <v>2</v>
      </c>
      <c r="AU2398" s="95">
        <v>56</v>
      </c>
      <c r="AV2398" s="97">
        <v>37</v>
      </c>
      <c r="AW2398" s="100">
        <f t="shared" si="903"/>
        <v>56037</v>
      </c>
      <c r="AY2398" s="7" t="s">
        <v>1461</v>
      </c>
      <c r="AZ2398" s="55">
        <v>197</v>
      </c>
      <c r="BA2398" s="55">
        <v>7</v>
      </c>
      <c r="BB2398" s="1" t="e">
        <f>C2398+AZ2398+BA2398-#REF!</f>
        <v>#REF!</v>
      </c>
    </row>
    <row r="2399" spans="1:54" ht="13" hidden="1" customHeight="1" outlineLevel="1">
      <c r="A2399" t="s">
        <v>1525</v>
      </c>
      <c r="B2399" t="s">
        <v>1239</v>
      </c>
      <c r="C2399" s="1">
        <f t="shared" si="891"/>
        <v>7827</v>
      </c>
      <c r="D2399" s="7">
        <f>IF(N2399&gt;0, RANK(N2399,(N2399:P2399,Q2399:AE2399)),0)</f>
        <v>2</v>
      </c>
      <c r="E2399" s="7">
        <f>IF(O2399&gt;0,RANK(O2399,(N2399:P2399,Q2399:AE2399)),0)</f>
        <v>1</v>
      </c>
      <c r="F2399" s="7">
        <f>IF(P2399&gt;0,RANK(P2399,(N2399:P2399,Q2399:AE2399)),0)</f>
        <v>3</v>
      </c>
      <c r="G2399" s="1">
        <f t="shared" si="892"/>
        <v>1158</v>
      </c>
      <c r="H2399" s="2">
        <f t="shared" si="893"/>
        <v>0.14794940590264469</v>
      </c>
      <c r="I2399" s="2"/>
      <c r="J2399" s="2">
        <f t="shared" si="894"/>
        <v>0.39644819215535965</v>
      </c>
      <c r="K2399" s="2">
        <f t="shared" si="895"/>
        <v>0.54439759805800436</v>
      </c>
      <c r="L2399" s="2">
        <f t="shared" si="896"/>
        <v>3.3346109620544268E-2</v>
      </c>
      <c r="M2399" s="2">
        <f t="shared" si="897"/>
        <v>2.5808100166091724E-2</v>
      </c>
      <c r="N2399" s="55">
        <v>3103</v>
      </c>
      <c r="O2399" s="55">
        <v>4261</v>
      </c>
      <c r="P2399" s="55">
        <v>261</v>
      </c>
      <c r="Q2399" s="55">
        <v>189</v>
      </c>
      <c r="X2399" s="55">
        <v>13</v>
      </c>
      <c r="AG2399" s="7">
        <f>IF(Q2399&gt;0,RANK(Q2399,(N2399:P2399,Q2399:AE2399)),0)</f>
        <v>4</v>
      </c>
      <c r="AH2399" s="7">
        <f>IF(R2399&gt;0,RANK(R2399,(N2399:P2399,Q2399:AE2399)),0)</f>
        <v>0</v>
      </c>
      <c r="AI2399" s="7">
        <f>IF(T2399&gt;0,RANK(T2399,(N2399:P2399,Q2399:AE2399)),0)</f>
        <v>0</v>
      </c>
      <c r="AJ2399" s="7">
        <f>IF(S2399&gt;0,RANK(S2399,(N2399:P2399,Q2399:AE2399)),0)</f>
        <v>0</v>
      </c>
      <c r="AK2399" s="2">
        <f t="shared" si="898"/>
        <v>2.414718282866999E-2</v>
      </c>
      <c r="AL2399" s="2">
        <f t="shared" si="899"/>
        <v>0</v>
      </c>
      <c r="AM2399" s="2">
        <f t="shared" si="900"/>
        <v>0</v>
      </c>
      <c r="AN2399" s="2">
        <f t="shared" si="901"/>
        <v>0</v>
      </c>
      <c r="AP2399" t="s">
        <v>1525</v>
      </c>
      <c r="AQ2399" t="s">
        <v>1239</v>
      </c>
      <c r="AR2399" s="55"/>
      <c r="AT2399">
        <v>2</v>
      </c>
      <c r="AU2399" s="95">
        <v>56</v>
      </c>
      <c r="AV2399" s="97">
        <v>39</v>
      </c>
      <c r="AW2399" s="100">
        <f t="shared" si="903"/>
        <v>56039</v>
      </c>
      <c r="AY2399" s="7" t="s">
        <v>1461</v>
      </c>
      <c r="AZ2399" s="55">
        <v>263</v>
      </c>
      <c r="BA2399" s="55">
        <v>6</v>
      </c>
      <c r="BB2399" s="1" t="e">
        <f>C2399+AZ2399+BA2399-#REF!</f>
        <v>#REF!</v>
      </c>
    </row>
    <row r="2400" spans="1:54" ht="13" hidden="1" customHeight="1" outlineLevel="1">
      <c r="A2400" t="s">
        <v>264</v>
      </c>
      <c r="B2400" t="s">
        <v>1239</v>
      </c>
      <c r="C2400" s="1">
        <f t="shared" si="891"/>
        <v>5716</v>
      </c>
      <c r="D2400" s="7">
        <f>IF(N2400&gt;0, RANK(N2400,(N2400:P2400,Q2400:AE2400)),0)</f>
        <v>2</v>
      </c>
      <c r="E2400" s="7">
        <f>IF(O2400&gt;0,RANK(O2400,(N2400:P2400,Q2400:AE2400)),0)</f>
        <v>1</v>
      </c>
      <c r="F2400" s="7">
        <f>IF(P2400&gt;0,RANK(P2400,(N2400:P2400,Q2400:AE2400)),0)</f>
        <v>3</v>
      </c>
      <c r="G2400" s="1">
        <f t="shared" si="892"/>
        <v>3476</v>
      </c>
      <c r="H2400" s="2">
        <f t="shared" si="893"/>
        <v>0.60811756473058087</v>
      </c>
      <c r="I2400" s="2"/>
      <c r="J2400" s="2">
        <f t="shared" si="894"/>
        <v>0.15605318404478657</v>
      </c>
      <c r="K2400" s="2">
        <f t="shared" si="895"/>
        <v>0.76417074877536739</v>
      </c>
      <c r="L2400" s="2">
        <f t="shared" si="896"/>
        <v>5.6333100069979006E-2</v>
      </c>
      <c r="M2400" s="2">
        <f t="shared" si="897"/>
        <v>2.3442967109867083E-2</v>
      </c>
      <c r="N2400" s="55">
        <v>892</v>
      </c>
      <c r="O2400" s="55">
        <v>4368</v>
      </c>
      <c r="P2400" s="55">
        <v>322</v>
      </c>
      <c r="Q2400" s="55">
        <v>127</v>
      </c>
      <c r="X2400" s="55">
        <v>7</v>
      </c>
      <c r="AG2400" s="7">
        <f>IF(Q2400&gt;0,RANK(Q2400,(N2400:P2400,Q2400:AE2400)),0)</f>
        <v>4</v>
      </c>
      <c r="AH2400" s="7">
        <f>IF(R2400&gt;0,RANK(R2400,(N2400:P2400,Q2400:AE2400)),0)</f>
        <v>0</v>
      </c>
      <c r="AI2400" s="7">
        <f>IF(T2400&gt;0,RANK(T2400,(N2400:P2400,Q2400:AE2400)),0)</f>
        <v>0</v>
      </c>
      <c r="AJ2400" s="7">
        <f>IF(S2400&gt;0,RANK(S2400,(N2400:P2400,Q2400:AE2400)),0)</f>
        <v>0</v>
      </c>
      <c r="AK2400" s="2">
        <f t="shared" si="898"/>
        <v>2.2218334499650105E-2</v>
      </c>
      <c r="AL2400" s="2">
        <f t="shared" si="899"/>
        <v>0</v>
      </c>
      <c r="AM2400" s="2">
        <f t="shared" si="900"/>
        <v>0</v>
      </c>
      <c r="AN2400" s="2">
        <f t="shared" si="901"/>
        <v>0</v>
      </c>
      <c r="AP2400" t="s">
        <v>264</v>
      </c>
      <c r="AQ2400" t="s">
        <v>1239</v>
      </c>
      <c r="AR2400" s="55"/>
      <c r="AT2400">
        <v>2</v>
      </c>
      <c r="AU2400" s="95">
        <v>56</v>
      </c>
      <c r="AV2400" s="97">
        <v>41</v>
      </c>
      <c r="AW2400" s="100">
        <f t="shared" si="903"/>
        <v>56041</v>
      </c>
      <c r="AY2400" s="7" t="s">
        <v>1461</v>
      </c>
      <c r="AZ2400" s="55">
        <v>111</v>
      </c>
      <c r="BA2400" s="55">
        <v>4</v>
      </c>
      <c r="BB2400" s="1" t="e">
        <f>C2400+AZ2400+BA2400-#REF!</f>
        <v>#REF!</v>
      </c>
    </row>
    <row r="2401" spans="1:54" ht="13" hidden="1" customHeight="1" outlineLevel="1">
      <c r="A2401" t="s">
        <v>305</v>
      </c>
      <c r="B2401" t="s">
        <v>1239</v>
      </c>
      <c r="C2401" s="1">
        <f t="shared" si="891"/>
        <v>2853</v>
      </c>
      <c r="D2401" s="7">
        <f>IF(N2401&gt;0, RANK(N2401,(N2401:P2401,Q2401:AE2401)),0)</f>
        <v>2</v>
      </c>
      <c r="E2401" s="7">
        <f>IF(O2401&gt;0,RANK(O2401,(N2401:P2401,Q2401:AE2401)),0)</f>
        <v>1</v>
      </c>
      <c r="F2401" s="7">
        <f>IF(P2401&gt;0,RANK(P2401,(N2401:P2401,Q2401:AE2401)),0)</f>
        <v>3</v>
      </c>
      <c r="G2401" s="1">
        <f t="shared" si="892"/>
        <v>2017</v>
      </c>
      <c r="H2401" s="2">
        <f t="shared" si="893"/>
        <v>0.70697511391517698</v>
      </c>
      <c r="I2401" s="2"/>
      <c r="J2401" s="2">
        <f t="shared" si="894"/>
        <v>9.218366631615843E-2</v>
      </c>
      <c r="K2401" s="2">
        <f t="shared" si="895"/>
        <v>0.79915878023133546</v>
      </c>
      <c r="L2401" s="2">
        <f t="shared" si="896"/>
        <v>8.8678583946722747E-2</v>
      </c>
      <c r="M2401" s="2">
        <f t="shared" si="897"/>
        <v>1.9978969505783414E-2</v>
      </c>
      <c r="N2401" s="55">
        <v>263</v>
      </c>
      <c r="O2401" s="55">
        <v>2280</v>
      </c>
      <c r="P2401" s="55">
        <v>253</v>
      </c>
      <c r="Q2401" s="55">
        <v>49</v>
      </c>
      <c r="X2401" s="55">
        <v>8</v>
      </c>
      <c r="AG2401" s="7">
        <f>IF(Q2401&gt;0,RANK(Q2401,(N2401:P2401,Q2401:AE2401)),0)</f>
        <v>4</v>
      </c>
      <c r="AH2401" s="7">
        <f>IF(R2401&gt;0,RANK(R2401,(N2401:P2401,Q2401:AE2401)),0)</f>
        <v>0</v>
      </c>
      <c r="AI2401" s="7">
        <f>IF(T2401&gt;0,RANK(T2401,(N2401:P2401,Q2401:AE2401)),0)</f>
        <v>0</v>
      </c>
      <c r="AJ2401" s="7">
        <f>IF(S2401&gt;0,RANK(S2401,(N2401:P2401,Q2401:AE2401)),0)</f>
        <v>0</v>
      </c>
      <c r="AK2401" s="2">
        <f t="shared" si="898"/>
        <v>1.717490361023484E-2</v>
      </c>
      <c r="AL2401" s="2">
        <f t="shared" si="899"/>
        <v>0</v>
      </c>
      <c r="AM2401" s="2">
        <f t="shared" si="900"/>
        <v>0</v>
      </c>
      <c r="AN2401" s="2">
        <f t="shared" si="901"/>
        <v>0</v>
      </c>
      <c r="AP2401" t="s">
        <v>305</v>
      </c>
      <c r="AQ2401" t="s">
        <v>1239</v>
      </c>
      <c r="AR2401" s="55"/>
      <c r="AT2401">
        <v>2</v>
      </c>
      <c r="AU2401" s="95">
        <v>56</v>
      </c>
      <c r="AV2401" s="97">
        <v>43</v>
      </c>
      <c r="AW2401" s="100">
        <f t="shared" si="903"/>
        <v>56043</v>
      </c>
      <c r="AY2401" s="7" t="s">
        <v>1461</v>
      </c>
      <c r="AZ2401" s="55">
        <v>42</v>
      </c>
      <c r="BA2401" s="55">
        <v>2</v>
      </c>
      <c r="BB2401" s="1" t="e">
        <f>C2401+AZ2401+BA2401-#REF!</f>
        <v>#REF!</v>
      </c>
    </row>
    <row r="2402" spans="1:54" ht="13" hidden="1" customHeight="1" outlineLevel="1">
      <c r="A2402" t="s">
        <v>1393</v>
      </c>
      <c r="B2402" t="s">
        <v>1239</v>
      </c>
      <c r="C2402" s="1">
        <f t="shared" si="891"/>
        <v>2485</v>
      </c>
      <c r="D2402" s="7">
        <f>IF(N2402&gt;0, RANK(N2402,(N2402:P2402,Q2402:AE2402)),0)</f>
        <v>3</v>
      </c>
      <c r="E2402" s="7">
        <f>IF(O2402&gt;0,RANK(O2402,(N2402:P2402,Q2402:AE2402)),0)</f>
        <v>1</v>
      </c>
      <c r="F2402" s="7">
        <f>IF(P2402&gt;0,RANK(P2402,(N2402:P2402,Q2402:AE2402)),0)</f>
        <v>2</v>
      </c>
      <c r="G2402" s="1">
        <f t="shared" si="892"/>
        <v>1826</v>
      </c>
      <c r="H2402" s="2">
        <f t="shared" si="893"/>
        <v>0.73480885311871225</v>
      </c>
      <c r="I2402" s="2"/>
      <c r="J2402" s="2">
        <f t="shared" si="894"/>
        <v>7.8068410462776655E-2</v>
      </c>
      <c r="K2402" s="2">
        <f t="shared" si="895"/>
        <v>0.81569416498993963</v>
      </c>
      <c r="L2402" s="2">
        <f t="shared" si="896"/>
        <v>8.0885311871227369E-2</v>
      </c>
      <c r="M2402" s="2">
        <f t="shared" si="897"/>
        <v>2.5352112676056318E-2</v>
      </c>
      <c r="N2402" s="55">
        <v>194</v>
      </c>
      <c r="O2402" s="55">
        <v>2027</v>
      </c>
      <c r="P2402" s="55">
        <v>201</v>
      </c>
      <c r="Q2402" s="55">
        <v>60</v>
      </c>
      <c r="X2402" s="55">
        <v>3</v>
      </c>
      <c r="AG2402" s="7">
        <f>IF(Q2402&gt;0,RANK(Q2402,(N2402:P2402,Q2402:AE2402)),0)</f>
        <v>4</v>
      </c>
      <c r="AH2402" s="7">
        <f>IF(R2402&gt;0,RANK(R2402,(N2402:P2402,Q2402:AE2402)),0)</f>
        <v>0</v>
      </c>
      <c r="AI2402" s="7">
        <f>IF(T2402&gt;0,RANK(T2402,(N2402:P2402,Q2402:AE2402)),0)</f>
        <v>0</v>
      </c>
      <c r="AJ2402" s="7">
        <f>IF(S2402&gt;0,RANK(S2402,(N2402:P2402,Q2402:AE2402)),0)</f>
        <v>0</v>
      </c>
      <c r="AK2402" s="2">
        <f t="shared" si="898"/>
        <v>2.4144869215291749E-2</v>
      </c>
      <c r="AL2402" s="2">
        <f t="shared" si="899"/>
        <v>0</v>
      </c>
      <c r="AM2402" s="2">
        <f t="shared" si="900"/>
        <v>0</v>
      </c>
      <c r="AN2402" s="2">
        <f t="shared" si="901"/>
        <v>0</v>
      </c>
      <c r="AP2402" t="s">
        <v>1393</v>
      </c>
      <c r="AQ2402" t="s">
        <v>1239</v>
      </c>
      <c r="AR2402" s="55"/>
      <c r="AT2402">
        <v>2</v>
      </c>
      <c r="AU2402" s="95">
        <v>56</v>
      </c>
      <c r="AV2402" s="97">
        <v>45</v>
      </c>
      <c r="AW2402" s="100">
        <f t="shared" si="903"/>
        <v>56045</v>
      </c>
      <c r="AY2402" s="7" t="s">
        <v>1461</v>
      </c>
      <c r="AZ2402" s="55">
        <v>37</v>
      </c>
      <c r="BA2402" s="55">
        <v>5</v>
      </c>
      <c r="BB2402" s="1" t="e">
        <f>C2402+AZ2402+BA2402-#REF!</f>
        <v>#REF!</v>
      </c>
    </row>
    <row r="2403" spans="1:54" ht="13" customHeight="1" collapsed="1">
      <c r="A2403" t="s">
        <v>2202</v>
      </c>
      <c r="B2403" t="s">
        <v>2430</v>
      </c>
      <c r="C2403" s="1">
        <f t="shared" si="891"/>
        <v>168390</v>
      </c>
      <c r="D2403" s="7">
        <f>IF(N2403&gt;0, RANK(N2403,(N2403:P2403,Q2403:AE2403)),0)</f>
        <v>2</v>
      </c>
      <c r="E2403" s="7">
        <f>IF(O2403&gt;0,RANK(O2403,(N2403:P2403,Q2403:AE2403)),0)</f>
        <v>1</v>
      </c>
      <c r="F2403" s="7">
        <f>IF(P2403&gt;0,RANK(P2403,(N2403:P2403,Q2403:AE2403)),0)</f>
        <v>3</v>
      </c>
      <c r="G2403" s="1">
        <f t="shared" si="892"/>
        <v>92177</v>
      </c>
      <c r="H2403" s="2">
        <f t="shared" si="893"/>
        <v>0.54740186471880758</v>
      </c>
      <c r="I2403" s="2"/>
      <c r="J2403" s="2">
        <f t="shared" si="894"/>
        <v>0.17445810321277985</v>
      </c>
      <c r="K2403" s="2">
        <f t="shared" si="895"/>
        <v>0.72185996793158735</v>
      </c>
      <c r="L2403" s="2">
        <f t="shared" si="896"/>
        <v>7.9048637092463916E-2</v>
      </c>
      <c r="M2403" s="2">
        <f t="shared" si="897"/>
        <v>2.4633291763168849E-2</v>
      </c>
      <c r="N2403" s="55">
        <f>SUM(N2380:N2402)</f>
        <v>29377</v>
      </c>
      <c r="O2403" s="55">
        <f>SUM(O2380:O2402)</f>
        <v>121554</v>
      </c>
      <c r="P2403" s="55">
        <f>SUM(P2380:P2402)</f>
        <v>13311</v>
      </c>
      <c r="Q2403" s="55">
        <f>SUM(Q2380:Q2402)</f>
        <v>3677</v>
      </c>
      <c r="X2403" s="55">
        <f>SUM(X2380:X2402)</f>
        <v>471</v>
      </c>
      <c r="AG2403" s="7">
        <f>IF(Q2403&gt;0,RANK(Q2403,(N2403:P2403,Q2403:AE2403)),0)</f>
        <v>4</v>
      </c>
      <c r="AH2403" s="7">
        <f>IF(R2403&gt;0,RANK(R2403,(N2403:P2403,Q2403:AE2403)),0)</f>
        <v>0</v>
      </c>
      <c r="AI2403" s="7">
        <f>IF(T2403&gt;0,RANK(T2403,(N2403:P2403,Q2403:AE2403)),0)</f>
        <v>0</v>
      </c>
      <c r="AJ2403" s="7">
        <f>IF(S2403&gt;0,RANK(S2403,(N2403:P2403,Q2403:AE2403)),0)</f>
        <v>0</v>
      </c>
      <c r="AK2403" s="2">
        <f t="shared" si="898"/>
        <v>2.1836213551873627E-2</v>
      </c>
      <c r="AL2403" s="2">
        <f t="shared" si="899"/>
        <v>0</v>
      </c>
      <c r="AM2403" s="2">
        <f t="shared" si="900"/>
        <v>0</v>
      </c>
      <c r="AN2403" s="2">
        <f t="shared" si="901"/>
        <v>0</v>
      </c>
      <c r="AP2403" t="s">
        <v>2202</v>
      </c>
      <c r="AQ2403" t="s">
        <v>2430</v>
      </c>
      <c r="AT2403">
        <v>2</v>
      </c>
      <c r="AU2403" s="95">
        <v>56</v>
      </c>
      <c r="AV2403" s="97"/>
      <c r="AW2403" s="95">
        <v>56</v>
      </c>
      <c r="AY2403" s="7" t="s">
        <v>2180</v>
      </c>
      <c r="AZ2403" s="1">
        <f>SUM(AZ2380:AZ2402)</f>
        <v>2633</v>
      </c>
      <c r="BA2403" s="1">
        <f>SUM(BA2380:BA2402)</f>
        <v>130</v>
      </c>
      <c r="BB2403" s="1" t="e">
        <f>C2403+AZ2403+BA2403-#REF!</f>
        <v>#REF!</v>
      </c>
    </row>
    <row r="2404" spans="1:54" ht="13" customHeight="1">
      <c r="C2404" s="1"/>
      <c r="E2404" s="7"/>
      <c r="F2404" s="7"/>
      <c r="I2404" s="2"/>
      <c r="AG2404" s="7"/>
      <c r="AH2404" s="7"/>
      <c r="AI2404" s="7"/>
      <c r="AJ2404" s="7"/>
      <c r="AU2404" s="95"/>
      <c r="AV2404" s="97"/>
      <c r="AW2404" s="100"/>
    </row>
    <row r="2405" spans="1:54" ht="13" customHeight="1">
      <c r="A2405" s="54"/>
      <c r="C2405" s="1"/>
      <c r="E2405" s="7"/>
      <c r="F2405" s="7"/>
      <c r="I2405" s="2"/>
      <c r="AG2405" s="7"/>
      <c r="AH2405" s="7"/>
      <c r="AI2405" s="7"/>
      <c r="AJ2405" s="7"/>
      <c r="AU2405" s="95"/>
      <c r="AV2405" s="97"/>
      <c r="AW2405" s="100"/>
    </row>
    <row r="2406" spans="1:54" ht="13" customHeight="1">
      <c r="A2406" s="54" t="s">
        <v>223</v>
      </c>
      <c r="AU2406" s="95"/>
      <c r="AV2406" s="97"/>
      <c r="AW2406" s="100"/>
    </row>
    <row r="2407" spans="1:54" ht="13" customHeight="1">
      <c r="C2407" s="1"/>
      <c r="E2407" s="7"/>
      <c r="F2407" s="7"/>
      <c r="I2407" s="2"/>
      <c r="AG2407" s="7"/>
      <c r="AH2407" s="7"/>
      <c r="AI2407" s="7"/>
      <c r="AJ2407" s="7"/>
      <c r="AU2407" s="95"/>
      <c r="AV2407" s="97"/>
      <c r="AW2407" s="100"/>
    </row>
    <row r="2408" spans="1:54" ht="13" hidden="1" customHeight="1" outlineLevel="1">
      <c r="A2408" t="s">
        <v>2342</v>
      </c>
      <c r="B2408" t="s">
        <v>92</v>
      </c>
      <c r="C2408" s="1">
        <f t="shared" ref="C2408:C2439" si="904">SUM(N2408:AE2408)</f>
        <v>4110</v>
      </c>
      <c r="D2408" s="7">
        <f>IF(N2408&gt;0, RANK(N2408,(N2408:P2408,Q2408:AE2408)),0)</f>
        <v>2</v>
      </c>
      <c r="E2408" s="7">
        <f>IF(O2408&gt;0,RANK(O2408,(N2408:P2408,Q2408:AE2408)),0)</f>
        <v>1</v>
      </c>
      <c r="F2408" s="7">
        <f>IF(P2408&gt;0,RANK(P2408,(N2408:P2408,Q2408:AE2408)),0)</f>
        <v>3</v>
      </c>
      <c r="G2408" s="1">
        <f t="shared" ref="G2408:G2471" si="905">IF(C2408&gt;0,MAX(N2408:P2408)-LARGE(N2408:P2408,2),0)</f>
        <v>1571</v>
      </c>
      <c r="H2408" s="2">
        <f t="shared" ref="H2408:H2471" si="906">IF(C2408&gt;0,G2408/C2408,0)</f>
        <v>0.38223844282238445</v>
      </c>
      <c r="I2408" s="2"/>
      <c r="J2408" s="2">
        <f t="shared" ref="J2408:J2439" si="907">IF($C2408=0,"-",N2408/$C2408)</f>
        <v>0.28880778588807787</v>
      </c>
      <c r="K2408" s="2">
        <f t="shared" ref="K2408:K2439" si="908">IF($C2408=0,"-",O2408/$C2408)</f>
        <v>0.67104622871046227</v>
      </c>
      <c r="L2408" s="2">
        <f t="shared" ref="L2408:L2439" si="909">IF($C2408=0,"-",P2408/$C2408)</f>
        <v>4.0145985401459854E-2</v>
      </c>
      <c r="M2408" s="2">
        <f t="shared" ref="M2408:M2471" si="910">IF(C2408=0,"-",(1-J2408-K2408-L2408))</f>
        <v>6.9388939039072284E-18</v>
      </c>
      <c r="N2408" s="55">
        <v>1187</v>
      </c>
      <c r="O2408" s="55">
        <v>2758</v>
      </c>
      <c r="P2408" s="55">
        <v>165</v>
      </c>
      <c r="AG2408" s="7">
        <f>IF(Q2408&gt;0,RANK(Q2408,(N2408:P2408,Q2408:AE2408)),0)</f>
        <v>0</v>
      </c>
      <c r="AH2408" s="7">
        <f>IF(R2408&gt;0,RANK(R2408,(N2408:P2408,Q2408:AE2408)),0)</f>
        <v>0</v>
      </c>
      <c r="AI2408" s="7">
        <f>IF(T2408&gt;0,RANK(T2408,(N2408:P2408,Q2408:AE2408)),0)</f>
        <v>0</v>
      </c>
      <c r="AJ2408" s="7">
        <f>IF(S2408&gt;0,RANK(S2408,(N2408:P2408,Q2408:AE2408)),0)</f>
        <v>0</v>
      </c>
      <c r="AK2408" s="2">
        <f t="shared" ref="AK2408:AK2439" si="911">IF($C2408=0,"-",Q2408/$C2408)</f>
        <v>0</v>
      </c>
      <c r="AL2408" s="2">
        <f t="shared" ref="AL2408:AL2439" si="912">IF($C2408=0,"-",R2408/$C2408)</f>
        <v>0</v>
      </c>
      <c r="AM2408" s="2">
        <f t="shared" ref="AM2408:AM2439" si="913">IF($C2408=0,"-",T2408/$C2408)</f>
        <v>0</v>
      </c>
      <c r="AN2408" s="2">
        <f t="shared" ref="AN2408:AN2439" si="914">IF($C2408=0,"-",S2408/$C2408)</f>
        <v>0</v>
      </c>
      <c r="AP2408" t="s">
        <v>2342</v>
      </c>
      <c r="AQ2408" t="s">
        <v>92</v>
      </c>
      <c r="AR2408" s="1"/>
      <c r="AS2408" s="1"/>
      <c r="AT2408">
        <v>3</v>
      </c>
      <c r="AU2408" s="95">
        <v>40</v>
      </c>
      <c r="AV2408" s="97">
        <v>1</v>
      </c>
      <c r="AW2408" s="100">
        <f t="shared" ref="AW2408:AW2471" si="915">1000*AU2408+AV2408</f>
        <v>40001</v>
      </c>
      <c r="AX2408" s="1"/>
      <c r="AY2408" s="7" t="s">
        <v>1461</v>
      </c>
    </row>
    <row r="2409" spans="1:54" ht="13" hidden="1" customHeight="1" outlineLevel="1">
      <c r="A2409" t="s">
        <v>1363</v>
      </c>
      <c r="B2409" t="s">
        <v>92</v>
      </c>
      <c r="C2409" s="1">
        <f t="shared" si="904"/>
        <v>1550</v>
      </c>
      <c r="D2409" s="7">
        <f>IF(N2409&gt;0, RANK(N2409,(N2409:P2409,Q2409:AE2409)),0)</f>
        <v>2</v>
      </c>
      <c r="E2409" s="7">
        <f>IF(O2409&gt;0,RANK(O2409,(N2409:P2409,Q2409:AE2409)),0)</f>
        <v>1</v>
      </c>
      <c r="F2409" s="7">
        <f>IF(P2409&gt;0,RANK(P2409,(N2409:P2409,Q2409:AE2409)),0)</f>
        <v>3</v>
      </c>
      <c r="G2409" s="1">
        <f t="shared" si="905"/>
        <v>1150</v>
      </c>
      <c r="H2409" s="2">
        <f t="shared" si="906"/>
        <v>0.74193548387096775</v>
      </c>
      <c r="I2409" s="2"/>
      <c r="J2409" s="2">
        <f t="shared" si="907"/>
        <v>0.1135483870967742</v>
      </c>
      <c r="K2409" s="2">
        <f t="shared" si="908"/>
        <v>0.85548387096774192</v>
      </c>
      <c r="L2409" s="2">
        <f t="shared" si="909"/>
        <v>3.0967741935483871E-2</v>
      </c>
      <c r="M2409" s="2">
        <f t="shared" si="910"/>
        <v>3.4694469519536142E-17</v>
      </c>
      <c r="N2409" s="55">
        <v>176</v>
      </c>
      <c r="O2409" s="55">
        <v>1326</v>
      </c>
      <c r="P2409" s="55">
        <v>48</v>
      </c>
      <c r="AG2409" s="7">
        <f>IF(Q2409&gt;0,RANK(Q2409,(N2409:P2409,Q2409:AE2409)),0)</f>
        <v>0</v>
      </c>
      <c r="AH2409" s="7">
        <f>IF(R2409&gt;0,RANK(R2409,(N2409:P2409,Q2409:AE2409)),0)</f>
        <v>0</v>
      </c>
      <c r="AI2409" s="7">
        <f>IF(T2409&gt;0,RANK(T2409,(N2409:P2409,Q2409:AE2409)),0)</f>
        <v>0</v>
      </c>
      <c r="AJ2409" s="7">
        <f>IF(S2409&gt;0,RANK(S2409,(N2409:P2409,Q2409:AE2409)),0)</f>
        <v>0</v>
      </c>
      <c r="AK2409" s="2">
        <f t="shared" si="911"/>
        <v>0</v>
      </c>
      <c r="AL2409" s="2">
        <f t="shared" si="912"/>
        <v>0</v>
      </c>
      <c r="AM2409" s="2">
        <f t="shared" si="913"/>
        <v>0</v>
      </c>
      <c r="AN2409" s="2">
        <f t="shared" si="914"/>
        <v>0</v>
      </c>
      <c r="AP2409" t="s">
        <v>1363</v>
      </c>
      <c r="AQ2409" t="s">
        <v>92</v>
      </c>
      <c r="AR2409" s="1"/>
      <c r="AS2409" s="1"/>
      <c r="AT2409">
        <v>3</v>
      </c>
      <c r="AU2409" s="95">
        <v>40</v>
      </c>
      <c r="AV2409" s="97">
        <v>3</v>
      </c>
      <c r="AW2409" s="100">
        <f t="shared" si="915"/>
        <v>40003</v>
      </c>
      <c r="AX2409" s="1"/>
      <c r="AY2409" s="7" t="s">
        <v>1461</v>
      </c>
    </row>
    <row r="2410" spans="1:54" ht="13" hidden="1" customHeight="1" outlineLevel="1">
      <c r="A2410" t="s">
        <v>565</v>
      </c>
      <c r="B2410" t="s">
        <v>92</v>
      </c>
      <c r="C2410" s="1">
        <f t="shared" si="904"/>
        <v>3420</v>
      </c>
      <c r="D2410" s="7">
        <f>IF(N2410&gt;0, RANK(N2410,(N2410:P2410,Q2410:AE2410)),0)</f>
        <v>2</v>
      </c>
      <c r="E2410" s="7">
        <f>IF(O2410&gt;0,RANK(O2410,(N2410:P2410,Q2410:AE2410)),0)</f>
        <v>1</v>
      </c>
      <c r="F2410" s="7">
        <f>IF(P2410&gt;0,RANK(P2410,(N2410:P2410,Q2410:AE2410)),0)</f>
        <v>3</v>
      </c>
      <c r="G2410" s="1">
        <f t="shared" si="905"/>
        <v>1219</v>
      </c>
      <c r="H2410" s="2">
        <f t="shared" si="906"/>
        <v>0.35643274853801171</v>
      </c>
      <c r="I2410" s="2"/>
      <c r="J2410" s="2">
        <f t="shared" si="907"/>
        <v>0.29883040935672517</v>
      </c>
      <c r="K2410" s="2">
        <f t="shared" si="908"/>
        <v>0.65526315789473688</v>
      </c>
      <c r="L2410" s="2">
        <f t="shared" si="909"/>
        <v>4.5906432748538013E-2</v>
      </c>
      <c r="M2410" s="2">
        <f t="shared" si="910"/>
        <v>-6.9388939039072284E-18</v>
      </c>
      <c r="N2410" s="55">
        <v>1022</v>
      </c>
      <c r="O2410" s="55">
        <v>2241</v>
      </c>
      <c r="P2410" s="55">
        <v>157</v>
      </c>
      <c r="AG2410" s="7">
        <f>IF(Q2410&gt;0,RANK(Q2410,(N2410:P2410,Q2410:AE2410)),0)</f>
        <v>0</v>
      </c>
      <c r="AH2410" s="7">
        <f>IF(R2410&gt;0,RANK(R2410,(N2410:P2410,Q2410:AE2410)),0)</f>
        <v>0</v>
      </c>
      <c r="AI2410" s="7">
        <f>IF(T2410&gt;0,RANK(T2410,(N2410:P2410,Q2410:AE2410)),0)</f>
        <v>0</v>
      </c>
      <c r="AJ2410" s="7">
        <f>IF(S2410&gt;0,RANK(S2410,(N2410:P2410,Q2410:AE2410)),0)</f>
        <v>0</v>
      </c>
      <c r="AK2410" s="2">
        <f t="shared" si="911"/>
        <v>0</v>
      </c>
      <c r="AL2410" s="2">
        <f t="shared" si="912"/>
        <v>0</v>
      </c>
      <c r="AM2410" s="2">
        <f t="shared" si="913"/>
        <v>0</v>
      </c>
      <c r="AN2410" s="2">
        <f t="shared" si="914"/>
        <v>0</v>
      </c>
      <c r="AP2410" t="s">
        <v>565</v>
      </c>
      <c r="AQ2410" t="s">
        <v>92</v>
      </c>
      <c r="AR2410" s="1"/>
      <c r="AS2410" s="1"/>
      <c r="AT2410">
        <v>3</v>
      </c>
      <c r="AU2410" s="95">
        <v>40</v>
      </c>
      <c r="AV2410" s="97">
        <v>5</v>
      </c>
      <c r="AW2410" s="100">
        <f t="shared" si="915"/>
        <v>40005</v>
      </c>
      <c r="AX2410" s="1"/>
      <c r="AY2410" s="7" t="s">
        <v>1461</v>
      </c>
    </row>
    <row r="2411" spans="1:54" ht="13" hidden="1" customHeight="1" outlineLevel="1">
      <c r="A2411" t="s">
        <v>2486</v>
      </c>
      <c r="B2411" t="s">
        <v>92</v>
      </c>
      <c r="C2411" s="1">
        <f t="shared" si="904"/>
        <v>1508</v>
      </c>
      <c r="D2411" s="7">
        <f>IF(N2411&gt;0, RANK(N2411,(N2411:P2411,Q2411:AE2411)),0)</f>
        <v>2</v>
      </c>
      <c r="E2411" s="7">
        <f>IF(O2411&gt;0,RANK(O2411,(N2411:P2411,Q2411:AE2411)),0)</f>
        <v>1</v>
      </c>
      <c r="F2411" s="7">
        <f>IF(P2411&gt;0,RANK(P2411,(N2411:P2411,Q2411:AE2411)),0)</f>
        <v>3</v>
      </c>
      <c r="G2411" s="1">
        <f t="shared" si="905"/>
        <v>1189</v>
      </c>
      <c r="H2411" s="2">
        <f t="shared" si="906"/>
        <v>0.78846153846153844</v>
      </c>
      <c r="I2411" s="2"/>
      <c r="J2411" s="2">
        <f t="shared" si="907"/>
        <v>8.1564986737400536E-2</v>
      </c>
      <c r="K2411" s="2">
        <f t="shared" si="908"/>
        <v>0.87002652519893897</v>
      </c>
      <c r="L2411" s="2">
        <f t="shared" si="909"/>
        <v>4.8408488063660479E-2</v>
      </c>
      <c r="M2411" s="2">
        <f t="shared" si="910"/>
        <v>1.3877787807814457E-17</v>
      </c>
      <c r="N2411" s="55">
        <v>123</v>
      </c>
      <c r="O2411" s="55">
        <v>1312</v>
      </c>
      <c r="P2411" s="55">
        <v>73</v>
      </c>
      <c r="AG2411" s="7">
        <f>IF(Q2411&gt;0,RANK(Q2411,(N2411:P2411,Q2411:AE2411)),0)</f>
        <v>0</v>
      </c>
      <c r="AH2411" s="7">
        <f>IF(R2411&gt;0,RANK(R2411,(N2411:P2411,Q2411:AE2411)),0)</f>
        <v>0</v>
      </c>
      <c r="AI2411" s="7">
        <f>IF(T2411&gt;0,RANK(T2411,(N2411:P2411,Q2411:AE2411)),0)</f>
        <v>0</v>
      </c>
      <c r="AJ2411" s="7">
        <f>IF(S2411&gt;0,RANK(S2411,(N2411:P2411,Q2411:AE2411)),0)</f>
        <v>0</v>
      </c>
      <c r="AK2411" s="2">
        <f t="shared" si="911"/>
        <v>0</v>
      </c>
      <c r="AL2411" s="2">
        <f t="shared" si="912"/>
        <v>0</v>
      </c>
      <c r="AM2411" s="2">
        <f t="shared" si="913"/>
        <v>0</v>
      </c>
      <c r="AN2411" s="2">
        <f t="shared" si="914"/>
        <v>0</v>
      </c>
      <c r="AP2411" t="s">
        <v>2486</v>
      </c>
      <c r="AQ2411" t="s">
        <v>92</v>
      </c>
      <c r="AR2411" s="1"/>
      <c r="AS2411" s="1"/>
      <c r="AT2411">
        <v>3</v>
      </c>
      <c r="AU2411" s="95">
        <v>40</v>
      </c>
      <c r="AV2411" s="97">
        <v>7</v>
      </c>
      <c r="AW2411" s="100">
        <f t="shared" si="915"/>
        <v>40007</v>
      </c>
      <c r="AX2411" s="1"/>
      <c r="AY2411" s="7" t="s">
        <v>1461</v>
      </c>
    </row>
    <row r="2412" spans="1:54" ht="13" hidden="1" customHeight="1" outlineLevel="1">
      <c r="A2412" t="s">
        <v>1839</v>
      </c>
      <c r="B2412" t="s">
        <v>92</v>
      </c>
      <c r="C2412" s="1">
        <f t="shared" si="904"/>
        <v>4628</v>
      </c>
      <c r="D2412" s="7">
        <f>IF(N2412&gt;0, RANK(N2412,(N2412:P2412,Q2412:AE2412)),0)</f>
        <v>2</v>
      </c>
      <c r="E2412" s="7">
        <f>IF(O2412&gt;0,RANK(O2412,(N2412:P2412,Q2412:AE2412)),0)</f>
        <v>1</v>
      </c>
      <c r="F2412" s="7">
        <f>IF(P2412&gt;0,RANK(P2412,(N2412:P2412,Q2412:AE2412)),0)</f>
        <v>3</v>
      </c>
      <c r="G2412" s="1">
        <f t="shared" si="905"/>
        <v>2833</v>
      </c>
      <c r="H2412" s="2">
        <f t="shared" si="906"/>
        <v>0.61214347450302509</v>
      </c>
      <c r="I2412" s="2"/>
      <c r="J2412" s="2">
        <f t="shared" si="907"/>
        <v>0.18301642178046673</v>
      </c>
      <c r="K2412" s="2">
        <f t="shared" si="908"/>
        <v>0.79515989628349182</v>
      </c>
      <c r="L2412" s="2">
        <f t="shared" si="909"/>
        <v>2.1823681936041485E-2</v>
      </c>
      <c r="M2412" s="2">
        <f t="shared" si="910"/>
        <v>-3.4694469519536142E-17</v>
      </c>
      <c r="N2412" s="55">
        <v>847</v>
      </c>
      <c r="O2412" s="55">
        <v>3680</v>
      </c>
      <c r="P2412" s="55">
        <v>101</v>
      </c>
      <c r="AG2412" s="7">
        <f>IF(Q2412&gt;0,RANK(Q2412,(N2412:P2412,Q2412:AE2412)),0)</f>
        <v>0</v>
      </c>
      <c r="AH2412" s="7">
        <f>IF(R2412&gt;0,RANK(R2412,(N2412:P2412,Q2412:AE2412)),0)</f>
        <v>0</v>
      </c>
      <c r="AI2412" s="7">
        <f>IF(T2412&gt;0,RANK(T2412,(N2412:P2412,Q2412:AE2412)),0)</f>
        <v>0</v>
      </c>
      <c r="AJ2412" s="7">
        <f>IF(S2412&gt;0,RANK(S2412,(N2412:P2412,Q2412:AE2412)),0)</f>
        <v>0</v>
      </c>
      <c r="AK2412" s="2">
        <f t="shared" si="911"/>
        <v>0</v>
      </c>
      <c r="AL2412" s="2">
        <f t="shared" si="912"/>
        <v>0</v>
      </c>
      <c r="AM2412" s="2">
        <f t="shared" si="913"/>
        <v>0</v>
      </c>
      <c r="AN2412" s="2">
        <f t="shared" si="914"/>
        <v>0</v>
      </c>
      <c r="AP2412" t="s">
        <v>1839</v>
      </c>
      <c r="AQ2412" t="s">
        <v>92</v>
      </c>
      <c r="AR2412" s="1"/>
      <c r="AS2412" s="1"/>
      <c r="AT2412">
        <v>3</v>
      </c>
      <c r="AU2412" s="95">
        <v>40</v>
      </c>
      <c r="AV2412" s="97">
        <v>9</v>
      </c>
      <c r="AW2412" s="100">
        <f t="shared" si="915"/>
        <v>40009</v>
      </c>
      <c r="AX2412" s="1"/>
      <c r="AY2412" s="7" t="s">
        <v>1461</v>
      </c>
    </row>
    <row r="2413" spans="1:54" ht="13" hidden="1" customHeight="1" outlineLevel="1">
      <c r="A2413" t="s">
        <v>1565</v>
      </c>
      <c r="B2413" t="s">
        <v>92</v>
      </c>
      <c r="C2413" s="1">
        <f t="shared" si="904"/>
        <v>2627</v>
      </c>
      <c r="D2413" s="7">
        <f>IF(N2413&gt;0, RANK(N2413,(N2413:P2413,Q2413:AE2413)),0)</f>
        <v>2</v>
      </c>
      <c r="E2413" s="7">
        <f>IF(O2413&gt;0,RANK(O2413,(N2413:P2413,Q2413:AE2413)),0)</f>
        <v>1</v>
      </c>
      <c r="F2413" s="7">
        <f>IF(P2413&gt;0,RANK(P2413,(N2413:P2413,Q2413:AE2413)),0)</f>
        <v>3</v>
      </c>
      <c r="G2413" s="1">
        <f t="shared" si="905"/>
        <v>1532</v>
      </c>
      <c r="H2413" s="2">
        <f t="shared" si="906"/>
        <v>0.58317472401979442</v>
      </c>
      <c r="I2413" s="2"/>
      <c r="J2413" s="2">
        <f t="shared" si="907"/>
        <v>0.1903311762466692</v>
      </c>
      <c r="K2413" s="2">
        <f t="shared" si="908"/>
        <v>0.7735059002664636</v>
      </c>
      <c r="L2413" s="2">
        <f t="shared" si="909"/>
        <v>3.616292348686715E-2</v>
      </c>
      <c r="M2413" s="2">
        <f t="shared" si="910"/>
        <v>7.6327832942979512E-17</v>
      </c>
      <c r="N2413" s="55">
        <v>500</v>
      </c>
      <c r="O2413" s="55">
        <v>2032</v>
      </c>
      <c r="P2413" s="55">
        <v>95</v>
      </c>
      <c r="AG2413" s="7">
        <f>IF(Q2413&gt;0,RANK(Q2413,(N2413:P2413,Q2413:AE2413)),0)</f>
        <v>0</v>
      </c>
      <c r="AH2413" s="7">
        <f>IF(R2413&gt;0,RANK(R2413,(N2413:P2413,Q2413:AE2413)),0)</f>
        <v>0</v>
      </c>
      <c r="AI2413" s="7">
        <f>IF(T2413&gt;0,RANK(T2413,(N2413:P2413,Q2413:AE2413)),0)</f>
        <v>0</v>
      </c>
      <c r="AJ2413" s="7">
        <f>IF(S2413&gt;0,RANK(S2413,(N2413:P2413,Q2413:AE2413)),0)</f>
        <v>0</v>
      </c>
      <c r="AK2413" s="2">
        <f t="shared" si="911"/>
        <v>0</v>
      </c>
      <c r="AL2413" s="2">
        <f t="shared" si="912"/>
        <v>0</v>
      </c>
      <c r="AM2413" s="2">
        <f t="shared" si="913"/>
        <v>0</v>
      </c>
      <c r="AN2413" s="2">
        <f t="shared" si="914"/>
        <v>0</v>
      </c>
      <c r="AP2413" t="s">
        <v>1565</v>
      </c>
      <c r="AQ2413" t="s">
        <v>92</v>
      </c>
      <c r="AR2413" s="1"/>
      <c r="AS2413" s="1"/>
      <c r="AT2413">
        <v>3</v>
      </c>
      <c r="AU2413" s="95">
        <v>40</v>
      </c>
      <c r="AV2413" s="97">
        <v>11</v>
      </c>
      <c r="AW2413" s="100">
        <f t="shared" si="915"/>
        <v>40011</v>
      </c>
      <c r="AX2413" s="1"/>
      <c r="AY2413" s="7" t="s">
        <v>1461</v>
      </c>
    </row>
    <row r="2414" spans="1:54" ht="13" hidden="1" customHeight="1" outlineLevel="1">
      <c r="A2414" t="s">
        <v>452</v>
      </c>
      <c r="B2414" t="s">
        <v>92</v>
      </c>
      <c r="C2414" s="1">
        <f t="shared" si="904"/>
        <v>8631</v>
      </c>
      <c r="D2414" s="7">
        <f>IF(N2414&gt;0, RANK(N2414,(N2414:P2414,Q2414:AE2414)),0)</f>
        <v>2</v>
      </c>
      <c r="E2414" s="7">
        <f>IF(O2414&gt;0,RANK(O2414,(N2414:P2414,Q2414:AE2414)),0)</f>
        <v>1</v>
      </c>
      <c r="F2414" s="7">
        <f>IF(P2414&gt;0,RANK(P2414,(N2414:P2414,Q2414:AE2414)),0)</f>
        <v>3</v>
      </c>
      <c r="G2414" s="1">
        <f t="shared" si="905"/>
        <v>3153</v>
      </c>
      <c r="H2414" s="2">
        <f t="shared" si="906"/>
        <v>0.36531108793882516</v>
      </c>
      <c r="I2414" s="2"/>
      <c r="J2414" s="2">
        <f t="shared" si="907"/>
        <v>0.29463561580349901</v>
      </c>
      <c r="K2414" s="2">
        <f t="shared" si="908"/>
        <v>0.65994670374232423</v>
      </c>
      <c r="L2414" s="2">
        <f t="shared" si="909"/>
        <v>4.5417680454176802E-2</v>
      </c>
      <c r="M2414" s="2">
        <f t="shared" si="910"/>
        <v>-9.0205620750793969E-17</v>
      </c>
      <c r="N2414" s="55">
        <v>2543</v>
      </c>
      <c r="O2414" s="55">
        <v>5696</v>
      </c>
      <c r="P2414" s="55">
        <v>392</v>
      </c>
      <c r="AG2414" s="7">
        <f>IF(Q2414&gt;0,RANK(Q2414,(N2414:P2414,Q2414:AE2414)),0)</f>
        <v>0</v>
      </c>
      <c r="AH2414" s="7">
        <f>IF(R2414&gt;0,RANK(R2414,(N2414:P2414,Q2414:AE2414)),0)</f>
        <v>0</v>
      </c>
      <c r="AI2414" s="7">
        <f>IF(T2414&gt;0,RANK(T2414,(N2414:P2414,Q2414:AE2414)),0)</f>
        <v>0</v>
      </c>
      <c r="AJ2414" s="7">
        <f>IF(S2414&gt;0,RANK(S2414,(N2414:P2414,Q2414:AE2414)),0)</f>
        <v>0</v>
      </c>
      <c r="AK2414" s="2">
        <f t="shared" si="911"/>
        <v>0</v>
      </c>
      <c r="AL2414" s="2">
        <f t="shared" si="912"/>
        <v>0</v>
      </c>
      <c r="AM2414" s="2">
        <f t="shared" si="913"/>
        <v>0</v>
      </c>
      <c r="AN2414" s="2">
        <f t="shared" si="914"/>
        <v>0</v>
      </c>
      <c r="AP2414" t="s">
        <v>452</v>
      </c>
      <c r="AQ2414" t="s">
        <v>92</v>
      </c>
      <c r="AR2414" s="1"/>
      <c r="AS2414" s="1"/>
      <c r="AT2414">
        <v>3</v>
      </c>
      <c r="AU2414" s="95">
        <v>40</v>
      </c>
      <c r="AV2414" s="97">
        <v>13</v>
      </c>
      <c r="AW2414" s="100">
        <f t="shared" si="915"/>
        <v>40013</v>
      </c>
      <c r="AX2414" s="1"/>
      <c r="AY2414" s="7" t="s">
        <v>1461</v>
      </c>
    </row>
    <row r="2415" spans="1:54" ht="13" hidden="1" customHeight="1" outlineLevel="1">
      <c r="A2415" t="s">
        <v>948</v>
      </c>
      <c r="B2415" t="s">
        <v>92</v>
      </c>
      <c r="C2415" s="1">
        <f t="shared" si="904"/>
        <v>5792</v>
      </c>
      <c r="D2415" s="7">
        <f>IF(N2415&gt;0, RANK(N2415,(N2415:P2415,Q2415:AE2415)),0)</f>
        <v>2</v>
      </c>
      <c r="E2415" s="7">
        <f>IF(O2415&gt;0,RANK(O2415,(N2415:P2415,Q2415:AE2415)),0)</f>
        <v>1</v>
      </c>
      <c r="F2415" s="7">
        <f>IF(P2415&gt;0,RANK(P2415,(N2415:P2415,Q2415:AE2415)),0)</f>
        <v>3</v>
      </c>
      <c r="G2415" s="1">
        <f t="shared" si="905"/>
        <v>2479</v>
      </c>
      <c r="H2415" s="2">
        <f t="shared" si="906"/>
        <v>0.42800414364640882</v>
      </c>
      <c r="I2415" s="2"/>
      <c r="J2415" s="2">
        <f t="shared" si="907"/>
        <v>0.27434392265193369</v>
      </c>
      <c r="K2415" s="2">
        <f t="shared" si="908"/>
        <v>0.70234806629834257</v>
      </c>
      <c r="L2415" s="2">
        <f t="shared" si="909"/>
        <v>2.3308011049723756E-2</v>
      </c>
      <c r="M2415" s="2">
        <f t="shared" si="910"/>
        <v>-6.9388939039072284E-17</v>
      </c>
      <c r="N2415" s="55">
        <v>1589</v>
      </c>
      <c r="O2415" s="55">
        <v>4068</v>
      </c>
      <c r="P2415" s="55">
        <v>135</v>
      </c>
      <c r="AG2415" s="7">
        <f>IF(Q2415&gt;0,RANK(Q2415,(N2415:P2415,Q2415:AE2415)),0)</f>
        <v>0</v>
      </c>
      <c r="AH2415" s="7">
        <f>IF(R2415&gt;0,RANK(R2415,(N2415:P2415,Q2415:AE2415)),0)</f>
        <v>0</v>
      </c>
      <c r="AI2415" s="7">
        <f>IF(T2415&gt;0,RANK(T2415,(N2415:P2415,Q2415:AE2415)),0)</f>
        <v>0</v>
      </c>
      <c r="AJ2415" s="7">
        <f>IF(S2415&gt;0,RANK(S2415,(N2415:P2415,Q2415:AE2415)),0)</f>
        <v>0</v>
      </c>
      <c r="AK2415" s="2">
        <f t="shared" si="911"/>
        <v>0</v>
      </c>
      <c r="AL2415" s="2">
        <f t="shared" si="912"/>
        <v>0</v>
      </c>
      <c r="AM2415" s="2">
        <f t="shared" si="913"/>
        <v>0</v>
      </c>
      <c r="AN2415" s="2">
        <f t="shared" si="914"/>
        <v>0</v>
      </c>
      <c r="AP2415" t="s">
        <v>948</v>
      </c>
      <c r="AQ2415" t="s">
        <v>92</v>
      </c>
      <c r="AR2415" s="1"/>
      <c r="AS2415" s="1"/>
      <c r="AT2415">
        <v>3</v>
      </c>
      <c r="AU2415" s="95">
        <v>40</v>
      </c>
      <c r="AV2415" s="97">
        <v>15</v>
      </c>
      <c r="AW2415" s="100">
        <f t="shared" si="915"/>
        <v>40015</v>
      </c>
      <c r="AX2415" s="1"/>
      <c r="AY2415" s="7" t="s">
        <v>1461</v>
      </c>
    </row>
    <row r="2416" spans="1:54" ht="13" hidden="1" customHeight="1" outlineLevel="1">
      <c r="A2416" t="s">
        <v>983</v>
      </c>
      <c r="B2416" t="s">
        <v>92</v>
      </c>
      <c r="C2416" s="1">
        <f t="shared" si="904"/>
        <v>27998</v>
      </c>
      <c r="D2416" s="7">
        <f>IF(N2416&gt;0, RANK(N2416,(N2416:P2416,Q2416:AE2416)),0)</f>
        <v>2</v>
      </c>
      <c r="E2416" s="7">
        <f>IF(O2416&gt;0,RANK(O2416,(N2416:P2416,Q2416:AE2416)),0)</f>
        <v>1</v>
      </c>
      <c r="F2416" s="7">
        <f>IF(P2416&gt;0,RANK(P2416,(N2416:P2416,Q2416:AE2416)),0)</f>
        <v>3</v>
      </c>
      <c r="G2416" s="1">
        <f t="shared" si="905"/>
        <v>16589</v>
      </c>
      <c r="H2416" s="2">
        <f t="shared" si="906"/>
        <v>0.59250660761482965</v>
      </c>
      <c r="I2416" s="2"/>
      <c r="J2416" s="2">
        <f t="shared" si="907"/>
        <v>0.19001357239802844</v>
      </c>
      <c r="K2416" s="2">
        <f t="shared" si="908"/>
        <v>0.78252018001285806</v>
      </c>
      <c r="L2416" s="2">
        <f t="shared" si="909"/>
        <v>2.7466247589113507E-2</v>
      </c>
      <c r="M2416" s="2">
        <f t="shared" si="910"/>
        <v>2.7755575615628914E-17</v>
      </c>
      <c r="N2416" s="55">
        <v>5320</v>
      </c>
      <c r="O2416" s="55">
        <v>21909</v>
      </c>
      <c r="P2416" s="55">
        <v>769</v>
      </c>
      <c r="AG2416" s="7">
        <f>IF(Q2416&gt;0,RANK(Q2416,(N2416:P2416,Q2416:AE2416)),0)</f>
        <v>0</v>
      </c>
      <c r="AH2416" s="7">
        <f>IF(R2416&gt;0,RANK(R2416,(N2416:P2416,Q2416:AE2416)),0)</f>
        <v>0</v>
      </c>
      <c r="AI2416" s="7">
        <f>IF(T2416&gt;0,RANK(T2416,(N2416:P2416,Q2416:AE2416)),0)</f>
        <v>0</v>
      </c>
      <c r="AJ2416" s="7">
        <f>IF(S2416&gt;0,RANK(S2416,(N2416:P2416,Q2416:AE2416)),0)</f>
        <v>0</v>
      </c>
      <c r="AK2416" s="2">
        <f t="shared" si="911"/>
        <v>0</v>
      </c>
      <c r="AL2416" s="2">
        <f t="shared" si="912"/>
        <v>0</v>
      </c>
      <c r="AM2416" s="2">
        <f t="shared" si="913"/>
        <v>0</v>
      </c>
      <c r="AN2416" s="2">
        <f t="shared" si="914"/>
        <v>0</v>
      </c>
      <c r="AP2416" t="s">
        <v>983</v>
      </c>
      <c r="AQ2416" t="s">
        <v>92</v>
      </c>
      <c r="AR2416" s="1"/>
      <c r="AT2416">
        <v>3</v>
      </c>
      <c r="AU2416" s="95">
        <v>40</v>
      </c>
      <c r="AV2416" s="97">
        <v>17</v>
      </c>
      <c r="AW2416" s="100">
        <f t="shared" si="915"/>
        <v>40017</v>
      </c>
      <c r="AY2416" s="7" t="s">
        <v>1461</v>
      </c>
    </row>
    <row r="2417" spans="1:51" ht="13" hidden="1" customHeight="1" outlineLevel="1">
      <c r="A2417" t="s">
        <v>2297</v>
      </c>
      <c r="B2417" t="s">
        <v>92</v>
      </c>
      <c r="C2417" s="1">
        <f t="shared" si="904"/>
        <v>10628</v>
      </c>
      <c r="D2417" s="7">
        <f>IF(N2417&gt;0, RANK(N2417,(N2417:P2417,Q2417:AE2417)),0)</f>
        <v>2</v>
      </c>
      <c r="E2417" s="7">
        <f>IF(O2417&gt;0,RANK(O2417,(N2417:P2417,Q2417:AE2417)),0)</f>
        <v>1</v>
      </c>
      <c r="F2417" s="7">
        <f>IF(P2417&gt;0,RANK(P2417,(N2417:P2417,Q2417:AE2417)),0)</f>
        <v>3</v>
      </c>
      <c r="G2417" s="1">
        <f t="shared" si="905"/>
        <v>4360</v>
      </c>
      <c r="H2417" s="2">
        <f t="shared" si="906"/>
        <v>0.41023710952201731</v>
      </c>
      <c r="I2417" s="2"/>
      <c r="J2417" s="2">
        <f t="shared" si="907"/>
        <v>0.27277004140007527</v>
      </c>
      <c r="K2417" s="2">
        <f t="shared" si="908"/>
        <v>0.68300715092209263</v>
      </c>
      <c r="L2417" s="2">
        <f t="shared" si="909"/>
        <v>4.4222807677832141E-2</v>
      </c>
      <c r="M2417" s="2">
        <f t="shared" si="910"/>
        <v>-9.7144514654701197E-17</v>
      </c>
      <c r="N2417" s="55">
        <v>2899</v>
      </c>
      <c r="O2417" s="55">
        <v>7259</v>
      </c>
      <c r="P2417" s="55">
        <v>470</v>
      </c>
      <c r="AG2417" s="7">
        <f>IF(Q2417&gt;0,RANK(Q2417,(N2417:P2417,Q2417:AE2417)),0)</f>
        <v>0</v>
      </c>
      <c r="AH2417" s="7">
        <f>IF(R2417&gt;0,RANK(R2417,(N2417:P2417,Q2417:AE2417)),0)</f>
        <v>0</v>
      </c>
      <c r="AI2417" s="7">
        <f>IF(T2417&gt;0,RANK(T2417,(N2417:P2417,Q2417:AE2417)),0)</f>
        <v>0</v>
      </c>
      <c r="AJ2417" s="7">
        <f>IF(S2417&gt;0,RANK(S2417,(N2417:P2417,Q2417:AE2417)),0)</f>
        <v>0</v>
      </c>
      <c r="AK2417" s="2">
        <f t="shared" si="911"/>
        <v>0</v>
      </c>
      <c r="AL2417" s="2">
        <f t="shared" si="912"/>
        <v>0</v>
      </c>
      <c r="AM2417" s="2">
        <f t="shared" si="913"/>
        <v>0</v>
      </c>
      <c r="AN2417" s="2">
        <f t="shared" si="914"/>
        <v>0</v>
      </c>
      <c r="AP2417" t="s">
        <v>2297</v>
      </c>
      <c r="AQ2417" t="s">
        <v>92</v>
      </c>
      <c r="AR2417" s="1"/>
      <c r="AT2417">
        <v>3</v>
      </c>
      <c r="AU2417" s="95">
        <v>40</v>
      </c>
      <c r="AV2417" s="97">
        <v>19</v>
      </c>
      <c r="AW2417" s="100">
        <f t="shared" si="915"/>
        <v>40019</v>
      </c>
      <c r="AY2417" s="7" t="s">
        <v>1461</v>
      </c>
    </row>
    <row r="2418" spans="1:51" ht="13" hidden="1" customHeight="1" outlineLevel="1">
      <c r="A2418" t="s">
        <v>1181</v>
      </c>
      <c r="B2418" t="s">
        <v>92</v>
      </c>
      <c r="C2418" s="1">
        <f t="shared" si="904"/>
        <v>9034</v>
      </c>
      <c r="D2418" s="7">
        <f>IF(N2418&gt;0, RANK(N2418,(N2418:P2418,Q2418:AE2418)),0)</f>
        <v>2</v>
      </c>
      <c r="E2418" s="7">
        <f>IF(O2418&gt;0,RANK(O2418,(N2418:P2418,Q2418:AE2418)),0)</f>
        <v>1</v>
      </c>
      <c r="F2418" s="7">
        <f>IF(P2418&gt;0,RANK(P2418,(N2418:P2418,Q2418:AE2418)),0)</f>
        <v>3</v>
      </c>
      <c r="G2418" s="1">
        <f t="shared" si="905"/>
        <v>1796</v>
      </c>
      <c r="H2418" s="2">
        <f t="shared" si="906"/>
        <v>0.19880451627186185</v>
      </c>
      <c r="I2418" s="2"/>
      <c r="J2418" s="2">
        <f t="shared" si="907"/>
        <v>0.38089439893734778</v>
      </c>
      <c r="K2418" s="2">
        <f t="shared" si="908"/>
        <v>0.57969891520920969</v>
      </c>
      <c r="L2418" s="2">
        <f t="shared" si="909"/>
        <v>3.940668585344255E-2</v>
      </c>
      <c r="M2418" s="2">
        <f t="shared" si="910"/>
        <v>-1.3877787807814457E-17</v>
      </c>
      <c r="N2418" s="55">
        <v>3441</v>
      </c>
      <c r="O2418" s="55">
        <v>5237</v>
      </c>
      <c r="P2418" s="55">
        <v>356</v>
      </c>
      <c r="AG2418" s="7">
        <f>IF(Q2418&gt;0,RANK(Q2418,(N2418:P2418,Q2418:AE2418)),0)</f>
        <v>0</v>
      </c>
      <c r="AH2418" s="7">
        <f>IF(R2418&gt;0,RANK(R2418,(N2418:P2418,Q2418:AE2418)),0)</f>
        <v>0</v>
      </c>
      <c r="AI2418" s="7">
        <f>IF(T2418&gt;0,RANK(T2418,(N2418:P2418,Q2418:AE2418)),0)</f>
        <v>0</v>
      </c>
      <c r="AJ2418" s="7">
        <f>IF(S2418&gt;0,RANK(S2418,(N2418:P2418,Q2418:AE2418)),0)</f>
        <v>0</v>
      </c>
      <c r="AK2418" s="2">
        <f t="shared" si="911"/>
        <v>0</v>
      </c>
      <c r="AL2418" s="2">
        <f t="shared" si="912"/>
        <v>0</v>
      </c>
      <c r="AM2418" s="2">
        <f t="shared" si="913"/>
        <v>0</v>
      </c>
      <c r="AN2418" s="2">
        <f t="shared" si="914"/>
        <v>0</v>
      </c>
      <c r="AP2418" t="s">
        <v>1181</v>
      </c>
      <c r="AQ2418" t="s">
        <v>92</v>
      </c>
      <c r="AR2418" s="1"/>
      <c r="AT2418">
        <v>3</v>
      </c>
      <c r="AU2418" s="95">
        <v>40</v>
      </c>
      <c r="AV2418" s="97">
        <v>21</v>
      </c>
      <c r="AW2418" s="100">
        <f t="shared" si="915"/>
        <v>40021</v>
      </c>
      <c r="AY2418" s="7" t="s">
        <v>1461</v>
      </c>
    </row>
    <row r="2419" spans="1:51" ht="13" hidden="1" customHeight="1" outlineLevel="1">
      <c r="A2419" t="s">
        <v>1280</v>
      </c>
      <c r="B2419" t="s">
        <v>92</v>
      </c>
      <c r="C2419" s="1">
        <f t="shared" si="904"/>
        <v>3102</v>
      </c>
      <c r="D2419" s="7">
        <f>IF(N2419&gt;0, RANK(N2419,(N2419:P2419,Q2419:AE2419)),0)</f>
        <v>2</v>
      </c>
      <c r="E2419" s="7">
        <f>IF(O2419&gt;0,RANK(O2419,(N2419:P2419,Q2419:AE2419)),0)</f>
        <v>1</v>
      </c>
      <c r="F2419" s="7">
        <f>IF(P2419&gt;0,RANK(P2419,(N2419:P2419,Q2419:AE2419)),0)</f>
        <v>3</v>
      </c>
      <c r="G2419" s="1">
        <f t="shared" si="905"/>
        <v>1222</v>
      </c>
      <c r="H2419" s="2">
        <f t="shared" si="906"/>
        <v>0.39393939393939392</v>
      </c>
      <c r="I2419" s="2"/>
      <c r="J2419" s="2">
        <f t="shared" si="907"/>
        <v>0.28368794326241137</v>
      </c>
      <c r="K2419" s="2">
        <f t="shared" si="908"/>
        <v>0.67762733720180524</v>
      </c>
      <c r="L2419" s="2">
        <f t="shared" si="909"/>
        <v>3.8684719535783368E-2</v>
      </c>
      <c r="M2419" s="2">
        <f t="shared" si="910"/>
        <v>8.3266726846886741E-17</v>
      </c>
      <c r="N2419" s="55">
        <v>880</v>
      </c>
      <c r="O2419" s="55">
        <v>2102</v>
      </c>
      <c r="P2419" s="55">
        <v>120</v>
      </c>
      <c r="AG2419" s="7">
        <f>IF(Q2419&gt;0,RANK(Q2419,(N2419:P2419,Q2419:AE2419)),0)</f>
        <v>0</v>
      </c>
      <c r="AH2419" s="7">
        <f>IF(R2419&gt;0,RANK(R2419,(N2419:P2419,Q2419:AE2419)),0)</f>
        <v>0</v>
      </c>
      <c r="AI2419" s="7">
        <f>IF(T2419&gt;0,RANK(T2419,(N2419:P2419,Q2419:AE2419)),0)</f>
        <v>0</v>
      </c>
      <c r="AJ2419" s="7">
        <f>IF(S2419&gt;0,RANK(S2419,(N2419:P2419,Q2419:AE2419)),0)</f>
        <v>0</v>
      </c>
      <c r="AK2419" s="2">
        <f t="shared" si="911"/>
        <v>0</v>
      </c>
      <c r="AL2419" s="2">
        <f t="shared" si="912"/>
        <v>0</v>
      </c>
      <c r="AM2419" s="2">
        <f t="shared" si="913"/>
        <v>0</v>
      </c>
      <c r="AN2419" s="2">
        <f t="shared" si="914"/>
        <v>0</v>
      </c>
      <c r="AP2419" t="s">
        <v>1280</v>
      </c>
      <c r="AQ2419" t="s">
        <v>92</v>
      </c>
      <c r="AR2419" s="1"/>
      <c r="AT2419">
        <v>3</v>
      </c>
      <c r="AU2419" s="95">
        <v>40</v>
      </c>
      <c r="AV2419" s="97">
        <v>23</v>
      </c>
      <c r="AW2419" s="100">
        <f t="shared" si="915"/>
        <v>40023</v>
      </c>
      <c r="AY2419" s="7" t="s">
        <v>1461</v>
      </c>
    </row>
    <row r="2420" spans="1:51" ht="13" hidden="1" customHeight="1" outlineLevel="1">
      <c r="A2420" t="s">
        <v>1633</v>
      </c>
      <c r="B2420" t="s">
        <v>92</v>
      </c>
      <c r="C2420" s="1">
        <f t="shared" si="904"/>
        <v>756</v>
      </c>
      <c r="D2420" s="7">
        <f>IF(N2420&gt;0, RANK(N2420,(N2420:P2420,Q2420:AE2420)),0)</f>
        <v>2</v>
      </c>
      <c r="E2420" s="7">
        <f>IF(O2420&gt;0,RANK(O2420,(N2420:P2420,Q2420:AE2420)),0)</f>
        <v>1</v>
      </c>
      <c r="F2420" s="7">
        <f>IF(P2420&gt;0,RANK(P2420,(N2420:P2420,Q2420:AE2420)),0)</f>
        <v>3</v>
      </c>
      <c r="G2420" s="1">
        <f t="shared" si="905"/>
        <v>596</v>
      </c>
      <c r="H2420" s="2">
        <f t="shared" si="906"/>
        <v>0.78835978835978837</v>
      </c>
      <c r="I2420" s="2"/>
      <c r="J2420" s="2">
        <f t="shared" si="907"/>
        <v>8.4656084656084651E-2</v>
      </c>
      <c r="K2420" s="2">
        <f t="shared" si="908"/>
        <v>0.87301587301587302</v>
      </c>
      <c r="L2420" s="2">
        <f t="shared" si="909"/>
        <v>4.2328042328042326E-2</v>
      </c>
      <c r="M2420" s="2">
        <f t="shared" si="910"/>
        <v>0</v>
      </c>
      <c r="N2420" s="55">
        <v>64</v>
      </c>
      <c r="O2420" s="55">
        <v>660</v>
      </c>
      <c r="P2420" s="55">
        <v>32</v>
      </c>
      <c r="AG2420" s="7">
        <f>IF(Q2420&gt;0,RANK(Q2420,(N2420:P2420,Q2420:AE2420)),0)</f>
        <v>0</v>
      </c>
      <c r="AH2420" s="7">
        <f>IF(R2420&gt;0,RANK(R2420,(N2420:P2420,Q2420:AE2420)),0)</f>
        <v>0</v>
      </c>
      <c r="AI2420" s="7">
        <f>IF(T2420&gt;0,RANK(T2420,(N2420:P2420,Q2420:AE2420)),0)</f>
        <v>0</v>
      </c>
      <c r="AJ2420" s="7">
        <f>IF(S2420&gt;0,RANK(S2420,(N2420:P2420,Q2420:AE2420)),0)</f>
        <v>0</v>
      </c>
      <c r="AK2420" s="2">
        <f t="shared" si="911"/>
        <v>0</v>
      </c>
      <c r="AL2420" s="2">
        <f t="shared" si="912"/>
        <v>0</v>
      </c>
      <c r="AM2420" s="2">
        <f t="shared" si="913"/>
        <v>0</v>
      </c>
      <c r="AN2420" s="2">
        <f t="shared" si="914"/>
        <v>0</v>
      </c>
      <c r="AP2420" t="s">
        <v>1633</v>
      </c>
      <c r="AQ2420" t="s">
        <v>92</v>
      </c>
      <c r="AT2420">
        <v>3</v>
      </c>
      <c r="AU2420" s="95">
        <v>40</v>
      </c>
      <c r="AV2420" s="97">
        <v>25</v>
      </c>
      <c r="AW2420" s="100">
        <f t="shared" si="915"/>
        <v>40025</v>
      </c>
      <c r="AY2420" s="7" t="s">
        <v>1461</v>
      </c>
    </row>
    <row r="2421" spans="1:51" ht="13" hidden="1" customHeight="1" outlineLevel="1">
      <c r="A2421" t="s">
        <v>1144</v>
      </c>
      <c r="B2421" t="s">
        <v>92</v>
      </c>
      <c r="C2421" s="1">
        <f t="shared" si="904"/>
        <v>60082</v>
      </c>
      <c r="D2421" s="7">
        <f>IF(N2421&gt;0, RANK(N2421,(N2421:P2421,Q2421:AE2421)),0)</f>
        <v>2</v>
      </c>
      <c r="E2421" s="7">
        <f>IF(O2421&gt;0,RANK(O2421,(N2421:P2421,Q2421:AE2421)),0)</f>
        <v>1</v>
      </c>
      <c r="F2421" s="7">
        <f>IF(P2421&gt;0,RANK(P2421,(N2421:P2421,Q2421:AE2421)),0)</f>
        <v>3</v>
      </c>
      <c r="G2421" s="1">
        <f t="shared" si="905"/>
        <v>17895</v>
      </c>
      <c r="H2421" s="2">
        <f t="shared" si="906"/>
        <v>0.29784294797110616</v>
      </c>
      <c r="I2421" s="2"/>
      <c r="J2421" s="2">
        <f t="shared" si="907"/>
        <v>0.33529176791717985</v>
      </c>
      <c r="K2421" s="2">
        <f t="shared" si="908"/>
        <v>0.63313471588828596</v>
      </c>
      <c r="L2421" s="2">
        <f t="shared" si="909"/>
        <v>3.1573516194534135E-2</v>
      </c>
      <c r="M2421" s="2">
        <f t="shared" si="910"/>
        <v>5.5511151231257827E-17</v>
      </c>
      <c r="N2421" s="55">
        <v>20145</v>
      </c>
      <c r="O2421" s="55">
        <v>38040</v>
      </c>
      <c r="P2421" s="55">
        <v>1897</v>
      </c>
      <c r="AG2421" s="7">
        <f>IF(Q2421&gt;0,RANK(Q2421,(N2421:P2421,Q2421:AE2421)),0)</f>
        <v>0</v>
      </c>
      <c r="AH2421" s="7">
        <f>IF(R2421&gt;0,RANK(R2421,(N2421:P2421,Q2421:AE2421)),0)</f>
        <v>0</v>
      </c>
      <c r="AI2421" s="7">
        <f>IF(T2421&gt;0,RANK(T2421,(N2421:P2421,Q2421:AE2421)),0)</f>
        <v>0</v>
      </c>
      <c r="AJ2421" s="7">
        <f>IF(S2421&gt;0,RANK(S2421,(N2421:P2421,Q2421:AE2421)),0)</f>
        <v>0</v>
      </c>
      <c r="AK2421" s="2">
        <f t="shared" si="911"/>
        <v>0</v>
      </c>
      <c r="AL2421" s="2">
        <f t="shared" si="912"/>
        <v>0</v>
      </c>
      <c r="AM2421" s="2">
        <f t="shared" si="913"/>
        <v>0</v>
      </c>
      <c r="AN2421" s="2">
        <f t="shared" si="914"/>
        <v>0</v>
      </c>
      <c r="AP2421" t="s">
        <v>1144</v>
      </c>
      <c r="AQ2421" t="s">
        <v>92</v>
      </c>
      <c r="AT2421">
        <v>3</v>
      </c>
      <c r="AU2421" s="95">
        <v>40</v>
      </c>
      <c r="AV2421" s="97">
        <v>27</v>
      </c>
      <c r="AW2421" s="100">
        <f t="shared" si="915"/>
        <v>40027</v>
      </c>
      <c r="AY2421" s="7" t="s">
        <v>1461</v>
      </c>
    </row>
    <row r="2422" spans="1:51" ht="13" hidden="1" customHeight="1" outlineLevel="1">
      <c r="A2422" t="s">
        <v>713</v>
      </c>
      <c r="B2422" t="s">
        <v>92</v>
      </c>
      <c r="C2422" s="1">
        <f t="shared" si="904"/>
        <v>1690</v>
      </c>
      <c r="D2422" s="7">
        <f>IF(N2422&gt;0, RANK(N2422,(N2422:P2422,Q2422:AE2422)),0)</f>
        <v>2</v>
      </c>
      <c r="E2422" s="7">
        <f>IF(O2422&gt;0,RANK(O2422,(N2422:P2422,Q2422:AE2422)),0)</f>
        <v>1</v>
      </c>
      <c r="F2422" s="7">
        <f>IF(P2422&gt;0,RANK(P2422,(N2422:P2422,Q2422:AE2422)),0)</f>
        <v>3</v>
      </c>
      <c r="G2422" s="1">
        <f t="shared" si="905"/>
        <v>300</v>
      </c>
      <c r="H2422" s="2">
        <f t="shared" si="906"/>
        <v>0.17751479289940827</v>
      </c>
      <c r="I2422" s="2"/>
      <c r="J2422" s="2">
        <f t="shared" si="907"/>
        <v>0.38224852071005916</v>
      </c>
      <c r="K2422" s="2">
        <f t="shared" si="908"/>
        <v>0.55976331360946741</v>
      </c>
      <c r="L2422" s="2">
        <f t="shared" si="909"/>
        <v>5.7988165680473373E-2</v>
      </c>
      <c r="M2422" s="2">
        <f t="shared" si="910"/>
        <v>6.9388939039072284E-18</v>
      </c>
      <c r="N2422" s="55">
        <v>646</v>
      </c>
      <c r="O2422" s="55">
        <v>946</v>
      </c>
      <c r="P2422" s="55">
        <v>98</v>
      </c>
      <c r="AG2422" s="7">
        <f>IF(Q2422&gt;0,RANK(Q2422,(N2422:P2422,Q2422:AE2422)),0)</f>
        <v>0</v>
      </c>
      <c r="AH2422" s="7">
        <f>IF(R2422&gt;0,RANK(R2422,(N2422:P2422,Q2422:AE2422)),0)</f>
        <v>0</v>
      </c>
      <c r="AI2422" s="7">
        <f>IF(T2422&gt;0,RANK(T2422,(N2422:P2422,Q2422:AE2422)),0)</f>
        <v>0</v>
      </c>
      <c r="AJ2422" s="7">
        <f>IF(S2422&gt;0,RANK(S2422,(N2422:P2422,Q2422:AE2422)),0)</f>
        <v>0</v>
      </c>
      <c r="AK2422" s="2">
        <f t="shared" si="911"/>
        <v>0</v>
      </c>
      <c r="AL2422" s="2">
        <f t="shared" si="912"/>
        <v>0</v>
      </c>
      <c r="AM2422" s="2">
        <f t="shared" si="913"/>
        <v>0</v>
      </c>
      <c r="AN2422" s="2">
        <f t="shared" si="914"/>
        <v>0</v>
      </c>
      <c r="AP2422" t="s">
        <v>713</v>
      </c>
      <c r="AQ2422" t="s">
        <v>92</v>
      </c>
      <c r="AT2422">
        <v>3</v>
      </c>
      <c r="AU2422" s="95">
        <v>40</v>
      </c>
      <c r="AV2422" s="97">
        <v>29</v>
      </c>
      <c r="AW2422" s="100">
        <f t="shared" si="915"/>
        <v>40029</v>
      </c>
      <c r="AY2422" s="7" t="s">
        <v>1461</v>
      </c>
    </row>
    <row r="2423" spans="1:51" ht="13" hidden="1" customHeight="1" outlineLevel="1">
      <c r="A2423" t="s">
        <v>2283</v>
      </c>
      <c r="B2423" t="s">
        <v>92</v>
      </c>
      <c r="C2423" s="1">
        <f t="shared" si="904"/>
        <v>19832</v>
      </c>
      <c r="D2423" s="7">
        <f>IF(N2423&gt;0, RANK(N2423,(N2423:P2423,Q2423:AE2423)),0)</f>
        <v>2</v>
      </c>
      <c r="E2423" s="7">
        <f>IF(O2423&gt;0,RANK(O2423,(N2423:P2423,Q2423:AE2423)),0)</f>
        <v>1</v>
      </c>
      <c r="F2423" s="7">
        <f>IF(P2423&gt;0,RANK(P2423,(N2423:P2423,Q2423:AE2423)),0)</f>
        <v>3</v>
      </c>
      <c r="G2423" s="1">
        <f t="shared" si="905"/>
        <v>5352</v>
      </c>
      <c r="H2423" s="2">
        <f t="shared" si="906"/>
        <v>0.26986688180718033</v>
      </c>
      <c r="I2423" s="2"/>
      <c r="J2423" s="2">
        <f t="shared" si="907"/>
        <v>0.34620814844695441</v>
      </c>
      <c r="K2423" s="2">
        <f t="shared" si="908"/>
        <v>0.61607503025413468</v>
      </c>
      <c r="L2423" s="2">
        <f t="shared" si="909"/>
        <v>3.7716821298910852E-2</v>
      </c>
      <c r="M2423" s="2">
        <f t="shared" si="910"/>
        <v>1.1102230246251565E-16</v>
      </c>
      <c r="N2423" s="55">
        <v>6866</v>
      </c>
      <c r="O2423" s="55">
        <v>12218</v>
      </c>
      <c r="P2423" s="55">
        <v>748</v>
      </c>
      <c r="AG2423" s="7">
        <f>IF(Q2423&gt;0,RANK(Q2423,(N2423:P2423,Q2423:AE2423)),0)</f>
        <v>0</v>
      </c>
      <c r="AH2423" s="7">
        <f>IF(R2423&gt;0,RANK(R2423,(N2423:P2423,Q2423:AE2423)),0)</f>
        <v>0</v>
      </c>
      <c r="AI2423" s="7">
        <f>IF(T2423&gt;0,RANK(T2423,(N2423:P2423,Q2423:AE2423)),0)</f>
        <v>0</v>
      </c>
      <c r="AJ2423" s="7">
        <f>IF(S2423&gt;0,RANK(S2423,(N2423:P2423,Q2423:AE2423)),0)</f>
        <v>0</v>
      </c>
      <c r="AK2423" s="2">
        <f t="shared" si="911"/>
        <v>0</v>
      </c>
      <c r="AL2423" s="2">
        <f t="shared" si="912"/>
        <v>0</v>
      </c>
      <c r="AM2423" s="2">
        <f t="shared" si="913"/>
        <v>0</v>
      </c>
      <c r="AN2423" s="2">
        <f t="shared" si="914"/>
        <v>0</v>
      </c>
      <c r="AP2423" t="s">
        <v>2283</v>
      </c>
      <c r="AQ2423" t="s">
        <v>92</v>
      </c>
      <c r="AT2423">
        <v>3</v>
      </c>
      <c r="AU2423" s="95">
        <v>40</v>
      </c>
      <c r="AV2423" s="97">
        <v>31</v>
      </c>
      <c r="AW2423" s="100">
        <f t="shared" si="915"/>
        <v>40031</v>
      </c>
      <c r="AY2423" s="7" t="s">
        <v>1461</v>
      </c>
    </row>
    <row r="2424" spans="1:51" ht="13" hidden="1" customHeight="1" outlineLevel="1">
      <c r="A2424" t="s">
        <v>1326</v>
      </c>
      <c r="B2424" t="s">
        <v>92</v>
      </c>
      <c r="C2424" s="1">
        <f t="shared" si="904"/>
        <v>1674</v>
      </c>
      <c r="D2424" s="7">
        <f>IF(N2424&gt;0, RANK(N2424,(N2424:P2424,Q2424:AE2424)),0)</f>
        <v>2</v>
      </c>
      <c r="E2424" s="7">
        <f>IF(O2424&gt;0,RANK(O2424,(N2424:P2424,Q2424:AE2424)),0)</f>
        <v>1</v>
      </c>
      <c r="F2424" s="7">
        <f>IF(P2424&gt;0,RANK(P2424,(N2424:P2424,Q2424:AE2424)),0)</f>
        <v>3</v>
      </c>
      <c r="G2424" s="1">
        <f t="shared" si="905"/>
        <v>861</v>
      </c>
      <c r="H2424" s="2">
        <f t="shared" si="906"/>
        <v>0.51433691756272404</v>
      </c>
      <c r="I2424" s="2"/>
      <c r="J2424" s="2">
        <f t="shared" si="907"/>
        <v>0.22640382317801672</v>
      </c>
      <c r="K2424" s="2">
        <f t="shared" si="908"/>
        <v>0.7407407407407407</v>
      </c>
      <c r="L2424" s="2">
        <f t="shared" si="909"/>
        <v>3.2855436081242535E-2</v>
      </c>
      <c r="M2424" s="2">
        <f t="shared" si="910"/>
        <v>-6.9388939039072284E-18</v>
      </c>
      <c r="N2424" s="55">
        <v>379</v>
      </c>
      <c r="O2424" s="55">
        <v>1240</v>
      </c>
      <c r="P2424" s="55">
        <v>55</v>
      </c>
      <c r="AG2424" s="7">
        <f>IF(Q2424&gt;0,RANK(Q2424,(N2424:P2424,Q2424:AE2424)),0)</f>
        <v>0</v>
      </c>
      <c r="AH2424" s="7">
        <f>IF(R2424&gt;0,RANK(R2424,(N2424:P2424,Q2424:AE2424)),0)</f>
        <v>0</v>
      </c>
      <c r="AI2424" s="7">
        <f>IF(T2424&gt;0,RANK(T2424,(N2424:P2424,Q2424:AE2424)),0)</f>
        <v>0</v>
      </c>
      <c r="AJ2424" s="7">
        <f>IF(S2424&gt;0,RANK(S2424,(N2424:P2424,Q2424:AE2424)),0)</f>
        <v>0</v>
      </c>
      <c r="AK2424" s="2">
        <f t="shared" si="911"/>
        <v>0</v>
      </c>
      <c r="AL2424" s="2">
        <f t="shared" si="912"/>
        <v>0</v>
      </c>
      <c r="AM2424" s="2">
        <f t="shared" si="913"/>
        <v>0</v>
      </c>
      <c r="AN2424" s="2">
        <f t="shared" si="914"/>
        <v>0</v>
      </c>
      <c r="AP2424" t="s">
        <v>1326</v>
      </c>
      <c r="AQ2424" t="s">
        <v>92</v>
      </c>
      <c r="AT2424">
        <v>3</v>
      </c>
      <c r="AU2424" s="95">
        <v>40</v>
      </c>
      <c r="AV2424" s="97">
        <v>33</v>
      </c>
      <c r="AW2424" s="100">
        <f t="shared" si="915"/>
        <v>40033</v>
      </c>
      <c r="AY2424" s="7" t="s">
        <v>1461</v>
      </c>
    </row>
    <row r="2425" spans="1:51" ht="13" hidden="1" customHeight="1" outlineLevel="1">
      <c r="A2425" t="s">
        <v>2491</v>
      </c>
      <c r="B2425" t="s">
        <v>92</v>
      </c>
      <c r="C2425" s="1">
        <f t="shared" si="904"/>
        <v>3526</v>
      </c>
      <c r="D2425" s="7">
        <f>IF(N2425&gt;0, RANK(N2425,(N2425:P2425,Q2425:AE2425)),0)</f>
        <v>2</v>
      </c>
      <c r="E2425" s="7">
        <f>IF(O2425&gt;0,RANK(O2425,(N2425:P2425,Q2425:AE2425)),0)</f>
        <v>1</v>
      </c>
      <c r="F2425" s="7">
        <f>IF(P2425&gt;0,RANK(P2425,(N2425:P2425,Q2425:AE2425)),0)</f>
        <v>3</v>
      </c>
      <c r="G2425" s="1">
        <f t="shared" si="905"/>
        <v>1259</v>
      </c>
      <c r="H2425" s="2">
        <f t="shared" si="906"/>
        <v>0.35706182643221779</v>
      </c>
      <c r="I2425" s="2"/>
      <c r="J2425" s="2">
        <f t="shared" si="907"/>
        <v>0.30686330119115146</v>
      </c>
      <c r="K2425" s="2">
        <f t="shared" si="908"/>
        <v>0.6639251276233693</v>
      </c>
      <c r="L2425" s="2">
        <f t="shared" si="909"/>
        <v>2.9211571185479297E-2</v>
      </c>
      <c r="M2425" s="2">
        <f t="shared" si="910"/>
        <v>-6.2450045135165055E-17</v>
      </c>
      <c r="N2425" s="55">
        <v>1082</v>
      </c>
      <c r="O2425" s="55">
        <v>2341</v>
      </c>
      <c r="P2425" s="55">
        <v>103</v>
      </c>
      <c r="AG2425" s="7">
        <f>IF(Q2425&gt;0,RANK(Q2425,(N2425:P2425,Q2425:AE2425)),0)</f>
        <v>0</v>
      </c>
      <c r="AH2425" s="7">
        <f>IF(R2425&gt;0,RANK(R2425,(N2425:P2425,Q2425:AE2425)),0)</f>
        <v>0</v>
      </c>
      <c r="AI2425" s="7">
        <f>IF(T2425&gt;0,RANK(T2425,(N2425:P2425,Q2425:AE2425)),0)</f>
        <v>0</v>
      </c>
      <c r="AJ2425" s="7">
        <f>IF(S2425&gt;0,RANK(S2425,(N2425:P2425,Q2425:AE2425)),0)</f>
        <v>0</v>
      </c>
      <c r="AK2425" s="2">
        <f t="shared" si="911"/>
        <v>0</v>
      </c>
      <c r="AL2425" s="2">
        <f t="shared" si="912"/>
        <v>0</v>
      </c>
      <c r="AM2425" s="2">
        <f t="shared" si="913"/>
        <v>0</v>
      </c>
      <c r="AN2425" s="2">
        <f t="shared" si="914"/>
        <v>0</v>
      </c>
      <c r="AP2425" t="s">
        <v>2491</v>
      </c>
      <c r="AQ2425" t="s">
        <v>92</v>
      </c>
      <c r="AT2425">
        <v>3</v>
      </c>
      <c r="AU2425" s="95">
        <v>40</v>
      </c>
      <c r="AV2425" s="97">
        <v>35</v>
      </c>
      <c r="AW2425" s="100">
        <f t="shared" si="915"/>
        <v>40035</v>
      </c>
      <c r="AY2425" s="7" t="s">
        <v>1461</v>
      </c>
    </row>
    <row r="2426" spans="1:51" ht="13" hidden="1" customHeight="1" outlineLevel="1">
      <c r="A2426" t="s">
        <v>1095</v>
      </c>
      <c r="B2426" t="s">
        <v>92</v>
      </c>
      <c r="C2426" s="1">
        <f t="shared" si="904"/>
        <v>15287</v>
      </c>
      <c r="D2426" s="7">
        <f>IF(N2426&gt;0, RANK(N2426,(N2426:P2426,Q2426:AE2426)),0)</f>
        <v>2</v>
      </c>
      <c r="E2426" s="7">
        <f>IF(O2426&gt;0,RANK(O2426,(N2426:P2426,Q2426:AE2426)),0)</f>
        <v>1</v>
      </c>
      <c r="F2426" s="7">
        <f>IF(P2426&gt;0,RANK(P2426,(N2426:P2426,Q2426:AE2426)),0)</f>
        <v>3</v>
      </c>
      <c r="G2426" s="1">
        <f t="shared" si="905"/>
        <v>7692</v>
      </c>
      <c r="H2426" s="2">
        <f t="shared" si="906"/>
        <v>0.5031726303395041</v>
      </c>
      <c r="I2426" s="2"/>
      <c r="J2426" s="2">
        <f t="shared" si="907"/>
        <v>0.23084974161051874</v>
      </c>
      <c r="K2426" s="2">
        <f t="shared" si="908"/>
        <v>0.73402237195002284</v>
      </c>
      <c r="L2426" s="2">
        <f t="shared" si="909"/>
        <v>3.5127886439458363E-2</v>
      </c>
      <c r="M2426" s="2">
        <f t="shared" si="910"/>
        <v>4.8572257327350599E-17</v>
      </c>
      <c r="N2426" s="55">
        <v>3529</v>
      </c>
      <c r="O2426" s="55">
        <v>11221</v>
      </c>
      <c r="P2426" s="55">
        <v>537</v>
      </c>
      <c r="AG2426" s="7">
        <f>IF(Q2426&gt;0,RANK(Q2426,(N2426:P2426,Q2426:AE2426)),0)</f>
        <v>0</v>
      </c>
      <c r="AH2426" s="7">
        <f>IF(R2426&gt;0,RANK(R2426,(N2426:P2426,Q2426:AE2426)),0)</f>
        <v>0</v>
      </c>
      <c r="AI2426" s="7">
        <f>IF(T2426&gt;0,RANK(T2426,(N2426:P2426,Q2426:AE2426)),0)</f>
        <v>0</v>
      </c>
      <c r="AJ2426" s="7">
        <f>IF(S2426&gt;0,RANK(S2426,(N2426:P2426,Q2426:AE2426)),0)</f>
        <v>0</v>
      </c>
      <c r="AK2426" s="2">
        <f t="shared" si="911"/>
        <v>0</v>
      </c>
      <c r="AL2426" s="2">
        <f t="shared" si="912"/>
        <v>0</v>
      </c>
      <c r="AM2426" s="2">
        <f t="shared" si="913"/>
        <v>0</v>
      </c>
      <c r="AN2426" s="2">
        <f t="shared" si="914"/>
        <v>0</v>
      </c>
      <c r="AP2426" t="s">
        <v>1095</v>
      </c>
      <c r="AQ2426" t="s">
        <v>92</v>
      </c>
      <c r="AT2426">
        <v>3</v>
      </c>
      <c r="AU2426" s="95">
        <v>40</v>
      </c>
      <c r="AV2426" s="97">
        <v>37</v>
      </c>
      <c r="AW2426" s="100">
        <f t="shared" si="915"/>
        <v>40037</v>
      </c>
      <c r="AY2426" s="7" t="s">
        <v>1461</v>
      </c>
    </row>
    <row r="2427" spans="1:51" ht="13" hidden="1" customHeight="1" outlineLevel="1">
      <c r="A2427" t="s">
        <v>679</v>
      </c>
      <c r="B2427" t="s">
        <v>92</v>
      </c>
      <c r="C2427" s="1">
        <f t="shared" si="904"/>
        <v>6514</v>
      </c>
      <c r="D2427" s="7">
        <f>IF(N2427&gt;0, RANK(N2427,(N2427:P2427,Q2427:AE2427)),0)</f>
        <v>2</v>
      </c>
      <c r="E2427" s="7">
        <f>IF(O2427&gt;0,RANK(O2427,(N2427:P2427,Q2427:AE2427)),0)</f>
        <v>1</v>
      </c>
      <c r="F2427" s="7">
        <f>IF(P2427&gt;0,RANK(P2427,(N2427:P2427,Q2427:AE2427)),0)</f>
        <v>3</v>
      </c>
      <c r="G2427" s="1">
        <f t="shared" si="905"/>
        <v>4021</v>
      </c>
      <c r="H2427" s="2">
        <f t="shared" si="906"/>
        <v>0.61728584587043289</v>
      </c>
      <c r="I2427" s="2"/>
      <c r="J2427" s="2">
        <f t="shared" si="907"/>
        <v>0.17976665643229967</v>
      </c>
      <c r="K2427" s="2">
        <f t="shared" si="908"/>
        <v>0.79705250230273261</v>
      </c>
      <c r="L2427" s="2">
        <f t="shared" si="909"/>
        <v>2.318084126496776E-2</v>
      </c>
      <c r="M2427" s="2">
        <f t="shared" si="910"/>
        <v>-9.3675067702747583E-17</v>
      </c>
      <c r="N2427" s="55">
        <v>1171</v>
      </c>
      <c r="O2427" s="55">
        <v>5192</v>
      </c>
      <c r="P2427" s="55">
        <v>151</v>
      </c>
      <c r="AG2427" s="7">
        <f>IF(Q2427&gt;0,RANK(Q2427,(N2427:P2427,Q2427:AE2427)),0)</f>
        <v>0</v>
      </c>
      <c r="AH2427" s="7">
        <f>IF(R2427&gt;0,RANK(R2427,(N2427:P2427,Q2427:AE2427)),0)</f>
        <v>0</v>
      </c>
      <c r="AI2427" s="7">
        <f>IF(T2427&gt;0,RANK(T2427,(N2427:P2427,Q2427:AE2427)),0)</f>
        <v>0</v>
      </c>
      <c r="AJ2427" s="7">
        <f>IF(S2427&gt;0,RANK(S2427,(N2427:P2427,Q2427:AE2427)),0)</f>
        <v>0</v>
      </c>
      <c r="AK2427" s="2">
        <f t="shared" si="911"/>
        <v>0</v>
      </c>
      <c r="AL2427" s="2">
        <f t="shared" si="912"/>
        <v>0</v>
      </c>
      <c r="AM2427" s="2">
        <f t="shared" si="913"/>
        <v>0</v>
      </c>
      <c r="AN2427" s="2">
        <f t="shared" si="914"/>
        <v>0</v>
      </c>
      <c r="AP2427" t="s">
        <v>679</v>
      </c>
      <c r="AQ2427" t="s">
        <v>92</v>
      </c>
      <c r="AT2427">
        <v>3</v>
      </c>
      <c r="AU2427" s="95">
        <v>40</v>
      </c>
      <c r="AV2427" s="97">
        <v>39</v>
      </c>
      <c r="AW2427" s="100">
        <f t="shared" si="915"/>
        <v>40039</v>
      </c>
      <c r="AY2427" s="7" t="s">
        <v>1461</v>
      </c>
    </row>
    <row r="2428" spans="1:51" ht="13" hidden="1" customHeight="1" outlineLevel="1">
      <c r="A2428" t="s">
        <v>1470</v>
      </c>
      <c r="B2428" t="s">
        <v>92</v>
      </c>
      <c r="C2428" s="1">
        <f t="shared" si="904"/>
        <v>8906</v>
      </c>
      <c r="D2428" s="7">
        <f>IF(N2428&gt;0, RANK(N2428,(N2428:P2428,Q2428:AE2428)),0)</f>
        <v>2</v>
      </c>
      <c r="E2428" s="7">
        <f>IF(O2428&gt;0,RANK(O2428,(N2428:P2428,Q2428:AE2428)),0)</f>
        <v>1</v>
      </c>
      <c r="F2428" s="7">
        <f>IF(P2428&gt;0,RANK(P2428,(N2428:P2428,Q2428:AE2428)),0)</f>
        <v>3</v>
      </c>
      <c r="G2428" s="1">
        <f t="shared" si="905"/>
        <v>4124</v>
      </c>
      <c r="H2428" s="2">
        <f t="shared" si="906"/>
        <v>0.46305861217156974</v>
      </c>
      <c r="I2428" s="2"/>
      <c r="J2428" s="2">
        <f t="shared" si="907"/>
        <v>0.25016842578037279</v>
      </c>
      <c r="K2428" s="2">
        <f t="shared" si="908"/>
        <v>0.71322703795194253</v>
      </c>
      <c r="L2428" s="2">
        <f t="shared" si="909"/>
        <v>3.6604536267684708E-2</v>
      </c>
      <c r="M2428" s="2">
        <f t="shared" si="910"/>
        <v>-3.4694469519536142E-17</v>
      </c>
      <c r="N2428" s="55">
        <v>2228</v>
      </c>
      <c r="O2428" s="55">
        <v>6352</v>
      </c>
      <c r="P2428" s="55">
        <v>326</v>
      </c>
      <c r="AG2428" s="7">
        <f>IF(Q2428&gt;0,RANK(Q2428,(N2428:P2428,Q2428:AE2428)),0)</f>
        <v>0</v>
      </c>
      <c r="AH2428" s="7">
        <f>IF(R2428&gt;0,RANK(R2428,(N2428:P2428,Q2428:AE2428)),0)</f>
        <v>0</v>
      </c>
      <c r="AI2428" s="7">
        <f>IF(T2428&gt;0,RANK(T2428,(N2428:P2428,Q2428:AE2428)),0)</f>
        <v>0</v>
      </c>
      <c r="AJ2428" s="7">
        <f>IF(S2428&gt;0,RANK(S2428,(N2428:P2428,Q2428:AE2428)),0)</f>
        <v>0</v>
      </c>
      <c r="AK2428" s="2">
        <f t="shared" si="911"/>
        <v>0</v>
      </c>
      <c r="AL2428" s="2">
        <f t="shared" si="912"/>
        <v>0</v>
      </c>
      <c r="AM2428" s="2">
        <f t="shared" si="913"/>
        <v>0</v>
      </c>
      <c r="AN2428" s="2">
        <f t="shared" si="914"/>
        <v>0</v>
      </c>
      <c r="AP2428" t="s">
        <v>1470</v>
      </c>
      <c r="AQ2428" t="s">
        <v>92</v>
      </c>
      <c r="AT2428">
        <v>3</v>
      </c>
      <c r="AU2428" s="95">
        <v>40</v>
      </c>
      <c r="AV2428" s="97">
        <v>41</v>
      </c>
      <c r="AW2428" s="100">
        <f t="shared" si="915"/>
        <v>40041</v>
      </c>
      <c r="AY2428" s="7" t="s">
        <v>1461</v>
      </c>
    </row>
    <row r="2429" spans="1:51" ht="13" hidden="1" customHeight="1" outlineLevel="1">
      <c r="A2429" t="s">
        <v>2440</v>
      </c>
      <c r="B2429" t="s">
        <v>92</v>
      </c>
      <c r="C2429" s="1">
        <f t="shared" si="904"/>
        <v>1479</v>
      </c>
      <c r="D2429" s="7">
        <f>IF(N2429&gt;0, RANK(N2429,(N2429:P2429,Q2429:AE2429)),0)</f>
        <v>2</v>
      </c>
      <c r="E2429" s="7">
        <f>IF(O2429&gt;0,RANK(O2429,(N2429:P2429,Q2429:AE2429)),0)</f>
        <v>1</v>
      </c>
      <c r="F2429" s="7">
        <f>IF(P2429&gt;0,RANK(P2429,(N2429:P2429,Q2429:AE2429)),0)</f>
        <v>3</v>
      </c>
      <c r="G2429" s="1">
        <f t="shared" si="905"/>
        <v>1069</v>
      </c>
      <c r="H2429" s="2">
        <f t="shared" si="906"/>
        <v>0.72278566599053418</v>
      </c>
      <c r="I2429" s="2"/>
      <c r="J2429" s="2">
        <f t="shared" si="907"/>
        <v>0.12440838404327248</v>
      </c>
      <c r="K2429" s="2">
        <f t="shared" si="908"/>
        <v>0.84719405003380666</v>
      </c>
      <c r="L2429" s="2">
        <f t="shared" si="909"/>
        <v>2.8397565922920892E-2</v>
      </c>
      <c r="M2429" s="2">
        <f t="shared" si="910"/>
        <v>-2.7755575615628914E-17</v>
      </c>
      <c r="N2429" s="55">
        <v>184</v>
      </c>
      <c r="O2429" s="55">
        <v>1253</v>
      </c>
      <c r="P2429" s="55">
        <v>42</v>
      </c>
      <c r="AG2429" s="7">
        <f>IF(Q2429&gt;0,RANK(Q2429,(N2429:P2429,Q2429:AE2429)),0)</f>
        <v>0</v>
      </c>
      <c r="AH2429" s="7">
        <f>IF(R2429&gt;0,RANK(R2429,(N2429:P2429,Q2429:AE2429)),0)</f>
        <v>0</v>
      </c>
      <c r="AI2429" s="7">
        <f>IF(T2429&gt;0,RANK(T2429,(N2429:P2429,Q2429:AE2429)),0)</f>
        <v>0</v>
      </c>
      <c r="AJ2429" s="7">
        <f>IF(S2429&gt;0,RANK(S2429,(N2429:P2429,Q2429:AE2429)),0)</f>
        <v>0</v>
      </c>
      <c r="AK2429" s="2">
        <f t="shared" si="911"/>
        <v>0</v>
      </c>
      <c r="AL2429" s="2">
        <f t="shared" si="912"/>
        <v>0</v>
      </c>
      <c r="AM2429" s="2">
        <f t="shared" si="913"/>
        <v>0</v>
      </c>
      <c r="AN2429" s="2">
        <f t="shared" si="914"/>
        <v>0</v>
      </c>
      <c r="AP2429" t="s">
        <v>2440</v>
      </c>
      <c r="AQ2429" t="s">
        <v>92</v>
      </c>
      <c r="AT2429">
        <v>3</v>
      </c>
      <c r="AU2429" s="95">
        <v>40</v>
      </c>
      <c r="AV2429" s="97">
        <v>43</v>
      </c>
      <c r="AW2429" s="100">
        <f t="shared" si="915"/>
        <v>40043</v>
      </c>
      <c r="AY2429" s="7" t="s">
        <v>1461</v>
      </c>
    </row>
    <row r="2430" spans="1:51" ht="13" hidden="1" customHeight="1" outlineLevel="1">
      <c r="A2430" t="s">
        <v>556</v>
      </c>
      <c r="B2430" t="s">
        <v>92</v>
      </c>
      <c r="C2430" s="1">
        <f t="shared" si="904"/>
        <v>1246</v>
      </c>
      <c r="D2430" s="7">
        <f>IF(N2430&gt;0, RANK(N2430,(N2430:P2430,Q2430:AE2430)),0)</f>
        <v>2</v>
      </c>
      <c r="E2430" s="7">
        <f>IF(O2430&gt;0,RANK(O2430,(N2430:P2430,Q2430:AE2430)),0)</f>
        <v>1</v>
      </c>
      <c r="F2430" s="7">
        <f>IF(P2430&gt;0,RANK(P2430,(N2430:P2430,Q2430:AE2430)),0)</f>
        <v>3</v>
      </c>
      <c r="G2430" s="1">
        <f t="shared" si="905"/>
        <v>961</v>
      </c>
      <c r="H2430" s="2">
        <f t="shared" si="906"/>
        <v>0.7712680577849117</v>
      </c>
      <c r="I2430" s="2"/>
      <c r="J2430" s="2">
        <f t="shared" si="907"/>
        <v>0.10353130016051364</v>
      </c>
      <c r="K2430" s="2">
        <f t="shared" si="908"/>
        <v>0.8747993579454254</v>
      </c>
      <c r="L2430" s="2">
        <f t="shared" si="909"/>
        <v>2.1669341894060994E-2</v>
      </c>
      <c r="M2430" s="2">
        <f t="shared" si="910"/>
        <v>6.9388939039072284E-18</v>
      </c>
      <c r="N2430" s="55">
        <v>129</v>
      </c>
      <c r="O2430" s="55">
        <v>1090</v>
      </c>
      <c r="P2430" s="55">
        <v>27</v>
      </c>
      <c r="AG2430" s="7">
        <f>IF(Q2430&gt;0,RANK(Q2430,(N2430:P2430,Q2430:AE2430)),0)</f>
        <v>0</v>
      </c>
      <c r="AH2430" s="7">
        <f>IF(R2430&gt;0,RANK(R2430,(N2430:P2430,Q2430:AE2430)),0)</f>
        <v>0</v>
      </c>
      <c r="AI2430" s="7">
        <f>IF(T2430&gt;0,RANK(T2430,(N2430:P2430,Q2430:AE2430)),0)</f>
        <v>0</v>
      </c>
      <c r="AJ2430" s="7">
        <f>IF(S2430&gt;0,RANK(S2430,(N2430:P2430,Q2430:AE2430)),0)</f>
        <v>0</v>
      </c>
      <c r="AK2430" s="2">
        <f t="shared" si="911"/>
        <v>0</v>
      </c>
      <c r="AL2430" s="2">
        <f t="shared" si="912"/>
        <v>0</v>
      </c>
      <c r="AM2430" s="2">
        <f t="shared" si="913"/>
        <v>0</v>
      </c>
      <c r="AN2430" s="2">
        <f t="shared" si="914"/>
        <v>0</v>
      </c>
      <c r="AP2430" t="s">
        <v>556</v>
      </c>
      <c r="AQ2430" t="s">
        <v>92</v>
      </c>
      <c r="AT2430">
        <v>3</v>
      </c>
      <c r="AU2430" s="95">
        <v>40</v>
      </c>
      <c r="AV2430" s="97">
        <v>45</v>
      </c>
      <c r="AW2430" s="100">
        <f t="shared" si="915"/>
        <v>40045</v>
      </c>
      <c r="AY2430" s="7" t="s">
        <v>1461</v>
      </c>
    </row>
    <row r="2431" spans="1:51" ht="13" hidden="1" customHeight="1" outlineLevel="1">
      <c r="A2431" t="s">
        <v>558</v>
      </c>
      <c r="B2431" t="s">
        <v>92</v>
      </c>
      <c r="C2431" s="1">
        <f t="shared" si="904"/>
        <v>12702</v>
      </c>
      <c r="D2431" s="7">
        <f>IF(N2431&gt;0, RANK(N2431,(N2431:P2431,Q2431:AE2431)),0)</f>
        <v>2</v>
      </c>
      <c r="E2431" s="7">
        <f>IF(O2431&gt;0,RANK(O2431,(N2431:P2431,Q2431:AE2431)),0)</f>
        <v>1</v>
      </c>
      <c r="F2431" s="7">
        <f>IF(P2431&gt;0,RANK(P2431,(N2431:P2431,Q2431:AE2431)),0)</f>
        <v>3</v>
      </c>
      <c r="G2431" s="1">
        <f t="shared" si="905"/>
        <v>7542</v>
      </c>
      <c r="H2431" s="2">
        <f t="shared" si="906"/>
        <v>0.59376476145488899</v>
      </c>
      <c r="I2431" s="2"/>
      <c r="J2431" s="2">
        <f t="shared" si="907"/>
        <v>0.18934026137616122</v>
      </c>
      <c r="K2431" s="2">
        <f t="shared" si="908"/>
        <v>0.78310502283105021</v>
      </c>
      <c r="L2431" s="2">
        <f t="shared" si="909"/>
        <v>2.7554715792788537E-2</v>
      </c>
      <c r="M2431" s="2">
        <f t="shared" si="910"/>
        <v>2.7755575615628914E-17</v>
      </c>
      <c r="N2431" s="55">
        <v>2405</v>
      </c>
      <c r="O2431" s="55">
        <v>9947</v>
      </c>
      <c r="P2431" s="55">
        <v>350</v>
      </c>
      <c r="AG2431" s="7">
        <f>IF(Q2431&gt;0,RANK(Q2431,(N2431:P2431,Q2431:AE2431)),0)</f>
        <v>0</v>
      </c>
      <c r="AH2431" s="7">
        <f>IF(R2431&gt;0,RANK(R2431,(N2431:P2431,Q2431:AE2431)),0)</f>
        <v>0</v>
      </c>
      <c r="AI2431" s="7">
        <f>IF(T2431&gt;0,RANK(T2431,(N2431:P2431,Q2431:AE2431)),0)</f>
        <v>0</v>
      </c>
      <c r="AJ2431" s="7">
        <f>IF(S2431&gt;0,RANK(S2431,(N2431:P2431,Q2431:AE2431)),0)</f>
        <v>0</v>
      </c>
      <c r="AK2431" s="2">
        <f t="shared" si="911"/>
        <v>0</v>
      </c>
      <c r="AL2431" s="2">
        <f t="shared" si="912"/>
        <v>0</v>
      </c>
      <c r="AM2431" s="2">
        <f t="shared" si="913"/>
        <v>0</v>
      </c>
      <c r="AN2431" s="2">
        <f t="shared" si="914"/>
        <v>0</v>
      </c>
      <c r="AP2431" t="s">
        <v>558</v>
      </c>
      <c r="AQ2431" t="s">
        <v>92</v>
      </c>
      <c r="AT2431">
        <v>3</v>
      </c>
      <c r="AU2431" s="95">
        <v>40</v>
      </c>
      <c r="AV2431" s="97">
        <v>47</v>
      </c>
      <c r="AW2431" s="100">
        <f t="shared" si="915"/>
        <v>40047</v>
      </c>
      <c r="AY2431" s="7" t="s">
        <v>1461</v>
      </c>
    </row>
    <row r="2432" spans="1:51" ht="13" hidden="1" customHeight="1" outlineLevel="1">
      <c r="A2432" t="s">
        <v>1905</v>
      </c>
      <c r="B2432" t="s">
        <v>92</v>
      </c>
      <c r="C2432" s="1">
        <f t="shared" si="904"/>
        <v>6017</v>
      </c>
      <c r="D2432" s="7">
        <f>IF(N2432&gt;0, RANK(N2432,(N2432:P2432,Q2432:AE2432)),0)</f>
        <v>2</v>
      </c>
      <c r="E2432" s="7">
        <f>IF(O2432&gt;0,RANK(O2432,(N2432:P2432,Q2432:AE2432)),0)</f>
        <v>1</v>
      </c>
      <c r="F2432" s="7">
        <f>IF(P2432&gt;0,RANK(P2432,(N2432:P2432,Q2432:AE2432)),0)</f>
        <v>3</v>
      </c>
      <c r="G2432" s="1">
        <f t="shared" si="905"/>
        <v>2937</v>
      </c>
      <c r="H2432" s="2">
        <f t="shared" si="906"/>
        <v>0.48811700182815354</v>
      </c>
      <c r="I2432" s="2"/>
      <c r="J2432" s="2">
        <f t="shared" si="907"/>
        <v>0.24098387900947316</v>
      </c>
      <c r="K2432" s="2">
        <f t="shared" si="908"/>
        <v>0.7291008808376267</v>
      </c>
      <c r="L2432" s="2">
        <f t="shared" si="909"/>
        <v>2.9915240152900115E-2</v>
      </c>
      <c r="M2432" s="2">
        <f t="shared" si="910"/>
        <v>3.1225022567582528E-17</v>
      </c>
      <c r="N2432" s="55">
        <v>1450</v>
      </c>
      <c r="O2432" s="55">
        <v>4387</v>
      </c>
      <c r="P2432" s="55">
        <v>180</v>
      </c>
      <c r="AG2432" s="7">
        <f>IF(Q2432&gt;0,RANK(Q2432,(N2432:P2432,Q2432:AE2432)),0)</f>
        <v>0</v>
      </c>
      <c r="AH2432" s="7">
        <f>IF(R2432&gt;0,RANK(R2432,(N2432:P2432,Q2432:AE2432)),0)</f>
        <v>0</v>
      </c>
      <c r="AI2432" s="7">
        <f>IF(T2432&gt;0,RANK(T2432,(N2432:P2432,Q2432:AE2432)),0)</f>
        <v>0</v>
      </c>
      <c r="AJ2432" s="7">
        <f>IF(S2432&gt;0,RANK(S2432,(N2432:P2432,Q2432:AE2432)),0)</f>
        <v>0</v>
      </c>
      <c r="AK2432" s="2">
        <f t="shared" si="911"/>
        <v>0</v>
      </c>
      <c r="AL2432" s="2">
        <f t="shared" si="912"/>
        <v>0</v>
      </c>
      <c r="AM2432" s="2">
        <f t="shared" si="913"/>
        <v>0</v>
      </c>
      <c r="AN2432" s="2">
        <f t="shared" si="914"/>
        <v>0</v>
      </c>
      <c r="AP2432" t="s">
        <v>1905</v>
      </c>
      <c r="AQ2432" t="s">
        <v>92</v>
      </c>
      <c r="AT2432">
        <v>3</v>
      </c>
      <c r="AU2432" s="95">
        <v>40</v>
      </c>
      <c r="AV2432" s="97">
        <v>49</v>
      </c>
      <c r="AW2432" s="100">
        <f t="shared" si="915"/>
        <v>40049</v>
      </c>
      <c r="AY2432" s="7" t="s">
        <v>1461</v>
      </c>
    </row>
    <row r="2433" spans="1:51" ht="13" hidden="1" customHeight="1" outlineLevel="1">
      <c r="A2433" t="s">
        <v>1158</v>
      </c>
      <c r="B2433" t="s">
        <v>92</v>
      </c>
      <c r="C2433" s="1">
        <f t="shared" si="904"/>
        <v>12871</v>
      </c>
      <c r="D2433" s="7">
        <f>IF(N2433&gt;0, RANK(N2433,(N2433:P2433,Q2433:AE2433)),0)</f>
        <v>2</v>
      </c>
      <c r="E2433" s="7">
        <f>IF(O2433&gt;0,RANK(O2433,(N2433:P2433,Q2433:AE2433)),0)</f>
        <v>1</v>
      </c>
      <c r="F2433" s="7">
        <f>IF(P2433&gt;0,RANK(P2433,(N2433:P2433,Q2433:AE2433)),0)</f>
        <v>3</v>
      </c>
      <c r="G2433" s="1">
        <f t="shared" si="905"/>
        <v>6927</v>
      </c>
      <c r="H2433" s="2">
        <f t="shared" si="906"/>
        <v>0.53818662108616266</v>
      </c>
      <c r="I2433" s="2"/>
      <c r="J2433" s="2">
        <f t="shared" si="907"/>
        <v>0.21148317924015228</v>
      </c>
      <c r="K2433" s="2">
        <f t="shared" si="908"/>
        <v>0.74966980032631492</v>
      </c>
      <c r="L2433" s="2">
        <f t="shared" si="909"/>
        <v>3.8847020433532747E-2</v>
      </c>
      <c r="M2433" s="2">
        <f t="shared" si="910"/>
        <v>8.3266726846886741E-17</v>
      </c>
      <c r="N2433" s="55">
        <v>2722</v>
      </c>
      <c r="O2433" s="55">
        <v>9649</v>
      </c>
      <c r="P2433" s="55">
        <v>500</v>
      </c>
      <c r="AG2433" s="7">
        <f>IF(Q2433&gt;0,RANK(Q2433,(N2433:P2433,Q2433:AE2433)),0)</f>
        <v>0</v>
      </c>
      <c r="AH2433" s="7">
        <f>IF(R2433&gt;0,RANK(R2433,(N2433:P2433,Q2433:AE2433)),0)</f>
        <v>0</v>
      </c>
      <c r="AI2433" s="7">
        <f>IF(T2433&gt;0,RANK(T2433,(N2433:P2433,Q2433:AE2433)),0)</f>
        <v>0</v>
      </c>
      <c r="AJ2433" s="7">
        <f>IF(S2433&gt;0,RANK(S2433,(N2433:P2433,Q2433:AE2433)),0)</f>
        <v>0</v>
      </c>
      <c r="AK2433" s="2">
        <f t="shared" si="911"/>
        <v>0</v>
      </c>
      <c r="AL2433" s="2">
        <f t="shared" si="912"/>
        <v>0</v>
      </c>
      <c r="AM2433" s="2">
        <f t="shared" si="913"/>
        <v>0</v>
      </c>
      <c r="AN2433" s="2">
        <f t="shared" si="914"/>
        <v>0</v>
      </c>
      <c r="AP2433" t="s">
        <v>1158</v>
      </c>
      <c r="AQ2433" t="s">
        <v>92</v>
      </c>
      <c r="AT2433">
        <v>3</v>
      </c>
      <c r="AU2433" s="95">
        <v>40</v>
      </c>
      <c r="AV2433" s="97">
        <v>51</v>
      </c>
      <c r="AW2433" s="100">
        <f t="shared" si="915"/>
        <v>40051</v>
      </c>
      <c r="AY2433" s="7" t="s">
        <v>1461</v>
      </c>
    </row>
    <row r="2434" spans="1:51" ht="13" hidden="1" customHeight="1" outlineLevel="1">
      <c r="A2434" t="s">
        <v>1377</v>
      </c>
      <c r="B2434" t="s">
        <v>92</v>
      </c>
      <c r="C2434" s="1">
        <f t="shared" si="904"/>
        <v>1591</v>
      </c>
      <c r="D2434" s="7">
        <f>IF(N2434&gt;0, RANK(N2434,(N2434:P2434,Q2434:AE2434)),0)</f>
        <v>2</v>
      </c>
      <c r="E2434" s="7">
        <f>IF(O2434&gt;0,RANK(O2434,(N2434:P2434,Q2434:AE2434)),0)</f>
        <v>1</v>
      </c>
      <c r="F2434" s="7">
        <f>IF(P2434&gt;0,RANK(P2434,(N2434:P2434,Q2434:AE2434)),0)</f>
        <v>3</v>
      </c>
      <c r="G2434" s="1">
        <f t="shared" si="905"/>
        <v>1011</v>
      </c>
      <c r="H2434" s="2">
        <f t="shared" si="906"/>
        <v>0.63544940289126339</v>
      </c>
      <c r="I2434" s="2"/>
      <c r="J2434" s="2">
        <f t="shared" si="907"/>
        <v>0.16656191074795726</v>
      </c>
      <c r="K2434" s="2">
        <f t="shared" si="908"/>
        <v>0.80201131363922062</v>
      </c>
      <c r="L2434" s="2">
        <f t="shared" si="909"/>
        <v>3.1426775612822123E-2</v>
      </c>
      <c r="M2434" s="2">
        <f t="shared" si="910"/>
        <v>2.0816681711721685E-17</v>
      </c>
      <c r="N2434" s="55">
        <v>265</v>
      </c>
      <c r="O2434" s="55">
        <v>1276</v>
      </c>
      <c r="P2434" s="55">
        <v>50</v>
      </c>
      <c r="AG2434" s="7">
        <f>IF(Q2434&gt;0,RANK(Q2434,(N2434:P2434,Q2434:AE2434)),0)</f>
        <v>0</v>
      </c>
      <c r="AH2434" s="7">
        <f>IF(R2434&gt;0,RANK(R2434,(N2434:P2434,Q2434:AE2434)),0)</f>
        <v>0</v>
      </c>
      <c r="AI2434" s="7">
        <f>IF(T2434&gt;0,RANK(T2434,(N2434:P2434,Q2434:AE2434)),0)</f>
        <v>0</v>
      </c>
      <c r="AJ2434" s="7">
        <f>IF(S2434&gt;0,RANK(S2434,(N2434:P2434,Q2434:AE2434)),0)</f>
        <v>0</v>
      </c>
      <c r="AK2434" s="2">
        <f t="shared" si="911"/>
        <v>0</v>
      </c>
      <c r="AL2434" s="2">
        <f t="shared" si="912"/>
        <v>0</v>
      </c>
      <c r="AM2434" s="2">
        <f t="shared" si="913"/>
        <v>0</v>
      </c>
      <c r="AN2434" s="2">
        <f t="shared" si="914"/>
        <v>0</v>
      </c>
      <c r="AP2434" t="s">
        <v>1377</v>
      </c>
      <c r="AQ2434" t="s">
        <v>92</v>
      </c>
      <c r="AT2434">
        <v>3</v>
      </c>
      <c r="AU2434" s="95">
        <v>40</v>
      </c>
      <c r="AV2434" s="97">
        <v>53</v>
      </c>
      <c r="AW2434" s="100">
        <f t="shared" si="915"/>
        <v>40053</v>
      </c>
      <c r="AY2434" s="7" t="s">
        <v>1461</v>
      </c>
    </row>
    <row r="2435" spans="1:51" ht="13" hidden="1" customHeight="1" outlineLevel="1">
      <c r="A2435" t="s">
        <v>1212</v>
      </c>
      <c r="B2435" t="s">
        <v>92</v>
      </c>
      <c r="C2435" s="1">
        <f t="shared" si="904"/>
        <v>1466</v>
      </c>
      <c r="D2435" s="7">
        <f>IF(N2435&gt;0, RANK(N2435,(N2435:P2435,Q2435:AE2435)),0)</f>
        <v>2</v>
      </c>
      <c r="E2435" s="7">
        <f>IF(O2435&gt;0,RANK(O2435,(N2435:P2435,Q2435:AE2435)),0)</f>
        <v>1</v>
      </c>
      <c r="F2435" s="7">
        <f>IF(P2435&gt;0,RANK(P2435,(N2435:P2435,Q2435:AE2435)),0)</f>
        <v>3</v>
      </c>
      <c r="G2435" s="1">
        <f t="shared" si="905"/>
        <v>696</v>
      </c>
      <c r="H2435" s="2">
        <f t="shared" si="906"/>
        <v>0.47476125511596179</v>
      </c>
      <c r="I2435" s="2"/>
      <c r="J2435" s="2">
        <f t="shared" si="907"/>
        <v>0.24556616643929058</v>
      </c>
      <c r="K2435" s="2">
        <f t="shared" si="908"/>
        <v>0.72032742155525242</v>
      </c>
      <c r="L2435" s="2">
        <f t="shared" si="909"/>
        <v>3.4106412005457026E-2</v>
      </c>
      <c r="M2435" s="2">
        <f t="shared" si="910"/>
        <v>2.7755575615628914E-17</v>
      </c>
      <c r="N2435" s="55">
        <v>360</v>
      </c>
      <c r="O2435" s="55">
        <v>1056</v>
      </c>
      <c r="P2435" s="55">
        <v>50</v>
      </c>
      <c r="AG2435" s="7">
        <f>IF(Q2435&gt;0,RANK(Q2435,(N2435:P2435,Q2435:AE2435)),0)</f>
        <v>0</v>
      </c>
      <c r="AH2435" s="7">
        <f>IF(R2435&gt;0,RANK(R2435,(N2435:P2435,Q2435:AE2435)),0)</f>
        <v>0</v>
      </c>
      <c r="AI2435" s="7">
        <f>IF(T2435&gt;0,RANK(T2435,(N2435:P2435,Q2435:AE2435)),0)</f>
        <v>0</v>
      </c>
      <c r="AJ2435" s="7">
        <f>IF(S2435&gt;0,RANK(S2435,(N2435:P2435,Q2435:AE2435)),0)</f>
        <v>0</v>
      </c>
      <c r="AK2435" s="2">
        <f t="shared" si="911"/>
        <v>0</v>
      </c>
      <c r="AL2435" s="2">
        <f t="shared" si="912"/>
        <v>0</v>
      </c>
      <c r="AM2435" s="2">
        <f t="shared" si="913"/>
        <v>0</v>
      </c>
      <c r="AN2435" s="2">
        <f t="shared" si="914"/>
        <v>0</v>
      </c>
      <c r="AP2435" t="s">
        <v>1212</v>
      </c>
      <c r="AQ2435" t="s">
        <v>92</v>
      </c>
      <c r="AT2435">
        <v>3</v>
      </c>
      <c r="AU2435" s="95">
        <v>40</v>
      </c>
      <c r="AV2435" s="97">
        <v>55</v>
      </c>
      <c r="AW2435" s="100">
        <f t="shared" si="915"/>
        <v>40055</v>
      </c>
      <c r="AY2435" s="7" t="s">
        <v>1461</v>
      </c>
    </row>
    <row r="2436" spans="1:51" ht="13" hidden="1" customHeight="1" outlineLevel="1">
      <c r="A2436" t="s">
        <v>506</v>
      </c>
      <c r="B2436" t="s">
        <v>92</v>
      </c>
      <c r="C2436" s="1">
        <f t="shared" si="904"/>
        <v>683</v>
      </c>
      <c r="D2436" s="7">
        <f>IF(N2436&gt;0, RANK(N2436,(N2436:P2436,Q2436:AE2436)),0)</f>
        <v>2</v>
      </c>
      <c r="E2436" s="7">
        <f>IF(O2436&gt;0,RANK(O2436,(N2436:P2436,Q2436:AE2436)),0)</f>
        <v>1</v>
      </c>
      <c r="F2436" s="7">
        <f>IF(P2436&gt;0,RANK(P2436,(N2436:P2436,Q2436:AE2436)),0)</f>
        <v>3</v>
      </c>
      <c r="G2436" s="1">
        <f t="shared" si="905"/>
        <v>378</v>
      </c>
      <c r="H2436" s="2">
        <f t="shared" si="906"/>
        <v>0.55344070278184476</v>
      </c>
      <c r="I2436" s="2"/>
      <c r="J2436" s="2">
        <f t="shared" si="907"/>
        <v>0.20937042459736457</v>
      </c>
      <c r="K2436" s="2">
        <f t="shared" si="908"/>
        <v>0.76281112737920942</v>
      </c>
      <c r="L2436" s="2">
        <f t="shared" si="909"/>
        <v>2.7818448023426062E-2</v>
      </c>
      <c r="M2436" s="2">
        <f t="shared" si="910"/>
        <v>-2.7755575615628914E-17</v>
      </c>
      <c r="N2436" s="55">
        <v>143</v>
      </c>
      <c r="O2436" s="55">
        <v>521</v>
      </c>
      <c r="P2436" s="55">
        <v>19</v>
      </c>
      <c r="AG2436" s="7">
        <f>IF(Q2436&gt;0,RANK(Q2436,(N2436:P2436,Q2436:AE2436)),0)</f>
        <v>0</v>
      </c>
      <c r="AH2436" s="7">
        <f>IF(R2436&gt;0,RANK(R2436,(N2436:P2436,Q2436:AE2436)),0)</f>
        <v>0</v>
      </c>
      <c r="AI2436" s="7">
        <f>IF(T2436&gt;0,RANK(T2436,(N2436:P2436,Q2436:AE2436)),0)</f>
        <v>0</v>
      </c>
      <c r="AJ2436" s="7">
        <f>IF(S2436&gt;0,RANK(S2436,(N2436:P2436,Q2436:AE2436)),0)</f>
        <v>0</v>
      </c>
      <c r="AK2436" s="2">
        <f t="shared" si="911"/>
        <v>0</v>
      </c>
      <c r="AL2436" s="2">
        <f t="shared" si="912"/>
        <v>0</v>
      </c>
      <c r="AM2436" s="2">
        <f t="shared" si="913"/>
        <v>0</v>
      </c>
      <c r="AN2436" s="2">
        <f t="shared" si="914"/>
        <v>0</v>
      </c>
      <c r="AP2436" t="s">
        <v>506</v>
      </c>
      <c r="AQ2436" t="s">
        <v>92</v>
      </c>
      <c r="AT2436">
        <v>3</v>
      </c>
      <c r="AU2436" s="95">
        <v>40</v>
      </c>
      <c r="AV2436" s="97">
        <v>57</v>
      </c>
      <c r="AW2436" s="100">
        <f t="shared" si="915"/>
        <v>40057</v>
      </c>
      <c r="AY2436" s="7" t="s">
        <v>1461</v>
      </c>
    </row>
    <row r="2437" spans="1:51" ht="13" hidden="1" customHeight="1" outlineLevel="1">
      <c r="A2437" t="s">
        <v>1033</v>
      </c>
      <c r="B2437" t="s">
        <v>92</v>
      </c>
      <c r="C2437" s="1">
        <f t="shared" si="904"/>
        <v>1076</v>
      </c>
      <c r="D2437" s="7">
        <f>IF(N2437&gt;0, RANK(N2437,(N2437:P2437,Q2437:AE2437)),0)</f>
        <v>2</v>
      </c>
      <c r="E2437" s="7">
        <f>IF(O2437&gt;0,RANK(O2437,(N2437:P2437,Q2437:AE2437)),0)</f>
        <v>1</v>
      </c>
      <c r="F2437" s="7">
        <f>IF(P2437&gt;0,RANK(P2437,(N2437:P2437,Q2437:AE2437)),0)</f>
        <v>3</v>
      </c>
      <c r="G2437" s="1">
        <f t="shared" si="905"/>
        <v>817</v>
      </c>
      <c r="H2437" s="2">
        <f t="shared" si="906"/>
        <v>0.75929368029739774</v>
      </c>
      <c r="I2437" s="2"/>
      <c r="J2437" s="2">
        <f t="shared" si="907"/>
        <v>9.9442379182156135E-2</v>
      </c>
      <c r="K2437" s="2">
        <f t="shared" si="908"/>
        <v>0.85873605947955389</v>
      </c>
      <c r="L2437" s="2">
        <f t="shared" si="909"/>
        <v>4.1821561338289966E-2</v>
      </c>
      <c r="M2437" s="2">
        <f t="shared" si="910"/>
        <v>-6.9388939039072284E-18</v>
      </c>
      <c r="N2437" s="55">
        <v>107</v>
      </c>
      <c r="O2437" s="55">
        <v>924</v>
      </c>
      <c r="P2437" s="55">
        <v>45</v>
      </c>
      <c r="AG2437" s="7">
        <f>IF(Q2437&gt;0,RANK(Q2437,(N2437:P2437,Q2437:AE2437)),0)</f>
        <v>0</v>
      </c>
      <c r="AH2437" s="7">
        <f>IF(R2437&gt;0,RANK(R2437,(N2437:P2437,Q2437:AE2437)),0)</f>
        <v>0</v>
      </c>
      <c r="AI2437" s="7">
        <f>IF(T2437&gt;0,RANK(T2437,(N2437:P2437,Q2437:AE2437)),0)</f>
        <v>0</v>
      </c>
      <c r="AJ2437" s="7">
        <f>IF(S2437&gt;0,RANK(S2437,(N2437:P2437,Q2437:AE2437)),0)</f>
        <v>0</v>
      </c>
      <c r="AK2437" s="2">
        <f t="shared" si="911"/>
        <v>0</v>
      </c>
      <c r="AL2437" s="2">
        <f t="shared" si="912"/>
        <v>0</v>
      </c>
      <c r="AM2437" s="2">
        <f t="shared" si="913"/>
        <v>0</v>
      </c>
      <c r="AN2437" s="2">
        <f t="shared" si="914"/>
        <v>0</v>
      </c>
      <c r="AP2437" t="s">
        <v>1033</v>
      </c>
      <c r="AQ2437" t="s">
        <v>92</v>
      </c>
      <c r="AT2437">
        <v>3</v>
      </c>
      <c r="AU2437" s="95">
        <v>40</v>
      </c>
      <c r="AV2437" s="97">
        <v>59</v>
      </c>
      <c r="AW2437" s="100">
        <f t="shared" si="915"/>
        <v>40059</v>
      </c>
      <c r="AY2437" s="7" t="s">
        <v>1461</v>
      </c>
    </row>
    <row r="2438" spans="1:51" ht="13" hidden="1" customHeight="1" outlineLevel="1">
      <c r="A2438" t="s">
        <v>2478</v>
      </c>
      <c r="B2438" t="s">
        <v>92</v>
      </c>
      <c r="C2438" s="1">
        <f t="shared" si="904"/>
        <v>2461</v>
      </c>
      <c r="D2438" s="7">
        <f>IF(N2438&gt;0, RANK(N2438,(N2438:P2438,Q2438:AE2438)),0)</f>
        <v>2</v>
      </c>
      <c r="E2438" s="7">
        <f>IF(O2438&gt;0,RANK(O2438,(N2438:P2438,Q2438:AE2438)),0)</f>
        <v>1</v>
      </c>
      <c r="F2438" s="7">
        <f>IF(P2438&gt;0,RANK(P2438,(N2438:P2438,Q2438:AE2438)),0)</f>
        <v>3</v>
      </c>
      <c r="G2438" s="1">
        <f t="shared" si="905"/>
        <v>932</v>
      </c>
      <c r="H2438" s="2">
        <f t="shared" si="906"/>
        <v>0.37870784234051197</v>
      </c>
      <c r="I2438" s="2"/>
      <c r="J2438" s="2">
        <f t="shared" si="907"/>
        <v>0.29500203169443318</v>
      </c>
      <c r="K2438" s="2">
        <f t="shared" si="908"/>
        <v>0.6737098740349452</v>
      </c>
      <c r="L2438" s="2">
        <f t="shared" si="909"/>
        <v>3.1288094270621701E-2</v>
      </c>
      <c r="M2438" s="2">
        <f t="shared" si="910"/>
        <v>-7.6327832942979512E-17</v>
      </c>
      <c r="N2438" s="55">
        <v>726</v>
      </c>
      <c r="O2438" s="55">
        <v>1658</v>
      </c>
      <c r="P2438" s="55">
        <v>77</v>
      </c>
      <c r="AG2438" s="7">
        <f>IF(Q2438&gt;0,RANK(Q2438,(N2438:P2438,Q2438:AE2438)),0)</f>
        <v>0</v>
      </c>
      <c r="AH2438" s="7">
        <f>IF(R2438&gt;0,RANK(R2438,(N2438:P2438,Q2438:AE2438)),0)</f>
        <v>0</v>
      </c>
      <c r="AI2438" s="7">
        <f>IF(T2438&gt;0,RANK(T2438,(N2438:P2438,Q2438:AE2438)),0)</f>
        <v>0</v>
      </c>
      <c r="AJ2438" s="7">
        <f>IF(S2438&gt;0,RANK(S2438,(N2438:P2438,Q2438:AE2438)),0)</f>
        <v>0</v>
      </c>
      <c r="AK2438" s="2">
        <f t="shared" si="911"/>
        <v>0</v>
      </c>
      <c r="AL2438" s="2">
        <f t="shared" si="912"/>
        <v>0</v>
      </c>
      <c r="AM2438" s="2">
        <f t="shared" si="913"/>
        <v>0</v>
      </c>
      <c r="AN2438" s="2">
        <f t="shared" si="914"/>
        <v>0</v>
      </c>
      <c r="AP2438" t="s">
        <v>2478</v>
      </c>
      <c r="AQ2438" t="s">
        <v>92</v>
      </c>
      <c r="AT2438">
        <v>3</v>
      </c>
      <c r="AU2438" s="95">
        <v>40</v>
      </c>
      <c r="AV2438" s="97">
        <v>61</v>
      </c>
      <c r="AW2438" s="100">
        <f t="shared" si="915"/>
        <v>40061</v>
      </c>
      <c r="AY2438" s="7" t="s">
        <v>1461</v>
      </c>
    </row>
    <row r="2439" spans="1:51" ht="13" hidden="1" customHeight="1" outlineLevel="1">
      <c r="A2439" t="s">
        <v>2106</v>
      </c>
      <c r="B2439" t="s">
        <v>92</v>
      </c>
      <c r="C2439" s="1">
        <f t="shared" si="904"/>
        <v>2899</v>
      </c>
      <c r="D2439" s="7">
        <f>IF(N2439&gt;0, RANK(N2439,(N2439:P2439,Q2439:AE2439)),0)</f>
        <v>2</v>
      </c>
      <c r="E2439" s="7">
        <f>IF(O2439&gt;0,RANK(O2439,(N2439:P2439,Q2439:AE2439)),0)</f>
        <v>1</v>
      </c>
      <c r="F2439" s="7">
        <f>IF(P2439&gt;0,RANK(P2439,(N2439:P2439,Q2439:AE2439)),0)</f>
        <v>3</v>
      </c>
      <c r="G2439" s="1">
        <f t="shared" si="905"/>
        <v>1139</v>
      </c>
      <c r="H2439" s="2">
        <f t="shared" si="906"/>
        <v>0.39289410141428077</v>
      </c>
      <c r="I2439" s="2"/>
      <c r="J2439" s="2">
        <f t="shared" si="907"/>
        <v>0.28803035529492926</v>
      </c>
      <c r="K2439" s="2">
        <f t="shared" si="908"/>
        <v>0.68092445670921009</v>
      </c>
      <c r="L2439" s="2">
        <f t="shared" si="909"/>
        <v>3.1045187995860642E-2</v>
      </c>
      <c r="M2439" s="2">
        <f t="shared" si="910"/>
        <v>3.4694469519536142E-18</v>
      </c>
      <c r="N2439" s="55">
        <v>835</v>
      </c>
      <c r="O2439" s="55">
        <v>1974</v>
      </c>
      <c r="P2439" s="55">
        <v>90</v>
      </c>
      <c r="AG2439" s="7">
        <f>IF(Q2439&gt;0,RANK(Q2439,(N2439:P2439,Q2439:AE2439)),0)</f>
        <v>0</v>
      </c>
      <c r="AH2439" s="7">
        <f>IF(R2439&gt;0,RANK(R2439,(N2439:P2439,Q2439:AE2439)),0)</f>
        <v>0</v>
      </c>
      <c r="AI2439" s="7">
        <f>IF(T2439&gt;0,RANK(T2439,(N2439:P2439,Q2439:AE2439)),0)</f>
        <v>0</v>
      </c>
      <c r="AJ2439" s="7">
        <f>IF(S2439&gt;0,RANK(S2439,(N2439:P2439,Q2439:AE2439)),0)</f>
        <v>0</v>
      </c>
      <c r="AK2439" s="2">
        <f t="shared" si="911"/>
        <v>0</v>
      </c>
      <c r="AL2439" s="2">
        <f t="shared" si="912"/>
        <v>0</v>
      </c>
      <c r="AM2439" s="2">
        <f t="shared" si="913"/>
        <v>0</v>
      </c>
      <c r="AN2439" s="2">
        <f t="shared" si="914"/>
        <v>0</v>
      </c>
      <c r="AP2439" t="s">
        <v>2106</v>
      </c>
      <c r="AQ2439" t="s">
        <v>92</v>
      </c>
      <c r="AT2439">
        <v>3</v>
      </c>
      <c r="AU2439" s="95">
        <v>40</v>
      </c>
      <c r="AV2439" s="97">
        <v>63</v>
      </c>
      <c r="AW2439" s="100">
        <f t="shared" si="915"/>
        <v>40063</v>
      </c>
      <c r="AY2439" s="7" t="s">
        <v>1461</v>
      </c>
    </row>
    <row r="2440" spans="1:51" ht="13" hidden="1" customHeight="1" outlineLevel="1">
      <c r="A2440" t="s">
        <v>2196</v>
      </c>
      <c r="B2440" t="s">
        <v>92</v>
      </c>
      <c r="C2440" s="1">
        <f t="shared" ref="C2440:C2471" si="916">SUM(N2440:AE2440)</f>
        <v>4200</v>
      </c>
      <c r="D2440" s="7">
        <f>IF(N2440&gt;0, RANK(N2440,(N2440:P2440,Q2440:AE2440)),0)</f>
        <v>2</v>
      </c>
      <c r="E2440" s="7">
        <f>IF(O2440&gt;0,RANK(O2440,(N2440:P2440,Q2440:AE2440)),0)</f>
        <v>1</v>
      </c>
      <c r="F2440" s="7">
        <f>IF(P2440&gt;0,RANK(P2440,(N2440:P2440,Q2440:AE2440)),0)</f>
        <v>3</v>
      </c>
      <c r="G2440" s="1">
        <f t="shared" si="905"/>
        <v>2761</v>
      </c>
      <c r="H2440" s="2">
        <f t="shared" si="906"/>
        <v>0.6573809523809524</v>
      </c>
      <c r="I2440" s="2"/>
      <c r="J2440" s="2">
        <f t="shared" ref="J2440:J2471" si="917">IF($C2440=0,"-",N2440/$C2440)</f>
        <v>0.15904761904761905</v>
      </c>
      <c r="K2440" s="2">
        <f t="shared" ref="K2440:K2471" si="918">IF($C2440=0,"-",O2440/$C2440)</f>
        <v>0.81642857142857139</v>
      </c>
      <c r="L2440" s="2">
        <f t="shared" ref="L2440:L2471" si="919">IF($C2440=0,"-",P2440/$C2440)</f>
        <v>2.4523809523809524E-2</v>
      </c>
      <c r="M2440" s="2">
        <f t="shared" si="910"/>
        <v>-2.0816681711721685E-17</v>
      </c>
      <c r="N2440" s="55">
        <v>668</v>
      </c>
      <c r="O2440" s="55">
        <v>3429</v>
      </c>
      <c r="P2440" s="55">
        <v>103</v>
      </c>
      <c r="AG2440" s="7">
        <f>IF(Q2440&gt;0,RANK(Q2440,(N2440:P2440,Q2440:AE2440)),0)</f>
        <v>0</v>
      </c>
      <c r="AH2440" s="7">
        <f>IF(R2440&gt;0,RANK(R2440,(N2440:P2440,Q2440:AE2440)),0)</f>
        <v>0</v>
      </c>
      <c r="AI2440" s="7">
        <f>IF(T2440&gt;0,RANK(T2440,(N2440:P2440,Q2440:AE2440)),0)</f>
        <v>0</v>
      </c>
      <c r="AJ2440" s="7">
        <f>IF(S2440&gt;0,RANK(S2440,(N2440:P2440,Q2440:AE2440)),0)</f>
        <v>0</v>
      </c>
      <c r="AK2440" s="2">
        <f t="shared" ref="AK2440:AK2471" si="920">IF($C2440=0,"-",Q2440/$C2440)</f>
        <v>0</v>
      </c>
      <c r="AL2440" s="2">
        <f t="shared" ref="AL2440:AL2471" si="921">IF($C2440=0,"-",R2440/$C2440)</f>
        <v>0</v>
      </c>
      <c r="AM2440" s="2">
        <f t="shared" ref="AM2440:AM2471" si="922">IF($C2440=0,"-",T2440/$C2440)</f>
        <v>0</v>
      </c>
      <c r="AN2440" s="2">
        <f t="shared" ref="AN2440:AN2471" si="923">IF($C2440=0,"-",S2440/$C2440)</f>
        <v>0</v>
      </c>
      <c r="AP2440" t="s">
        <v>2196</v>
      </c>
      <c r="AQ2440" t="s">
        <v>92</v>
      </c>
      <c r="AT2440">
        <v>3</v>
      </c>
      <c r="AU2440" s="95">
        <v>40</v>
      </c>
      <c r="AV2440" s="97">
        <v>65</v>
      </c>
      <c r="AW2440" s="100">
        <f t="shared" si="915"/>
        <v>40065</v>
      </c>
      <c r="AY2440" s="7" t="s">
        <v>1461</v>
      </c>
    </row>
    <row r="2441" spans="1:51" ht="13" hidden="1" customHeight="1" outlineLevel="1">
      <c r="A2441" t="s">
        <v>1268</v>
      </c>
      <c r="B2441" t="s">
        <v>92</v>
      </c>
      <c r="C2441" s="1">
        <f t="shared" si="916"/>
        <v>1219</v>
      </c>
      <c r="D2441" s="7">
        <f>IF(N2441&gt;0, RANK(N2441,(N2441:P2441,Q2441:AE2441)),0)</f>
        <v>2</v>
      </c>
      <c r="E2441" s="7">
        <f>IF(O2441&gt;0,RANK(O2441,(N2441:P2441,Q2441:AE2441)),0)</f>
        <v>1</v>
      </c>
      <c r="F2441" s="7">
        <f>IF(P2441&gt;0,RANK(P2441,(N2441:P2441,Q2441:AE2441)),0)</f>
        <v>3</v>
      </c>
      <c r="G2441" s="1">
        <f t="shared" si="905"/>
        <v>509</v>
      </c>
      <c r="H2441" s="2">
        <f t="shared" si="906"/>
        <v>0.41755537325676784</v>
      </c>
      <c r="I2441" s="2"/>
      <c r="J2441" s="2">
        <f t="shared" si="917"/>
        <v>0.26825266611977028</v>
      </c>
      <c r="K2441" s="2">
        <f t="shared" si="918"/>
        <v>0.68580803937653811</v>
      </c>
      <c r="L2441" s="2">
        <f t="shared" si="919"/>
        <v>4.5939294503691552E-2</v>
      </c>
      <c r="M2441" s="2">
        <f t="shared" si="910"/>
        <v>5.5511151231257827E-17</v>
      </c>
      <c r="N2441" s="55">
        <v>327</v>
      </c>
      <c r="O2441" s="55">
        <v>836</v>
      </c>
      <c r="P2441" s="55">
        <v>56</v>
      </c>
      <c r="AG2441" s="7">
        <f>IF(Q2441&gt;0,RANK(Q2441,(N2441:P2441,Q2441:AE2441)),0)</f>
        <v>0</v>
      </c>
      <c r="AH2441" s="7">
        <f>IF(R2441&gt;0,RANK(R2441,(N2441:P2441,Q2441:AE2441)),0)</f>
        <v>0</v>
      </c>
      <c r="AI2441" s="7">
        <f>IF(T2441&gt;0,RANK(T2441,(N2441:P2441,Q2441:AE2441)),0)</f>
        <v>0</v>
      </c>
      <c r="AJ2441" s="7">
        <f>IF(S2441&gt;0,RANK(S2441,(N2441:P2441,Q2441:AE2441)),0)</f>
        <v>0</v>
      </c>
      <c r="AK2441" s="2">
        <f t="shared" si="920"/>
        <v>0</v>
      </c>
      <c r="AL2441" s="2">
        <f t="shared" si="921"/>
        <v>0</v>
      </c>
      <c r="AM2441" s="2">
        <f t="shared" si="922"/>
        <v>0</v>
      </c>
      <c r="AN2441" s="2">
        <f t="shared" si="923"/>
        <v>0</v>
      </c>
      <c r="AP2441" t="s">
        <v>1268</v>
      </c>
      <c r="AQ2441" t="s">
        <v>92</v>
      </c>
      <c r="AT2441">
        <v>3</v>
      </c>
      <c r="AU2441" s="95">
        <v>40</v>
      </c>
      <c r="AV2441" s="97">
        <v>67</v>
      </c>
      <c r="AW2441" s="100">
        <f t="shared" si="915"/>
        <v>40067</v>
      </c>
      <c r="AY2441" s="7" t="s">
        <v>1461</v>
      </c>
    </row>
    <row r="2442" spans="1:51" ht="13" hidden="1" customHeight="1" outlineLevel="1">
      <c r="A2442" t="s">
        <v>323</v>
      </c>
      <c r="B2442" t="s">
        <v>92</v>
      </c>
      <c r="C2442" s="1">
        <f t="shared" si="916"/>
        <v>2320</v>
      </c>
      <c r="D2442" s="7">
        <f>IF(N2442&gt;0, RANK(N2442,(N2442:P2442,Q2442:AE2442)),0)</f>
        <v>2</v>
      </c>
      <c r="E2442" s="7">
        <f>IF(O2442&gt;0,RANK(O2442,(N2442:P2442,Q2442:AE2442)),0)</f>
        <v>1</v>
      </c>
      <c r="F2442" s="7">
        <f>IF(P2442&gt;0,RANK(P2442,(N2442:P2442,Q2442:AE2442)),0)</f>
        <v>3</v>
      </c>
      <c r="G2442" s="1">
        <f t="shared" si="905"/>
        <v>793</v>
      </c>
      <c r="H2442" s="2">
        <f t="shared" si="906"/>
        <v>0.34181034482758621</v>
      </c>
      <c r="I2442" s="2"/>
      <c r="J2442" s="2">
        <f t="shared" si="917"/>
        <v>0.30258620689655175</v>
      </c>
      <c r="K2442" s="2">
        <f t="shared" si="918"/>
        <v>0.6443965517241379</v>
      </c>
      <c r="L2442" s="2">
        <f t="shared" si="919"/>
        <v>5.3017241379310347E-2</v>
      </c>
      <c r="M2442" s="2">
        <f t="shared" si="910"/>
        <v>6.2450045135165055E-17</v>
      </c>
      <c r="N2442" s="55">
        <v>702</v>
      </c>
      <c r="O2442" s="55">
        <v>1495</v>
      </c>
      <c r="P2442" s="55">
        <v>123</v>
      </c>
      <c r="AG2442" s="7">
        <f>IF(Q2442&gt;0,RANK(Q2442,(N2442:P2442,Q2442:AE2442)),0)</f>
        <v>0</v>
      </c>
      <c r="AH2442" s="7">
        <f>IF(R2442&gt;0,RANK(R2442,(N2442:P2442,Q2442:AE2442)),0)</f>
        <v>0</v>
      </c>
      <c r="AI2442" s="7">
        <f>IF(T2442&gt;0,RANK(T2442,(N2442:P2442,Q2442:AE2442)),0)</f>
        <v>0</v>
      </c>
      <c r="AJ2442" s="7">
        <f>IF(S2442&gt;0,RANK(S2442,(N2442:P2442,Q2442:AE2442)),0)</f>
        <v>0</v>
      </c>
      <c r="AK2442" s="2">
        <f t="shared" si="920"/>
        <v>0</v>
      </c>
      <c r="AL2442" s="2">
        <f t="shared" si="921"/>
        <v>0</v>
      </c>
      <c r="AM2442" s="2">
        <f t="shared" si="922"/>
        <v>0</v>
      </c>
      <c r="AN2442" s="2">
        <f t="shared" si="923"/>
        <v>0</v>
      </c>
      <c r="AP2442" t="s">
        <v>323</v>
      </c>
      <c r="AQ2442" t="s">
        <v>92</v>
      </c>
      <c r="AT2442">
        <v>3</v>
      </c>
      <c r="AU2442" s="95">
        <v>40</v>
      </c>
      <c r="AV2442" s="97">
        <v>69</v>
      </c>
      <c r="AW2442" s="100">
        <f t="shared" si="915"/>
        <v>40069</v>
      </c>
      <c r="AY2442" s="7" t="s">
        <v>1461</v>
      </c>
    </row>
    <row r="2443" spans="1:51" ht="13" hidden="1" customHeight="1" outlineLevel="1">
      <c r="A2443" t="s">
        <v>1035</v>
      </c>
      <c r="B2443" t="s">
        <v>92</v>
      </c>
      <c r="C2443" s="1">
        <f t="shared" si="916"/>
        <v>9949</v>
      </c>
      <c r="D2443" s="7">
        <f>IF(N2443&gt;0, RANK(N2443,(N2443:P2443,Q2443:AE2443)),0)</f>
        <v>2</v>
      </c>
      <c r="E2443" s="7">
        <f>IF(O2443&gt;0,RANK(O2443,(N2443:P2443,Q2443:AE2443)),0)</f>
        <v>1</v>
      </c>
      <c r="F2443" s="7">
        <f>IF(P2443&gt;0,RANK(P2443,(N2443:P2443,Q2443:AE2443)),0)</f>
        <v>3</v>
      </c>
      <c r="G2443" s="1">
        <f t="shared" si="905"/>
        <v>5063</v>
      </c>
      <c r="H2443" s="2">
        <f t="shared" si="906"/>
        <v>0.50889536636847921</v>
      </c>
      <c r="I2443" s="2"/>
      <c r="J2443" s="2">
        <f t="shared" si="917"/>
        <v>0.2280631219218012</v>
      </c>
      <c r="K2443" s="2">
        <f t="shared" si="918"/>
        <v>0.73695848829028043</v>
      </c>
      <c r="L2443" s="2">
        <f t="shared" si="919"/>
        <v>3.4978389787918382E-2</v>
      </c>
      <c r="M2443" s="2">
        <f t="shared" si="910"/>
        <v>-4.163336342344337E-17</v>
      </c>
      <c r="N2443" s="55">
        <v>2269</v>
      </c>
      <c r="O2443" s="55">
        <v>7332</v>
      </c>
      <c r="P2443" s="55">
        <v>348</v>
      </c>
      <c r="AG2443" s="7">
        <f>IF(Q2443&gt;0,RANK(Q2443,(N2443:P2443,Q2443:AE2443)),0)</f>
        <v>0</v>
      </c>
      <c r="AH2443" s="7">
        <f>IF(R2443&gt;0,RANK(R2443,(N2443:P2443,Q2443:AE2443)),0)</f>
        <v>0</v>
      </c>
      <c r="AI2443" s="7">
        <f>IF(T2443&gt;0,RANK(T2443,(N2443:P2443,Q2443:AE2443)),0)</f>
        <v>0</v>
      </c>
      <c r="AJ2443" s="7">
        <f>IF(S2443&gt;0,RANK(S2443,(N2443:P2443,Q2443:AE2443)),0)</f>
        <v>0</v>
      </c>
      <c r="AK2443" s="2">
        <f t="shared" si="920"/>
        <v>0</v>
      </c>
      <c r="AL2443" s="2">
        <f t="shared" si="921"/>
        <v>0</v>
      </c>
      <c r="AM2443" s="2">
        <f t="shared" si="922"/>
        <v>0</v>
      </c>
      <c r="AN2443" s="2">
        <f t="shared" si="923"/>
        <v>0</v>
      </c>
      <c r="AP2443" t="s">
        <v>1035</v>
      </c>
      <c r="AQ2443" t="s">
        <v>92</v>
      </c>
      <c r="AT2443">
        <v>3</v>
      </c>
      <c r="AU2443" s="95">
        <v>40</v>
      </c>
      <c r="AV2443" s="97">
        <v>71</v>
      </c>
      <c r="AW2443" s="100">
        <f t="shared" si="915"/>
        <v>40071</v>
      </c>
      <c r="AY2443" s="7" t="s">
        <v>1461</v>
      </c>
    </row>
    <row r="2444" spans="1:51" ht="13" hidden="1" customHeight="1" outlineLevel="1">
      <c r="A2444" t="s">
        <v>1627</v>
      </c>
      <c r="B2444" t="s">
        <v>92</v>
      </c>
      <c r="C2444" s="1">
        <f t="shared" si="916"/>
        <v>3702</v>
      </c>
      <c r="D2444" s="7">
        <f>IF(N2444&gt;0, RANK(N2444,(N2444:P2444,Q2444:AE2444)),0)</f>
        <v>2</v>
      </c>
      <c r="E2444" s="7">
        <f>IF(O2444&gt;0,RANK(O2444,(N2444:P2444,Q2444:AE2444)),0)</f>
        <v>1</v>
      </c>
      <c r="F2444" s="7">
        <f>IF(P2444&gt;0,RANK(P2444,(N2444:P2444,Q2444:AE2444)),0)</f>
        <v>3</v>
      </c>
      <c r="G2444" s="1">
        <f t="shared" si="905"/>
        <v>2743</v>
      </c>
      <c r="H2444" s="2">
        <f t="shared" si="906"/>
        <v>0.74095083738519718</v>
      </c>
      <c r="I2444" s="2"/>
      <c r="J2444" s="2">
        <f t="shared" si="917"/>
        <v>0.11858454889249055</v>
      </c>
      <c r="K2444" s="2">
        <f t="shared" si="918"/>
        <v>0.85953538627768777</v>
      </c>
      <c r="L2444" s="2">
        <f t="shared" si="919"/>
        <v>2.1880064829821719E-2</v>
      </c>
      <c r="M2444" s="2">
        <f t="shared" si="910"/>
        <v>-8.6736173798840355E-17</v>
      </c>
      <c r="N2444" s="55">
        <v>439</v>
      </c>
      <c r="O2444" s="55">
        <v>3182</v>
      </c>
      <c r="P2444" s="55">
        <v>81</v>
      </c>
      <c r="AG2444" s="7">
        <f>IF(Q2444&gt;0,RANK(Q2444,(N2444:P2444,Q2444:AE2444)),0)</f>
        <v>0</v>
      </c>
      <c r="AH2444" s="7">
        <f>IF(R2444&gt;0,RANK(R2444,(N2444:P2444,Q2444:AE2444)),0)</f>
        <v>0</v>
      </c>
      <c r="AI2444" s="7">
        <f>IF(T2444&gt;0,RANK(T2444,(N2444:P2444,Q2444:AE2444)),0)</f>
        <v>0</v>
      </c>
      <c r="AJ2444" s="7">
        <f>IF(S2444&gt;0,RANK(S2444,(N2444:P2444,Q2444:AE2444)),0)</f>
        <v>0</v>
      </c>
      <c r="AK2444" s="2">
        <f t="shared" si="920"/>
        <v>0</v>
      </c>
      <c r="AL2444" s="2">
        <f t="shared" si="921"/>
        <v>0</v>
      </c>
      <c r="AM2444" s="2">
        <f t="shared" si="922"/>
        <v>0</v>
      </c>
      <c r="AN2444" s="2">
        <f t="shared" si="923"/>
        <v>0</v>
      </c>
      <c r="AP2444" t="s">
        <v>1627</v>
      </c>
      <c r="AQ2444" t="s">
        <v>92</v>
      </c>
      <c r="AT2444">
        <v>3</v>
      </c>
      <c r="AU2444" s="95">
        <v>40</v>
      </c>
      <c r="AV2444" s="97">
        <v>73</v>
      </c>
      <c r="AW2444" s="100">
        <f t="shared" si="915"/>
        <v>40073</v>
      </c>
      <c r="AY2444" s="7" t="s">
        <v>1461</v>
      </c>
    </row>
    <row r="2445" spans="1:51" ht="13" hidden="1" customHeight="1" outlineLevel="1">
      <c r="A2445" t="s">
        <v>2236</v>
      </c>
      <c r="B2445" t="s">
        <v>92</v>
      </c>
      <c r="C2445" s="1">
        <f t="shared" si="916"/>
        <v>2445</v>
      </c>
      <c r="D2445" s="7">
        <f>IF(N2445&gt;0, RANK(N2445,(N2445:P2445,Q2445:AE2445)),0)</f>
        <v>2</v>
      </c>
      <c r="E2445" s="7">
        <f>IF(O2445&gt;0,RANK(O2445,(N2445:P2445,Q2445:AE2445)),0)</f>
        <v>1</v>
      </c>
      <c r="F2445" s="7">
        <f>IF(P2445&gt;0,RANK(P2445,(N2445:P2445,Q2445:AE2445)),0)</f>
        <v>3</v>
      </c>
      <c r="G2445" s="1">
        <f t="shared" si="905"/>
        <v>1240</v>
      </c>
      <c r="H2445" s="2">
        <f t="shared" si="906"/>
        <v>0.50715746421267893</v>
      </c>
      <c r="I2445" s="2"/>
      <c r="J2445" s="2">
        <f t="shared" si="917"/>
        <v>0.23517382413087934</v>
      </c>
      <c r="K2445" s="2">
        <f t="shared" si="918"/>
        <v>0.74233128834355833</v>
      </c>
      <c r="L2445" s="2">
        <f t="shared" si="919"/>
        <v>2.2494887525562373E-2</v>
      </c>
      <c r="M2445" s="2">
        <f t="shared" si="910"/>
        <v>-9.3675067702747583E-17</v>
      </c>
      <c r="N2445" s="55">
        <v>575</v>
      </c>
      <c r="O2445" s="55">
        <v>1815</v>
      </c>
      <c r="P2445" s="55">
        <v>55</v>
      </c>
      <c r="AG2445" s="7">
        <f>IF(Q2445&gt;0,RANK(Q2445,(N2445:P2445,Q2445:AE2445)),0)</f>
        <v>0</v>
      </c>
      <c r="AH2445" s="7">
        <f>IF(R2445&gt;0,RANK(R2445,(N2445:P2445,Q2445:AE2445)),0)</f>
        <v>0</v>
      </c>
      <c r="AI2445" s="7">
        <f>IF(T2445&gt;0,RANK(T2445,(N2445:P2445,Q2445:AE2445)),0)</f>
        <v>0</v>
      </c>
      <c r="AJ2445" s="7">
        <f>IF(S2445&gt;0,RANK(S2445,(N2445:P2445,Q2445:AE2445)),0)</f>
        <v>0</v>
      </c>
      <c r="AK2445" s="2">
        <f t="shared" si="920"/>
        <v>0</v>
      </c>
      <c r="AL2445" s="2">
        <f t="shared" si="921"/>
        <v>0</v>
      </c>
      <c r="AM2445" s="2">
        <f t="shared" si="922"/>
        <v>0</v>
      </c>
      <c r="AN2445" s="2">
        <f t="shared" si="923"/>
        <v>0</v>
      </c>
      <c r="AP2445" t="s">
        <v>2236</v>
      </c>
      <c r="AQ2445" t="s">
        <v>92</v>
      </c>
      <c r="AT2445">
        <v>3</v>
      </c>
      <c r="AU2445" s="95">
        <v>40</v>
      </c>
      <c r="AV2445" s="97">
        <v>75</v>
      </c>
      <c r="AW2445" s="100">
        <f t="shared" si="915"/>
        <v>40075</v>
      </c>
      <c r="AY2445" s="7" t="s">
        <v>1461</v>
      </c>
    </row>
    <row r="2446" spans="1:51" ht="13" hidden="1" customHeight="1" outlineLevel="1">
      <c r="A2446" t="s">
        <v>1020</v>
      </c>
      <c r="B2446" t="s">
        <v>92</v>
      </c>
      <c r="C2446" s="1">
        <f t="shared" si="916"/>
        <v>2351</v>
      </c>
      <c r="D2446" s="7">
        <f>IF(N2446&gt;0, RANK(N2446,(N2446:P2446,Q2446:AE2446)),0)</f>
        <v>2</v>
      </c>
      <c r="E2446" s="7">
        <f>IF(O2446&gt;0,RANK(O2446,(N2446:P2446,Q2446:AE2446)),0)</f>
        <v>1</v>
      </c>
      <c r="F2446" s="7">
        <f>IF(P2446&gt;0,RANK(P2446,(N2446:P2446,Q2446:AE2446)),0)</f>
        <v>3</v>
      </c>
      <c r="G2446" s="1">
        <f t="shared" si="905"/>
        <v>547</v>
      </c>
      <c r="H2446" s="2">
        <f t="shared" si="906"/>
        <v>0.23266695023394302</v>
      </c>
      <c r="I2446" s="2"/>
      <c r="J2446" s="2">
        <f t="shared" si="917"/>
        <v>0.36112292641429178</v>
      </c>
      <c r="K2446" s="2">
        <f t="shared" si="918"/>
        <v>0.59378987664823479</v>
      </c>
      <c r="L2446" s="2">
        <f t="shared" si="919"/>
        <v>4.5087196937473414E-2</v>
      </c>
      <c r="M2446" s="2">
        <f t="shared" si="910"/>
        <v>1.3877787807814457E-17</v>
      </c>
      <c r="N2446" s="55">
        <v>849</v>
      </c>
      <c r="O2446" s="55">
        <v>1396</v>
      </c>
      <c r="P2446" s="55">
        <v>106</v>
      </c>
      <c r="AG2446" s="7">
        <f>IF(Q2446&gt;0,RANK(Q2446,(N2446:P2446,Q2446:AE2446)),0)</f>
        <v>0</v>
      </c>
      <c r="AH2446" s="7">
        <f>IF(R2446&gt;0,RANK(R2446,(N2446:P2446,Q2446:AE2446)),0)</f>
        <v>0</v>
      </c>
      <c r="AI2446" s="7">
        <f>IF(T2446&gt;0,RANK(T2446,(N2446:P2446,Q2446:AE2446)),0)</f>
        <v>0</v>
      </c>
      <c r="AJ2446" s="7">
        <f>IF(S2446&gt;0,RANK(S2446,(N2446:P2446,Q2446:AE2446)),0)</f>
        <v>0</v>
      </c>
      <c r="AK2446" s="2">
        <f t="shared" si="920"/>
        <v>0</v>
      </c>
      <c r="AL2446" s="2">
        <f t="shared" si="921"/>
        <v>0</v>
      </c>
      <c r="AM2446" s="2">
        <f t="shared" si="922"/>
        <v>0</v>
      </c>
      <c r="AN2446" s="2">
        <f t="shared" si="923"/>
        <v>0</v>
      </c>
      <c r="AP2446" t="s">
        <v>1020</v>
      </c>
      <c r="AQ2446" t="s">
        <v>92</v>
      </c>
      <c r="AT2446">
        <v>3</v>
      </c>
      <c r="AU2446" s="95">
        <v>40</v>
      </c>
      <c r="AV2446" s="97">
        <v>77</v>
      </c>
      <c r="AW2446" s="100">
        <f t="shared" si="915"/>
        <v>40077</v>
      </c>
      <c r="AY2446" s="7" t="s">
        <v>1461</v>
      </c>
    </row>
    <row r="2447" spans="1:51" ht="13" hidden="1" customHeight="1" outlineLevel="1">
      <c r="A2447" t="s">
        <v>2541</v>
      </c>
      <c r="B2447" t="s">
        <v>92</v>
      </c>
      <c r="C2447" s="1">
        <f t="shared" si="916"/>
        <v>9670</v>
      </c>
      <c r="D2447" s="7">
        <f>IF(N2447&gt;0, RANK(N2447,(N2447:P2447,Q2447:AE2447)),0)</f>
        <v>2</v>
      </c>
      <c r="E2447" s="7">
        <f>IF(O2447&gt;0,RANK(O2447,(N2447:P2447,Q2447:AE2447)),0)</f>
        <v>1</v>
      </c>
      <c r="F2447" s="7">
        <f>IF(P2447&gt;0,RANK(P2447,(N2447:P2447,Q2447:AE2447)),0)</f>
        <v>3</v>
      </c>
      <c r="G2447" s="1">
        <f t="shared" si="905"/>
        <v>3197</v>
      </c>
      <c r="H2447" s="2">
        <f t="shared" si="906"/>
        <v>0.33061013443640125</v>
      </c>
      <c r="I2447" s="2"/>
      <c r="J2447" s="2">
        <f t="shared" si="917"/>
        <v>0.30868665977249227</v>
      </c>
      <c r="K2447" s="2">
        <f t="shared" si="918"/>
        <v>0.63929679420889352</v>
      </c>
      <c r="L2447" s="2">
        <f t="shared" si="919"/>
        <v>5.2016546018614274E-2</v>
      </c>
      <c r="M2447" s="2">
        <f t="shared" si="910"/>
        <v>0</v>
      </c>
      <c r="N2447" s="55">
        <v>2985</v>
      </c>
      <c r="O2447" s="55">
        <v>6182</v>
      </c>
      <c r="P2447" s="55">
        <v>503</v>
      </c>
      <c r="AG2447" s="7">
        <f>IF(Q2447&gt;0,RANK(Q2447,(N2447:P2447,Q2447:AE2447)),0)</f>
        <v>0</v>
      </c>
      <c r="AH2447" s="7">
        <f>IF(R2447&gt;0,RANK(R2447,(N2447:P2447,Q2447:AE2447)),0)</f>
        <v>0</v>
      </c>
      <c r="AI2447" s="7">
        <f>IF(T2447&gt;0,RANK(T2447,(N2447:P2447,Q2447:AE2447)),0)</f>
        <v>0</v>
      </c>
      <c r="AJ2447" s="7">
        <f>IF(S2447&gt;0,RANK(S2447,(N2447:P2447,Q2447:AE2447)),0)</f>
        <v>0</v>
      </c>
      <c r="AK2447" s="2">
        <f t="shared" si="920"/>
        <v>0</v>
      </c>
      <c r="AL2447" s="2">
        <f t="shared" si="921"/>
        <v>0</v>
      </c>
      <c r="AM2447" s="2">
        <f t="shared" si="922"/>
        <v>0</v>
      </c>
      <c r="AN2447" s="2">
        <f t="shared" si="923"/>
        <v>0</v>
      </c>
      <c r="AP2447" t="s">
        <v>2541</v>
      </c>
      <c r="AQ2447" t="s">
        <v>92</v>
      </c>
      <c r="AT2447">
        <v>3</v>
      </c>
      <c r="AU2447" s="95">
        <v>40</v>
      </c>
      <c r="AV2447" s="97">
        <v>79</v>
      </c>
      <c r="AW2447" s="100">
        <f t="shared" si="915"/>
        <v>40079</v>
      </c>
      <c r="AY2447" s="7" t="s">
        <v>1461</v>
      </c>
    </row>
    <row r="2448" spans="1:51" ht="13" hidden="1" customHeight="1" outlineLevel="1">
      <c r="A2448" t="s">
        <v>181</v>
      </c>
      <c r="B2448" t="s">
        <v>92</v>
      </c>
      <c r="C2448" s="1">
        <f t="shared" si="916"/>
        <v>8693</v>
      </c>
      <c r="D2448" s="7">
        <f>IF(N2448&gt;0, RANK(N2448,(N2448:P2448,Q2448:AE2448)),0)</f>
        <v>2</v>
      </c>
      <c r="E2448" s="7">
        <f>IF(O2448&gt;0,RANK(O2448,(N2448:P2448,Q2448:AE2448)),0)</f>
        <v>1</v>
      </c>
      <c r="F2448" s="7">
        <f>IF(P2448&gt;0,RANK(P2448,(N2448:P2448,Q2448:AE2448)),0)</f>
        <v>3</v>
      </c>
      <c r="G2448" s="1">
        <f t="shared" si="905"/>
        <v>4876</v>
      </c>
      <c r="H2448" s="2">
        <f t="shared" si="906"/>
        <v>0.56091107787875305</v>
      </c>
      <c r="I2448" s="2"/>
      <c r="J2448" s="2">
        <f t="shared" si="917"/>
        <v>0.20326699643391236</v>
      </c>
      <c r="K2448" s="2">
        <f t="shared" si="918"/>
        <v>0.76417807431266538</v>
      </c>
      <c r="L2448" s="2">
        <f t="shared" si="919"/>
        <v>3.2554929253422293E-2</v>
      </c>
      <c r="M2448" s="2">
        <f t="shared" si="910"/>
        <v>0</v>
      </c>
      <c r="N2448" s="55">
        <v>1767</v>
      </c>
      <c r="O2448" s="55">
        <v>6643</v>
      </c>
      <c r="P2448" s="55">
        <v>283</v>
      </c>
      <c r="AG2448" s="7">
        <f>IF(Q2448&gt;0,RANK(Q2448,(N2448:P2448,Q2448:AE2448)),0)</f>
        <v>0</v>
      </c>
      <c r="AH2448" s="7">
        <f>IF(R2448&gt;0,RANK(R2448,(N2448:P2448,Q2448:AE2448)),0)</f>
        <v>0</v>
      </c>
      <c r="AI2448" s="7">
        <f>IF(T2448&gt;0,RANK(T2448,(N2448:P2448,Q2448:AE2448)),0)</f>
        <v>0</v>
      </c>
      <c r="AJ2448" s="7">
        <f>IF(S2448&gt;0,RANK(S2448,(N2448:P2448,Q2448:AE2448)),0)</f>
        <v>0</v>
      </c>
      <c r="AK2448" s="2">
        <f t="shared" si="920"/>
        <v>0</v>
      </c>
      <c r="AL2448" s="2">
        <f t="shared" si="921"/>
        <v>0</v>
      </c>
      <c r="AM2448" s="2">
        <f t="shared" si="922"/>
        <v>0</v>
      </c>
      <c r="AN2448" s="2">
        <f t="shared" si="923"/>
        <v>0</v>
      </c>
      <c r="AP2448" t="s">
        <v>181</v>
      </c>
      <c r="AQ2448" t="s">
        <v>92</v>
      </c>
      <c r="AT2448">
        <v>3</v>
      </c>
      <c r="AU2448" s="95">
        <v>40</v>
      </c>
      <c r="AV2448" s="97">
        <v>81</v>
      </c>
      <c r="AW2448" s="100">
        <f t="shared" si="915"/>
        <v>40081</v>
      </c>
      <c r="AY2448" s="7" t="s">
        <v>1461</v>
      </c>
    </row>
    <row r="2449" spans="1:51" ht="13" hidden="1" customHeight="1" outlineLevel="1">
      <c r="A2449" t="s">
        <v>1936</v>
      </c>
      <c r="B2449" t="s">
        <v>92</v>
      </c>
      <c r="C2449" s="1">
        <f t="shared" si="916"/>
        <v>10669</v>
      </c>
      <c r="D2449" s="7">
        <f>IF(N2449&gt;0, RANK(N2449,(N2449:P2449,Q2449:AE2449)),0)</f>
        <v>2</v>
      </c>
      <c r="E2449" s="7">
        <f>IF(O2449&gt;0,RANK(O2449,(N2449:P2449,Q2449:AE2449)),0)</f>
        <v>1</v>
      </c>
      <c r="F2449" s="7">
        <f>IF(P2449&gt;0,RANK(P2449,(N2449:P2449,Q2449:AE2449)),0)</f>
        <v>3</v>
      </c>
      <c r="G2449" s="1">
        <f t="shared" si="905"/>
        <v>5777</v>
      </c>
      <c r="H2449" s="2">
        <f t="shared" si="906"/>
        <v>0.54147530227762675</v>
      </c>
      <c r="I2449" s="2"/>
      <c r="J2449" s="2">
        <f t="shared" si="917"/>
        <v>0.21454681788358795</v>
      </c>
      <c r="K2449" s="2">
        <f t="shared" si="918"/>
        <v>0.75602212016121473</v>
      </c>
      <c r="L2449" s="2">
        <f t="shared" si="919"/>
        <v>2.9431061955197301E-2</v>
      </c>
      <c r="M2449" s="2">
        <f t="shared" si="910"/>
        <v>-1.0408340855860843E-17</v>
      </c>
      <c r="N2449" s="55">
        <v>2289</v>
      </c>
      <c r="O2449" s="55">
        <v>8066</v>
      </c>
      <c r="P2449" s="55">
        <v>314</v>
      </c>
      <c r="AG2449" s="7">
        <f>IF(Q2449&gt;0,RANK(Q2449,(N2449:P2449,Q2449:AE2449)),0)</f>
        <v>0</v>
      </c>
      <c r="AH2449" s="7">
        <f>IF(R2449&gt;0,RANK(R2449,(N2449:P2449,Q2449:AE2449)),0)</f>
        <v>0</v>
      </c>
      <c r="AI2449" s="7">
        <f>IF(T2449&gt;0,RANK(T2449,(N2449:P2449,Q2449:AE2449)),0)</f>
        <v>0</v>
      </c>
      <c r="AJ2449" s="7">
        <f>IF(S2449&gt;0,RANK(S2449,(N2449:P2449,Q2449:AE2449)),0)</f>
        <v>0</v>
      </c>
      <c r="AK2449" s="2">
        <f t="shared" si="920"/>
        <v>0</v>
      </c>
      <c r="AL2449" s="2">
        <f t="shared" si="921"/>
        <v>0</v>
      </c>
      <c r="AM2449" s="2">
        <f t="shared" si="922"/>
        <v>0</v>
      </c>
      <c r="AN2449" s="2">
        <f t="shared" si="923"/>
        <v>0</v>
      </c>
      <c r="AP2449" t="s">
        <v>1936</v>
      </c>
      <c r="AQ2449" t="s">
        <v>92</v>
      </c>
      <c r="AT2449">
        <v>3</v>
      </c>
      <c r="AU2449" s="95">
        <v>40</v>
      </c>
      <c r="AV2449" s="97">
        <v>83</v>
      </c>
      <c r="AW2449" s="100">
        <f t="shared" si="915"/>
        <v>40083</v>
      </c>
      <c r="AY2449" s="7" t="s">
        <v>1461</v>
      </c>
    </row>
    <row r="2450" spans="1:51" ht="13" hidden="1" customHeight="1" outlineLevel="1">
      <c r="A2450" t="s">
        <v>1213</v>
      </c>
      <c r="B2450" t="s">
        <v>92</v>
      </c>
      <c r="C2450" s="1">
        <f t="shared" si="916"/>
        <v>2096</v>
      </c>
      <c r="D2450" s="7">
        <f>IF(N2450&gt;0, RANK(N2450,(N2450:P2450,Q2450:AE2450)),0)</f>
        <v>2</v>
      </c>
      <c r="E2450" s="7">
        <f>IF(O2450&gt;0,RANK(O2450,(N2450:P2450,Q2450:AE2450)),0)</f>
        <v>1</v>
      </c>
      <c r="F2450" s="7">
        <f>IF(P2450&gt;0,RANK(P2450,(N2450:P2450,Q2450:AE2450)),0)</f>
        <v>3</v>
      </c>
      <c r="G2450" s="1">
        <f t="shared" si="905"/>
        <v>710</v>
      </c>
      <c r="H2450" s="2">
        <f t="shared" si="906"/>
        <v>0.3387404580152672</v>
      </c>
      <c r="I2450" s="2"/>
      <c r="J2450" s="2">
        <f t="shared" si="917"/>
        <v>0.30772900763358779</v>
      </c>
      <c r="K2450" s="2">
        <f t="shared" si="918"/>
        <v>0.64646946564885499</v>
      </c>
      <c r="L2450" s="2">
        <f t="shared" si="919"/>
        <v>4.5801526717557252E-2</v>
      </c>
      <c r="M2450" s="2">
        <f t="shared" si="910"/>
        <v>-3.4694469519536142E-17</v>
      </c>
      <c r="N2450" s="55">
        <v>645</v>
      </c>
      <c r="O2450" s="55">
        <v>1355</v>
      </c>
      <c r="P2450" s="55">
        <v>96</v>
      </c>
      <c r="AG2450" s="7">
        <f>IF(Q2450&gt;0,RANK(Q2450,(N2450:P2450,Q2450:AE2450)),0)</f>
        <v>0</v>
      </c>
      <c r="AH2450" s="7">
        <f>IF(R2450&gt;0,RANK(R2450,(N2450:P2450,Q2450:AE2450)),0)</f>
        <v>0</v>
      </c>
      <c r="AI2450" s="7">
        <f>IF(T2450&gt;0,RANK(T2450,(N2450:P2450,Q2450:AE2450)),0)</f>
        <v>0</v>
      </c>
      <c r="AJ2450" s="7">
        <f>IF(S2450&gt;0,RANK(S2450,(N2450:P2450,Q2450:AE2450)),0)</f>
        <v>0</v>
      </c>
      <c r="AK2450" s="2">
        <f t="shared" si="920"/>
        <v>0</v>
      </c>
      <c r="AL2450" s="2">
        <f t="shared" si="921"/>
        <v>0</v>
      </c>
      <c r="AM2450" s="2">
        <f t="shared" si="922"/>
        <v>0</v>
      </c>
      <c r="AN2450" s="2">
        <f t="shared" si="923"/>
        <v>0</v>
      </c>
      <c r="AP2450" t="s">
        <v>1213</v>
      </c>
      <c r="AQ2450" t="s">
        <v>92</v>
      </c>
      <c r="AT2450">
        <v>3</v>
      </c>
      <c r="AU2450" s="95">
        <v>40</v>
      </c>
      <c r="AV2450" s="97">
        <v>85</v>
      </c>
      <c r="AW2450" s="100">
        <f t="shared" si="915"/>
        <v>40085</v>
      </c>
      <c r="AY2450" s="7" t="s">
        <v>1461</v>
      </c>
    </row>
    <row r="2451" spans="1:51" ht="13" hidden="1" customHeight="1" outlineLevel="1">
      <c r="A2451" t="s">
        <v>1953</v>
      </c>
      <c r="B2451" t="s">
        <v>92</v>
      </c>
      <c r="C2451" s="1">
        <f t="shared" si="916"/>
        <v>9049</v>
      </c>
      <c r="D2451" s="7">
        <f>IF(N2451&gt;0, RANK(N2451,(N2451:P2451,Q2451:AE2451)),0)</f>
        <v>2</v>
      </c>
      <c r="E2451" s="7">
        <f>IF(O2451&gt;0,RANK(O2451,(N2451:P2451,Q2451:AE2451)),0)</f>
        <v>1</v>
      </c>
      <c r="F2451" s="7">
        <f>IF(P2451&gt;0,RANK(P2451,(N2451:P2451,Q2451:AE2451)),0)</f>
        <v>3</v>
      </c>
      <c r="G2451" s="1">
        <f t="shared" si="905"/>
        <v>5272</v>
      </c>
      <c r="H2451" s="2">
        <f t="shared" si="906"/>
        <v>0.58260581279699419</v>
      </c>
      <c r="I2451" s="2"/>
      <c r="J2451" s="2">
        <f t="shared" si="917"/>
        <v>0.19460713891037684</v>
      </c>
      <c r="K2451" s="2">
        <f t="shared" si="918"/>
        <v>0.77721295170737092</v>
      </c>
      <c r="L2451" s="2">
        <f t="shared" si="919"/>
        <v>2.8179909382252184E-2</v>
      </c>
      <c r="M2451" s="2">
        <f t="shared" si="910"/>
        <v>4.8572257327350599E-17</v>
      </c>
      <c r="N2451" s="55">
        <v>1761</v>
      </c>
      <c r="O2451" s="55">
        <v>7033</v>
      </c>
      <c r="P2451" s="55">
        <v>255</v>
      </c>
      <c r="AG2451" s="7">
        <f>IF(Q2451&gt;0,RANK(Q2451,(N2451:P2451,Q2451:AE2451)),0)</f>
        <v>0</v>
      </c>
      <c r="AH2451" s="7">
        <f>IF(R2451&gt;0,RANK(R2451,(N2451:P2451,Q2451:AE2451)),0)</f>
        <v>0</v>
      </c>
      <c r="AI2451" s="7">
        <f>IF(T2451&gt;0,RANK(T2451,(N2451:P2451,Q2451:AE2451)),0)</f>
        <v>0</v>
      </c>
      <c r="AJ2451" s="7">
        <f>IF(S2451&gt;0,RANK(S2451,(N2451:P2451,Q2451:AE2451)),0)</f>
        <v>0</v>
      </c>
      <c r="AK2451" s="2">
        <f t="shared" si="920"/>
        <v>0</v>
      </c>
      <c r="AL2451" s="2">
        <f t="shared" si="921"/>
        <v>0</v>
      </c>
      <c r="AM2451" s="2">
        <f t="shared" si="922"/>
        <v>0</v>
      </c>
      <c r="AN2451" s="2">
        <f t="shared" si="923"/>
        <v>0</v>
      </c>
      <c r="AP2451" t="s">
        <v>1953</v>
      </c>
      <c r="AQ2451" t="s">
        <v>92</v>
      </c>
      <c r="AT2451">
        <v>3</v>
      </c>
      <c r="AU2451" s="95">
        <v>40</v>
      </c>
      <c r="AV2451" s="97">
        <v>87</v>
      </c>
      <c r="AW2451" s="100">
        <f t="shared" si="915"/>
        <v>40087</v>
      </c>
      <c r="AY2451" s="7" t="s">
        <v>1461</v>
      </c>
    </row>
    <row r="2452" spans="1:51" ht="13" hidden="1" customHeight="1" outlineLevel="1">
      <c r="A2452" t="s">
        <v>1954</v>
      </c>
      <c r="B2452" t="s">
        <v>92</v>
      </c>
      <c r="C2452" s="1">
        <f t="shared" si="916"/>
        <v>6588</v>
      </c>
      <c r="D2452" s="7">
        <f>IF(N2452&gt;0, RANK(N2452,(N2452:P2452,Q2452:AE2452)),0)</f>
        <v>2</v>
      </c>
      <c r="E2452" s="7">
        <f>IF(O2452&gt;0,RANK(O2452,(N2452:P2452,Q2452:AE2452)),0)</f>
        <v>1</v>
      </c>
      <c r="F2452" s="7">
        <f>IF(P2452&gt;0,RANK(P2452,(N2452:P2452,Q2452:AE2452)),0)</f>
        <v>3</v>
      </c>
      <c r="G2452" s="1">
        <f t="shared" si="905"/>
        <v>2599</v>
      </c>
      <c r="H2452" s="2">
        <f t="shared" si="906"/>
        <v>0.39450516089860355</v>
      </c>
      <c r="I2452" s="2"/>
      <c r="J2452" s="2">
        <f t="shared" si="917"/>
        <v>0.27625986642380085</v>
      </c>
      <c r="K2452" s="2">
        <f t="shared" si="918"/>
        <v>0.67076502732240439</v>
      </c>
      <c r="L2452" s="2">
        <f t="shared" si="919"/>
        <v>5.2975106253794778E-2</v>
      </c>
      <c r="M2452" s="2">
        <f t="shared" si="910"/>
        <v>-2.0816681711721685E-17</v>
      </c>
      <c r="N2452" s="55">
        <v>1820</v>
      </c>
      <c r="O2452" s="55">
        <v>4419</v>
      </c>
      <c r="P2452" s="55">
        <v>349</v>
      </c>
      <c r="AG2452" s="7">
        <f>IF(Q2452&gt;0,RANK(Q2452,(N2452:P2452,Q2452:AE2452)),0)</f>
        <v>0</v>
      </c>
      <c r="AH2452" s="7">
        <f>IF(R2452&gt;0,RANK(R2452,(N2452:P2452,Q2452:AE2452)),0)</f>
        <v>0</v>
      </c>
      <c r="AI2452" s="7">
        <f>IF(T2452&gt;0,RANK(T2452,(N2452:P2452,Q2452:AE2452)),0)</f>
        <v>0</v>
      </c>
      <c r="AJ2452" s="7">
        <f>IF(S2452&gt;0,RANK(S2452,(N2452:P2452,Q2452:AE2452)),0)</f>
        <v>0</v>
      </c>
      <c r="AK2452" s="2">
        <f t="shared" si="920"/>
        <v>0</v>
      </c>
      <c r="AL2452" s="2">
        <f t="shared" si="921"/>
        <v>0</v>
      </c>
      <c r="AM2452" s="2">
        <f t="shared" si="922"/>
        <v>0</v>
      </c>
      <c r="AN2452" s="2">
        <f t="shared" si="923"/>
        <v>0</v>
      </c>
      <c r="AP2452" t="s">
        <v>1954</v>
      </c>
      <c r="AQ2452" t="s">
        <v>92</v>
      </c>
      <c r="AT2452">
        <v>3</v>
      </c>
      <c r="AU2452" s="95">
        <v>40</v>
      </c>
      <c r="AV2452" s="97">
        <v>89</v>
      </c>
      <c r="AW2452" s="100">
        <f t="shared" si="915"/>
        <v>40089</v>
      </c>
      <c r="AY2452" s="7" t="s">
        <v>1461</v>
      </c>
    </row>
    <row r="2453" spans="1:51" ht="13" hidden="1" customHeight="1" outlineLevel="1">
      <c r="A2453" t="s">
        <v>904</v>
      </c>
      <c r="B2453" t="s">
        <v>92</v>
      </c>
      <c r="C2453" s="1">
        <f t="shared" si="916"/>
        <v>4586</v>
      </c>
      <c r="D2453" s="7">
        <f>IF(N2453&gt;0, RANK(N2453,(N2453:P2453,Q2453:AE2453)),0)</f>
        <v>2</v>
      </c>
      <c r="E2453" s="7">
        <f>IF(O2453&gt;0,RANK(O2453,(N2453:P2453,Q2453:AE2453)),0)</f>
        <v>1</v>
      </c>
      <c r="F2453" s="7">
        <f>IF(P2453&gt;0,RANK(P2453,(N2453:P2453,Q2453:AE2453)),0)</f>
        <v>3</v>
      </c>
      <c r="G2453" s="1">
        <f t="shared" si="905"/>
        <v>1299</v>
      </c>
      <c r="H2453" s="2">
        <f t="shared" si="906"/>
        <v>0.28325337985172261</v>
      </c>
      <c r="I2453" s="2"/>
      <c r="J2453" s="2">
        <f t="shared" si="917"/>
        <v>0.3423462712603576</v>
      </c>
      <c r="K2453" s="2">
        <f t="shared" si="918"/>
        <v>0.62559965111208027</v>
      </c>
      <c r="L2453" s="2">
        <f t="shared" si="919"/>
        <v>3.2054077627562148E-2</v>
      </c>
      <c r="M2453" s="2">
        <f t="shared" si="910"/>
        <v>3.4694469519536142E-17</v>
      </c>
      <c r="N2453" s="55">
        <v>1570</v>
      </c>
      <c r="O2453" s="55">
        <v>2869</v>
      </c>
      <c r="P2453" s="55">
        <v>147</v>
      </c>
      <c r="AG2453" s="7">
        <f>IF(Q2453&gt;0,RANK(Q2453,(N2453:P2453,Q2453:AE2453)),0)</f>
        <v>0</v>
      </c>
      <c r="AH2453" s="7">
        <f>IF(R2453&gt;0,RANK(R2453,(N2453:P2453,Q2453:AE2453)),0)</f>
        <v>0</v>
      </c>
      <c r="AI2453" s="7">
        <f>IF(T2453&gt;0,RANK(T2453,(N2453:P2453,Q2453:AE2453)),0)</f>
        <v>0</v>
      </c>
      <c r="AJ2453" s="7">
        <f>IF(S2453&gt;0,RANK(S2453,(N2453:P2453,Q2453:AE2453)),0)</f>
        <v>0</v>
      </c>
      <c r="AK2453" s="2">
        <f t="shared" si="920"/>
        <v>0</v>
      </c>
      <c r="AL2453" s="2">
        <f t="shared" si="921"/>
        <v>0</v>
      </c>
      <c r="AM2453" s="2">
        <f t="shared" si="922"/>
        <v>0</v>
      </c>
      <c r="AN2453" s="2">
        <f t="shared" si="923"/>
        <v>0</v>
      </c>
      <c r="AP2453" t="s">
        <v>904</v>
      </c>
      <c r="AQ2453" t="s">
        <v>92</v>
      </c>
      <c r="AT2453">
        <v>3</v>
      </c>
      <c r="AU2453" s="95">
        <v>40</v>
      </c>
      <c r="AV2453" s="97">
        <v>91</v>
      </c>
      <c r="AW2453" s="100">
        <f t="shared" si="915"/>
        <v>40091</v>
      </c>
      <c r="AY2453" s="7" t="s">
        <v>1461</v>
      </c>
    </row>
    <row r="2454" spans="1:51" ht="13" hidden="1" customHeight="1" outlineLevel="1">
      <c r="A2454" t="s">
        <v>2242</v>
      </c>
      <c r="B2454" t="s">
        <v>92</v>
      </c>
      <c r="C2454" s="1">
        <f t="shared" si="916"/>
        <v>2204</v>
      </c>
      <c r="D2454" s="7">
        <f>IF(N2454&gt;0, RANK(N2454,(N2454:P2454,Q2454:AE2454)),0)</f>
        <v>2</v>
      </c>
      <c r="E2454" s="7">
        <f>IF(O2454&gt;0,RANK(O2454,(N2454:P2454,Q2454:AE2454)),0)</f>
        <v>1</v>
      </c>
      <c r="F2454" s="7">
        <f>IF(P2454&gt;0,RANK(P2454,(N2454:P2454,Q2454:AE2454)),0)</f>
        <v>3</v>
      </c>
      <c r="G2454" s="1">
        <f t="shared" si="905"/>
        <v>1664</v>
      </c>
      <c r="H2454" s="2">
        <f t="shared" si="906"/>
        <v>0.75499092558983671</v>
      </c>
      <c r="I2454" s="2"/>
      <c r="J2454" s="2">
        <f t="shared" si="917"/>
        <v>0.10889292196007259</v>
      </c>
      <c r="K2454" s="2">
        <f t="shared" si="918"/>
        <v>0.86388384754990921</v>
      </c>
      <c r="L2454" s="2">
        <f t="shared" si="919"/>
        <v>2.7223230490018149E-2</v>
      </c>
      <c r="M2454" s="2">
        <f t="shared" si="910"/>
        <v>3.1225022567582528E-17</v>
      </c>
      <c r="N2454" s="55">
        <v>240</v>
      </c>
      <c r="O2454" s="55">
        <v>1904</v>
      </c>
      <c r="P2454" s="55">
        <v>60</v>
      </c>
      <c r="AG2454" s="7">
        <f>IF(Q2454&gt;0,RANK(Q2454,(N2454:P2454,Q2454:AE2454)),0)</f>
        <v>0</v>
      </c>
      <c r="AH2454" s="7">
        <f>IF(R2454&gt;0,RANK(R2454,(N2454:P2454,Q2454:AE2454)),0)</f>
        <v>0</v>
      </c>
      <c r="AI2454" s="7">
        <f>IF(T2454&gt;0,RANK(T2454,(N2454:P2454,Q2454:AE2454)),0)</f>
        <v>0</v>
      </c>
      <c r="AJ2454" s="7">
        <f>IF(S2454&gt;0,RANK(S2454,(N2454:P2454,Q2454:AE2454)),0)</f>
        <v>0</v>
      </c>
      <c r="AK2454" s="2">
        <f t="shared" si="920"/>
        <v>0</v>
      </c>
      <c r="AL2454" s="2">
        <f t="shared" si="921"/>
        <v>0</v>
      </c>
      <c r="AM2454" s="2">
        <f t="shared" si="922"/>
        <v>0</v>
      </c>
      <c r="AN2454" s="2">
        <f t="shared" si="923"/>
        <v>0</v>
      </c>
      <c r="AP2454" t="s">
        <v>2242</v>
      </c>
      <c r="AQ2454" t="s">
        <v>92</v>
      </c>
      <c r="AT2454">
        <v>3</v>
      </c>
      <c r="AU2454" s="95">
        <v>40</v>
      </c>
      <c r="AV2454" s="97">
        <v>93</v>
      </c>
      <c r="AW2454" s="100">
        <f t="shared" si="915"/>
        <v>40093</v>
      </c>
      <c r="AY2454" s="7" t="s">
        <v>1461</v>
      </c>
    </row>
    <row r="2455" spans="1:51" ht="13" hidden="1" customHeight="1" outlineLevel="1">
      <c r="A2455" t="s">
        <v>966</v>
      </c>
      <c r="B2455" t="s">
        <v>92</v>
      </c>
      <c r="C2455" s="1">
        <f t="shared" si="916"/>
        <v>3361</v>
      </c>
      <c r="D2455" s="7">
        <f>IF(N2455&gt;0, RANK(N2455,(N2455:P2455,Q2455:AE2455)),0)</f>
        <v>2</v>
      </c>
      <c r="E2455" s="7">
        <f>IF(O2455&gt;0,RANK(O2455,(N2455:P2455,Q2455:AE2455)),0)</f>
        <v>1</v>
      </c>
      <c r="F2455" s="7">
        <f>IF(P2455&gt;0,RANK(P2455,(N2455:P2455,Q2455:AE2455)),0)</f>
        <v>3</v>
      </c>
      <c r="G2455" s="1">
        <f t="shared" si="905"/>
        <v>1417</v>
      </c>
      <c r="H2455" s="2">
        <f t="shared" si="906"/>
        <v>0.4216007140731925</v>
      </c>
      <c r="I2455" s="2"/>
      <c r="J2455" s="2">
        <f t="shared" si="917"/>
        <v>0.26807497768521271</v>
      </c>
      <c r="K2455" s="2">
        <f t="shared" si="918"/>
        <v>0.68967569175840526</v>
      </c>
      <c r="L2455" s="2">
        <f t="shared" si="919"/>
        <v>4.2249330556382032E-2</v>
      </c>
      <c r="M2455" s="2">
        <f t="shared" si="910"/>
        <v>-6.9388939039072284E-18</v>
      </c>
      <c r="N2455" s="55">
        <v>901</v>
      </c>
      <c r="O2455" s="55">
        <v>2318</v>
      </c>
      <c r="P2455" s="55">
        <v>142</v>
      </c>
      <c r="AG2455" s="7">
        <f>IF(Q2455&gt;0,RANK(Q2455,(N2455:P2455,Q2455:AE2455)),0)</f>
        <v>0</v>
      </c>
      <c r="AH2455" s="7">
        <f>IF(R2455&gt;0,RANK(R2455,(N2455:P2455,Q2455:AE2455)),0)</f>
        <v>0</v>
      </c>
      <c r="AI2455" s="7">
        <f>IF(T2455&gt;0,RANK(T2455,(N2455:P2455,Q2455:AE2455)),0)</f>
        <v>0</v>
      </c>
      <c r="AJ2455" s="7">
        <f>IF(S2455&gt;0,RANK(S2455,(N2455:P2455,Q2455:AE2455)),0)</f>
        <v>0</v>
      </c>
      <c r="AK2455" s="2">
        <f t="shared" si="920"/>
        <v>0</v>
      </c>
      <c r="AL2455" s="2">
        <f t="shared" si="921"/>
        <v>0</v>
      </c>
      <c r="AM2455" s="2">
        <f t="shared" si="922"/>
        <v>0</v>
      </c>
      <c r="AN2455" s="2">
        <f t="shared" si="923"/>
        <v>0</v>
      </c>
      <c r="AP2455" t="s">
        <v>966</v>
      </c>
      <c r="AQ2455" t="s">
        <v>92</v>
      </c>
      <c r="AT2455">
        <v>3</v>
      </c>
      <c r="AU2455" s="95">
        <v>40</v>
      </c>
      <c r="AV2455" s="97">
        <v>95</v>
      </c>
      <c r="AW2455" s="100">
        <f t="shared" si="915"/>
        <v>40095</v>
      </c>
      <c r="AY2455" s="7" t="s">
        <v>1461</v>
      </c>
    </row>
    <row r="2456" spans="1:51" ht="13" hidden="1" customHeight="1" outlineLevel="1">
      <c r="A2456" t="s">
        <v>2008</v>
      </c>
      <c r="B2456" t="s">
        <v>92</v>
      </c>
      <c r="C2456" s="1">
        <f t="shared" si="916"/>
        <v>9433</v>
      </c>
      <c r="D2456" s="7">
        <f>IF(N2456&gt;0, RANK(N2456,(N2456:P2456,Q2456:AE2456)),0)</f>
        <v>2</v>
      </c>
      <c r="E2456" s="7">
        <f>IF(O2456&gt;0,RANK(O2456,(N2456:P2456,Q2456:AE2456)),0)</f>
        <v>1</v>
      </c>
      <c r="F2456" s="7">
        <f>IF(P2456&gt;0,RANK(P2456,(N2456:P2456,Q2456:AE2456)),0)</f>
        <v>3</v>
      </c>
      <c r="G2456" s="1">
        <f t="shared" si="905"/>
        <v>3675</v>
      </c>
      <c r="H2456" s="2">
        <f t="shared" si="906"/>
        <v>0.38958973815329162</v>
      </c>
      <c r="I2456" s="2"/>
      <c r="J2456" s="2">
        <f t="shared" si="917"/>
        <v>0.28781935757447258</v>
      </c>
      <c r="K2456" s="2">
        <f t="shared" si="918"/>
        <v>0.6774090957277642</v>
      </c>
      <c r="L2456" s="2">
        <f t="shared" si="919"/>
        <v>3.4771546697763174E-2</v>
      </c>
      <c r="M2456" s="2">
        <f t="shared" si="910"/>
        <v>1.0408340855860843E-16</v>
      </c>
      <c r="N2456" s="55">
        <v>2715</v>
      </c>
      <c r="O2456" s="55">
        <v>6390</v>
      </c>
      <c r="P2456" s="55">
        <v>328</v>
      </c>
      <c r="AG2456" s="7">
        <f>IF(Q2456&gt;0,RANK(Q2456,(N2456:P2456,Q2456:AE2456)),0)</f>
        <v>0</v>
      </c>
      <c r="AH2456" s="7">
        <f>IF(R2456&gt;0,RANK(R2456,(N2456:P2456,Q2456:AE2456)),0)</f>
        <v>0</v>
      </c>
      <c r="AI2456" s="7">
        <f>IF(T2456&gt;0,RANK(T2456,(N2456:P2456,Q2456:AE2456)),0)</f>
        <v>0</v>
      </c>
      <c r="AJ2456" s="7">
        <f>IF(S2456&gt;0,RANK(S2456,(N2456:P2456,Q2456:AE2456)),0)</f>
        <v>0</v>
      </c>
      <c r="AK2456" s="2">
        <f t="shared" si="920"/>
        <v>0</v>
      </c>
      <c r="AL2456" s="2">
        <f t="shared" si="921"/>
        <v>0</v>
      </c>
      <c r="AM2456" s="2">
        <f t="shared" si="922"/>
        <v>0</v>
      </c>
      <c r="AN2456" s="2">
        <f t="shared" si="923"/>
        <v>0</v>
      </c>
      <c r="AP2456" t="s">
        <v>2008</v>
      </c>
      <c r="AQ2456" t="s">
        <v>92</v>
      </c>
      <c r="AT2456">
        <v>3</v>
      </c>
      <c r="AU2456" s="95">
        <v>40</v>
      </c>
      <c r="AV2456" s="97">
        <v>97</v>
      </c>
      <c r="AW2456" s="100">
        <f t="shared" si="915"/>
        <v>40097</v>
      </c>
      <c r="AY2456" s="7" t="s">
        <v>1461</v>
      </c>
    </row>
    <row r="2457" spans="1:51" ht="13" hidden="1" customHeight="1" outlineLevel="1">
      <c r="A2457" t="s">
        <v>1036</v>
      </c>
      <c r="B2457" t="s">
        <v>92</v>
      </c>
      <c r="C2457" s="1">
        <f t="shared" si="916"/>
        <v>2925</v>
      </c>
      <c r="D2457" s="7">
        <f>IF(N2457&gt;0, RANK(N2457,(N2457:P2457,Q2457:AE2457)),0)</f>
        <v>2</v>
      </c>
      <c r="E2457" s="7">
        <f>IF(O2457&gt;0,RANK(O2457,(N2457:P2457,Q2457:AE2457)),0)</f>
        <v>1</v>
      </c>
      <c r="F2457" s="7">
        <f>IF(P2457&gt;0,RANK(P2457,(N2457:P2457,Q2457:AE2457)),0)</f>
        <v>3</v>
      </c>
      <c r="G2457" s="1">
        <f t="shared" si="905"/>
        <v>1413</v>
      </c>
      <c r="H2457" s="2">
        <f t="shared" si="906"/>
        <v>0.48307692307692307</v>
      </c>
      <c r="I2457" s="2"/>
      <c r="J2457" s="2">
        <f t="shared" si="917"/>
        <v>0.24512820512820513</v>
      </c>
      <c r="K2457" s="2">
        <f t="shared" si="918"/>
        <v>0.72820512820512817</v>
      </c>
      <c r="L2457" s="2">
        <f t="shared" si="919"/>
        <v>2.6666666666666668E-2</v>
      </c>
      <c r="M2457" s="2">
        <f t="shared" si="910"/>
        <v>5.8980598183211441E-17</v>
      </c>
      <c r="N2457" s="55">
        <v>717</v>
      </c>
      <c r="O2457" s="55">
        <v>2130</v>
      </c>
      <c r="P2457" s="55">
        <v>78</v>
      </c>
      <c r="AG2457" s="7">
        <f>IF(Q2457&gt;0,RANK(Q2457,(N2457:P2457,Q2457:AE2457)),0)</f>
        <v>0</v>
      </c>
      <c r="AH2457" s="7">
        <f>IF(R2457&gt;0,RANK(R2457,(N2457:P2457,Q2457:AE2457)),0)</f>
        <v>0</v>
      </c>
      <c r="AI2457" s="7">
        <f>IF(T2457&gt;0,RANK(T2457,(N2457:P2457,Q2457:AE2457)),0)</f>
        <v>0</v>
      </c>
      <c r="AJ2457" s="7">
        <f>IF(S2457&gt;0,RANK(S2457,(N2457:P2457,Q2457:AE2457)),0)</f>
        <v>0</v>
      </c>
      <c r="AK2457" s="2">
        <f t="shared" si="920"/>
        <v>0</v>
      </c>
      <c r="AL2457" s="2">
        <f t="shared" si="921"/>
        <v>0</v>
      </c>
      <c r="AM2457" s="2">
        <f t="shared" si="922"/>
        <v>0</v>
      </c>
      <c r="AN2457" s="2">
        <f t="shared" si="923"/>
        <v>0</v>
      </c>
      <c r="AP2457" t="s">
        <v>1036</v>
      </c>
      <c r="AQ2457" t="s">
        <v>92</v>
      </c>
      <c r="AT2457">
        <v>3</v>
      </c>
      <c r="AU2457" s="95">
        <v>40</v>
      </c>
      <c r="AV2457" s="97">
        <v>99</v>
      </c>
      <c r="AW2457" s="100">
        <f t="shared" si="915"/>
        <v>40099</v>
      </c>
      <c r="AY2457" s="7" t="s">
        <v>1461</v>
      </c>
    </row>
    <row r="2458" spans="1:51" ht="13" hidden="1" customHeight="1" outlineLevel="1">
      <c r="A2458" t="s">
        <v>1630</v>
      </c>
      <c r="B2458" t="s">
        <v>92</v>
      </c>
      <c r="C2458" s="1">
        <f t="shared" si="916"/>
        <v>14200</v>
      </c>
      <c r="D2458" s="7">
        <f>IF(N2458&gt;0, RANK(N2458,(N2458:P2458,Q2458:AE2458)),0)</f>
        <v>2</v>
      </c>
      <c r="E2458" s="7">
        <f>IF(O2458&gt;0,RANK(O2458,(N2458:P2458,Q2458:AE2458)),0)</f>
        <v>1</v>
      </c>
      <c r="F2458" s="7">
        <f>IF(P2458&gt;0,RANK(P2458,(N2458:P2458,Q2458:AE2458)),0)</f>
        <v>3</v>
      </c>
      <c r="G2458" s="1">
        <f t="shared" si="905"/>
        <v>3320</v>
      </c>
      <c r="H2458" s="2">
        <f t="shared" si="906"/>
        <v>0.23380281690140844</v>
      </c>
      <c r="I2458" s="2"/>
      <c r="J2458" s="2">
        <f t="shared" si="917"/>
        <v>0.36499999999999999</v>
      </c>
      <c r="K2458" s="2">
        <f t="shared" si="918"/>
        <v>0.59880281690140846</v>
      </c>
      <c r="L2458" s="2">
        <f t="shared" si="919"/>
        <v>3.6197183098591552E-2</v>
      </c>
      <c r="M2458" s="2">
        <f t="shared" si="910"/>
        <v>-6.9388939039072284E-18</v>
      </c>
      <c r="N2458" s="55">
        <v>5183</v>
      </c>
      <c r="O2458" s="55">
        <v>8503</v>
      </c>
      <c r="P2458" s="55">
        <v>514</v>
      </c>
      <c r="AG2458" s="7">
        <f>IF(Q2458&gt;0,RANK(Q2458,(N2458:P2458,Q2458:AE2458)),0)</f>
        <v>0</v>
      </c>
      <c r="AH2458" s="7">
        <f>IF(R2458&gt;0,RANK(R2458,(N2458:P2458,Q2458:AE2458)),0)</f>
        <v>0</v>
      </c>
      <c r="AI2458" s="7">
        <f>IF(T2458&gt;0,RANK(T2458,(N2458:P2458,Q2458:AE2458)),0)</f>
        <v>0</v>
      </c>
      <c r="AJ2458" s="7">
        <f>IF(S2458&gt;0,RANK(S2458,(N2458:P2458,Q2458:AE2458)),0)</f>
        <v>0</v>
      </c>
      <c r="AK2458" s="2">
        <f t="shared" si="920"/>
        <v>0</v>
      </c>
      <c r="AL2458" s="2">
        <f t="shared" si="921"/>
        <v>0</v>
      </c>
      <c r="AM2458" s="2">
        <f t="shared" si="922"/>
        <v>0</v>
      </c>
      <c r="AN2458" s="2">
        <f t="shared" si="923"/>
        <v>0</v>
      </c>
      <c r="AP2458" t="s">
        <v>1630</v>
      </c>
      <c r="AQ2458" t="s">
        <v>92</v>
      </c>
      <c r="AT2458">
        <v>3</v>
      </c>
      <c r="AU2458" s="95">
        <v>40</v>
      </c>
      <c r="AV2458" s="97">
        <v>101</v>
      </c>
      <c r="AW2458" s="100">
        <f t="shared" si="915"/>
        <v>40101</v>
      </c>
      <c r="AY2458" s="7" t="s">
        <v>1461</v>
      </c>
    </row>
    <row r="2459" spans="1:51" ht="13" hidden="1" customHeight="1" outlineLevel="1">
      <c r="A2459" t="s">
        <v>2494</v>
      </c>
      <c r="B2459" t="s">
        <v>92</v>
      </c>
      <c r="C2459" s="1">
        <f t="shared" si="916"/>
        <v>2905</v>
      </c>
      <c r="D2459" s="7">
        <f>IF(N2459&gt;0, RANK(N2459,(N2459:P2459,Q2459:AE2459)),0)</f>
        <v>2</v>
      </c>
      <c r="E2459" s="7">
        <f>IF(O2459&gt;0,RANK(O2459,(N2459:P2459,Q2459:AE2459)),0)</f>
        <v>1</v>
      </c>
      <c r="F2459" s="7">
        <f>IF(P2459&gt;0,RANK(P2459,(N2459:P2459,Q2459:AE2459)),0)</f>
        <v>3</v>
      </c>
      <c r="G2459" s="1">
        <f t="shared" si="905"/>
        <v>1834</v>
      </c>
      <c r="H2459" s="2">
        <f t="shared" si="906"/>
        <v>0.63132530120481922</v>
      </c>
      <c r="I2459" s="2"/>
      <c r="J2459" s="2">
        <f t="shared" si="917"/>
        <v>0.16970740103270224</v>
      </c>
      <c r="K2459" s="2">
        <f t="shared" si="918"/>
        <v>0.80103270223752154</v>
      </c>
      <c r="L2459" s="2">
        <f t="shared" si="919"/>
        <v>2.9259896729776247E-2</v>
      </c>
      <c r="M2459" s="2">
        <f t="shared" si="910"/>
        <v>0</v>
      </c>
      <c r="N2459" s="55">
        <v>493</v>
      </c>
      <c r="O2459" s="55">
        <v>2327</v>
      </c>
      <c r="P2459" s="55">
        <v>85</v>
      </c>
      <c r="AG2459" s="7">
        <f>IF(Q2459&gt;0,RANK(Q2459,(N2459:P2459,Q2459:AE2459)),0)</f>
        <v>0</v>
      </c>
      <c r="AH2459" s="7">
        <f>IF(R2459&gt;0,RANK(R2459,(N2459:P2459,Q2459:AE2459)),0)</f>
        <v>0</v>
      </c>
      <c r="AI2459" s="7">
        <f>IF(T2459&gt;0,RANK(T2459,(N2459:P2459,Q2459:AE2459)),0)</f>
        <v>0</v>
      </c>
      <c r="AJ2459" s="7">
        <f>IF(S2459&gt;0,RANK(S2459,(N2459:P2459,Q2459:AE2459)),0)</f>
        <v>0</v>
      </c>
      <c r="AK2459" s="2">
        <f t="shared" si="920"/>
        <v>0</v>
      </c>
      <c r="AL2459" s="2">
        <f t="shared" si="921"/>
        <v>0</v>
      </c>
      <c r="AM2459" s="2">
        <f t="shared" si="922"/>
        <v>0</v>
      </c>
      <c r="AN2459" s="2">
        <f t="shared" si="923"/>
        <v>0</v>
      </c>
      <c r="AP2459" t="s">
        <v>2494</v>
      </c>
      <c r="AQ2459" t="s">
        <v>92</v>
      </c>
      <c r="AT2459">
        <v>3</v>
      </c>
      <c r="AU2459" s="95">
        <v>40</v>
      </c>
      <c r="AV2459" s="97">
        <v>103</v>
      </c>
      <c r="AW2459" s="100">
        <f t="shared" si="915"/>
        <v>40103</v>
      </c>
      <c r="AY2459" s="7" t="s">
        <v>1461</v>
      </c>
    </row>
    <row r="2460" spans="1:51" ht="13" hidden="1" customHeight="1" outlineLevel="1">
      <c r="A2460" t="s">
        <v>1824</v>
      </c>
      <c r="B2460" t="s">
        <v>92</v>
      </c>
      <c r="C2460" s="1">
        <f t="shared" si="916"/>
        <v>2687</v>
      </c>
      <c r="D2460" s="7">
        <f>IF(N2460&gt;0, RANK(N2460,(N2460:P2460,Q2460:AE2460)),0)</f>
        <v>2</v>
      </c>
      <c r="E2460" s="7">
        <f>IF(O2460&gt;0,RANK(O2460,(N2460:P2460,Q2460:AE2460)),0)</f>
        <v>1</v>
      </c>
      <c r="F2460" s="7">
        <f>IF(P2460&gt;0,RANK(P2460,(N2460:P2460,Q2460:AE2460)),0)</f>
        <v>3</v>
      </c>
      <c r="G2460" s="1">
        <f t="shared" si="905"/>
        <v>1193</v>
      </c>
      <c r="H2460" s="2">
        <f t="shared" si="906"/>
        <v>0.44398957945664308</v>
      </c>
      <c r="I2460" s="2"/>
      <c r="J2460" s="2">
        <f t="shared" si="917"/>
        <v>0.25455898771864532</v>
      </c>
      <c r="K2460" s="2">
        <f t="shared" si="918"/>
        <v>0.69854856717528846</v>
      </c>
      <c r="L2460" s="2">
        <f t="shared" si="919"/>
        <v>4.6892445106066244E-2</v>
      </c>
      <c r="M2460" s="2">
        <f t="shared" si="910"/>
        <v>-8.3266726846886741E-17</v>
      </c>
      <c r="N2460" s="55">
        <v>684</v>
      </c>
      <c r="O2460" s="55">
        <v>1877</v>
      </c>
      <c r="P2460" s="55">
        <v>126</v>
      </c>
      <c r="AG2460" s="7">
        <f>IF(Q2460&gt;0,RANK(Q2460,(N2460:P2460,Q2460:AE2460)),0)</f>
        <v>0</v>
      </c>
      <c r="AH2460" s="7">
        <f>IF(R2460&gt;0,RANK(R2460,(N2460:P2460,Q2460:AE2460)),0)</f>
        <v>0</v>
      </c>
      <c r="AI2460" s="7">
        <f>IF(T2460&gt;0,RANK(T2460,(N2460:P2460,Q2460:AE2460)),0)</f>
        <v>0</v>
      </c>
      <c r="AJ2460" s="7">
        <f>IF(S2460&gt;0,RANK(S2460,(N2460:P2460,Q2460:AE2460)),0)</f>
        <v>0</v>
      </c>
      <c r="AK2460" s="2">
        <f t="shared" si="920"/>
        <v>0</v>
      </c>
      <c r="AL2460" s="2">
        <f t="shared" si="921"/>
        <v>0</v>
      </c>
      <c r="AM2460" s="2">
        <f t="shared" si="922"/>
        <v>0</v>
      </c>
      <c r="AN2460" s="2">
        <f t="shared" si="923"/>
        <v>0</v>
      </c>
      <c r="AP2460" t="s">
        <v>1824</v>
      </c>
      <c r="AQ2460" t="s">
        <v>92</v>
      </c>
      <c r="AT2460">
        <v>3</v>
      </c>
      <c r="AU2460" s="95">
        <v>40</v>
      </c>
      <c r="AV2460" s="97">
        <v>105</v>
      </c>
      <c r="AW2460" s="100">
        <f t="shared" si="915"/>
        <v>40105</v>
      </c>
      <c r="AY2460" s="7" t="s">
        <v>1461</v>
      </c>
    </row>
    <row r="2461" spans="1:51" ht="13" hidden="1" customHeight="1" outlineLevel="1">
      <c r="A2461" t="s">
        <v>1807</v>
      </c>
      <c r="B2461" t="s">
        <v>92</v>
      </c>
      <c r="C2461" s="1">
        <f t="shared" si="916"/>
        <v>2608</v>
      </c>
      <c r="D2461" s="7">
        <f>IF(N2461&gt;0, RANK(N2461,(N2461:P2461,Q2461:AE2461)),0)</f>
        <v>2</v>
      </c>
      <c r="E2461" s="7">
        <f>IF(O2461&gt;0,RANK(O2461,(N2461:P2461,Q2461:AE2461)),0)</f>
        <v>1</v>
      </c>
      <c r="F2461" s="7">
        <f>IF(P2461&gt;0,RANK(P2461,(N2461:P2461,Q2461:AE2461)),0)</f>
        <v>3</v>
      </c>
      <c r="G2461" s="1">
        <f t="shared" si="905"/>
        <v>897</v>
      </c>
      <c r="H2461" s="2">
        <f t="shared" si="906"/>
        <v>0.34394171779141103</v>
      </c>
      <c r="I2461" s="2"/>
      <c r="J2461" s="2">
        <f t="shared" si="917"/>
        <v>0.31326687116564417</v>
      </c>
      <c r="K2461" s="2">
        <f t="shared" si="918"/>
        <v>0.65720858895705525</v>
      </c>
      <c r="L2461" s="2">
        <f t="shared" si="919"/>
        <v>2.9524539877300613E-2</v>
      </c>
      <c r="M2461" s="2">
        <f t="shared" si="910"/>
        <v>2.4286128663675299E-17</v>
      </c>
      <c r="N2461" s="55">
        <v>817</v>
      </c>
      <c r="O2461" s="55">
        <v>1714</v>
      </c>
      <c r="P2461" s="55">
        <v>77</v>
      </c>
      <c r="AG2461" s="7">
        <f>IF(Q2461&gt;0,RANK(Q2461,(N2461:P2461,Q2461:AE2461)),0)</f>
        <v>0</v>
      </c>
      <c r="AH2461" s="7">
        <f>IF(R2461&gt;0,RANK(R2461,(N2461:P2461,Q2461:AE2461)),0)</f>
        <v>0</v>
      </c>
      <c r="AI2461" s="7">
        <f>IF(T2461&gt;0,RANK(T2461,(N2461:P2461,Q2461:AE2461)),0)</f>
        <v>0</v>
      </c>
      <c r="AJ2461" s="7">
        <f>IF(S2461&gt;0,RANK(S2461,(N2461:P2461,Q2461:AE2461)),0)</f>
        <v>0</v>
      </c>
      <c r="AK2461" s="2">
        <f t="shared" si="920"/>
        <v>0</v>
      </c>
      <c r="AL2461" s="2">
        <f t="shared" si="921"/>
        <v>0</v>
      </c>
      <c r="AM2461" s="2">
        <f t="shared" si="922"/>
        <v>0</v>
      </c>
      <c r="AN2461" s="2">
        <f t="shared" si="923"/>
        <v>0</v>
      </c>
      <c r="AP2461" t="s">
        <v>1807</v>
      </c>
      <c r="AQ2461" t="s">
        <v>92</v>
      </c>
      <c r="AT2461">
        <v>3</v>
      </c>
      <c r="AU2461" s="95">
        <v>40</v>
      </c>
      <c r="AV2461" s="97">
        <v>107</v>
      </c>
      <c r="AW2461" s="100">
        <f t="shared" si="915"/>
        <v>40107</v>
      </c>
      <c r="AY2461" s="7" t="s">
        <v>1461</v>
      </c>
    </row>
    <row r="2462" spans="1:51" ht="13" hidden="1" customHeight="1" outlineLevel="1">
      <c r="A2462" t="s">
        <v>723</v>
      </c>
      <c r="B2462" t="s">
        <v>92</v>
      </c>
      <c r="C2462" s="1">
        <f t="shared" si="916"/>
        <v>155429</v>
      </c>
      <c r="D2462" s="7">
        <f>IF(N2462&gt;0, RANK(N2462,(N2462:P2462,Q2462:AE2462)),0)</f>
        <v>2</v>
      </c>
      <c r="E2462" s="7">
        <f>IF(O2462&gt;0,RANK(O2462,(N2462:P2462,Q2462:AE2462)),0)</f>
        <v>1</v>
      </c>
      <c r="F2462" s="7">
        <f>IF(P2462&gt;0,RANK(P2462,(N2462:P2462,Q2462:AE2462)),0)</f>
        <v>3</v>
      </c>
      <c r="G2462" s="1">
        <f t="shared" si="905"/>
        <v>36944</v>
      </c>
      <c r="H2462" s="2">
        <f t="shared" si="906"/>
        <v>0.23769052107393085</v>
      </c>
      <c r="I2462" s="2"/>
      <c r="J2462" s="2">
        <f t="shared" si="917"/>
        <v>0.36868924074657883</v>
      </c>
      <c r="K2462" s="2">
        <f t="shared" si="918"/>
        <v>0.60637976182050968</v>
      </c>
      <c r="L2462" s="2">
        <f t="shared" si="919"/>
        <v>2.4930997432911491E-2</v>
      </c>
      <c r="M2462" s="2">
        <f t="shared" si="910"/>
        <v>3.4694469519536142E-18</v>
      </c>
      <c r="N2462" s="55">
        <v>57305</v>
      </c>
      <c r="O2462" s="55">
        <v>94249</v>
      </c>
      <c r="P2462" s="55">
        <v>3875</v>
      </c>
      <c r="AG2462" s="7">
        <f>IF(Q2462&gt;0,RANK(Q2462,(N2462:P2462,Q2462:AE2462)),0)</f>
        <v>0</v>
      </c>
      <c r="AH2462" s="7">
        <f>IF(R2462&gt;0,RANK(R2462,(N2462:P2462,Q2462:AE2462)),0)</f>
        <v>0</v>
      </c>
      <c r="AI2462" s="7">
        <f>IF(T2462&gt;0,RANK(T2462,(N2462:P2462,Q2462:AE2462)),0)</f>
        <v>0</v>
      </c>
      <c r="AJ2462" s="7">
        <f>IF(S2462&gt;0,RANK(S2462,(N2462:P2462,Q2462:AE2462)),0)</f>
        <v>0</v>
      </c>
      <c r="AK2462" s="2">
        <f t="shared" si="920"/>
        <v>0</v>
      </c>
      <c r="AL2462" s="2">
        <f t="shared" si="921"/>
        <v>0</v>
      </c>
      <c r="AM2462" s="2">
        <f t="shared" si="922"/>
        <v>0</v>
      </c>
      <c r="AN2462" s="2">
        <f t="shared" si="923"/>
        <v>0</v>
      </c>
      <c r="AP2462" t="s">
        <v>723</v>
      </c>
      <c r="AQ2462" t="s">
        <v>92</v>
      </c>
      <c r="AT2462">
        <v>3</v>
      </c>
      <c r="AU2462" s="95">
        <v>40</v>
      </c>
      <c r="AV2462" s="97">
        <v>109</v>
      </c>
      <c r="AW2462" s="100">
        <f t="shared" si="915"/>
        <v>40109</v>
      </c>
      <c r="AY2462" s="7" t="s">
        <v>1461</v>
      </c>
    </row>
    <row r="2463" spans="1:51" ht="13" hidden="1" customHeight="1" outlineLevel="1">
      <c r="A2463" t="s">
        <v>1808</v>
      </c>
      <c r="B2463" t="s">
        <v>92</v>
      </c>
      <c r="C2463" s="1">
        <f t="shared" si="916"/>
        <v>8176</v>
      </c>
      <c r="D2463" s="7">
        <f>IF(N2463&gt;0, RANK(N2463,(N2463:P2463,Q2463:AE2463)),0)</f>
        <v>2</v>
      </c>
      <c r="E2463" s="7">
        <f>IF(O2463&gt;0,RANK(O2463,(N2463:P2463,Q2463:AE2463)),0)</f>
        <v>1</v>
      </c>
      <c r="F2463" s="7">
        <f>IF(P2463&gt;0,RANK(P2463,(N2463:P2463,Q2463:AE2463)),0)</f>
        <v>3</v>
      </c>
      <c r="G2463" s="1">
        <f t="shared" si="905"/>
        <v>1956</v>
      </c>
      <c r="H2463" s="2">
        <f t="shared" si="906"/>
        <v>0.23923679060665362</v>
      </c>
      <c r="I2463" s="2"/>
      <c r="J2463" s="2">
        <f t="shared" si="917"/>
        <v>0.36386986301369861</v>
      </c>
      <c r="K2463" s="2">
        <f t="shared" si="918"/>
        <v>0.60310665362035221</v>
      </c>
      <c r="L2463" s="2">
        <f t="shared" si="919"/>
        <v>3.3023483365949118E-2</v>
      </c>
      <c r="M2463" s="2">
        <f t="shared" si="910"/>
        <v>6.2450045135165055E-17</v>
      </c>
      <c r="N2463" s="55">
        <v>2975</v>
      </c>
      <c r="O2463" s="55">
        <v>4931</v>
      </c>
      <c r="P2463" s="55">
        <v>270</v>
      </c>
      <c r="AG2463" s="7">
        <f>IF(Q2463&gt;0,RANK(Q2463,(N2463:P2463,Q2463:AE2463)),0)</f>
        <v>0</v>
      </c>
      <c r="AH2463" s="7">
        <f>IF(R2463&gt;0,RANK(R2463,(N2463:P2463,Q2463:AE2463)),0)</f>
        <v>0</v>
      </c>
      <c r="AI2463" s="7">
        <f>IF(T2463&gt;0,RANK(T2463,(N2463:P2463,Q2463:AE2463)),0)</f>
        <v>0</v>
      </c>
      <c r="AJ2463" s="7">
        <f>IF(S2463&gt;0,RANK(S2463,(N2463:P2463,Q2463:AE2463)),0)</f>
        <v>0</v>
      </c>
      <c r="AK2463" s="2">
        <f t="shared" si="920"/>
        <v>0</v>
      </c>
      <c r="AL2463" s="2">
        <f t="shared" si="921"/>
        <v>0</v>
      </c>
      <c r="AM2463" s="2">
        <f t="shared" si="922"/>
        <v>0</v>
      </c>
      <c r="AN2463" s="2">
        <f t="shared" si="923"/>
        <v>0</v>
      </c>
      <c r="AP2463" t="s">
        <v>1808</v>
      </c>
      <c r="AQ2463" t="s">
        <v>92</v>
      </c>
      <c r="AT2463">
        <v>3</v>
      </c>
      <c r="AU2463" s="95">
        <v>40</v>
      </c>
      <c r="AV2463" s="97">
        <v>111</v>
      </c>
      <c r="AW2463" s="100">
        <f t="shared" si="915"/>
        <v>40111</v>
      </c>
      <c r="AY2463" s="7" t="s">
        <v>1461</v>
      </c>
    </row>
    <row r="2464" spans="1:51" ht="13" hidden="1" customHeight="1" outlineLevel="1">
      <c r="A2464" t="s">
        <v>2291</v>
      </c>
      <c r="B2464" t="s">
        <v>92</v>
      </c>
      <c r="C2464" s="1">
        <f t="shared" si="916"/>
        <v>11191</v>
      </c>
      <c r="D2464" s="7">
        <f>IF(N2464&gt;0, RANK(N2464,(N2464:P2464,Q2464:AE2464)),0)</f>
        <v>2</v>
      </c>
      <c r="E2464" s="7">
        <f>IF(O2464&gt;0,RANK(O2464,(N2464:P2464,Q2464:AE2464)),0)</f>
        <v>1</v>
      </c>
      <c r="F2464" s="7">
        <f>IF(P2464&gt;0,RANK(P2464,(N2464:P2464,Q2464:AE2464)),0)</f>
        <v>3</v>
      </c>
      <c r="G2464" s="1">
        <f t="shared" si="905"/>
        <v>3211</v>
      </c>
      <c r="H2464" s="2">
        <f t="shared" si="906"/>
        <v>0.28692699490662138</v>
      </c>
      <c r="I2464" s="2"/>
      <c r="J2464" s="2">
        <f t="shared" si="917"/>
        <v>0.33848628362076671</v>
      </c>
      <c r="K2464" s="2">
        <f t="shared" si="918"/>
        <v>0.62541327852738804</v>
      </c>
      <c r="L2464" s="2">
        <f t="shared" si="919"/>
        <v>3.6100437851845232E-2</v>
      </c>
      <c r="M2464" s="2">
        <f t="shared" si="910"/>
        <v>1.3877787807814457E-17</v>
      </c>
      <c r="N2464" s="55">
        <v>3788</v>
      </c>
      <c r="O2464" s="55">
        <v>6999</v>
      </c>
      <c r="P2464" s="55">
        <v>404</v>
      </c>
      <c r="AG2464" s="7">
        <f>IF(Q2464&gt;0,RANK(Q2464,(N2464:P2464,Q2464:AE2464)),0)</f>
        <v>0</v>
      </c>
      <c r="AH2464" s="7">
        <f>IF(R2464&gt;0,RANK(R2464,(N2464:P2464,Q2464:AE2464)),0)</f>
        <v>0</v>
      </c>
      <c r="AI2464" s="7">
        <f>IF(T2464&gt;0,RANK(T2464,(N2464:P2464,Q2464:AE2464)),0)</f>
        <v>0</v>
      </c>
      <c r="AJ2464" s="7">
        <f>IF(S2464&gt;0,RANK(S2464,(N2464:P2464,Q2464:AE2464)),0)</f>
        <v>0</v>
      </c>
      <c r="AK2464" s="2">
        <f t="shared" si="920"/>
        <v>0</v>
      </c>
      <c r="AL2464" s="2">
        <f t="shared" si="921"/>
        <v>0</v>
      </c>
      <c r="AM2464" s="2">
        <f t="shared" si="922"/>
        <v>0</v>
      </c>
      <c r="AN2464" s="2">
        <f t="shared" si="923"/>
        <v>0</v>
      </c>
      <c r="AP2464" t="s">
        <v>2291</v>
      </c>
      <c r="AQ2464" t="s">
        <v>92</v>
      </c>
      <c r="AT2464">
        <v>3</v>
      </c>
      <c r="AU2464" s="95">
        <v>40</v>
      </c>
      <c r="AV2464" s="97">
        <v>113</v>
      </c>
      <c r="AW2464" s="100">
        <f t="shared" si="915"/>
        <v>40113</v>
      </c>
      <c r="AY2464" s="7" t="s">
        <v>1461</v>
      </c>
    </row>
    <row r="2465" spans="1:51" ht="13" hidden="1" customHeight="1" outlineLevel="1">
      <c r="A2465" t="s">
        <v>2519</v>
      </c>
      <c r="B2465" t="s">
        <v>92</v>
      </c>
      <c r="C2465" s="1">
        <f t="shared" si="916"/>
        <v>5184</v>
      </c>
      <c r="D2465" s="7">
        <f>IF(N2465&gt;0, RANK(N2465,(N2465:P2465,Q2465:AE2465)),0)</f>
        <v>2</v>
      </c>
      <c r="E2465" s="7">
        <f>IF(O2465&gt;0,RANK(O2465,(N2465:P2465,Q2465:AE2465)),0)</f>
        <v>1</v>
      </c>
      <c r="F2465" s="7">
        <f>IF(P2465&gt;0,RANK(P2465,(N2465:P2465,Q2465:AE2465)),0)</f>
        <v>3</v>
      </c>
      <c r="G2465" s="1">
        <f t="shared" si="905"/>
        <v>1748</v>
      </c>
      <c r="H2465" s="2">
        <f t="shared" si="906"/>
        <v>0.33719135802469136</v>
      </c>
      <c r="I2465" s="2"/>
      <c r="J2465" s="2">
        <f t="shared" si="917"/>
        <v>0.30632716049382713</v>
      </c>
      <c r="K2465" s="2">
        <f t="shared" si="918"/>
        <v>0.64351851851851849</v>
      </c>
      <c r="L2465" s="2">
        <f t="shared" si="919"/>
        <v>5.0154320987654322E-2</v>
      </c>
      <c r="M2465" s="2">
        <f t="shared" si="910"/>
        <v>5.5511151231257827E-17</v>
      </c>
      <c r="N2465" s="55">
        <v>1588</v>
      </c>
      <c r="O2465" s="55">
        <v>3336</v>
      </c>
      <c r="P2465" s="55">
        <v>260</v>
      </c>
      <c r="AG2465" s="7">
        <f>IF(Q2465&gt;0,RANK(Q2465,(N2465:P2465,Q2465:AE2465)),0)</f>
        <v>0</v>
      </c>
      <c r="AH2465" s="7">
        <f>IF(R2465&gt;0,RANK(R2465,(N2465:P2465,Q2465:AE2465)),0)</f>
        <v>0</v>
      </c>
      <c r="AI2465" s="7">
        <f>IF(T2465&gt;0,RANK(T2465,(N2465:P2465,Q2465:AE2465)),0)</f>
        <v>0</v>
      </c>
      <c r="AJ2465" s="7">
        <f>IF(S2465&gt;0,RANK(S2465,(N2465:P2465,Q2465:AE2465)),0)</f>
        <v>0</v>
      </c>
      <c r="AK2465" s="2">
        <f t="shared" si="920"/>
        <v>0</v>
      </c>
      <c r="AL2465" s="2">
        <f t="shared" si="921"/>
        <v>0</v>
      </c>
      <c r="AM2465" s="2">
        <f t="shared" si="922"/>
        <v>0</v>
      </c>
      <c r="AN2465" s="2">
        <f t="shared" si="923"/>
        <v>0</v>
      </c>
      <c r="AP2465" t="s">
        <v>2519</v>
      </c>
      <c r="AQ2465" t="s">
        <v>92</v>
      </c>
      <c r="AT2465">
        <v>3</v>
      </c>
      <c r="AU2465" s="95">
        <v>40</v>
      </c>
      <c r="AV2465" s="97">
        <v>115</v>
      </c>
      <c r="AW2465" s="100">
        <f t="shared" si="915"/>
        <v>40115</v>
      </c>
      <c r="AY2465" s="7" t="s">
        <v>1461</v>
      </c>
    </row>
    <row r="2466" spans="1:51" ht="13" hidden="1" customHeight="1" outlineLevel="1">
      <c r="A2466" t="s">
        <v>1771</v>
      </c>
      <c r="B2466" t="s">
        <v>92</v>
      </c>
      <c r="C2466" s="1">
        <f t="shared" si="916"/>
        <v>3656</v>
      </c>
      <c r="D2466" s="7">
        <f>IF(N2466&gt;0, RANK(N2466,(N2466:P2466,Q2466:AE2466)),0)</f>
        <v>2</v>
      </c>
      <c r="E2466" s="7">
        <f>IF(O2466&gt;0,RANK(O2466,(N2466:P2466,Q2466:AE2466)),0)</f>
        <v>1</v>
      </c>
      <c r="F2466" s="7">
        <f>IF(P2466&gt;0,RANK(P2466,(N2466:P2466,Q2466:AE2466)),0)</f>
        <v>3</v>
      </c>
      <c r="G2466" s="1">
        <f t="shared" si="905"/>
        <v>1657</v>
      </c>
      <c r="H2466" s="2">
        <f t="shared" si="906"/>
        <v>0.45322757111597373</v>
      </c>
      <c r="I2466" s="2"/>
      <c r="J2466" s="2">
        <f t="shared" si="917"/>
        <v>0.25437636761487964</v>
      </c>
      <c r="K2466" s="2">
        <f t="shared" si="918"/>
        <v>0.70760393873085337</v>
      </c>
      <c r="L2466" s="2">
        <f t="shared" si="919"/>
        <v>3.801969365426696E-2</v>
      </c>
      <c r="M2466" s="2">
        <f t="shared" si="910"/>
        <v>9.0205620750793969E-17</v>
      </c>
      <c r="N2466" s="55">
        <v>930</v>
      </c>
      <c r="O2466" s="55">
        <v>2587</v>
      </c>
      <c r="P2466" s="55">
        <v>139</v>
      </c>
      <c r="AG2466" s="7">
        <f>IF(Q2466&gt;0,RANK(Q2466,(N2466:P2466,Q2466:AE2466)),0)</f>
        <v>0</v>
      </c>
      <c r="AH2466" s="7">
        <f>IF(R2466&gt;0,RANK(R2466,(N2466:P2466,Q2466:AE2466)),0)</f>
        <v>0</v>
      </c>
      <c r="AI2466" s="7">
        <f>IF(T2466&gt;0,RANK(T2466,(N2466:P2466,Q2466:AE2466)),0)</f>
        <v>0</v>
      </c>
      <c r="AJ2466" s="7">
        <f>IF(S2466&gt;0,RANK(S2466,(N2466:P2466,Q2466:AE2466)),0)</f>
        <v>0</v>
      </c>
      <c r="AK2466" s="2">
        <f t="shared" si="920"/>
        <v>0</v>
      </c>
      <c r="AL2466" s="2">
        <f t="shared" si="921"/>
        <v>0</v>
      </c>
      <c r="AM2466" s="2">
        <f t="shared" si="922"/>
        <v>0</v>
      </c>
      <c r="AN2466" s="2">
        <f t="shared" si="923"/>
        <v>0</v>
      </c>
      <c r="AP2466" t="s">
        <v>1771</v>
      </c>
      <c r="AQ2466" t="s">
        <v>92</v>
      </c>
      <c r="AT2466">
        <v>3</v>
      </c>
      <c r="AU2466" s="95">
        <v>40</v>
      </c>
      <c r="AV2466" s="97">
        <v>117</v>
      </c>
      <c r="AW2466" s="100">
        <f t="shared" si="915"/>
        <v>40117</v>
      </c>
      <c r="AY2466" s="7" t="s">
        <v>1461</v>
      </c>
    </row>
    <row r="2467" spans="1:51" ht="13" hidden="1" customHeight="1" outlineLevel="1">
      <c r="A2467" t="s">
        <v>1995</v>
      </c>
      <c r="B2467" t="s">
        <v>92</v>
      </c>
      <c r="C2467" s="1">
        <f t="shared" si="916"/>
        <v>15402</v>
      </c>
      <c r="D2467" s="7">
        <f>IF(N2467&gt;0, RANK(N2467,(N2467:P2467,Q2467:AE2467)),0)</f>
        <v>2</v>
      </c>
      <c r="E2467" s="7">
        <f>IF(O2467&gt;0,RANK(O2467,(N2467:P2467,Q2467:AE2467)),0)</f>
        <v>1</v>
      </c>
      <c r="F2467" s="7">
        <f>IF(P2467&gt;0,RANK(P2467,(N2467:P2467,Q2467:AE2467)),0)</f>
        <v>3</v>
      </c>
      <c r="G2467" s="1">
        <f t="shared" si="905"/>
        <v>5133</v>
      </c>
      <c r="H2467" s="2">
        <f t="shared" si="906"/>
        <v>0.33326840670042851</v>
      </c>
      <c r="I2467" s="2"/>
      <c r="J2467" s="2">
        <f t="shared" si="917"/>
        <v>0.31865991429684459</v>
      </c>
      <c r="K2467" s="2">
        <f t="shared" si="918"/>
        <v>0.65192832099727305</v>
      </c>
      <c r="L2467" s="2">
        <f t="shared" si="919"/>
        <v>2.9411764705882353E-2</v>
      </c>
      <c r="M2467" s="2">
        <f t="shared" si="910"/>
        <v>6.9388939039072284E-18</v>
      </c>
      <c r="N2467" s="55">
        <v>4908</v>
      </c>
      <c r="O2467" s="55">
        <v>10041</v>
      </c>
      <c r="P2467" s="55">
        <v>453</v>
      </c>
      <c r="AG2467" s="7">
        <f>IF(Q2467&gt;0,RANK(Q2467,(N2467:P2467,Q2467:AE2467)),0)</f>
        <v>0</v>
      </c>
      <c r="AH2467" s="7">
        <f>IF(R2467&gt;0,RANK(R2467,(N2467:P2467,Q2467:AE2467)),0)</f>
        <v>0</v>
      </c>
      <c r="AI2467" s="7">
        <f>IF(T2467&gt;0,RANK(T2467,(N2467:P2467,Q2467:AE2467)),0)</f>
        <v>0</v>
      </c>
      <c r="AJ2467" s="7">
        <f>IF(S2467&gt;0,RANK(S2467,(N2467:P2467,Q2467:AE2467)),0)</f>
        <v>0</v>
      </c>
      <c r="AK2467" s="2">
        <f t="shared" si="920"/>
        <v>0</v>
      </c>
      <c r="AL2467" s="2">
        <f t="shared" si="921"/>
        <v>0</v>
      </c>
      <c r="AM2467" s="2">
        <f t="shared" si="922"/>
        <v>0</v>
      </c>
      <c r="AN2467" s="2">
        <f t="shared" si="923"/>
        <v>0</v>
      </c>
      <c r="AP2467" t="s">
        <v>1995</v>
      </c>
      <c r="AQ2467" t="s">
        <v>92</v>
      </c>
      <c r="AT2467">
        <v>3</v>
      </c>
      <c r="AU2467" s="95">
        <v>40</v>
      </c>
      <c r="AV2467" s="97">
        <v>119</v>
      </c>
      <c r="AW2467" s="100">
        <f t="shared" si="915"/>
        <v>40119</v>
      </c>
      <c r="AY2467" s="7" t="s">
        <v>1461</v>
      </c>
    </row>
    <row r="2468" spans="1:51" ht="13" hidden="1" customHeight="1" outlineLevel="1">
      <c r="A2468" t="s">
        <v>2282</v>
      </c>
      <c r="B2468" t="s">
        <v>92</v>
      </c>
      <c r="C2468" s="1">
        <f t="shared" si="916"/>
        <v>10090</v>
      </c>
      <c r="D2468" s="7">
        <f>IF(N2468&gt;0, RANK(N2468,(N2468:P2468,Q2468:AE2468)),0)</f>
        <v>2</v>
      </c>
      <c r="E2468" s="7">
        <f>IF(O2468&gt;0,RANK(O2468,(N2468:P2468,Q2468:AE2468)),0)</f>
        <v>1</v>
      </c>
      <c r="F2468" s="7">
        <f>IF(P2468&gt;0,RANK(P2468,(N2468:P2468,Q2468:AE2468)),0)</f>
        <v>3</v>
      </c>
      <c r="G2468" s="1">
        <f t="shared" si="905"/>
        <v>3292</v>
      </c>
      <c r="H2468" s="2">
        <f t="shared" si="906"/>
        <v>0.32626362735381564</v>
      </c>
      <c r="I2468" s="2"/>
      <c r="J2468" s="2">
        <f t="shared" si="917"/>
        <v>0.31674925668979187</v>
      </c>
      <c r="K2468" s="2">
        <f t="shared" si="918"/>
        <v>0.64301288404360757</v>
      </c>
      <c r="L2468" s="2">
        <f t="shared" si="919"/>
        <v>4.0237859266600597E-2</v>
      </c>
      <c r="M2468" s="2">
        <f t="shared" si="910"/>
        <v>2.0816681711721685E-17</v>
      </c>
      <c r="N2468" s="55">
        <v>3196</v>
      </c>
      <c r="O2468" s="55">
        <v>6488</v>
      </c>
      <c r="P2468" s="55">
        <v>406</v>
      </c>
      <c r="AG2468" s="7">
        <f>IF(Q2468&gt;0,RANK(Q2468,(N2468:P2468,Q2468:AE2468)),0)</f>
        <v>0</v>
      </c>
      <c r="AH2468" s="7">
        <f>IF(R2468&gt;0,RANK(R2468,(N2468:P2468,Q2468:AE2468)),0)</f>
        <v>0</v>
      </c>
      <c r="AI2468" s="7">
        <f>IF(T2468&gt;0,RANK(T2468,(N2468:P2468,Q2468:AE2468)),0)</f>
        <v>0</v>
      </c>
      <c r="AJ2468" s="7">
        <f>IF(S2468&gt;0,RANK(S2468,(N2468:P2468,Q2468:AE2468)),0)</f>
        <v>0</v>
      </c>
      <c r="AK2468" s="2">
        <f t="shared" si="920"/>
        <v>0</v>
      </c>
      <c r="AL2468" s="2">
        <f t="shared" si="921"/>
        <v>0</v>
      </c>
      <c r="AM2468" s="2">
        <f t="shared" si="922"/>
        <v>0</v>
      </c>
      <c r="AN2468" s="2">
        <f t="shared" si="923"/>
        <v>0</v>
      </c>
      <c r="AP2468" t="s">
        <v>2282</v>
      </c>
      <c r="AQ2468" t="s">
        <v>92</v>
      </c>
      <c r="AT2468">
        <v>3</v>
      </c>
      <c r="AU2468" s="95">
        <v>40</v>
      </c>
      <c r="AV2468" s="97">
        <v>121</v>
      </c>
      <c r="AW2468" s="100">
        <f t="shared" si="915"/>
        <v>40121</v>
      </c>
      <c r="AY2468" s="7" t="s">
        <v>1461</v>
      </c>
    </row>
    <row r="2469" spans="1:51" ht="13" hidden="1" customHeight="1" outlineLevel="1">
      <c r="A2469" t="s">
        <v>1468</v>
      </c>
      <c r="B2469" t="s">
        <v>92</v>
      </c>
      <c r="C2469" s="1">
        <f t="shared" si="916"/>
        <v>7932</v>
      </c>
      <c r="D2469" s="7">
        <f>IF(N2469&gt;0, RANK(N2469,(N2469:P2469,Q2469:AE2469)),0)</f>
        <v>2</v>
      </c>
      <c r="E2469" s="7">
        <f>IF(O2469&gt;0,RANK(O2469,(N2469:P2469,Q2469:AE2469)),0)</f>
        <v>1</v>
      </c>
      <c r="F2469" s="7">
        <f>IF(P2469&gt;0,RANK(P2469,(N2469:P2469,Q2469:AE2469)),0)</f>
        <v>3</v>
      </c>
      <c r="G2469" s="1">
        <f t="shared" si="905"/>
        <v>3269</v>
      </c>
      <c r="H2469" s="2">
        <f t="shared" si="906"/>
        <v>0.41212808875441248</v>
      </c>
      <c r="I2469" s="2"/>
      <c r="J2469" s="2">
        <f t="shared" si="917"/>
        <v>0.27458396369137672</v>
      </c>
      <c r="K2469" s="2">
        <f t="shared" si="918"/>
        <v>0.68671205244578926</v>
      </c>
      <c r="L2469" s="2">
        <f t="shared" si="919"/>
        <v>3.8703983862834093E-2</v>
      </c>
      <c r="M2469" s="2">
        <f t="shared" si="910"/>
        <v>-6.9388939039072284E-17</v>
      </c>
      <c r="N2469" s="55">
        <v>2178</v>
      </c>
      <c r="O2469" s="55">
        <v>5447</v>
      </c>
      <c r="P2469" s="55">
        <v>307</v>
      </c>
      <c r="AG2469" s="7">
        <f>IF(Q2469&gt;0,RANK(Q2469,(N2469:P2469,Q2469:AE2469)),0)</f>
        <v>0</v>
      </c>
      <c r="AH2469" s="7">
        <f>IF(R2469&gt;0,RANK(R2469,(N2469:P2469,Q2469:AE2469)),0)</f>
        <v>0</v>
      </c>
      <c r="AI2469" s="7">
        <f>IF(T2469&gt;0,RANK(T2469,(N2469:P2469,Q2469:AE2469)),0)</f>
        <v>0</v>
      </c>
      <c r="AJ2469" s="7">
        <f>IF(S2469&gt;0,RANK(S2469,(N2469:P2469,Q2469:AE2469)),0)</f>
        <v>0</v>
      </c>
      <c r="AK2469" s="2">
        <f t="shared" si="920"/>
        <v>0</v>
      </c>
      <c r="AL2469" s="2">
        <f t="shared" si="921"/>
        <v>0</v>
      </c>
      <c r="AM2469" s="2">
        <f t="shared" si="922"/>
        <v>0</v>
      </c>
      <c r="AN2469" s="2">
        <f t="shared" si="923"/>
        <v>0</v>
      </c>
      <c r="AP2469" t="s">
        <v>1468</v>
      </c>
      <c r="AQ2469" t="s">
        <v>92</v>
      </c>
      <c r="AT2469">
        <v>3</v>
      </c>
      <c r="AU2469" s="95">
        <v>40</v>
      </c>
      <c r="AV2469" s="97">
        <v>123</v>
      </c>
      <c r="AW2469" s="100">
        <f t="shared" si="915"/>
        <v>40123</v>
      </c>
      <c r="AY2469" s="7" t="s">
        <v>1461</v>
      </c>
    </row>
    <row r="2470" spans="1:51" ht="13" hidden="1" customHeight="1" outlineLevel="1">
      <c r="A2470" t="s">
        <v>2117</v>
      </c>
      <c r="B2470" t="s">
        <v>92</v>
      </c>
      <c r="C2470" s="1">
        <f t="shared" si="916"/>
        <v>14608</v>
      </c>
      <c r="D2470" s="7">
        <f>IF(N2470&gt;0, RANK(N2470,(N2470:P2470,Q2470:AE2470)),0)</f>
        <v>2</v>
      </c>
      <c r="E2470" s="7">
        <f>IF(O2470&gt;0,RANK(O2470,(N2470:P2470,Q2470:AE2470)),0)</f>
        <v>1</v>
      </c>
      <c r="F2470" s="7">
        <f>IF(P2470&gt;0,RANK(P2470,(N2470:P2470,Q2470:AE2470)),0)</f>
        <v>3</v>
      </c>
      <c r="G2470" s="1">
        <f t="shared" si="905"/>
        <v>7474</v>
      </c>
      <c r="H2470" s="2">
        <f t="shared" si="906"/>
        <v>0.51163745892661561</v>
      </c>
      <c r="I2470" s="2"/>
      <c r="J2470" s="2">
        <f t="shared" si="917"/>
        <v>0.23007940854326397</v>
      </c>
      <c r="K2470" s="2">
        <f t="shared" si="918"/>
        <v>0.74171686746987953</v>
      </c>
      <c r="L2470" s="2">
        <f t="shared" si="919"/>
        <v>2.8203723986856517E-2</v>
      </c>
      <c r="M2470" s="2">
        <f t="shared" si="910"/>
        <v>-7.2858385991025898E-17</v>
      </c>
      <c r="N2470" s="55">
        <v>3361</v>
      </c>
      <c r="O2470" s="55">
        <v>10835</v>
      </c>
      <c r="P2470" s="55">
        <v>412</v>
      </c>
      <c r="AG2470" s="7">
        <f>IF(Q2470&gt;0,RANK(Q2470,(N2470:P2470,Q2470:AE2470)),0)</f>
        <v>0</v>
      </c>
      <c r="AH2470" s="7">
        <f>IF(R2470&gt;0,RANK(R2470,(N2470:P2470,Q2470:AE2470)),0)</f>
        <v>0</v>
      </c>
      <c r="AI2470" s="7">
        <f>IF(T2470&gt;0,RANK(T2470,(N2470:P2470,Q2470:AE2470)),0)</f>
        <v>0</v>
      </c>
      <c r="AJ2470" s="7">
        <f>IF(S2470&gt;0,RANK(S2470,(N2470:P2470,Q2470:AE2470)),0)</f>
        <v>0</v>
      </c>
      <c r="AK2470" s="2">
        <f t="shared" si="920"/>
        <v>0</v>
      </c>
      <c r="AL2470" s="2">
        <f t="shared" si="921"/>
        <v>0</v>
      </c>
      <c r="AM2470" s="2">
        <f t="shared" si="922"/>
        <v>0</v>
      </c>
      <c r="AN2470" s="2">
        <f t="shared" si="923"/>
        <v>0</v>
      </c>
      <c r="AP2470" t="s">
        <v>2117</v>
      </c>
      <c r="AQ2470" t="s">
        <v>92</v>
      </c>
      <c r="AT2470">
        <v>3</v>
      </c>
      <c r="AU2470" s="95">
        <v>40</v>
      </c>
      <c r="AV2470" s="97">
        <v>125</v>
      </c>
      <c r="AW2470" s="100">
        <f t="shared" si="915"/>
        <v>40125</v>
      </c>
      <c r="AY2470" s="7" t="s">
        <v>1461</v>
      </c>
    </row>
    <row r="2471" spans="1:51" ht="13" hidden="1" customHeight="1" outlineLevel="1">
      <c r="A2471" t="s">
        <v>309</v>
      </c>
      <c r="B2471" t="s">
        <v>92</v>
      </c>
      <c r="C2471" s="1">
        <f t="shared" si="916"/>
        <v>2536</v>
      </c>
      <c r="D2471" s="7">
        <f>IF(N2471&gt;0, RANK(N2471,(N2471:P2471,Q2471:AE2471)),0)</f>
        <v>2</v>
      </c>
      <c r="E2471" s="7">
        <f>IF(O2471&gt;0,RANK(O2471,(N2471:P2471,Q2471:AE2471)),0)</f>
        <v>1</v>
      </c>
      <c r="F2471" s="7">
        <f>IF(P2471&gt;0,RANK(P2471,(N2471:P2471,Q2471:AE2471)),0)</f>
        <v>3</v>
      </c>
      <c r="G2471" s="1">
        <f t="shared" si="905"/>
        <v>958</v>
      </c>
      <c r="H2471" s="2">
        <f t="shared" si="906"/>
        <v>0.37776025236593058</v>
      </c>
      <c r="I2471" s="2"/>
      <c r="J2471" s="2">
        <f t="shared" si="917"/>
        <v>0.28746056782334384</v>
      </c>
      <c r="K2471" s="2">
        <f t="shared" si="918"/>
        <v>0.66522082018927442</v>
      </c>
      <c r="L2471" s="2">
        <f t="shared" si="919"/>
        <v>4.7318611987381701E-2</v>
      </c>
      <c r="M2471" s="2">
        <f t="shared" si="910"/>
        <v>4.163336342344337E-17</v>
      </c>
      <c r="N2471" s="55">
        <v>729</v>
      </c>
      <c r="O2471" s="55">
        <v>1687</v>
      </c>
      <c r="P2471" s="55">
        <v>120</v>
      </c>
      <c r="AG2471" s="7">
        <f>IF(Q2471&gt;0,RANK(Q2471,(N2471:P2471,Q2471:AE2471)),0)</f>
        <v>0</v>
      </c>
      <c r="AH2471" s="7">
        <f>IF(R2471&gt;0,RANK(R2471,(N2471:P2471,Q2471:AE2471)),0)</f>
        <v>0</v>
      </c>
      <c r="AI2471" s="7">
        <f>IF(T2471&gt;0,RANK(T2471,(N2471:P2471,Q2471:AE2471)),0)</f>
        <v>0</v>
      </c>
      <c r="AJ2471" s="7">
        <f>IF(S2471&gt;0,RANK(S2471,(N2471:P2471,Q2471:AE2471)),0)</f>
        <v>0</v>
      </c>
      <c r="AK2471" s="2">
        <f t="shared" si="920"/>
        <v>0</v>
      </c>
      <c r="AL2471" s="2">
        <f t="shared" si="921"/>
        <v>0</v>
      </c>
      <c r="AM2471" s="2">
        <f t="shared" si="922"/>
        <v>0</v>
      </c>
      <c r="AN2471" s="2">
        <f t="shared" si="923"/>
        <v>0</v>
      </c>
      <c r="AP2471" t="s">
        <v>309</v>
      </c>
      <c r="AQ2471" t="s">
        <v>92</v>
      </c>
      <c r="AT2471">
        <v>3</v>
      </c>
      <c r="AU2471" s="95">
        <v>40</v>
      </c>
      <c r="AV2471" s="97">
        <v>127</v>
      </c>
      <c r="AW2471" s="100">
        <f t="shared" si="915"/>
        <v>40127</v>
      </c>
      <c r="AY2471" s="7" t="s">
        <v>1461</v>
      </c>
    </row>
    <row r="2472" spans="1:51" ht="13" hidden="1" customHeight="1" outlineLevel="1">
      <c r="A2472" t="s">
        <v>386</v>
      </c>
      <c r="B2472" t="s">
        <v>92</v>
      </c>
      <c r="C2472" s="1">
        <f t="shared" ref="C2472:C2485" si="924">SUM(N2472:AE2472)</f>
        <v>1222</v>
      </c>
      <c r="D2472" s="7">
        <f>IF(N2472&gt;0, RANK(N2472,(N2472:P2472,Q2472:AE2472)),0)</f>
        <v>2</v>
      </c>
      <c r="E2472" s="7">
        <f>IF(O2472&gt;0,RANK(O2472,(N2472:P2472,Q2472:AE2472)),0)</f>
        <v>1</v>
      </c>
      <c r="F2472" s="7">
        <f>IF(P2472&gt;0,RANK(P2472,(N2472:P2472,Q2472:AE2472)),0)</f>
        <v>3</v>
      </c>
      <c r="G2472" s="1">
        <f t="shared" ref="G2472:G2485" si="925">IF(C2472&gt;0,MAX(N2472:P2472)-LARGE(N2472:P2472,2),0)</f>
        <v>812</v>
      </c>
      <c r="H2472" s="2">
        <f t="shared" ref="H2472:H2485" si="926">IF(C2472&gt;0,G2472/C2472,0)</f>
        <v>0.66448445171849424</v>
      </c>
      <c r="I2472" s="2"/>
      <c r="J2472" s="2">
        <f t="shared" ref="J2472:J2485" si="927">IF($C2472=0,"-",N2472/$C2472)</f>
        <v>0.15875613747954173</v>
      </c>
      <c r="K2472" s="2">
        <f t="shared" ref="K2472:K2485" si="928">IF($C2472=0,"-",O2472/$C2472)</f>
        <v>0.823240589198036</v>
      </c>
      <c r="L2472" s="2">
        <f t="shared" ref="L2472:L2485" si="929">IF($C2472=0,"-",P2472/$C2472)</f>
        <v>1.8003273322422259E-2</v>
      </c>
      <c r="M2472" s="2">
        <f t="shared" ref="M2472:M2485" si="930">IF(C2472=0,"-",(1-J2472-K2472-L2472))</f>
        <v>-1.7347234759768071E-17</v>
      </c>
      <c r="N2472" s="55">
        <v>194</v>
      </c>
      <c r="O2472" s="55">
        <v>1006</v>
      </c>
      <c r="P2472" s="55">
        <v>22</v>
      </c>
      <c r="AG2472" s="7">
        <f>IF(Q2472&gt;0,RANK(Q2472,(N2472:P2472,Q2472:AE2472)),0)</f>
        <v>0</v>
      </c>
      <c r="AH2472" s="7">
        <f>IF(R2472&gt;0,RANK(R2472,(N2472:P2472,Q2472:AE2472)),0)</f>
        <v>0</v>
      </c>
      <c r="AI2472" s="7">
        <f>IF(T2472&gt;0,RANK(T2472,(N2472:P2472,Q2472:AE2472)),0)</f>
        <v>0</v>
      </c>
      <c r="AJ2472" s="7">
        <f>IF(S2472&gt;0,RANK(S2472,(N2472:P2472,Q2472:AE2472)),0)</f>
        <v>0</v>
      </c>
      <c r="AK2472" s="2">
        <f t="shared" ref="AK2472:AK2485" si="931">IF($C2472=0,"-",Q2472/$C2472)</f>
        <v>0</v>
      </c>
      <c r="AL2472" s="2">
        <f t="shared" ref="AL2472:AL2485" si="932">IF($C2472=0,"-",R2472/$C2472)</f>
        <v>0</v>
      </c>
      <c r="AM2472" s="2">
        <f t="shared" ref="AM2472:AM2485" si="933">IF($C2472=0,"-",T2472/$C2472)</f>
        <v>0</v>
      </c>
      <c r="AN2472" s="2">
        <f t="shared" ref="AN2472:AN2485" si="934">IF($C2472=0,"-",S2472/$C2472)</f>
        <v>0</v>
      </c>
      <c r="AP2472" t="s">
        <v>386</v>
      </c>
      <c r="AQ2472" t="s">
        <v>92</v>
      </c>
      <c r="AT2472">
        <v>3</v>
      </c>
      <c r="AU2472" s="95">
        <v>40</v>
      </c>
      <c r="AV2472" s="97">
        <v>129</v>
      </c>
      <c r="AW2472" s="100">
        <f t="shared" ref="AW2472:AW2484" si="935">1000*AU2472+AV2472</f>
        <v>40129</v>
      </c>
      <c r="AY2472" s="7" t="s">
        <v>1461</v>
      </c>
    </row>
    <row r="2473" spans="1:51" ht="13" hidden="1" customHeight="1" outlineLevel="1">
      <c r="A2473" t="s">
        <v>387</v>
      </c>
      <c r="B2473" t="s">
        <v>92</v>
      </c>
      <c r="C2473" s="1">
        <f t="shared" si="924"/>
        <v>21869</v>
      </c>
      <c r="D2473" s="7">
        <f>IF(N2473&gt;0, RANK(N2473,(N2473:P2473,Q2473:AE2473)),0)</f>
        <v>2</v>
      </c>
      <c r="E2473" s="7">
        <f>IF(O2473&gt;0,RANK(O2473,(N2473:P2473,Q2473:AE2473)),0)</f>
        <v>1</v>
      </c>
      <c r="F2473" s="7">
        <f>IF(P2473&gt;0,RANK(P2473,(N2473:P2473,Q2473:AE2473)),0)</f>
        <v>3</v>
      </c>
      <c r="G2473" s="1">
        <f t="shared" si="925"/>
        <v>12158</v>
      </c>
      <c r="H2473" s="2">
        <f t="shared" si="926"/>
        <v>0.55594677397228953</v>
      </c>
      <c r="I2473" s="2"/>
      <c r="J2473" s="2">
        <f t="shared" si="927"/>
        <v>0.20590790616854909</v>
      </c>
      <c r="K2473" s="2">
        <f t="shared" si="928"/>
        <v>0.76185468014083868</v>
      </c>
      <c r="L2473" s="2">
        <f t="shared" si="929"/>
        <v>3.2237413690612282E-2</v>
      </c>
      <c r="M2473" s="2">
        <f t="shared" si="930"/>
        <v>-1.1102230246251565E-16</v>
      </c>
      <c r="N2473" s="55">
        <v>4503</v>
      </c>
      <c r="O2473" s="55">
        <v>16661</v>
      </c>
      <c r="P2473" s="55">
        <v>705</v>
      </c>
      <c r="AG2473" s="7">
        <f>IF(Q2473&gt;0,RANK(Q2473,(N2473:P2473,Q2473:AE2473)),0)</f>
        <v>0</v>
      </c>
      <c r="AH2473" s="7">
        <f>IF(R2473&gt;0,RANK(R2473,(N2473:P2473,Q2473:AE2473)),0)</f>
        <v>0</v>
      </c>
      <c r="AI2473" s="7">
        <f>IF(T2473&gt;0,RANK(T2473,(N2473:P2473,Q2473:AE2473)),0)</f>
        <v>0</v>
      </c>
      <c r="AJ2473" s="7">
        <f>IF(S2473&gt;0,RANK(S2473,(N2473:P2473,Q2473:AE2473)),0)</f>
        <v>0</v>
      </c>
      <c r="AK2473" s="2">
        <f t="shared" si="931"/>
        <v>0</v>
      </c>
      <c r="AL2473" s="2">
        <f t="shared" si="932"/>
        <v>0</v>
      </c>
      <c r="AM2473" s="2">
        <f t="shared" si="933"/>
        <v>0</v>
      </c>
      <c r="AN2473" s="2">
        <f t="shared" si="934"/>
        <v>0</v>
      </c>
      <c r="AP2473" t="s">
        <v>387</v>
      </c>
      <c r="AQ2473" t="s">
        <v>92</v>
      </c>
      <c r="AT2473">
        <v>3</v>
      </c>
      <c r="AU2473" s="95">
        <v>40</v>
      </c>
      <c r="AV2473" s="97">
        <v>131</v>
      </c>
      <c r="AW2473" s="100">
        <f t="shared" si="935"/>
        <v>40131</v>
      </c>
      <c r="AY2473" s="7" t="s">
        <v>1461</v>
      </c>
    </row>
    <row r="2474" spans="1:51" ht="13" hidden="1" customHeight="1" outlineLevel="1">
      <c r="A2474" t="s">
        <v>170</v>
      </c>
      <c r="B2474" t="s">
        <v>92</v>
      </c>
      <c r="C2474" s="1">
        <f t="shared" si="924"/>
        <v>4751</v>
      </c>
      <c r="D2474" s="7">
        <f>IF(N2474&gt;0, RANK(N2474,(N2474:P2474,Q2474:AE2474)),0)</f>
        <v>2</v>
      </c>
      <c r="E2474" s="7">
        <f>IF(O2474&gt;0,RANK(O2474,(N2474:P2474,Q2474:AE2474)),0)</f>
        <v>1</v>
      </c>
      <c r="F2474" s="7">
        <f>IF(P2474&gt;0,RANK(P2474,(N2474:P2474,Q2474:AE2474)),0)</f>
        <v>3</v>
      </c>
      <c r="G2474" s="1">
        <f t="shared" si="925"/>
        <v>2136</v>
      </c>
      <c r="H2474" s="2">
        <f t="shared" si="926"/>
        <v>0.44958956009261208</v>
      </c>
      <c r="I2474" s="2"/>
      <c r="J2474" s="2">
        <f t="shared" si="927"/>
        <v>0.26268154072826772</v>
      </c>
      <c r="K2474" s="2">
        <f t="shared" si="928"/>
        <v>0.71227110082087985</v>
      </c>
      <c r="L2474" s="2">
        <f t="shared" si="929"/>
        <v>2.5047358450852451E-2</v>
      </c>
      <c r="M2474" s="2">
        <f t="shared" si="930"/>
        <v>3.4694469519536142E-17</v>
      </c>
      <c r="N2474" s="55">
        <v>1248</v>
      </c>
      <c r="O2474" s="55">
        <v>3384</v>
      </c>
      <c r="P2474" s="55">
        <v>119</v>
      </c>
      <c r="AG2474" s="7">
        <f>IF(Q2474&gt;0,RANK(Q2474,(N2474:P2474,Q2474:AE2474)),0)</f>
        <v>0</v>
      </c>
      <c r="AH2474" s="7">
        <f>IF(R2474&gt;0,RANK(R2474,(N2474:P2474,Q2474:AE2474)),0)</f>
        <v>0</v>
      </c>
      <c r="AI2474" s="7">
        <f>IF(T2474&gt;0,RANK(T2474,(N2474:P2474,Q2474:AE2474)),0)</f>
        <v>0</v>
      </c>
      <c r="AJ2474" s="7">
        <f>IF(S2474&gt;0,RANK(S2474,(N2474:P2474,Q2474:AE2474)),0)</f>
        <v>0</v>
      </c>
      <c r="AK2474" s="2">
        <f t="shared" si="931"/>
        <v>0</v>
      </c>
      <c r="AL2474" s="2">
        <f t="shared" si="932"/>
        <v>0</v>
      </c>
      <c r="AM2474" s="2">
        <f t="shared" si="933"/>
        <v>0</v>
      </c>
      <c r="AN2474" s="2">
        <f t="shared" si="934"/>
        <v>0</v>
      </c>
      <c r="AP2474" t="s">
        <v>170</v>
      </c>
      <c r="AQ2474" t="s">
        <v>92</v>
      </c>
      <c r="AT2474">
        <v>3</v>
      </c>
      <c r="AU2474" s="95">
        <v>40</v>
      </c>
      <c r="AV2474" s="97">
        <v>133</v>
      </c>
      <c r="AW2474" s="100">
        <f t="shared" si="935"/>
        <v>40133</v>
      </c>
      <c r="AY2474" s="7" t="s">
        <v>1461</v>
      </c>
    </row>
    <row r="2475" spans="1:51" ht="13" hidden="1" customHeight="1" outlineLevel="1">
      <c r="A2475" t="s">
        <v>1550</v>
      </c>
      <c r="B2475" t="s">
        <v>92</v>
      </c>
      <c r="C2475" s="1">
        <f t="shared" si="924"/>
        <v>8498</v>
      </c>
      <c r="D2475" s="7">
        <f>IF(N2475&gt;0, RANK(N2475,(N2475:P2475,Q2475:AE2475)),0)</f>
        <v>2</v>
      </c>
      <c r="E2475" s="7">
        <f>IF(O2475&gt;0,RANK(O2475,(N2475:P2475,Q2475:AE2475)),0)</f>
        <v>1</v>
      </c>
      <c r="F2475" s="7">
        <f>IF(P2475&gt;0,RANK(P2475,(N2475:P2475,Q2475:AE2475)),0)</f>
        <v>3</v>
      </c>
      <c r="G2475" s="1">
        <f t="shared" si="925"/>
        <v>2565</v>
      </c>
      <c r="H2475" s="2">
        <f t="shared" si="926"/>
        <v>0.30183572605318898</v>
      </c>
      <c r="I2475" s="2"/>
      <c r="J2475" s="2">
        <f t="shared" si="927"/>
        <v>0.3250176512120499</v>
      </c>
      <c r="K2475" s="2">
        <f t="shared" si="928"/>
        <v>0.62685337726523893</v>
      </c>
      <c r="L2475" s="2">
        <f t="shared" si="929"/>
        <v>4.8128971522711228E-2</v>
      </c>
      <c r="M2475" s="2">
        <f t="shared" si="930"/>
        <v>-1.1102230246251565E-16</v>
      </c>
      <c r="N2475" s="55">
        <v>2762</v>
      </c>
      <c r="O2475" s="55">
        <v>5327</v>
      </c>
      <c r="P2475" s="55">
        <v>409</v>
      </c>
      <c r="AG2475" s="7">
        <f>IF(Q2475&gt;0,RANK(Q2475,(N2475:P2475,Q2475:AE2475)),0)</f>
        <v>0</v>
      </c>
      <c r="AH2475" s="7">
        <f>IF(R2475&gt;0,RANK(R2475,(N2475:P2475,Q2475:AE2475)),0)</f>
        <v>0</v>
      </c>
      <c r="AI2475" s="7">
        <f>IF(T2475&gt;0,RANK(T2475,(N2475:P2475,Q2475:AE2475)),0)</f>
        <v>0</v>
      </c>
      <c r="AJ2475" s="7">
        <f>IF(S2475&gt;0,RANK(S2475,(N2475:P2475,Q2475:AE2475)),0)</f>
        <v>0</v>
      </c>
      <c r="AK2475" s="2">
        <f t="shared" si="931"/>
        <v>0</v>
      </c>
      <c r="AL2475" s="2">
        <f t="shared" si="932"/>
        <v>0</v>
      </c>
      <c r="AM2475" s="2">
        <f t="shared" si="933"/>
        <v>0</v>
      </c>
      <c r="AN2475" s="2">
        <f t="shared" si="934"/>
        <v>0</v>
      </c>
      <c r="AP2475" t="s">
        <v>1550</v>
      </c>
      <c r="AQ2475" t="s">
        <v>92</v>
      </c>
      <c r="AT2475">
        <v>3</v>
      </c>
      <c r="AU2475" s="95">
        <v>40</v>
      </c>
      <c r="AV2475" s="97">
        <v>135</v>
      </c>
      <c r="AW2475" s="100">
        <f t="shared" si="935"/>
        <v>40135</v>
      </c>
      <c r="AY2475" s="7" t="s">
        <v>1461</v>
      </c>
    </row>
    <row r="2476" spans="1:51" ht="13" hidden="1" customHeight="1" outlineLevel="1">
      <c r="A2476" t="s">
        <v>2108</v>
      </c>
      <c r="B2476" t="s">
        <v>92</v>
      </c>
      <c r="C2476" s="1">
        <f t="shared" si="924"/>
        <v>11290</v>
      </c>
      <c r="D2476" s="7">
        <f>IF(N2476&gt;0, RANK(N2476,(N2476:P2476,Q2476:AE2476)),0)</f>
        <v>2</v>
      </c>
      <c r="E2476" s="7">
        <f>IF(O2476&gt;0,RANK(O2476,(N2476:P2476,Q2476:AE2476)),0)</f>
        <v>1</v>
      </c>
      <c r="F2476" s="7">
        <f>IF(P2476&gt;0,RANK(P2476,(N2476:P2476,Q2476:AE2476)),0)</f>
        <v>3</v>
      </c>
      <c r="G2476" s="1">
        <f t="shared" si="925"/>
        <v>5858</v>
      </c>
      <c r="H2476" s="2">
        <f t="shared" si="926"/>
        <v>0.51886625332152347</v>
      </c>
      <c r="I2476" s="2"/>
      <c r="J2476" s="2">
        <f t="shared" si="927"/>
        <v>0.22364924712134632</v>
      </c>
      <c r="K2476" s="2">
        <f t="shared" si="928"/>
        <v>0.74251550044286985</v>
      </c>
      <c r="L2476" s="2">
        <f t="shared" si="929"/>
        <v>3.3835252435783877E-2</v>
      </c>
      <c r="M2476" s="2">
        <f t="shared" si="930"/>
        <v>1.3877787807814457E-17</v>
      </c>
      <c r="N2476" s="55">
        <v>2525</v>
      </c>
      <c r="O2476" s="55">
        <v>8383</v>
      </c>
      <c r="P2476" s="55">
        <v>382</v>
      </c>
      <c r="AG2476" s="7">
        <f>IF(Q2476&gt;0,RANK(Q2476,(N2476:P2476,Q2476:AE2476)),0)</f>
        <v>0</v>
      </c>
      <c r="AH2476" s="7">
        <f>IF(R2476&gt;0,RANK(R2476,(N2476:P2476,Q2476:AE2476)),0)</f>
        <v>0</v>
      </c>
      <c r="AI2476" s="7">
        <f>IF(T2476&gt;0,RANK(T2476,(N2476:P2476,Q2476:AE2476)),0)</f>
        <v>0</v>
      </c>
      <c r="AJ2476" s="7">
        <f>IF(S2476&gt;0,RANK(S2476,(N2476:P2476,Q2476:AE2476)),0)</f>
        <v>0</v>
      </c>
      <c r="AK2476" s="2">
        <f t="shared" si="931"/>
        <v>0</v>
      </c>
      <c r="AL2476" s="2">
        <f t="shared" si="932"/>
        <v>0</v>
      </c>
      <c r="AM2476" s="2">
        <f t="shared" si="933"/>
        <v>0</v>
      </c>
      <c r="AN2476" s="2">
        <f t="shared" si="934"/>
        <v>0</v>
      </c>
      <c r="AP2476" t="s">
        <v>2108</v>
      </c>
      <c r="AQ2476" t="s">
        <v>92</v>
      </c>
      <c r="AT2476">
        <v>3</v>
      </c>
      <c r="AU2476" s="95">
        <v>40</v>
      </c>
      <c r="AV2476" s="97">
        <v>137</v>
      </c>
      <c r="AW2476" s="100">
        <f t="shared" si="935"/>
        <v>40137</v>
      </c>
      <c r="AY2476" s="7" t="s">
        <v>1461</v>
      </c>
    </row>
    <row r="2477" spans="1:51" ht="13" hidden="1" customHeight="1" outlineLevel="1">
      <c r="A2477" t="s">
        <v>80</v>
      </c>
      <c r="B2477" t="s">
        <v>92</v>
      </c>
      <c r="C2477" s="1">
        <f t="shared" si="924"/>
        <v>3222</v>
      </c>
      <c r="D2477" s="7">
        <f>IF(N2477&gt;0, RANK(N2477,(N2477:P2477,Q2477:AE2477)),0)</f>
        <v>2</v>
      </c>
      <c r="E2477" s="7">
        <f>IF(O2477&gt;0,RANK(O2477,(N2477:P2477,Q2477:AE2477)),0)</f>
        <v>1</v>
      </c>
      <c r="F2477" s="7">
        <f>IF(P2477&gt;0,RANK(P2477,(N2477:P2477,Q2477:AE2477)),0)</f>
        <v>3</v>
      </c>
      <c r="G2477" s="1">
        <f t="shared" si="925"/>
        <v>2392</v>
      </c>
      <c r="H2477" s="2">
        <f t="shared" si="926"/>
        <v>0.74239602731222842</v>
      </c>
      <c r="I2477" s="2"/>
      <c r="J2477" s="2">
        <f t="shared" si="927"/>
        <v>0.10800744878957169</v>
      </c>
      <c r="K2477" s="2">
        <f t="shared" si="928"/>
        <v>0.85040347610180012</v>
      </c>
      <c r="L2477" s="2">
        <f t="shared" si="929"/>
        <v>4.1589075108628179E-2</v>
      </c>
      <c r="M2477" s="2">
        <f t="shared" si="930"/>
        <v>1.3877787807814457E-17</v>
      </c>
      <c r="N2477" s="55">
        <v>348</v>
      </c>
      <c r="O2477" s="55">
        <v>2740</v>
      </c>
      <c r="P2477" s="55">
        <v>134</v>
      </c>
      <c r="AG2477" s="7">
        <f>IF(Q2477&gt;0,RANK(Q2477,(N2477:P2477,Q2477:AE2477)),0)</f>
        <v>0</v>
      </c>
      <c r="AH2477" s="7">
        <f>IF(R2477&gt;0,RANK(R2477,(N2477:P2477,Q2477:AE2477)),0)</f>
        <v>0</v>
      </c>
      <c r="AI2477" s="7">
        <f>IF(T2477&gt;0,RANK(T2477,(N2477:P2477,Q2477:AE2477)),0)</f>
        <v>0</v>
      </c>
      <c r="AJ2477" s="7">
        <f>IF(S2477&gt;0,RANK(S2477,(N2477:P2477,Q2477:AE2477)),0)</f>
        <v>0</v>
      </c>
      <c r="AK2477" s="2">
        <f t="shared" si="931"/>
        <v>0</v>
      </c>
      <c r="AL2477" s="2">
        <f t="shared" si="932"/>
        <v>0</v>
      </c>
      <c r="AM2477" s="2">
        <f t="shared" si="933"/>
        <v>0</v>
      </c>
      <c r="AN2477" s="2">
        <f t="shared" si="934"/>
        <v>0</v>
      </c>
      <c r="AP2477" t="s">
        <v>80</v>
      </c>
      <c r="AQ2477" t="s">
        <v>92</v>
      </c>
      <c r="AT2477">
        <v>3</v>
      </c>
      <c r="AU2477" s="95">
        <v>40</v>
      </c>
      <c r="AV2477" s="97">
        <v>139</v>
      </c>
      <c r="AW2477" s="100">
        <f t="shared" si="935"/>
        <v>40139</v>
      </c>
      <c r="AY2477" s="7" t="s">
        <v>1461</v>
      </c>
    </row>
    <row r="2478" spans="1:51" ht="13" hidden="1" customHeight="1" outlineLevel="1">
      <c r="A2478" t="s">
        <v>2140</v>
      </c>
      <c r="B2478" t="s">
        <v>92</v>
      </c>
      <c r="C2478" s="1">
        <f t="shared" si="924"/>
        <v>1678</v>
      </c>
      <c r="D2478" s="7">
        <f>IF(N2478&gt;0, RANK(N2478,(N2478:P2478,Q2478:AE2478)),0)</f>
        <v>2</v>
      </c>
      <c r="E2478" s="7">
        <f>IF(O2478&gt;0,RANK(O2478,(N2478:P2478,Q2478:AE2478)),0)</f>
        <v>1</v>
      </c>
      <c r="F2478" s="7">
        <f>IF(P2478&gt;0,RANK(P2478,(N2478:P2478,Q2478:AE2478)),0)</f>
        <v>3</v>
      </c>
      <c r="G2478" s="1">
        <f t="shared" si="925"/>
        <v>796</v>
      </c>
      <c r="H2478" s="2">
        <f t="shared" si="926"/>
        <v>0.47437425506555425</v>
      </c>
      <c r="I2478" s="2"/>
      <c r="J2478" s="2">
        <f t="shared" si="927"/>
        <v>0.25208581644815259</v>
      </c>
      <c r="K2478" s="2">
        <f t="shared" si="928"/>
        <v>0.72646007151370684</v>
      </c>
      <c r="L2478" s="2">
        <f t="shared" si="929"/>
        <v>2.1454112038140644E-2</v>
      </c>
      <c r="M2478" s="2">
        <f t="shared" si="930"/>
        <v>-1.7347234759768071E-17</v>
      </c>
      <c r="N2478" s="55">
        <v>423</v>
      </c>
      <c r="O2478" s="55">
        <v>1219</v>
      </c>
      <c r="P2478" s="55">
        <v>36</v>
      </c>
      <c r="AG2478" s="7">
        <f>IF(Q2478&gt;0,RANK(Q2478,(N2478:P2478,Q2478:AE2478)),0)</f>
        <v>0</v>
      </c>
      <c r="AH2478" s="7">
        <f>IF(R2478&gt;0,RANK(R2478,(N2478:P2478,Q2478:AE2478)),0)</f>
        <v>0</v>
      </c>
      <c r="AI2478" s="7">
        <f>IF(T2478&gt;0,RANK(T2478,(N2478:P2478,Q2478:AE2478)),0)</f>
        <v>0</v>
      </c>
      <c r="AJ2478" s="7">
        <f>IF(S2478&gt;0,RANK(S2478,(N2478:P2478,Q2478:AE2478)),0)</f>
        <v>0</v>
      </c>
      <c r="AK2478" s="2">
        <f t="shared" si="931"/>
        <v>0</v>
      </c>
      <c r="AL2478" s="2">
        <f t="shared" si="932"/>
        <v>0</v>
      </c>
      <c r="AM2478" s="2">
        <f t="shared" si="933"/>
        <v>0</v>
      </c>
      <c r="AN2478" s="2">
        <f t="shared" si="934"/>
        <v>0</v>
      </c>
      <c r="AP2478" t="s">
        <v>2140</v>
      </c>
      <c r="AQ2478" t="s">
        <v>92</v>
      </c>
      <c r="AT2478">
        <v>3</v>
      </c>
      <c r="AU2478" s="95">
        <v>40</v>
      </c>
      <c r="AV2478" s="97">
        <v>141</v>
      </c>
      <c r="AW2478" s="100">
        <f t="shared" si="935"/>
        <v>40141</v>
      </c>
      <c r="AY2478" s="7" t="s">
        <v>1461</v>
      </c>
    </row>
    <row r="2479" spans="1:51" ht="13" hidden="1" customHeight="1" outlineLevel="1">
      <c r="A2479" t="s">
        <v>990</v>
      </c>
      <c r="B2479" t="s">
        <v>92</v>
      </c>
      <c r="C2479" s="1">
        <f t="shared" si="924"/>
        <v>130887</v>
      </c>
      <c r="D2479" s="7">
        <f>IF(N2479&gt;0, RANK(N2479,(N2479:P2479,Q2479:AE2479)),0)</f>
        <v>2</v>
      </c>
      <c r="E2479" s="7">
        <f>IF(O2479&gt;0,RANK(O2479,(N2479:P2479,Q2479:AE2479)),0)</f>
        <v>1</v>
      </c>
      <c r="F2479" s="7">
        <f>IF(P2479&gt;0,RANK(P2479,(N2479:P2479,Q2479:AE2479)),0)</f>
        <v>3</v>
      </c>
      <c r="G2479" s="1">
        <f t="shared" si="925"/>
        <v>46036</v>
      </c>
      <c r="H2479" s="2">
        <f t="shared" si="926"/>
        <v>0.35172324218600776</v>
      </c>
      <c r="I2479" s="2"/>
      <c r="J2479" s="2">
        <f t="shared" si="927"/>
        <v>0.30967934172224898</v>
      </c>
      <c r="K2479" s="2">
        <f t="shared" si="928"/>
        <v>0.66140258390825679</v>
      </c>
      <c r="L2479" s="2">
        <f t="shared" si="929"/>
        <v>2.8918074369494298E-2</v>
      </c>
      <c r="M2479" s="2">
        <f t="shared" si="930"/>
        <v>-6.9388939039072284E-17</v>
      </c>
      <c r="N2479" s="55">
        <v>40533</v>
      </c>
      <c r="O2479" s="55">
        <v>86569</v>
      </c>
      <c r="P2479" s="55">
        <v>3785</v>
      </c>
      <c r="AG2479" s="7">
        <f>IF(Q2479&gt;0,RANK(Q2479,(N2479:P2479,Q2479:AE2479)),0)</f>
        <v>0</v>
      </c>
      <c r="AH2479" s="7">
        <f>IF(R2479&gt;0,RANK(R2479,(N2479:P2479,Q2479:AE2479)),0)</f>
        <v>0</v>
      </c>
      <c r="AI2479" s="7">
        <f>IF(T2479&gt;0,RANK(T2479,(N2479:P2479,Q2479:AE2479)),0)</f>
        <v>0</v>
      </c>
      <c r="AJ2479" s="7">
        <f>IF(S2479&gt;0,RANK(S2479,(N2479:P2479,Q2479:AE2479)),0)</f>
        <v>0</v>
      </c>
      <c r="AK2479" s="2">
        <f t="shared" si="931"/>
        <v>0</v>
      </c>
      <c r="AL2479" s="2">
        <f t="shared" si="932"/>
        <v>0</v>
      </c>
      <c r="AM2479" s="2">
        <f t="shared" si="933"/>
        <v>0</v>
      </c>
      <c r="AN2479" s="2">
        <f t="shared" si="934"/>
        <v>0</v>
      </c>
      <c r="AP2479" t="s">
        <v>990</v>
      </c>
      <c r="AQ2479" t="s">
        <v>92</v>
      </c>
      <c r="AT2479">
        <v>3</v>
      </c>
      <c r="AU2479" s="95">
        <v>40</v>
      </c>
      <c r="AV2479" s="97">
        <v>143</v>
      </c>
      <c r="AW2479" s="100">
        <f t="shared" si="935"/>
        <v>40143</v>
      </c>
      <c r="AY2479" s="7" t="s">
        <v>1461</v>
      </c>
    </row>
    <row r="2480" spans="1:51" ht="13" hidden="1" customHeight="1" outlineLevel="1">
      <c r="A2480" t="s">
        <v>2164</v>
      </c>
      <c r="B2480" t="s">
        <v>92</v>
      </c>
      <c r="C2480" s="1">
        <f t="shared" si="924"/>
        <v>16666</v>
      </c>
      <c r="D2480" s="7">
        <f>IF(N2480&gt;0, RANK(N2480,(N2480:P2480,Q2480:AE2480)),0)</f>
        <v>2</v>
      </c>
      <c r="E2480" s="7">
        <f>IF(O2480&gt;0,RANK(O2480,(N2480:P2480,Q2480:AE2480)),0)</f>
        <v>1</v>
      </c>
      <c r="F2480" s="7">
        <f>IF(P2480&gt;0,RANK(P2480,(N2480:P2480,Q2480:AE2480)),0)</f>
        <v>3</v>
      </c>
      <c r="G2480" s="1">
        <f t="shared" si="925"/>
        <v>8441</v>
      </c>
      <c r="H2480" s="2">
        <f t="shared" si="926"/>
        <v>0.50648025921036843</v>
      </c>
      <c r="I2480" s="2"/>
      <c r="J2480" s="2">
        <f t="shared" si="927"/>
        <v>0.23082923316932677</v>
      </c>
      <c r="K2480" s="2">
        <f t="shared" si="928"/>
        <v>0.73730949237969523</v>
      </c>
      <c r="L2480" s="2">
        <f t="shared" si="929"/>
        <v>3.1861274450978042E-2</v>
      </c>
      <c r="M2480" s="2">
        <f t="shared" si="930"/>
        <v>-6.9388939039072284E-17</v>
      </c>
      <c r="N2480" s="55">
        <v>3847</v>
      </c>
      <c r="O2480" s="55">
        <v>12288</v>
      </c>
      <c r="P2480" s="55">
        <v>531</v>
      </c>
      <c r="AG2480" s="7">
        <f>IF(Q2480&gt;0,RANK(Q2480,(N2480:P2480,Q2480:AE2480)),0)</f>
        <v>0</v>
      </c>
      <c r="AH2480" s="7">
        <f>IF(R2480&gt;0,RANK(R2480,(N2480:P2480,Q2480:AE2480)),0)</f>
        <v>0</v>
      </c>
      <c r="AI2480" s="7">
        <f>IF(T2480&gt;0,RANK(T2480,(N2480:P2480,Q2480:AE2480)),0)</f>
        <v>0</v>
      </c>
      <c r="AJ2480" s="7">
        <f>IF(S2480&gt;0,RANK(S2480,(N2480:P2480,Q2480:AE2480)),0)</f>
        <v>0</v>
      </c>
      <c r="AK2480" s="2">
        <f t="shared" si="931"/>
        <v>0</v>
      </c>
      <c r="AL2480" s="2">
        <f t="shared" si="932"/>
        <v>0</v>
      </c>
      <c r="AM2480" s="2">
        <f t="shared" si="933"/>
        <v>0</v>
      </c>
      <c r="AN2480" s="2">
        <f t="shared" si="934"/>
        <v>0</v>
      </c>
      <c r="AP2480" t="s">
        <v>2164</v>
      </c>
      <c r="AQ2480" t="s">
        <v>92</v>
      </c>
      <c r="AT2480">
        <v>3</v>
      </c>
      <c r="AU2480" s="95">
        <v>40</v>
      </c>
      <c r="AV2480" s="97">
        <v>145</v>
      </c>
      <c r="AW2480" s="100">
        <f t="shared" si="935"/>
        <v>40145</v>
      </c>
      <c r="AY2480" s="7" t="s">
        <v>1461</v>
      </c>
    </row>
    <row r="2481" spans="1:51" ht="13" hidden="1" customHeight="1" outlineLevel="1">
      <c r="A2481" t="s">
        <v>1864</v>
      </c>
      <c r="B2481" t="s">
        <v>92</v>
      </c>
      <c r="C2481" s="1">
        <f t="shared" si="924"/>
        <v>13192</v>
      </c>
      <c r="D2481" s="7">
        <f>IF(N2481&gt;0, RANK(N2481,(N2481:P2481,Q2481:AE2481)),0)</f>
        <v>2</v>
      </c>
      <c r="E2481" s="7">
        <f>IF(O2481&gt;0,RANK(O2481,(N2481:P2481,Q2481:AE2481)),0)</f>
        <v>1</v>
      </c>
      <c r="F2481" s="7">
        <f>IF(P2481&gt;0,RANK(P2481,(N2481:P2481,Q2481:AE2481)),0)</f>
        <v>3</v>
      </c>
      <c r="G2481" s="1">
        <f t="shared" si="925"/>
        <v>7308</v>
      </c>
      <c r="H2481" s="2">
        <f t="shared" si="926"/>
        <v>0.55397210430563981</v>
      </c>
      <c r="I2481" s="2"/>
      <c r="J2481" s="2">
        <f t="shared" si="927"/>
        <v>0.20504851425106124</v>
      </c>
      <c r="K2481" s="2">
        <f t="shared" si="928"/>
        <v>0.759020618556701</v>
      </c>
      <c r="L2481" s="2">
        <f t="shared" si="929"/>
        <v>3.5930867192237717E-2</v>
      </c>
      <c r="M2481" s="2">
        <f t="shared" si="930"/>
        <v>9.7144514654701197E-17</v>
      </c>
      <c r="N2481" s="55">
        <v>2705</v>
      </c>
      <c r="O2481" s="55">
        <v>10013</v>
      </c>
      <c r="P2481" s="55">
        <v>474</v>
      </c>
      <c r="AG2481" s="7">
        <f>IF(Q2481&gt;0,RANK(Q2481,(N2481:P2481,Q2481:AE2481)),0)</f>
        <v>0</v>
      </c>
      <c r="AH2481" s="7">
        <f>IF(R2481&gt;0,RANK(R2481,(N2481:P2481,Q2481:AE2481)),0)</f>
        <v>0</v>
      </c>
      <c r="AI2481" s="7">
        <f>IF(T2481&gt;0,RANK(T2481,(N2481:P2481,Q2481:AE2481)),0)</f>
        <v>0</v>
      </c>
      <c r="AJ2481" s="7">
        <f>IF(S2481&gt;0,RANK(S2481,(N2481:P2481,Q2481:AE2481)),0)</f>
        <v>0</v>
      </c>
      <c r="AK2481" s="2">
        <f t="shared" si="931"/>
        <v>0</v>
      </c>
      <c r="AL2481" s="2">
        <f t="shared" si="932"/>
        <v>0</v>
      </c>
      <c r="AM2481" s="2">
        <f t="shared" si="933"/>
        <v>0</v>
      </c>
      <c r="AN2481" s="2">
        <f t="shared" si="934"/>
        <v>0</v>
      </c>
      <c r="AP2481" t="s">
        <v>1864</v>
      </c>
      <c r="AQ2481" t="s">
        <v>92</v>
      </c>
      <c r="AT2481">
        <v>3</v>
      </c>
      <c r="AU2481" s="95">
        <v>40</v>
      </c>
      <c r="AV2481" s="97">
        <v>147</v>
      </c>
      <c r="AW2481" s="100">
        <f t="shared" si="935"/>
        <v>40147</v>
      </c>
      <c r="AY2481" s="7" t="s">
        <v>1461</v>
      </c>
    </row>
    <row r="2482" spans="1:51" ht="13" hidden="1" customHeight="1" outlineLevel="1">
      <c r="A2482" t="s">
        <v>2449</v>
      </c>
      <c r="B2482" t="s">
        <v>92</v>
      </c>
      <c r="C2482" s="1">
        <f t="shared" si="924"/>
        <v>3050</v>
      </c>
      <c r="D2482" s="7">
        <f>IF(N2482&gt;0, RANK(N2482,(N2482:P2482,Q2482:AE2482)),0)</f>
        <v>2</v>
      </c>
      <c r="E2482" s="7">
        <f>IF(O2482&gt;0,RANK(O2482,(N2482:P2482,Q2482:AE2482)),0)</f>
        <v>1</v>
      </c>
      <c r="F2482" s="7">
        <f>IF(P2482&gt;0,RANK(P2482,(N2482:P2482,Q2482:AE2482)),0)</f>
        <v>3</v>
      </c>
      <c r="G2482" s="1">
        <f t="shared" si="925"/>
        <v>1965</v>
      </c>
      <c r="H2482" s="2">
        <f t="shared" si="926"/>
        <v>0.6442622950819672</v>
      </c>
      <c r="I2482" s="2"/>
      <c r="J2482" s="2">
        <f t="shared" si="927"/>
        <v>0.16688524590163933</v>
      </c>
      <c r="K2482" s="2">
        <f t="shared" si="928"/>
        <v>0.81114754098360653</v>
      </c>
      <c r="L2482" s="2">
        <f t="shared" si="929"/>
        <v>2.1967213114754098E-2</v>
      </c>
      <c r="M2482" s="2">
        <f t="shared" si="930"/>
        <v>3.8163916471489756E-17</v>
      </c>
      <c r="N2482" s="55">
        <v>509</v>
      </c>
      <c r="O2482" s="55">
        <v>2474</v>
      </c>
      <c r="P2482" s="55">
        <v>67</v>
      </c>
      <c r="AG2482" s="7">
        <f>IF(Q2482&gt;0,RANK(Q2482,(N2482:P2482,Q2482:AE2482)),0)</f>
        <v>0</v>
      </c>
      <c r="AH2482" s="7">
        <f>IF(R2482&gt;0,RANK(R2482,(N2482:P2482,Q2482:AE2482)),0)</f>
        <v>0</v>
      </c>
      <c r="AI2482" s="7">
        <f>IF(T2482&gt;0,RANK(T2482,(N2482:P2482,Q2482:AE2482)),0)</f>
        <v>0</v>
      </c>
      <c r="AJ2482" s="7">
        <f>IF(S2482&gt;0,RANK(S2482,(N2482:P2482,Q2482:AE2482)),0)</f>
        <v>0</v>
      </c>
      <c r="AK2482" s="2">
        <f t="shared" si="931"/>
        <v>0</v>
      </c>
      <c r="AL2482" s="2">
        <f t="shared" si="932"/>
        <v>0</v>
      </c>
      <c r="AM2482" s="2">
        <f t="shared" si="933"/>
        <v>0</v>
      </c>
      <c r="AN2482" s="2">
        <f t="shared" si="934"/>
        <v>0</v>
      </c>
      <c r="AP2482" t="s">
        <v>2449</v>
      </c>
      <c r="AQ2482" t="s">
        <v>92</v>
      </c>
      <c r="AT2482">
        <v>3</v>
      </c>
      <c r="AU2482" s="95">
        <v>40</v>
      </c>
      <c r="AV2482" s="97">
        <v>149</v>
      </c>
      <c r="AW2482" s="100">
        <f t="shared" si="935"/>
        <v>40149</v>
      </c>
      <c r="AY2482" s="7" t="s">
        <v>1461</v>
      </c>
    </row>
    <row r="2483" spans="1:51" ht="13" hidden="1" customHeight="1" outlineLevel="1">
      <c r="A2483" t="s">
        <v>1491</v>
      </c>
      <c r="B2483" t="s">
        <v>92</v>
      </c>
      <c r="C2483" s="1">
        <f t="shared" si="924"/>
        <v>2444</v>
      </c>
      <c r="D2483" s="7">
        <f>IF(N2483&gt;0, RANK(N2483,(N2483:P2483,Q2483:AE2483)),0)</f>
        <v>2</v>
      </c>
      <c r="E2483" s="7">
        <f>IF(O2483&gt;0,RANK(O2483,(N2483:P2483,Q2483:AE2483)),0)</f>
        <v>1</v>
      </c>
      <c r="F2483" s="7">
        <f>IF(P2483&gt;0,RANK(P2483,(N2483:P2483,Q2483:AE2483)),0)</f>
        <v>3</v>
      </c>
      <c r="G2483" s="1">
        <f t="shared" si="925"/>
        <v>1522</v>
      </c>
      <c r="H2483" s="2">
        <f t="shared" si="926"/>
        <v>0.62274959083469716</v>
      </c>
      <c r="I2483" s="2"/>
      <c r="J2483" s="2">
        <f t="shared" si="927"/>
        <v>0.17389525368248773</v>
      </c>
      <c r="K2483" s="2">
        <f t="shared" si="928"/>
        <v>0.79664484451718498</v>
      </c>
      <c r="L2483" s="2">
        <f t="shared" si="929"/>
        <v>2.9459901800327332E-2</v>
      </c>
      <c r="M2483" s="2">
        <f t="shared" si="930"/>
        <v>-1.7347234759768071E-17</v>
      </c>
      <c r="N2483" s="55">
        <v>425</v>
      </c>
      <c r="O2483" s="55">
        <v>1947</v>
      </c>
      <c r="P2483" s="55">
        <v>72</v>
      </c>
      <c r="AG2483" s="7">
        <f>IF(Q2483&gt;0,RANK(Q2483,(N2483:P2483,Q2483:AE2483)),0)</f>
        <v>0</v>
      </c>
      <c r="AH2483" s="7">
        <f>IF(R2483&gt;0,RANK(R2483,(N2483:P2483,Q2483:AE2483)),0)</f>
        <v>0</v>
      </c>
      <c r="AI2483" s="7">
        <f>IF(T2483&gt;0,RANK(T2483,(N2483:P2483,Q2483:AE2483)),0)</f>
        <v>0</v>
      </c>
      <c r="AJ2483" s="7">
        <f>IF(S2483&gt;0,RANK(S2483,(N2483:P2483,Q2483:AE2483)),0)</f>
        <v>0</v>
      </c>
      <c r="AK2483" s="2">
        <f t="shared" si="931"/>
        <v>0</v>
      </c>
      <c r="AL2483" s="2">
        <f t="shared" si="932"/>
        <v>0</v>
      </c>
      <c r="AM2483" s="2">
        <f t="shared" si="933"/>
        <v>0</v>
      </c>
      <c r="AN2483" s="2">
        <f t="shared" si="934"/>
        <v>0</v>
      </c>
      <c r="AP2483" t="s">
        <v>1491</v>
      </c>
      <c r="AQ2483" t="s">
        <v>92</v>
      </c>
      <c r="AT2483">
        <v>3</v>
      </c>
      <c r="AU2483" s="95">
        <v>40</v>
      </c>
      <c r="AV2483" s="97">
        <v>151</v>
      </c>
      <c r="AW2483" s="100">
        <f t="shared" si="935"/>
        <v>40151</v>
      </c>
      <c r="AY2483" s="7" t="s">
        <v>1461</v>
      </c>
    </row>
    <row r="2484" spans="1:51" ht="13" hidden="1" customHeight="1" outlineLevel="1">
      <c r="A2484" t="s">
        <v>704</v>
      </c>
      <c r="B2484" t="s">
        <v>92</v>
      </c>
      <c r="C2484" s="1">
        <f t="shared" si="924"/>
        <v>4271</v>
      </c>
      <c r="D2484" s="7">
        <f>IF(N2484&gt;0, RANK(N2484,(N2484:P2484,Q2484:AE2484)),0)</f>
        <v>2</v>
      </c>
      <c r="E2484" s="7">
        <f>IF(O2484&gt;0,RANK(O2484,(N2484:P2484,Q2484:AE2484)),0)</f>
        <v>1</v>
      </c>
      <c r="F2484" s="7">
        <f>IF(P2484&gt;0,RANK(P2484,(N2484:P2484,Q2484:AE2484)),0)</f>
        <v>3</v>
      </c>
      <c r="G2484" s="1">
        <f t="shared" si="925"/>
        <v>3047</v>
      </c>
      <c r="H2484" s="2">
        <f t="shared" si="926"/>
        <v>0.71341606181222195</v>
      </c>
      <c r="I2484" s="2"/>
      <c r="J2484" s="2">
        <f t="shared" si="927"/>
        <v>0.1320533832826036</v>
      </c>
      <c r="K2484" s="2">
        <f t="shared" si="928"/>
        <v>0.84546944509482558</v>
      </c>
      <c r="L2484" s="2">
        <f t="shared" si="929"/>
        <v>2.2477171622570825E-2</v>
      </c>
      <c r="M2484" s="2">
        <f t="shared" si="930"/>
        <v>-3.4694469519536142E-17</v>
      </c>
      <c r="N2484" s="55">
        <v>564</v>
      </c>
      <c r="O2484" s="55">
        <v>3611</v>
      </c>
      <c r="P2484" s="55">
        <v>96</v>
      </c>
      <c r="AG2484" s="7">
        <f>IF(Q2484&gt;0,RANK(Q2484,(N2484:P2484,Q2484:AE2484)),0)</f>
        <v>0</v>
      </c>
      <c r="AH2484" s="7">
        <f>IF(R2484&gt;0,RANK(R2484,(N2484:P2484,Q2484:AE2484)),0)</f>
        <v>0</v>
      </c>
      <c r="AI2484" s="7">
        <f>IF(T2484&gt;0,RANK(T2484,(N2484:P2484,Q2484:AE2484)),0)</f>
        <v>0</v>
      </c>
      <c r="AJ2484" s="7">
        <f>IF(S2484&gt;0,RANK(S2484,(N2484:P2484,Q2484:AE2484)),0)</f>
        <v>0</v>
      </c>
      <c r="AK2484" s="2">
        <f t="shared" si="931"/>
        <v>0</v>
      </c>
      <c r="AL2484" s="2">
        <f t="shared" si="932"/>
        <v>0</v>
      </c>
      <c r="AM2484" s="2">
        <f t="shared" si="933"/>
        <v>0</v>
      </c>
      <c r="AN2484" s="2">
        <f t="shared" si="934"/>
        <v>0</v>
      </c>
      <c r="AP2484" t="s">
        <v>704</v>
      </c>
      <c r="AQ2484" t="s">
        <v>92</v>
      </c>
      <c r="AT2484">
        <v>3</v>
      </c>
      <c r="AU2484" s="95">
        <v>40</v>
      </c>
      <c r="AV2484" s="97">
        <v>153</v>
      </c>
      <c r="AW2484" s="100">
        <f t="shared" si="935"/>
        <v>40153</v>
      </c>
      <c r="AY2484" s="7" t="s">
        <v>1461</v>
      </c>
    </row>
    <row r="2485" spans="1:51" ht="13" customHeight="1" collapsed="1">
      <c r="A2485" t="s">
        <v>723</v>
      </c>
      <c r="B2485" t="s">
        <v>2430</v>
      </c>
      <c r="C2485" s="1">
        <f t="shared" si="924"/>
        <v>820890</v>
      </c>
      <c r="D2485" s="7">
        <f>IF(N2485&gt;0, RANK(N2485,(N2485:P2485,Q2485:AE2485)),0)</f>
        <v>2</v>
      </c>
      <c r="E2485" s="7">
        <f>IF(O2485&gt;0,RANK(O2485,(N2485:P2485,Q2485:AE2485)),0)</f>
        <v>1</v>
      </c>
      <c r="F2485" s="7">
        <f>IF(P2485&gt;0,RANK(P2485,(N2485:P2485,Q2485:AE2485)),0)</f>
        <v>3</v>
      </c>
      <c r="G2485" s="1">
        <f t="shared" si="925"/>
        <v>319079</v>
      </c>
      <c r="H2485" s="2">
        <f t="shared" si="926"/>
        <v>0.38869885124681747</v>
      </c>
      <c r="I2485" s="2"/>
      <c r="J2485" s="2">
        <f t="shared" si="927"/>
        <v>0.28983542252920613</v>
      </c>
      <c r="K2485" s="2">
        <f t="shared" si="928"/>
        <v>0.6785342737760236</v>
      </c>
      <c r="L2485" s="2">
        <f t="shared" si="929"/>
        <v>3.1630303694770309E-2</v>
      </c>
      <c r="M2485" s="2">
        <f t="shared" si="930"/>
        <v>-4.163336342344337E-17</v>
      </c>
      <c r="N2485" s="58">
        <f>SUM(N2408:N2484)</f>
        <v>237923</v>
      </c>
      <c r="O2485" s="58">
        <f>SUM(O2408:O2484)</f>
        <v>557002</v>
      </c>
      <c r="P2485" s="58">
        <f>SUM(P2408:P2484)</f>
        <v>25965</v>
      </c>
      <c r="Q2485" s="58"/>
      <c r="R2485" s="58"/>
      <c r="AG2485" s="7">
        <f>IF(Q2485&gt;0,RANK(Q2485,(N2485:P2485,Q2485:AE2485)),0)</f>
        <v>0</v>
      </c>
      <c r="AH2485" s="7">
        <f>IF(R2485&gt;0,RANK(R2485,(N2485:P2485,Q2485:AE2485)),0)</f>
        <v>0</v>
      </c>
      <c r="AI2485" s="7">
        <f>IF(T2485&gt;0,RANK(T2485,(N2485:P2485,Q2485:AE2485)),0)</f>
        <v>0</v>
      </c>
      <c r="AJ2485" s="7">
        <f>IF(S2485&gt;0,RANK(S2485,(N2485:P2485,Q2485:AE2485)),0)</f>
        <v>0</v>
      </c>
      <c r="AK2485" s="2">
        <f t="shared" si="931"/>
        <v>0</v>
      </c>
      <c r="AL2485" s="2">
        <f t="shared" si="932"/>
        <v>0</v>
      </c>
      <c r="AM2485" s="2">
        <f t="shared" si="933"/>
        <v>0</v>
      </c>
      <c r="AN2485" s="2">
        <f t="shared" si="934"/>
        <v>0</v>
      </c>
      <c r="AP2485" t="s">
        <v>723</v>
      </c>
      <c r="AQ2485" t="s">
        <v>2430</v>
      </c>
      <c r="AT2485">
        <v>3</v>
      </c>
      <c r="AU2485" s="95">
        <v>40</v>
      </c>
      <c r="AV2485" s="97"/>
      <c r="AW2485" s="95">
        <v>40</v>
      </c>
      <c r="AY2485" s="7" t="s">
        <v>2180</v>
      </c>
    </row>
    <row r="2486" spans="1:51" ht="13" customHeight="1">
      <c r="C2486" s="1"/>
      <c r="E2486" s="7"/>
      <c r="F2486" s="7"/>
      <c r="I2486" s="2"/>
      <c r="AG2486" s="7"/>
      <c r="AH2486" s="7"/>
      <c r="AI2486" s="7"/>
      <c r="AJ2486" s="7"/>
      <c r="AU2486" s="95"/>
      <c r="AV2486" s="97"/>
      <c r="AW2486" s="100"/>
    </row>
    <row r="2487" spans="1:51" ht="13" hidden="1" customHeight="1" outlineLevel="1">
      <c r="A2487" t="s">
        <v>228</v>
      </c>
      <c r="B2487" t="s">
        <v>340</v>
      </c>
      <c r="C2487" s="1">
        <f t="shared" ref="C2487:C2533" si="936">SUM(N2487:AE2487)</f>
        <v>7157</v>
      </c>
      <c r="D2487" s="7">
        <f>IF(N2487&gt;0, RANK(N2487,(N2487:P2487,Q2487:AE2487)),0)</f>
        <v>2</v>
      </c>
      <c r="E2487" s="7">
        <f>IF(O2487&gt;0,RANK(O2487,(N2487:P2487,Q2487:AE2487)),0)</f>
        <v>1</v>
      </c>
      <c r="F2487" s="7">
        <f>IF(P2487&gt;0,RANK(P2487,(N2487:P2487,Q2487:AE2487)),0)</f>
        <v>0</v>
      </c>
      <c r="G2487" s="1">
        <f t="shared" ref="G2487:G2533" si="937">IF(C2487&gt;0,MAX(N2487:P2487)-LARGE(N2487:P2487,2),0)</f>
        <v>1895</v>
      </c>
      <c r="H2487" s="2">
        <f t="shared" ref="H2487:H2533" si="938">IF(C2487&gt;0,G2487/C2487,0)</f>
        <v>0.26477574402682691</v>
      </c>
      <c r="I2487" s="2"/>
      <c r="J2487" s="2">
        <f t="shared" ref="J2487:J2533" si="939">IF($C2487=0,"-",N2487/$C2487)</f>
        <v>0.36006706720693027</v>
      </c>
      <c r="K2487" s="2">
        <f t="shared" ref="K2487:K2533" si="940">IF($C2487=0,"-",O2487/$C2487)</f>
        <v>0.62484281123375718</v>
      </c>
      <c r="L2487" s="2">
        <f t="shared" ref="L2487:L2533" si="941">IF($C2487=0,"-",P2487/$C2487)</f>
        <v>0</v>
      </c>
      <c r="M2487" s="2">
        <f t="shared" ref="M2487:M2533" si="942">IF(C2487=0,"-",(1-J2487-K2487-L2487))</f>
        <v>1.5090121559312553E-2</v>
      </c>
      <c r="N2487" s="55">
        <v>2577</v>
      </c>
      <c r="O2487" s="55">
        <v>4472</v>
      </c>
      <c r="X2487" s="55">
        <v>3</v>
      </c>
      <c r="Y2487" s="119">
        <v>105</v>
      </c>
      <c r="AA2487" s="119"/>
      <c r="AG2487" s="7">
        <f>IF(Q2487&gt;0,RANK(Q2487,(N2487:P2487,Q2487:AE2487)),0)</f>
        <v>0</v>
      </c>
      <c r="AH2487" s="7">
        <f>IF(R2487&gt;0,RANK(R2487,(N2487:P2487,Q2487:AE2487)),0)</f>
        <v>0</v>
      </c>
      <c r="AI2487" s="7">
        <f>IF(T2487&gt;0,RANK(T2487,(N2487:P2487,Q2487:AE2487)),0)</f>
        <v>0</v>
      </c>
      <c r="AJ2487" s="7">
        <f>IF(S2487&gt;0,RANK(S2487,(N2487:P2487,Q2487:AE2487)),0)</f>
        <v>0</v>
      </c>
      <c r="AK2487" s="2">
        <f t="shared" ref="AK2487:AK2533" si="943">IF($C2487=0,"-",Q2487/$C2487)</f>
        <v>0</v>
      </c>
      <c r="AL2487" s="2">
        <f t="shared" ref="AL2487:AL2533" si="944">IF($C2487=0,"-",R2487/$C2487)</f>
        <v>0</v>
      </c>
      <c r="AM2487" s="2">
        <f t="shared" ref="AM2487:AM2533" si="945">IF($C2487=0,"-",T2487/$C2487)</f>
        <v>0</v>
      </c>
      <c r="AN2487" s="2">
        <f t="shared" ref="AN2487:AN2533" si="946">IF($C2487=0,"-",S2487/$C2487)</f>
        <v>0</v>
      </c>
      <c r="AP2487" t="s">
        <v>228</v>
      </c>
      <c r="AQ2487" t="s">
        <v>340</v>
      </c>
      <c r="AT2487">
        <v>3</v>
      </c>
      <c r="AU2487" s="95">
        <v>45</v>
      </c>
      <c r="AV2487" s="97">
        <v>1</v>
      </c>
      <c r="AW2487" s="100">
        <f t="shared" ref="AW2487:AW2532" si="947">1000*AU2487+AV2487</f>
        <v>45001</v>
      </c>
      <c r="AY2487" s="7" t="s">
        <v>1461</v>
      </c>
    </row>
    <row r="2488" spans="1:51" ht="13" hidden="1" customHeight="1" outlineLevel="1">
      <c r="A2488" t="s">
        <v>1002</v>
      </c>
      <c r="B2488" t="s">
        <v>340</v>
      </c>
      <c r="C2488" s="1">
        <f t="shared" si="936"/>
        <v>45388</v>
      </c>
      <c r="D2488" s="7">
        <f>IF(N2488&gt;0, RANK(N2488,(N2488:P2488,Q2488:AE2488)),0)</f>
        <v>2</v>
      </c>
      <c r="E2488" s="7">
        <f>IF(O2488&gt;0,RANK(O2488,(N2488:P2488,Q2488:AE2488)),0)</f>
        <v>1</v>
      </c>
      <c r="F2488" s="7">
        <f>IF(P2488&gt;0,RANK(P2488,(N2488:P2488,Q2488:AE2488)),0)</f>
        <v>0</v>
      </c>
      <c r="G2488" s="1">
        <f t="shared" si="937"/>
        <v>17506</v>
      </c>
      <c r="H2488" s="2">
        <f t="shared" si="938"/>
        <v>0.38569665991010837</v>
      </c>
      <c r="I2488" s="2"/>
      <c r="J2488" s="2">
        <f t="shared" si="939"/>
        <v>0.2986912840398343</v>
      </c>
      <c r="K2488" s="2">
        <f t="shared" si="940"/>
        <v>0.68438794394994273</v>
      </c>
      <c r="L2488" s="2">
        <f t="shared" si="941"/>
        <v>0</v>
      </c>
      <c r="M2488" s="2">
        <f t="shared" si="942"/>
        <v>1.6920772010222906E-2</v>
      </c>
      <c r="N2488" s="55">
        <v>13557</v>
      </c>
      <c r="O2488" s="55">
        <v>31063</v>
      </c>
      <c r="X2488" s="55">
        <v>21</v>
      </c>
      <c r="Y2488" s="119">
        <v>747</v>
      </c>
      <c r="AA2488" s="119"/>
      <c r="AG2488" s="7">
        <f>IF(Q2488&gt;0,RANK(Q2488,(N2488:P2488,Q2488:AE2488)),0)</f>
        <v>0</v>
      </c>
      <c r="AH2488" s="7">
        <f>IF(R2488&gt;0,RANK(R2488,(N2488:P2488,Q2488:AE2488)),0)</f>
        <v>0</v>
      </c>
      <c r="AI2488" s="7">
        <f>IF(T2488&gt;0,RANK(T2488,(N2488:P2488,Q2488:AE2488)),0)</f>
        <v>0</v>
      </c>
      <c r="AJ2488" s="7">
        <f>IF(S2488&gt;0,RANK(S2488,(N2488:P2488,Q2488:AE2488)),0)</f>
        <v>0</v>
      </c>
      <c r="AK2488" s="2">
        <f t="shared" si="943"/>
        <v>0</v>
      </c>
      <c r="AL2488" s="2">
        <f t="shared" si="944"/>
        <v>0</v>
      </c>
      <c r="AM2488" s="2">
        <f t="shared" si="945"/>
        <v>0</v>
      </c>
      <c r="AN2488" s="2">
        <f t="shared" si="946"/>
        <v>0</v>
      </c>
      <c r="AP2488" t="s">
        <v>1002</v>
      </c>
      <c r="AQ2488" t="s">
        <v>340</v>
      </c>
      <c r="AT2488">
        <v>3</v>
      </c>
      <c r="AU2488" s="95">
        <v>45</v>
      </c>
      <c r="AV2488" s="97">
        <v>3</v>
      </c>
      <c r="AW2488" s="100">
        <f t="shared" si="947"/>
        <v>45003</v>
      </c>
      <c r="AY2488" s="7" t="s">
        <v>1461</v>
      </c>
    </row>
    <row r="2489" spans="1:51" ht="13" hidden="1" customHeight="1" outlineLevel="1">
      <c r="A2489" t="s">
        <v>1688</v>
      </c>
      <c r="B2489" t="s">
        <v>340</v>
      </c>
      <c r="C2489" s="1">
        <f t="shared" si="936"/>
        <v>2267</v>
      </c>
      <c r="D2489" s="7">
        <f>IF(N2489&gt;0, RANK(N2489,(N2489:P2489,Q2489:AE2489)),0)</f>
        <v>1</v>
      </c>
      <c r="E2489" s="7">
        <f>IF(O2489&gt;0,RANK(O2489,(N2489:P2489,Q2489:AE2489)),0)</f>
        <v>2</v>
      </c>
      <c r="F2489" s="7">
        <f>IF(P2489&gt;0,RANK(P2489,(N2489:P2489,Q2489:AE2489)),0)</f>
        <v>0</v>
      </c>
      <c r="G2489" s="1">
        <f t="shared" si="937"/>
        <v>1051</v>
      </c>
      <c r="H2489" s="2">
        <f t="shared" si="938"/>
        <v>0.46360829289810324</v>
      </c>
      <c r="I2489" s="2"/>
      <c r="J2489" s="2">
        <f t="shared" si="939"/>
        <v>0.72651080723423023</v>
      </c>
      <c r="K2489" s="2">
        <f t="shared" si="940"/>
        <v>0.26290251433612705</v>
      </c>
      <c r="L2489" s="2">
        <f t="shared" si="941"/>
        <v>0</v>
      </c>
      <c r="M2489" s="2">
        <f t="shared" si="942"/>
        <v>1.0586678429642726E-2</v>
      </c>
      <c r="N2489" s="55">
        <v>1647</v>
      </c>
      <c r="O2489" s="55">
        <v>596</v>
      </c>
      <c r="X2489" s="55">
        <v>0</v>
      </c>
      <c r="Y2489" s="55">
        <v>24</v>
      </c>
      <c r="AG2489" s="7">
        <f>IF(Q2489&gt;0,RANK(Q2489,(N2489:P2489,Q2489:AE2489)),0)</f>
        <v>0</v>
      </c>
      <c r="AH2489" s="7">
        <f>IF(R2489&gt;0,RANK(R2489,(N2489:P2489,Q2489:AE2489)),0)</f>
        <v>0</v>
      </c>
      <c r="AI2489" s="7">
        <f>IF(T2489&gt;0,RANK(T2489,(N2489:P2489,Q2489:AE2489)),0)</f>
        <v>0</v>
      </c>
      <c r="AJ2489" s="7">
        <f>IF(S2489&gt;0,RANK(S2489,(N2489:P2489,Q2489:AE2489)),0)</f>
        <v>0</v>
      </c>
      <c r="AK2489" s="2">
        <f t="shared" si="943"/>
        <v>0</v>
      </c>
      <c r="AL2489" s="2">
        <f t="shared" si="944"/>
        <v>0</v>
      </c>
      <c r="AM2489" s="2">
        <f t="shared" si="945"/>
        <v>0</v>
      </c>
      <c r="AN2489" s="2">
        <f t="shared" si="946"/>
        <v>0</v>
      </c>
      <c r="AP2489" t="s">
        <v>1688</v>
      </c>
      <c r="AQ2489" t="s">
        <v>340</v>
      </c>
      <c r="AT2489">
        <v>3</v>
      </c>
      <c r="AU2489" s="95">
        <v>45</v>
      </c>
      <c r="AV2489" s="97">
        <v>5</v>
      </c>
      <c r="AW2489" s="100">
        <f t="shared" si="947"/>
        <v>45005</v>
      </c>
      <c r="AY2489" s="7" t="s">
        <v>1461</v>
      </c>
    </row>
    <row r="2490" spans="1:51" ht="13" hidden="1" customHeight="1" outlineLevel="1">
      <c r="A2490" t="s">
        <v>22</v>
      </c>
      <c r="B2490" t="s">
        <v>340</v>
      </c>
      <c r="C2490" s="1">
        <f t="shared" si="936"/>
        <v>44947</v>
      </c>
      <c r="D2490" s="7">
        <f>IF(N2490&gt;0, RANK(N2490,(N2490:P2490,Q2490:AE2490)),0)</f>
        <v>2</v>
      </c>
      <c r="E2490" s="7">
        <f>IF(O2490&gt;0,RANK(O2490,(N2490:P2490,Q2490:AE2490)),0)</f>
        <v>1</v>
      </c>
      <c r="F2490" s="7">
        <f>IF(P2490&gt;0,RANK(P2490,(N2490:P2490,Q2490:AE2490)),0)</f>
        <v>0</v>
      </c>
      <c r="G2490" s="1">
        <f t="shared" si="937"/>
        <v>24233</v>
      </c>
      <c r="H2490" s="2">
        <f t="shared" si="938"/>
        <v>0.53914610541304198</v>
      </c>
      <c r="I2490" s="2"/>
      <c r="J2490" s="2">
        <f t="shared" si="939"/>
        <v>0.22086012414621667</v>
      </c>
      <c r="K2490" s="2">
        <f t="shared" si="940"/>
        <v>0.76000622955925867</v>
      </c>
      <c r="L2490" s="2">
        <f t="shared" si="941"/>
        <v>0</v>
      </c>
      <c r="M2490" s="2">
        <f t="shared" si="942"/>
        <v>1.9133646294524631E-2</v>
      </c>
      <c r="N2490" s="55">
        <v>9927</v>
      </c>
      <c r="O2490" s="55">
        <v>34160</v>
      </c>
      <c r="X2490" s="55">
        <v>19</v>
      </c>
      <c r="Y2490" s="55">
        <v>841</v>
      </c>
      <c r="AG2490" s="7">
        <f>IF(Q2490&gt;0,RANK(Q2490,(N2490:P2490,Q2490:AE2490)),0)</f>
        <v>0</v>
      </c>
      <c r="AH2490" s="7">
        <f>IF(R2490&gt;0,RANK(R2490,(N2490:P2490,Q2490:AE2490)),0)</f>
        <v>0</v>
      </c>
      <c r="AI2490" s="7">
        <f>IF(T2490&gt;0,RANK(T2490,(N2490:P2490,Q2490:AE2490)),0)</f>
        <v>0</v>
      </c>
      <c r="AJ2490" s="7">
        <f>IF(S2490&gt;0,RANK(S2490,(N2490:P2490,Q2490:AE2490)),0)</f>
        <v>0</v>
      </c>
      <c r="AK2490" s="2">
        <f t="shared" si="943"/>
        <v>0</v>
      </c>
      <c r="AL2490" s="2">
        <f t="shared" si="944"/>
        <v>0</v>
      </c>
      <c r="AM2490" s="2">
        <f t="shared" si="945"/>
        <v>0</v>
      </c>
      <c r="AN2490" s="2">
        <f t="shared" si="946"/>
        <v>0</v>
      </c>
      <c r="AP2490" t="s">
        <v>22</v>
      </c>
      <c r="AQ2490" t="s">
        <v>340</v>
      </c>
      <c r="AT2490">
        <v>3</v>
      </c>
      <c r="AU2490" s="95">
        <v>45</v>
      </c>
      <c r="AV2490" s="97">
        <v>7</v>
      </c>
      <c r="AW2490" s="100">
        <f t="shared" si="947"/>
        <v>45007</v>
      </c>
      <c r="AY2490" s="7" t="s">
        <v>1461</v>
      </c>
    </row>
    <row r="2491" spans="1:51" ht="13" hidden="1" customHeight="1" outlineLevel="1">
      <c r="A2491" t="s">
        <v>2565</v>
      </c>
      <c r="B2491" t="s">
        <v>340</v>
      </c>
      <c r="C2491" s="1">
        <f t="shared" si="936"/>
        <v>4866</v>
      </c>
      <c r="D2491" s="7">
        <f>IF(N2491&gt;0, RANK(N2491,(N2491:P2491,Q2491:AE2491)),0)</f>
        <v>1</v>
      </c>
      <c r="E2491" s="7">
        <f>IF(O2491&gt;0,RANK(O2491,(N2491:P2491,Q2491:AE2491)),0)</f>
        <v>2</v>
      </c>
      <c r="F2491" s="7">
        <f>IF(P2491&gt;0,RANK(P2491,(N2491:P2491,Q2491:AE2491)),0)</f>
        <v>0</v>
      </c>
      <c r="G2491" s="1">
        <f t="shared" si="937"/>
        <v>1479</v>
      </c>
      <c r="H2491" s="2">
        <f t="shared" si="938"/>
        <v>0.30394574599260171</v>
      </c>
      <c r="I2491" s="2"/>
      <c r="J2491" s="2">
        <f t="shared" si="939"/>
        <v>0.64673242909987672</v>
      </c>
      <c r="K2491" s="2">
        <f t="shared" si="940"/>
        <v>0.34278668310727495</v>
      </c>
      <c r="L2491" s="2">
        <f t="shared" si="941"/>
        <v>0</v>
      </c>
      <c r="M2491" s="2">
        <f t="shared" si="942"/>
        <v>1.0480887792848337E-2</v>
      </c>
      <c r="N2491" s="55">
        <v>3147</v>
      </c>
      <c r="O2491" s="55">
        <v>1668</v>
      </c>
      <c r="X2491" s="55">
        <v>0</v>
      </c>
      <c r="Y2491" s="55">
        <v>51</v>
      </c>
      <c r="AG2491" s="7">
        <f>IF(Q2491&gt;0,RANK(Q2491,(N2491:P2491,Q2491:AE2491)),0)</f>
        <v>0</v>
      </c>
      <c r="AH2491" s="7">
        <f>IF(R2491&gt;0,RANK(R2491,(N2491:P2491,Q2491:AE2491)),0)</f>
        <v>0</v>
      </c>
      <c r="AI2491" s="7">
        <f>IF(T2491&gt;0,RANK(T2491,(N2491:P2491,Q2491:AE2491)),0)</f>
        <v>0</v>
      </c>
      <c r="AJ2491" s="7">
        <f>IF(S2491&gt;0,RANK(S2491,(N2491:P2491,Q2491:AE2491)),0)</f>
        <v>0</v>
      </c>
      <c r="AK2491" s="2">
        <f t="shared" si="943"/>
        <v>0</v>
      </c>
      <c r="AL2491" s="2">
        <f t="shared" si="944"/>
        <v>0</v>
      </c>
      <c r="AM2491" s="2">
        <f t="shared" si="945"/>
        <v>0</v>
      </c>
      <c r="AN2491" s="2">
        <f t="shared" si="946"/>
        <v>0</v>
      </c>
      <c r="AP2491" t="s">
        <v>2565</v>
      </c>
      <c r="AQ2491" t="s">
        <v>340</v>
      </c>
      <c r="AT2491">
        <v>3</v>
      </c>
      <c r="AU2491" s="95">
        <v>45</v>
      </c>
      <c r="AV2491" s="97">
        <v>9</v>
      </c>
      <c r="AW2491" s="100">
        <f t="shared" si="947"/>
        <v>45009</v>
      </c>
      <c r="AY2491" s="7" t="s">
        <v>1461</v>
      </c>
    </row>
    <row r="2492" spans="1:51" ht="13" hidden="1" customHeight="1" outlineLevel="1">
      <c r="A2492" t="s">
        <v>2252</v>
      </c>
      <c r="B2492" t="s">
        <v>340</v>
      </c>
      <c r="C2492" s="1">
        <f t="shared" si="936"/>
        <v>6132</v>
      </c>
      <c r="D2492" s="7">
        <f>IF(N2492&gt;0, RANK(N2492,(N2492:P2492,Q2492:AE2492)),0)</f>
        <v>2</v>
      </c>
      <c r="E2492" s="7">
        <f>IF(O2492&gt;0,RANK(O2492,(N2492:P2492,Q2492:AE2492)),0)</f>
        <v>1</v>
      </c>
      <c r="F2492" s="7">
        <f>IF(P2492&gt;0,RANK(P2492,(N2492:P2492,Q2492:AE2492)),0)</f>
        <v>0</v>
      </c>
      <c r="G2492" s="1">
        <f t="shared" si="937"/>
        <v>292</v>
      </c>
      <c r="H2492" s="2">
        <f t="shared" si="938"/>
        <v>4.7619047619047616E-2</v>
      </c>
      <c r="I2492" s="2"/>
      <c r="J2492" s="2">
        <f t="shared" si="939"/>
        <v>0.46868884540117417</v>
      </c>
      <c r="K2492" s="2">
        <f t="shared" si="940"/>
        <v>0.51630789302022184</v>
      </c>
      <c r="L2492" s="2">
        <f t="shared" si="941"/>
        <v>0</v>
      </c>
      <c r="M2492" s="2">
        <f t="shared" si="942"/>
        <v>1.5003261578603988E-2</v>
      </c>
      <c r="N2492" s="55">
        <v>2874</v>
      </c>
      <c r="O2492" s="55">
        <v>3166</v>
      </c>
      <c r="X2492" s="55">
        <v>1</v>
      </c>
      <c r="Y2492" s="55">
        <v>91</v>
      </c>
      <c r="AG2492" s="7">
        <f>IF(Q2492&gt;0,RANK(Q2492,(N2492:P2492,Q2492:AE2492)),0)</f>
        <v>0</v>
      </c>
      <c r="AH2492" s="7">
        <f>IF(R2492&gt;0,RANK(R2492,(N2492:P2492,Q2492:AE2492)),0)</f>
        <v>0</v>
      </c>
      <c r="AI2492" s="7">
        <f>IF(T2492&gt;0,RANK(T2492,(N2492:P2492,Q2492:AE2492)),0)</f>
        <v>0</v>
      </c>
      <c r="AJ2492" s="7">
        <f>IF(S2492&gt;0,RANK(S2492,(N2492:P2492,Q2492:AE2492)),0)</f>
        <v>0</v>
      </c>
      <c r="AK2492" s="2">
        <f t="shared" si="943"/>
        <v>0</v>
      </c>
      <c r="AL2492" s="2">
        <f t="shared" si="944"/>
        <v>0</v>
      </c>
      <c r="AM2492" s="2">
        <f t="shared" si="945"/>
        <v>0</v>
      </c>
      <c r="AN2492" s="2">
        <f t="shared" si="946"/>
        <v>0</v>
      </c>
      <c r="AP2492" t="s">
        <v>2252</v>
      </c>
      <c r="AQ2492" t="s">
        <v>340</v>
      </c>
      <c r="AT2492">
        <v>3</v>
      </c>
      <c r="AU2492" s="95">
        <v>45</v>
      </c>
      <c r="AV2492" s="97">
        <v>11</v>
      </c>
      <c r="AW2492" s="100">
        <f t="shared" si="947"/>
        <v>45011</v>
      </c>
      <c r="AY2492" s="7" t="s">
        <v>1461</v>
      </c>
    </row>
    <row r="2493" spans="1:51" ht="13" hidden="1" customHeight="1" outlineLevel="1">
      <c r="A2493" t="s">
        <v>2254</v>
      </c>
      <c r="B2493" t="s">
        <v>340</v>
      </c>
      <c r="C2493" s="1">
        <f t="shared" si="936"/>
        <v>47731</v>
      </c>
      <c r="D2493" s="7">
        <f>IF(N2493&gt;0, RANK(N2493,(N2493:P2493,Q2493:AE2493)),0)</f>
        <v>2</v>
      </c>
      <c r="E2493" s="7">
        <f>IF(O2493&gt;0,RANK(O2493,(N2493:P2493,Q2493:AE2493)),0)</f>
        <v>1</v>
      </c>
      <c r="F2493" s="7">
        <f>IF(P2493&gt;0,RANK(P2493,(N2493:P2493,Q2493:AE2493)),0)</f>
        <v>0</v>
      </c>
      <c r="G2493" s="1">
        <f t="shared" si="937"/>
        <v>15598</v>
      </c>
      <c r="H2493" s="2">
        <f t="shared" si="938"/>
        <v>0.32678971737445267</v>
      </c>
      <c r="I2493" s="2"/>
      <c r="J2493" s="2">
        <f t="shared" si="939"/>
        <v>0.32861243217196373</v>
      </c>
      <c r="K2493" s="2">
        <f t="shared" si="940"/>
        <v>0.6554021495464164</v>
      </c>
      <c r="L2493" s="2">
        <f t="shared" si="941"/>
        <v>0</v>
      </c>
      <c r="M2493" s="2">
        <f t="shared" si="942"/>
        <v>1.5985418281619923E-2</v>
      </c>
      <c r="N2493" s="55">
        <v>15685</v>
      </c>
      <c r="O2493" s="55">
        <v>31283</v>
      </c>
      <c r="X2493" s="55">
        <v>22</v>
      </c>
      <c r="Y2493" s="55">
        <v>741</v>
      </c>
      <c r="AG2493" s="7">
        <f>IF(Q2493&gt;0,RANK(Q2493,(N2493:P2493,Q2493:AE2493)),0)</f>
        <v>0</v>
      </c>
      <c r="AH2493" s="7">
        <f>IF(R2493&gt;0,RANK(R2493,(N2493:P2493,Q2493:AE2493)),0)</f>
        <v>0</v>
      </c>
      <c r="AI2493" s="7">
        <f>IF(T2493&gt;0,RANK(T2493,(N2493:P2493,Q2493:AE2493)),0)</f>
        <v>0</v>
      </c>
      <c r="AJ2493" s="7">
        <f>IF(S2493&gt;0,RANK(S2493,(N2493:P2493,Q2493:AE2493)),0)</f>
        <v>0</v>
      </c>
      <c r="AK2493" s="2">
        <f t="shared" si="943"/>
        <v>0</v>
      </c>
      <c r="AL2493" s="2">
        <f t="shared" si="944"/>
        <v>0</v>
      </c>
      <c r="AM2493" s="2">
        <f t="shared" si="945"/>
        <v>0</v>
      </c>
      <c r="AN2493" s="2">
        <f t="shared" si="946"/>
        <v>0</v>
      </c>
      <c r="AP2493" t="s">
        <v>2254</v>
      </c>
      <c r="AQ2493" t="s">
        <v>340</v>
      </c>
      <c r="AT2493">
        <v>3</v>
      </c>
      <c r="AU2493" s="95">
        <v>45</v>
      </c>
      <c r="AV2493" s="97">
        <v>13</v>
      </c>
      <c r="AW2493" s="100">
        <f t="shared" si="947"/>
        <v>45013</v>
      </c>
      <c r="AY2493" s="7" t="s">
        <v>1461</v>
      </c>
    </row>
    <row r="2494" spans="1:51" ht="13" hidden="1" customHeight="1" outlineLevel="1">
      <c r="A2494" t="s">
        <v>91</v>
      </c>
      <c r="B2494" t="s">
        <v>340</v>
      </c>
      <c r="C2494" s="1">
        <f t="shared" si="936"/>
        <v>43159</v>
      </c>
      <c r="D2494" s="7">
        <f>IF(N2494&gt;0, RANK(N2494,(N2494:P2494,Q2494:AE2494)),0)</f>
        <v>2</v>
      </c>
      <c r="E2494" s="7">
        <f>IF(O2494&gt;0,RANK(O2494,(N2494:P2494,Q2494:AE2494)),0)</f>
        <v>1</v>
      </c>
      <c r="F2494" s="7">
        <f>IF(P2494&gt;0,RANK(P2494,(N2494:P2494,Q2494:AE2494)),0)</f>
        <v>0</v>
      </c>
      <c r="G2494" s="1">
        <f t="shared" si="937"/>
        <v>12603</v>
      </c>
      <c r="H2494" s="2">
        <f t="shared" si="938"/>
        <v>0.29201325331912231</v>
      </c>
      <c r="I2494" s="2"/>
      <c r="J2494" s="2">
        <f t="shared" si="939"/>
        <v>0.34685697073611532</v>
      </c>
      <c r="K2494" s="2">
        <f t="shared" si="940"/>
        <v>0.63887022405523763</v>
      </c>
      <c r="L2494" s="2">
        <f t="shared" si="941"/>
        <v>0</v>
      </c>
      <c r="M2494" s="2">
        <f t="shared" si="942"/>
        <v>1.4272805208647044E-2</v>
      </c>
      <c r="N2494" s="55">
        <v>14970</v>
      </c>
      <c r="O2494" s="55">
        <v>27573</v>
      </c>
      <c r="X2494" s="55">
        <v>18</v>
      </c>
      <c r="Y2494" s="55">
        <v>598</v>
      </c>
      <c r="AG2494" s="7">
        <f>IF(Q2494&gt;0,RANK(Q2494,(N2494:P2494,Q2494:AE2494)),0)</f>
        <v>0</v>
      </c>
      <c r="AH2494" s="7">
        <f>IF(R2494&gt;0,RANK(R2494,(N2494:P2494,Q2494:AE2494)),0)</f>
        <v>0</v>
      </c>
      <c r="AI2494" s="7">
        <f>IF(T2494&gt;0,RANK(T2494,(N2494:P2494,Q2494:AE2494)),0)</f>
        <v>0</v>
      </c>
      <c r="AJ2494" s="7">
        <f>IF(S2494&gt;0,RANK(S2494,(N2494:P2494,Q2494:AE2494)),0)</f>
        <v>0</v>
      </c>
      <c r="AK2494" s="2">
        <f t="shared" si="943"/>
        <v>0</v>
      </c>
      <c r="AL2494" s="2">
        <f t="shared" si="944"/>
        <v>0</v>
      </c>
      <c r="AM2494" s="2">
        <f t="shared" si="945"/>
        <v>0</v>
      </c>
      <c r="AN2494" s="2">
        <f t="shared" si="946"/>
        <v>0</v>
      </c>
      <c r="AP2494" t="s">
        <v>91</v>
      </c>
      <c r="AQ2494" t="s">
        <v>340</v>
      </c>
      <c r="AT2494">
        <v>3</v>
      </c>
      <c r="AU2494" s="95">
        <v>45</v>
      </c>
      <c r="AV2494" s="97">
        <v>15</v>
      </c>
      <c r="AW2494" s="100">
        <f t="shared" si="947"/>
        <v>45015</v>
      </c>
      <c r="AY2494" s="7" t="s">
        <v>1461</v>
      </c>
    </row>
    <row r="2495" spans="1:51" ht="13" hidden="1" customHeight="1" outlineLevel="1">
      <c r="A2495" t="s">
        <v>1148</v>
      </c>
      <c r="B2495" t="s">
        <v>340</v>
      </c>
      <c r="C2495" s="1">
        <f t="shared" si="936"/>
        <v>5200</v>
      </c>
      <c r="D2495" s="7">
        <f>IF(N2495&gt;0, RANK(N2495,(N2495:P2495,Q2495:AE2495)),0)</f>
        <v>1</v>
      </c>
      <c r="E2495" s="7">
        <f>IF(O2495&gt;0,RANK(O2495,(N2495:P2495,Q2495:AE2495)),0)</f>
        <v>2</v>
      </c>
      <c r="F2495" s="7">
        <f>IF(P2495&gt;0,RANK(P2495,(N2495:P2495,Q2495:AE2495)),0)</f>
        <v>0</v>
      </c>
      <c r="G2495" s="1">
        <f t="shared" si="937"/>
        <v>128</v>
      </c>
      <c r="H2495" s="2">
        <f t="shared" si="938"/>
        <v>2.4615384615384615E-2</v>
      </c>
      <c r="I2495" s="2"/>
      <c r="J2495" s="2">
        <f t="shared" si="939"/>
        <v>0.50557692307692303</v>
      </c>
      <c r="K2495" s="2">
        <f t="shared" si="940"/>
        <v>0.48096153846153844</v>
      </c>
      <c r="L2495" s="2">
        <f t="shared" si="941"/>
        <v>0</v>
      </c>
      <c r="M2495" s="2">
        <f t="shared" si="942"/>
        <v>1.3461538461538525E-2</v>
      </c>
      <c r="N2495" s="55">
        <v>2629</v>
      </c>
      <c r="O2495" s="55">
        <v>2501</v>
      </c>
      <c r="X2495" s="55">
        <v>1</v>
      </c>
      <c r="Y2495" s="55">
        <v>69</v>
      </c>
      <c r="AG2495" s="7">
        <f>IF(Q2495&gt;0,RANK(Q2495,(N2495:P2495,Q2495:AE2495)),0)</f>
        <v>0</v>
      </c>
      <c r="AH2495" s="7">
        <f>IF(R2495&gt;0,RANK(R2495,(N2495:P2495,Q2495:AE2495)),0)</f>
        <v>0</v>
      </c>
      <c r="AI2495" s="7">
        <f>IF(T2495&gt;0,RANK(T2495,(N2495:P2495,Q2495:AE2495)),0)</f>
        <v>0</v>
      </c>
      <c r="AJ2495" s="7">
        <f>IF(S2495&gt;0,RANK(S2495,(N2495:P2495,Q2495:AE2495)),0)</f>
        <v>0</v>
      </c>
      <c r="AK2495" s="2">
        <f t="shared" si="943"/>
        <v>0</v>
      </c>
      <c r="AL2495" s="2">
        <f t="shared" si="944"/>
        <v>0</v>
      </c>
      <c r="AM2495" s="2">
        <f t="shared" si="945"/>
        <v>0</v>
      </c>
      <c r="AN2495" s="2">
        <f t="shared" si="946"/>
        <v>0</v>
      </c>
      <c r="AP2495" t="s">
        <v>1148</v>
      </c>
      <c r="AQ2495" t="s">
        <v>340</v>
      </c>
      <c r="AT2495">
        <v>3</v>
      </c>
      <c r="AU2495" s="95">
        <v>45</v>
      </c>
      <c r="AV2495" s="97">
        <v>17</v>
      </c>
      <c r="AW2495" s="100">
        <f t="shared" si="947"/>
        <v>45017</v>
      </c>
      <c r="AY2495" s="7" t="s">
        <v>1461</v>
      </c>
    </row>
    <row r="2496" spans="1:51" ht="13" hidden="1" customHeight="1" outlineLevel="1">
      <c r="A2496" t="s">
        <v>1123</v>
      </c>
      <c r="B2496" t="s">
        <v>340</v>
      </c>
      <c r="C2496" s="1">
        <f t="shared" si="936"/>
        <v>99157</v>
      </c>
      <c r="D2496" s="7">
        <f>IF(N2496&gt;0, RANK(N2496,(N2496:P2496,Q2496:AE2496)),0)</f>
        <v>2</v>
      </c>
      <c r="E2496" s="7">
        <f>IF(O2496&gt;0,RANK(O2496,(N2496:P2496,Q2496:AE2496)),0)</f>
        <v>1</v>
      </c>
      <c r="F2496" s="7">
        <f>IF(P2496&gt;0,RANK(P2496,(N2496:P2496,Q2496:AE2496)),0)</f>
        <v>0</v>
      </c>
      <c r="G2496" s="1">
        <f t="shared" si="937"/>
        <v>14060</v>
      </c>
      <c r="H2496" s="2">
        <f t="shared" si="938"/>
        <v>0.14179533467127889</v>
      </c>
      <c r="I2496" s="2"/>
      <c r="J2496" s="2">
        <f t="shared" si="939"/>
        <v>0.42041409078532027</v>
      </c>
      <c r="K2496" s="2">
        <f t="shared" si="940"/>
        <v>0.56220942545659913</v>
      </c>
      <c r="L2496" s="2">
        <f t="shared" si="941"/>
        <v>0</v>
      </c>
      <c r="M2496" s="2">
        <f t="shared" si="942"/>
        <v>1.7376483758080652E-2</v>
      </c>
      <c r="N2496" s="55">
        <v>41687</v>
      </c>
      <c r="O2496" s="55">
        <v>55747</v>
      </c>
      <c r="X2496" s="55">
        <v>54</v>
      </c>
      <c r="Y2496" s="55">
        <v>1669</v>
      </c>
      <c r="AG2496" s="7">
        <f>IF(Q2496&gt;0,RANK(Q2496,(N2496:P2496,Q2496:AE2496)),0)</f>
        <v>0</v>
      </c>
      <c r="AH2496" s="7">
        <f>IF(R2496&gt;0,RANK(R2496,(N2496:P2496,Q2496:AE2496)),0)</f>
        <v>0</v>
      </c>
      <c r="AI2496" s="7">
        <f>IF(T2496&gt;0,RANK(T2496,(N2496:P2496,Q2496:AE2496)),0)</f>
        <v>0</v>
      </c>
      <c r="AJ2496" s="7">
        <f>IF(S2496&gt;0,RANK(S2496,(N2496:P2496,Q2496:AE2496)),0)</f>
        <v>0</v>
      </c>
      <c r="AK2496" s="2">
        <f t="shared" si="943"/>
        <v>0</v>
      </c>
      <c r="AL2496" s="2">
        <f t="shared" si="944"/>
        <v>0</v>
      </c>
      <c r="AM2496" s="2">
        <f t="shared" si="945"/>
        <v>0</v>
      </c>
      <c r="AN2496" s="2">
        <f t="shared" si="946"/>
        <v>0</v>
      </c>
      <c r="AP2496" t="s">
        <v>1123</v>
      </c>
      <c r="AQ2496" t="s">
        <v>340</v>
      </c>
      <c r="AT2496">
        <v>3</v>
      </c>
      <c r="AU2496" s="95">
        <v>45</v>
      </c>
      <c r="AV2496" s="97">
        <v>19</v>
      </c>
      <c r="AW2496" s="100">
        <f t="shared" si="947"/>
        <v>45019</v>
      </c>
      <c r="AY2496" s="7" t="s">
        <v>1461</v>
      </c>
    </row>
    <row r="2497" spans="1:51" ht="13" hidden="1" customHeight="1" outlineLevel="1">
      <c r="A2497" t="s">
        <v>1181</v>
      </c>
      <c r="B2497" t="s">
        <v>340</v>
      </c>
      <c r="C2497" s="1">
        <f t="shared" si="936"/>
        <v>12301</v>
      </c>
      <c r="D2497" s="7">
        <f>IF(N2497&gt;0, RANK(N2497,(N2497:P2497,Q2497:AE2497)),0)</f>
        <v>2</v>
      </c>
      <c r="E2497" s="7">
        <f>IF(O2497&gt;0,RANK(O2497,(N2497:P2497,Q2497:AE2497)),0)</f>
        <v>1</v>
      </c>
      <c r="F2497" s="7">
        <f>IF(P2497&gt;0,RANK(P2497,(N2497:P2497,Q2497:AE2497)),0)</f>
        <v>0</v>
      </c>
      <c r="G2497" s="1">
        <f t="shared" si="937"/>
        <v>5674</v>
      </c>
      <c r="H2497" s="2">
        <f t="shared" si="938"/>
        <v>0.46126331192585968</v>
      </c>
      <c r="I2497" s="2"/>
      <c r="J2497" s="2">
        <f t="shared" si="939"/>
        <v>0.25875945045118282</v>
      </c>
      <c r="K2497" s="2">
        <f t="shared" si="940"/>
        <v>0.72002276237704255</v>
      </c>
      <c r="L2497" s="2">
        <f t="shared" si="941"/>
        <v>0</v>
      </c>
      <c r="M2497" s="2">
        <f t="shared" si="942"/>
        <v>2.1217787171774694E-2</v>
      </c>
      <c r="N2497" s="55">
        <v>3183</v>
      </c>
      <c r="O2497" s="55">
        <v>8857</v>
      </c>
      <c r="X2497" s="55">
        <v>4</v>
      </c>
      <c r="Y2497" s="55">
        <v>257</v>
      </c>
      <c r="AG2497" s="7">
        <f>IF(Q2497&gt;0,RANK(Q2497,(N2497:P2497,Q2497:AE2497)),0)</f>
        <v>0</v>
      </c>
      <c r="AH2497" s="7">
        <f>IF(R2497&gt;0,RANK(R2497,(N2497:P2497,Q2497:AE2497)),0)</f>
        <v>0</v>
      </c>
      <c r="AI2497" s="7">
        <f>IF(T2497&gt;0,RANK(T2497,(N2497:P2497,Q2497:AE2497)),0)</f>
        <v>0</v>
      </c>
      <c r="AJ2497" s="7">
        <f>IF(S2497&gt;0,RANK(S2497,(N2497:P2497,Q2497:AE2497)),0)</f>
        <v>0</v>
      </c>
      <c r="AK2497" s="2">
        <f t="shared" si="943"/>
        <v>0</v>
      </c>
      <c r="AL2497" s="2">
        <f t="shared" si="944"/>
        <v>0</v>
      </c>
      <c r="AM2497" s="2">
        <f t="shared" si="945"/>
        <v>0</v>
      </c>
      <c r="AN2497" s="2">
        <f t="shared" si="946"/>
        <v>0</v>
      </c>
      <c r="AP2497" t="s">
        <v>1181</v>
      </c>
      <c r="AQ2497" t="s">
        <v>340</v>
      </c>
      <c r="AT2497">
        <v>3</v>
      </c>
      <c r="AU2497" s="95">
        <v>45</v>
      </c>
      <c r="AV2497" s="97">
        <v>21</v>
      </c>
      <c r="AW2497" s="100">
        <f t="shared" si="947"/>
        <v>45021</v>
      </c>
      <c r="AY2497" s="7" t="s">
        <v>1461</v>
      </c>
    </row>
    <row r="2498" spans="1:51" ht="13" hidden="1" customHeight="1" outlineLevel="1">
      <c r="A2498" t="s">
        <v>2004</v>
      </c>
      <c r="B2498" t="s">
        <v>340</v>
      </c>
      <c r="C2498" s="1">
        <f t="shared" si="936"/>
        <v>7939</v>
      </c>
      <c r="D2498" s="7">
        <f>IF(N2498&gt;0, RANK(N2498,(N2498:P2498,Q2498:AE2498)),0)</f>
        <v>2</v>
      </c>
      <c r="E2498" s="7">
        <f>IF(O2498&gt;0,RANK(O2498,(N2498:P2498,Q2498:AE2498)),0)</f>
        <v>1</v>
      </c>
      <c r="F2498" s="7">
        <f>IF(P2498&gt;0,RANK(P2498,(N2498:P2498,Q2498:AE2498)),0)</f>
        <v>0</v>
      </c>
      <c r="G2498" s="1">
        <f t="shared" si="937"/>
        <v>162</v>
      </c>
      <c r="H2498" s="2">
        <f t="shared" si="938"/>
        <v>2.0405592643909811E-2</v>
      </c>
      <c r="I2498" s="2"/>
      <c r="J2498" s="2">
        <f t="shared" si="939"/>
        <v>0.47524877188562792</v>
      </c>
      <c r="K2498" s="2">
        <f t="shared" si="940"/>
        <v>0.49565436452953771</v>
      </c>
      <c r="L2498" s="2">
        <f t="shared" si="941"/>
        <v>0</v>
      </c>
      <c r="M2498" s="2">
        <f t="shared" si="942"/>
        <v>2.909686358483432E-2</v>
      </c>
      <c r="N2498" s="55">
        <v>3773</v>
      </c>
      <c r="O2498" s="55">
        <v>3935</v>
      </c>
      <c r="X2498" s="55">
        <v>3</v>
      </c>
      <c r="Y2498" s="55">
        <v>228</v>
      </c>
      <c r="AG2498" s="7">
        <f>IF(Q2498&gt;0,RANK(Q2498,(N2498:P2498,Q2498:AE2498)),0)</f>
        <v>0</v>
      </c>
      <c r="AH2498" s="7">
        <f>IF(R2498&gt;0,RANK(R2498,(N2498:P2498,Q2498:AE2498)),0)</f>
        <v>0</v>
      </c>
      <c r="AI2498" s="7">
        <f>IF(T2498&gt;0,RANK(T2498,(N2498:P2498,Q2498:AE2498)),0)</f>
        <v>0</v>
      </c>
      <c r="AJ2498" s="7">
        <f>IF(S2498&gt;0,RANK(S2498,(N2498:P2498,Q2498:AE2498)),0)</f>
        <v>0</v>
      </c>
      <c r="AK2498" s="2">
        <f t="shared" si="943"/>
        <v>0</v>
      </c>
      <c r="AL2498" s="2">
        <f t="shared" si="944"/>
        <v>0</v>
      </c>
      <c r="AM2498" s="2">
        <f t="shared" si="945"/>
        <v>0</v>
      </c>
      <c r="AN2498" s="2">
        <f t="shared" si="946"/>
        <v>0</v>
      </c>
      <c r="AP2498" t="s">
        <v>2004</v>
      </c>
      <c r="AQ2498" t="s">
        <v>340</v>
      </c>
      <c r="AT2498">
        <v>3</v>
      </c>
      <c r="AU2498" s="95">
        <v>45</v>
      </c>
      <c r="AV2498" s="97">
        <v>23</v>
      </c>
      <c r="AW2498" s="100">
        <f t="shared" si="947"/>
        <v>45023</v>
      </c>
      <c r="AY2498" s="7" t="s">
        <v>1461</v>
      </c>
    </row>
    <row r="2499" spans="1:51" ht="13" hidden="1" customHeight="1" outlineLevel="1">
      <c r="A2499" t="s">
        <v>2056</v>
      </c>
      <c r="B2499" t="s">
        <v>340</v>
      </c>
      <c r="C2499" s="1">
        <f t="shared" si="936"/>
        <v>10208</v>
      </c>
      <c r="D2499" s="7">
        <f>IF(N2499&gt;0, RANK(N2499,(N2499:P2499,Q2499:AE2499)),0)</f>
        <v>2</v>
      </c>
      <c r="E2499" s="7">
        <f>IF(O2499&gt;0,RANK(O2499,(N2499:P2499,Q2499:AE2499)),0)</f>
        <v>1</v>
      </c>
      <c r="F2499" s="7">
        <f>IF(P2499&gt;0,RANK(P2499,(N2499:P2499,Q2499:AE2499)),0)</f>
        <v>0</v>
      </c>
      <c r="G2499" s="1">
        <f t="shared" si="937"/>
        <v>1345</v>
      </c>
      <c r="H2499" s="2">
        <f t="shared" si="938"/>
        <v>0.13175940438871472</v>
      </c>
      <c r="I2499" s="2"/>
      <c r="J2499" s="2">
        <f t="shared" si="939"/>
        <v>0.42633228840125392</v>
      </c>
      <c r="K2499" s="2">
        <f t="shared" si="940"/>
        <v>0.55809169278996862</v>
      </c>
      <c r="L2499" s="2">
        <f t="shared" si="941"/>
        <v>0</v>
      </c>
      <c r="M2499" s="2">
        <f t="shared" si="942"/>
        <v>1.5576018808777459E-2</v>
      </c>
      <c r="N2499" s="55">
        <v>4352</v>
      </c>
      <c r="O2499" s="55">
        <v>5697</v>
      </c>
      <c r="X2499" s="55">
        <v>4</v>
      </c>
      <c r="Y2499" s="55">
        <v>155</v>
      </c>
      <c r="AG2499" s="7">
        <f>IF(Q2499&gt;0,RANK(Q2499,(N2499:P2499,Q2499:AE2499)),0)</f>
        <v>0</v>
      </c>
      <c r="AH2499" s="7">
        <f>IF(R2499&gt;0,RANK(R2499,(N2499:P2499,Q2499:AE2499)),0)</f>
        <v>0</v>
      </c>
      <c r="AI2499" s="7">
        <f>IF(T2499&gt;0,RANK(T2499,(N2499:P2499,Q2499:AE2499)),0)</f>
        <v>0</v>
      </c>
      <c r="AJ2499" s="7">
        <f>IF(S2499&gt;0,RANK(S2499,(N2499:P2499,Q2499:AE2499)),0)</f>
        <v>0</v>
      </c>
      <c r="AK2499" s="2">
        <f t="shared" si="943"/>
        <v>0</v>
      </c>
      <c r="AL2499" s="2">
        <f t="shared" si="944"/>
        <v>0</v>
      </c>
      <c r="AM2499" s="2">
        <f t="shared" si="945"/>
        <v>0</v>
      </c>
      <c r="AN2499" s="2">
        <f t="shared" si="946"/>
        <v>0</v>
      </c>
      <c r="AP2499" t="s">
        <v>2056</v>
      </c>
      <c r="AQ2499" t="s">
        <v>340</v>
      </c>
      <c r="AT2499">
        <v>3</v>
      </c>
      <c r="AU2499" s="95">
        <v>45</v>
      </c>
      <c r="AV2499" s="97">
        <v>25</v>
      </c>
      <c r="AW2499" s="100">
        <f t="shared" si="947"/>
        <v>45025</v>
      </c>
      <c r="AY2499" s="7" t="s">
        <v>1461</v>
      </c>
    </row>
    <row r="2500" spans="1:51" ht="13" hidden="1" customHeight="1" outlineLevel="1">
      <c r="A2500" t="s">
        <v>116</v>
      </c>
      <c r="B2500" t="s">
        <v>340</v>
      </c>
      <c r="C2500" s="1">
        <f t="shared" si="936"/>
        <v>10261</v>
      </c>
      <c r="D2500" s="7">
        <f>IF(N2500&gt;0, RANK(N2500,(N2500:P2500,Q2500:AE2500)),0)</f>
        <v>1</v>
      </c>
      <c r="E2500" s="7">
        <f>IF(O2500&gt;0,RANK(O2500,(N2500:P2500,Q2500:AE2500)),0)</f>
        <v>2</v>
      </c>
      <c r="F2500" s="7">
        <f>IF(P2500&gt;0,RANK(P2500,(N2500:P2500,Q2500:AE2500)),0)</f>
        <v>0</v>
      </c>
      <c r="G2500" s="1">
        <f t="shared" si="937"/>
        <v>672</v>
      </c>
      <c r="H2500" s="2">
        <f t="shared" si="938"/>
        <v>6.5490692914920573E-2</v>
      </c>
      <c r="I2500" s="2"/>
      <c r="J2500" s="2">
        <f t="shared" si="939"/>
        <v>0.52753142968521582</v>
      </c>
      <c r="K2500" s="2">
        <f t="shared" si="940"/>
        <v>0.46204073677029528</v>
      </c>
      <c r="L2500" s="2">
        <f t="shared" si="941"/>
        <v>0</v>
      </c>
      <c r="M2500" s="2">
        <f t="shared" si="942"/>
        <v>1.0427833544488896E-2</v>
      </c>
      <c r="N2500" s="55">
        <v>5413</v>
      </c>
      <c r="O2500" s="55">
        <v>4741</v>
      </c>
      <c r="X2500" s="55">
        <v>1</v>
      </c>
      <c r="Y2500" s="55">
        <v>106</v>
      </c>
      <c r="AG2500" s="7">
        <f>IF(Q2500&gt;0,RANK(Q2500,(N2500:P2500,Q2500:AE2500)),0)</f>
        <v>0</v>
      </c>
      <c r="AH2500" s="7">
        <f>IF(R2500&gt;0,RANK(R2500,(N2500:P2500,Q2500:AE2500)),0)</f>
        <v>0</v>
      </c>
      <c r="AI2500" s="7">
        <f>IF(T2500&gt;0,RANK(T2500,(N2500:P2500,Q2500:AE2500)),0)</f>
        <v>0</v>
      </c>
      <c r="AJ2500" s="7">
        <f>IF(S2500&gt;0,RANK(S2500,(N2500:P2500,Q2500:AE2500)),0)</f>
        <v>0</v>
      </c>
      <c r="AK2500" s="2">
        <f t="shared" si="943"/>
        <v>0</v>
      </c>
      <c r="AL2500" s="2">
        <f t="shared" si="944"/>
        <v>0</v>
      </c>
      <c r="AM2500" s="2">
        <f t="shared" si="945"/>
        <v>0</v>
      </c>
      <c r="AN2500" s="2">
        <f t="shared" si="946"/>
        <v>0</v>
      </c>
      <c r="AP2500" t="s">
        <v>116</v>
      </c>
      <c r="AQ2500" t="s">
        <v>340</v>
      </c>
      <c r="AT2500">
        <v>3</v>
      </c>
      <c r="AU2500" s="95">
        <v>45</v>
      </c>
      <c r="AV2500" s="97">
        <v>27</v>
      </c>
      <c r="AW2500" s="100">
        <f t="shared" si="947"/>
        <v>45027</v>
      </c>
      <c r="AY2500" s="7" t="s">
        <v>1461</v>
      </c>
    </row>
    <row r="2501" spans="1:51" ht="13" hidden="1" customHeight="1" outlineLevel="1">
      <c r="A2501" t="s">
        <v>1906</v>
      </c>
      <c r="B2501" t="s">
        <v>340</v>
      </c>
      <c r="C2501" s="1">
        <f t="shared" si="936"/>
        <v>10817</v>
      </c>
      <c r="D2501" s="7">
        <f>IF(N2501&gt;0, RANK(N2501,(N2501:P2501,Q2501:AE2501)),0)</f>
        <v>2</v>
      </c>
      <c r="E2501" s="7">
        <f>IF(O2501&gt;0,RANK(O2501,(N2501:P2501,Q2501:AE2501)),0)</f>
        <v>1</v>
      </c>
      <c r="F2501" s="7">
        <f>IF(P2501&gt;0,RANK(P2501,(N2501:P2501,Q2501:AE2501)),0)</f>
        <v>0</v>
      </c>
      <c r="G2501" s="1">
        <f t="shared" si="937"/>
        <v>1351</v>
      </c>
      <c r="H2501" s="2">
        <f t="shared" si="938"/>
        <v>0.12489599704169363</v>
      </c>
      <c r="I2501" s="2"/>
      <c r="J2501" s="2">
        <f t="shared" si="939"/>
        <v>0.4303411297032449</v>
      </c>
      <c r="K2501" s="2">
        <f t="shared" si="940"/>
        <v>0.55523712674493853</v>
      </c>
      <c r="L2501" s="2">
        <f t="shared" si="941"/>
        <v>0</v>
      </c>
      <c r="M2501" s="2">
        <f t="shared" si="942"/>
        <v>1.4421743551816579E-2</v>
      </c>
      <c r="N2501" s="55">
        <v>4655</v>
      </c>
      <c r="O2501" s="55">
        <v>6006</v>
      </c>
      <c r="X2501" s="55">
        <v>1</v>
      </c>
      <c r="Y2501" s="55">
        <v>155</v>
      </c>
      <c r="AG2501" s="7">
        <f>IF(Q2501&gt;0,RANK(Q2501,(N2501:P2501,Q2501:AE2501)),0)</f>
        <v>0</v>
      </c>
      <c r="AH2501" s="7">
        <f>IF(R2501&gt;0,RANK(R2501,(N2501:P2501,Q2501:AE2501)),0)</f>
        <v>0</v>
      </c>
      <c r="AI2501" s="7">
        <f>IF(T2501&gt;0,RANK(T2501,(N2501:P2501,Q2501:AE2501)),0)</f>
        <v>0</v>
      </c>
      <c r="AJ2501" s="7">
        <f>IF(S2501&gt;0,RANK(S2501,(N2501:P2501,Q2501:AE2501)),0)</f>
        <v>0</v>
      </c>
      <c r="AK2501" s="2">
        <f t="shared" si="943"/>
        <v>0</v>
      </c>
      <c r="AL2501" s="2">
        <f t="shared" si="944"/>
        <v>0</v>
      </c>
      <c r="AM2501" s="2">
        <f t="shared" si="945"/>
        <v>0</v>
      </c>
      <c r="AN2501" s="2">
        <f t="shared" si="946"/>
        <v>0</v>
      </c>
      <c r="AP2501" t="s">
        <v>1906</v>
      </c>
      <c r="AQ2501" t="s">
        <v>340</v>
      </c>
      <c r="AT2501">
        <v>3</v>
      </c>
      <c r="AU2501" s="95">
        <v>45</v>
      </c>
      <c r="AV2501" s="97">
        <v>29</v>
      </c>
      <c r="AW2501" s="100">
        <f t="shared" si="947"/>
        <v>45029</v>
      </c>
      <c r="AY2501" s="7" t="s">
        <v>1461</v>
      </c>
    </row>
    <row r="2502" spans="1:51" ht="13" hidden="1" customHeight="1" outlineLevel="1">
      <c r="A2502" t="s">
        <v>1023</v>
      </c>
      <c r="B2502" t="s">
        <v>340</v>
      </c>
      <c r="C2502" s="1">
        <f t="shared" si="936"/>
        <v>18586</v>
      </c>
      <c r="D2502" s="7">
        <f>IF(N2502&gt;0, RANK(N2502,(N2502:P2502,Q2502:AE2502)),0)</f>
        <v>2</v>
      </c>
      <c r="E2502" s="7">
        <f>IF(O2502&gt;0,RANK(O2502,(N2502:P2502,Q2502:AE2502)),0)</f>
        <v>1</v>
      </c>
      <c r="F2502" s="7">
        <f>IF(P2502&gt;0,RANK(P2502,(N2502:P2502,Q2502:AE2502)),0)</f>
        <v>0</v>
      </c>
      <c r="G2502" s="1">
        <f t="shared" si="937"/>
        <v>336</v>
      </c>
      <c r="H2502" s="2">
        <f t="shared" si="938"/>
        <v>1.8078123318626925E-2</v>
      </c>
      <c r="I2502" s="2"/>
      <c r="J2502" s="2">
        <f t="shared" si="939"/>
        <v>0.48579576024965027</v>
      </c>
      <c r="K2502" s="2">
        <f t="shared" si="940"/>
        <v>0.50387388356827723</v>
      </c>
      <c r="L2502" s="2">
        <f t="shared" si="941"/>
        <v>0</v>
      </c>
      <c r="M2502" s="2">
        <f t="shared" si="942"/>
        <v>1.0330356182072453E-2</v>
      </c>
      <c r="N2502" s="55">
        <v>9029</v>
      </c>
      <c r="O2502" s="55">
        <v>9365</v>
      </c>
      <c r="X2502" s="55">
        <v>1</v>
      </c>
      <c r="Y2502" s="55">
        <v>191</v>
      </c>
      <c r="AG2502" s="7">
        <f>IF(Q2502&gt;0,RANK(Q2502,(N2502:P2502,Q2502:AE2502)),0)</f>
        <v>0</v>
      </c>
      <c r="AH2502" s="7">
        <f>IF(R2502&gt;0,RANK(R2502,(N2502:P2502,Q2502:AE2502)),0)</f>
        <v>0</v>
      </c>
      <c r="AI2502" s="7">
        <f>IF(T2502&gt;0,RANK(T2502,(N2502:P2502,Q2502:AE2502)),0)</f>
        <v>0</v>
      </c>
      <c r="AJ2502" s="7">
        <f>IF(S2502&gt;0,RANK(S2502,(N2502:P2502,Q2502:AE2502)),0)</f>
        <v>0</v>
      </c>
      <c r="AK2502" s="2">
        <f t="shared" si="943"/>
        <v>0</v>
      </c>
      <c r="AL2502" s="2">
        <f t="shared" si="944"/>
        <v>0</v>
      </c>
      <c r="AM2502" s="2">
        <f t="shared" si="945"/>
        <v>0</v>
      </c>
      <c r="AN2502" s="2">
        <f t="shared" si="946"/>
        <v>0</v>
      </c>
      <c r="AP2502" t="s">
        <v>1023</v>
      </c>
      <c r="AQ2502" t="s">
        <v>340</v>
      </c>
      <c r="AT2502">
        <v>3</v>
      </c>
      <c r="AU2502" s="95">
        <v>45</v>
      </c>
      <c r="AV2502" s="97">
        <v>31</v>
      </c>
      <c r="AW2502" s="100">
        <f t="shared" si="947"/>
        <v>45031</v>
      </c>
      <c r="AY2502" s="7" t="s">
        <v>1461</v>
      </c>
    </row>
    <row r="2503" spans="1:51" ht="13" hidden="1" customHeight="1" outlineLevel="1">
      <c r="A2503" t="s">
        <v>1430</v>
      </c>
      <c r="B2503" t="s">
        <v>340</v>
      </c>
      <c r="C2503" s="1">
        <f t="shared" si="936"/>
        <v>6385</v>
      </c>
      <c r="D2503" s="7">
        <f>IF(N2503&gt;0, RANK(N2503,(N2503:P2503,Q2503:AE2503)),0)</f>
        <v>2</v>
      </c>
      <c r="E2503" s="7">
        <f>IF(O2503&gt;0,RANK(O2503,(N2503:P2503,Q2503:AE2503)),0)</f>
        <v>1</v>
      </c>
      <c r="F2503" s="7">
        <f>IF(P2503&gt;0,RANK(P2503,(N2503:P2503,Q2503:AE2503)),0)</f>
        <v>0</v>
      </c>
      <c r="G2503" s="1">
        <f t="shared" si="937"/>
        <v>39</v>
      </c>
      <c r="H2503" s="2">
        <f t="shared" si="938"/>
        <v>6.1080657791699293E-3</v>
      </c>
      <c r="I2503" s="2"/>
      <c r="J2503" s="2">
        <f t="shared" si="939"/>
        <v>0.49036805011746282</v>
      </c>
      <c r="K2503" s="2">
        <f t="shared" si="940"/>
        <v>0.49647611589663271</v>
      </c>
      <c r="L2503" s="2">
        <f t="shared" si="941"/>
        <v>0</v>
      </c>
      <c r="M2503" s="2">
        <f t="shared" si="942"/>
        <v>1.315583398590453E-2</v>
      </c>
      <c r="N2503" s="55">
        <v>3131</v>
      </c>
      <c r="O2503" s="55">
        <v>3170</v>
      </c>
      <c r="X2503" s="55">
        <v>3</v>
      </c>
      <c r="Y2503" s="55">
        <v>81</v>
      </c>
      <c r="AG2503" s="7">
        <f>IF(Q2503&gt;0,RANK(Q2503,(N2503:P2503,Q2503:AE2503)),0)</f>
        <v>0</v>
      </c>
      <c r="AH2503" s="7">
        <f>IF(R2503&gt;0,RANK(R2503,(N2503:P2503,Q2503:AE2503)),0)</f>
        <v>0</v>
      </c>
      <c r="AI2503" s="7">
        <f>IF(T2503&gt;0,RANK(T2503,(N2503:P2503,Q2503:AE2503)),0)</f>
        <v>0</v>
      </c>
      <c r="AJ2503" s="7">
        <f>IF(S2503&gt;0,RANK(S2503,(N2503:P2503,Q2503:AE2503)),0)</f>
        <v>0</v>
      </c>
      <c r="AK2503" s="2">
        <f t="shared" si="943"/>
        <v>0</v>
      </c>
      <c r="AL2503" s="2">
        <f t="shared" si="944"/>
        <v>0</v>
      </c>
      <c r="AM2503" s="2">
        <f t="shared" si="945"/>
        <v>0</v>
      </c>
      <c r="AN2503" s="2">
        <f t="shared" si="946"/>
        <v>0</v>
      </c>
      <c r="AP2503" t="s">
        <v>1430</v>
      </c>
      <c r="AQ2503" t="s">
        <v>340</v>
      </c>
      <c r="AT2503">
        <v>3</v>
      </c>
      <c r="AU2503" s="95">
        <v>45</v>
      </c>
      <c r="AV2503" s="97">
        <v>33</v>
      </c>
      <c r="AW2503" s="100">
        <f t="shared" si="947"/>
        <v>45033</v>
      </c>
      <c r="AY2503" s="7" t="s">
        <v>1461</v>
      </c>
    </row>
    <row r="2504" spans="1:51" ht="13" hidden="1" customHeight="1" outlineLevel="1">
      <c r="A2504" t="s">
        <v>1298</v>
      </c>
      <c r="B2504" t="s">
        <v>340</v>
      </c>
      <c r="C2504" s="1">
        <f t="shared" si="936"/>
        <v>34341</v>
      </c>
      <c r="D2504" s="7">
        <f>IF(N2504&gt;0, RANK(N2504,(N2504:P2504,Q2504:AE2504)),0)</f>
        <v>2</v>
      </c>
      <c r="E2504" s="7">
        <f>IF(O2504&gt;0,RANK(O2504,(N2504:P2504,Q2504:AE2504)),0)</f>
        <v>1</v>
      </c>
      <c r="F2504" s="7">
        <f>IF(P2504&gt;0,RANK(P2504,(N2504:P2504,Q2504:AE2504)),0)</f>
        <v>0</v>
      </c>
      <c r="G2504" s="1">
        <f t="shared" si="937"/>
        <v>10641</v>
      </c>
      <c r="H2504" s="2">
        <f t="shared" si="938"/>
        <v>0.30986284616056609</v>
      </c>
      <c r="I2504" s="2"/>
      <c r="J2504" s="2">
        <f t="shared" si="939"/>
        <v>0.33758481115867328</v>
      </c>
      <c r="K2504" s="2">
        <f t="shared" si="940"/>
        <v>0.64744765731923937</v>
      </c>
      <c r="L2504" s="2">
        <f t="shared" si="941"/>
        <v>0</v>
      </c>
      <c r="M2504" s="2">
        <f t="shared" si="942"/>
        <v>1.4967531522087407E-2</v>
      </c>
      <c r="N2504" s="55">
        <v>11593</v>
      </c>
      <c r="O2504" s="55">
        <v>22234</v>
      </c>
      <c r="X2504" s="55">
        <v>10</v>
      </c>
      <c r="Y2504" s="55">
        <v>504</v>
      </c>
      <c r="AG2504" s="7">
        <f>IF(Q2504&gt;0,RANK(Q2504,(N2504:P2504,Q2504:AE2504)),0)</f>
        <v>0</v>
      </c>
      <c r="AH2504" s="7">
        <f>IF(R2504&gt;0,RANK(R2504,(N2504:P2504,Q2504:AE2504)),0)</f>
        <v>0</v>
      </c>
      <c r="AI2504" s="7">
        <f>IF(T2504&gt;0,RANK(T2504,(N2504:P2504,Q2504:AE2504)),0)</f>
        <v>0</v>
      </c>
      <c r="AJ2504" s="7">
        <f>IF(S2504&gt;0,RANK(S2504,(N2504:P2504,Q2504:AE2504)),0)</f>
        <v>0</v>
      </c>
      <c r="AK2504" s="2">
        <f t="shared" si="943"/>
        <v>0</v>
      </c>
      <c r="AL2504" s="2">
        <f t="shared" si="944"/>
        <v>0</v>
      </c>
      <c r="AM2504" s="2">
        <f t="shared" si="945"/>
        <v>0</v>
      </c>
      <c r="AN2504" s="2">
        <f t="shared" si="946"/>
        <v>0</v>
      </c>
      <c r="AP2504" t="s">
        <v>1298</v>
      </c>
      <c r="AQ2504" t="s">
        <v>340</v>
      </c>
      <c r="AT2504">
        <v>3</v>
      </c>
      <c r="AU2504" s="95">
        <v>45</v>
      </c>
      <c r="AV2504" s="97">
        <v>35</v>
      </c>
      <c r="AW2504" s="100">
        <f t="shared" si="947"/>
        <v>45035</v>
      </c>
      <c r="AY2504" s="7" t="s">
        <v>1461</v>
      </c>
    </row>
    <row r="2505" spans="1:51" ht="13" hidden="1" customHeight="1" outlineLevel="1">
      <c r="A2505" t="s">
        <v>55</v>
      </c>
      <c r="B2505" t="s">
        <v>340</v>
      </c>
      <c r="C2505" s="1">
        <f t="shared" si="936"/>
        <v>6991</v>
      </c>
      <c r="D2505" s="7">
        <f>IF(N2505&gt;0, RANK(N2505,(N2505:P2505,Q2505:AE2505)),0)</f>
        <v>2</v>
      </c>
      <c r="E2505" s="7">
        <f>IF(O2505&gt;0,RANK(O2505,(N2505:P2505,Q2505:AE2505)),0)</f>
        <v>1</v>
      </c>
      <c r="F2505" s="7">
        <f>IF(P2505&gt;0,RANK(P2505,(N2505:P2505,Q2505:AE2505)),0)</f>
        <v>0</v>
      </c>
      <c r="G2505" s="1">
        <f t="shared" si="937"/>
        <v>1618</v>
      </c>
      <c r="H2505" s="2">
        <f t="shared" si="938"/>
        <v>0.23144042340151624</v>
      </c>
      <c r="I2505" s="2"/>
      <c r="J2505" s="2">
        <f t="shared" si="939"/>
        <v>0.3780575025032184</v>
      </c>
      <c r="K2505" s="2">
        <f t="shared" si="940"/>
        <v>0.60949792590473462</v>
      </c>
      <c r="L2505" s="2">
        <f t="shared" si="941"/>
        <v>0</v>
      </c>
      <c r="M2505" s="2">
        <f t="shared" si="942"/>
        <v>1.2444571592046927E-2</v>
      </c>
      <c r="N2505" s="55">
        <v>2643</v>
      </c>
      <c r="O2505" s="55">
        <v>4261</v>
      </c>
      <c r="X2505" s="55">
        <v>0</v>
      </c>
      <c r="Y2505" s="55">
        <v>87</v>
      </c>
      <c r="AG2505" s="7">
        <f>IF(Q2505&gt;0,RANK(Q2505,(N2505:P2505,Q2505:AE2505)),0)</f>
        <v>0</v>
      </c>
      <c r="AH2505" s="7">
        <f>IF(R2505&gt;0,RANK(R2505,(N2505:P2505,Q2505:AE2505)),0)</f>
        <v>0</v>
      </c>
      <c r="AI2505" s="7">
        <f>IF(T2505&gt;0,RANK(T2505,(N2505:P2505,Q2505:AE2505)),0)</f>
        <v>0</v>
      </c>
      <c r="AJ2505" s="7">
        <f>IF(S2505&gt;0,RANK(S2505,(N2505:P2505,Q2505:AE2505)),0)</f>
        <v>0</v>
      </c>
      <c r="AK2505" s="2">
        <f t="shared" si="943"/>
        <v>0</v>
      </c>
      <c r="AL2505" s="2">
        <f t="shared" si="944"/>
        <v>0</v>
      </c>
      <c r="AM2505" s="2">
        <f t="shared" si="945"/>
        <v>0</v>
      </c>
      <c r="AN2505" s="2">
        <f t="shared" si="946"/>
        <v>0</v>
      </c>
      <c r="AP2505" t="s">
        <v>55</v>
      </c>
      <c r="AQ2505" t="s">
        <v>340</v>
      </c>
      <c r="AT2505">
        <v>3</v>
      </c>
      <c r="AU2505" s="95">
        <v>45</v>
      </c>
      <c r="AV2505" s="97">
        <v>37</v>
      </c>
      <c r="AW2505" s="100">
        <f t="shared" si="947"/>
        <v>45037</v>
      </c>
      <c r="AY2505" s="7" t="s">
        <v>1461</v>
      </c>
    </row>
    <row r="2506" spans="1:51" ht="13" hidden="1" customHeight="1" outlineLevel="1">
      <c r="A2506" t="s">
        <v>2372</v>
      </c>
      <c r="B2506" t="s">
        <v>340</v>
      </c>
      <c r="C2506" s="1">
        <f t="shared" si="936"/>
        <v>8083</v>
      </c>
      <c r="D2506" s="7">
        <f>IF(N2506&gt;0, RANK(N2506,(N2506:P2506,Q2506:AE2506)),0)</f>
        <v>1</v>
      </c>
      <c r="E2506" s="7">
        <f>IF(O2506&gt;0,RANK(O2506,(N2506:P2506,Q2506:AE2506)),0)</f>
        <v>2</v>
      </c>
      <c r="F2506" s="7">
        <f>IF(P2506&gt;0,RANK(P2506,(N2506:P2506,Q2506:AE2506)),0)</f>
        <v>0</v>
      </c>
      <c r="G2506" s="1">
        <f t="shared" si="937"/>
        <v>1626</v>
      </c>
      <c r="H2506" s="2">
        <f t="shared" si="938"/>
        <v>0.20116293455400222</v>
      </c>
      <c r="I2506" s="2"/>
      <c r="J2506" s="2">
        <f t="shared" si="939"/>
        <v>0.59099344302857848</v>
      </c>
      <c r="K2506" s="2">
        <f t="shared" si="940"/>
        <v>0.38983050847457629</v>
      </c>
      <c r="L2506" s="2">
        <f t="shared" si="941"/>
        <v>0</v>
      </c>
      <c r="M2506" s="2">
        <f t="shared" si="942"/>
        <v>1.9176048496845233E-2</v>
      </c>
      <c r="N2506" s="55">
        <v>4777</v>
      </c>
      <c r="O2506" s="55">
        <v>3151</v>
      </c>
      <c r="X2506" s="55">
        <v>1</v>
      </c>
      <c r="Y2506" s="55">
        <v>154</v>
      </c>
      <c r="AG2506" s="7">
        <f>IF(Q2506&gt;0,RANK(Q2506,(N2506:P2506,Q2506:AE2506)),0)</f>
        <v>0</v>
      </c>
      <c r="AH2506" s="7">
        <f>IF(R2506&gt;0,RANK(R2506,(N2506:P2506,Q2506:AE2506)),0)</f>
        <v>0</v>
      </c>
      <c r="AI2506" s="7">
        <f>IF(T2506&gt;0,RANK(T2506,(N2506:P2506,Q2506:AE2506)),0)</f>
        <v>0</v>
      </c>
      <c r="AJ2506" s="7">
        <f>IF(S2506&gt;0,RANK(S2506,(N2506:P2506,Q2506:AE2506)),0)</f>
        <v>0</v>
      </c>
      <c r="AK2506" s="2">
        <f t="shared" si="943"/>
        <v>0</v>
      </c>
      <c r="AL2506" s="2">
        <f t="shared" si="944"/>
        <v>0</v>
      </c>
      <c r="AM2506" s="2">
        <f t="shared" si="945"/>
        <v>0</v>
      </c>
      <c r="AN2506" s="2">
        <f t="shared" si="946"/>
        <v>0</v>
      </c>
      <c r="AP2506" t="s">
        <v>2372</v>
      </c>
      <c r="AQ2506" t="s">
        <v>340</v>
      </c>
      <c r="AT2506">
        <v>3</v>
      </c>
      <c r="AU2506" s="95">
        <v>45</v>
      </c>
      <c r="AV2506" s="97">
        <v>39</v>
      </c>
      <c r="AW2506" s="100">
        <f t="shared" si="947"/>
        <v>45039</v>
      </c>
      <c r="AY2506" s="7" t="s">
        <v>1461</v>
      </c>
    </row>
    <row r="2507" spans="1:51" ht="13" hidden="1" customHeight="1" outlineLevel="1">
      <c r="A2507" t="s">
        <v>1137</v>
      </c>
      <c r="B2507" t="s">
        <v>340</v>
      </c>
      <c r="C2507" s="1">
        <f t="shared" si="936"/>
        <v>36316</v>
      </c>
      <c r="D2507" s="7">
        <f>IF(N2507&gt;0, RANK(N2507,(N2507:P2507,Q2507:AE2507)),0)</f>
        <v>2</v>
      </c>
      <c r="E2507" s="7">
        <f>IF(O2507&gt;0,RANK(O2507,(N2507:P2507,Q2507:AE2507)),0)</f>
        <v>1</v>
      </c>
      <c r="F2507" s="7">
        <f>IF(P2507&gt;0,RANK(P2507,(N2507:P2507,Q2507:AE2507)),0)</f>
        <v>0</v>
      </c>
      <c r="G2507" s="1">
        <f t="shared" si="937"/>
        <v>3416</v>
      </c>
      <c r="H2507" s="2">
        <f t="shared" si="938"/>
        <v>9.4063222821896691E-2</v>
      </c>
      <c r="I2507" s="2"/>
      <c r="J2507" s="2">
        <f t="shared" si="939"/>
        <v>0.44726842163233838</v>
      </c>
      <c r="K2507" s="2">
        <f t="shared" si="940"/>
        <v>0.54133164445423509</v>
      </c>
      <c r="L2507" s="2">
        <f t="shared" si="941"/>
        <v>0</v>
      </c>
      <c r="M2507" s="2">
        <f t="shared" si="942"/>
        <v>1.139993391342653E-2</v>
      </c>
      <c r="N2507" s="55">
        <v>16243</v>
      </c>
      <c r="O2507" s="55">
        <v>19659</v>
      </c>
      <c r="X2507" s="55">
        <v>11</v>
      </c>
      <c r="Y2507" s="55">
        <v>403</v>
      </c>
      <c r="AG2507" s="7">
        <f>IF(Q2507&gt;0,RANK(Q2507,(N2507:P2507,Q2507:AE2507)),0)</f>
        <v>0</v>
      </c>
      <c r="AH2507" s="7">
        <f>IF(R2507&gt;0,RANK(R2507,(N2507:P2507,Q2507:AE2507)),0)</f>
        <v>0</v>
      </c>
      <c r="AI2507" s="7">
        <f>IF(T2507&gt;0,RANK(T2507,(N2507:P2507,Q2507:AE2507)),0)</f>
        <v>0</v>
      </c>
      <c r="AJ2507" s="7">
        <f>IF(S2507&gt;0,RANK(S2507,(N2507:P2507,Q2507:AE2507)),0)</f>
        <v>0</v>
      </c>
      <c r="AK2507" s="2">
        <f t="shared" si="943"/>
        <v>0</v>
      </c>
      <c r="AL2507" s="2">
        <f t="shared" si="944"/>
        <v>0</v>
      </c>
      <c r="AM2507" s="2">
        <f t="shared" si="945"/>
        <v>0</v>
      </c>
      <c r="AN2507" s="2">
        <f t="shared" si="946"/>
        <v>0</v>
      </c>
      <c r="AP2507" t="s">
        <v>1137</v>
      </c>
      <c r="AQ2507" t="s">
        <v>340</v>
      </c>
      <c r="AT2507">
        <v>3</v>
      </c>
      <c r="AU2507" s="95">
        <v>45</v>
      </c>
      <c r="AV2507" s="97">
        <v>41</v>
      </c>
      <c r="AW2507" s="100">
        <f t="shared" si="947"/>
        <v>45041</v>
      </c>
      <c r="AY2507" s="7" t="s">
        <v>1461</v>
      </c>
    </row>
    <row r="2508" spans="1:51" ht="13" hidden="1" customHeight="1" outlineLevel="1">
      <c r="A2508" t="s">
        <v>2041</v>
      </c>
      <c r="B2508" t="s">
        <v>340</v>
      </c>
      <c r="C2508" s="1">
        <f t="shared" si="936"/>
        <v>20481</v>
      </c>
      <c r="D2508" s="7">
        <f>IF(N2508&gt;0, RANK(N2508,(N2508:P2508,Q2508:AE2508)),0)</f>
        <v>2</v>
      </c>
      <c r="E2508" s="7">
        <f>IF(O2508&gt;0,RANK(O2508,(N2508:P2508,Q2508:AE2508)),0)</f>
        <v>1</v>
      </c>
      <c r="F2508" s="7">
        <f>IF(P2508&gt;0,RANK(P2508,(N2508:P2508,Q2508:AE2508)),0)</f>
        <v>0</v>
      </c>
      <c r="G2508" s="1">
        <f t="shared" si="937"/>
        <v>4255</v>
      </c>
      <c r="H2508" s="2">
        <f t="shared" si="938"/>
        <v>0.20775352765978225</v>
      </c>
      <c r="I2508" s="2"/>
      <c r="J2508" s="2">
        <f t="shared" si="939"/>
        <v>0.38933645818075291</v>
      </c>
      <c r="K2508" s="2">
        <f t="shared" si="940"/>
        <v>0.59708998584053508</v>
      </c>
      <c r="L2508" s="2">
        <f t="shared" si="941"/>
        <v>0</v>
      </c>
      <c r="M2508" s="2">
        <f t="shared" si="942"/>
        <v>1.3573555978712015E-2</v>
      </c>
      <c r="N2508" s="55">
        <v>7974</v>
      </c>
      <c r="O2508" s="55">
        <v>12229</v>
      </c>
      <c r="X2508" s="55">
        <v>5</v>
      </c>
      <c r="Y2508" s="55">
        <v>273</v>
      </c>
      <c r="AG2508" s="7">
        <f>IF(Q2508&gt;0,RANK(Q2508,(N2508:P2508,Q2508:AE2508)),0)</f>
        <v>0</v>
      </c>
      <c r="AH2508" s="7">
        <f>IF(R2508&gt;0,RANK(R2508,(N2508:P2508,Q2508:AE2508)),0)</f>
        <v>0</v>
      </c>
      <c r="AI2508" s="7">
        <f>IF(T2508&gt;0,RANK(T2508,(N2508:P2508,Q2508:AE2508)),0)</f>
        <v>0</v>
      </c>
      <c r="AJ2508" s="7">
        <f>IF(S2508&gt;0,RANK(S2508,(N2508:P2508,Q2508:AE2508)),0)</f>
        <v>0</v>
      </c>
      <c r="AK2508" s="2">
        <f t="shared" si="943"/>
        <v>0</v>
      </c>
      <c r="AL2508" s="2">
        <f t="shared" si="944"/>
        <v>0</v>
      </c>
      <c r="AM2508" s="2">
        <f t="shared" si="945"/>
        <v>0</v>
      </c>
      <c r="AN2508" s="2">
        <f t="shared" si="946"/>
        <v>0</v>
      </c>
      <c r="AP2508" t="s">
        <v>2041</v>
      </c>
      <c r="AQ2508" t="s">
        <v>340</v>
      </c>
      <c r="AT2508">
        <v>3</v>
      </c>
      <c r="AU2508" s="95">
        <v>45</v>
      </c>
      <c r="AV2508" s="97">
        <v>43</v>
      </c>
      <c r="AW2508" s="100">
        <f t="shared" si="947"/>
        <v>45043</v>
      </c>
      <c r="AY2508" s="7" t="s">
        <v>1461</v>
      </c>
    </row>
    <row r="2509" spans="1:51" ht="13" hidden="1" customHeight="1" outlineLevel="1">
      <c r="A2509" t="s">
        <v>997</v>
      </c>
      <c r="B2509" t="s">
        <v>340</v>
      </c>
      <c r="C2509" s="1">
        <f t="shared" si="936"/>
        <v>124419</v>
      </c>
      <c r="D2509" s="7">
        <f>IF(N2509&gt;0, RANK(N2509,(N2509:P2509,Q2509:AE2509)),0)</f>
        <v>2</v>
      </c>
      <c r="E2509" s="7">
        <f>IF(O2509&gt;0,RANK(O2509,(N2509:P2509,Q2509:AE2509)),0)</f>
        <v>1</v>
      </c>
      <c r="F2509" s="7">
        <f>IF(P2509&gt;0,RANK(P2509,(N2509:P2509,Q2509:AE2509)),0)</f>
        <v>0</v>
      </c>
      <c r="G2509" s="1">
        <f t="shared" si="937"/>
        <v>58322</v>
      </c>
      <c r="H2509" s="2">
        <f t="shared" si="938"/>
        <v>0.46875477218109773</v>
      </c>
      <c r="I2509" s="2"/>
      <c r="J2509" s="2">
        <f t="shared" si="939"/>
        <v>0.25660067996045621</v>
      </c>
      <c r="K2509" s="2">
        <f t="shared" si="940"/>
        <v>0.72535545214155395</v>
      </c>
      <c r="L2509" s="2">
        <f t="shared" si="941"/>
        <v>0</v>
      </c>
      <c r="M2509" s="2">
        <f t="shared" si="942"/>
        <v>1.804386789798984E-2</v>
      </c>
      <c r="N2509" s="55">
        <v>31926</v>
      </c>
      <c r="O2509" s="55">
        <v>90248</v>
      </c>
      <c r="X2509" s="55">
        <v>76</v>
      </c>
      <c r="Y2509" s="55">
        <v>2169</v>
      </c>
      <c r="AG2509" s="7">
        <f>IF(Q2509&gt;0,RANK(Q2509,(N2509:P2509,Q2509:AE2509)),0)</f>
        <v>0</v>
      </c>
      <c r="AH2509" s="7">
        <f>IF(R2509&gt;0,RANK(R2509,(N2509:P2509,Q2509:AE2509)),0)</f>
        <v>0</v>
      </c>
      <c r="AI2509" s="7">
        <f>IF(T2509&gt;0,RANK(T2509,(N2509:P2509,Q2509:AE2509)),0)</f>
        <v>0</v>
      </c>
      <c r="AJ2509" s="7">
        <f>IF(S2509&gt;0,RANK(S2509,(N2509:P2509,Q2509:AE2509)),0)</f>
        <v>0</v>
      </c>
      <c r="AK2509" s="2">
        <f t="shared" si="943"/>
        <v>0</v>
      </c>
      <c r="AL2509" s="2">
        <f t="shared" si="944"/>
        <v>0</v>
      </c>
      <c r="AM2509" s="2">
        <f t="shared" si="945"/>
        <v>0</v>
      </c>
      <c r="AN2509" s="2">
        <f t="shared" si="946"/>
        <v>0</v>
      </c>
      <c r="AP2509" t="s">
        <v>997</v>
      </c>
      <c r="AQ2509" t="s">
        <v>340</v>
      </c>
      <c r="AT2509">
        <v>3</v>
      </c>
      <c r="AU2509" s="95">
        <v>45</v>
      </c>
      <c r="AV2509" s="97">
        <v>45</v>
      </c>
      <c r="AW2509" s="100">
        <f t="shared" si="947"/>
        <v>45045</v>
      </c>
      <c r="AY2509" s="7" t="s">
        <v>1461</v>
      </c>
    </row>
    <row r="2510" spans="1:51" ht="13" hidden="1" customHeight="1" outlineLevel="1">
      <c r="A2510" t="s">
        <v>2147</v>
      </c>
      <c r="B2510" t="s">
        <v>340</v>
      </c>
      <c r="C2510" s="1">
        <f t="shared" si="936"/>
        <v>17699</v>
      </c>
      <c r="D2510" s="7">
        <f>IF(N2510&gt;0, RANK(N2510,(N2510:P2510,Q2510:AE2510)),0)</f>
        <v>2</v>
      </c>
      <c r="E2510" s="7">
        <f>IF(O2510&gt;0,RANK(O2510,(N2510:P2510,Q2510:AE2510)),0)</f>
        <v>1</v>
      </c>
      <c r="F2510" s="7">
        <f>IF(P2510&gt;0,RANK(P2510,(N2510:P2510,Q2510:AE2510)),0)</f>
        <v>0</v>
      </c>
      <c r="G2510" s="1">
        <f t="shared" si="937"/>
        <v>5547</v>
      </c>
      <c r="H2510" s="2">
        <f t="shared" si="938"/>
        <v>0.31340753714899144</v>
      </c>
      <c r="I2510" s="2"/>
      <c r="J2510" s="2">
        <f t="shared" si="939"/>
        <v>0.33612068478445112</v>
      </c>
      <c r="K2510" s="2">
        <f t="shared" si="940"/>
        <v>0.64952822193344262</v>
      </c>
      <c r="L2510" s="2">
        <f t="shared" si="941"/>
        <v>0</v>
      </c>
      <c r="M2510" s="2">
        <f t="shared" si="942"/>
        <v>1.4351093282106264E-2</v>
      </c>
      <c r="N2510" s="55">
        <v>5949</v>
      </c>
      <c r="O2510" s="55">
        <v>11496</v>
      </c>
      <c r="X2510" s="55">
        <v>4</v>
      </c>
      <c r="Y2510" s="55">
        <v>250</v>
      </c>
      <c r="AG2510" s="7">
        <f>IF(Q2510&gt;0,RANK(Q2510,(N2510:P2510,Q2510:AE2510)),0)</f>
        <v>0</v>
      </c>
      <c r="AH2510" s="7">
        <f>IF(R2510&gt;0,RANK(R2510,(N2510:P2510,Q2510:AE2510)),0)</f>
        <v>0</v>
      </c>
      <c r="AI2510" s="7">
        <f>IF(T2510&gt;0,RANK(T2510,(N2510:P2510,Q2510:AE2510)),0)</f>
        <v>0</v>
      </c>
      <c r="AJ2510" s="7">
        <f>IF(S2510&gt;0,RANK(S2510,(N2510:P2510,Q2510:AE2510)),0)</f>
        <v>0</v>
      </c>
      <c r="AK2510" s="2">
        <f t="shared" si="943"/>
        <v>0</v>
      </c>
      <c r="AL2510" s="2">
        <f t="shared" si="944"/>
        <v>0</v>
      </c>
      <c r="AM2510" s="2">
        <f t="shared" si="945"/>
        <v>0</v>
      </c>
      <c r="AN2510" s="2">
        <f t="shared" si="946"/>
        <v>0</v>
      </c>
      <c r="AP2510" t="s">
        <v>2147</v>
      </c>
      <c r="AQ2510" t="s">
        <v>340</v>
      </c>
      <c r="AT2510">
        <v>3</v>
      </c>
      <c r="AU2510" s="95">
        <v>45</v>
      </c>
      <c r="AV2510" s="97">
        <v>47</v>
      </c>
      <c r="AW2510" s="100">
        <f t="shared" si="947"/>
        <v>45047</v>
      </c>
      <c r="AY2510" s="7" t="s">
        <v>1461</v>
      </c>
    </row>
    <row r="2511" spans="1:51" ht="13" hidden="1" customHeight="1" outlineLevel="1">
      <c r="A2511" t="s">
        <v>2479</v>
      </c>
      <c r="B2511" t="s">
        <v>340</v>
      </c>
      <c r="C2511" s="1">
        <f t="shared" si="936"/>
        <v>5786</v>
      </c>
      <c r="D2511" s="7">
        <f>IF(N2511&gt;0, RANK(N2511,(N2511:P2511,Q2511:AE2511)),0)</f>
        <v>1</v>
      </c>
      <c r="E2511" s="7">
        <f>IF(O2511&gt;0,RANK(O2511,(N2511:P2511,Q2511:AE2511)),0)</f>
        <v>2</v>
      </c>
      <c r="F2511" s="7">
        <f>IF(P2511&gt;0,RANK(P2511,(N2511:P2511,Q2511:AE2511)),0)</f>
        <v>0</v>
      </c>
      <c r="G2511" s="1">
        <f t="shared" si="937"/>
        <v>1542</v>
      </c>
      <c r="H2511" s="2">
        <f t="shared" si="938"/>
        <v>0.26650535776011064</v>
      </c>
      <c r="I2511" s="2"/>
      <c r="J2511" s="2">
        <f t="shared" si="939"/>
        <v>0.62599377808503287</v>
      </c>
      <c r="K2511" s="2">
        <f t="shared" si="940"/>
        <v>0.35948842032492223</v>
      </c>
      <c r="L2511" s="2">
        <f t="shared" si="941"/>
        <v>0</v>
      </c>
      <c r="M2511" s="2">
        <f t="shared" si="942"/>
        <v>1.4517801590044899E-2</v>
      </c>
      <c r="N2511" s="55">
        <v>3622</v>
      </c>
      <c r="O2511" s="55">
        <v>2080</v>
      </c>
      <c r="X2511" s="55">
        <v>0</v>
      </c>
      <c r="Y2511" s="55">
        <v>84</v>
      </c>
      <c r="AG2511" s="7">
        <f>IF(Q2511&gt;0,RANK(Q2511,(N2511:P2511,Q2511:AE2511)),0)</f>
        <v>0</v>
      </c>
      <c r="AH2511" s="7">
        <f>IF(R2511&gt;0,RANK(R2511,(N2511:P2511,Q2511:AE2511)),0)</f>
        <v>0</v>
      </c>
      <c r="AI2511" s="7">
        <f>IF(T2511&gt;0,RANK(T2511,(N2511:P2511,Q2511:AE2511)),0)</f>
        <v>0</v>
      </c>
      <c r="AJ2511" s="7">
        <f>IF(S2511&gt;0,RANK(S2511,(N2511:P2511,Q2511:AE2511)),0)</f>
        <v>0</v>
      </c>
      <c r="AK2511" s="2">
        <f t="shared" si="943"/>
        <v>0</v>
      </c>
      <c r="AL2511" s="2">
        <f t="shared" si="944"/>
        <v>0</v>
      </c>
      <c r="AM2511" s="2">
        <f t="shared" si="945"/>
        <v>0</v>
      </c>
      <c r="AN2511" s="2">
        <f t="shared" si="946"/>
        <v>0</v>
      </c>
      <c r="AP2511" t="s">
        <v>2479</v>
      </c>
      <c r="AQ2511" t="s">
        <v>340</v>
      </c>
      <c r="AT2511">
        <v>3</v>
      </c>
      <c r="AU2511" s="95">
        <v>45</v>
      </c>
      <c r="AV2511" s="97">
        <v>49</v>
      </c>
      <c r="AW2511" s="100">
        <f t="shared" si="947"/>
        <v>45049</v>
      </c>
      <c r="AY2511" s="7" t="s">
        <v>1461</v>
      </c>
    </row>
    <row r="2512" spans="1:51" ht="13" hidden="1" customHeight="1" outlineLevel="1">
      <c r="A2512" t="s">
        <v>1975</v>
      </c>
      <c r="B2512" t="s">
        <v>340</v>
      </c>
      <c r="C2512" s="1">
        <f t="shared" si="936"/>
        <v>68384</v>
      </c>
      <c r="D2512" s="7">
        <f>IF(N2512&gt;0, RANK(N2512,(N2512:P2512,Q2512:AE2512)),0)</f>
        <v>2</v>
      </c>
      <c r="E2512" s="7">
        <f>IF(O2512&gt;0,RANK(O2512,(N2512:P2512,Q2512:AE2512)),0)</f>
        <v>1</v>
      </c>
      <c r="F2512" s="7">
        <f>IF(P2512&gt;0,RANK(P2512,(N2512:P2512,Q2512:AE2512)),0)</f>
        <v>0</v>
      </c>
      <c r="G2512" s="1">
        <f t="shared" si="937"/>
        <v>31647</v>
      </c>
      <c r="H2512" s="2">
        <f t="shared" si="938"/>
        <v>0.46278369209171738</v>
      </c>
      <c r="I2512" s="2"/>
      <c r="J2512" s="2">
        <f t="shared" si="939"/>
        <v>0.25946127749181097</v>
      </c>
      <c r="K2512" s="2">
        <f t="shared" si="940"/>
        <v>0.72224496958352835</v>
      </c>
      <c r="L2512" s="2">
        <f t="shared" si="941"/>
        <v>0</v>
      </c>
      <c r="M2512" s="2">
        <f t="shared" si="942"/>
        <v>1.8293752924660622E-2</v>
      </c>
      <c r="N2512" s="55">
        <v>17743</v>
      </c>
      <c r="O2512" s="55">
        <v>49390</v>
      </c>
      <c r="X2512" s="55">
        <v>29</v>
      </c>
      <c r="Y2512" s="55">
        <v>1222</v>
      </c>
      <c r="AG2512" s="7">
        <f>IF(Q2512&gt;0,RANK(Q2512,(N2512:P2512,Q2512:AE2512)),0)</f>
        <v>0</v>
      </c>
      <c r="AH2512" s="7">
        <f>IF(R2512&gt;0,RANK(R2512,(N2512:P2512,Q2512:AE2512)),0)</f>
        <v>0</v>
      </c>
      <c r="AI2512" s="7">
        <f>IF(T2512&gt;0,RANK(T2512,(N2512:P2512,Q2512:AE2512)),0)</f>
        <v>0</v>
      </c>
      <c r="AJ2512" s="7">
        <f>IF(S2512&gt;0,RANK(S2512,(N2512:P2512,Q2512:AE2512)),0)</f>
        <v>0</v>
      </c>
      <c r="AK2512" s="2">
        <f t="shared" si="943"/>
        <v>0</v>
      </c>
      <c r="AL2512" s="2">
        <f t="shared" si="944"/>
        <v>0</v>
      </c>
      <c r="AM2512" s="2">
        <f t="shared" si="945"/>
        <v>0</v>
      </c>
      <c r="AN2512" s="2">
        <f t="shared" si="946"/>
        <v>0</v>
      </c>
      <c r="AP2512" t="s">
        <v>1975</v>
      </c>
      <c r="AQ2512" t="s">
        <v>340</v>
      </c>
      <c r="AT2512">
        <v>3</v>
      </c>
      <c r="AU2512" s="95">
        <v>45</v>
      </c>
      <c r="AV2512" s="97">
        <v>51</v>
      </c>
      <c r="AW2512" s="100">
        <f t="shared" si="947"/>
        <v>45051</v>
      </c>
      <c r="AY2512" s="7" t="s">
        <v>1461</v>
      </c>
    </row>
    <row r="2513" spans="1:51" ht="13" hidden="1" customHeight="1" outlineLevel="1">
      <c r="A2513" t="s">
        <v>297</v>
      </c>
      <c r="B2513" t="s">
        <v>340</v>
      </c>
      <c r="C2513" s="1">
        <f t="shared" si="936"/>
        <v>6642</v>
      </c>
      <c r="D2513" s="7">
        <f>IF(N2513&gt;0, RANK(N2513,(N2513:P2513,Q2513:AE2513)),0)</f>
        <v>1</v>
      </c>
      <c r="E2513" s="7">
        <f>IF(O2513&gt;0,RANK(O2513,(N2513:P2513,Q2513:AE2513)),0)</f>
        <v>2</v>
      </c>
      <c r="F2513" s="7">
        <f>IF(P2513&gt;0,RANK(P2513,(N2513:P2513,Q2513:AE2513)),0)</f>
        <v>0</v>
      </c>
      <c r="G2513" s="1">
        <f t="shared" si="937"/>
        <v>379</v>
      </c>
      <c r="H2513" s="2">
        <f t="shared" si="938"/>
        <v>5.7061126166817223E-2</v>
      </c>
      <c r="I2513" s="2"/>
      <c r="J2513" s="2">
        <f t="shared" si="939"/>
        <v>0.52137910267991572</v>
      </c>
      <c r="K2513" s="2">
        <f t="shared" si="940"/>
        <v>0.46431797651309847</v>
      </c>
      <c r="L2513" s="2">
        <f t="shared" si="941"/>
        <v>0</v>
      </c>
      <c r="M2513" s="2">
        <f t="shared" si="942"/>
        <v>1.4302920806985808E-2</v>
      </c>
      <c r="N2513" s="55">
        <v>3463</v>
      </c>
      <c r="O2513" s="55">
        <v>3084</v>
      </c>
      <c r="X2513" s="55">
        <v>3</v>
      </c>
      <c r="Y2513" s="55">
        <v>92</v>
      </c>
      <c r="AG2513" s="7">
        <f>IF(Q2513&gt;0,RANK(Q2513,(N2513:P2513,Q2513:AE2513)),0)</f>
        <v>0</v>
      </c>
      <c r="AH2513" s="7">
        <f>IF(R2513&gt;0,RANK(R2513,(N2513:P2513,Q2513:AE2513)),0)</f>
        <v>0</v>
      </c>
      <c r="AI2513" s="7">
        <f>IF(T2513&gt;0,RANK(T2513,(N2513:P2513,Q2513:AE2513)),0)</f>
        <v>0</v>
      </c>
      <c r="AJ2513" s="7">
        <f>IF(S2513&gt;0,RANK(S2513,(N2513:P2513,Q2513:AE2513)),0)</f>
        <v>0</v>
      </c>
      <c r="AK2513" s="2">
        <f t="shared" si="943"/>
        <v>0</v>
      </c>
      <c r="AL2513" s="2">
        <f t="shared" si="944"/>
        <v>0</v>
      </c>
      <c r="AM2513" s="2">
        <f t="shared" si="945"/>
        <v>0</v>
      </c>
      <c r="AN2513" s="2">
        <f t="shared" si="946"/>
        <v>0</v>
      </c>
      <c r="AP2513" t="s">
        <v>297</v>
      </c>
      <c r="AQ2513" t="s">
        <v>340</v>
      </c>
      <c r="AT2513">
        <v>3</v>
      </c>
      <c r="AU2513" s="95">
        <v>45</v>
      </c>
      <c r="AV2513" s="97">
        <v>53</v>
      </c>
      <c r="AW2513" s="100">
        <f t="shared" si="947"/>
        <v>45053</v>
      </c>
      <c r="AY2513" s="7" t="s">
        <v>1461</v>
      </c>
    </row>
    <row r="2514" spans="1:51" ht="13" hidden="1" customHeight="1" outlineLevel="1">
      <c r="A2514" t="s">
        <v>577</v>
      </c>
      <c r="B2514" t="s">
        <v>340</v>
      </c>
      <c r="C2514" s="1">
        <f t="shared" si="936"/>
        <v>19335</v>
      </c>
      <c r="D2514" s="7">
        <f>IF(N2514&gt;0, RANK(N2514,(N2514:P2514,Q2514:AE2514)),0)</f>
        <v>2</v>
      </c>
      <c r="E2514" s="7">
        <f>IF(O2514&gt;0,RANK(O2514,(N2514:P2514,Q2514:AE2514)),0)</f>
        <v>1</v>
      </c>
      <c r="F2514" s="7">
        <f>IF(P2514&gt;0,RANK(P2514,(N2514:P2514,Q2514:AE2514)),0)</f>
        <v>0</v>
      </c>
      <c r="G2514" s="1">
        <f t="shared" si="937"/>
        <v>5278</v>
      </c>
      <c r="H2514" s="2">
        <f t="shared" si="938"/>
        <v>0.27297646754590121</v>
      </c>
      <c r="I2514" s="2"/>
      <c r="J2514" s="2">
        <f t="shared" si="939"/>
        <v>0.35272821308507885</v>
      </c>
      <c r="K2514" s="2">
        <f t="shared" si="940"/>
        <v>0.62570468063098006</v>
      </c>
      <c r="L2514" s="2">
        <f t="shared" si="941"/>
        <v>0</v>
      </c>
      <c r="M2514" s="2">
        <f t="shared" si="942"/>
        <v>2.1567106283941095E-2</v>
      </c>
      <c r="N2514" s="55">
        <v>6820</v>
      </c>
      <c r="O2514" s="55">
        <v>12098</v>
      </c>
      <c r="X2514" s="55">
        <v>6</v>
      </c>
      <c r="Y2514" s="55">
        <v>411</v>
      </c>
      <c r="AG2514" s="7">
        <f>IF(Q2514&gt;0,RANK(Q2514,(N2514:P2514,Q2514:AE2514)),0)</f>
        <v>0</v>
      </c>
      <c r="AH2514" s="7">
        <f>IF(R2514&gt;0,RANK(R2514,(N2514:P2514,Q2514:AE2514)),0)</f>
        <v>0</v>
      </c>
      <c r="AI2514" s="7">
        <f>IF(T2514&gt;0,RANK(T2514,(N2514:P2514,Q2514:AE2514)),0)</f>
        <v>0</v>
      </c>
      <c r="AJ2514" s="7">
        <f>IF(S2514&gt;0,RANK(S2514,(N2514:P2514,Q2514:AE2514)),0)</f>
        <v>0</v>
      </c>
      <c r="AK2514" s="2">
        <f t="shared" si="943"/>
        <v>0</v>
      </c>
      <c r="AL2514" s="2">
        <f t="shared" si="944"/>
        <v>0</v>
      </c>
      <c r="AM2514" s="2">
        <f t="shared" si="945"/>
        <v>0</v>
      </c>
      <c r="AN2514" s="2">
        <f t="shared" si="946"/>
        <v>0</v>
      </c>
      <c r="AP2514" t="s">
        <v>577</v>
      </c>
      <c r="AQ2514" t="s">
        <v>340</v>
      </c>
      <c r="AT2514">
        <v>3</v>
      </c>
      <c r="AU2514" s="95">
        <v>45</v>
      </c>
      <c r="AV2514" s="97">
        <v>55</v>
      </c>
      <c r="AW2514" s="100">
        <f t="shared" si="947"/>
        <v>45055</v>
      </c>
      <c r="AY2514" s="7" t="s">
        <v>1461</v>
      </c>
    </row>
    <row r="2515" spans="1:51" ht="13" hidden="1" customHeight="1" outlineLevel="1">
      <c r="A2515" t="s">
        <v>2121</v>
      </c>
      <c r="B2515" t="s">
        <v>340</v>
      </c>
      <c r="C2515" s="1">
        <f t="shared" si="936"/>
        <v>20021</v>
      </c>
      <c r="D2515" s="7">
        <f>IF(N2515&gt;0, RANK(N2515,(N2515:P2515,Q2515:AE2515)),0)</f>
        <v>2</v>
      </c>
      <c r="E2515" s="7">
        <f>IF(O2515&gt;0,RANK(O2515,(N2515:P2515,Q2515:AE2515)),0)</f>
        <v>1</v>
      </c>
      <c r="F2515" s="7">
        <f>IF(P2515&gt;0,RANK(P2515,(N2515:P2515,Q2515:AE2515)),0)</f>
        <v>0</v>
      </c>
      <c r="G2515" s="1">
        <f t="shared" si="937"/>
        <v>5733</v>
      </c>
      <c r="H2515" s="2">
        <f t="shared" si="938"/>
        <v>0.28634933320013983</v>
      </c>
      <c r="I2515" s="2"/>
      <c r="J2515" s="2">
        <f t="shared" si="939"/>
        <v>0.3465361370560911</v>
      </c>
      <c r="K2515" s="2">
        <f t="shared" si="940"/>
        <v>0.63288547025623099</v>
      </c>
      <c r="L2515" s="2">
        <f t="shared" si="941"/>
        <v>0</v>
      </c>
      <c r="M2515" s="2">
        <f t="shared" si="942"/>
        <v>2.0578392687677916E-2</v>
      </c>
      <c r="N2515" s="55">
        <v>6938</v>
      </c>
      <c r="O2515" s="55">
        <v>12671</v>
      </c>
      <c r="X2515" s="55">
        <v>9</v>
      </c>
      <c r="Y2515" s="55">
        <v>403</v>
      </c>
      <c r="AG2515" s="7">
        <f>IF(Q2515&gt;0,RANK(Q2515,(N2515:P2515,Q2515:AE2515)),0)</f>
        <v>0</v>
      </c>
      <c r="AH2515" s="7">
        <f>IF(R2515&gt;0,RANK(R2515,(N2515:P2515,Q2515:AE2515)),0)</f>
        <v>0</v>
      </c>
      <c r="AI2515" s="7">
        <f>IF(T2515&gt;0,RANK(T2515,(N2515:P2515,Q2515:AE2515)),0)</f>
        <v>0</v>
      </c>
      <c r="AJ2515" s="7">
        <f>IF(S2515&gt;0,RANK(S2515,(N2515:P2515,Q2515:AE2515)),0)</f>
        <v>0</v>
      </c>
      <c r="AK2515" s="2">
        <f t="shared" si="943"/>
        <v>0</v>
      </c>
      <c r="AL2515" s="2">
        <f t="shared" si="944"/>
        <v>0</v>
      </c>
      <c r="AM2515" s="2">
        <f t="shared" si="945"/>
        <v>0</v>
      </c>
      <c r="AN2515" s="2">
        <f t="shared" si="946"/>
        <v>0</v>
      </c>
      <c r="AP2515" t="s">
        <v>2121</v>
      </c>
      <c r="AQ2515" t="s">
        <v>340</v>
      </c>
      <c r="AT2515">
        <v>3</v>
      </c>
      <c r="AU2515" s="95">
        <v>45</v>
      </c>
      <c r="AV2515" s="97">
        <v>57</v>
      </c>
      <c r="AW2515" s="100">
        <f t="shared" si="947"/>
        <v>45057</v>
      </c>
      <c r="AY2515" s="7" t="s">
        <v>1461</v>
      </c>
    </row>
    <row r="2516" spans="1:51" ht="13" hidden="1" customHeight="1" outlineLevel="1">
      <c r="A2516" t="s">
        <v>2574</v>
      </c>
      <c r="B2516" t="s">
        <v>340</v>
      </c>
      <c r="C2516" s="1">
        <f t="shared" si="936"/>
        <v>15148</v>
      </c>
      <c r="D2516" s="7">
        <f>IF(N2516&gt;0, RANK(N2516,(N2516:P2516,Q2516:AE2516)),0)</f>
        <v>2</v>
      </c>
      <c r="E2516" s="7">
        <f>IF(O2516&gt;0,RANK(O2516,(N2516:P2516,Q2516:AE2516)),0)</f>
        <v>1</v>
      </c>
      <c r="F2516" s="7">
        <f>IF(P2516&gt;0,RANK(P2516,(N2516:P2516,Q2516:AE2516)),0)</f>
        <v>0</v>
      </c>
      <c r="G2516" s="1">
        <f t="shared" si="937"/>
        <v>5817</v>
      </c>
      <c r="H2516" s="2">
        <f t="shared" si="938"/>
        <v>0.38401109057301291</v>
      </c>
      <c r="I2516" s="2"/>
      <c r="J2516" s="2">
        <f t="shared" si="939"/>
        <v>0.29852125693160814</v>
      </c>
      <c r="K2516" s="2">
        <f t="shared" si="940"/>
        <v>0.68253234750462111</v>
      </c>
      <c r="L2516" s="2">
        <f t="shared" si="941"/>
        <v>0</v>
      </c>
      <c r="M2516" s="2">
        <f t="shared" si="942"/>
        <v>1.8946395563770757E-2</v>
      </c>
      <c r="N2516" s="55">
        <v>4522</v>
      </c>
      <c r="O2516" s="55">
        <v>10339</v>
      </c>
      <c r="X2516" s="55">
        <v>2</v>
      </c>
      <c r="Y2516" s="55">
        <v>285</v>
      </c>
      <c r="AG2516" s="7">
        <f>IF(Q2516&gt;0,RANK(Q2516,(N2516:P2516,Q2516:AE2516)),0)</f>
        <v>0</v>
      </c>
      <c r="AH2516" s="7">
        <f>IF(R2516&gt;0,RANK(R2516,(N2516:P2516,Q2516:AE2516)),0)</f>
        <v>0</v>
      </c>
      <c r="AI2516" s="7">
        <f>IF(T2516&gt;0,RANK(T2516,(N2516:P2516,Q2516:AE2516)),0)</f>
        <v>0</v>
      </c>
      <c r="AJ2516" s="7">
        <f>IF(S2516&gt;0,RANK(S2516,(N2516:P2516,Q2516:AE2516)),0)</f>
        <v>0</v>
      </c>
      <c r="AK2516" s="2">
        <f t="shared" si="943"/>
        <v>0</v>
      </c>
      <c r="AL2516" s="2">
        <f t="shared" si="944"/>
        <v>0</v>
      </c>
      <c r="AM2516" s="2">
        <f t="shared" si="945"/>
        <v>0</v>
      </c>
      <c r="AN2516" s="2">
        <f t="shared" si="946"/>
        <v>0</v>
      </c>
      <c r="AP2516" t="s">
        <v>2574</v>
      </c>
      <c r="AQ2516" t="s">
        <v>340</v>
      </c>
      <c r="AT2516">
        <v>3</v>
      </c>
      <c r="AU2516" s="95">
        <v>45</v>
      </c>
      <c r="AV2516" s="97">
        <v>59</v>
      </c>
      <c r="AW2516" s="100">
        <f t="shared" si="947"/>
        <v>45059</v>
      </c>
      <c r="AY2516" s="7" t="s">
        <v>1461</v>
      </c>
    </row>
    <row r="2517" spans="1:51" ht="13" hidden="1" customHeight="1" outlineLevel="1">
      <c r="A2517" t="s">
        <v>1579</v>
      </c>
      <c r="B2517" t="s">
        <v>340</v>
      </c>
      <c r="C2517" s="1">
        <f t="shared" si="936"/>
        <v>5757</v>
      </c>
      <c r="D2517" s="7">
        <f>IF(N2517&gt;0, RANK(N2517,(N2517:P2517,Q2517:AE2517)),0)</f>
        <v>1</v>
      </c>
      <c r="E2517" s="7">
        <f>IF(O2517&gt;0,RANK(O2517,(N2517:P2517,Q2517:AE2517)),0)</f>
        <v>2</v>
      </c>
      <c r="F2517" s="7">
        <f>IF(P2517&gt;0,RANK(P2517,(N2517:P2517,Q2517:AE2517)),0)</f>
        <v>0</v>
      </c>
      <c r="G2517" s="1">
        <f t="shared" si="937"/>
        <v>1978</v>
      </c>
      <c r="H2517" s="2">
        <f t="shared" si="938"/>
        <v>0.343581726593712</v>
      </c>
      <c r="I2517" s="2"/>
      <c r="J2517" s="2">
        <f t="shared" si="939"/>
        <v>0.66718777140871977</v>
      </c>
      <c r="K2517" s="2">
        <f t="shared" si="940"/>
        <v>0.32360604481500782</v>
      </c>
      <c r="L2517" s="2">
        <f t="shared" si="941"/>
        <v>0</v>
      </c>
      <c r="M2517" s="2">
        <f t="shared" si="942"/>
        <v>9.2061837762724141E-3</v>
      </c>
      <c r="N2517" s="55">
        <v>3841</v>
      </c>
      <c r="O2517" s="55">
        <v>1863</v>
      </c>
      <c r="X2517" s="55">
        <v>0</v>
      </c>
      <c r="Y2517" s="55">
        <v>53</v>
      </c>
      <c r="AG2517" s="7">
        <f>IF(Q2517&gt;0,RANK(Q2517,(N2517:P2517,Q2517:AE2517)),0)</f>
        <v>0</v>
      </c>
      <c r="AH2517" s="7">
        <f>IF(R2517&gt;0,RANK(R2517,(N2517:P2517,Q2517:AE2517)),0)</f>
        <v>0</v>
      </c>
      <c r="AI2517" s="7">
        <f>IF(T2517&gt;0,RANK(T2517,(N2517:P2517,Q2517:AE2517)),0)</f>
        <v>0</v>
      </c>
      <c r="AJ2517" s="7">
        <f>IF(S2517&gt;0,RANK(S2517,(N2517:P2517,Q2517:AE2517)),0)</f>
        <v>0</v>
      </c>
      <c r="AK2517" s="2">
        <f t="shared" si="943"/>
        <v>0</v>
      </c>
      <c r="AL2517" s="2">
        <f t="shared" si="944"/>
        <v>0</v>
      </c>
      <c r="AM2517" s="2">
        <f t="shared" si="945"/>
        <v>0</v>
      </c>
      <c r="AN2517" s="2">
        <f t="shared" si="946"/>
        <v>0</v>
      </c>
      <c r="AP2517" t="s">
        <v>1579</v>
      </c>
      <c r="AQ2517" t="s">
        <v>340</v>
      </c>
      <c r="AT2517">
        <v>3</v>
      </c>
      <c r="AU2517" s="95">
        <v>45</v>
      </c>
      <c r="AV2517" s="97">
        <v>61</v>
      </c>
      <c r="AW2517" s="100">
        <f t="shared" si="947"/>
        <v>45061</v>
      </c>
      <c r="AY2517" s="7" t="s">
        <v>1461</v>
      </c>
    </row>
    <row r="2518" spans="1:51" ht="13" hidden="1" customHeight="1" outlineLevel="1">
      <c r="A2518" t="s">
        <v>855</v>
      </c>
      <c r="B2518" t="s">
        <v>340</v>
      </c>
      <c r="C2518" s="1">
        <f t="shared" si="936"/>
        <v>75524</v>
      </c>
      <c r="D2518" s="7">
        <f>IF(N2518&gt;0, RANK(N2518,(N2518:P2518,Q2518:AE2518)),0)</f>
        <v>2</v>
      </c>
      <c r="E2518" s="7">
        <f>IF(O2518&gt;0,RANK(O2518,(N2518:P2518,Q2518:AE2518)),0)</f>
        <v>1</v>
      </c>
      <c r="F2518" s="7">
        <f>IF(P2518&gt;0,RANK(P2518,(N2518:P2518,Q2518:AE2518)),0)</f>
        <v>0</v>
      </c>
      <c r="G2518" s="1">
        <f t="shared" si="937"/>
        <v>37623</v>
      </c>
      <c r="H2518" s="2">
        <f t="shared" si="938"/>
        <v>0.49815952544886394</v>
      </c>
      <c r="I2518" s="2"/>
      <c r="J2518" s="2">
        <f t="shared" si="939"/>
        <v>0.23822890736719454</v>
      </c>
      <c r="K2518" s="2">
        <f t="shared" si="940"/>
        <v>0.73638843281605848</v>
      </c>
      <c r="L2518" s="2">
        <f t="shared" si="941"/>
        <v>0</v>
      </c>
      <c r="M2518" s="2">
        <f t="shared" si="942"/>
        <v>2.5382659816746922E-2</v>
      </c>
      <c r="N2518" s="55">
        <v>17992</v>
      </c>
      <c r="O2518" s="55">
        <v>55615</v>
      </c>
      <c r="X2518" s="55">
        <v>48</v>
      </c>
      <c r="Y2518" s="55">
        <v>1869</v>
      </c>
      <c r="AG2518" s="7">
        <f>IF(Q2518&gt;0,RANK(Q2518,(N2518:P2518,Q2518:AE2518)),0)</f>
        <v>0</v>
      </c>
      <c r="AH2518" s="7">
        <f>IF(R2518&gt;0,RANK(R2518,(N2518:P2518,Q2518:AE2518)),0)</f>
        <v>0</v>
      </c>
      <c r="AI2518" s="7">
        <f>IF(T2518&gt;0,RANK(T2518,(N2518:P2518,Q2518:AE2518)),0)</f>
        <v>0</v>
      </c>
      <c r="AJ2518" s="7">
        <f>IF(S2518&gt;0,RANK(S2518,(N2518:P2518,Q2518:AE2518)),0)</f>
        <v>0</v>
      </c>
      <c r="AK2518" s="2">
        <f t="shared" si="943"/>
        <v>0</v>
      </c>
      <c r="AL2518" s="2">
        <f t="shared" si="944"/>
        <v>0</v>
      </c>
      <c r="AM2518" s="2">
        <f t="shared" si="945"/>
        <v>0</v>
      </c>
      <c r="AN2518" s="2">
        <f t="shared" si="946"/>
        <v>0</v>
      </c>
      <c r="AP2518" t="s">
        <v>855</v>
      </c>
      <c r="AQ2518" t="s">
        <v>340</v>
      </c>
      <c r="AT2518">
        <v>3</v>
      </c>
      <c r="AU2518" s="95">
        <v>45</v>
      </c>
      <c r="AV2518" s="97">
        <v>63</v>
      </c>
      <c r="AW2518" s="100">
        <f t="shared" si="947"/>
        <v>45063</v>
      </c>
      <c r="AY2518" s="7" t="s">
        <v>1461</v>
      </c>
    </row>
    <row r="2519" spans="1:51" ht="13" hidden="1" customHeight="1" outlineLevel="1">
      <c r="A2519" t="s">
        <v>2088</v>
      </c>
      <c r="B2519" t="s">
        <v>340</v>
      </c>
      <c r="C2519" s="1">
        <f t="shared" si="936"/>
        <v>3588</v>
      </c>
      <c r="D2519" s="7">
        <f>IF(N2519&gt;0, RANK(N2519,(N2519:P2519,Q2519:AE2519)),0)</f>
        <v>2</v>
      </c>
      <c r="E2519" s="7">
        <f>IF(O2519&gt;0,RANK(O2519,(N2519:P2519,Q2519:AE2519)),0)</f>
        <v>1</v>
      </c>
      <c r="F2519" s="7">
        <f>IF(P2519&gt;0,RANK(P2519,(N2519:P2519,Q2519:AE2519)),0)</f>
        <v>0</v>
      </c>
      <c r="G2519" s="1">
        <f t="shared" si="937"/>
        <v>380</v>
      </c>
      <c r="H2519" s="2">
        <f t="shared" si="938"/>
        <v>0.10590858416945373</v>
      </c>
      <c r="I2519" s="2"/>
      <c r="J2519" s="2">
        <f t="shared" si="939"/>
        <v>0.44035674470457081</v>
      </c>
      <c r="K2519" s="2">
        <f t="shared" si="940"/>
        <v>0.54626532887402457</v>
      </c>
      <c r="L2519" s="2">
        <f t="shared" si="941"/>
        <v>0</v>
      </c>
      <c r="M2519" s="2">
        <f t="shared" si="942"/>
        <v>1.3377926421404562E-2</v>
      </c>
      <c r="N2519" s="55">
        <v>1580</v>
      </c>
      <c r="O2519" s="55">
        <v>1960</v>
      </c>
      <c r="X2519" s="55">
        <v>0</v>
      </c>
      <c r="Y2519" s="55">
        <v>48</v>
      </c>
      <c r="AG2519" s="7">
        <f>IF(Q2519&gt;0,RANK(Q2519,(N2519:P2519,Q2519:AE2519)),0)</f>
        <v>0</v>
      </c>
      <c r="AH2519" s="7">
        <f>IF(R2519&gt;0,RANK(R2519,(N2519:P2519,Q2519:AE2519)),0)</f>
        <v>0</v>
      </c>
      <c r="AI2519" s="7">
        <f>IF(T2519&gt;0,RANK(T2519,(N2519:P2519,Q2519:AE2519)),0)</f>
        <v>0</v>
      </c>
      <c r="AJ2519" s="7">
        <f>IF(S2519&gt;0,RANK(S2519,(N2519:P2519,Q2519:AE2519)),0)</f>
        <v>0</v>
      </c>
      <c r="AK2519" s="2">
        <f t="shared" si="943"/>
        <v>0</v>
      </c>
      <c r="AL2519" s="2">
        <f t="shared" si="944"/>
        <v>0</v>
      </c>
      <c r="AM2519" s="2">
        <f t="shared" si="945"/>
        <v>0</v>
      </c>
      <c r="AN2519" s="2">
        <f t="shared" si="946"/>
        <v>0</v>
      </c>
      <c r="AP2519" t="s">
        <v>2088</v>
      </c>
      <c r="AQ2519" t="s">
        <v>340</v>
      </c>
      <c r="AT2519">
        <v>3</v>
      </c>
      <c r="AU2519" s="95">
        <v>45</v>
      </c>
      <c r="AV2519" s="97">
        <v>65</v>
      </c>
      <c r="AW2519" s="100">
        <f t="shared" si="947"/>
        <v>45065</v>
      </c>
      <c r="AY2519" s="7" t="s">
        <v>1461</v>
      </c>
    </row>
    <row r="2520" spans="1:51" ht="13" hidden="1" customHeight="1" outlineLevel="1">
      <c r="A2520" t="s">
        <v>2300</v>
      </c>
      <c r="B2520" t="s">
        <v>340</v>
      </c>
      <c r="C2520" s="1">
        <f t="shared" si="936"/>
        <v>8729</v>
      </c>
      <c r="D2520" s="7">
        <f>IF(N2520&gt;0, RANK(N2520,(N2520:P2520,Q2520:AE2520)),0)</f>
        <v>1</v>
      </c>
      <c r="E2520" s="7">
        <f>IF(O2520&gt;0,RANK(O2520,(N2520:P2520,Q2520:AE2520)),0)</f>
        <v>2</v>
      </c>
      <c r="F2520" s="7">
        <f>IF(P2520&gt;0,RANK(P2520,(N2520:P2520,Q2520:AE2520)),0)</f>
        <v>0</v>
      </c>
      <c r="G2520" s="1">
        <f t="shared" si="937"/>
        <v>2042</v>
      </c>
      <c r="H2520" s="2">
        <f t="shared" si="938"/>
        <v>0.23393286745331654</v>
      </c>
      <c r="I2520" s="2"/>
      <c r="J2520" s="2">
        <f t="shared" si="939"/>
        <v>0.61221216634207809</v>
      </c>
      <c r="K2520" s="2">
        <f t="shared" si="940"/>
        <v>0.37827929888876161</v>
      </c>
      <c r="L2520" s="2">
        <f t="shared" si="941"/>
        <v>0</v>
      </c>
      <c r="M2520" s="2">
        <f t="shared" si="942"/>
        <v>9.5085347691603039E-3</v>
      </c>
      <c r="N2520" s="55">
        <v>5344</v>
      </c>
      <c r="O2520" s="55">
        <v>3302</v>
      </c>
      <c r="X2520" s="55">
        <v>2</v>
      </c>
      <c r="Y2520" s="55">
        <v>81</v>
      </c>
      <c r="AG2520" s="7">
        <f>IF(Q2520&gt;0,RANK(Q2520,(N2520:P2520,Q2520:AE2520)),0)</f>
        <v>0</v>
      </c>
      <c r="AH2520" s="7">
        <f>IF(R2520&gt;0,RANK(R2520,(N2520:P2520,Q2520:AE2520)),0)</f>
        <v>0</v>
      </c>
      <c r="AI2520" s="7">
        <f>IF(T2520&gt;0,RANK(T2520,(N2520:P2520,Q2520:AE2520)),0)</f>
        <v>0</v>
      </c>
      <c r="AJ2520" s="7">
        <f>IF(S2520&gt;0,RANK(S2520,(N2520:P2520,Q2520:AE2520)),0)</f>
        <v>0</v>
      </c>
      <c r="AK2520" s="2">
        <f t="shared" si="943"/>
        <v>0</v>
      </c>
      <c r="AL2520" s="2">
        <f t="shared" si="944"/>
        <v>0</v>
      </c>
      <c r="AM2520" s="2">
        <f t="shared" si="945"/>
        <v>0</v>
      </c>
      <c r="AN2520" s="2">
        <f t="shared" si="946"/>
        <v>0</v>
      </c>
      <c r="AP2520" t="s">
        <v>2300</v>
      </c>
      <c r="AQ2520" t="s">
        <v>340</v>
      </c>
      <c r="AT2520">
        <v>3</v>
      </c>
      <c r="AU2520" s="95">
        <v>45</v>
      </c>
      <c r="AV2520" s="97">
        <v>67</v>
      </c>
      <c r="AW2520" s="100">
        <f t="shared" si="947"/>
        <v>45067</v>
      </c>
      <c r="AY2520" s="7" t="s">
        <v>1461</v>
      </c>
    </row>
    <row r="2521" spans="1:51" ht="13" hidden="1" customHeight="1" outlineLevel="1">
      <c r="A2521" t="s">
        <v>1191</v>
      </c>
      <c r="B2521" t="s">
        <v>340</v>
      </c>
      <c r="C2521" s="1">
        <f t="shared" si="936"/>
        <v>6203</v>
      </c>
      <c r="D2521" s="7">
        <f>IF(N2521&gt;0, RANK(N2521,(N2521:P2521,Q2521:AE2521)),0)</f>
        <v>1</v>
      </c>
      <c r="E2521" s="7">
        <f>IF(O2521&gt;0,RANK(O2521,(N2521:P2521,Q2521:AE2521)),0)</f>
        <v>2</v>
      </c>
      <c r="F2521" s="7">
        <f>IF(P2521&gt;0,RANK(P2521,(N2521:P2521,Q2521:AE2521)),0)</f>
        <v>0</v>
      </c>
      <c r="G2521" s="1">
        <f t="shared" si="937"/>
        <v>1163</v>
      </c>
      <c r="H2521" s="2">
        <f t="shared" si="938"/>
        <v>0.18748992423021119</v>
      </c>
      <c r="I2521" s="2"/>
      <c r="J2521" s="2">
        <f t="shared" si="939"/>
        <v>0.58632919555054008</v>
      </c>
      <c r="K2521" s="2">
        <f t="shared" si="940"/>
        <v>0.39883927132032887</v>
      </c>
      <c r="L2521" s="2">
        <f t="shared" si="941"/>
        <v>0</v>
      </c>
      <c r="M2521" s="2">
        <f t="shared" si="942"/>
        <v>1.4831533129131047E-2</v>
      </c>
      <c r="N2521" s="55">
        <v>3637</v>
      </c>
      <c r="O2521" s="55">
        <v>2474</v>
      </c>
      <c r="X2521" s="55">
        <v>3</v>
      </c>
      <c r="Y2521" s="55">
        <v>89</v>
      </c>
      <c r="AG2521" s="7">
        <f>IF(Q2521&gt;0,RANK(Q2521,(N2521:P2521,Q2521:AE2521)),0)</f>
        <v>0</v>
      </c>
      <c r="AH2521" s="7">
        <f>IF(R2521&gt;0,RANK(R2521,(N2521:P2521,Q2521:AE2521)),0)</f>
        <v>0</v>
      </c>
      <c r="AI2521" s="7">
        <f>IF(T2521&gt;0,RANK(T2521,(N2521:P2521,Q2521:AE2521)),0)</f>
        <v>0</v>
      </c>
      <c r="AJ2521" s="7">
        <f>IF(S2521&gt;0,RANK(S2521,(N2521:P2521,Q2521:AE2521)),0)</f>
        <v>0</v>
      </c>
      <c r="AK2521" s="2">
        <f t="shared" si="943"/>
        <v>0</v>
      </c>
      <c r="AL2521" s="2">
        <f t="shared" si="944"/>
        <v>0</v>
      </c>
      <c r="AM2521" s="2">
        <f t="shared" si="945"/>
        <v>0</v>
      </c>
      <c r="AN2521" s="2">
        <f t="shared" si="946"/>
        <v>0</v>
      </c>
      <c r="AP2521" t="s">
        <v>1191</v>
      </c>
      <c r="AQ2521" t="s">
        <v>340</v>
      </c>
      <c r="AT2521">
        <v>3</v>
      </c>
      <c r="AU2521" s="95">
        <v>45</v>
      </c>
      <c r="AV2521" s="97">
        <v>69</v>
      </c>
      <c r="AW2521" s="100">
        <f t="shared" si="947"/>
        <v>45069</v>
      </c>
      <c r="AY2521" s="7" t="s">
        <v>1461</v>
      </c>
    </row>
    <row r="2522" spans="1:51" ht="13" hidden="1" customHeight="1" outlineLevel="1">
      <c r="A2522" t="s">
        <v>2394</v>
      </c>
      <c r="B2522" t="s">
        <v>340</v>
      </c>
      <c r="C2522" s="1">
        <f t="shared" si="936"/>
        <v>10920</v>
      </c>
      <c r="D2522" s="7">
        <f>IF(N2522&gt;0, RANK(N2522,(N2522:P2522,Q2522:AE2522)),0)</f>
        <v>2</v>
      </c>
      <c r="E2522" s="7">
        <f>IF(O2522&gt;0,RANK(O2522,(N2522:P2522,Q2522:AE2522)),0)</f>
        <v>1</v>
      </c>
      <c r="F2522" s="7">
        <f>IF(P2522&gt;0,RANK(P2522,(N2522:P2522,Q2522:AE2522)),0)</f>
        <v>0</v>
      </c>
      <c r="G2522" s="1">
        <f t="shared" si="937"/>
        <v>3130</v>
      </c>
      <c r="H2522" s="2">
        <f t="shared" si="938"/>
        <v>0.28663003663003661</v>
      </c>
      <c r="I2522" s="2"/>
      <c r="J2522" s="2">
        <f t="shared" si="939"/>
        <v>0.34587912087912087</v>
      </c>
      <c r="K2522" s="2">
        <f t="shared" si="940"/>
        <v>0.63250915750915748</v>
      </c>
      <c r="L2522" s="2">
        <f t="shared" si="941"/>
        <v>0</v>
      </c>
      <c r="M2522" s="2">
        <f t="shared" si="942"/>
        <v>2.1611721611721646E-2</v>
      </c>
      <c r="N2522" s="55">
        <v>3777</v>
      </c>
      <c r="O2522" s="55">
        <v>6907</v>
      </c>
      <c r="X2522" s="55">
        <v>1</v>
      </c>
      <c r="Y2522" s="55">
        <v>235</v>
      </c>
      <c r="AG2522" s="7">
        <f>IF(Q2522&gt;0,RANK(Q2522,(N2522:P2522,Q2522:AE2522)),0)</f>
        <v>0</v>
      </c>
      <c r="AH2522" s="7">
        <f>IF(R2522&gt;0,RANK(R2522,(N2522:P2522,Q2522:AE2522)),0)</f>
        <v>0</v>
      </c>
      <c r="AI2522" s="7">
        <f>IF(T2522&gt;0,RANK(T2522,(N2522:P2522,Q2522:AE2522)),0)</f>
        <v>0</v>
      </c>
      <c r="AJ2522" s="7">
        <f>IF(S2522&gt;0,RANK(S2522,(N2522:P2522,Q2522:AE2522)),0)</f>
        <v>0</v>
      </c>
      <c r="AK2522" s="2">
        <f t="shared" si="943"/>
        <v>0</v>
      </c>
      <c r="AL2522" s="2">
        <f t="shared" si="944"/>
        <v>0</v>
      </c>
      <c r="AM2522" s="2">
        <f t="shared" si="945"/>
        <v>0</v>
      </c>
      <c r="AN2522" s="2">
        <f t="shared" si="946"/>
        <v>0</v>
      </c>
      <c r="AP2522" t="s">
        <v>2394</v>
      </c>
      <c r="AQ2522" t="s">
        <v>340</v>
      </c>
      <c r="AT2522">
        <v>3</v>
      </c>
      <c r="AU2522" s="95">
        <v>45</v>
      </c>
      <c r="AV2522" s="97">
        <v>71</v>
      </c>
      <c r="AW2522" s="100">
        <f t="shared" si="947"/>
        <v>45071</v>
      </c>
      <c r="AY2522" s="7" t="s">
        <v>1461</v>
      </c>
    </row>
    <row r="2523" spans="1:51" ht="13" hidden="1" customHeight="1" outlineLevel="1">
      <c r="A2523" t="s">
        <v>1286</v>
      </c>
      <c r="B2523" t="s">
        <v>340</v>
      </c>
      <c r="C2523" s="1">
        <f t="shared" si="936"/>
        <v>20314</v>
      </c>
      <c r="D2523" s="7">
        <f>IF(N2523&gt;0, RANK(N2523,(N2523:P2523,Q2523:AE2523)),0)</f>
        <v>2</v>
      </c>
      <c r="E2523" s="7">
        <f>IF(O2523&gt;0,RANK(O2523,(N2523:P2523,Q2523:AE2523)),0)</f>
        <v>1</v>
      </c>
      <c r="F2523" s="7">
        <f>IF(P2523&gt;0,RANK(P2523,(N2523:P2523,Q2523:AE2523)),0)</f>
        <v>0</v>
      </c>
      <c r="G2523" s="1">
        <f t="shared" si="937"/>
        <v>11992</v>
      </c>
      <c r="H2523" s="2">
        <f t="shared" si="938"/>
        <v>0.59033179088313481</v>
      </c>
      <c r="I2523" s="2"/>
      <c r="J2523" s="2">
        <f t="shared" si="939"/>
        <v>0.19331495520330808</v>
      </c>
      <c r="K2523" s="2">
        <f t="shared" si="940"/>
        <v>0.7836467460864428</v>
      </c>
      <c r="L2523" s="2">
        <f t="shared" si="941"/>
        <v>0</v>
      </c>
      <c r="M2523" s="2">
        <f t="shared" si="942"/>
        <v>2.3038298710249094E-2</v>
      </c>
      <c r="N2523" s="55">
        <v>3927</v>
      </c>
      <c r="O2523" s="55">
        <v>15919</v>
      </c>
      <c r="X2523" s="55">
        <v>10</v>
      </c>
      <c r="Y2523" s="55">
        <v>458</v>
      </c>
      <c r="AG2523" s="7">
        <f>IF(Q2523&gt;0,RANK(Q2523,(N2523:P2523,Q2523:AE2523)),0)</f>
        <v>0</v>
      </c>
      <c r="AH2523" s="7">
        <f>IF(R2523&gt;0,RANK(R2523,(N2523:P2523,Q2523:AE2523)),0)</f>
        <v>0</v>
      </c>
      <c r="AI2523" s="7">
        <f>IF(T2523&gt;0,RANK(T2523,(N2523:P2523,Q2523:AE2523)),0)</f>
        <v>0</v>
      </c>
      <c r="AJ2523" s="7">
        <f>IF(S2523&gt;0,RANK(S2523,(N2523:P2523,Q2523:AE2523)),0)</f>
        <v>0</v>
      </c>
      <c r="AK2523" s="2">
        <f t="shared" si="943"/>
        <v>0</v>
      </c>
      <c r="AL2523" s="2">
        <f t="shared" si="944"/>
        <v>0</v>
      </c>
      <c r="AM2523" s="2">
        <f t="shared" si="945"/>
        <v>0</v>
      </c>
      <c r="AN2523" s="2">
        <f t="shared" si="946"/>
        <v>0</v>
      </c>
      <c r="AP2523" t="s">
        <v>1286</v>
      </c>
      <c r="AQ2523" t="s">
        <v>340</v>
      </c>
      <c r="AT2523">
        <v>3</v>
      </c>
      <c r="AU2523" s="95">
        <v>45</v>
      </c>
      <c r="AV2523" s="97">
        <v>73</v>
      </c>
      <c r="AW2523" s="100">
        <f t="shared" si="947"/>
        <v>45073</v>
      </c>
      <c r="AY2523" s="7" t="s">
        <v>1461</v>
      </c>
    </row>
    <row r="2524" spans="1:51" ht="13" hidden="1" customHeight="1" outlineLevel="1">
      <c r="A2524" t="s">
        <v>672</v>
      </c>
      <c r="B2524" t="s">
        <v>340</v>
      </c>
      <c r="C2524" s="1">
        <f t="shared" si="936"/>
        <v>27976</v>
      </c>
      <c r="D2524" s="7">
        <f>IF(N2524&gt;0, RANK(N2524,(N2524:P2524,Q2524:AE2524)),0)</f>
        <v>1</v>
      </c>
      <c r="E2524" s="7">
        <f>IF(O2524&gt;0,RANK(O2524,(N2524:P2524,Q2524:AE2524)),0)</f>
        <v>2</v>
      </c>
      <c r="F2524" s="7">
        <f>IF(P2524&gt;0,RANK(P2524,(N2524:P2524,Q2524:AE2524)),0)</f>
        <v>0</v>
      </c>
      <c r="G2524" s="1">
        <f t="shared" si="937"/>
        <v>11488</v>
      </c>
      <c r="H2524" s="2">
        <f t="shared" si="938"/>
        <v>0.41063768944809836</v>
      </c>
      <c r="I2524" s="2"/>
      <c r="J2524" s="2">
        <f t="shared" si="939"/>
        <v>0.70149413783242776</v>
      </c>
      <c r="K2524" s="2">
        <f t="shared" si="940"/>
        <v>0.29085644838432945</v>
      </c>
      <c r="L2524" s="2">
        <f t="shared" si="941"/>
        <v>0</v>
      </c>
      <c r="M2524" s="2">
        <f t="shared" si="942"/>
        <v>7.6494137832427977E-3</v>
      </c>
      <c r="N2524" s="55">
        <v>19625</v>
      </c>
      <c r="O2524" s="55">
        <v>8137</v>
      </c>
      <c r="X2524" s="55">
        <v>10</v>
      </c>
      <c r="Y2524" s="55">
        <v>204</v>
      </c>
      <c r="AG2524" s="7">
        <f>IF(Q2524&gt;0,RANK(Q2524,(N2524:P2524,Q2524:AE2524)),0)</f>
        <v>0</v>
      </c>
      <c r="AH2524" s="7">
        <f>IF(R2524&gt;0,RANK(R2524,(N2524:P2524,Q2524:AE2524)),0)</f>
        <v>0</v>
      </c>
      <c r="AI2524" s="7">
        <f>IF(T2524&gt;0,RANK(T2524,(N2524:P2524,Q2524:AE2524)),0)</f>
        <v>0</v>
      </c>
      <c r="AJ2524" s="7">
        <f>IF(S2524&gt;0,RANK(S2524,(N2524:P2524,Q2524:AE2524)),0)</f>
        <v>0</v>
      </c>
      <c r="AK2524" s="2">
        <f t="shared" si="943"/>
        <v>0</v>
      </c>
      <c r="AL2524" s="2">
        <f t="shared" si="944"/>
        <v>0</v>
      </c>
      <c r="AM2524" s="2">
        <f t="shared" si="945"/>
        <v>0</v>
      </c>
      <c r="AN2524" s="2">
        <f t="shared" si="946"/>
        <v>0</v>
      </c>
      <c r="AP2524" t="s">
        <v>672</v>
      </c>
      <c r="AQ2524" t="s">
        <v>340</v>
      </c>
      <c r="AT2524">
        <v>3</v>
      </c>
      <c r="AU2524" s="95">
        <v>45</v>
      </c>
      <c r="AV2524" s="97">
        <v>75</v>
      </c>
      <c r="AW2524" s="100">
        <f t="shared" si="947"/>
        <v>45075</v>
      </c>
      <c r="AY2524" s="7" t="s">
        <v>1461</v>
      </c>
    </row>
    <row r="2525" spans="1:51" ht="13" hidden="1" customHeight="1" outlineLevel="1">
      <c r="A2525" t="s">
        <v>349</v>
      </c>
      <c r="B2525" t="s">
        <v>340</v>
      </c>
      <c r="C2525" s="1">
        <f t="shared" si="936"/>
        <v>27339</v>
      </c>
      <c r="D2525" s="7">
        <f>IF(N2525&gt;0, RANK(N2525,(N2525:P2525,Q2525:AE2525)),0)</f>
        <v>2</v>
      </c>
      <c r="E2525" s="7">
        <f>IF(O2525&gt;0,RANK(O2525,(N2525:P2525,Q2525:AE2525)),0)</f>
        <v>1</v>
      </c>
      <c r="F2525" s="7">
        <f>IF(P2525&gt;0,RANK(P2525,(N2525:P2525,Q2525:AE2525)),0)</f>
        <v>0</v>
      </c>
      <c r="G2525" s="1">
        <f t="shared" si="937"/>
        <v>17698</v>
      </c>
      <c r="H2525" s="2">
        <f t="shared" si="938"/>
        <v>0.64735359742492415</v>
      </c>
      <c r="I2525" s="2"/>
      <c r="J2525" s="2">
        <f t="shared" si="939"/>
        <v>0.16646548886206519</v>
      </c>
      <c r="K2525" s="2">
        <f t="shared" si="940"/>
        <v>0.81381908628698929</v>
      </c>
      <c r="L2525" s="2">
        <f t="shared" si="941"/>
        <v>0</v>
      </c>
      <c r="M2525" s="2">
        <f t="shared" si="942"/>
        <v>1.9715424850945573E-2</v>
      </c>
      <c r="N2525" s="55">
        <v>4551</v>
      </c>
      <c r="O2525" s="55">
        <v>22249</v>
      </c>
      <c r="X2525" s="55">
        <v>17</v>
      </c>
      <c r="Y2525" s="55">
        <v>522</v>
      </c>
      <c r="AG2525" s="7">
        <f>IF(Q2525&gt;0,RANK(Q2525,(N2525:P2525,Q2525:AE2525)),0)</f>
        <v>0</v>
      </c>
      <c r="AH2525" s="7">
        <f>IF(R2525&gt;0,RANK(R2525,(N2525:P2525,Q2525:AE2525)),0)</f>
        <v>0</v>
      </c>
      <c r="AI2525" s="7">
        <f>IF(T2525&gt;0,RANK(T2525,(N2525:P2525,Q2525:AE2525)),0)</f>
        <v>0</v>
      </c>
      <c r="AJ2525" s="7">
        <f>IF(S2525&gt;0,RANK(S2525,(N2525:P2525,Q2525:AE2525)),0)</f>
        <v>0</v>
      </c>
      <c r="AK2525" s="2">
        <f t="shared" si="943"/>
        <v>0</v>
      </c>
      <c r="AL2525" s="2">
        <f t="shared" si="944"/>
        <v>0</v>
      </c>
      <c r="AM2525" s="2">
        <f t="shared" si="945"/>
        <v>0</v>
      </c>
      <c r="AN2525" s="2">
        <f t="shared" si="946"/>
        <v>0</v>
      </c>
      <c r="AP2525" t="s">
        <v>349</v>
      </c>
      <c r="AQ2525" t="s">
        <v>340</v>
      </c>
      <c r="AT2525">
        <v>3</v>
      </c>
      <c r="AU2525" s="95">
        <v>45</v>
      </c>
      <c r="AV2525" s="97">
        <v>77</v>
      </c>
      <c r="AW2525" s="100">
        <f t="shared" si="947"/>
        <v>45077</v>
      </c>
      <c r="AY2525" s="7" t="s">
        <v>1461</v>
      </c>
    </row>
    <row r="2526" spans="1:51" ht="13" hidden="1" customHeight="1" outlineLevel="1">
      <c r="A2526" t="s">
        <v>2480</v>
      </c>
      <c r="B2526" t="s">
        <v>340</v>
      </c>
      <c r="C2526" s="1">
        <f t="shared" si="936"/>
        <v>110452</v>
      </c>
      <c r="D2526" s="7">
        <f>IF(N2526&gt;0, RANK(N2526,(N2526:P2526,Q2526:AE2526)),0)</f>
        <v>1</v>
      </c>
      <c r="E2526" s="7">
        <f>IF(O2526&gt;0,RANK(O2526,(N2526:P2526,Q2526:AE2526)),0)</f>
        <v>2</v>
      </c>
      <c r="F2526" s="7">
        <f>IF(P2526&gt;0,RANK(P2526,(N2526:P2526,Q2526:AE2526)),0)</f>
        <v>0</v>
      </c>
      <c r="G2526" s="1">
        <f t="shared" si="937"/>
        <v>21414</v>
      </c>
      <c r="H2526" s="2">
        <f t="shared" si="938"/>
        <v>0.19387607286423061</v>
      </c>
      <c r="I2526" s="2"/>
      <c r="J2526" s="2">
        <f t="shared" si="939"/>
        <v>0.58728678520986488</v>
      </c>
      <c r="K2526" s="2">
        <f t="shared" si="940"/>
        <v>0.39341071234563429</v>
      </c>
      <c r="L2526" s="2">
        <f t="shared" si="941"/>
        <v>0</v>
      </c>
      <c r="M2526" s="2">
        <f t="shared" si="942"/>
        <v>1.9302502444500824E-2</v>
      </c>
      <c r="N2526" s="55">
        <v>64867</v>
      </c>
      <c r="O2526" s="55">
        <v>43453</v>
      </c>
      <c r="X2526" s="55">
        <v>61</v>
      </c>
      <c r="Y2526" s="55">
        <v>2071</v>
      </c>
      <c r="AG2526" s="7">
        <f>IF(Q2526&gt;0,RANK(Q2526,(N2526:P2526,Q2526:AE2526)),0)</f>
        <v>0</v>
      </c>
      <c r="AH2526" s="7">
        <f>IF(R2526&gt;0,RANK(R2526,(N2526:P2526,Q2526:AE2526)),0)</f>
        <v>0</v>
      </c>
      <c r="AI2526" s="7">
        <f>IF(T2526&gt;0,RANK(T2526,(N2526:P2526,Q2526:AE2526)),0)</f>
        <v>0</v>
      </c>
      <c r="AJ2526" s="7">
        <f>IF(S2526&gt;0,RANK(S2526,(N2526:P2526,Q2526:AE2526)),0)</f>
        <v>0</v>
      </c>
      <c r="AK2526" s="2">
        <f t="shared" si="943"/>
        <v>0</v>
      </c>
      <c r="AL2526" s="2">
        <f t="shared" si="944"/>
        <v>0</v>
      </c>
      <c r="AM2526" s="2">
        <f t="shared" si="945"/>
        <v>0</v>
      </c>
      <c r="AN2526" s="2">
        <f t="shared" si="946"/>
        <v>0</v>
      </c>
      <c r="AP2526" t="s">
        <v>2480</v>
      </c>
      <c r="AQ2526" t="s">
        <v>340</v>
      </c>
      <c r="AT2526">
        <v>3</v>
      </c>
      <c r="AU2526" s="95">
        <v>45</v>
      </c>
      <c r="AV2526" s="97">
        <v>79</v>
      </c>
      <c r="AW2526" s="100">
        <f t="shared" si="947"/>
        <v>45079</v>
      </c>
      <c r="AY2526" s="7" t="s">
        <v>1461</v>
      </c>
    </row>
    <row r="2527" spans="1:51" ht="13" hidden="1" customHeight="1" outlineLevel="1">
      <c r="A2527" t="s">
        <v>720</v>
      </c>
      <c r="B2527" t="s">
        <v>340</v>
      </c>
      <c r="C2527" s="1">
        <f t="shared" si="936"/>
        <v>5650</v>
      </c>
      <c r="D2527" s="7">
        <f>IF(N2527&gt;0, RANK(N2527,(N2527:P2527,Q2527:AE2527)),0)</f>
        <v>2</v>
      </c>
      <c r="E2527" s="7">
        <f>IF(O2527&gt;0,RANK(O2527,(N2527:P2527,Q2527:AE2527)),0)</f>
        <v>1</v>
      </c>
      <c r="F2527" s="7">
        <f>IF(P2527&gt;0,RANK(P2527,(N2527:P2527,Q2527:AE2527)),0)</f>
        <v>0</v>
      </c>
      <c r="G2527" s="1">
        <f t="shared" si="937"/>
        <v>1944</v>
      </c>
      <c r="H2527" s="2">
        <f t="shared" si="938"/>
        <v>0.34407079646017696</v>
      </c>
      <c r="I2527" s="2"/>
      <c r="J2527" s="2">
        <f t="shared" si="939"/>
        <v>0.31929203539823009</v>
      </c>
      <c r="K2527" s="2">
        <f t="shared" si="940"/>
        <v>0.66336283185840705</v>
      </c>
      <c r="L2527" s="2">
        <f t="shared" si="941"/>
        <v>0</v>
      </c>
      <c r="M2527" s="2">
        <f t="shared" si="942"/>
        <v>1.7345132743362912E-2</v>
      </c>
      <c r="N2527" s="55">
        <v>1804</v>
      </c>
      <c r="O2527" s="55">
        <v>3748</v>
      </c>
      <c r="X2527" s="55">
        <v>2</v>
      </c>
      <c r="Y2527" s="55">
        <v>96</v>
      </c>
      <c r="AG2527" s="7">
        <f>IF(Q2527&gt;0,RANK(Q2527,(N2527:P2527,Q2527:AE2527)),0)</f>
        <v>0</v>
      </c>
      <c r="AH2527" s="7">
        <f>IF(R2527&gt;0,RANK(R2527,(N2527:P2527,Q2527:AE2527)),0)</f>
        <v>0</v>
      </c>
      <c r="AI2527" s="7">
        <f>IF(T2527&gt;0,RANK(T2527,(N2527:P2527,Q2527:AE2527)),0)</f>
        <v>0</v>
      </c>
      <c r="AJ2527" s="7">
        <f>IF(S2527&gt;0,RANK(S2527,(N2527:P2527,Q2527:AE2527)),0)</f>
        <v>0</v>
      </c>
      <c r="AK2527" s="2">
        <f t="shared" si="943"/>
        <v>0</v>
      </c>
      <c r="AL2527" s="2">
        <f t="shared" si="944"/>
        <v>0</v>
      </c>
      <c r="AM2527" s="2">
        <f t="shared" si="945"/>
        <v>0</v>
      </c>
      <c r="AN2527" s="2">
        <f t="shared" si="946"/>
        <v>0</v>
      </c>
      <c r="AP2527" t="s">
        <v>720</v>
      </c>
      <c r="AQ2527" t="s">
        <v>340</v>
      </c>
      <c r="AT2527">
        <v>3</v>
      </c>
      <c r="AU2527" s="95">
        <v>45</v>
      </c>
      <c r="AV2527" s="97">
        <v>81</v>
      </c>
      <c r="AW2527" s="100">
        <f t="shared" si="947"/>
        <v>45081</v>
      </c>
      <c r="AY2527" s="7" t="s">
        <v>1461</v>
      </c>
    </row>
    <row r="2528" spans="1:51" ht="13" hidden="1" customHeight="1" outlineLevel="1">
      <c r="A2528" t="s">
        <v>1333</v>
      </c>
      <c r="B2528" t="s">
        <v>340</v>
      </c>
      <c r="C2528" s="1">
        <f t="shared" si="936"/>
        <v>64797</v>
      </c>
      <c r="D2528" s="7">
        <f>IF(N2528&gt;0, RANK(N2528,(N2528:P2528,Q2528:AE2528)),0)</f>
        <v>2</v>
      </c>
      <c r="E2528" s="7">
        <f>IF(O2528&gt;0,RANK(O2528,(N2528:P2528,Q2528:AE2528)),0)</f>
        <v>1</v>
      </c>
      <c r="F2528" s="7">
        <f>IF(P2528&gt;0,RANK(P2528,(N2528:P2528,Q2528:AE2528)),0)</f>
        <v>0</v>
      </c>
      <c r="G2528" s="1">
        <f t="shared" si="937"/>
        <v>28411</v>
      </c>
      <c r="H2528" s="2">
        <f t="shared" si="938"/>
        <v>0.43846165717548652</v>
      </c>
      <c r="I2528" s="2"/>
      <c r="J2528" s="2">
        <f t="shared" si="939"/>
        <v>0.2711545287590475</v>
      </c>
      <c r="K2528" s="2">
        <f t="shared" si="940"/>
        <v>0.70961618593453402</v>
      </c>
      <c r="L2528" s="2">
        <f t="shared" si="941"/>
        <v>0</v>
      </c>
      <c r="M2528" s="2">
        <f t="shared" si="942"/>
        <v>1.9229285306418431E-2</v>
      </c>
      <c r="N2528" s="55">
        <v>17570</v>
      </c>
      <c r="O2528" s="55">
        <v>45981</v>
      </c>
      <c r="X2528" s="55">
        <v>36</v>
      </c>
      <c r="Y2528" s="55">
        <v>1210</v>
      </c>
      <c r="AG2528" s="7">
        <f>IF(Q2528&gt;0,RANK(Q2528,(N2528:P2528,Q2528:AE2528)),0)</f>
        <v>0</v>
      </c>
      <c r="AH2528" s="7">
        <f>IF(R2528&gt;0,RANK(R2528,(N2528:P2528,Q2528:AE2528)),0)</f>
        <v>0</v>
      </c>
      <c r="AI2528" s="7">
        <f>IF(T2528&gt;0,RANK(T2528,(N2528:P2528,Q2528:AE2528)),0)</f>
        <v>0</v>
      </c>
      <c r="AJ2528" s="7">
        <f>IF(S2528&gt;0,RANK(S2528,(N2528:P2528,Q2528:AE2528)),0)</f>
        <v>0</v>
      </c>
      <c r="AK2528" s="2">
        <f t="shared" si="943"/>
        <v>0</v>
      </c>
      <c r="AL2528" s="2">
        <f t="shared" si="944"/>
        <v>0</v>
      </c>
      <c r="AM2528" s="2">
        <f t="shared" si="945"/>
        <v>0</v>
      </c>
      <c r="AN2528" s="2">
        <f t="shared" si="946"/>
        <v>0</v>
      </c>
      <c r="AP2528" t="s">
        <v>1333</v>
      </c>
      <c r="AQ2528" t="s">
        <v>340</v>
      </c>
      <c r="AT2528">
        <v>3</v>
      </c>
      <c r="AU2528" s="95">
        <v>45</v>
      </c>
      <c r="AV2528" s="97">
        <v>83</v>
      </c>
      <c r="AW2528" s="100">
        <f t="shared" si="947"/>
        <v>45083</v>
      </c>
      <c r="AY2528" s="7" t="s">
        <v>1461</v>
      </c>
    </row>
    <row r="2529" spans="1:51" ht="13" hidden="1" customHeight="1" outlineLevel="1">
      <c r="A2529" t="s">
        <v>427</v>
      </c>
      <c r="B2529" t="s">
        <v>340</v>
      </c>
      <c r="C2529" s="1">
        <f t="shared" si="936"/>
        <v>29841</v>
      </c>
      <c r="D2529" s="7">
        <f>IF(N2529&gt;0, RANK(N2529,(N2529:P2529,Q2529:AE2529)),0)</f>
        <v>1</v>
      </c>
      <c r="E2529" s="7">
        <f>IF(O2529&gt;0,RANK(O2529,(N2529:P2529,Q2529:AE2529)),0)</f>
        <v>2</v>
      </c>
      <c r="F2529" s="7">
        <f>IF(P2529&gt;0,RANK(P2529,(N2529:P2529,Q2529:AE2529)),0)</f>
        <v>0</v>
      </c>
      <c r="G2529" s="1">
        <f t="shared" si="937"/>
        <v>2318</v>
      </c>
      <c r="H2529" s="2">
        <f t="shared" si="938"/>
        <v>7.7678361985188168E-2</v>
      </c>
      <c r="I2529" s="2"/>
      <c r="J2529" s="2">
        <f t="shared" si="939"/>
        <v>0.53252236855333268</v>
      </c>
      <c r="K2529" s="2">
        <f t="shared" si="940"/>
        <v>0.4548440065681445</v>
      </c>
      <c r="L2529" s="2">
        <f t="shared" si="941"/>
        <v>0</v>
      </c>
      <c r="M2529" s="2">
        <f t="shared" si="942"/>
        <v>1.263362487852282E-2</v>
      </c>
      <c r="N2529" s="55">
        <v>15891</v>
      </c>
      <c r="O2529" s="55">
        <v>13573</v>
      </c>
      <c r="X2529" s="55">
        <v>4</v>
      </c>
      <c r="Y2529" s="55">
        <v>373</v>
      </c>
      <c r="AG2529" s="7">
        <f>IF(Q2529&gt;0,RANK(Q2529,(N2529:P2529,Q2529:AE2529)),0)</f>
        <v>0</v>
      </c>
      <c r="AH2529" s="7">
        <f>IF(R2529&gt;0,RANK(R2529,(N2529:P2529,Q2529:AE2529)),0)</f>
        <v>0</v>
      </c>
      <c r="AI2529" s="7">
        <f>IF(T2529&gt;0,RANK(T2529,(N2529:P2529,Q2529:AE2529)),0)</f>
        <v>0</v>
      </c>
      <c r="AJ2529" s="7">
        <f>IF(S2529&gt;0,RANK(S2529,(N2529:P2529,Q2529:AE2529)),0)</f>
        <v>0</v>
      </c>
      <c r="AK2529" s="2">
        <f t="shared" si="943"/>
        <v>0</v>
      </c>
      <c r="AL2529" s="2">
        <f t="shared" si="944"/>
        <v>0</v>
      </c>
      <c r="AM2529" s="2">
        <f t="shared" si="945"/>
        <v>0</v>
      </c>
      <c r="AN2529" s="2">
        <f t="shared" si="946"/>
        <v>0</v>
      </c>
      <c r="AP2529" t="s">
        <v>427</v>
      </c>
      <c r="AQ2529" t="s">
        <v>340</v>
      </c>
      <c r="AT2529">
        <v>3</v>
      </c>
      <c r="AU2529" s="95">
        <v>45</v>
      </c>
      <c r="AV2529" s="97">
        <v>85</v>
      </c>
      <c r="AW2529" s="100">
        <f t="shared" si="947"/>
        <v>45085</v>
      </c>
      <c r="AY2529" s="7" t="s">
        <v>1461</v>
      </c>
    </row>
    <row r="2530" spans="1:51" ht="13" hidden="1" customHeight="1" outlineLevel="1">
      <c r="A2530" t="s">
        <v>532</v>
      </c>
      <c r="B2530" t="s">
        <v>340</v>
      </c>
      <c r="C2530" s="1">
        <f t="shared" si="936"/>
        <v>7859</v>
      </c>
      <c r="D2530" s="7">
        <f>IF(N2530&gt;0, RANK(N2530,(N2530:P2530,Q2530:AE2530)),0)</f>
        <v>2</v>
      </c>
      <c r="E2530" s="7">
        <f>IF(O2530&gt;0,RANK(O2530,(N2530:P2530,Q2530:AE2530)),0)</f>
        <v>1</v>
      </c>
      <c r="F2530" s="7">
        <f>IF(P2530&gt;0,RANK(P2530,(N2530:P2530,Q2530:AE2530)),0)</f>
        <v>0</v>
      </c>
      <c r="G2530" s="1">
        <f t="shared" si="937"/>
        <v>1521</v>
      </c>
      <c r="H2530" s="2">
        <f t="shared" si="938"/>
        <v>0.19353607329176739</v>
      </c>
      <c r="I2530" s="2"/>
      <c r="J2530" s="2">
        <f t="shared" si="939"/>
        <v>0.39063494083216693</v>
      </c>
      <c r="K2530" s="2">
        <f t="shared" si="940"/>
        <v>0.58417101412393435</v>
      </c>
      <c r="L2530" s="2">
        <f t="shared" si="941"/>
        <v>0</v>
      </c>
      <c r="M2530" s="2">
        <f t="shared" si="942"/>
        <v>2.5194045043898661E-2</v>
      </c>
      <c r="N2530" s="55">
        <v>3070</v>
      </c>
      <c r="O2530" s="55">
        <v>4591</v>
      </c>
      <c r="X2530" s="55">
        <v>3</v>
      </c>
      <c r="Y2530" s="55">
        <v>195</v>
      </c>
      <c r="AG2530" s="7">
        <f>IF(Q2530&gt;0,RANK(Q2530,(N2530:P2530,Q2530:AE2530)),0)</f>
        <v>0</v>
      </c>
      <c r="AH2530" s="7">
        <f>IF(R2530&gt;0,RANK(R2530,(N2530:P2530,Q2530:AE2530)),0)</f>
        <v>0</v>
      </c>
      <c r="AI2530" s="7">
        <f>IF(T2530&gt;0,RANK(T2530,(N2530:P2530,Q2530:AE2530)),0)</f>
        <v>0</v>
      </c>
      <c r="AJ2530" s="7">
        <f>IF(S2530&gt;0,RANK(S2530,(N2530:P2530,Q2530:AE2530)),0)</f>
        <v>0</v>
      </c>
      <c r="AK2530" s="2">
        <f t="shared" si="943"/>
        <v>0</v>
      </c>
      <c r="AL2530" s="2">
        <f t="shared" si="944"/>
        <v>0</v>
      </c>
      <c r="AM2530" s="2">
        <f t="shared" si="945"/>
        <v>0</v>
      </c>
      <c r="AN2530" s="2">
        <f t="shared" si="946"/>
        <v>0</v>
      </c>
      <c r="AP2530" t="s">
        <v>532</v>
      </c>
      <c r="AQ2530" t="s">
        <v>340</v>
      </c>
      <c r="AT2530">
        <v>3</v>
      </c>
      <c r="AU2530" s="95">
        <v>45</v>
      </c>
      <c r="AV2530" s="97">
        <v>87</v>
      </c>
      <c r="AW2530" s="100">
        <f t="shared" si="947"/>
        <v>45087</v>
      </c>
      <c r="AY2530" s="7" t="s">
        <v>1461</v>
      </c>
    </row>
    <row r="2531" spans="1:51" ht="13" hidden="1" customHeight="1" outlineLevel="1">
      <c r="A2531" t="s">
        <v>2249</v>
      </c>
      <c r="B2531" t="s">
        <v>340</v>
      </c>
      <c r="C2531" s="1">
        <f t="shared" si="936"/>
        <v>10746</v>
      </c>
      <c r="D2531" s="7">
        <f>IF(N2531&gt;0, RANK(N2531,(N2531:P2531,Q2531:AE2531)),0)</f>
        <v>1</v>
      </c>
      <c r="E2531" s="7">
        <f>IF(O2531&gt;0,RANK(O2531,(N2531:P2531,Q2531:AE2531)),0)</f>
        <v>2</v>
      </c>
      <c r="F2531" s="7">
        <f>IF(P2531&gt;0,RANK(P2531,(N2531:P2531,Q2531:AE2531)),0)</f>
        <v>0</v>
      </c>
      <c r="G2531" s="1">
        <f t="shared" si="937"/>
        <v>3589</v>
      </c>
      <c r="H2531" s="2">
        <f t="shared" si="938"/>
        <v>0.33398473850735155</v>
      </c>
      <c r="I2531" s="2"/>
      <c r="J2531" s="2">
        <f t="shared" si="939"/>
        <v>0.66303740926856503</v>
      </c>
      <c r="K2531" s="2">
        <f t="shared" si="940"/>
        <v>0.32905267076121347</v>
      </c>
      <c r="L2531" s="2">
        <f t="shared" si="941"/>
        <v>0</v>
      </c>
      <c r="M2531" s="2">
        <f t="shared" si="942"/>
        <v>7.9099199702215017E-3</v>
      </c>
      <c r="N2531" s="55">
        <v>7125</v>
      </c>
      <c r="O2531" s="55">
        <v>3536</v>
      </c>
      <c r="X2531" s="55">
        <v>6</v>
      </c>
      <c r="Y2531" s="55">
        <v>79</v>
      </c>
      <c r="AG2531" s="7">
        <f>IF(Q2531&gt;0,RANK(Q2531,(N2531:P2531,Q2531:AE2531)),0)</f>
        <v>0</v>
      </c>
      <c r="AH2531" s="7">
        <f>IF(R2531&gt;0,RANK(R2531,(N2531:P2531,Q2531:AE2531)),0)</f>
        <v>0</v>
      </c>
      <c r="AI2531" s="7">
        <f>IF(T2531&gt;0,RANK(T2531,(N2531:P2531,Q2531:AE2531)),0)</f>
        <v>0</v>
      </c>
      <c r="AJ2531" s="7">
        <f>IF(S2531&gt;0,RANK(S2531,(N2531:P2531,Q2531:AE2531)),0)</f>
        <v>0</v>
      </c>
      <c r="AK2531" s="2">
        <f t="shared" si="943"/>
        <v>0</v>
      </c>
      <c r="AL2531" s="2">
        <f t="shared" si="944"/>
        <v>0</v>
      </c>
      <c r="AM2531" s="2">
        <f t="shared" si="945"/>
        <v>0</v>
      </c>
      <c r="AN2531" s="2">
        <f t="shared" si="946"/>
        <v>0</v>
      </c>
      <c r="AP2531" t="s">
        <v>2249</v>
      </c>
      <c r="AQ2531" t="s">
        <v>340</v>
      </c>
      <c r="AT2531">
        <v>3</v>
      </c>
      <c r="AU2531" s="95">
        <v>45</v>
      </c>
      <c r="AV2531" s="97">
        <v>89</v>
      </c>
      <c r="AW2531" s="100">
        <f t="shared" si="947"/>
        <v>45089</v>
      </c>
      <c r="AY2531" s="7" t="s">
        <v>1461</v>
      </c>
    </row>
    <row r="2532" spans="1:51" ht="13" hidden="1" customHeight="1" outlineLevel="1">
      <c r="A2532" t="s">
        <v>740</v>
      </c>
      <c r="B2532" t="s">
        <v>340</v>
      </c>
      <c r="C2532" s="1">
        <f t="shared" si="936"/>
        <v>57140</v>
      </c>
      <c r="D2532" s="7">
        <f>IF(N2532&gt;0, RANK(N2532,(N2532:P2532,Q2532:AE2532)),0)</f>
        <v>2</v>
      </c>
      <c r="E2532" s="7">
        <f>IF(O2532&gt;0,RANK(O2532,(N2532:P2532,Q2532:AE2532)),0)</f>
        <v>1</v>
      </c>
      <c r="F2532" s="7">
        <f>IF(P2532&gt;0,RANK(P2532,(N2532:P2532,Q2532:AE2532)),0)</f>
        <v>0</v>
      </c>
      <c r="G2532" s="1">
        <f t="shared" si="937"/>
        <v>18434</v>
      </c>
      <c r="H2532" s="2">
        <f t="shared" si="938"/>
        <v>0.32261113055652785</v>
      </c>
      <c r="I2532" s="2"/>
      <c r="J2532" s="2">
        <f t="shared" si="939"/>
        <v>0.3243437171858593</v>
      </c>
      <c r="K2532" s="2">
        <f t="shared" si="940"/>
        <v>0.6469548477423871</v>
      </c>
      <c r="L2532" s="2">
        <f t="shared" si="941"/>
        <v>0</v>
      </c>
      <c r="M2532" s="2">
        <f t="shared" si="942"/>
        <v>2.87014350717536E-2</v>
      </c>
      <c r="N2532" s="55">
        <v>18533</v>
      </c>
      <c r="O2532" s="55">
        <v>36967</v>
      </c>
      <c r="X2532" s="55">
        <v>17</v>
      </c>
      <c r="Y2532" s="55">
        <v>1623</v>
      </c>
      <c r="AG2532" s="7">
        <f>IF(Q2532&gt;0,RANK(Q2532,(N2532:P2532,Q2532:AE2532)),0)</f>
        <v>0</v>
      </c>
      <c r="AH2532" s="7">
        <f>IF(R2532&gt;0,RANK(R2532,(N2532:P2532,Q2532:AE2532)),0)</f>
        <v>0</v>
      </c>
      <c r="AI2532" s="7">
        <f>IF(T2532&gt;0,RANK(T2532,(N2532:P2532,Q2532:AE2532)),0)</f>
        <v>0</v>
      </c>
      <c r="AJ2532" s="7">
        <f>IF(S2532&gt;0,RANK(S2532,(N2532:P2532,Q2532:AE2532)),0)</f>
        <v>0</v>
      </c>
      <c r="AK2532" s="2">
        <f t="shared" si="943"/>
        <v>0</v>
      </c>
      <c r="AL2532" s="2">
        <f t="shared" si="944"/>
        <v>0</v>
      </c>
      <c r="AM2532" s="2">
        <f t="shared" si="945"/>
        <v>0</v>
      </c>
      <c r="AN2532" s="2">
        <f t="shared" si="946"/>
        <v>0</v>
      </c>
      <c r="AP2532" t="s">
        <v>740</v>
      </c>
      <c r="AQ2532" t="s">
        <v>340</v>
      </c>
      <c r="AT2532">
        <v>3</v>
      </c>
      <c r="AU2532" s="95">
        <v>45</v>
      </c>
      <c r="AV2532" s="97">
        <v>91</v>
      </c>
      <c r="AW2532" s="100">
        <f t="shared" si="947"/>
        <v>45091</v>
      </c>
      <c r="AY2532" s="7" t="s">
        <v>1461</v>
      </c>
    </row>
    <row r="2533" spans="1:51" ht="13" customHeight="1" collapsed="1">
      <c r="A2533" t="s">
        <v>693</v>
      </c>
      <c r="B2533" t="s">
        <v>2430</v>
      </c>
      <c r="C2533" s="1">
        <f t="shared" si="936"/>
        <v>1238982</v>
      </c>
      <c r="D2533" s="7">
        <f>IF(N2533&gt;0, RANK(N2533,(N2533:P2533,Q2533:AE2533)),0)</f>
        <v>2</v>
      </c>
      <c r="E2533" s="7">
        <f>IF(O2533&gt;0,RANK(O2533,(N2533:P2533,Q2533:AE2533)),0)</f>
        <v>1</v>
      </c>
      <c r="F2533" s="7">
        <f>IF(P2533&gt;0,RANK(P2533,(N2533:P2533,Q2533:AE2533)),0)</f>
        <v>0</v>
      </c>
      <c r="G2533" s="1">
        <f t="shared" si="937"/>
        <v>297632</v>
      </c>
      <c r="H2533" s="2">
        <f t="shared" si="938"/>
        <v>0.24022302180338376</v>
      </c>
      <c r="I2533" s="2"/>
      <c r="J2533" s="2">
        <f t="shared" si="939"/>
        <v>0.37093597808523449</v>
      </c>
      <c r="K2533" s="2">
        <f t="shared" si="940"/>
        <v>0.61115899988861822</v>
      </c>
      <c r="L2533" s="2">
        <f t="shared" si="941"/>
        <v>0</v>
      </c>
      <c r="M2533" s="2">
        <f t="shared" si="942"/>
        <v>1.7905022026147299E-2</v>
      </c>
      <c r="N2533" s="110">
        <f>SUM(N2487:N2532)</f>
        <v>459583</v>
      </c>
      <c r="O2533" s="110">
        <f>SUM(O2487:O2532)</f>
        <v>757215</v>
      </c>
      <c r="P2533" s="110"/>
      <c r="Q2533" s="110"/>
      <c r="R2533" s="110"/>
      <c r="S2533" s="110"/>
      <c r="X2533" s="110">
        <f>SUM(X2487:X2532)</f>
        <v>532</v>
      </c>
      <c r="Y2533" s="110">
        <f>SUM(Y2487:Y2532)</f>
        <v>21652</v>
      </c>
      <c r="AG2533" s="7">
        <f>IF(Q2533&gt;0,RANK(Q2533,(N2533:P2533,Q2533:AE2533)),0)</f>
        <v>0</v>
      </c>
      <c r="AH2533" s="7">
        <f>IF(R2533&gt;0,RANK(R2533,(N2533:P2533,Q2533:AE2533)),0)</f>
        <v>0</v>
      </c>
      <c r="AI2533" s="7">
        <f>IF(T2533&gt;0,RANK(T2533,(N2533:P2533,Q2533:AE2533)),0)</f>
        <v>0</v>
      </c>
      <c r="AJ2533" s="7">
        <f>IF(S2533&gt;0,RANK(S2533,(N2533:P2533,Q2533:AE2533)),0)</f>
        <v>0</v>
      </c>
      <c r="AK2533" s="2">
        <f t="shared" si="943"/>
        <v>0</v>
      </c>
      <c r="AL2533" s="2">
        <f t="shared" si="944"/>
        <v>0</v>
      </c>
      <c r="AM2533" s="2">
        <f t="shared" si="945"/>
        <v>0</v>
      </c>
      <c r="AN2533" s="2">
        <f t="shared" si="946"/>
        <v>0</v>
      </c>
      <c r="AP2533" t="s">
        <v>693</v>
      </c>
      <c r="AQ2533" t="s">
        <v>2430</v>
      </c>
      <c r="AT2533">
        <v>3</v>
      </c>
      <c r="AU2533" s="95">
        <v>45</v>
      </c>
      <c r="AV2533" s="97"/>
      <c r="AW2533" s="95">
        <v>45</v>
      </c>
      <c r="AY2533" s="7" t="s">
        <v>2180</v>
      </c>
    </row>
    <row r="2535" spans="1:51" ht="13" customHeight="1">
      <c r="A2535" s="54" t="s">
        <v>2836</v>
      </c>
    </row>
    <row r="2536" spans="1:51" ht="13" customHeight="1">
      <c r="P2536" s="106"/>
      <c r="Q2536" s="106"/>
    </row>
    <row r="2537" spans="1:51" ht="13" hidden="1" customHeight="1" outlineLevel="1">
      <c r="A2537" t="s">
        <v>1827</v>
      </c>
      <c r="B2537" t="s">
        <v>1950</v>
      </c>
      <c r="C2537" s="1">
        <f t="shared" ref="C2537:C2568" si="948">SUM(N2537:AE2537)</f>
        <v>21537</v>
      </c>
      <c r="D2537" s="7">
        <f>IF(N2537&gt;0, RANK(N2537,(N2537:P2537,Q2537:AE2537)),0)</f>
        <v>2</v>
      </c>
      <c r="E2537" s="7">
        <f>IF(O2537&gt;0,RANK(O2537,(N2537:P2537,Q2537:AE2537)),0)</f>
        <v>1</v>
      </c>
      <c r="F2537" s="7">
        <f>IF(P2537&gt;0,RANK(P2537,(N2537:P2537,Q2537:AE2537)),0)</f>
        <v>0</v>
      </c>
      <c r="G2537" s="1">
        <f t="shared" ref="G2537:G2600" si="949">IF(C2537&gt;0,MAX(N2537:P2537)-LARGE(N2537:P2537,2),0)</f>
        <v>4476</v>
      </c>
      <c r="H2537" s="2">
        <f t="shared" ref="H2537:H2600" si="950">IF(C2537&gt;0,G2537/C2537,0)</f>
        <v>0.20782838835492409</v>
      </c>
      <c r="I2537" s="2"/>
      <c r="J2537" s="2">
        <f t="shared" ref="J2537:J2600" si="951">IF($C2537=0,"-",N2537/$C2537)</f>
        <v>0.26558945071272694</v>
      </c>
      <c r="K2537" s="2">
        <f t="shared" ref="K2537:K2600" si="952">IF($C2537=0,"-",O2537/$C2537)</f>
        <v>0.473417839067651</v>
      </c>
      <c r="L2537" s="2">
        <f t="shared" ref="L2537:L2600" si="953">IF($C2537=0,"-",P2537/$C2537)</f>
        <v>0</v>
      </c>
      <c r="M2537" s="2">
        <f t="shared" ref="M2537:M2600" si="954">IF(C2537=0,"-",(1-J2537-K2537-L2537))</f>
        <v>0.260992710219622</v>
      </c>
      <c r="N2537" s="55">
        <v>5720</v>
      </c>
      <c r="O2537" s="55">
        <v>10196</v>
      </c>
      <c r="P2537" s="106"/>
      <c r="Q2537" s="106">
        <v>201</v>
      </c>
      <c r="Y2537" s="55">
        <v>4569</v>
      </c>
      <c r="Z2537" s="55">
        <v>217</v>
      </c>
      <c r="AA2537" s="55">
        <v>214</v>
      </c>
      <c r="AB2537" s="55">
        <v>108</v>
      </c>
      <c r="AC2537" s="55">
        <v>312</v>
      </c>
      <c r="AG2537" s="7">
        <f>IF(Q2537&gt;0,RANK(Q2537,(N2537:P2537,Q2537:AE2537)),0)</f>
        <v>7</v>
      </c>
      <c r="AH2537" s="7">
        <f>IF(R2537&gt;0,RANK(R2537,(N2537:P2537,Q2537:AE2537)),0)</f>
        <v>0</v>
      </c>
      <c r="AI2537" s="7">
        <f>IF(T2537&gt;0,RANK(T2537,(N2537:P2537,Q2537:AE2537)),0)</f>
        <v>0</v>
      </c>
      <c r="AJ2537" s="7">
        <f>IF(S2537&gt;0,RANK(S2537,(N2537:P2537,Q2537:AE2537)),0)</f>
        <v>0</v>
      </c>
      <c r="AK2537" s="2">
        <f t="shared" ref="AK2537:AK2600" si="955">IF($C2537=0,"-",Q2537/$C2537)</f>
        <v>9.3327761526675029E-3</v>
      </c>
      <c r="AL2537" s="2">
        <f t="shared" ref="AL2537:AL2600" si="956">IF($C2537=0,"-",R2537/$C2537)</f>
        <v>0</v>
      </c>
      <c r="AM2537" s="2">
        <f t="shared" ref="AM2537:AM2600" si="957">IF($C2537=0,"-",T2537/$C2537)</f>
        <v>0</v>
      </c>
      <c r="AN2537" s="2">
        <f t="shared" ref="AN2537:AN2600" si="958">IF($C2537=0,"-",S2537/$C2537)</f>
        <v>0</v>
      </c>
      <c r="AP2537" t="s">
        <v>1827</v>
      </c>
      <c r="AQ2537" t="s">
        <v>1950</v>
      </c>
      <c r="AT2537">
        <v>2</v>
      </c>
      <c r="AU2537" s="95">
        <v>22</v>
      </c>
      <c r="AV2537" s="97">
        <v>1</v>
      </c>
      <c r="AW2537" s="100">
        <f t="shared" ref="AW2537:AW2600" si="959">1000*AU2537+AV2537</f>
        <v>22001</v>
      </c>
      <c r="AY2537" s="7" t="s">
        <v>1409</v>
      </c>
    </row>
    <row r="2538" spans="1:51" ht="13" hidden="1" customHeight="1" outlineLevel="1">
      <c r="A2538" t="s">
        <v>2543</v>
      </c>
      <c r="B2538" t="s">
        <v>1950</v>
      </c>
      <c r="C2538" s="1">
        <f t="shared" si="948"/>
        <v>7332</v>
      </c>
      <c r="D2538" s="7">
        <f>IF(N2538&gt;0, RANK(N2538,(N2538:P2538,Q2538:AE2538)),0)</f>
        <v>2</v>
      </c>
      <c r="E2538" s="7">
        <f>IF(O2538&gt;0,RANK(O2538,(N2538:P2538,Q2538:AE2538)),0)</f>
        <v>1</v>
      </c>
      <c r="F2538" s="7">
        <f>IF(P2538&gt;0,RANK(P2538,(N2538:P2538,Q2538:AE2538)),0)</f>
        <v>0</v>
      </c>
      <c r="G2538" s="1">
        <f t="shared" si="949"/>
        <v>995</v>
      </c>
      <c r="H2538" s="2">
        <f t="shared" si="950"/>
        <v>0.1357064920894708</v>
      </c>
      <c r="I2538" s="2"/>
      <c r="J2538" s="2">
        <f t="shared" si="951"/>
        <v>0.30755591925804693</v>
      </c>
      <c r="K2538" s="2">
        <f t="shared" si="952"/>
        <v>0.4432624113475177</v>
      </c>
      <c r="L2538" s="2">
        <f t="shared" si="953"/>
        <v>0</v>
      </c>
      <c r="M2538" s="2">
        <f t="shared" si="954"/>
        <v>0.24918166939443537</v>
      </c>
      <c r="N2538" s="55">
        <v>2255</v>
      </c>
      <c r="O2538" s="55">
        <v>3250</v>
      </c>
      <c r="P2538" s="106"/>
      <c r="Q2538" s="106">
        <v>68</v>
      </c>
      <c r="Y2538" s="55">
        <v>1446</v>
      </c>
      <c r="Z2538" s="55">
        <v>92</v>
      </c>
      <c r="AA2538" s="55">
        <v>120</v>
      </c>
      <c r="AB2538" s="55">
        <v>66</v>
      </c>
      <c r="AC2538" s="55">
        <v>35</v>
      </c>
      <c r="AG2538" s="7">
        <f>IF(Q2538&gt;0,RANK(Q2538,(N2538:P2538,Q2538:AE2538)),0)</f>
        <v>6</v>
      </c>
      <c r="AH2538" s="7">
        <f>IF(R2538&gt;0,RANK(R2538,(N2538:P2538,Q2538:AE2538)),0)</f>
        <v>0</v>
      </c>
      <c r="AI2538" s="7">
        <f>IF(T2538&gt;0,RANK(T2538,(N2538:P2538,Q2538:AE2538)),0)</f>
        <v>0</v>
      </c>
      <c r="AJ2538" s="7">
        <f>IF(S2538&gt;0,RANK(S2538,(N2538:P2538,Q2538:AE2538)),0)</f>
        <v>0</v>
      </c>
      <c r="AK2538" s="2">
        <f t="shared" si="955"/>
        <v>9.2744135297326783E-3</v>
      </c>
      <c r="AL2538" s="2">
        <f t="shared" si="956"/>
        <v>0</v>
      </c>
      <c r="AM2538" s="2">
        <f t="shared" si="957"/>
        <v>0</v>
      </c>
      <c r="AN2538" s="2">
        <f t="shared" si="958"/>
        <v>0</v>
      </c>
      <c r="AP2538" t="s">
        <v>2543</v>
      </c>
      <c r="AQ2538" t="s">
        <v>1950</v>
      </c>
      <c r="AT2538">
        <v>2</v>
      </c>
      <c r="AU2538" s="95">
        <v>22</v>
      </c>
      <c r="AV2538" s="97">
        <v>3</v>
      </c>
      <c r="AW2538" s="100">
        <f t="shared" si="959"/>
        <v>22003</v>
      </c>
      <c r="AY2538" s="7" t="s">
        <v>1409</v>
      </c>
    </row>
    <row r="2539" spans="1:51" ht="13" hidden="1" customHeight="1" outlineLevel="1">
      <c r="A2539" t="s">
        <v>2381</v>
      </c>
      <c r="B2539" t="s">
        <v>1950</v>
      </c>
      <c r="C2539" s="1">
        <f t="shared" si="948"/>
        <v>38466</v>
      </c>
      <c r="D2539" s="7">
        <f>IF(N2539&gt;0, RANK(N2539,(N2539:P2539,Q2539:AE2539)),0)</f>
        <v>2</v>
      </c>
      <c r="E2539" s="7">
        <f>IF(O2539&gt;0,RANK(O2539,(N2539:P2539,Q2539:AE2539)),0)</f>
        <v>1</v>
      </c>
      <c r="F2539" s="7">
        <f>IF(P2539&gt;0,RANK(P2539,(N2539:P2539,Q2539:AE2539)),0)</f>
        <v>0</v>
      </c>
      <c r="G2539" s="1">
        <f t="shared" si="949"/>
        <v>5749</v>
      </c>
      <c r="H2539" s="2">
        <f t="shared" si="950"/>
        <v>0.14945666302708885</v>
      </c>
      <c r="I2539" s="2"/>
      <c r="J2539" s="2">
        <f t="shared" si="951"/>
        <v>0.33026568918005511</v>
      </c>
      <c r="K2539" s="2">
        <f t="shared" si="952"/>
        <v>0.47972235220714399</v>
      </c>
      <c r="L2539" s="2">
        <f t="shared" si="953"/>
        <v>0</v>
      </c>
      <c r="M2539" s="2">
        <f t="shared" si="954"/>
        <v>0.19001195861280096</v>
      </c>
      <c r="N2539" s="55">
        <v>12704</v>
      </c>
      <c r="O2539" s="55">
        <v>18453</v>
      </c>
      <c r="P2539" s="106"/>
      <c r="Q2539" s="106">
        <v>510</v>
      </c>
      <c r="Y2539" s="55">
        <v>5882</v>
      </c>
      <c r="Z2539" s="55">
        <v>262</v>
      </c>
      <c r="AA2539" s="55">
        <v>437</v>
      </c>
      <c r="AB2539" s="55">
        <v>149</v>
      </c>
      <c r="AC2539" s="55">
        <v>69</v>
      </c>
      <c r="AG2539" s="7">
        <f>IF(Q2539&gt;0,RANK(Q2539,(N2539:P2539,Q2539:AE2539)),0)</f>
        <v>4</v>
      </c>
      <c r="AH2539" s="7">
        <f>IF(R2539&gt;0,RANK(R2539,(N2539:P2539,Q2539:AE2539)),0)</f>
        <v>0</v>
      </c>
      <c r="AI2539" s="7">
        <f>IF(T2539&gt;0,RANK(T2539,(N2539:P2539,Q2539:AE2539)),0)</f>
        <v>0</v>
      </c>
      <c r="AJ2539" s="7">
        <f>IF(S2539&gt;0,RANK(S2539,(N2539:P2539,Q2539:AE2539)),0)</f>
        <v>0</v>
      </c>
      <c r="AK2539" s="2">
        <f t="shared" si="955"/>
        <v>1.3258462018405866E-2</v>
      </c>
      <c r="AL2539" s="2">
        <f t="shared" si="956"/>
        <v>0</v>
      </c>
      <c r="AM2539" s="2">
        <f t="shared" si="957"/>
        <v>0</v>
      </c>
      <c r="AN2539" s="2">
        <f t="shared" si="958"/>
        <v>0</v>
      </c>
      <c r="AP2539" t="s">
        <v>2381</v>
      </c>
      <c r="AQ2539" t="s">
        <v>1950</v>
      </c>
      <c r="AT2539">
        <v>2</v>
      </c>
      <c r="AU2539" s="95">
        <v>22</v>
      </c>
      <c r="AV2539" s="97">
        <v>5</v>
      </c>
      <c r="AW2539" s="100">
        <f t="shared" si="959"/>
        <v>22005</v>
      </c>
      <c r="AY2539" s="7" t="s">
        <v>1409</v>
      </c>
    </row>
    <row r="2540" spans="1:51" ht="13" hidden="1" customHeight="1" outlineLevel="1">
      <c r="A2540" t="s">
        <v>1198</v>
      </c>
      <c r="B2540" t="s">
        <v>1950</v>
      </c>
      <c r="C2540" s="1">
        <f t="shared" si="948"/>
        <v>8038</v>
      </c>
      <c r="D2540" s="7">
        <f>IF(N2540&gt;0, RANK(N2540,(N2540:P2540,Q2540:AE2540)),0)</f>
        <v>1</v>
      </c>
      <c r="E2540" s="7">
        <f>IF(O2540&gt;0,RANK(O2540,(N2540:P2540,Q2540:AE2540)),0)</f>
        <v>2</v>
      </c>
      <c r="F2540" s="7">
        <f>IF(P2540&gt;0,RANK(P2540,(N2540:P2540,Q2540:AE2540)),0)</f>
        <v>0</v>
      </c>
      <c r="G2540" s="1">
        <f t="shared" si="949"/>
        <v>926</v>
      </c>
      <c r="H2540" s="2">
        <f t="shared" si="950"/>
        <v>0.11520278676287633</v>
      </c>
      <c r="I2540" s="2"/>
      <c r="J2540" s="2">
        <f t="shared" si="951"/>
        <v>0.46441900970390643</v>
      </c>
      <c r="K2540" s="2">
        <f t="shared" si="952"/>
        <v>0.34921622294103011</v>
      </c>
      <c r="L2540" s="2">
        <f t="shared" si="953"/>
        <v>0</v>
      </c>
      <c r="M2540" s="2">
        <f t="shared" si="954"/>
        <v>0.18636476735506341</v>
      </c>
      <c r="N2540" s="55">
        <v>3733</v>
      </c>
      <c r="O2540" s="55">
        <v>2807</v>
      </c>
      <c r="P2540" s="106"/>
      <c r="Q2540" s="106">
        <v>73</v>
      </c>
      <c r="Y2540" s="55">
        <v>1123</v>
      </c>
      <c r="Z2540" s="55">
        <v>111</v>
      </c>
      <c r="AA2540" s="55">
        <v>113</v>
      </c>
      <c r="AB2540" s="55">
        <v>48</v>
      </c>
      <c r="AC2540" s="55">
        <v>30</v>
      </c>
      <c r="AG2540" s="7">
        <f>IF(Q2540&gt;0,RANK(Q2540,(N2540:P2540,Q2540:AE2540)),0)</f>
        <v>6</v>
      </c>
      <c r="AH2540" s="7">
        <f>IF(R2540&gt;0,RANK(R2540,(N2540:P2540,Q2540:AE2540)),0)</f>
        <v>0</v>
      </c>
      <c r="AI2540" s="7">
        <f>IF(T2540&gt;0,RANK(T2540,(N2540:P2540,Q2540:AE2540)),0)</f>
        <v>0</v>
      </c>
      <c r="AJ2540" s="7">
        <f>IF(S2540&gt;0,RANK(S2540,(N2540:P2540,Q2540:AE2540)),0)</f>
        <v>0</v>
      </c>
      <c r="AK2540" s="2">
        <f t="shared" si="955"/>
        <v>9.0818611594924107E-3</v>
      </c>
      <c r="AL2540" s="2">
        <f t="shared" si="956"/>
        <v>0</v>
      </c>
      <c r="AM2540" s="2">
        <f t="shared" si="957"/>
        <v>0</v>
      </c>
      <c r="AN2540" s="2">
        <f t="shared" si="958"/>
        <v>0</v>
      </c>
      <c r="AP2540" t="s">
        <v>1198</v>
      </c>
      <c r="AQ2540" t="s">
        <v>1950</v>
      </c>
      <c r="AT2540">
        <v>2</v>
      </c>
      <c r="AU2540" s="95">
        <v>22</v>
      </c>
      <c r="AV2540" s="97">
        <v>7</v>
      </c>
      <c r="AW2540" s="100">
        <f t="shared" si="959"/>
        <v>22007</v>
      </c>
      <c r="AY2540" s="7" t="s">
        <v>1409</v>
      </c>
    </row>
    <row r="2541" spans="1:51" ht="13" hidden="1" customHeight="1" outlineLevel="1">
      <c r="A2541" t="s">
        <v>1976</v>
      </c>
      <c r="B2541" t="s">
        <v>1950</v>
      </c>
      <c r="C2541" s="1">
        <f t="shared" si="948"/>
        <v>13069</v>
      </c>
      <c r="D2541" s="7">
        <f>IF(N2541&gt;0, RANK(N2541,(N2541:P2541,Q2541:AE2541)),0)</f>
        <v>2</v>
      </c>
      <c r="E2541" s="7">
        <f>IF(O2541&gt;0,RANK(O2541,(N2541:P2541,Q2541:AE2541)),0)</f>
        <v>1</v>
      </c>
      <c r="F2541" s="7">
        <f>IF(P2541&gt;0,RANK(P2541,(N2541:P2541,Q2541:AE2541)),0)</f>
        <v>0</v>
      </c>
      <c r="G2541" s="1">
        <f t="shared" si="949"/>
        <v>891</v>
      </c>
      <c r="H2541" s="2">
        <f t="shared" si="950"/>
        <v>6.8176601117147448E-2</v>
      </c>
      <c r="I2541" s="2"/>
      <c r="J2541" s="2">
        <f t="shared" si="951"/>
        <v>0.38166653913841914</v>
      </c>
      <c r="K2541" s="2">
        <f t="shared" si="952"/>
        <v>0.4498431402555666</v>
      </c>
      <c r="L2541" s="2">
        <f t="shared" si="953"/>
        <v>0</v>
      </c>
      <c r="M2541" s="2">
        <f t="shared" si="954"/>
        <v>0.16849032060601432</v>
      </c>
      <c r="N2541" s="55">
        <v>4988</v>
      </c>
      <c r="O2541" s="55">
        <v>5879</v>
      </c>
      <c r="P2541" s="106"/>
      <c r="Q2541" s="106">
        <v>146</v>
      </c>
      <c r="Y2541" s="55">
        <v>1474</v>
      </c>
      <c r="Z2541" s="55">
        <v>234</v>
      </c>
      <c r="AA2541" s="55">
        <v>197</v>
      </c>
      <c r="AB2541" s="55">
        <v>92</v>
      </c>
      <c r="AC2541" s="55">
        <v>59</v>
      </c>
      <c r="AG2541" s="7">
        <f>IF(Q2541&gt;0,RANK(Q2541,(N2541:P2541,Q2541:AE2541)),0)</f>
        <v>6</v>
      </c>
      <c r="AH2541" s="7">
        <f>IF(R2541&gt;0,RANK(R2541,(N2541:P2541,Q2541:AE2541)),0)</f>
        <v>0</v>
      </c>
      <c r="AI2541" s="7">
        <f>IF(T2541&gt;0,RANK(T2541,(N2541:P2541,Q2541:AE2541)),0)</f>
        <v>0</v>
      </c>
      <c r="AJ2541" s="7">
        <f>IF(S2541&gt;0,RANK(S2541,(N2541:P2541,Q2541:AE2541)),0)</f>
        <v>0</v>
      </c>
      <c r="AK2541" s="2">
        <f t="shared" si="955"/>
        <v>1.1171474481597674E-2</v>
      </c>
      <c r="AL2541" s="2">
        <f t="shared" si="956"/>
        <v>0</v>
      </c>
      <c r="AM2541" s="2">
        <f t="shared" si="957"/>
        <v>0</v>
      </c>
      <c r="AN2541" s="2">
        <f t="shared" si="958"/>
        <v>0</v>
      </c>
      <c r="AP2541" t="s">
        <v>1976</v>
      </c>
      <c r="AQ2541" t="s">
        <v>1950</v>
      </c>
      <c r="AT2541">
        <v>2</v>
      </c>
      <c r="AU2541" s="95">
        <v>22</v>
      </c>
      <c r="AV2541" s="97">
        <v>9</v>
      </c>
      <c r="AW2541" s="100">
        <f t="shared" si="959"/>
        <v>22009</v>
      </c>
      <c r="AY2541" s="7" t="s">
        <v>1409</v>
      </c>
    </row>
    <row r="2542" spans="1:51" ht="13" hidden="1" customHeight="1" outlineLevel="1">
      <c r="A2542" t="s">
        <v>360</v>
      </c>
      <c r="B2542" t="s">
        <v>1950</v>
      </c>
      <c r="C2542" s="1">
        <f t="shared" si="948"/>
        <v>10341</v>
      </c>
      <c r="D2542" s="7">
        <f>IF(N2542&gt;0, RANK(N2542,(N2542:P2542,Q2542:AE2542)),0)</f>
        <v>2</v>
      </c>
      <c r="E2542" s="7">
        <f>IF(O2542&gt;0,RANK(O2542,(N2542:P2542,Q2542:AE2542)),0)</f>
        <v>1</v>
      </c>
      <c r="F2542" s="7">
        <f>IF(P2542&gt;0,RANK(P2542,(N2542:P2542,Q2542:AE2542)),0)</f>
        <v>0</v>
      </c>
      <c r="G2542" s="1">
        <f t="shared" si="949"/>
        <v>3373</v>
      </c>
      <c r="H2542" s="2">
        <f t="shared" si="950"/>
        <v>0.32617735228701283</v>
      </c>
      <c r="I2542" s="2"/>
      <c r="J2542" s="2">
        <f t="shared" si="951"/>
        <v>0.2180640170196306</v>
      </c>
      <c r="K2542" s="2">
        <f t="shared" si="952"/>
        <v>0.54424136930664346</v>
      </c>
      <c r="L2542" s="2">
        <f t="shared" si="953"/>
        <v>0</v>
      </c>
      <c r="M2542" s="2">
        <f t="shared" si="954"/>
        <v>0.23769461367372591</v>
      </c>
      <c r="N2542" s="55">
        <v>2255</v>
      </c>
      <c r="O2542" s="55">
        <v>5628</v>
      </c>
      <c r="P2542" s="106"/>
      <c r="Q2542" s="106">
        <v>120</v>
      </c>
      <c r="Y2542" s="55">
        <v>2019</v>
      </c>
      <c r="Z2542" s="55">
        <v>75</v>
      </c>
      <c r="AA2542" s="55">
        <v>184</v>
      </c>
      <c r="AB2542" s="55">
        <v>35</v>
      </c>
      <c r="AC2542" s="55">
        <v>25</v>
      </c>
      <c r="AG2542" s="7">
        <f>IF(Q2542&gt;0,RANK(Q2542,(N2542:P2542,Q2542:AE2542)),0)</f>
        <v>5</v>
      </c>
      <c r="AH2542" s="7">
        <f>IF(R2542&gt;0,RANK(R2542,(N2542:P2542,Q2542:AE2542)),0)</f>
        <v>0</v>
      </c>
      <c r="AI2542" s="7">
        <f>IF(T2542&gt;0,RANK(T2542,(N2542:P2542,Q2542:AE2542)),0)</f>
        <v>0</v>
      </c>
      <c r="AJ2542" s="7">
        <f>IF(S2542&gt;0,RANK(S2542,(N2542:P2542,Q2542:AE2542)),0)</f>
        <v>0</v>
      </c>
      <c r="AK2542" s="2">
        <f t="shared" si="955"/>
        <v>1.1604293588627792E-2</v>
      </c>
      <c r="AL2542" s="2">
        <f t="shared" si="956"/>
        <v>0</v>
      </c>
      <c r="AM2542" s="2">
        <f t="shared" si="957"/>
        <v>0</v>
      </c>
      <c r="AN2542" s="2">
        <f t="shared" si="958"/>
        <v>0</v>
      </c>
      <c r="AP2542" t="s">
        <v>360</v>
      </c>
      <c r="AQ2542" t="s">
        <v>1950</v>
      </c>
      <c r="AT2542">
        <v>2</v>
      </c>
      <c r="AU2542" s="95">
        <v>22</v>
      </c>
      <c r="AV2542" s="97">
        <v>11</v>
      </c>
      <c r="AW2542" s="100">
        <f t="shared" si="959"/>
        <v>22011</v>
      </c>
      <c r="AY2542" s="7" t="s">
        <v>1409</v>
      </c>
    </row>
    <row r="2543" spans="1:51" ht="13" hidden="1" customHeight="1" outlineLevel="1">
      <c r="A2543" t="s">
        <v>1673</v>
      </c>
      <c r="B2543" t="s">
        <v>1950</v>
      </c>
      <c r="C2543" s="1">
        <f t="shared" si="948"/>
        <v>5541</v>
      </c>
      <c r="D2543" s="7">
        <f>IF(N2543&gt;0, RANK(N2543,(N2543:P2543,Q2543:AE2543)),0)</f>
        <v>1</v>
      </c>
      <c r="E2543" s="7">
        <f>IF(O2543&gt;0,RANK(O2543,(N2543:P2543,Q2543:AE2543)),0)</f>
        <v>2</v>
      </c>
      <c r="F2543" s="7">
        <f>IF(P2543&gt;0,RANK(P2543,(N2543:P2543,Q2543:AE2543)),0)</f>
        <v>0</v>
      </c>
      <c r="G2543" s="1">
        <f t="shared" si="949"/>
        <v>632</v>
      </c>
      <c r="H2543" s="2">
        <f t="shared" si="950"/>
        <v>0.11405883414546111</v>
      </c>
      <c r="I2543" s="2"/>
      <c r="J2543" s="2">
        <f t="shared" si="951"/>
        <v>0.47283883775491786</v>
      </c>
      <c r="K2543" s="2">
        <f t="shared" si="952"/>
        <v>0.35878000360945678</v>
      </c>
      <c r="L2543" s="2">
        <f t="shared" si="953"/>
        <v>0</v>
      </c>
      <c r="M2543" s="2">
        <f t="shared" si="954"/>
        <v>0.16838115863562536</v>
      </c>
      <c r="N2543" s="55">
        <v>2620</v>
      </c>
      <c r="O2543" s="55">
        <v>1988</v>
      </c>
      <c r="P2543" s="106"/>
      <c r="Q2543" s="106">
        <v>33</v>
      </c>
      <c r="Y2543" s="55">
        <v>707</v>
      </c>
      <c r="Z2543" s="55">
        <v>88</v>
      </c>
      <c r="AA2543" s="55">
        <v>77</v>
      </c>
      <c r="AB2543" s="55">
        <v>13</v>
      </c>
      <c r="AC2543" s="55">
        <v>15</v>
      </c>
      <c r="AG2543" s="7">
        <f>IF(Q2543&gt;0,RANK(Q2543,(N2543:P2543,Q2543:AE2543)),0)</f>
        <v>6</v>
      </c>
      <c r="AH2543" s="7">
        <f>IF(R2543&gt;0,RANK(R2543,(N2543:P2543,Q2543:AE2543)),0)</f>
        <v>0</v>
      </c>
      <c r="AI2543" s="7">
        <f>IF(T2543&gt;0,RANK(T2543,(N2543:P2543,Q2543:AE2543)),0)</f>
        <v>0</v>
      </c>
      <c r="AJ2543" s="7">
        <f>IF(S2543&gt;0,RANK(S2543,(N2543:P2543,Q2543:AE2543)),0)</f>
        <v>0</v>
      </c>
      <c r="AK2543" s="2">
        <f t="shared" si="955"/>
        <v>5.9556036816459119E-3</v>
      </c>
      <c r="AL2543" s="2">
        <f t="shared" si="956"/>
        <v>0</v>
      </c>
      <c r="AM2543" s="2">
        <f t="shared" si="957"/>
        <v>0</v>
      </c>
      <c r="AN2543" s="2">
        <f t="shared" si="958"/>
        <v>0</v>
      </c>
      <c r="AP2543" t="s">
        <v>1673</v>
      </c>
      <c r="AQ2543" t="s">
        <v>1950</v>
      </c>
      <c r="AT2543">
        <v>2</v>
      </c>
      <c r="AU2543" s="95">
        <v>22</v>
      </c>
      <c r="AV2543" s="97">
        <v>13</v>
      </c>
      <c r="AW2543" s="100">
        <f t="shared" si="959"/>
        <v>22013</v>
      </c>
      <c r="AY2543" s="7" t="s">
        <v>1409</v>
      </c>
    </row>
    <row r="2544" spans="1:51" ht="13" hidden="1" customHeight="1" outlineLevel="1">
      <c r="A2544" t="s">
        <v>1111</v>
      </c>
      <c r="B2544" t="s">
        <v>1950</v>
      </c>
      <c r="C2544" s="1">
        <f t="shared" si="948"/>
        <v>33566</v>
      </c>
      <c r="D2544" s="7">
        <f>IF(N2544&gt;0, RANK(N2544,(N2544:P2544,Q2544:AE2544)),0)</f>
        <v>2</v>
      </c>
      <c r="E2544" s="7">
        <f>IF(O2544&gt;0,RANK(O2544,(N2544:P2544,Q2544:AE2544)),0)</f>
        <v>1</v>
      </c>
      <c r="F2544" s="7">
        <f>IF(P2544&gt;0,RANK(P2544,(N2544:P2544,Q2544:AE2544)),0)</f>
        <v>0</v>
      </c>
      <c r="G2544" s="1">
        <f t="shared" si="949"/>
        <v>8712</v>
      </c>
      <c r="H2544" s="2">
        <f t="shared" si="950"/>
        <v>0.2595483524995531</v>
      </c>
      <c r="I2544" s="2"/>
      <c r="J2544" s="2">
        <f t="shared" si="951"/>
        <v>0.26225942918429362</v>
      </c>
      <c r="K2544" s="2">
        <f t="shared" si="952"/>
        <v>0.52180778168384678</v>
      </c>
      <c r="L2544" s="2">
        <f t="shared" si="953"/>
        <v>0</v>
      </c>
      <c r="M2544" s="2">
        <f t="shared" si="954"/>
        <v>0.21593278913185954</v>
      </c>
      <c r="N2544" s="55">
        <v>8803</v>
      </c>
      <c r="O2544" s="55">
        <v>17515</v>
      </c>
      <c r="P2544" s="106"/>
      <c r="Q2544" s="106">
        <v>313</v>
      </c>
      <c r="Y2544" s="55">
        <v>6195</v>
      </c>
      <c r="Z2544" s="55">
        <v>189</v>
      </c>
      <c r="AA2544" s="55">
        <v>450</v>
      </c>
      <c r="AB2544" s="55">
        <v>68</v>
      </c>
      <c r="AC2544" s="55">
        <v>33</v>
      </c>
      <c r="AG2544" s="7">
        <f>IF(Q2544&gt;0,RANK(Q2544,(N2544:P2544,Q2544:AE2544)),0)</f>
        <v>5</v>
      </c>
      <c r="AH2544" s="7">
        <f>IF(R2544&gt;0,RANK(R2544,(N2544:P2544,Q2544:AE2544)),0)</f>
        <v>0</v>
      </c>
      <c r="AI2544" s="7">
        <f>IF(T2544&gt;0,RANK(T2544,(N2544:P2544,Q2544:AE2544)),0)</f>
        <v>0</v>
      </c>
      <c r="AJ2544" s="7">
        <f>IF(S2544&gt;0,RANK(S2544,(N2544:P2544,Q2544:AE2544)),0)</f>
        <v>0</v>
      </c>
      <c r="AK2544" s="2">
        <f t="shared" si="955"/>
        <v>9.3249121134481323E-3</v>
      </c>
      <c r="AL2544" s="2">
        <f t="shared" si="956"/>
        <v>0</v>
      </c>
      <c r="AM2544" s="2">
        <f t="shared" si="957"/>
        <v>0</v>
      </c>
      <c r="AN2544" s="2">
        <f t="shared" si="958"/>
        <v>0</v>
      </c>
      <c r="AP2544" t="s">
        <v>1111</v>
      </c>
      <c r="AQ2544" t="s">
        <v>1950</v>
      </c>
      <c r="AT2544">
        <v>2</v>
      </c>
      <c r="AU2544" s="95">
        <v>22</v>
      </c>
      <c r="AV2544" s="97">
        <v>15</v>
      </c>
      <c r="AW2544" s="100">
        <f t="shared" si="959"/>
        <v>22015</v>
      </c>
      <c r="AY2544" s="7" t="s">
        <v>1409</v>
      </c>
    </row>
    <row r="2545" spans="1:51" ht="13" hidden="1" customHeight="1" outlineLevel="1">
      <c r="A2545" t="s">
        <v>948</v>
      </c>
      <c r="B2545" t="s">
        <v>1950</v>
      </c>
      <c r="C2545" s="1">
        <f t="shared" si="948"/>
        <v>77476</v>
      </c>
      <c r="D2545" s="7">
        <f>IF(N2545&gt;0, RANK(N2545,(N2545:P2545,Q2545:AE2545)),0)</f>
        <v>1</v>
      </c>
      <c r="E2545" s="7">
        <f>IF(O2545&gt;0,RANK(O2545,(N2545:P2545,Q2545:AE2545)),0)</f>
        <v>2</v>
      </c>
      <c r="F2545" s="7">
        <f>IF(P2545&gt;0,RANK(P2545,(N2545:P2545,Q2545:AE2545)),0)</f>
        <v>0</v>
      </c>
      <c r="G2545" s="1">
        <f t="shared" si="949"/>
        <v>13475</v>
      </c>
      <c r="H2545" s="2">
        <f t="shared" si="950"/>
        <v>0.17392482833393566</v>
      </c>
      <c r="I2545" s="2"/>
      <c r="J2545" s="2">
        <f t="shared" si="951"/>
        <v>0.51581134803035777</v>
      </c>
      <c r="K2545" s="2">
        <f t="shared" si="952"/>
        <v>0.34188651969642214</v>
      </c>
      <c r="L2545" s="2">
        <f t="shared" si="953"/>
        <v>0</v>
      </c>
      <c r="M2545" s="2">
        <f t="shared" si="954"/>
        <v>0.14230213227322008</v>
      </c>
      <c r="N2545" s="55">
        <v>39963</v>
      </c>
      <c r="O2545" s="55">
        <v>26488</v>
      </c>
      <c r="P2545" s="106"/>
      <c r="Q2545" s="106">
        <v>617</v>
      </c>
      <c r="Y2545" s="55">
        <v>8781</v>
      </c>
      <c r="Z2545" s="55">
        <v>503</v>
      </c>
      <c r="AA2545" s="55">
        <v>668</v>
      </c>
      <c r="AB2545" s="55">
        <v>310</v>
      </c>
      <c r="AC2545" s="55">
        <v>146</v>
      </c>
      <c r="AG2545" s="7">
        <f>IF(Q2545&gt;0,RANK(Q2545,(N2545:P2545,Q2545:AE2545)),0)</f>
        <v>5</v>
      </c>
      <c r="AH2545" s="7">
        <f>IF(R2545&gt;0,RANK(R2545,(N2545:P2545,Q2545:AE2545)),0)</f>
        <v>0</v>
      </c>
      <c r="AI2545" s="7">
        <f>IF(T2545&gt;0,RANK(T2545,(N2545:P2545,Q2545:AE2545)),0)</f>
        <v>0</v>
      </c>
      <c r="AJ2545" s="7">
        <f>IF(S2545&gt;0,RANK(S2545,(N2545:P2545,Q2545:AE2545)),0)</f>
        <v>0</v>
      </c>
      <c r="AK2545" s="2">
        <f t="shared" si="955"/>
        <v>7.963756518147555E-3</v>
      </c>
      <c r="AL2545" s="2">
        <f t="shared" si="956"/>
        <v>0</v>
      </c>
      <c r="AM2545" s="2">
        <f t="shared" si="957"/>
        <v>0</v>
      </c>
      <c r="AN2545" s="2">
        <f t="shared" si="958"/>
        <v>0</v>
      </c>
      <c r="AP2545" t="s">
        <v>948</v>
      </c>
      <c r="AQ2545" t="s">
        <v>1950</v>
      </c>
      <c r="AT2545">
        <v>2</v>
      </c>
      <c r="AU2545" s="95">
        <v>22</v>
      </c>
      <c r="AV2545" s="97">
        <v>17</v>
      </c>
      <c r="AW2545" s="100">
        <f t="shared" si="959"/>
        <v>22017</v>
      </c>
      <c r="AY2545" s="7" t="s">
        <v>1409</v>
      </c>
    </row>
    <row r="2546" spans="1:51" ht="13" hidden="1" customHeight="1" outlineLevel="1">
      <c r="A2546" t="s">
        <v>825</v>
      </c>
      <c r="B2546" t="s">
        <v>1950</v>
      </c>
      <c r="C2546" s="1">
        <f t="shared" si="948"/>
        <v>61005</v>
      </c>
      <c r="D2546" s="7">
        <f>IF(N2546&gt;0, RANK(N2546,(N2546:P2546,Q2546:AE2546)),0)</f>
        <v>2</v>
      </c>
      <c r="E2546" s="7">
        <f>IF(O2546&gt;0,RANK(O2546,(N2546:P2546,Q2546:AE2546)),0)</f>
        <v>1</v>
      </c>
      <c r="F2546" s="7">
        <f>IF(P2546&gt;0,RANK(P2546,(N2546:P2546,Q2546:AE2546)),0)</f>
        <v>0</v>
      </c>
      <c r="G2546" s="1">
        <f t="shared" si="949"/>
        <v>5620</v>
      </c>
      <c r="H2546" s="2">
        <f t="shared" si="950"/>
        <v>9.2123596426522417E-2</v>
      </c>
      <c r="I2546" s="2"/>
      <c r="J2546" s="2">
        <f t="shared" si="951"/>
        <v>0.36537988689451684</v>
      </c>
      <c r="K2546" s="2">
        <f t="shared" si="952"/>
        <v>0.45750348332103924</v>
      </c>
      <c r="L2546" s="2">
        <f t="shared" si="953"/>
        <v>0</v>
      </c>
      <c r="M2546" s="2">
        <f t="shared" si="954"/>
        <v>0.17711662978444392</v>
      </c>
      <c r="N2546" s="55">
        <v>22290</v>
      </c>
      <c r="O2546" s="55">
        <v>27910</v>
      </c>
      <c r="P2546" s="106"/>
      <c r="Q2546" s="106">
        <v>628</v>
      </c>
      <c r="Y2546" s="55">
        <v>8621</v>
      </c>
      <c r="Z2546" s="55">
        <v>511</v>
      </c>
      <c r="AA2546" s="55">
        <v>664</v>
      </c>
      <c r="AB2546" s="55">
        <v>213</v>
      </c>
      <c r="AC2546" s="55">
        <v>168</v>
      </c>
      <c r="AG2546" s="7">
        <f>IF(Q2546&gt;0,RANK(Q2546,(N2546:P2546,Q2546:AE2546)),0)</f>
        <v>5</v>
      </c>
      <c r="AH2546" s="7">
        <f>IF(R2546&gt;0,RANK(R2546,(N2546:P2546,Q2546:AE2546)),0)</f>
        <v>0</v>
      </c>
      <c r="AI2546" s="7">
        <f>IF(T2546&gt;0,RANK(T2546,(N2546:P2546,Q2546:AE2546)),0)</f>
        <v>0</v>
      </c>
      <c r="AJ2546" s="7">
        <f>IF(S2546&gt;0,RANK(S2546,(N2546:P2546,Q2546:AE2546)),0)</f>
        <v>0</v>
      </c>
      <c r="AK2546" s="2">
        <f t="shared" si="955"/>
        <v>1.029423817719859E-2</v>
      </c>
      <c r="AL2546" s="2">
        <f t="shared" si="956"/>
        <v>0</v>
      </c>
      <c r="AM2546" s="2">
        <f t="shared" si="957"/>
        <v>0</v>
      </c>
      <c r="AN2546" s="2">
        <f t="shared" si="958"/>
        <v>0</v>
      </c>
      <c r="AP2546" t="s">
        <v>825</v>
      </c>
      <c r="AQ2546" t="s">
        <v>1950</v>
      </c>
      <c r="AT2546">
        <v>2</v>
      </c>
      <c r="AU2546" s="95">
        <v>22</v>
      </c>
      <c r="AV2546" s="97">
        <v>19</v>
      </c>
      <c r="AW2546" s="100">
        <f t="shared" si="959"/>
        <v>22019</v>
      </c>
      <c r="AY2546" s="7" t="s">
        <v>1409</v>
      </c>
    </row>
    <row r="2547" spans="1:51" ht="13" hidden="1" customHeight="1" outlineLevel="1">
      <c r="A2547" t="s">
        <v>1755</v>
      </c>
      <c r="B2547" t="s">
        <v>1950</v>
      </c>
      <c r="C2547" s="1">
        <f t="shared" si="948"/>
        <v>3874</v>
      </c>
      <c r="D2547" s="7">
        <f>IF(N2547&gt;0, RANK(N2547,(N2547:P2547,Q2547:AE2547)),0)</f>
        <v>2</v>
      </c>
      <c r="E2547" s="7">
        <f>IF(O2547&gt;0,RANK(O2547,(N2547:P2547,Q2547:AE2547)),0)</f>
        <v>1</v>
      </c>
      <c r="F2547" s="7">
        <f>IF(P2547&gt;0,RANK(P2547,(N2547:P2547,Q2547:AE2547)),0)</f>
        <v>0</v>
      </c>
      <c r="G2547" s="1">
        <f t="shared" si="949"/>
        <v>777</v>
      </c>
      <c r="H2547" s="2">
        <f t="shared" si="950"/>
        <v>0.20056788848735158</v>
      </c>
      <c r="I2547" s="2"/>
      <c r="J2547" s="2">
        <f t="shared" si="951"/>
        <v>0.28187919463087246</v>
      </c>
      <c r="K2547" s="2">
        <f t="shared" si="952"/>
        <v>0.48244708311822404</v>
      </c>
      <c r="L2547" s="2">
        <f t="shared" si="953"/>
        <v>0</v>
      </c>
      <c r="M2547" s="2">
        <f t="shared" si="954"/>
        <v>0.23567372225090344</v>
      </c>
      <c r="N2547" s="55">
        <v>1092</v>
      </c>
      <c r="O2547" s="55">
        <v>1869</v>
      </c>
      <c r="P2547" s="106"/>
      <c r="Q2547" s="106">
        <v>38</v>
      </c>
      <c r="Y2547" s="55">
        <v>700</v>
      </c>
      <c r="Z2547" s="55">
        <v>43</v>
      </c>
      <c r="AA2547" s="55">
        <v>109</v>
      </c>
      <c r="AB2547" s="55">
        <v>15</v>
      </c>
      <c r="AC2547" s="55">
        <v>8</v>
      </c>
      <c r="AG2547" s="7">
        <f>IF(Q2547&gt;0,RANK(Q2547,(N2547:P2547,Q2547:AE2547)),0)</f>
        <v>6</v>
      </c>
      <c r="AH2547" s="7">
        <f>IF(R2547&gt;0,RANK(R2547,(N2547:P2547,Q2547:AE2547)),0)</f>
        <v>0</v>
      </c>
      <c r="AI2547" s="7">
        <f>IF(T2547&gt;0,RANK(T2547,(N2547:P2547,Q2547:AE2547)),0)</f>
        <v>0</v>
      </c>
      <c r="AJ2547" s="7">
        <f>IF(S2547&gt;0,RANK(S2547,(N2547:P2547,Q2547:AE2547)),0)</f>
        <v>0</v>
      </c>
      <c r="AK2547" s="2">
        <f t="shared" si="955"/>
        <v>9.80898296334538E-3</v>
      </c>
      <c r="AL2547" s="2">
        <f t="shared" si="956"/>
        <v>0</v>
      </c>
      <c r="AM2547" s="2">
        <f t="shared" si="957"/>
        <v>0</v>
      </c>
      <c r="AN2547" s="2">
        <f t="shared" si="958"/>
        <v>0</v>
      </c>
      <c r="AP2547" t="s">
        <v>1755</v>
      </c>
      <c r="AQ2547" t="s">
        <v>1950</v>
      </c>
      <c r="AT2547">
        <v>2</v>
      </c>
      <c r="AU2547" s="95">
        <v>22</v>
      </c>
      <c r="AV2547" s="97">
        <v>21</v>
      </c>
      <c r="AW2547" s="100">
        <f t="shared" si="959"/>
        <v>22021</v>
      </c>
      <c r="AY2547" s="7" t="s">
        <v>1409</v>
      </c>
    </row>
    <row r="2548" spans="1:51" ht="13" hidden="1" customHeight="1" outlineLevel="1">
      <c r="A2548" t="s">
        <v>629</v>
      </c>
      <c r="B2548" t="s">
        <v>1950</v>
      </c>
      <c r="C2548" s="1">
        <f t="shared" si="948"/>
        <v>2592</v>
      </c>
      <c r="D2548" s="7">
        <f>IF(N2548&gt;0, RANK(N2548,(N2548:P2548,Q2548:AE2548)),0)</f>
        <v>2</v>
      </c>
      <c r="E2548" s="7">
        <f>IF(O2548&gt;0,RANK(O2548,(N2548:P2548,Q2548:AE2548)),0)</f>
        <v>1</v>
      </c>
      <c r="F2548" s="7">
        <f>IF(P2548&gt;0,RANK(P2548,(N2548:P2548,Q2548:AE2548)),0)</f>
        <v>0</v>
      </c>
      <c r="G2548" s="1">
        <f t="shared" si="949"/>
        <v>729</v>
      </c>
      <c r="H2548" s="2">
        <f t="shared" si="950"/>
        <v>0.28125</v>
      </c>
      <c r="I2548" s="2"/>
      <c r="J2548" s="2">
        <f t="shared" si="951"/>
        <v>0.25578703703703703</v>
      </c>
      <c r="K2548" s="2">
        <f t="shared" si="952"/>
        <v>0.53703703703703709</v>
      </c>
      <c r="L2548" s="2">
        <f t="shared" si="953"/>
        <v>0</v>
      </c>
      <c r="M2548" s="2">
        <f t="shared" si="954"/>
        <v>0.20717592592592593</v>
      </c>
      <c r="N2548" s="55">
        <v>663</v>
      </c>
      <c r="O2548" s="55">
        <v>1392</v>
      </c>
      <c r="P2548" s="106"/>
      <c r="Q2548" s="106">
        <v>23</v>
      </c>
      <c r="Y2548" s="55">
        <v>436</v>
      </c>
      <c r="Z2548" s="55">
        <v>25</v>
      </c>
      <c r="AA2548" s="55">
        <v>29</v>
      </c>
      <c r="AB2548" s="55">
        <v>13</v>
      </c>
      <c r="AC2548" s="55">
        <v>11</v>
      </c>
      <c r="AG2548" s="7">
        <f>IF(Q2548&gt;0,RANK(Q2548,(N2548:P2548,Q2548:AE2548)),0)</f>
        <v>6</v>
      </c>
      <c r="AH2548" s="7">
        <f>IF(R2548&gt;0,RANK(R2548,(N2548:P2548,Q2548:AE2548)),0)</f>
        <v>0</v>
      </c>
      <c r="AI2548" s="7">
        <f>IF(T2548&gt;0,RANK(T2548,(N2548:P2548,Q2548:AE2548)),0)</f>
        <v>0</v>
      </c>
      <c r="AJ2548" s="7">
        <f>IF(S2548&gt;0,RANK(S2548,(N2548:P2548,Q2548:AE2548)),0)</f>
        <v>0</v>
      </c>
      <c r="AK2548" s="2">
        <f t="shared" si="955"/>
        <v>8.8734567901234563E-3</v>
      </c>
      <c r="AL2548" s="2">
        <f t="shared" si="956"/>
        <v>0</v>
      </c>
      <c r="AM2548" s="2">
        <f t="shared" si="957"/>
        <v>0</v>
      </c>
      <c r="AN2548" s="2">
        <f t="shared" si="958"/>
        <v>0</v>
      </c>
      <c r="AP2548" t="s">
        <v>629</v>
      </c>
      <c r="AQ2548" t="s">
        <v>1950</v>
      </c>
      <c r="AT2548">
        <v>2</v>
      </c>
      <c r="AU2548" s="95">
        <v>22</v>
      </c>
      <c r="AV2548" s="97">
        <v>23</v>
      </c>
      <c r="AW2548" s="100">
        <f t="shared" si="959"/>
        <v>22023</v>
      </c>
      <c r="AY2548" s="7" t="s">
        <v>1409</v>
      </c>
    </row>
    <row r="2549" spans="1:51" ht="13" hidden="1" customHeight="1" outlineLevel="1">
      <c r="A2549" t="s">
        <v>1855</v>
      </c>
      <c r="B2549" t="s">
        <v>1950</v>
      </c>
      <c r="C2549" s="1">
        <f t="shared" si="948"/>
        <v>3720</v>
      </c>
      <c r="D2549" s="7">
        <f>IF(N2549&gt;0, RANK(N2549,(N2549:P2549,Q2549:AE2549)),0)</f>
        <v>2</v>
      </c>
      <c r="E2549" s="7">
        <f>IF(O2549&gt;0,RANK(O2549,(N2549:P2549,Q2549:AE2549)),0)</f>
        <v>1</v>
      </c>
      <c r="F2549" s="7">
        <f>IF(P2549&gt;0,RANK(P2549,(N2549:P2549,Q2549:AE2549)),0)</f>
        <v>0</v>
      </c>
      <c r="G2549" s="1">
        <f t="shared" si="949"/>
        <v>473</v>
      </c>
      <c r="H2549" s="2">
        <f t="shared" si="950"/>
        <v>0.12715053763440859</v>
      </c>
      <c r="I2549" s="2"/>
      <c r="J2549" s="2">
        <f t="shared" si="951"/>
        <v>0.34543010752688175</v>
      </c>
      <c r="K2549" s="2">
        <f t="shared" si="952"/>
        <v>0.47258064516129034</v>
      </c>
      <c r="L2549" s="2">
        <f t="shared" si="953"/>
        <v>0</v>
      </c>
      <c r="M2549" s="2">
        <f t="shared" si="954"/>
        <v>0.18198924731182792</v>
      </c>
      <c r="N2549" s="55">
        <v>1285</v>
      </c>
      <c r="O2549" s="55">
        <v>1758</v>
      </c>
      <c r="P2549" s="106"/>
      <c r="Q2549" s="106">
        <v>37</v>
      </c>
      <c r="Y2549" s="55">
        <v>451</v>
      </c>
      <c r="Z2549" s="55">
        <v>77</v>
      </c>
      <c r="AA2549" s="55">
        <v>83</v>
      </c>
      <c r="AB2549" s="55">
        <v>21</v>
      </c>
      <c r="AC2549" s="55">
        <v>8</v>
      </c>
      <c r="AG2549" s="7">
        <f>IF(Q2549&gt;0,RANK(Q2549,(N2549:P2549,Q2549:AE2549)),0)</f>
        <v>6</v>
      </c>
      <c r="AH2549" s="7">
        <f>IF(R2549&gt;0,RANK(R2549,(N2549:P2549,Q2549:AE2549)),0)</f>
        <v>0</v>
      </c>
      <c r="AI2549" s="7">
        <f>IF(T2549&gt;0,RANK(T2549,(N2549:P2549,Q2549:AE2549)),0)</f>
        <v>0</v>
      </c>
      <c r="AJ2549" s="7">
        <f>IF(S2549&gt;0,RANK(S2549,(N2549:P2549,Q2549:AE2549)),0)</f>
        <v>0</v>
      </c>
      <c r="AK2549" s="2">
        <f t="shared" si="955"/>
        <v>9.9462365591397855E-3</v>
      </c>
      <c r="AL2549" s="2">
        <f t="shared" si="956"/>
        <v>0</v>
      </c>
      <c r="AM2549" s="2">
        <f t="shared" si="957"/>
        <v>0</v>
      </c>
      <c r="AN2549" s="2">
        <f t="shared" si="958"/>
        <v>0</v>
      </c>
      <c r="AP2549" t="s">
        <v>1855</v>
      </c>
      <c r="AQ2549" t="s">
        <v>1950</v>
      </c>
      <c r="AT2549">
        <v>2</v>
      </c>
      <c r="AU2549" s="95">
        <v>22</v>
      </c>
      <c r="AV2549" s="97">
        <v>25</v>
      </c>
      <c r="AW2549" s="100">
        <f t="shared" si="959"/>
        <v>22025</v>
      </c>
      <c r="AY2549" s="7" t="s">
        <v>1409</v>
      </c>
    </row>
    <row r="2550" spans="1:51" ht="13" hidden="1" customHeight="1" outlineLevel="1">
      <c r="A2550" t="s">
        <v>1921</v>
      </c>
      <c r="B2550" t="s">
        <v>1950</v>
      </c>
      <c r="C2550" s="1">
        <f t="shared" si="948"/>
        <v>5098</v>
      </c>
      <c r="D2550" s="7">
        <f>IF(N2550&gt;0, RANK(N2550,(N2550:P2550,Q2550:AE2550)),0)</f>
        <v>1</v>
      </c>
      <c r="E2550" s="7">
        <f>IF(O2550&gt;0,RANK(O2550,(N2550:P2550,Q2550:AE2550)),0)</f>
        <v>2</v>
      </c>
      <c r="F2550" s="7">
        <f>IF(P2550&gt;0,RANK(P2550,(N2550:P2550,Q2550:AE2550)),0)</f>
        <v>0</v>
      </c>
      <c r="G2550" s="1">
        <f t="shared" si="949"/>
        <v>132</v>
      </c>
      <c r="H2550" s="2">
        <f t="shared" si="950"/>
        <v>2.5892506865437426E-2</v>
      </c>
      <c r="I2550" s="2"/>
      <c r="J2550" s="2">
        <f t="shared" si="951"/>
        <v>0.42859945076500588</v>
      </c>
      <c r="K2550" s="2">
        <f t="shared" si="952"/>
        <v>0.40270694389956846</v>
      </c>
      <c r="L2550" s="2">
        <f t="shared" si="953"/>
        <v>0</v>
      </c>
      <c r="M2550" s="2">
        <f t="shared" si="954"/>
        <v>0.1686936053354256</v>
      </c>
      <c r="N2550" s="55">
        <v>2185</v>
      </c>
      <c r="O2550" s="55">
        <v>2053</v>
      </c>
      <c r="P2550" s="106"/>
      <c r="Q2550" s="106">
        <v>32</v>
      </c>
      <c r="Y2550" s="55">
        <v>657</v>
      </c>
      <c r="Z2550" s="55">
        <v>62</v>
      </c>
      <c r="AA2550" s="55">
        <v>82</v>
      </c>
      <c r="AB2550" s="55">
        <v>18</v>
      </c>
      <c r="AC2550" s="55">
        <v>9</v>
      </c>
      <c r="AG2550" s="7">
        <f>IF(Q2550&gt;0,RANK(Q2550,(N2550:P2550,Q2550:AE2550)),0)</f>
        <v>6</v>
      </c>
      <c r="AH2550" s="7">
        <f>IF(R2550&gt;0,RANK(R2550,(N2550:P2550,Q2550:AE2550)),0)</f>
        <v>0</v>
      </c>
      <c r="AI2550" s="7">
        <f>IF(T2550&gt;0,RANK(T2550,(N2550:P2550,Q2550:AE2550)),0)</f>
        <v>0</v>
      </c>
      <c r="AJ2550" s="7">
        <f>IF(S2550&gt;0,RANK(S2550,(N2550:P2550,Q2550:AE2550)),0)</f>
        <v>0</v>
      </c>
      <c r="AK2550" s="2">
        <f t="shared" si="955"/>
        <v>6.2769713613181639E-3</v>
      </c>
      <c r="AL2550" s="2">
        <f t="shared" si="956"/>
        <v>0</v>
      </c>
      <c r="AM2550" s="2">
        <f t="shared" si="957"/>
        <v>0</v>
      </c>
      <c r="AN2550" s="2">
        <f t="shared" si="958"/>
        <v>0</v>
      </c>
      <c r="AP2550" t="s">
        <v>1921</v>
      </c>
      <c r="AQ2550" t="s">
        <v>1950</v>
      </c>
      <c r="AT2550">
        <v>2</v>
      </c>
      <c r="AU2550" s="95">
        <v>22</v>
      </c>
      <c r="AV2550" s="97">
        <v>27</v>
      </c>
      <c r="AW2550" s="100">
        <f t="shared" si="959"/>
        <v>22027</v>
      </c>
      <c r="AY2550" s="7" t="s">
        <v>1409</v>
      </c>
    </row>
    <row r="2551" spans="1:51" ht="13" hidden="1" customHeight="1" outlineLevel="1">
      <c r="A2551" t="s">
        <v>865</v>
      </c>
      <c r="B2551" t="s">
        <v>1950</v>
      </c>
      <c r="C2551" s="1">
        <f t="shared" si="948"/>
        <v>6537</v>
      </c>
      <c r="D2551" s="7">
        <f>IF(N2551&gt;0, RANK(N2551,(N2551:P2551,Q2551:AE2551)),0)</f>
        <v>1</v>
      </c>
      <c r="E2551" s="7">
        <f>IF(O2551&gt;0,RANK(O2551,(N2551:P2551,Q2551:AE2551)),0)</f>
        <v>2</v>
      </c>
      <c r="F2551" s="7">
        <f>IF(P2551&gt;0,RANK(P2551,(N2551:P2551,Q2551:AE2551)),0)</f>
        <v>0</v>
      </c>
      <c r="G2551" s="1">
        <f t="shared" si="949"/>
        <v>84</v>
      </c>
      <c r="H2551" s="2">
        <f t="shared" si="950"/>
        <v>1.2849931161083065E-2</v>
      </c>
      <c r="I2551" s="2"/>
      <c r="J2551" s="2">
        <f t="shared" si="951"/>
        <v>0.42573045739635917</v>
      </c>
      <c r="K2551" s="2">
        <f t="shared" si="952"/>
        <v>0.4128805262352761</v>
      </c>
      <c r="L2551" s="2">
        <f t="shared" si="953"/>
        <v>0</v>
      </c>
      <c r="M2551" s="2">
        <f t="shared" si="954"/>
        <v>0.16138901636836472</v>
      </c>
      <c r="N2551" s="55">
        <v>2783</v>
      </c>
      <c r="O2551" s="55">
        <v>2699</v>
      </c>
      <c r="P2551" s="106"/>
      <c r="Q2551" s="106">
        <v>46</v>
      </c>
      <c r="Y2551" s="55">
        <v>756</v>
      </c>
      <c r="Z2551" s="55">
        <v>109</v>
      </c>
      <c r="AA2551" s="55">
        <v>109</v>
      </c>
      <c r="AB2551" s="55">
        <v>20</v>
      </c>
      <c r="AC2551" s="55">
        <v>15</v>
      </c>
      <c r="AG2551" s="7">
        <f>IF(Q2551&gt;0,RANK(Q2551,(N2551:P2551,Q2551:AE2551)),0)</f>
        <v>6</v>
      </c>
      <c r="AH2551" s="7">
        <f>IF(R2551&gt;0,RANK(R2551,(N2551:P2551,Q2551:AE2551)),0)</f>
        <v>0</v>
      </c>
      <c r="AI2551" s="7">
        <f>IF(T2551&gt;0,RANK(T2551,(N2551:P2551,Q2551:AE2551)),0)</f>
        <v>0</v>
      </c>
      <c r="AJ2551" s="7">
        <f>IF(S2551&gt;0,RANK(S2551,(N2551:P2551,Q2551:AE2551)),0)</f>
        <v>0</v>
      </c>
      <c r="AK2551" s="2">
        <f t="shared" si="955"/>
        <v>7.0368670644026313E-3</v>
      </c>
      <c r="AL2551" s="2">
        <f t="shared" si="956"/>
        <v>0</v>
      </c>
      <c r="AM2551" s="2">
        <f t="shared" si="957"/>
        <v>0</v>
      </c>
      <c r="AN2551" s="2">
        <f t="shared" si="958"/>
        <v>0</v>
      </c>
      <c r="AP2551" t="s">
        <v>865</v>
      </c>
      <c r="AQ2551" t="s">
        <v>1950</v>
      </c>
      <c r="AT2551">
        <v>2</v>
      </c>
      <c r="AU2551" s="95">
        <v>22</v>
      </c>
      <c r="AV2551" s="97">
        <v>29</v>
      </c>
      <c r="AW2551" s="100">
        <f t="shared" si="959"/>
        <v>22029</v>
      </c>
      <c r="AY2551" s="7" t="s">
        <v>1409</v>
      </c>
    </row>
    <row r="2552" spans="1:51" ht="13" hidden="1" customHeight="1" outlineLevel="1">
      <c r="A2552" t="s">
        <v>759</v>
      </c>
      <c r="B2552" t="s">
        <v>1950</v>
      </c>
      <c r="C2552" s="1">
        <f t="shared" si="948"/>
        <v>9909</v>
      </c>
      <c r="D2552" s="7">
        <f>IF(N2552&gt;0, RANK(N2552,(N2552:P2552,Q2552:AE2552)),0)</f>
        <v>1</v>
      </c>
      <c r="E2552" s="7">
        <f>IF(O2552&gt;0,RANK(O2552,(N2552:P2552,Q2552:AE2552)),0)</f>
        <v>2</v>
      </c>
      <c r="F2552" s="7">
        <f>IF(P2552&gt;0,RANK(P2552,(N2552:P2552,Q2552:AE2552)),0)</f>
        <v>0</v>
      </c>
      <c r="G2552" s="1">
        <f t="shared" si="949"/>
        <v>222</v>
      </c>
      <c r="H2552" s="2">
        <f t="shared" si="950"/>
        <v>2.2403875264910687E-2</v>
      </c>
      <c r="I2552" s="2"/>
      <c r="J2552" s="2">
        <f t="shared" si="951"/>
        <v>0.43122413967100615</v>
      </c>
      <c r="K2552" s="2">
        <f t="shared" si="952"/>
        <v>0.40882026440609548</v>
      </c>
      <c r="L2552" s="2">
        <f t="shared" si="953"/>
        <v>0</v>
      </c>
      <c r="M2552" s="2">
        <f t="shared" si="954"/>
        <v>0.15995559592289837</v>
      </c>
      <c r="N2552" s="55">
        <v>4273</v>
      </c>
      <c r="O2552" s="55">
        <v>4051</v>
      </c>
      <c r="P2552" s="106"/>
      <c r="Q2552" s="106">
        <v>45</v>
      </c>
      <c r="Y2552" s="55">
        <v>1250</v>
      </c>
      <c r="Z2552" s="55">
        <v>96</v>
      </c>
      <c r="AA2552" s="55">
        <v>127</v>
      </c>
      <c r="AB2552" s="55">
        <v>50</v>
      </c>
      <c r="AC2552" s="55">
        <v>17</v>
      </c>
      <c r="AG2552" s="7">
        <f>IF(Q2552&gt;0,RANK(Q2552,(N2552:P2552,Q2552:AE2552)),0)</f>
        <v>7</v>
      </c>
      <c r="AH2552" s="7">
        <f>IF(R2552&gt;0,RANK(R2552,(N2552:P2552,Q2552:AE2552)),0)</f>
        <v>0</v>
      </c>
      <c r="AI2552" s="7">
        <f>IF(T2552&gt;0,RANK(T2552,(N2552:P2552,Q2552:AE2552)),0)</f>
        <v>0</v>
      </c>
      <c r="AJ2552" s="7">
        <f>IF(S2552&gt;0,RANK(S2552,(N2552:P2552,Q2552:AE2552)),0)</f>
        <v>0</v>
      </c>
      <c r="AK2552" s="2">
        <f t="shared" si="955"/>
        <v>4.5413260672116261E-3</v>
      </c>
      <c r="AL2552" s="2">
        <f t="shared" si="956"/>
        <v>0</v>
      </c>
      <c r="AM2552" s="2">
        <f t="shared" si="957"/>
        <v>0</v>
      </c>
      <c r="AN2552" s="2">
        <f t="shared" si="958"/>
        <v>0</v>
      </c>
      <c r="AP2552" t="s">
        <v>759</v>
      </c>
      <c r="AQ2552" t="s">
        <v>1950</v>
      </c>
      <c r="AT2552">
        <v>2</v>
      </c>
      <c r="AU2552" s="95">
        <v>22</v>
      </c>
      <c r="AV2552" s="97">
        <v>31</v>
      </c>
      <c r="AW2552" s="100">
        <f t="shared" si="959"/>
        <v>22031</v>
      </c>
      <c r="AY2552" s="7" t="s">
        <v>1409</v>
      </c>
    </row>
    <row r="2553" spans="1:51" ht="13" hidden="1" customHeight="1" outlineLevel="1">
      <c r="A2553" t="s">
        <v>664</v>
      </c>
      <c r="B2553" t="s">
        <v>1950</v>
      </c>
      <c r="C2553" s="1">
        <f t="shared" si="948"/>
        <v>148239</v>
      </c>
      <c r="D2553" s="7">
        <f>IF(N2553&gt;0, RANK(N2553,(N2553:P2553,Q2553:AE2553)),0)</f>
        <v>1</v>
      </c>
      <c r="E2553" s="7">
        <f>IF(O2553&gt;0,RANK(O2553,(N2553:P2553,Q2553:AE2553)),0)</f>
        <v>2</v>
      </c>
      <c r="F2553" s="7">
        <f>IF(P2553&gt;0,RANK(P2553,(N2553:P2553,Q2553:AE2553)),0)</f>
        <v>0</v>
      </c>
      <c r="G2553" s="1">
        <f t="shared" si="949"/>
        <v>19104</v>
      </c>
      <c r="H2553" s="2">
        <f t="shared" si="950"/>
        <v>0.12887296865197417</v>
      </c>
      <c r="I2553" s="2"/>
      <c r="J2553" s="2">
        <f t="shared" si="951"/>
        <v>0.51510061454812839</v>
      </c>
      <c r="K2553" s="2">
        <f t="shared" si="952"/>
        <v>0.38622764589615416</v>
      </c>
      <c r="L2553" s="2">
        <f t="shared" si="953"/>
        <v>0</v>
      </c>
      <c r="M2553" s="2">
        <f t="shared" si="954"/>
        <v>9.8671739555717453E-2</v>
      </c>
      <c r="N2553" s="55">
        <v>76358</v>
      </c>
      <c r="O2553" s="55">
        <v>57254</v>
      </c>
      <c r="P2553" s="106"/>
      <c r="Q2553" s="106">
        <v>1228</v>
      </c>
      <c r="Y2553" s="55">
        <v>11488</v>
      </c>
      <c r="Z2553" s="55">
        <v>722</v>
      </c>
      <c r="AA2553" s="55">
        <v>688</v>
      </c>
      <c r="AB2553" s="55">
        <v>265</v>
      </c>
      <c r="AC2553" s="55">
        <v>236</v>
      </c>
      <c r="AG2553" s="7">
        <f>IF(Q2553&gt;0,RANK(Q2553,(N2553:P2553,Q2553:AE2553)),0)</f>
        <v>4</v>
      </c>
      <c r="AH2553" s="7">
        <f>IF(R2553&gt;0,RANK(R2553,(N2553:P2553,Q2553:AE2553)),0)</f>
        <v>0</v>
      </c>
      <c r="AI2553" s="7">
        <f>IF(T2553&gt;0,RANK(T2553,(N2553:P2553,Q2553:AE2553)),0)</f>
        <v>0</v>
      </c>
      <c r="AJ2553" s="7">
        <f>IF(S2553&gt;0,RANK(S2553,(N2553:P2553,Q2553:AE2553)),0)</f>
        <v>0</v>
      </c>
      <c r="AK2553" s="2">
        <f t="shared" si="955"/>
        <v>8.2839198861298317E-3</v>
      </c>
      <c r="AL2553" s="2">
        <f t="shared" si="956"/>
        <v>0</v>
      </c>
      <c r="AM2553" s="2">
        <f t="shared" si="957"/>
        <v>0</v>
      </c>
      <c r="AN2553" s="2">
        <f t="shared" si="958"/>
        <v>0</v>
      </c>
      <c r="AP2553" t="s">
        <v>664</v>
      </c>
      <c r="AQ2553" t="s">
        <v>1950</v>
      </c>
      <c r="AT2553">
        <v>2</v>
      </c>
      <c r="AU2553" s="95">
        <v>22</v>
      </c>
      <c r="AV2553" s="97">
        <v>33</v>
      </c>
      <c r="AW2553" s="100">
        <f t="shared" si="959"/>
        <v>22033</v>
      </c>
      <c r="AY2553" s="7" t="s">
        <v>1409</v>
      </c>
    </row>
    <row r="2554" spans="1:51" ht="13" hidden="1" customHeight="1" outlineLevel="1">
      <c r="A2554" t="s">
        <v>2279</v>
      </c>
      <c r="B2554" t="s">
        <v>1950</v>
      </c>
      <c r="C2554" s="1">
        <f t="shared" si="948"/>
        <v>2759</v>
      </c>
      <c r="D2554" s="7">
        <f>IF(N2554&gt;0, RANK(N2554,(N2554:P2554,Q2554:AE2554)),0)</f>
        <v>1</v>
      </c>
      <c r="E2554" s="7">
        <f>IF(O2554&gt;0,RANK(O2554,(N2554:P2554,Q2554:AE2554)),0)</f>
        <v>2</v>
      </c>
      <c r="F2554" s="7">
        <f>IF(P2554&gt;0,RANK(P2554,(N2554:P2554,Q2554:AE2554)),0)</f>
        <v>0</v>
      </c>
      <c r="G2554" s="1">
        <f t="shared" si="949"/>
        <v>1021</v>
      </c>
      <c r="H2554" s="2">
        <f t="shared" si="950"/>
        <v>0.37006161652772745</v>
      </c>
      <c r="I2554" s="2"/>
      <c r="J2554" s="2">
        <f t="shared" si="951"/>
        <v>0.63066328379847769</v>
      </c>
      <c r="K2554" s="2">
        <f t="shared" si="952"/>
        <v>0.26060166727075029</v>
      </c>
      <c r="L2554" s="2">
        <f t="shared" si="953"/>
        <v>0</v>
      </c>
      <c r="M2554" s="2">
        <f t="shared" si="954"/>
        <v>0.10873504893077202</v>
      </c>
      <c r="N2554" s="55">
        <v>1740</v>
      </c>
      <c r="O2554" s="55">
        <v>719</v>
      </c>
      <c r="P2554" s="106"/>
      <c r="Q2554" s="106">
        <v>19</v>
      </c>
      <c r="Y2554" s="55">
        <v>149</v>
      </c>
      <c r="Z2554" s="55">
        <v>61</v>
      </c>
      <c r="AA2554" s="55">
        <v>29</v>
      </c>
      <c r="AB2554" s="55">
        <v>29</v>
      </c>
      <c r="AC2554" s="55">
        <v>13</v>
      </c>
      <c r="AG2554" s="7">
        <f>IF(Q2554&gt;0,RANK(Q2554,(N2554:P2554,Q2554:AE2554)),0)</f>
        <v>7</v>
      </c>
      <c r="AH2554" s="7">
        <f>IF(R2554&gt;0,RANK(R2554,(N2554:P2554,Q2554:AE2554)),0)</f>
        <v>0</v>
      </c>
      <c r="AI2554" s="7">
        <f>IF(T2554&gt;0,RANK(T2554,(N2554:P2554,Q2554:AE2554)),0)</f>
        <v>0</v>
      </c>
      <c r="AJ2554" s="7">
        <f>IF(S2554&gt;0,RANK(S2554,(N2554:P2554,Q2554:AE2554)),0)</f>
        <v>0</v>
      </c>
      <c r="AK2554" s="2">
        <f t="shared" si="955"/>
        <v>6.8865530989488943E-3</v>
      </c>
      <c r="AL2554" s="2">
        <f t="shared" si="956"/>
        <v>0</v>
      </c>
      <c r="AM2554" s="2">
        <f t="shared" si="957"/>
        <v>0</v>
      </c>
      <c r="AN2554" s="2">
        <f t="shared" si="958"/>
        <v>0</v>
      </c>
      <c r="AP2554" t="s">
        <v>2279</v>
      </c>
      <c r="AQ2554" t="s">
        <v>1950</v>
      </c>
      <c r="AT2554">
        <v>2</v>
      </c>
      <c r="AU2554" s="95">
        <v>22</v>
      </c>
      <c r="AV2554" s="97">
        <v>35</v>
      </c>
      <c r="AW2554" s="100">
        <f t="shared" si="959"/>
        <v>22035</v>
      </c>
      <c r="AY2554" s="7" t="s">
        <v>1409</v>
      </c>
    </row>
    <row r="2555" spans="1:51" ht="13" hidden="1" customHeight="1" outlineLevel="1">
      <c r="A2555" t="s">
        <v>2576</v>
      </c>
      <c r="B2555" t="s">
        <v>1950</v>
      </c>
      <c r="C2555" s="1">
        <f t="shared" si="948"/>
        <v>8097</v>
      </c>
      <c r="D2555" s="7">
        <f>IF(N2555&gt;0, RANK(N2555,(N2555:P2555,Q2555:AE2555)),0)</f>
        <v>1</v>
      </c>
      <c r="E2555" s="7">
        <f>IF(O2555&gt;0,RANK(O2555,(N2555:P2555,Q2555:AE2555)),0)</f>
        <v>2</v>
      </c>
      <c r="F2555" s="7">
        <f>IF(P2555&gt;0,RANK(P2555,(N2555:P2555,Q2555:AE2555)),0)</f>
        <v>0</v>
      </c>
      <c r="G2555" s="1">
        <f t="shared" si="949"/>
        <v>439</v>
      </c>
      <c r="H2555" s="2">
        <f t="shared" si="950"/>
        <v>5.4217611461034952E-2</v>
      </c>
      <c r="I2555" s="2"/>
      <c r="J2555" s="2">
        <f t="shared" si="951"/>
        <v>0.45313078918117822</v>
      </c>
      <c r="K2555" s="2">
        <f t="shared" si="952"/>
        <v>0.39891317772014329</v>
      </c>
      <c r="L2555" s="2">
        <f t="shared" si="953"/>
        <v>0</v>
      </c>
      <c r="M2555" s="2">
        <f t="shared" si="954"/>
        <v>0.1479560330986785</v>
      </c>
      <c r="N2555" s="55">
        <v>3669</v>
      </c>
      <c r="O2555" s="55">
        <v>3230</v>
      </c>
      <c r="P2555" s="106"/>
      <c r="Q2555" s="106">
        <v>62</v>
      </c>
      <c r="Y2555" s="55">
        <v>913</v>
      </c>
      <c r="Z2555" s="55">
        <v>92</v>
      </c>
      <c r="AA2555" s="55">
        <v>74</v>
      </c>
      <c r="AB2555" s="55">
        <v>30</v>
      </c>
      <c r="AC2555" s="55">
        <v>27</v>
      </c>
      <c r="AG2555" s="7">
        <f>IF(Q2555&gt;0,RANK(Q2555,(N2555:P2555,Q2555:AE2555)),0)</f>
        <v>6</v>
      </c>
      <c r="AH2555" s="7">
        <f>IF(R2555&gt;0,RANK(R2555,(N2555:P2555,Q2555:AE2555)),0)</f>
        <v>0</v>
      </c>
      <c r="AI2555" s="7">
        <f>IF(T2555&gt;0,RANK(T2555,(N2555:P2555,Q2555:AE2555)),0)</f>
        <v>0</v>
      </c>
      <c r="AJ2555" s="7">
        <f>IF(S2555&gt;0,RANK(S2555,(N2555:P2555,Q2555:AE2555)),0)</f>
        <v>0</v>
      </c>
      <c r="AK2555" s="2">
        <f t="shared" si="955"/>
        <v>7.6571569717179206E-3</v>
      </c>
      <c r="AL2555" s="2">
        <f t="shared" si="956"/>
        <v>0</v>
      </c>
      <c r="AM2555" s="2">
        <f t="shared" si="957"/>
        <v>0</v>
      </c>
      <c r="AN2555" s="2">
        <f t="shared" si="958"/>
        <v>0</v>
      </c>
      <c r="AP2555" t="s">
        <v>2576</v>
      </c>
      <c r="AQ2555" t="s">
        <v>1950</v>
      </c>
      <c r="AT2555">
        <v>2</v>
      </c>
      <c r="AU2555" s="95">
        <v>22</v>
      </c>
      <c r="AV2555" s="97">
        <v>37</v>
      </c>
      <c r="AW2555" s="100">
        <f t="shared" si="959"/>
        <v>22037</v>
      </c>
      <c r="AY2555" s="7" t="s">
        <v>1409</v>
      </c>
    </row>
    <row r="2556" spans="1:51" ht="13" hidden="1" customHeight="1" outlineLevel="1">
      <c r="A2556" t="s">
        <v>287</v>
      </c>
      <c r="B2556" t="s">
        <v>1950</v>
      </c>
      <c r="C2556" s="1">
        <f t="shared" si="948"/>
        <v>12164</v>
      </c>
      <c r="D2556" s="7">
        <f>IF(N2556&gt;0, RANK(N2556,(N2556:P2556,Q2556:AE2556)),0)</f>
        <v>2</v>
      </c>
      <c r="E2556" s="7">
        <f>IF(O2556&gt;0,RANK(O2556,(N2556:P2556,Q2556:AE2556)),0)</f>
        <v>1</v>
      </c>
      <c r="F2556" s="7">
        <f>IF(P2556&gt;0,RANK(P2556,(N2556:P2556,Q2556:AE2556)),0)</f>
        <v>0</v>
      </c>
      <c r="G2556" s="1">
        <f t="shared" si="949"/>
        <v>449</v>
      </c>
      <c r="H2556" s="2">
        <f t="shared" si="950"/>
        <v>3.6912199934232164E-2</v>
      </c>
      <c r="I2556" s="2"/>
      <c r="J2556" s="2">
        <f t="shared" si="951"/>
        <v>0.35753041762578097</v>
      </c>
      <c r="K2556" s="2">
        <f t="shared" si="952"/>
        <v>0.39444261756001314</v>
      </c>
      <c r="L2556" s="2">
        <f t="shared" si="953"/>
        <v>0</v>
      </c>
      <c r="M2556" s="2">
        <f t="shared" si="954"/>
        <v>0.24802696481420589</v>
      </c>
      <c r="N2556" s="55">
        <v>4349</v>
      </c>
      <c r="O2556" s="55">
        <v>4798</v>
      </c>
      <c r="P2556" s="106"/>
      <c r="Q2556" s="106">
        <v>123</v>
      </c>
      <c r="Y2556" s="55">
        <v>2360</v>
      </c>
      <c r="Z2556" s="55">
        <v>244</v>
      </c>
      <c r="AA2556" s="55">
        <v>166</v>
      </c>
      <c r="AB2556" s="55">
        <v>75</v>
      </c>
      <c r="AC2556" s="55">
        <v>49</v>
      </c>
      <c r="AG2556" s="7">
        <f>IF(Q2556&gt;0,RANK(Q2556,(N2556:P2556,Q2556:AE2556)),0)</f>
        <v>6</v>
      </c>
      <c r="AH2556" s="7">
        <f>IF(R2556&gt;0,RANK(R2556,(N2556:P2556,Q2556:AE2556)),0)</f>
        <v>0</v>
      </c>
      <c r="AI2556" s="7">
        <f>IF(T2556&gt;0,RANK(T2556,(N2556:P2556,Q2556:AE2556)),0)</f>
        <v>0</v>
      </c>
      <c r="AJ2556" s="7">
        <f>IF(S2556&gt;0,RANK(S2556,(N2556:P2556,Q2556:AE2556)),0)</f>
        <v>0</v>
      </c>
      <c r="AK2556" s="2">
        <f t="shared" si="955"/>
        <v>1.0111805327195002E-2</v>
      </c>
      <c r="AL2556" s="2">
        <f t="shared" si="956"/>
        <v>0</v>
      </c>
      <c r="AM2556" s="2">
        <f t="shared" si="957"/>
        <v>0</v>
      </c>
      <c r="AN2556" s="2">
        <f t="shared" si="958"/>
        <v>0</v>
      </c>
      <c r="AP2556" t="s">
        <v>287</v>
      </c>
      <c r="AQ2556" t="s">
        <v>1950</v>
      </c>
      <c r="AT2556">
        <v>2</v>
      </c>
      <c r="AU2556" s="95">
        <v>22</v>
      </c>
      <c r="AV2556" s="97">
        <v>39</v>
      </c>
      <c r="AW2556" s="100">
        <f t="shared" si="959"/>
        <v>22039</v>
      </c>
      <c r="AY2556" s="7" t="s">
        <v>1409</v>
      </c>
    </row>
    <row r="2557" spans="1:51" ht="13" hidden="1" customHeight="1" outlineLevel="1">
      <c r="A2557" t="s">
        <v>2389</v>
      </c>
      <c r="B2557" t="s">
        <v>1950</v>
      </c>
      <c r="C2557" s="1">
        <f t="shared" si="948"/>
        <v>6610</v>
      </c>
      <c r="D2557" s="7">
        <f>IF(N2557&gt;0, RANK(N2557,(N2557:P2557,Q2557:AE2557)),0)</f>
        <v>2</v>
      </c>
      <c r="E2557" s="7">
        <f>IF(O2557&gt;0,RANK(O2557,(N2557:P2557,Q2557:AE2557)),0)</f>
        <v>1</v>
      </c>
      <c r="F2557" s="7">
        <f>IF(P2557&gt;0,RANK(P2557,(N2557:P2557,Q2557:AE2557)),0)</f>
        <v>0</v>
      </c>
      <c r="G2557" s="1">
        <f t="shared" si="949"/>
        <v>1115</v>
      </c>
      <c r="H2557" s="2">
        <f t="shared" si="950"/>
        <v>0.1686838124054463</v>
      </c>
      <c r="I2557" s="2"/>
      <c r="J2557" s="2">
        <f t="shared" si="951"/>
        <v>0.31800302571860817</v>
      </c>
      <c r="K2557" s="2">
        <f t="shared" si="952"/>
        <v>0.48668683812405444</v>
      </c>
      <c r="L2557" s="2">
        <f t="shared" si="953"/>
        <v>0</v>
      </c>
      <c r="M2557" s="2">
        <f t="shared" si="954"/>
        <v>0.19531013615733739</v>
      </c>
      <c r="N2557" s="55">
        <v>2102</v>
      </c>
      <c r="O2557" s="55">
        <v>3217</v>
      </c>
      <c r="P2557" s="106"/>
      <c r="Q2557" s="106">
        <v>30</v>
      </c>
      <c r="Y2557" s="55">
        <v>1045</v>
      </c>
      <c r="Z2557" s="55">
        <v>72</v>
      </c>
      <c r="AA2557" s="55">
        <v>113</v>
      </c>
      <c r="AB2557" s="55">
        <v>14</v>
      </c>
      <c r="AC2557" s="55">
        <v>17</v>
      </c>
      <c r="AG2557" s="7">
        <f>IF(Q2557&gt;0,RANK(Q2557,(N2557:P2557,Q2557:AE2557)),0)</f>
        <v>6</v>
      </c>
      <c r="AH2557" s="7">
        <f>IF(R2557&gt;0,RANK(R2557,(N2557:P2557,Q2557:AE2557)),0)</f>
        <v>0</v>
      </c>
      <c r="AI2557" s="7">
        <f>IF(T2557&gt;0,RANK(T2557,(N2557:P2557,Q2557:AE2557)),0)</f>
        <v>0</v>
      </c>
      <c r="AJ2557" s="7">
        <f>IF(S2557&gt;0,RANK(S2557,(N2557:P2557,Q2557:AE2557)),0)</f>
        <v>0</v>
      </c>
      <c r="AK2557" s="2">
        <f t="shared" si="955"/>
        <v>4.5385779122541605E-3</v>
      </c>
      <c r="AL2557" s="2">
        <f t="shared" si="956"/>
        <v>0</v>
      </c>
      <c r="AM2557" s="2">
        <f t="shared" si="957"/>
        <v>0</v>
      </c>
      <c r="AN2557" s="2">
        <f t="shared" si="958"/>
        <v>0</v>
      </c>
      <c r="AP2557" t="s">
        <v>2389</v>
      </c>
      <c r="AQ2557" t="s">
        <v>1950</v>
      </c>
      <c r="AT2557">
        <v>2</v>
      </c>
      <c r="AU2557" s="95">
        <v>22</v>
      </c>
      <c r="AV2557" s="97">
        <v>41</v>
      </c>
      <c r="AW2557" s="100">
        <f t="shared" si="959"/>
        <v>22041</v>
      </c>
      <c r="AY2557" s="7" t="s">
        <v>1409</v>
      </c>
    </row>
    <row r="2558" spans="1:51" ht="13" hidden="1" customHeight="1" outlineLevel="1">
      <c r="A2558" t="s">
        <v>1377</v>
      </c>
      <c r="B2558" t="s">
        <v>1950</v>
      </c>
      <c r="C2558" s="1">
        <f t="shared" si="948"/>
        <v>6197</v>
      </c>
      <c r="D2558" s="7">
        <f>IF(N2558&gt;0, RANK(N2558,(N2558:P2558,Q2558:AE2558)),0)</f>
        <v>3</v>
      </c>
      <c r="E2558" s="7">
        <f>IF(O2558&gt;0,RANK(O2558,(N2558:P2558,Q2558:AE2558)),0)</f>
        <v>1</v>
      </c>
      <c r="F2558" s="7">
        <f>IF(P2558&gt;0,RANK(P2558,(N2558:P2558,Q2558:AE2558)),0)</f>
        <v>0</v>
      </c>
      <c r="G2558" s="1">
        <f t="shared" si="949"/>
        <v>2233</v>
      </c>
      <c r="H2558" s="2">
        <f t="shared" si="950"/>
        <v>0.36033564628045828</v>
      </c>
      <c r="I2558" s="2"/>
      <c r="J2558" s="2">
        <f t="shared" si="951"/>
        <v>0.16604808778441182</v>
      </c>
      <c r="K2558" s="2">
        <f t="shared" si="952"/>
        <v>0.52638373406487005</v>
      </c>
      <c r="L2558" s="2">
        <f t="shared" si="953"/>
        <v>0</v>
      </c>
      <c r="M2558" s="2">
        <f t="shared" si="954"/>
        <v>0.30756817815071813</v>
      </c>
      <c r="N2558" s="55">
        <v>1029</v>
      </c>
      <c r="O2558" s="55">
        <v>3262</v>
      </c>
      <c r="P2558" s="106"/>
      <c r="Q2558" s="106">
        <v>64</v>
      </c>
      <c r="Y2558" s="55">
        <v>1569</v>
      </c>
      <c r="Z2558" s="55">
        <v>89</v>
      </c>
      <c r="AA2558" s="55">
        <v>137</v>
      </c>
      <c r="AB2558" s="55">
        <v>25</v>
      </c>
      <c r="AC2558" s="55">
        <v>22</v>
      </c>
      <c r="AG2558" s="7">
        <f>IF(Q2558&gt;0,RANK(Q2558,(N2558:P2558,Q2558:AE2558)),0)</f>
        <v>6</v>
      </c>
      <c r="AH2558" s="7">
        <f>IF(R2558&gt;0,RANK(R2558,(N2558:P2558,Q2558:AE2558)),0)</f>
        <v>0</v>
      </c>
      <c r="AI2558" s="7">
        <f>IF(T2558&gt;0,RANK(T2558,(N2558:P2558,Q2558:AE2558)),0)</f>
        <v>0</v>
      </c>
      <c r="AJ2558" s="7">
        <f>IF(S2558&gt;0,RANK(S2558,(N2558:P2558,Q2558:AE2558)),0)</f>
        <v>0</v>
      </c>
      <c r="AK2558" s="2">
        <f t="shared" si="955"/>
        <v>1.0327577860254962E-2</v>
      </c>
      <c r="AL2558" s="2">
        <f t="shared" si="956"/>
        <v>0</v>
      </c>
      <c r="AM2558" s="2">
        <f t="shared" si="957"/>
        <v>0</v>
      </c>
      <c r="AN2558" s="2">
        <f t="shared" si="958"/>
        <v>0</v>
      </c>
      <c r="AP2558" t="s">
        <v>1377</v>
      </c>
      <c r="AQ2558" t="s">
        <v>1950</v>
      </c>
      <c r="AT2558">
        <v>2</v>
      </c>
      <c r="AU2558" s="95">
        <v>22</v>
      </c>
      <c r="AV2558" s="97">
        <v>43</v>
      </c>
      <c r="AW2558" s="100">
        <f t="shared" si="959"/>
        <v>22043</v>
      </c>
      <c r="AY2558" s="7" t="s">
        <v>1409</v>
      </c>
    </row>
    <row r="2559" spans="1:51" ht="13" hidden="1" customHeight="1" outlineLevel="1">
      <c r="A2559" t="s">
        <v>24</v>
      </c>
      <c r="B2559" t="s">
        <v>1950</v>
      </c>
      <c r="C2559" s="1">
        <f t="shared" si="948"/>
        <v>22804</v>
      </c>
      <c r="D2559" s="7">
        <f>IF(N2559&gt;0, RANK(N2559,(N2559:P2559,Q2559:AE2559)),0)</f>
        <v>2</v>
      </c>
      <c r="E2559" s="7">
        <f>IF(O2559&gt;0,RANK(O2559,(N2559:P2559,Q2559:AE2559)),0)</f>
        <v>1</v>
      </c>
      <c r="F2559" s="7">
        <f>IF(P2559&gt;0,RANK(P2559,(N2559:P2559,Q2559:AE2559)),0)</f>
        <v>0</v>
      </c>
      <c r="G2559" s="1">
        <f t="shared" si="949"/>
        <v>1682</v>
      </c>
      <c r="H2559" s="2">
        <f t="shared" si="950"/>
        <v>7.3758989650938425E-2</v>
      </c>
      <c r="I2559" s="2"/>
      <c r="J2559" s="2">
        <f t="shared" si="951"/>
        <v>0.35739343974741272</v>
      </c>
      <c r="K2559" s="2">
        <f t="shared" si="952"/>
        <v>0.43115242939835119</v>
      </c>
      <c r="L2559" s="2">
        <f t="shared" si="953"/>
        <v>0</v>
      </c>
      <c r="M2559" s="2">
        <f t="shared" si="954"/>
        <v>0.21145413085423603</v>
      </c>
      <c r="N2559" s="55">
        <v>8150</v>
      </c>
      <c r="O2559" s="55">
        <v>9832</v>
      </c>
      <c r="P2559" s="106"/>
      <c r="Q2559" s="106">
        <v>179</v>
      </c>
      <c r="Y2559" s="55">
        <v>4032</v>
      </c>
      <c r="Z2559" s="55">
        <v>190</v>
      </c>
      <c r="AA2559" s="55">
        <v>241</v>
      </c>
      <c r="AB2559" s="55">
        <v>95</v>
      </c>
      <c r="AC2559" s="55">
        <v>85</v>
      </c>
      <c r="AG2559" s="7">
        <f>IF(Q2559&gt;0,RANK(Q2559,(N2559:P2559,Q2559:AE2559)),0)</f>
        <v>6</v>
      </c>
      <c r="AH2559" s="7">
        <f>IF(R2559&gt;0,RANK(R2559,(N2559:P2559,Q2559:AE2559)),0)</f>
        <v>0</v>
      </c>
      <c r="AI2559" s="7">
        <f>IF(T2559&gt;0,RANK(T2559,(N2559:P2559,Q2559:AE2559)),0)</f>
        <v>0</v>
      </c>
      <c r="AJ2559" s="7">
        <f>IF(S2559&gt;0,RANK(S2559,(N2559:P2559,Q2559:AE2559)),0)</f>
        <v>0</v>
      </c>
      <c r="AK2559" s="2">
        <f t="shared" si="955"/>
        <v>7.8495000877039124E-3</v>
      </c>
      <c r="AL2559" s="2">
        <f t="shared" si="956"/>
        <v>0</v>
      </c>
      <c r="AM2559" s="2">
        <f t="shared" si="957"/>
        <v>0</v>
      </c>
      <c r="AN2559" s="2">
        <f t="shared" si="958"/>
        <v>0</v>
      </c>
      <c r="AP2559" t="s">
        <v>24</v>
      </c>
      <c r="AQ2559" t="s">
        <v>1950</v>
      </c>
      <c r="AT2559">
        <v>2</v>
      </c>
      <c r="AU2559" s="95">
        <v>22</v>
      </c>
      <c r="AV2559" s="97">
        <v>45</v>
      </c>
      <c r="AW2559" s="100">
        <f t="shared" si="959"/>
        <v>22045</v>
      </c>
      <c r="AY2559" s="7" t="s">
        <v>1409</v>
      </c>
    </row>
    <row r="2560" spans="1:51" ht="13" hidden="1" customHeight="1" outlineLevel="1">
      <c r="A2560" t="s">
        <v>470</v>
      </c>
      <c r="B2560" t="s">
        <v>1950</v>
      </c>
      <c r="C2560" s="1">
        <f t="shared" si="948"/>
        <v>13535</v>
      </c>
      <c r="D2560" s="7">
        <f>IF(N2560&gt;0, RANK(N2560,(N2560:P2560,Q2560:AE2560)),0)</f>
        <v>1</v>
      </c>
      <c r="E2560" s="7">
        <f>IF(O2560&gt;0,RANK(O2560,(N2560:P2560,Q2560:AE2560)),0)</f>
        <v>2</v>
      </c>
      <c r="F2560" s="7">
        <f>IF(P2560&gt;0,RANK(P2560,(N2560:P2560,Q2560:AE2560)),0)</f>
        <v>0</v>
      </c>
      <c r="G2560" s="1">
        <f t="shared" si="949"/>
        <v>3302</v>
      </c>
      <c r="H2560" s="2">
        <f t="shared" si="950"/>
        <v>0.24396010343553751</v>
      </c>
      <c r="I2560" s="2"/>
      <c r="J2560" s="2">
        <f t="shared" si="951"/>
        <v>0.55640930919837461</v>
      </c>
      <c r="K2560" s="2">
        <f t="shared" si="952"/>
        <v>0.31244920576283708</v>
      </c>
      <c r="L2560" s="2">
        <f t="shared" si="953"/>
        <v>0</v>
      </c>
      <c r="M2560" s="2">
        <f t="shared" si="954"/>
        <v>0.13114148503878831</v>
      </c>
      <c r="N2560" s="55">
        <v>7531</v>
      </c>
      <c r="O2560" s="55">
        <v>4229</v>
      </c>
      <c r="P2560" s="106"/>
      <c r="Q2560" s="106">
        <v>105</v>
      </c>
      <c r="Y2560" s="55">
        <v>1305</v>
      </c>
      <c r="Z2560" s="55">
        <v>143</v>
      </c>
      <c r="AA2560" s="55">
        <v>116</v>
      </c>
      <c r="AB2560" s="55">
        <v>75</v>
      </c>
      <c r="AC2560" s="55">
        <v>31</v>
      </c>
      <c r="AG2560" s="7">
        <f>IF(Q2560&gt;0,RANK(Q2560,(N2560:P2560,Q2560:AE2560)),0)</f>
        <v>6</v>
      </c>
      <c r="AH2560" s="7">
        <f>IF(R2560&gt;0,RANK(R2560,(N2560:P2560,Q2560:AE2560)),0)</f>
        <v>0</v>
      </c>
      <c r="AI2560" s="7">
        <f>IF(T2560&gt;0,RANK(T2560,(N2560:P2560,Q2560:AE2560)),0)</f>
        <v>0</v>
      </c>
      <c r="AJ2560" s="7">
        <f>IF(S2560&gt;0,RANK(S2560,(N2560:P2560,Q2560:AE2560)),0)</f>
        <v>0</v>
      </c>
      <c r="AK2560" s="2">
        <f t="shared" si="955"/>
        <v>7.7576653121536757E-3</v>
      </c>
      <c r="AL2560" s="2">
        <f t="shared" si="956"/>
        <v>0</v>
      </c>
      <c r="AM2560" s="2">
        <f t="shared" si="957"/>
        <v>0</v>
      </c>
      <c r="AN2560" s="2">
        <f t="shared" si="958"/>
        <v>0</v>
      </c>
      <c r="AP2560" t="s">
        <v>470</v>
      </c>
      <c r="AQ2560" t="s">
        <v>1950</v>
      </c>
      <c r="AT2560">
        <v>2</v>
      </c>
      <c r="AU2560" s="95">
        <v>22</v>
      </c>
      <c r="AV2560" s="97">
        <v>47</v>
      </c>
      <c r="AW2560" s="100">
        <f t="shared" si="959"/>
        <v>22047</v>
      </c>
      <c r="AY2560" s="7" t="s">
        <v>1409</v>
      </c>
    </row>
    <row r="2561" spans="1:51" ht="13" hidden="1" customHeight="1" outlineLevel="1">
      <c r="A2561" t="s">
        <v>2196</v>
      </c>
      <c r="B2561" t="s">
        <v>1950</v>
      </c>
      <c r="C2561" s="1">
        <f t="shared" si="948"/>
        <v>5913</v>
      </c>
      <c r="D2561" s="7">
        <f>IF(N2561&gt;0, RANK(N2561,(N2561:P2561,Q2561:AE2561)),0)</f>
        <v>2</v>
      </c>
      <c r="E2561" s="7">
        <f>IF(O2561&gt;0,RANK(O2561,(N2561:P2561,Q2561:AE2561)),0)</f>
        <v>1</v>
      </c>
      <c r="F2561" s="7">
        <f>IF(P2561&gt;0,RANK(P2561,(N2561:P2561,Q2561:AE2561)),0)</f>
        <v>0</v>
      </c>
      <c r="G2561" s="1">
        <f t="shared" si="949"/>
        <v>430</v>
      </c>
      <c r="H2561" s="2">
        <f t="shared" si="950"/>
        <v>7.2721122949433448E-2</v>
      </c>
      <c r="I2561" s="2"/>
      <c r="J2561" s="2">
        <f t="shared" si="951"/>
        <v>0.34804667681380008</v>
      </c>
      <c r="K2561" s="2">
        <f t="shared" si="952"/>
        <v>0.42076779976323353</v>
      </c>
      <c r="L2561" s="2">
        <f t="shared" si="953"/>
        <v>0</v>
      </c>
      <c r="M2561" s="2">
        <f t="shared" si="954"/>
        <v>0.23118552342296639</v>
      </c>
      <c r="N2561" s="55">
        <v>2058</v>
      </c>
      <c r="O2561" s="55">
        <v>2488</v>
      </c>
      <c r="P2561" s="106"/>
      <c r="Q2561" s="106">
        <v>32</v>
      </c>
      <c r="Y2561" s="55">
        <v>1111</v>
      </c>
      <c r="Z2561" s="55">
        <v>101</v>
      </c>
      <c r="AA2561" s="55">
        <v>95</v>
      </c>
      <c r="AB2561" s="55">
        <v>16</v>
      </c>
      <c r="AC2561" s="55">
        <v>12</v>
      </c>
      <c r="AG2561" s="7">
        <f>IF(Q2561&gt;0,RANK(Q2561,(N2561:P2561,Q2561:AE2561)),0)</f>
        <v>6</v>
      </c>
      <c r="AH2561" s="7">
        <f>IF(R2561&gt;0,RANK(R2561,(N2561:P2561,Q2561:AE2561)),0)</f>
        <v>0</v>
      </c>
      <c r="AI2561" s="7">
        <f>IF(T2561&gt;0,RANK(T2561,(N2561:P2561,Q2561:AE2561)),0)</f>
        <v>0</v>
      </c>
      <c r="AJ2561" s="7">
        <f>IF(S2561&gt;0,RANK(S2561,(N2561:P2561,Q2561:AE2561)),0)</f>
        <v>0</v>
      </c>
      <c r="AK2561" s="2">
        <f t="shared" si="955"/>
        <v>5.4118044985624891E-3</v>
      </c>
      <c r="AL2561" s="2">
        <f t="shared" si="956"/>
        <v>0</v>
      </c>
      <c r="AM2561" s="2">
        <f t="shared" si="957"/>
        <v>0</v>
      </c>
      <c r="AN2561" s="2">
        <f t="shared" si="958"/>
        <v>0</v>
      </c>
      <c r="AP2561" t="s">
        <v>2196</v>
      </c>
      <c r="AQ2561" t="s">
        <v>1950</v>
      </c>
      <c r="AT2561">
        <v>2</v>
      </c>
      <c r="AU2561" s="95">
        <v>22</v>
      </c>
      <c r="AV2561" s="97">
        <v>49</v>
      </c>
      <c r="AW2561" s="100">
        <f t="shared" si="959"/>
        <v>22049</v>
      </c>
      <c r="AY2561" s="7" t="s">
        <v>1409</v>
      </c>
    </row>
    <row r="2562" spans="1:51" ht="13" hidden="1" customHeight="1" outlineLevel="1">
      <c r="A2562" t="s">
        <v>1268</v>
      </c>
      <c r="B2562" t="s">
        <v>1950</v>
      </c>
      <c r="C2562" s="1">
        <f t="shared" si="948"/>
        <v>126808</v>
      </c>
      <c r="D2562" s="7">
        <f>IF(N2562&gt;0, RANK(N2562,(N2562:P2562,Q2562:AE2562)),0)</f>
        <v>1</v>
      </c>
      <c r="E2562" s="7">
        <f>IF(O2562&gt;0,RANK(O2562,(N2562:P2562,Q2562:AE2562)),0)</f>
        <v>2</v>
      </c>
      <c r="F2562" s="7">
        <f>IF(P2562&gt;0,RANK(P2562,(N2562:P2562,Q2562:AE2562)),0)</f>
        <v>0</v>
      </c>
      <c r="G2562" s="1">
        <f t="shared" si="949"/>
        <v>6724</v>
      </c>
      <c r="H2562" s="2">
        <f t="shared" si="950"/>
        <v>5.3025045738439212E-2</v>
      </c>
      <c r="I2562" s="2"/>
      <c r="J2562" s="2">
        <f t="shared" si="951"/>
        <v>0.44724307614661535</v>
      </c>
      <c r="K2562" s="2">
        <f t="shared" si="952"/>
        <v>0.39421803040817616</v>
      </c>
      <c r="L2562" s="2">
        <f t="shared" si="953"/>
        <v>0</v>
      </c>
      <c r="M2562" s="2">
        <f t="shared" si="954"/>
        <v>0.15853889344520855</v>
      </c>
      <c r="N2562" s="55">
        <v>56714</v>
      </c>
      <c r="O2562" s="55">
        <v>49990</v>
      </c>
      <c r="P2562" s="106"/>
      <c r="Q2562" s="106">
        <v>1043</v>
      </c>
      <c r="Y2562" s="55">
        <v>17053</v>
      </c>
      <c r="Z2562" s="55">
        <v>610</v>
      </c>
      <c r="AA2562" s="55">
        <v>923</v>
      </c>
      <c r="AB2562" s="55">
        <v>250</v>
      </c>
      <c r="AC2562" s="55">
        <v>225</v>
      </c>
      <c r="AG2562" s="7">
        <f>IF(Q2562&gt;0,RANK(Q2562,(N2562:P2562,Q2562:AE2562)),0)</f>
        <v>4</v>
      </c>
      <c r="AH2562" s="7">
        <f>IF(R2562&gt;0,RANK(R2562,(N2562:P2562,Q2562:AE2562)),0)</f>
        <v>0</v>
      </c>
      <c r="AI2562" s="7">
        <f>IF(T2562&gt;0,RANK(T2562,(N2562:P2562,Q2562:AE2562)),0)</f>
        <v>0</v>
      </c>
      <c r="AJ2562" s="7">
        <f>IF(S2562&gt;0,RANK(S2562,(N2562:P2562,Q2562:AE2562)),0)</f>
        <v>0</v>
      </c>
      <c r="AK2562" s="2">
        <f t="shared" si="955"/>
        <v>8.2250331209387413E-3</v>
      </c>
      <c r="AL2562" s="2">
        <f t="shared" si="956"/>
        <v>0</v>
      </c>
      <c r="AM2562" s="2">
        <f t="shared" si="957"/>
        <v>0</v>
      </c>
      <c r="AN2562" s="2">
        <f t="shared" si="958"/>
        <v>0</v>
      </c>
      <c r="AP2562" t="s">
        <v>1268</v>
      </c>
      <c r="AQ2562" t="s">
        <v>1950</v>
      </c>
      <c r="AT2562">
        <v>2</v>
      </c>
      <c r="AU2562" s="95">
        <v>22</v>
      </c>
      <c r="AV2562" s="97">
        <v>51</v>
      </c>
      <c r="AW2562" s="100">
        <f t="shared" si="959"/>
        <v>22051</v>
      </c>
      <c r="AY2562" s="7" t="s">
        <v>1409</v>
      </c>
    </row>
    <row r="2563" spans="1:51" ht="13" hidden="1" customHeight="1" outlineLevel="1">
      <c r="A2563" t="s">
        <v>1650</v>
      </c>
      <c r="B2563" t="s">
        <v>1950</v>
      </c>
      <c r="C2563" s="1">
        <f t="shared" si="948"/>
        <v>10859</v>
      </c>
      <c r="D2563" s="7">
        <f>IF(N2563&gt;0, RANK(N2563,(N2563:P2563,Q2563:AE2563)),0)</f>
        <v>2</v>
      </c>
      <c r="E2563" s="7">
        <f>IF(O2563&gt;0,RANK(O2563,(N2563:P2563,Q2563:AE2563)),0)</f>
        <v>1</v>
      </c>
      <c r="F2563" s="7">
        <f>IF(P2563&gt;0,RANK(P2563,(N2563:P2563,Q2563:AE2563)),0)</f>
        <v>0</v>
      </c>
      <c r="G2563" s="1">
        <f t="shared" si="949"/>
        <v>1946</v>
      </c>
      <c r="H2563" s="2">
        <f t="shared" si="950"/>
        <v>0.17920618841513952</v>
      </c>
      <c r="I2563" s="2"/>
      <c r="J2563" s="2">
        <f t="shared" si="951"/>
        <v>0.28216226171839026</v>
      </c>
      <c r="K2563" s="2">
        <f t="shared" si="952"/>
        <v>0.46136845013352978</v>
      </c>
      <c r="L2563" s="2">
        <f t="shared" si="953"/>
        <v>0</v>
      </c>
      <c r="M2563" s="2">
        <f t="shared" si="954"/>
        <v>0.2564692881480799</v>
      </c>
      <c r="N2563" s="55">
        <v>3064</v>
      </c>
      <c r="O2563" s="55">
        <v>5010</v>
      </c>
      <c r="P2563" s="106"/>
      <c r="Q2563" s="106">
        <v>108</v>
      </c>
      <c r="Y2563" s="55">
        <v>2277</v>
      </c>
      <c r="Z2563" s="55">
        <v>153</v>
      </c>
      <c r="AA2563" s="55">
        <v>140</v>
      </c>
      <c r="AB2563" s="55">
        <v>60</v>
      </c>
      <c r="AC2563" s="55">
        <v>47</v>
      </c>
      <c r="AG2563" s="7">
        <f>IF(Q2563&gt;0,RANK(Q2563,(N2563:P2563,Q2563:AE2563)),0)</f>
        <v>6</v>
      </c>
      <c r="AH2563" s="7">
        <f>IF(R2563&gt;0,RANK(R2563,(N2563:P2563,Q2563:AE2563)),0)</f>
        <v>0</v>
      </c>
      <c r="AI2563" s="7">
        <f>IF(T2563&gt;0,RANK(T2563,(N2563:P2563,Q2563:AE2563)),0)</f>
        <v>0</v>
      </c>
      <c r="AJ2563" s="7">
        <f>IF(S2563&gt;0,RANK(S2563,(N2563:P2563,Q2563:AE2563)),0)</f>
        <v>0</v>
      </c>
      <c r="AK2563" s="2">
        <f t="shared" si="955"/>
        <v>9.945667188507229E-3</v>
      </c>
      <c r="AL2563" s="2">
        <f t="shared" si="956"/>
        <v>0</v>
      </c>
      <c r="AM2563" s="2">
        <f t="shared" si="957"/>
        <v>0</v>
      </c>
      <c r="AN2563" s="2">
        <f t="shared" si="958"/>
        <v>0</v>
      </c>
      <c r="AP2563" t="s">
        <v>1650</v>
      </c>
      <c r="AQ2563" t="s">
        <v>1950</v>
      </c>
      <c r="AT2563">
        <v>2</v>
      </c>
      <c r="AU2563" s="95">
        <v>22</v>
      </c>
      <c r="AV2563" s="97">
        <v>53</v>
      </c>
      <c r="AW2563" s="100">
        <f t="shared" si="959"/>
        <v>22053</v>
      </c>
      <c r="AY2563" s="7" t="s">
        <v>1409</v>
      </c>
    </row>
    <row r="2564" spans="1:51" ht="13" hidden="1" customHeight="1" outlineLevel="1">
      <c r="A2564" t="s">
        <v>755</v>
      </c>
      <c r="B2564" t="s">
        <v>1950</v>
      </c>
      <c r="C2564" s="1">
        <f t="shared" si="948"/>
        <v>73288</v>
      </c>
      <c r="D2564" s="7">
        <f>IF(N2564&gt;0, RANK(N2564,(N2564:P2564,Q2564:AE2564)),0)</f>
        <v>2</v>
      </c>
      <c r="E2564" s="7">
        <f>IF(O2564&gt;0,RANK(O2564,(N2564:P2564,Q2564:AE2564)),0)</f>
        <v>1</v>
      </c>
      <c r="F2564" s="7">
        <f>IF(P2564&gt;0,RANK(P2564,(N2564:P2564,Q2564:AE2564)),0)</f>
        <v>0</v>
      </c>
      <c r="G2564" s="1">
        <f t="shared" si="949"/>
        <v>13736</v>
      </c>
      <c r="H2564" s="2">
        <f t="shared" si="950"/>
        <v>0.18742495360768474</v>
      </c>
      <c r="I2564" s="2"/>
      <c r="J2564" s="2">
        <f t="shared" si="951"/>
        <v>0.32059818797074557</v>
      </c>
      <c r="K2564" s="2">
        <f t="shared" si="952"/>
        <v>0.50802314157843032</v>
      </c>
      <c r="L2564" s="2">
        <f t="shared" si="953"/>
        <v>0</v>
      </c>
      <c r="M2564" s="2">
        <f t="shared" si="954"/>
        <v>0.17137867045082411</v>
      </c>
      <c r="N2564" s="55">
        <v>23496</v>
      </c>
      <c r="O2564" s="55">
        <v>37232</v>
      </c>
      <c r="P2564" s="106"/>
      <c r="Q2564" s="106">
        <v>749</v>
      </c>
      <c r="Y2564" s="55">
        <v>10377</v>
      </c>
      <c r="Z2564" s="55">
        <v>440</v>
      </c>
      <c r="AA2564" s="55">
        <v>631</v>
      </c>
      <c r="AB2564" s="55">
        <v>159</v>
      </c>
      <c r="AC2564" s="55">
        <v>204</v>
      </c>
      <c r="AG2564" s="7">
        <f>IF(Q2564&gt;0,RANK(Q2564,(N2564:P2564,Q2564:AE2564)),0)</f>
        <v>4</v>
      </c>
      <c r="AH2564" s="7">
        <f>IF(R2564&gt;0,RANK(R2564,(N2564:P2564,Q2564:AE2564)),0)</f>
        <v>0</v>
      </c>
      <c r="AI2564" s="7">
        <f>IF(T2564&gt;0,RANK(T2564,(N2564:P2564,Q2564:AE2564)),0)</f>
        <v>0</v>
      </c>
      <c r="AJ2564" s="7">
        <f>IF(S2564&gt;0,RANK(S2564,(N2564:P2564,Q2564:AE2564)),0)</f>
        <v>0</v>
      </c>
      <c r="AK2564" s="2">
        <f t="shared" si="955"/>
        <v>1.0219954153476695E-2</v>
      </c>
      <c r="AL2564" s="2">
        <f t="shared" si="956"/>
        <v>0</v>
      </c>
      <c r="AM2564" s="2">
        <f t="shared" si="957"/>
        <v>0</v>
      </c>
      <c r="AN2564" s="2">
        <f t="shared" si="958"/>
        <v>0</v>
      </c>
      <c r="AP2564" t="s">
        <v>755</v>
      </c>
      <c r="AQ2564" t="s">
        <v>1950</v>
      </c>
      <c r="AT2564">
        <v>2</v>
      </c>
      <c r="AU2564" s="95">
        <v>22</v>
      </c>
      <c r="AV2564" s="97">
        <v>55</v>
      </c>
      <c r="AW2564" s="100">
        <f t="shared" si="959"/>
        <v>22055</v>
      </c>
      <c r="AY2564" s="7" t="s">
        <v>1409</v>
      </c>
    </row>
    <row r="2565" spans="1:51" ht="13" hidden="1" customHeight="1" outlineLevel="1">
      <c r="A2565" t="s">
        <v>1216</v>
      </c>
      <c r="B2565" t="s">
        <v>1950</v>
      </c>
      <c r="C2565" s="1">
        <f t="shared" si="948"/>
        <v>28961</v>
      </c>
      <c r="D2565" s="7">
        <f>IF(N2565&gt;0, RANK(N2565,(N2565:P2565,Q2565:AE2565)),0)</f>
        <v>2</v>
      </c>
      <c r="E2565" s="7">
        <f>IF(O2565&gt;0,RANK(O2565,(N2565:P2565,Q2565:AE2565)),0)</f>
        <v>1</v>
      </c>
      <c r="F2565" s="7">
        <f>IF(P2565&gt;0,RANK(P2565,(N2565:P2565,Q2565:AE2565)),0)</f>
        <v>0</v>
      </c>
      <c r="G2565" s="1">
        <f t="shared" si="949"/>
        <v>3277</v>
      </c>
      <c r="H2565" s="2">
        <f t="shared" si="950"/>
        <v>0.11315217015987017</v>
      </c>
      <c r="I2565" s="2"/>
      <c r="J2565" s="2">
        <f t="shared" si="951"/>
        <v>0.32920133973274401</v>
      </c>
      <c r="K2565" s="2">
        <f t="shared" si="952"/>
        <v>0.44235350989261418</v>
      </c>
      <c r="L2565" s="2">
        <f t="shared" si="953"/>
        <v>0</v>
      </c>
      <c r="M2565" s="2">
        <f t="shared" si="954"/>
        <v>0.2284451503746418</v>
      </c>
      <c r="N2565" s="55">
        <v>9534</v>
      </c>
      <c r="O2565" s="55">
        <v>12811</v>
      </c>
      <c r="P2565" s="106"/>
      <c r="Q2565" s="106">
        <v>241</v>
      </c>
      <c r="Y2565" s="55">
        <v>5645</v>
      </c>
      <c r="Z2565" s="55">
        <v>232</v>
      </c>
      <c r="AA2565" s="55">
        <v>282</v>
      </c>
      <c r="AB2565" s="55">
        <v>126</v>
      </c>
      <c r="AC2565" s="55">
        <v>90</v>
      </c>
      <c r="AG2565" s="7">
        <f>IF(Q2565&gt;0,RANK(Q2565,(N2565:P2565,Q2565:AE2565)),0)</f>
        <v>5</v>
      </c>
      <c r="AH2565" s="7">
        <f>IF(R2565&gt;0,RANK(R2565,(N2565:P2565,Q2565:AE2565)),0)</f>
        <v>0</v>
      </c>
      <c r="AI2565" s="7">
        <f>IF(T2565&gt;0,RANK(T2565,(N2565:P2565,Q2565:AE2565)),0)</f>
        <v>0</v>
      </c>
      <c r="AJ2565" s="7">
        <f>IF(S2565&gt;0,RANK(S2565,(N2565:P2565,Q2565:AE2565)),0)</f>
        <v>0</v>
      </c>
      <c r="AK2565" s="2">
        <f t="shared" si="955"/>
        <v>8.3215358585684192E-3</v>
      </c>
      <c r="AL2565" s="2">
        <f t="shared" si="956"/>
        <v>0</v>
      </c>
      <c r="AM2565" s="2">
        <f t="shared" si="957"/>
        <v>0</v>
      </c>
      <c r="AN2565" s="2">
        <f t="shared" si="958"/>
        <v>0</v>
      </c>
      <c r="AP2565" t="s">
        <v>1216</v>
      </c>
      <c r="AQ2565" t="s">
        <v>1950</v>
      </c>
      <c r="AT2565">
        <v>2</v>
      </c>
      <c r="AU2565" s="95">
        <v>22</v>
      </c>
      <c r="AV2565" s="97">
        <v>57</v>
      </c>
      <c r="AW2565" s="100">
        <f t="shared" si="959"/>
        <v>22057</v>
      </c>
      <c r="AY2565" s="7" t="s">
        <v>1409</v>
      </c>
    </row>
    <row r="2566" spans="1:51" ht="13" hidden="1" customHeight="1" outlineLevel="1">
      <c r="A2566" t="s">
        <v>1179</v>
      </c>
      <c r="B2566" t="s">
        <v>1950</v>
      </c>
      <c r="C2566" s="1">
        <f t="shared" si="948"/>
        <v>4892</v>
      </c>
      <c r="D2566" s="7">
        <f>IF(N2566&gt;0, RANK(N2566,(N2566:P2566,Q2566:AE2566)),0)</f>
        <v>3</v>
      </c>
      <c r="E2566" s="7">
        <f>IF(O2566&gt;0,RANK(O2566,(N2566:P2566,Q2566:AE2566)),0)</f>
        <v>1</v>
      </c>
      <c r="F2566" s="7">
        <f>IF(P2566&gt;0,RANK(P2566,(N2566:P2566,Q2566:AE2566)),0)</f>
        <v>0</v>
      </c>
      <c r="G2566" s="1">
        <f t="shared" si="949"/>
        <v>2163</v>
      </c>
      <c r="H2566" s="2">
        <f t="shared" si="950"/>
        <v>0.44215044971381851</v>
      </c>
      <c r="I2566" s="2"/>
      <c r="J2566" s="2">
        <f t="shared" si="951"/>
        <v>0.14758789860997548</v>
      </c>
      <c r="K2566" s="2">
        <f t="shared" si="952"/>
        <v>0.5897383483237939</v>
      </c>
      <c r="L2566" s="2">
        <f t="shared" si="953"/>
        <v>0</v>
      </c>
      <c r="M2566" s="2">
        <f t="shared" si="954"/>
        <v>0.26267375306623064</v>
      </c>
      <c r="N2566" s="55">
        <v>722</v>
      </c>
      <c r="O2566" s="55">
        <v>2885</v>
      </c>
      <c r="P2566" s="106"/>
      <c r="Q2566" s="106">
        <v>57</v>
      </c>
      <c r="Y2566" s="55">
        <v>972</v>
      </c>
      <c r="Z2566" s="55">
        <v>91</v>
      </c>
      <c r="AA2566" s="55">
        <v>137</v>
      </c>
      <c r="AB2566" s="55">
        <v>16</v>
      </c>
      <c r="AC2566" s="55">
        <v>12</v>
      </c>
      <c r="AG2566" s="7">
        <f>IF(Q2566&gt;0,RANK(Q2566,(N2566:P2566,Q2566:AE2566)),0)</f>
        <v>6</v>
      </c>
      <c r="AH2566" s="7">
        <f>IF(R2566&gt;0,RANK(R2566,(N2566:P2566,Q2566:AE2566)),0)</f>
        <v>0</v>
      </c>
      <c r="AI2566" s="7">
        <f>IF(T2566&gt;0,RANK(T2566,(N2566:P2566,Q2566:AE2566)),0)</f>
        <v>0</v>
      </c>
      <c r="AJ2566" s="7">
        <f>IF(S2566&gt;0,RANK(S2566,(N2566:P2566,Q2566:AE2566)),0)</f>
        <v>0</v>
      </c>
      <c r="AK2566" s="2">
        <f t="shared" si="955"/>
        <v>1.1651676206050695E-2</v>
      </c>
      <c r="AL2566" s="2">
        <f t="shared" si="956"/>
        <v>0</v>
      </c>
      <c r="AM2566" s="2">
        <f t="shared" si="957"/>
        <v>0</v>
      </c>
      <c r="AN2566" s="2">
        <f t="shared" si="958"/>
        <v>0</v>
      </c>
      <c r="AP2566" t="s">
        <v>1179</v>
      </c>
      <c r="AQ2566" t="s">
        <v>1950</v>
      </c>
      <c r="AT2566">
        <v>2</v>
      </c>
      <c r="AU2566" s="95">
        <v>22</v>
      </c>
      <c r="AV2566" s="97">
        <v>59</v>
      </c>
      <c r="AW2566" s="100">
        <f t="shared" si="959"/>
        <v>22059</v>
      </c>
      <c r="AY2566" s="7" t="s">
        <v>1409</v>
      </c>
    </row>
    <row r="2567" spans="1:51" ht="13" hidden="1" customHeight="1" outlineLevel="1">
      <c r="A2567" t="s">
        <v>181</v>
      </c>
      <c r="B2567" t="s">
        <v>1950</v>
      </c>
      <c r="C2567" s="1">
        <f t="shared" si="948"/>
        <v>13802</v>
      </c>
      <c r="D2567" s="7">
        <f>IF(N2567&gt;0, RANK(N2567,(N2567:P2567,Q2567:AE2567)),0)</f>
        <v>2</v>
      </c>
      <c r="E2567" s="7">
        <f>IF(O2567&gt;0,RANK(O2567,(N2567:P2567,Q2567:AE2567)),0)</f>
        <v>1</v>
      </c>
      <c r="F2567" s="7">
        <f>IF(P2567&gt;0,RANK(P2567,(N2567:P2567,Q2567:AE2567)),0)</f>
        <v>0</v>
      </c>
      <c r="G2567" s="1">
        <f t="shared" si="949"/>
        <v>949</v>
      </c>
      <c r="H2567" s="2">
        <f t="shared" si="950"/>
        <v>6.8758150992609762E-2</v>
      </c>
      <c r="I2567" s="2"/>
      <c r="J2567" s="2">
        <f t="shared" si="951"/>
        <v>0.38436458484277641</v>
      </c>
      <c r="K2567" s="2">
        <f t="shared" si="952"/>
        <v>0.4531227358353862</v>
      </c>
      <c r="L2567" s="2">
        <f t="shared" si="953"/>
        <v>0</v>
      </c>
      <c r="M2567" s="2">
        <f t="shared" si="954"/>
        <v>0.16251267932183744</v>
      </c>
      <c r="N2567" s="55">
        <v>5305</v>
      </c>
      <c r="O2567" s="55">
        <v>6254</v>
      </c>
      <c r="P2567" s="106"/>
      <c r="Q2567" s="106">
        <v>128</v>
      </c>
      <c r="Y2567" s="55">
        <v>1763</v>
      </c>
      <c r="Z2567" s="55">
        <v>115</v>
      </c>
      <c r="AA2567" s="55">
        <v>170</v>
      </c>
      <c r="AB2567" s="55">
        <v>47</v>
      </c>
      <c r="AC2567" s="55">
        <v>20</v>
      </c>
      <c r="AG2567" s="7">
        <f>IF(Q2567&gt;0,RANK(Q2567,(N2567:P2567,Q2567:AE2567)),0)</f>
        <v>5</v>
      </c>
      <c r="AH2567" s="7">
        <f>IF(R2567&gt;0,RANK(R2567,(N2567:P2567,Q2567:AE2567)),0)</f>
        <v>0</v>
      </c>
      <c r="AI2567" s="7">
        <f>IF(T2567&gt;0,RANK(T2567,(N2567:P2567,Q2567:AE2567)),0)</f>
        <v>0</v>
      </c>
      <c r="AJ2567" s="7">
        <f>IF(S2567&gt;0,RANK(S2567,(N2567:P2567,Q2567:AE2567)),0)</f>
        <v>0</v>
      </c>
      <c r="AK2567" s="2">
        <f t="shared" si="955"/>
        <v>9.2740182582234463E-3</v>
      </c>
      <c r="AL2567" s="2">
        <f t="shared" si="956"/>
        <v>0</v>
      </c>
      <c r="AM2567" s="2">
        <f t="shared" si="957"/>
        <v>0</v>
      </c>
      <c r="AN2567" s="2">
        <f t="shared" si="958"/>
        <v>0</v>
      </c>
      <c r="AP2567" t="s">
        <v>181</v>
      </c>
      <c r="AQ2567" t="s">
        <v>1950</v>
      </c>
      <c r="AT2567">
        <v>2</v>
      </c>
      <c r="AU2567" s="95">
        <v>22</v>
      </c>
      <c r="AV2567" s="97">
        <v>61</v>
      </c>
      <c r="AW2567" s="100">
        <f t="shared" si="959"/>
        <v>22061</v>
      </c>
      <c r="AY2567" s="7" t="s">
        <v>1409</v>
      </c>
    </row>
    <row r="2568" spans="1:51" ht="13" hidden="1" customHeight="1" outlineLevel="1">
      <c r="A2568" t="s">
        <v>1269</v>
      </c>
      <c r="B2568" t="s">
        <v>1950</v>
      </c>
      <c r="C2568" s="1">
        <f t="shared" si="948"/>
        <v>40121</v>
      </c>
      <c r="D2568" s="7">
        <f>IF(N2568&gt;0, RANK(N2568,(N2568:P2568,Q2568:AE2568)),0)</f>
        <v>3</v>
      </c>
      <c r="E2568" s="7">
        <f>IF(O2568&gt;0,RANK(O2568,(N2568:P2568,Q2568:AE2568)),0)</f>
        <v>1</v>
      </c>
      <c r="F2568" s="7">
        <f>IF(P2568&gt;0,RANK(P2568,(N2568:P2568,Q2568:AE2568)),0)</f>
        <v>0</v>
      </c>
      <c r="G2568" s="1">
        <f t="shared" si="949"/>
        <v>17330</v>
      </c>
      <c r="H2568" s="2">
        <f t="shared" si="950"/>
        <v>0.43194337130181204</v>
      </c>
      <c r="I2568" s="2"/>
      <c r="J2568" s="2">
        <f t="shared" si="951"/>
        <v>0.16395403903192843</v>
      </c>
      <c r="K2568" s="2">
        <f t="shared" si="952"/>
        <v>0.59589741033374044</v>
      </c>
      <c r="L2568" s="2">
        <f t="shared" si="953"/>
        <v>0</v>
      </c>
      <c r="M2568" s="2">
        <f t="shared" si="954"/>
        <v>0.24014855063433116</v>
      </c>
      <c r="N2568" s="55">
        <v>6578</v>
      </c>
      <c r="O2568" s="55">
        <v>23908</v>
      </c>
      <c r="P2568" s="106"/>
      <c r="Q2568" s="106">
        <v>787</v>
      </c>
      <c r="Y2568" s="55">
        <v>7687</v>
      </c>
      <c r="Z2568" s="55">
        <v>397</v>
      </c>
      <c r="AA2568" s="55">
        <v>535</v>
      </c>
      <c r="AB2568" s="55">
        <v>157</v>
      </c>
      <c r="AC2568" s="55">
        <v>72</v>
      </c>
      <c r="AG2568" s="7">
        <f>IF(Q2568&gt;0,RANK(Q2568,(N2568:P2568,Q2568:AE2568)),0)</f>
        <v>4</v>
      </c>
      <c r="AH2568" s="7">
        <f>IF(R2568&gt;0,RANK(R2568,(N2568:P2568,Q2568:AE2568)),0)</f>
        <v>0</v>
      </c>
      <c r="AI2568" s="7">
        <f>IF(T2568&gt;0,RANK(T2568,(N2568:P2568,Q2568:AE2568)),0)</f>
        <v>0</v>
      </c>
      <c r="AJ2568" s="7">
        <f>IF(S2568&gt;0,RANK(S2568,(N2568:P2568,Q2568:AE2568)),0)</f>
        <v>0</v>
      </c>
      <c r="AK2568" s="2">
        <f t="shared" si="955"/>
        <v>1.9615662620572766E-2</v>
      </c>
      <c r="AL2568" s="2">
        <f t="shared" si="956"/>
        <v>0</v>
      </c>
      <c r="AM2568" s="2">
        <f t="shared" si="957"/>
        <v>0</v>
      </c>
      <c r="AN2568" s="2">
        <f t="shared" si="958"/>
        <v>0</v>
      </c>
      <c r="AP2568" t="s">
        <v>1269</v>
      </c>
      <c r="AQ2568" t="s">
        <v>1950</v>
      </c>
      <c r="AT2568">
        <v>2</v>
      </c>
      <c r="AU2568" s="95">
        <v>22</v>
      </c>
      <c r="AV2568" s="97">
        <v>63</v>
      </c>
      <c r="AW2568" s="100">
        <f t="shared" si="959"/>
        <v>22063</v>
      </c>
      <c r="AY2568" s="7" t="s">
        <v>1409</v>
      </c>
    </row>
    <row r="2569" spans="1:51" ht="13" hidden="1" customHeight="1" outlineLevel="1">
      <c r="A2569" t="s">
        <v>584</v>
      </c>
      <c r="B2569" t="s">
        <v>1950</v>
      </c>
      <c r="C2569" s="1">
        <f t="shared" ref="C2569:C2601" si="960">SUM(N2569:AE2569)</f>
        <v>3497</v>
      </c>
      <c r="D2569" s="7">
        <f>IF(N2569&gt;0, RANK(N2569,(N2569:P2569,Q2569:AE2569)),0)</f>
        <v>1</v>
      </c>
      <c r="E2569" s="7">
        <f>IF(O2569&gt;0,RANK(O2569,(N2569:P2569,Q2569:AE2569)),0)</f>
        <v>2</v>
      </c>
      <c r="F2569" s="7">
        <f>IF(P2569&gt;0,RANK(P2569,(N2569:P2569,Q2569:AE2569)),0)</f>
        <v>0</v>
      </c>
      <c r="G2569" s="1">
        <f t="shared" si="949"/>
        <v>1008</v>
      </c>
      <c r="H2569" s="2">
        <f t="shared" si="950"/>
        <v>0.28824706891621388</v>
      </c>
      <c r="I2569" s="2"/>
      <c r="J2569" s="2">
        <f t="shared" si="951"/>
        <v>0.58278524449528168</v>
      </c>
      <c r="K2569" s="2">
        <f t="shared" si="952"/>
        <v>0.29453817557906775</v>
      </c>
      <c r="L2569" s="2">
        <f t="shared" si="953"/>
        <v>0</v>
      </c>
      <c r="M2569" s="2">
        <f t="shared" si="954"/>
        <v>0.12267657992565056</v>
      </c>
      <c r="N2569" s="55">
        <v>2038</v>
      </c>
      <c r="O2569" s="55">
        <v>1030</v>
      </c>
      <c r="P2569" s="106"/>
      <c r="Q2569" s="106">
        <v>25</v>
      </c>
      <c r="Y2569" s="55">
        <v>266</v>
      </c>
      <c r="Z2569" s="55">
        <v>48</v>
      </c>
      <c r="AA2569" s="55">
        <v>49</v>
      </c>
      <c r="AB2569" s="55">
        <v>36</v>
      </c>
      <c r="AC2569" s="55">
        <v>5</v>
      </c>
      <c r="AG2569" s="7">
        <f>IF(Q2569&gt;0,RANK(Q2569,(N2569:P2569,Q2569:AE2569)),0)</f>
        <v>7</v>
      </c>
      <c r="AH2569" s="7">
        <f>IF(R2569&gt;0,RANK(R2569,(N2569:P2569,Q2569:AE2569)),0)</f>
        <v>0</v>
      </c>
      <c r="AI2569" s="7">
        <f>IF(T2569&gt;0,RANK(T2569,(N2569:P2569,Q2569:AE2569)),0)</f>
        <v>0</v>
      </c>
      <c r="AJ2569" s="7">
        <f>IF(S2569&gt;0,RANK(S2569,(N2569:P2569,Q2569:AE2569)),0)</f>
        <v>0</v>
      </c>
      <c r="AK2569" s="2">
        <f t="shared" si="955"/>
        <v>7.1489848441521307E-3</v>
      </c>
      <c r="AL2569" s="2">
        <f t="shared" si="956"/>
        <v>0</v>
      </c>
      <c r="AM2569" s="2">
        <f t="shared" si="957"/>
        <v>0</v>
      </c>
      <c r="AN2569" s="2">
        <f t="shared" si="958"/>
        <v>0</v>
      </c>
      <c r="AP2569" t="s">
        <v>584</v>
      </c>
      <c r="AQ2569" t="s">
        <v>1950</v>
      </c>
      <c r="AT2569">
        <v>2</v>
      </c>
      <c r="AU2569" s="95">
        <v>22</v>
      </c>
      <c r="AV2569" s="97">
        <v>65</v>
      </c>
      <c r="AW2569" s="100">
        <f t="shared" si="959"/>
        <v>22065</v>
      </c>
      <c r="AY2569" s="7" t="s">
        <v>1409</v>
      </c>
    </row>
    <row r="2570" spans="1:51" ht="13" hidden="1" customHeight="1" outlineLevel="1">
      <c r="A2570" t="s">
        <v>1888</v>
      </c>
      <c r="B2570" t="s">
        <v>1950</v>
      </c>
      <c r="C2570" s="1">
        <f t="shared" si="960"/>
        <v>8747</v>
      </c>
      <c r="D2570" s="7">
        <f>IF(N2570&gt;0, RANK(N2570,(N2570:P2570,Q2570:AE2570)),0)</f>
        <v>1</v>
      </c>
      <c r="E2570" s="7">
        <f>IF(O2570&gt;0,RANK(O2570,(N2570:P2570,Q2570:AE2570)),0)</f>
        <v>2</v>
      </c>
      <c r="F2570" s="7">
        <f>IF(P2570&gt;0,RANK(P2570,(N2570:P2570,Q2570:AE2570)),0)</f>
        <v>0</v>
      </c>
      <c r="G2570" s="1">
        <f t="shared" si="949"/>
        <v>987</v>
      </c>
      <c r="H2570" s="2">
        <f t="shared" si="950"/>
        <v>0.11283868755001715</v>
      </c>
      <c r="I2570" s="2"/>
      <c r="J2570" s="2">
        <f t="shared" si="951"/>
        <v>0.48165085172058991</v>
      </c>
      <c r="K2570" s="2">
        <f t="shared" si="952"/>
        <v>0.36881216417057278</v>
      </c>
      <c r="L2570" s="2">
        <f t="shared" si="953"/>
        <v>0</v>
      </c>
      <c r="M2570" s="2">
        <f t="shared" si="954"/>
        <v>0.14953698410883726</v>
      </c>
      <c r="N2570" s="55">
        <v>4213</v>
      </c>
      <c r="O2570" s="55">
        <v>3226</v>
      </c>
      <c r="P2570" s="106"/>
      <c r="Q2570" s="106">
        <v>51</v>
      </c>
      <c r="Y2570" s="55">
        <v>978</v>
      </c>
      <c r="Z2570" s="55">
        <v>121</v>
      </c>
      <c r="AA2570" s="55">
        <v>124</v>
      </c>
      <c r="AB2570" s="55">
        <v>23</v>
      </c>
      <c r="AC2570" s="55">
        <v>11</v>
      </c>
      <c r="AG2570" s="7">
        <f>IF(Q2570&gt;0,RANK(Q2570,(N2570:P2570,Q2570:AE2570)),0)</f>
        <v>6</v>
      </c>
      <c r="AH2570" s="7">
        <f>IF(R2570&gt;0,RANK(R2570,(N2570:P2570,Q2570:AE2570)),0)</f>
        <v>0</v>
      </c>
      <c r="AI2570" s="7">
        <f>IF(T2570&gt;0,RANK(T2570,(N2570:P2570,Q2570:AE2570)),0)</f>
        <v>0</v>
      </c>
      <c r="AJ2570" s="7">
        <f>IF(S2570&gt;0,RANK(S2570,(N2570:P2570,Q2570:AE2570)),0)</f>
        <v>0</v>
      </c>
      <c r="AK2570" s="2">
        <f t="shared" si="955"/>
        <v>5.8305704813078766E-3</v>
      </c>
      <c r="AL2570" s="2">
        <f t="shared" si="956"/>
        <v>0</v>
      </c>
      <c r="AM2570" s="2">
        <f t="shared" si="957"/>
        <v>0</v>
      </c>
      <c r="AN2570" s="2">
        <f t="shared" si="958"/>
        <v>0</v>
      </c>
      <c r="AP2570" t="s">
        <v>1888</v>
      </c>
      <c r="AQ2570" t="s">
        <v>1950</v>
      </c>
      <c r="AT2570">
        <v>2</v>
      </c>
      <c r="AU2570" s="95">
        <v>22</v>
      </c>
      <c r="AV2570" s="97">
        <v>67</v>
      </c>
      <c r="AW2570" s="100">
        <f t="shared" si="959"/>
        <v>22067</v>
      </c>
      <c r="AY2570" s="7" t="s">
        <v>1409</v>
      </c>
    </row>
    <row r="2571" spans="1:51" ht="13" hidden="1" customHeight="1" outlineLevel="1">
      <c r="A2571" t="s">
        <v>2013</v>
      </c>
      <c r="B2571" t="s">
        <v>1950</v>
      </c>
      <c r="C2571" s="1">
        <f t="shared" si="960"/>
        <v>12620</v>
      </c>
      <c r="D2571" s="7">
        <f>IF(N2571&gt;0, RANK(N2571,(N2571:P2571,Q2571:AE2571)),0)</f>
        <v>1</v>
      </c>
      <c r="E2571" s="7">
        <f>IF(O2571&gt;0,RANK(O2571,(N2571:P2571,Q2571:AE2571)),0)</f>
        <v>2</v>
      </c>
      <c r="F2571" s="7">
        <f>IF(P2571&gt;0,RANK(P2571,(N2571:P2571,Q2571:AE2571)),0)</f>
        <v>0</v>
      </c>
      <c r="G2571" s="1">
        <f t="shared" si="949"/>
        <v>349</v>
      </c>
      <c r="H2571" s="2">
        <f t="shared" si="950"/>
        <v>2.7654516640253566E-2</v>
      </c>
      <c r="I2571" s="2"/>
      <c r="J2571" s="2">
        <f t="shared" si="951"/>
        <v>0.44912836767036451</v>
      </c>
      <c r="K2571" s="2">
        <f t="shared" si="952"/>
        <v>0.42147385103011092</v>
      </c>
      <c r="L2571" s="2">
        <f t="shared" si="953"/>
        <v>0</v>
      </c>
      <c r="M2571" s="2">
        <f t="shared" si="954"/>
        <v>0.12939778129952451</v>
      </c>
      <c r="N2571" s="55">
        <v>5668</v>
      </c>
      <c r="O2571" s="55">
        <v>5319</v>
      </c>
      <c r="P2571" s="106"/>
      <c r="Q2571" s="106">
        <v>98</v>
      </c>
      <c r="Y2571" s="55">
        <v>1134</v>
      </c>
      <c r="Z2571" s="55">
        <v>129</v>
      </c>
      <c r="AA2571" s="55">
        <v>164</v>
      </c>
      <c r="AB2571" s="55">
        <v>75</v>
      </c>
      <c r="AC2571" s="55">
        <v>33</v>
      </c>
      <c r="AG2571" s="7">
        <f>IF(Q2571&gt;0,RANK(Q2571,(N2571:P2571,Q2571:AE2571)),0)</f>
        <v>6</v>
      </c>
      <c r="AH2571" s="7">
        <f>IF(R2571&gt;0,RANK(R2571,(N2571:P2571,Q2571:AE2571)),0)</f>
        <v>0</v>
      </c>
      <c r="AI2571" s="7">
        <f>IF(T2571&gt;0,RANK(T2571,(N2571:P2571,Q2571:AE2571)),0)</f>
        <v>0</v>
      </c>
      <c r="AJ2571" s="7">
        <f>IF(S2571&gt;0,RANK(S2571,(N2571:P2571,Q2571:AE2571)),0)</f>
        <v>0</v>
      </c>
      <c r="AK2571" s="2">
        <f t="shared" si="955"/>
        <v>7.7654516640253569E-3</v>
      </c>
      <c r="AL2571" s="2">
        <f t="shared" si="956"/>
        <v>0</v>
      </c>
      <c r="AM2571" s="2">
        <f t="shared" si="957"/>
        <v>0</v>
      </c>
      <c r="AN2571" s="2">
        <f t="shared" si="958"/>
        <v>0</v>
      </c>
      <c r="AP2571" t="s">
        <v>2013</v>
      </c>
      <c r="AQ2571" t="s">
        <v>1950</v>
      </c>
      <c r="AT2571">
        <v>2</v>
      </c>
      <c r="AU2571" s="95">
        <v>22</v>
      </c>
      <c r="AV2571" s="97">
        <v>69</v>
      </c>
      <c r="AW2571" s="100">
        <f t="shared" si="959"/>
        <v>22069</v>
      </c>
      <c r="AY2571" s="7" t="s">
        <v>1409</v>
      </c>
    </row>
    <row r="2572" spans="1:51" ht="13" hidden="1" customHeight="1" outlineLevel="1">
      <c r="A2572" t="s">
        <v>2027</v>
      </c>
      <c r="B2572" t="s">
        <v>1950</v>
      </c>
      <c r="C2572" s="1">
        <f t="shared" si="960"/>
        <v>114688</v>
      </c>
      <c r="D2572" s="7">
        <f>IF(N2572&gt;0, RANK(N2572,(N2572:P2572,Q2572:AE2572)),0)</f>
        <v>1</v>
      </c>
      <c r="E2572" s="7">
        <f>IF(O2572&gt;0,RANK(O2572,(N2572:P2572,Q2572:AE2572)),0)</f>
        <v>2</v>
      </c>
      <c r="F2572" s="7">
        <f>IF(P2572&gt;0,RANK(P2572,(N2572:P2572,Q2572:AE2572)),0)</f>
        <v>0</v>
      </c>
      <c r="G2572" s="1">
        <f t="shared" si="949"/>
        <v>79867</v>
      </c>
      <c r="H2572" s="2">
        <f t="shared" si="950"/>
        <v>0.6963849748883929</v>
      </c>
      <c r="I2572" s="2"/>
      <c r="J2572" s="2">
        <f t="shared" si="951"/>
        <v>0.8274623325892857</v>
      </c>
      <c r="K2572" s="2">
        <f t="shared" si="952"/>
        <v>0.13107735770089285</v>
      </c>
      <c r="L2572" s="2">
        <f t="shared" si="953"/>
        <v>0</v>
      </c>
      <c r="M2572" s="2">
        <f t="shared" si="954"/>
        <v>4.1460309709821452E-2</v>
      </c>
      <c r="N2572" s="55">
        <v>94900</v>
      </c>
      <c r="O2572" s="55">
        <v>15033</v>
      </c>
      <c r="P2572" s="106"/>
      <c r="Q2572" s="106">
        <v>716</v>
      </c>
      <c r="Y2572" s="55">
        <v>2941</v>
      </c>
      <c r="Z2572" s="55">
        <v>415</v>
      </c>
      <c r="AA2572" s="55">
        <v>279</v>
      </c>
      <c r="AB2572" s="55">
        <v>144</v>
      </c>
      <c r="AC2572" s="55">
        <v>260</v>
      </c>
      <c r="AG2572" s="7">
        <f>IF(Q2572&gt;0,RANK(Q2572,(N2572:P2572,Q2572:AE2572)),0)</f>
        <v>4</v>
      </c>
      <c r="AH2572" s="7">
        <f>IF(R2572&gt;0,RANK(R2572,(N2572:P2572,Q2572:AE2572)),0)</f>
        <v>0</v>
      </c>
      <c r="AI2572" s="7">
        <f>IF(T2572&gt;0,RANK(T2572,(N2572:P2572,Q2572:AE2572)),0)</f>
        <v>0</v>
      </c>
      <c r="AJ2572" s="7">
        <f>IF(S2572&gt;0,RANK(S2572,(N2572:P2572,Q2572:AE2572)),0)</f>
        <v>0</v>
      </c>
      <c r="AK2572" s="2">
        <f t="shared" si="955"/>
        <v>6.2430245535714289E-3</v>
      </c>
      <c r="AL2572" s="2">
        <f t="shared" si="956"/>
        <v>0</v>
      </c>
      <c r="AM2572" s="2">
        <f t="shared" si="957"/>
        <v>0</v>
      </c>
      <c r="AN2572" s="2">
        <f t="shared" si="958"/>
        <v>0</v>
      </c>
      <c r="AP2572" t="s">
        <v>2027</v>
      </c>
      <c r="AQ2572" t="s">
        <v>1950</v>
      </c>
      <c r="AT2572">
        <v>2</v>
      </c>
      <c r="AU2572" s="95">
        <v>22</v>
      </c>
      <c r="AV2572" s="97">
        <v>71</v>
      </c>
      <c r="AW2572" s="100">
        <f t="shared" si="959"/>
        <v>22071</v>
      </c>
      <c r="AY2572" s="7" t="s">
        <v>1409</v>
      </c>
    </row>
    <row r="2573" spans="1:51" ht="13" hidden="1" customHeight="1" outlineLevel="1">
      <c r="A2573" t="s">
        <v>1182</v>
      </c>
      <c r="B2573" t="s">
        <v>1950</v>
      </c>
      <c r="C2573" s="1">
        <f t="shared" si="960"/>
        <v>47697</v>
      </c>
      <c r="D2573" s="7">
        <f>IF(N2573&gt;0, RANK(N2573,(N2573:P2573,Q2573:AE2573)),0)</f>
        <v>2</v>
      </c>
      <c r="E2573" s="7">
        <f>IF(O2573&gt;0,RANK(O2573,(N2573:P2573,Q2573:AE2573)),0)</f>
        <v>1</v>
      </c>
      <c r="F2573" s="7">
        <f>IF(P2573&gt;0,RANK(P2573,(N2573:P2573,Q2573:AE2573)),0)</f>
        <v>0</v>
      </c>
      <c r="G2573" s="1">
        <f t="shared" si="949"/>
        <v>2907</v>
      </c>
      <c r="H2573" s="2">
        <f t="shared" si="950"/>
        <v>6.0947229385495946E-2</v>
      </c>
      <c r="I2573" s="2"/>
      <c r="J2573" s="2">
        <f t="shared" si="951"/>
        <v>0.3813028073044426</v>
      </c>
      <c r="K2573" s="2">
        <f t="shared" si="952"/>
        <v>0.44225003668993856</v>
      </c>
      <c r="L2573" s="2">
        <f t="shared" si="953"/>
        <v>0</v>
      </c>
      <c r="M2573" s="2">
        <f t="shared" si="954"/>
        <v>0.17644715600561878</v>
      </c>
      <c r="N2573" s="55">
        <v>18187</v>
      </c>
      <c r="O2573" s="55">
        <v>21094</v>
      </c>
      <c r="P2573" s="106"/>
      <c r="Q2573" s="106">
        <v>296</v>
      </c>
      <c r="Y2573" s="55">
        <v>7170</v>
      </c>
      <c r="Z2573" s="55">
        <v>319</v>
      </c>
      <c r="AA2573" s="55">
        <v>455</v>
      </c>
      <c r="AB2573" s="55">
        <v>109</v>
      </c>
      <c r="AC2573" s="55">
        <v>67</v>
      </c>
      <c r="AG2573" s="7">
        <f>IF(Q2573&gt;0,RANK(Q2573,(N2573:P2573,Q2573:AE2573)),0)</f>
        <v>6</v>
      </c>
      <c r="AH2573" s="7">
        <f>IF(R2573&gt;0,RANK(R2573,(N2573:P2573,Q2573:AE2573)),0)</f>
        <v>0</v>
      </c>
      <c r="AI2573" s="7">
        <f>IF(T2573&gt;0,RANK(T2573,(N2573:P2573,Q2573:AE2573)),0)</f>
        <v>0</v>
      </c>
      <c r="AJ2573" s="7">
        <f>IF(S2573&gt;0,RANK(S2573,(N2573:P2573,Q2573:AE2573)),0)</f>
        <v>0</v>
      </c>
      <c r="AK2573" s="2">
        <f t="shared" si="955"/>
        <v>6.205841038220433E-3</v>
      </c>
      <c r="AL2573" s="2">
        <f t="shared" si="956"/>
        <v>0</v>
      </c>
      <c r="AM2573" s="2">
        <f t="shared" si="957"/>
        <v>0</v>
      </c>
      <c r="AN2573" s="2">
        <f t="shared" si="958"/>
        <v>0</v>
      </c>
      <c r="AP2573" t="s">
        <v>1182</v>
      </c>
      <c r="AQ2573" t="s">
        <v>1950</v>
      </c>
      <c r="AT2573">
        <v>2</v>
      </c>
      <c r="AU2573" s="95">
        <v>22</v>
      </c>
      <c r="AV2573" s="97">
        <v>73</v>
      </c>
      <c r="AW2573" s="100">
        <f t="shared" si="959"/>
        <v>22073</v>
      </c>
      <c r="AY2573" s="7" t="s">
        <v>1409</v>
      </c>
    </row>
    <row r="2574" spans="1:51" ht="13" hidden="1" customHeight="1" outlineLevel="1">
      <c r="A2574" t="s">
        <v>2498</v>
      </c>
      <c r="B2574" t="s">
        <v>1950</v>
      </c>
      <c r="C2574" s="1">
        <f t="shared" si="960"/>
        <v>8694</v>
      </c>
      <c r="D2574" s="7">
        <f>IF(N2574&gt;0, RANK(N2574,(N2574:P2574,Q2574:AE2574)),0)</f>
        <v>1</v>
      </c>
      <c r="E2574" s="7">
        <f>IF(O2574&gt;0,RANK(O2574,(N2574:P2574,Q2574:AE2574)),0)</f>
        <v>2</v>
      </c>
      <c r="F2574" s="7">
        <f>IF(P2574&gt;0,RANK(P2574,(N2574:P2574,Q2574:AE2574)),0)</f>
        <v>0</v>
      </c>
      <c r="G2574" s="1">
        <f t="shared" si="949"/>
        <v>528</v>
      </c>
      <c r="H2574" s="2">
        <f t="shared" si="950"/>
        <v>6.073153899240856E-2</v>
      </c>
      <c r="I2574" s="2"/>
      <c r="J2574" s="2">
        <f t="shared" si="951"/>
        <v>0.42673107890499196</v>
      </c>
      <c r="K2574" s="2">
        <f t="shared" si="952"/>
        <v>0.36599953991258338</v>
      </c>
      <c r="L2574" s="2">
        <f t="shared" si="953"/>
        <v>0</v>
      </c>
      <c r="M2574" s="2">
        <f t="shared" si="954"/>
        <v>0.20726938118242466</v>
      </c>
      <c r="N2574" s="55">
        <v>3710</v>
      </c>
      <c r="O2574" s="55">
        <v>3182</v>
      </c>
      <c r="P2574" s="106"/>
      <c r="Q2574" s="106">
        <v>92</v>
      </c>
      <c r="Y2574" s="55">
        <v>1441</v>
      </c>
      <c r="Z2574" s="55">
        <v>66</v>
      </c>
      <c r="AA2574" s="55">
        <v>148</v>
      </c>
      <c r="AB2574" s="55">
        <v>45</v>
      </c>
      <c r="AC2574" s="55">
        <v>10</v>
      </c>
      <c r="AG2574" s="7">
        <f>IF(Q2574&gt;0,RANK(Q2574,(N2574:P2574,Q2574:AE2574)),0)</f>
        <v>5</v>
      </c>
      <c r="AH2574" s="7">
        <f>IF(R2574&gt;0,RANK(R2574,(N2574:P2574,Q2574:AE2574)),0)</f>
        <v>0</v>
      </c>
      <c r="AI2574" s="7">
        <f>IF(T2574&gt;0,RANK(T2574,(N2574:P2574,Q2574:AE2574)),0)</f>
        <v>0</v>
      </c>
      <c r="AJ2574" s="7">
        <f>IF(S2574&gt;0,RANK(S2574,(N2574:P2574,Q2574:AE2574)),0)</f>
        <v>0</v>
      </c>
      <c r="AK2574" s="2">
        <f t="shared" si="955"/>
        <v>1.0582010582010581E-2</v>
      </c>
      <c r="AL2574" s="2">
        <f t="shared" si="956"/>
        <v>0</v>
      </c>
      <c r="AM2574" s="2">
        <f t="shared" si="957"/>
        <v>0</v>
      </c>
      <c r="AN2574" s="2">
        <f t="shared" si="958"/>
        <v>0</v>
      </c>
      <c r="AP2574" t="s">
        <v>2498</v>
      </c>
      <c r="AQ2574" t="s">
        <v>1950</v>
      </c>
      <c r="AT2574">
        <v>2</v>
      </c>
      <c r="AU2574" s="95">
        <v>22</v>
      </c>
      <c r="AV2574" s="97">
        <v>75</v>
      </c>
      <c r="AW2574" s="100">
        <f t="shared" si="959"/>
        <v>22075</v>
      </c>
      <c r="AY2574" s="7" t="s">
        <v>1409</v>
      </c>
    </row>
    <row r="2575" spans="1:51" ht="13" hidden="1" customHeight="1" outlineLevel="1">
      <c r="A2575" t="s">
        <v>1773</v>
      </c>
      <c r="B2575" t="s">
        <v>1950</v>
      </c>
      <c r="C2575" s="1">
        <f t="shared" si="960"/>
        <v>9514</v>
      </c>
      <c r="D2575" s="7">
        <f>IF(N2575&gt;0, RANK(N2575,(N2575:P2575,Q2575:AE2575)),0)</f>
        <v>1</v>
      </c>
      <c r="E2575" s="7">
        <f>IF(O2575&gt;0,RANK(O2575,(N2575:P2575,Q2575:AE2575)),0)</f>
        <v>2</v>
      </c>
      <c r="F2575" s="7">
        <f>IF(P2575&gt;0,RANK(P2575,(N2575:P2575,Q2575:AE2575)),0)</f>
        <v>0</v>
      </c>
      <c r="G2575" s="1">
        <f t="shared" si="949"/>
        <v>1248</v>
      </c>
      <c r="H2575" s="2">
        <f t="shared" si="950"/>
        <v>0.13117511036367457</v>
      </c>
      <c r="I2575" s="2"/>
      <c r="J2575" s="2">
        <f t="shared" si="951"/>
        <v>0.49852848433886904</v>
      </c>
      <c r="K2575" s="2">
        <f t="shared" si="952"/>
        <v>0.36735337397519446</v>
      </c>
      <c r="L2575" s="2">
        <f t="shared" si="953"/>
        <v>0</v>
      </c>
      <c r="M2575" s="2">
        <f t="shared" si="954"/>
        <v>0.13411814168593644</v>
      </c>
      <c r="N2575" s="55">
        <v>4743</v>
      </c>
      <c r="O2575" s="55">
        <v>3495</v>
      </c>
      <c r="P2575" s="106"/>
      <c r="Q2575" s="106">
        <v>70</v>
      </c>
      <c r="Y2575" s="55">
        <v>906</v>
      </c>
      <c r="Z2575" s="55">
        <v>122</v>
      </c>
      <c r="AA2575" s="55">
        <v>100</v>
      </c>
      <c r="AB2575" s="55">
        <v>56</v>
      </c>
      <c r="AC2575" s="55">
        <v>22</v>
      </c>
      <c r="AG2575" s="7">
        <f>IF(Q2575&gt;0,RANK(Q2575,(N2575:P2575,Q2575:AE2575)),0)</f>
        <v>6</v>
      </c>
      <c r="AH2575" s="7">
        <f>IF(R2575&gt;0,RANK(R2575,(N2575:P2575,Q2575:AE2575)),0)</f>
        <v>0</v>
      </c>
      <c r="AI2575" s="7">
        <f>IF(T2575&gt;0,RANK(T2575,(N2575:P2575,Q2575:AE2575)),0)</f>
        <v>0</v>
      </c>
      <c r="AJ2575" s="7">
        <f>IF(S2575&gt;0,RANK(S2575,(N2575:P2575,Q2575:AE2575)),0)</f>
        <v>0</v>
      </c>
      <c r="AK2575" s="2">
        <f t="shared" si="955"/>
        <v>7.3575783056548244E-3</v>
      </c>
      <c r="AL2575" s="2">
        <f t="shared" si="956"/>
        <v>0</v>
      </c>
      <c r="AM2575" s="2">
        <f t="shared" si="957"/>
        <v>0</v>
      </c>
      <c r="AN2575" s="2">
        <f t="shared" si="958"/>
        <v>0</v>
      </c>
      <c r="AP2575" t="s">
        <v>1773</v>
      </c>
      <c r="AQ2575" t="s">
        <v>1950</v>
      </c>
      <c r="AT2575">
        <v>2</v>
      </c>
      <c r="AU2575" s="95">
        <v>22</v>
      </c>
      <c r="AV2575" s="97">
        <v>77</v>
      </c>
      <c r="AW2575" s="100">
        <f t="shared" si="959"/>
        <v>22077</v>
      </c>
      <c r="AY2575" s="7" t="s">
        <v>1409</v>
      </c>
    </row>
    <row r="2576" spans="1:51" ht="13" hidden="1" customHeight="1" outlineLevel="1">
      <c r="A2576" t="s">
        <v>1724</v>
      </c>
      <c r="B2576" t="s">
        <v>1950</v>
      </c>
      <c r="C2576" s="1">
        <f t="shared" si="960"/>
        <v>44371</v>
      </c>
      <c r="D2576" s="7">
        <f>IF(N2576&gt;0, RANK(N2576,(N2576:P2576,Q2576:AE2576)),0)</f>
        <v>2</v>
      </c>
      <c r="E2576" s="7">
        <f>IF(O2576&gt;0,RANK(O2576,(N2576:P2576,Q2576:AE2576)),0)</f>
        <v>1</v>
      </c>
      <c r="F2576" s="7">
        <f>IF(P2576&gt;0,RANK(P2576,(N2576:P2576,Q2576:AE2576)),0)</f>
        <v>0</v>
      </c>
      <c r="G2576" s="1">
        <f t="shared" si="949"/>
        <v>4220</v>
      </c>
      <c r="H2576" s="2">
        <f t="shared" si="950"/>
        <v>9.5107164589484122E-2</v>
      </c>
      <c r="I2576" s="2"/>
      <c r="J2576" s="2">
        <f t="shared" si="951"/>
        <v>0.34705100178044218</v>
      </c>
      <c r="K2576" s="2">
        <f t="shared" si="952"/>
        <v>0.44215816636992633</v>
      </c>
      <c r="L2576" s="2">
        <f t="shared" si="953"/>
        <v>0</v>
      </c>
      <c r="M2576" s="2">
        <f t="shared" si="954"/>
        <v>0.21079083184963143</v>
      </c>
      <c r="N2576" s="55">
        <v>15399</v>
      </c>
      <c r="O2576" s="55">
        <v>19619</v>
      </c>
      <c r="P2576" s="106"/>
      <c r="Q2576" s="106">
        <v>389</v>
      </c>
      <c r="Y2576" s="55">
        <v>7688</v>
      </c>
      <c r="Z2576" s="55">
        <v>392</v>
      </c>
      <c r="AA2576" s="55">
        <v>599</v>
      </c>
      <c r="AB2576" s="55">
        <v>162</v>
      </c>
      <c r="AC2576" s="55">
        <v>123</v>
      </c>
      <c r="AG2576" s="7">
        <f>IF(Q2576&gt;0,RANK(Q2576,(N2576:P2576,Q2576:AE2576)),0)</f>
        <v>6</v>
      </c>
      <c r="AH2576" s="7">
        <f>IF(R2576&gt;0,RANK(R2576,(N2576:P2576,Q2576:AE2576)),0)</f>
        <v>0</v>
      </c>
      <c r="AI2576" s="7">
        <f>IF(T2576&gt;0,RANK(T2576,(N2576:P2576,Q2576:AE2576)),0)</f>
        <v>0</v>
      </c>
      <c r="AJ2576" s="7">
        <f>IF(S2576&gt;0,RANK(S2576,(N2576:P2576,Q2576:AE2576)),0)</f>
        <v>0</v>
      </c>
      <c r="AK2576" s="2">
        <f t="shared" si="955"/>
        <v>8.7669874467557647E-3</v>
      </c>
      <c r="AL2576" s="2">
        <f t="shared" si="956"/>
        <v>0</v>
      </c>
      <c r="AM2576" s="2">
        <f t="shared" si="957"/>
        <v>0</v>
      </c>
      <c r="AN2576" s="2">
        <f t="shared" si="958"/>
        <v>0</v>
      </c>
      <c r="AP2576" t="s">
        <v>1724</v>
      </c>
      <c r="AQ2576" t="s">
        <v>1950</v>
      </c>
      <c r="AT2576">
        <v>2</v>
      </c>
      <c r="AU2576" s="95">
        <v>22</v>
      </c>
      <c r="AV2576" s="97">
        <v>79</v>
      </c>
      <c r="AW2576" s="100">
        <f t="shared" si="959"/>
        <v>22079</v>
      </c>
      <c r="AY2576" s="7" t="s">
        <v>1409</v>
      </c>
    </row>
    <row r="2577" spans="1:51" ht="13" hidden="1" customHeight="1" outlineLevel="1">
      <c r="A2577" t="s">
        <v>929</v>
      </c>
      <c r="B2577" t="s">
        <v>1950</v>
      </c>
      <c r="C2577" s="1">
        <f t="shared" si="960"/>
        <v>2926</v>
      </c>
      <c r="D2577" s="7">
        <f>IF(N2577&gt;0, RANK(N2577,(N2577:P2577,Q2577:AE2577)),0)</f>
        <v>1</v>
      </c>
      <c r="E2577" s="7">
        <f>IF(O2577&gt;0,RANK(O2577,(N2577:P2577,Q2577:AE2577)),0)</f>
        <v>2</v>
      </c>
      <c r="F2577" s="7">
        <f>IF(P2577&gt;0,RANK(P2577,(N2577:P2577,Q2577:AE2577)),0)</f>
        <v>0</v>
      </c>
      <c r="G2577" s="1">
        <f t="shared" si="949"/>
        <v>198</v>
      </c>
      <c r="H2577" s="2">
        <f t="shared" si="950"/>
        <v>6.7669172932330823E-2</v>
      </c>
      <c r="I2577" s="2"/>
      <c r="J2577" s="2">
        <f t="shared" si="951"/>
        <v>0.44565960355434042</v>
      </c>
      <c r="K2577" s="2">
        <f t="shared" si="952"/>
        <v>0.37799043062200954</v>
      </c>
      <c r="L2577" s="2">
        <f t="shared" si="953"/>
        <v>0</v>
      </c>
      <c r="M2577" s="2">
        <f t="shared" si="954"/>
        <v>0.17634996582365003</v>
      </c>
      <c r="N2577" s="55">
        <v>1304</v>
      </c>
      <c r="O2577" s="55">
        <v>1106</v>
      </c>
      <c r="P2577" s="106"/>
      <c r="Q2577" s="106">
        <v>16</v>
      </c>
      <c r="Y2577" s="55">
        <v>433</v>
      </c>
      <c r="Z2577" s="55">
        <v>27</v>
      </c>
      <c r="AA2577" s="55">
        <v>36</v>
      </c>
      <c r="AB2577" s="55">
        <v>2</v>
      </c>
      <c r="AC2577" s="55">
        <v>2</v>
      </c>
      <c r="AG2577" s="7">
        <f>IF(Q2577&gt;0,RANK(Q2577,(N2577:P2577,Q2577:AE2577)),0)</f>
        <v>6</v>
      </c>
      <c r="AH2577" s="7">
        <f>IF(R2577&gt;0,RANK(R2577,(N2577:P2577,Q2577:AE2577)),0)</f>
        <v>0</v>
      </c>
      <c r="AI2577" s="7">
        <f>IF(T2577&gt;0,RANK(T2577,(N2577:P2577,Q2577:AE2577)),0)</f>
        <v>0</v>
      </c>
      <c r="AJ2577" s="7">
        <f>IF(S2577&gt;0,RANK(S2577,(N2577:P2577,Q2577:AE2577)),0)</f>
        <v>0</v>
      </c>
      <c r="AK2577" s="2">
        <f t="shared" si="955"/>
        <v>5.4682159945317844E-3</v>
      </c>
      <c r="AL2577" s="2">
        <f t="shared" si="956"/>
        <v>0</v>
      </c>
      <c r="AM2577" s="2">
        <f t="shared" si="957"/>
        <v>0</v>
      </c>
      <c r="AN2577" s="2">
        <f t="shared" si="958"/>
        <v>0</v>
      </c>
      <c r="AP2577" t="s">
        <v>929</v>
      </c>
      <c r="AQ2577" t="s">
        <v>1950</v>
      </c>
      <c r="AT2577">
        <v>2</v>
      </c>
      <c r="AU2577" s="95">
        <v>22</v>
      </c>
      <c r="AV2577" s="97">
        <v>81</v>
      </c>
      <c r="AW2577" s="100">
        <f t="shared" si="959"/>
        <v>22081</v>
      </c>
      <c r="AY2577" s="7" t="s">
        <v>1409</v>
      </c>
    </row>
    <row r="2578" spans="1:51" ht="13" hidden="1" customHeight="1" outlineLevel="1">
      <c r="A2578" t="s">
        <v>2480</v>
      </c>
      <c r="B2578" t="s">
        <v>1950</v>
      </c>
      <c r="C2578" s="1">
        <f t="shared" si="960"/>
        <v>7227</v>
      </c>
      <c r="D2578" s="7">
        <f>IF(N2578&gt;0, RANK(N2578,(N2578:P2578,Q2578:AE2578)),0)</f>
        <v>2</v>
      </c>
      <c r="E2578" s="7">
        <f>IF(O2578&gt;0,RANK(O2578,(N2578:P2578,Q2578:AE2578)),0)</f>
        <v>1</v>
      </c>
      <c r="F2578" s="7">
        <f>IF(P2578&gt;0,RANK(P2578,(N2578:P2578,Q2578:AE2578)),0)</f>
        <v>0</v>
      </c>
      <c r="G2578" s="1">
        <f t="shared" si="949"/>
        <v>470</v>
      </c>
      <c r="H2578" s="2">
        <f t="shared" si="950"/>
        <v>6.503390065033901E-2</v>
      </c>
      <c r="I2578" s="2"/>
      <c r="J2578" s="2">
        <f t="shared" si="951"/>
        <v>0.37608966376089664</v>
      </c>
      <c r="K2578" s="2">
        <f t="shared" si="952"/>
        <v>0.44112356441123562</v>
      </c>
      <c r="L2578" s="2">
        <f t="shared" si="953"/>
        <v>0</v>
      </c>
      <c r="M2578" s="2">
        <f t="shared" si="954"/>
        <v>0.18278677182786779</v>
      </c>
      <c r="N2578" s="55">
        <v>2718</v>
      </c>
      <c r="O2578" s="55">
        <v>3188</v>
      </c>
      <c r="P2578" s="106"/>
      <c r="Q2578" s="106">
        <v>58</v>
      </c>
      <c r="Y2578" s="55">
        <v>1024</v>
      </c>
      <c r="Z2578" s="55">
        <v>75</v>
      </c>
      <c r="AA2578" s="55">
        <v>119</v>
      </c>
      <c r="AB2578" s="55">
        <v>30</v>
      </c>
      <c r="AC2578" s="55">
        <v>15</v>
      </c>
      <c r="AG2578" s="7">
        <f>IF(Q2578&gt;0,RANK(Q2578,(N2578:P2578,Q2578:AE2578)),0)</f>
        <v>6</v>
      </c>
      <c r="AH2578" s="7">
        <f>IF(R2578&gt;0,RANK(R2578,(N2578:P2578,Q2578:AE2578)),0)</f>
        <v>0</v>
      </c>
      <c r="AI2578" s="7">
        <f>IF(T2578&gt;0,RANK(T2578,(N2578:P2578,Q2578:AE2578)),0)</f>
        <v>0</v>
      </c>
      <c r="AJ2578" s="7">
        <f>IF(S2578&gt;0,RANK(S2578,(N2578:P2578,Q2578:AE2578)),0)</f>
        <v>0</v>
      </c>
      <c r="AK2578" s="2">
        <f t="shared" si="955"/>
        <v>8.0254600802546015E-3</v>
      </c>
      <c r="AL2578" s="2">
        <f t="shared" si="956"/>
        <v>0</v>
      </c>
      <c r="AM2578" s="2">
        <f t="shared" si="957"/>
        <v>0</v>
      </c>
      <c r="AN2578" s="2">
        <f t="shared" si="958"/>
        <v>0</v>
      </c>
      <c r="AP2578" t="s">
        <v>2480</v>
      </c>
      <c r="AQ2578" t="s">
        <v>1950</v>
      </c>
      <c r="AT2578">
        <v>2</v>
      </c>
      <c r="AU2578" s="95">
        <v>22</v>
      </c>
      <c r="AV2578" s="97">
        <v>83</v>
      </c>
      <c r="AW2578" s="100">
        <f t="shared" si="959"/>
        <v>22083</v>
      </c>
      <c r="AY2578" s="7" t="s">
        <v>1409</v>
      </c>
    </row>
    <row r="2579" spans="1:51" ht="13" hidden="1" customHeight="1" outlineLevel="1">
      <c r="A2579" t="s">
        <v>2458</v>
      </c>
      <c r="B2579" t="s">
        <v>1950</v>
      </c>
      <c r="C2579" s="1">
        <f t="shared" si="960"/>
        <v>7071</v>
      </c>
      <c r="D2579" s="7">
        <f>IF(N2579&gt;0, RANK(N2579,(N2579:P2579,Q2579:AE2579)),0)</f>
        <v>2</v>
      </c>
      <c r="E2579" s="7">
        <f>IF(O2579&gt;0,RANK(O2579,(N2579:P2579,Q2579:AE2579)),0)</f>
        <v>1</v>
      </c>
      <c r="F2579" s="7">
        <f>IF(P2579&gt;0,RANK(P2579,(N2579:P2579,Q2579:AE2579)),0)</f>
        <v>0</v>
      </c>
      <c r="G2579" s="1">
        <f t="shared" si="949"/>
        <v>2490</v>
      </c>
      <c r="H2579" s="2">
        <f t="shared" si="950"/>
        <v>0.35214255409418754</v>
      </c>
      <c r="I2579" s="2"/>
      <c r="J2579" s="2">
        <f t="shared" si="951"/>
        <v>0.22330646301796067</v>
      </c>
      <c r="K2579" s="2">
        <f t="shared" si="952"/>
        <v>0.57544901711214824</v>
      </c>
      <c r="L2579" s="2">
        <f t="shared" si="953"/>
        <v>0</v>
      </c>
      <c r="M2579" s="2">
        <f t="shared" si="954"/>
        <v>0.20124451986989111</v>
      </c>
      <c r="N2579" s="55">
        <v>1579</v>
      </c>
      <c r="O2579" s="55">
        <v>4069</v>
      </c>
      <c r="P2579" s="106"/>
      <c r="Q2579" s="106">
        <v>49</v>
      </c>
      <c r="Y2579" s="55">
        <v>1124</v>
      </c>
      <c r="Z2579" s="55">
        <v>73</v>
      </c>
      <c r="AA2579" s="55">
        <v>126</v>
      </c>
      <c r="AB2579" s="55">
        <v>39</v>
      </c>
      <c r="AC2579" s="55">
        <v>12</v>
      </c>
      <c r="AG2579" s="7">
        <f>IF(Q2579&gt;0,RANK(Q2579,(N2579:P2579,Q2579:AE2579)),0)</f>
        <v>6</v>
      </c>
      <c r="AH2579" s="7">
        <f>IF(R2579&gt;0,RANK(R2579,(N2579:P2579,Q2579:AE2579)),0)</f>
        <v>0</v>
      </c>
      <c r="AI2579" s="7">
        <f>IF(T2579&gt;0,RANK(T2579,(N2579:P2579,Q2579:AE2579)),0)</f>
        <v>0</v>
      </c>
      <c r="AJ2579" s="7">
        <f>IF(S2579&gt;0,RANK(S2579,(N2579:P2579,Q2579:AE2579)),0)</f>
        <v>0</v>
      </c>
      <c r="AK2579" s="2">
        <f t="shared" si="955"/>
        <v>6.9297129118936502E-3</v>
      </c>
      <c r="AL2579" s="2">
        <f t="shared" si="956"/>
        <v>0</v>
      </c>
      <c r="AM2579" s="2">
        <f t="shared" si="957"/>
        <v>0</v>
      </c>
      <c r="AN2579" s="2">
        <f t="shared" si="958"/>
        <v>0</v>
      </c>
      <c r="AP2579" t="s">
        <v>2458</v>
      </c>
      <c r="AQ2579" t="s">
        <v>1950</v>
      </c>
      <c r="AT2579">
        <v>2</v>
      </c>
      <c r="AU2579" s="95">
        <v>22</v>
      </c>
      <c r="AV2579" s="97">
        <v>85</v>
      </c>
      <c r="AW2579" s="100">
        <f t="shared" si="959"/>
        <v>22085</v>
      </c>
      <c r="AY2579" s="7" t="s">
        <v>1409</v>
      </c>
    </row>
    <row r="2580" spans="1:51" ht="13" hidden="1" customHeight="1" outlineLevel="1">
      <c r="A2580" t="s">
        <v>871</v>
      </c>
      <c r="B2580" t="s">
        <v>1950</v>
      </c>
      <c r="C2580" s="1">
        <f t="shared" si="960"/>
        <v>11962</v>
      </c>
      <c r="D2580" s="7">
        <f>IF(N2580&gt;0, RANK(N2580,(N2580:P2580,Q2580:AE2580)),0)</f>
        <v>1</v>
      </c>
      <c r="E2580" s="7">
        <f>IF(O2580&gt;0,RANK(O2580,(N2580:P2580,Q2580:AE2580)),0)</f>
        <v>2</v>
      </c>
      <c r="F2580" s="7">
        <f>IF(P2580&gt;0,RANK(P2580,(N2580:P2580,Q2580:AE2580)),0)</f>
        <v>0</v>
      </c>
      <c r="G2580" s="1">
        <f t="shared" si="949"/>
        <v>1404</v>
      </c>
      <c r="H2580" s="2">
        <f t="shared" si="950"/>
        <v>0.11737167697709414</v>
      </c>
      <c r="I2580" s="2"/>
      <c r="J2580" s="2">
        <f t="shared" si="951"/>
        <v>0.46756395251630162</v>
      </c>
      <c r="K2580" s="2">
        <f t="shared" si="952"/>
        <v>0.35019227553920751</v>
      </c>
      <c r="L2580" s="2">
        <f t="shared" si="953"/>
        <v>0</v>
      </c>
      <c r="M2580" s="2">
        <f t="shared" si="954"/>
        <v>0.18224377194449093</v>
      </c>
      <c r="N2580" s="55">
        <v>5593</v>
      </c>
      <c r="O2580" s="55">
        <v>4189</v>
      </c>
      <c r="P2580" s="106"/>
      <c r="Q2580" s="106">
        <v>194</v>
      </c>
      <c r="Y2580" s="55">
        <v>1568</v>
      </c>
      <c r="Z2580" s="55">
        <v>156</v>
      </c>
      <c r="AA2580" s="55">
        <v>142</v>
      </c>
      <c r="AB2580" s="55">
        <v>61</v>
      </c>
      <c r="AC2580" s="55">
        <v>59</v>
      </c>
      <c r="AG2580" s="7">
        <f>IF(Q2580&gt;0,RANK(Q2580,(N2580:P2580,Q2580:AE2580)),0)</f>
        <v>4</v>
      </c>
      <c r="AH2580" s="7">
        <f>IF(R2580&gt;0,RANK(R2580,(N2580:P2580,Q2580:AE2580)),0)</f>
        <v>0</v>
      </c>
      <c r="AI2580" s="7">
        <f>IF(T2580&gt;0,RANK(T2580,(N2580:P2580,Q2580:AE2580)),0)</f>
        <v>0</v>
      </c>
      <c r="AJ2580" s="7">
        <f>IF(S2580&gt;0,RANK(S2580,(N2580:P2580,Q2580:AE2580)),0)</f>
        <v>0</v>
      </c>
      <c r="AK2580" s="2">
        <f t="shared" si="955"/>
        <v>1.6218023741849188E-2</v>
      </c>
      <c r="AL2580" s="2">
        <f t="shared" si="956"/>
        <v>0</v>
      </c>
      <c r="AM2580" s="2">
        <f t="shared" si="957"/>
        <v>0</v>
      </c>
      <c r="AN2580" s="2">
        <f t="shared" si="958"/>
        <v>0</v>
      </c>
      <c r="AP2580" t="s">
        <v>871</v>
      </c>
      <c r="AQ2580" t="s">
        <v>1950</v>
      </c>
      <c r="AT2580">
        <v>2</v>
      </c>
      <c r="AU2580" s="95">
        <v>22</v>
      </c>
      <c r="AV2580" s="97">
        <v>87</v>
      </c>
      <c r="AW2580" s="100">
        <f t="shared" si="959"/>
        <v>22087</v>
      </c>
      <c r="AY2580" s="7" t="s">
        <v>1409</v>
      </c>
    </row>
    <row r="2581" spans="1:51" ht="13" hidden="1" customHeight="1" outlineLevel="1">
      <c r="A2581" t="s">
        <v>888</v>
      </c>
      <c r="B2581" t="s">
        <v>1950</v>
      </c>
      <c r="C2581" s="1">
        <f t="shared" si="960"/>
        <v>19361</v>
      </c>
      <c r="D2581" s="7">
        <f>IF(N2581&gt;0, RANK(N2581,(N2581:P2581,Q2581:AE2581)),0)</f>
        <v>2</v>
      </c>
      <c r="E2581" s="7">
        <f>IF(O2581&gt;0,RANK(O2581,(N2581:P2581,Q2581:AE2581)),0)</f>
        <v>1</v>
      </c>
      <c r="F2581" s="7">
        <f>IF(P2581&gt;0,RANK(P2581,(N2581:P2581,Q2581:AE2581)),0)</f>
        <v>0</v>
      </c>
      <c r="G2581" s="1">
        <f t="shared" si="949"/>
        <v>522</v>
      </c>
      <c r="H2581" s="2">
        <f t="shared" si="950"/>
        <v>2.6961417282165178E-2</v>
      </c>
      <c r="I2581" s="2"/>
      <c r="J2581" s="2">
        <f t="shared" si="951"/>
        <v>0.39279995867982026</v>
      </c>
      <c r="K2581" s="2">
        <f t="shared" si="952"/>
        <v>0.41976137596198543</v>
      </c>
      <c r="L2581" s="2">
        <f t="shared" si="953"/>
        <v>0</v>
      </c>
      <c r="M2581" s="2">
        <f t="shared" si="954"/>
        <v>0.18743866535819426</v>
      </c>
      <c r="N2581" s="55">
        <v>7605</v>
      </c>
      <c r="O2581" s="55">
        <v>8127</v>
      </c>
      <c r="P2581" s="106"/>
      <c r="Q2581" s="106">
        <v>190</v>
      </c>
      <c r="Y2581" s="55">
        <v>3083</v>
      </c>
      <c r="Z2581" s="55">
        <v>111</v>
      </c>
      <c r="AA2581" s="55">
        <v>168</v>
      </c>
      <c r="AB2581" s="55">
        <v>48</v>
      </c>
      <c r="AC2581" s="55">
        <v>29</v>
      </c>
      <c r="AG2581" s="7">
        <f>IF(Q2581&gt;0,RANK(Q2581,(N2581:P2581,Q2581:AE2581)),0)</f>
        <v>4</v>
      </c>
      <c r="AH2581" s="7">
        <f>IF(R2581&gt;0,RANK(R2581,(N2581:P2581,Q2581:AE2581)),0)</f>
        <v>0</v>
      </c>
      <c r="AI2581" s="7">
        <f>IF(T2581&gt;0,RANK(T2581,(N2581:P2581,Q2581:AE2581)),0)</f>
        <v>0</v>
      </c>
      <c r="AJ2581" s="7">
        <f>IF(S2581&gt;0,RANK(S2581,(N2581:P2581,Q2581:AE2581)),0)</f>
        <v>0</v>
      </c>
      <c r="AK2581" s="2">
        <f t="shared" si="955"/>
        <v>9.8135426889106973E-3</v>
      </c>
      <c r="AL2581" s="2">
        <f t="shared" si="956"/>
        <v>0</v>
      </c>
      <c r="AM2581" s="2">
        <f t="shared" si="957"/>
        <v>0</v>
      </c>
      <c r="AN2581" s="2">
        <f t="shared" si="958"/>
        <v>0</v>
      </c>
      <c r="AP2581" t="s">
        <v>888</v>
      </c>
      <c r="AQ2581" t="s">
        <v>1950</v>
      </c>
      <c r="AT2581">
        <v>2</v>
      </c>
      <c r="AU2581" s="95">
        <v>22</v>
      </c>
      <c r="AV2581" s="97">
        <v>89</v>
      </c>
      <c r="AW2581" s="100">
        <f t="shared" si="959"/>
        <v>22089</v>
      </c>
      <c r="AY2581" s="7" t="s">
        <v>1409</v>
      </c>
    </row>
    <row r="2582" spans="1:51" ht="13" hidden="1" customHeight="1" outlineLevel="1">
      <c r="A2582" t="s">
        <v>856</v>
      </c>
      <c r="B2582" t="s">
        <v>1950</v>
      </c>
      <c r="C2582" s="1">
        <f t="shared" si="960"/>
        <v>4668</v>
      </c>
      <c r="D2582" s="7">
        <f>IF(N2582&gt;0, RANK(N2582,(N2582:P2582,Q2582:AE2582)),0)</f>
        <v>1</v>
      </c>
      <c r="E2582" s="7">
        <f>IF(O2582&gt;0,RANK(O2582,(N2582:P2582,Q2582:AE2582)),0)</f>
        <v>2</v>
      </c>
      <c r="F2582" s="7">
        <f>IF(P2582&gt;0,RANK(P2582,(N2582:P2582,Q2582:AE2582)),0)</f>
        <v>0</v>
      </c>
      <c r="G2582" s="1">
        <f t="shared" si="949"/>
        <v>1468</v>
      </c>
      <c r="H2582" s="2">
        <f t="shared" si="950"/>
        <v>0.31448157669237359</v>
      </c>
      <c r="I2582" s="2"/>
      <c r="J2582" s="2">
        <f t="shared" si="951"/>
        <v>0.59125964010282772</v>
      </c>
      <c r="K2582" s="2">
        <f t="shared" si="952"/>
        <v>0.27677806341045413</v>
      </c>
      <c r="L2582" s="2">
        <f t="shared" si="953"/>
        <v>0</v>
      </c>
      <c r="M2582" s="2">
        <f t="shared" si="954"/>
        <v>0.13196229648671814</v>
      </c>
      <c r="N2582" s="55">
        <v>2760</v>
      </c>
      <c r="O2582" s="55">
        <v>1292</v>
      </c>
      <c r="P2582" s="106"/>
      <c r="Q2582" s="106">
        <v>43</v>
      </c>
      <c r="Y2582" s="55">
        <v>447</v>
      </c>
      <c r="Z2582" s="55">
        <v>60</v>
      </c>
      <c r="AA2582" s="55">
        <v>32</v>
      </c>
      <c r="AB2582" s="55">
        <v>18</v>
      </c>
      <c r="AC2582" s="55">
        <v>16</v>
      </c>
      <c r="AG2582" s="7">
        <f>IF(Q2582&gt;0,RANK(Q2582,(N2582:P2582,Q2582:AE2582)),0)</f>
        <v>5</v>
      </c>
      <c r="AH2582" s="7">
        <f>IF(R2582&gt;0,RANK(R2582,(N2582:P2582,Q2582:AE2582)),0)</f>
        <v>0</v>
      </c>
      <c r="AI2582" s="7">
        <f>IF(T2582&gt;0,RANK(T2582,(N2582:P2582,Q2582:AE2582)),0)</f>
        <v>0</v>
      </c>
      <c r="AJ2582" s="7">
        <f>IF(S2582&gt;0,RANK(S2582,(N2582:P2582,Q2582:AE2582)),0)</f>
        <v>0</v>
      </c>
      <c r="AK2582" s="2">
        <f t="shared" si="955"/>
        <v>9.2116538131962293E-3</v>
      </c>
      <c r="AL2582" s="2">
        <f t="shared" si="956"/>
        <v>0</v>
      </c>
      <c r="AM2582" s="2">
        <f t="shared" si="957"/>
        <v>0</v>
      </c>
      <c r="AN2582" s="2">
        <f t="shared" si="958"/>
        <v>0</v>
      </c>
      <c r="AP2582" t="s">
        <v>856</v>
      </c>
      <c r="AQ2582" t="s">
        <v>1950</v>
      </c>
      <c r="AT2582">
        <v>2</v>
      </c>
      <c r="AU2582" s="95">
        <v>22</v>
      </c>
      <c r="AV2582" s="97">
        <v>91</v>
      </c>
      <c r="AW2582" s="100">
        <f t="shared" si="959"/>
        <v>22091</v>
      </c>
      <c r="AY2582" s="7" t="s">
        <v>1409</v>
      </c>
    </row>
    <row r="2583" spans="1:51" ht="13" hidden="1" customHeight="1" outlineLevel="1">
      <c r="A2583" t="s">
        <v>857</v>
      </c>
      <c r="B2583" t="s">
        <v>1950</v>
      </c>
      <c r="C2583" s="1">
        <f t="shared" si="960"/>
        <v>9935</v>
      </c>
      <c r="D2583" s="7">
        <f>IF(N2583&gt;0, RANK(N2583,(N2583:P2583,Q2583:AE2583)),0)</f>
        <v>1</v>
      </c>
      <c r="E2583" s="7">
        <f>IF(O2583&gt;0,RANK(O2583,(N2583:P2583,Q2583:AE2583)),0)</f>
        <v>2</v>
      </c>
      <c r="F2583" s="7">
        <f>IF(P2583&gt;0,RANK(P2583,(N2583:P2583,Q2583:AE2583)),0)</f>
        <v>0</v>
      </c>
      <c r="G2583" s="1">
        <f t="shared" si="949"/>
        <v>3063</v>
      </c>
      <c r="H2583" s="2">
        <f t="shared" si="950"/>
        <v>0.30830397584297936</v>
      </c>
      <c r="I2583" s="2"/>
      <c r="J2583" s="2">
        <f t="shared" si="951"/>
        <v>0.58721690991444386</v>
      </c>
      <c r="K2583" s="2">
        <f t="shared" si="952"/>
        <v>0.2789129340714645</v>
      </c>
      <c r="L2583" s="2">
        <f t="shared" si="953"/>
        <v>0</v>
      </c>
      <c r="M2583" s="2">
        <f t="shared" si="954"/>
        <v>0.13387015601409163</v>
      </c>
      <c r="N2583" s="55">
        <v>5834</v>
      </c>
      <c r="O2583" s="55">
        <v>2771</v>
      </c>
      <c r="P2583" s="106"/>
      <c r="Q2583" s="106">
        <v>39</v>
      </c>
      <c r="Y2583" s="55">
        <v>1069</v>
      </c>
      <c r="Z2583" s="55">
        <v>92</v>
      </c>
      <c r="AA2583" s="55">
        <v>61</v>
      </c>
      <c r="AB2583" s="55">
        <v>45</v>
      </c>
      <c r="AC2583" s="55">
        <v>24</v>
      </c>
      <c r="AG2583" s="7">
        <f>IF(Q2583&gt;0,RANK(Q2583,(N2583:P2583,Q2583:AE2583)),0)</f>
        <v>7</v>
      </c>
      <c r="AH2583" s="7">
        <f>IF(R2583&gt;0,RANK(R2583,(N2583:P2583,Q2583:AE2583)),0)</f>
        <v>0</v>
      </c>
      <c r="AI2583" s="7">
        <f>IF(T2583&gt;0,RANK(T2583,(N2583:P2583,Q2583:AE2583)),0)</f>
        <v>0</v>
      </c>
      <c r="AJ2583" s="7">
        <f>IF(S2583&gt;0,RANK(S2583,(N2583:P2583,Q2583:AE2583)),0)</f>
        <v>0</v>
      </c>
      <c r="AK2583" s="2">
        <f t="shared" si="955"/>
        <v>3.9255158530447911E-3</v>
      </c>
      <c r="AL2583" s="2">
        <f t="shared" si="956"/>
        <v>0</v>
      </c>
      <c r="AM2583" s="2">
        <f t="shared" si="957"/>
        <v>0</v>
      </c>
      <c r="AN2583" s="2">
        <f t="shared" si="958"/>
        <v>0</v>
      </c>
      <c r="AP2583" t="s">
        <v>857</v>
      </c>
      <c r="AQ2583" t="s">
        <v>1950</v>
      </c>
      <c r="AT2583">
        <v>2</v>
      </c>
      <c r="AU2583" s="95">
        <v>22</v>
      </c>
      <c r="AV2583" s="97">
        <v>93</v>
      </c>
      <c r="AW2583" s="100">
        <f t="shared" si="959"/>
        <v>22093</v>
      </c>
      <c r="AY2583" s="7" t="s">
        <v>1409</v>
      </c>
    </row>
    <row r="2584" spans="1:51" ht="13" hidden="1" customHeight="1" outlineLevel="1">
      <c r="A2584" t="s">
        <v>263</v>
      </c>
      <c r="B2584" t="s">
        <v>1950</v>
      </c>
      <c r="C2584" s="1">
        <f t="shared" si="960"/>
        <v>15388</v>
      </c>
      <c r="D2584" s="7">
        <f>IF(N2584&gt;0, RANK(N2584,(N2584:P2584,Q2584:AE2584)),0)</f>
        <v>1</v>
      </c>
      <c r="E2584" s="7">
        <f>IF(O2584&gt;0,RANK(O2584,(N2584:P2584,Q2584:AE2584)),0)</f>
        <v>2</v>
      </c>
      <c r="F2584" s="7">
        <f>IF(P2584&gt;0,RANK(P2584,(N2584:P2584,Q2584:AE2584)),0)</f>
        <v>0</v>
      </c>
      <c r="G2584" s="1">
        <f t="shared" si="949"/>
        <v>6159</v>
      </c>
      <c r="H2584" s="2">
        <f t="shared" si="950"/>
        <v>0.40024694567195218</v>
      </c>
      <c r="I2584" s="2"/>
      <c r="J2584" s="2">
        <f t="shared" si="951"/>
        <v>0.64173381855991685</v>
      </c>
      <c r="K2584" s="2">
        <f t="shared" si="952"/>
        <v>0.24148687288796464</v>
      </c>
      <c r="L2584" s="2">
        <f t="shared" si="953"/>
        <v>0</v>
      </c>
      <c r="M2584" s="2">
        <f t="shared" si="954"/>
        <v>0.11677930855211852</v>
      </c>
      <c r="N2584" s="55">
        <v>9875</v>
      </c>
      <c r="O2584" s="55">
        <v>3716</v>
      </c>
      <c r="P2584" s="106"/>
      <c r="Q2584" s="106">
        <v>75</v>
      </c>
      <c r="Y2584" s="55">
        <v>1467</v>
      </c>
      <c r="Z2584" s="55">
        <v>111</v>
      </c>
      <c r="AA2584" s="55">
        <v>73</v>
      </c>
      <c r="AB2584" s="55">
        <v>37</v>
      </c>
      <c r="AC2584" s="55">
        <v>34</v>
      </c>
      <c r="AG2584" s="7">
        <f>IF(Q2584&gt;0,RANK(Q2584,(N2584:P2584,Q2584:AE2584)),0)</f>
        <v>5</v>
      </c>
      <c r="AH2584" s="7">
        <f>IF(R2584&gt;0,RANK(R2584,(N2584:P2584,Q2584:AE2584)),0)</f>
        <v>0</v>
      </c>
      <c r="AI2584" s="7">
        <f>IF(T2584&gt;0,RANK(T2584,(N2584:P2584,Q2584:AE2584)),0)</f>
        <v>0</v>
      </c>
      <c r="AJ2584" s="7">
        <f>IF(S2584&gt;0,RANK(S2584,(N2584:P2584,Q2584:AE2584)),0)</f>
        <v>0</v>
      </c>
      <c r="AK2584" s="2">
        <f t="shared" si="955"/>
        <v>4.8739277358981021E-3</v>
      </c>
      <c r="AL2584" s="2">
        <f t="shared" si="956"/>
        <v>0</v>
      </c>
      <c r="AM2584" s="2">
        <f t="shared" si="957"/>
        <v>0</v>
      </c>
      <c r="AN2584" s="2">
        <f t="shared" si="958"/>
        <v>0</v>
      </c>
      <c r="AP2584" t="s">
        <v>263</v>
      </c>
      <c r="AQ2584" t="s">
        <v>1950</v>
      </c>
      <c r="AT2584">
        <v>2</v>
      </c>
      <c r="AU2584" s="95">
        <v>22</v>
      </c>
      <c r="AV2584" s="97">
        <v>95</v>
      </c>
      <c r="AW2584" s="100">
        <f t="shared" si="959"/>
        <v>22095</v>
      </c>
      <c r="AY2584" s="7" t="s">
        <v>1409</v>
      </c>
    </row>
    <row r="2585" spans="1:51" ht="13" hidden="1" customHeight="1" outlineLevel="1">
      <c r="A2585" t="s">
        <v>1362</v>
      </c>
      <c r="B2585" t="s">
        <v>1950</v>
      </c>
      <c r="C2585" s="1">
        <f t="shared" si="960"/>
        <v>32548</v>
      </c>
      <c r="D2585" s="7">
        <f>IF(N2585&gt;0, RANK(N2585,(N2585:P2585,Q2585:AE2585)),0)</f>
        <v>1</v>
      </c>
      <c r="E2585" s="7">
        <f>IF(O2585&gt;0,RANK(O2585,(N2585:P2585,Q2585:AE2585)),0)</f>
        <v>2</v>
      </c>
      <c r="F2585" s="7">
        <f>IF(P2585&gt;0,RANK(P2585,(N2585:P2585,Q2585:AE2585)),0)</f>
        <v>0</v>
      </c>
      <c r="G2585" s="1">
        <f t="shared" si="949"/>
        <v>2907</v>
      </c>
      <c r="H2585" s="2">
        <f t="shared" si="950"/>
        <v>8.9314243578714508E-2</v>
      </c>
      <c r="I2585" s="2"/>
      <c r="J2585" s="2">
        <f t="shared" si="951"/>
        <v>0.46389947154971117</v>
      </c>
      <c r="K2585" s="2">
        <f t="shared" si="952"/>
        <v>0.37458522797099669</v>
      </c>
      <c r="L2585" s="2">
        <f t="shared" si="953"/>
        <v>0</v>
      </c>
      <c r="M2585" s="2">
        <f t="shared" si="954"/>
        <v>0.16151530047929219</v>
      </c>
      <c r="N2585" s="55">
        <v>15099</v>
      </c>
      <c r="O2585" s="55">
        <v>12192</v>
      </c>
      <c r="P2585" s="106"/>
      <c r="Q2585" s="106">
        <v>216</v>
      </c>
      <c r="Y2585" s="55">
        <v>3945</v>
      </c>
      <c r="Z2585" s="55">
        <v>342</v>
      </c>
      <c r="AA2585" s="55">
        <v>249</v>
      </c>
      <c r="AB2585" s="55">
        <v>150</v>
      </c>
      <c r="AC2585" s="55">
        <v>355</v>
      </c>
      <c r="AG2585" s="7">
        <f>IF(Q2585&gt;0,RANK(Q2585,(N2585:P2585,Q2585:AE2585)),0)</f>
        <v>7</v>
      </c>
      <c r="AH2585" s="7">
        <f>IF(R2585&gt;0,RANK(R2585,(N2585:P2585,Q2585:AE2585)),0)</f>
        <v>0</v>
      </c>
      <c r="AI2585" s="7">
        <f>IF(T2585&gt;0,RANK(T2585,(N2585:P2585,Q2585:AE2585)),0)</f>
        <v>0</v>
      </c>
      <c r="AJ2585" s="7">
        <f>IF(S2585&gt;0,RANK(S2585,(N2585:P2585,Q2585:AE2585)),0)</f>
        <v>0</v>
      </c>
      <c r="AK2585" s="2">
        <f t="shared" si="955"/>
        <v>6.636352464053091E-3</v>
      </c>
      <c r="AL2585" s="2">
        <f t="shared" si="956"/>
        <v>0</v>
      </c>
      <c r="AM2585" s="2">
        <f t="shared" si="957"/>
        <v>0</v>
      </c>
      <c r="AN2585" s="2">
        <f t="shared" si="958"/>
        <v>0</v>
      </c>
      <c r="AP2585" t="s">
        <v>1362</v>
      </c>
      <c r="AQ2585" t="s">
        <v>1950</v>
      </c>
      <c r="AT2585">
        <v>2</v>
      </c>
      <c r="AU2585" s="95">
        <v>22</v>
      </c>
      <c r="AV2585" s="97">
        <v>97</v>
      </c>
      <c r="AW2585" s="100">
        <f t="shared" si="959"/>
        <v>22097</v>
      </c>
      <c r="AY2585" s="7" t="s">
        <v>1409</v>
      </c>
    </row>
    <row r="2586" spans="1:51" ht="13" hidden="1" customHeight="1" outlineLevel="1">
      <c r="A2586" t="s">
        <v>2304</v>
      </c>
      <c r="B2586" t="s">
        <v>1950</v>
      </c>
      <c r="C2586" s="1">
        <f t="shared" si="960"/>
        <v>18355</v>
      </c>
      <c r="D2586" s="7">
        <f>IF(N2586&gt;0, RANK(N2586,(N2586:P2586,Q2586:AE2586)),0)</f>
        <v>2</v>
      </c>
      <c r="E2586" s="7">
        <f>IF(O2586&gt;0,RANK(O2586,(N2586:P2586,Q2586:AE2586)),0)</f>
        <v>1</v>
      </c>
      <c r="F2586" s="7">
        <f>IF(P2586&gt;0,RANK(P2586,(N2586:P2586,Q2586:AE2586)),0)</f>
        <v>0</v>
      </c>
      <c r="G2586" s="1">
        <f t="shared" si="949"/>
        <v>885</v>
      </c>
      <c r="H2586" s="2">
        <f t="shared" si="950"/>
        <v>4.8215745028602562E-2</v>
      </c>
      <c r="I2586" s="2"/>
      <c r="J2586" s="2">
        <f t="shared" si="951"/>
        <v>0.36491419231816946</v>
      </c>
      <c r="K2586" s="2">
        <f t="shared" si="952"/>
        <v>0.413129937346772</v>
      </c>
      <c r="L2586" s="2">
        <f t="shared" si="953"/>
        <v>0</v>
      </c>
      <c r="M2586" s="2">
        <f t="shared" si="954"/>
        <v>0.22195587033505854</v>
      </c>
      <c r="N2586" s="55">
        <v>6698</v>
      </c>
      <c r="O2586" s="55">
        <v>7583</v>
      </c>
      <c r="P2586" s="106"/>
      <c r="Q2586" s="106">
        <v>134</v>
      </c>
      <c r="Y2586" s="55">
        <v>3350</v>
      </c>
      <c r="Z2586" s="55">
        <v>232</v>
      </c>
      <c r="AA2586" s="55">
        <v>181</v>
      </c>
      <c r="AB2586" s="55">
        <v>113</v>
      </c>
      <c r="AC2586" s="55">
        <v>64</v>
      </c>
      <c r="AG2586" s="7">
        <f>IF(Q2586&gt;0,RANK(Q2586,(N2586:P2586,Q2586:AE2586)),0)</f>
        <v>6</v>
      </c>
      <c r="AH2586" s="7">
        <f>IF(R2586&gt;0,RANK(R2586,(N2586:P2586,Q2586:AE2586)),0)</f>
        <v>0</v>
      </c>
      <c r="AI2586" s="7">
        <f>IF(T2586&gt;0,RANK(T2586,(N2586:P2586,Q2586:AE2586)),0)</f>
        <v>0</v>
      </c>
      <c r="AJ2586" s="7">
        <f>IF(S2586&gt;0,RANK(S2586,(N2586:P2586,Q2586:AE2586)),0)</f>
        <v>0</v>
      </c>
      <c r="AK2586" s="2">
        <f t="shared" si="955"/>
        <v>7.3004630890765457E-3</v>
      </c>
      <c r="AL2586" s="2">
        <f t="shared" si="956"/>
        <v>0</v>
      </c>
      <c r="AM2586" s="2">
        <f t="shared" si="957"/>
        <v>0</v>
      </c>
      <c r="AN2586" s="2">
        <f t="shared" si="958"/>
        <v>0</v>
      </c>
      <c r="AP2586" t="s">
        <v>2304</v>
      </c>
      <c r="AQ2586" t="s">
        <v>1950</v>
      </c>
      <c r="AT2586">
        <v>2</v>
      </c>
      <c r="AU2586" s="95">
        <v>22</v>
      </c>
      <c r="AV2586" s="97">
        <v>99</v>
      </c>
      <c r="AW2586" s="100">
        <f t="shared" si="959"/>
        <v>22099</v>
      </c>
      <c r="AY2586" s="7" t="s">
        <v>1409</v>
      </c>
    </row>
    <row r="2587" spans="1:51" ht="13" hidden="1" customHeight="1" outlineLevel="1">
      <c r="A2587" t="s">
        <v>2305</v>
      </c>
      <c r="B2587" t="s">
        <v>1950</v>
      </c>
      <c r="C2587" s="1">
        <f t="shared" si="960"/>
        <v>16519</v>
      </c>
      <c r="D2587" s="7">
        <f>IF(N2587&gt;0, RANK(N2587,(N2587:P2587,Q2587:AE2587)),0)</f>
        <v>2</v>
      </c>
      <c r="E2587" s="7">
        <f>IF(O2587&gt;0,RANK(O2587,(N2587:P2587,Q2587:AE2587)),0)</f>
        <v>1</v>
      </c>
      <c r="F2587" s="7">
        <f>IF(P2587&gt;0,RANK(P2587,(N2587:P2587,Q2587:AE2587)),0)</f>
        <v>0</v>
      </c>
      <c r="G2587" s="1">
        <f t="shared" si="949"/>
        <v>439</v>
      </c>
      <c r="H2587" s="2">
        <f t="shared" si="950"/>
        <v>2.6575458562867003E-2</v>
      </c>
      <c r="I2587" s="2"/>
      <c r="J2587" s="2">
        <f t="shared" si="951"/>
        <v>0.39536291543071617</v>
      </c>
      <c r="K2587" s="2">
        <f t="shared" si="952"/>
        <v>0.42193837399358314</v>
      </c>
      <c r="L2587" s="2">
        <f t="shared" si="953"/>
        <v>0</v>
      </c>
      <c r="M2587" s="2">
        <f t="shared" si="954"/>
        <v>0.18269871057570075</v>
      </c>
      <c r="N2587" s="55">
        <v>6531</v>
      </c>
      <c r="O2587" s="55">
        <v>6970</v>
      </c>
      <c r="P2587" s="106"/>
      <c r="Q2587" s="106">
        <v>140</v>
      </c>
      <c r="Y2587" s="55">
        <v>2332</v>
      </c>
      <c r="Z2587" s="55">
        <v>182</v>
      </c>
      <c r="AA2587" s="55">
        <v>216</v>
      </c>
      <c r="AB2587" s="55">
        <v>88</v>
      </c>
      <c r="AC2587" s="55">
        <v>60</v>
      </c>
      <c r="AG2587" s="7">
        <f>IF(Q2587&gt;0,RANK(Q2587,(N2587:P2587,Q2587:AE2587)),0)</f>
        <v>6</v>
      </c>
      <c r="AH2587" s="7">
        <f>IF(R2587&gt;0,RANK(R2587,(N2587:P2587,Q2587:AE2587)),0)</f>
        <v>0</v>
      </c>
      <c r="AI2587" s="7">
        <f>IF(T2587&gt;0,RANK(T2587,(N2587:P2587,Q2587:AE2587)),0)</f>
        <v>0</v>
      </c>
      <c r="AJ2587" s="7">
        <f>IF(S2587&gt;0,RANK(S2587,(N2587:P2587,Q2587:AE2587)),0)</f>
        <v>0</v>
      </c>
      <c r="AK2587" s="2">
        <f t="shared" si="955"/>
        <v>8.4750892911193178E-3</v>
      </c>
      <c r="AL2587" s="2">
        <f t="shared" si="956"/>
        <v>0</v>
      </c>
      <c r="AM2587" s="2">
        <f t="shared" si="957"/>
        <v>0</v>
      </c>
      <c r="AN2587" s="2">
        <f t="shared" si="958"/>
        <v>0</v>
      </c>
      <c r="AP2587" t="s">
        <v>2305</v>
      </c>
      <c r="AQ2587" t="s">
        <v>1950</v>
      </c>
      <c r="AT2587">
        <v>2</v>
      </c>
      <c r="AU2587" s="95">
        <v>22</v>
      </c>
      <c r="AV2587" s="97">
        <v>101</v>
      </c>
      <c r="AW2587" s="100">
        <f t="shared" si="959"/>
        <v>22101</v>
      </c>
      <c r="AY2587" s="7" t="s">
        <v>1409</v>
      </c>
    </row>
    <row r="2588" spans="1:51" ht="13" hidden="1" customHeight="1" outlineLevel="1">
      <c r="A2588" t="s">
        <v>1859</v>
      </c>
      <c r="B2588" t="s">
        <v>1950</v>
      </c>
      <c r="C2588" s="1">
        <f t="shared" si="960"/>
        <v>86099</v>
      </c>
      <c r="D2588" s="7">
        <f>IF(N2588&gt;0, RANK(N2588,(N2588:P2588,Q2588:AE2588)),0)</f>
        <v>2</v>
      </c>
      <c r="E2588" s="7">
        <f>IF(O2588&gt;0,RANK(O2588,(N2588:P2588,Q2588:AE2588)),0)</f>
        <v>1</v>
      </c>
      <c r="F2588" s="7">
        <f>IF(P2588&gt;0,RANK(P2588,(N2588:P2588,Q2588:AE2588)),0)</f>
        <v>0</v>
      </c>
      <c r="G2588" s="1">
        <f t="shared" si="949"/>
        <v>21365</v>
      </c>
      <c r="H2588" s="2">
        <f t="shared" si="950"/>
        <v>0.24814457775351631</v>
      </c>
      <c r="I2588" s="2"/>
      <c r="J2588" s="2">
        <f t="shared" si="951"/>
        <v>0.26849324614687742</v>
      </c>
      <c r="K2588" s="2">
        <f t="shared" si="952"/>
        <v>0.5166378239003937</v>
      </c>
      <c r="L2588" s="2">
        <f t="shared" si="953"/>
        <v>0</v>
      </c>
      <c r="M2588" s="2">
        <f t="shared" si="954"/>
        <v>0.21486892995272888</v>
      </c>
      <c r="N2588" s="55">
        <v>23117</v>
      </c>
      <c r="O2588" s="55">
        <v>44482</v>
      </c>
      <c r="P2588" s="106"/>
      <c r="Q2588" s="106">
        <v>894</v>
      </c>
      <c r="Y2588" s="55">
        <v>16327</v>
      </c>
      <c r="Z2588" s="55">
        <v>300</v>
      </c>
      <c r="AA2588" s="55">
        <v>729</v>
      </c>
      <c r="AB2588" s="55">
        <v>116</v>
      </c>
      <c r="AC2588" s="55">
        <v>134</v>
      </c>
      <c r="AG2588" s="7">
        <f>IF(Q2588&gt;0,RANK(Q2588,(N2588:P2588,Q2588:AE2588)),0)</f>
        <v>4</v>
      </c>
      <c r="AH2588" s="7">
        <f>IF(R2588&gt;0,RANK(R2588,(N2588:P2588,Q2588:AE2588)),0)</f>
        <v>0</v>
      </c>
      <c r="AI2588" s="7">
        <f>IF(T2588&gt;0,RANK(T2588,(N2588:P2588,Q2588:AE2588)),0)</f>
        <v>0</v>
      </c>
      <c r="AJ2588" s="7">
        <f>IF(S2588&gt;0,RANK(S2588,(N2588:P2588,Q2588:AE2588)),0)</f>
        <v>0</v>
      </c>
      <c r="AK2588" s="2">
        <f t="shared" si="955"/>
        <v>1.0383395858256194E-2</v>
      </c>
      <c r="AL2588" s="2">
        <f t="shared" si="956"/>
        <v>0</v>
      </c>
      <c r="AM2588" s="2">
        <f t="shared" si="957"/>
        <v>0</v>
      </c>
      <c r="AN2588" s="2">
        <f t="shared" si="958"/>
        <v>0</v>
      </c>
      <c r="AP2588" t="s">
        <v>1859</v>
      </c>
      <c r="AQ2588" t="s">
        <v>1950</v>
      </c>
      <c r="AT2588">
        <v>2</v>
      </c>
      <c r="AU2588" s="95">
        <v>22</v>
      </c>
      <c r="AV2588" s="97">
        <v>103</v>
      </c>
      <c r="AW2588" s="100">
        <f t="shared" si="959"/>
        <v>22103</v>
      </c>
      <c r="AY2588" s="7" t="s">
        <v>1409</v>
      </c>
    </row>
    <row r="2589" spans="1:51" ht="13" hidden="1" customHeight="1" outlineLevel="1">
      <c r="A2589" t="s">
        <v>1857</v>
      </c>
      <c r="B2589" t="s">
        <v>1950</v>
      </c>
      <c r="C2589" s="1">
        <f t="shared" si="960"/>
        <v>36945</v>
      </c>
      <c r="D2589" s="7">
        <f>IF(N2589&gt;0, RANK(N2589,(N2589:P2589,Q2589:AE2589)),0)</f>
        <v>2</v>
      </c>
      <c r="E2589" s="7">
        <f>IF(O2589&gt;0,RANK(O2589,(N2589:P2589,Q2589:AE2589)),0)</f>
        <v>1</v>
      </c>
      <c r="F2589" s="7">
        <f>IF(P2589&gt;0,RANK(P2589,(N2589:P2589,Q2589:AE2589)),0)</f>
        <v>0</v>
      </c>
      <c r="G2589" s="1">
        <f t="shared" si="949"/>
        <v>2432</v>
      </c>
      <c r="H2589" s="2">
        <f t="shared" si="950"/>
        <v>6.5827581540127217E-2</v>
      </c>
      <c r="I2589" s="2"/>
      <c r="J2589" s="2">
        <f t="shared" si="951"/>
        <v>0.35190147516578696</v>
      </c>
      <c r="K2589" s="2">
        <f t="shared" si="952"/>
        <v>0.4177290567059142</v>
      </c>
      <c r="L2589" s="2">
        <f t="shared" si="953"/>
        <v>0</v>
      </c>
      <c r="M2589" s="2">
        <f t="shared" si="954"/>
        <v>0.23036946812829884</v>
      </c>
      <c r="N2589" s="55">
        <v>13001</v>
      </c>
      <c r="O2589" s="55">
        <v>15433</v>
      </c>
      <c r="P2589" s="106"/>
      <c r="Q2589" s="106">
        <v>354</v>
      </c>
      <c r="Y2589" s="55">
        <v>7262</v>
      </c>
      <c r="Z2589" s="55">
        <v>325</v>
      </c>
      <c r="AA2589" s="55">
        <v>356</v>
      </c>
      <c r="AB2589" s="55">
        <v>119</v>
      </c>
      <c r="AC2589" s="55">
        <v>95</v>
      </c>
      <c r="AG2589" s="7">
        <f>IF(Q2589&gt;0,RANK(Q2589,(N2589:P2589,Q2589:AE2589)),0)</f>
        <v>5</v>
      </c>
      <c r="AH2589" s="7">
        <f>IF(R2589&gt;0,RANK(R2589,(N2589:P2589,Q2589:AE2589)),0)</f>
        <v>0</v>
      </c>
      <c r="AI2589" s="7">
        <f>IF(T2589&gt;0,RANK(T2589,(N2589:P2589,Q2589:AE2589)),0)</f>
        <v>0</v>
      </c>
      <c r="AJ2589" s="7">
        <f>IF(S2589&gt;0,RANK(S2589,(N2589:P2589,Q2589:AE2589)),0)</f>
        <v>0</v>
      </c>
      <c r="AK2589" s="2">
        <f t="shared" si="955"/>
        <v>9.5818107998375968E-3</v>
      </c>
      <c r="AL2589" s="2">
        <f t="shared" si="956"/>
        <v>0</v>
      </c>
      <c r="AM2589" s="2">
        <f t="shared" si="957"/>
        <v>0</v>
      </c>
      <c r="AN2589" s="2">
        <f t="shared" si="958"/>
        <v>0</v>
      </c>
      <c r="AP2589" t="s">
        <v>1857</v>
      </c>
      <c r="AQ2589" t="s">
        <v>1950</v>
      </c>
      <c r="AT2589">
        <v>2</v>
      </c>
      <c r="AU2589" s="95">
        <v>22</v>
      </c>
      <c r="AV2589" s="97">
        <v>105</v>
      </c>
      <c r="AW2589" s="100">
        <f t="shared" si="959"/>
        <v>22105</v>
      </c>
      <c r="AY2589" s="7" t="s">
        <v>1409</v>
      </c>
    </row>
    <row r="2590" spans="1:51" ht="13" hidden="1" customHeight="1" outlineLevel="1">
      <c r="A2590" t="s">
        <v>1007</v>
      </c>
      <c r="B2590" t="s">
        <v>1950</v>
      </c>
      <c r="C2590" s="1">
        <f t="shared" si="960"/>
        <v>1907</v>
      </c>
      <c r="D2590" s="7">
        <f>IF(N2590&gt;0, RANK(N2590,(N2590:P2590,Q2590:AE2590)),0)</f>
        <v>1</v>
      </c>
      <c r="E2590" s="7">
        <f>IF(O2590&gt;0,RANK(O2590,(N2590:P2590,Q2590:AE2590)),0)</f>
        <v>2</v>
      </c>
      <c r="F2590" s="7">
        <f>IF(P2590&gt;0,RANK(P2590,(N2590:P2590,Q2590:AE2590)),0)</f>
        <v>0</v>
      </c>
      <c r="G2590" s="1">
        <f t="shared" si="949"/>
        <v>461</v>
      </c>
      <c r="H2590" s="2">
        <f t="shared" si="950"/>
        <v>0.24174095437860513</v>
      </c>
      <c r="I2590" s="2"/>
      <c r="J2590" s="2">
        <f t="shared" si="951"/>
        <v>0.56056633455689564</v>
      </c>
      <c r="K2590" s="2">
        <f t="shared" si="952"/>
        <v>0.31882538017829049</v>
      </c>
      <c r="L2590" s="2">
        <f t="shared" si="953"/>
        <v>0</v>
      </c>
      <c r="M2590" s="2">
        <f t="shared" si="954"/>
        <v>0.12060828526481387</v>
      </c>
      <c r="N2590" s="55">
        <v>1069</v>
      </c>
      <c r="O2590" s="55">
        <v>608</v>
      </c>
      <c r="P2590" s="106"/>
      <c r="Q2590" s="106">
        <v>7</v>
      </c>
      <c r="Y2590" s="55">
        <v>153</v>
      </c>
      <c r="Z2590" s="55">
        <v>36</v>
      </c>
      <c r="AA2590" s="55">
        <v>18</v>
      </c>
      <c r="AB2590" s="55">
        <v>11</v>
      </c>
      <c r="AC2590" s="55">
        <v>5</v>
      </c>
      <c r="AG2590" s="7">
        <f>IF(Q2590&gt;0,RANK(Q2590,(N2590:P2590,Q2590:AE2590)),0)</f>
        <v>7</v>
      </c>
      <c r="AH2590" s="7">
        <f>IF(R2590&gt;0,RANK(R2590,(N2590:P2590,Q2590:AE2590)),0)</f>
        <v>0</v>
      </c>
      <c r="AI2590" s="7">
        <f>IF(T2590&gt;0,RANK(T2590,(N2590:P2590,Q2590:AE2590)),0)</f>
        <v>0</v>
      </c>
      <c r="AJ2590" s="7">
        <f>IF(S2590&gt;0,RANK(S2590,(N2590:P2590,Q2590:AE2590)),0)</f>
        <v>0</v>
      </c>
      <c r="AK2590" s="2">
        <f t="shared" si="955"/>
        <v>3.6706869428421605E-3</v>
      </c>
      <c r="AL2590" s="2">
        <f t="shared" si="956"/>
        <v>0</v>
      </c>
      <c r="AM2590" s="2">
        <f t="shared" si="957"/>
        <v>0</v>
      </c>
      <c r="AN2590" s="2">
        <f t="shared" si="958"/>
        <v>0</v>
      </c>
      <c r="AP2590" t="s">
        <v>1007</v>
      </c>
      <c r="AQ2590" t="s">
        <v>1950</v>
      </c>
      <c r="AT2590">
        <v>2</v>
      </c>
      <c r="AU2590" s="95">
        <v>22</v>
      </c>
      <c r="AV2590" s="97">
        <v>107</v>
      </c>
      <c r="AW2590" s="100">
        <f t="shared" si="959"/>
        <v>22107</v>
      </c>
      <c r="AY2590" s="7" t="s">
        <v>1409</v>
      </c>
    </row>
    <row r="2591" spans="1:51" ht="13" hidden="1" customHeight="1" outlineLevel="1">
      <c r="A2591" t="s">
        <v>637</v>
      </c>
      <c r="B2591" t="s">
        <v>1950</v>
      </c>
      <c r="C2591" s="1">
        <f t="shared" si="960"/>
        <v>30209</v>
      </c>
      <c r="D2591" s="7">
        <f>IF(N2591&gt;0, RANK(N2591,(N2591:P2591,Q2591:AE2591)),0)</f>
        <v>2</v>
      </c>
      <c r="E2591" s="7">
        <f>IF(O2591&gt;0,RANK(O2591,(N2591:P2591,Q2591:AE2591)),0)</f>
        <v>1</v>
      </c>
      <c r="F2591" s="7">
        <f>IF(P2591&gt;0,RANK(P2591,(N2591:P2591,Q2591:AE2591)),0)</f>
        <v>0</v>
      </c>
      <c r="G2591" s="1">
        <f t="shared" si="949"/>
        <v>3053</v>
      </c>
      <c r="H2591" s="2">
        <f t="shared" si="950"/>
        <v>0.10106259723923335</v>
      </c>
      <c r="I2591" s="2"/>
      <c r="J2591" s="2">
        <f t="shared" si="951"/>
        <v>0.32569763977622562</v>
      </c>
      <c r="K2591" s="2">
        <f t="shared" si="952"/>
        <v>0.42676023701545895</v>
      </c>
      <c r="L2591" s="2">
        <f t="shared" si="953"/>
        <v>0</v>
      </c>
      <c r="M2591" s="2">
        <f t="shared" si="954"/>
        <v>0.24754212320831537</v>
      </c>
      <c r="N2591" s="55">
        <v>9839</v>
      </c>
      <c r="O2591" s="55">
        <v>12892</v>
      </c>
      <c r="P2591" s="106"/>
      <c r="Q2591" s="106">
        <v>236</v>
      </c>
      <c r="Y2591" s="55">
        <v>6559</v>
      </c>
      <c r="Z2591" s="55">
        <v>210</v>
      </c>
      <c r="AA2591" s="55">
        <v>311</v>
      </c>
      <c r="AB2591" s="55">
        <v>96</v>
      </c>
      <c r="AC2591" s="55">
        <v>66</v>
      </c>
      <c r="AG2591" s="7">
        <f>IF(Q2591&gt;0,RANK(Q2591,(N2591:P2591,Q2591:AE2591)),0)</f>
        <v>5</v>
      </c>
      <c r="AH2591" s="7">
        <f>IF(R2591&gt;0,RANK(R2591,(N2591:P2591,Q2591:AE2591)),0)</f>
        <v>0</v>
      </c>
      <c r="AI2591" s="7">
        <f>IF(T2591&gt;0,RANK(T2591,(N2591:P2591,Q2591:AE2591)),0)</f>
        <v>0</v>
      </c>
      <c r="AJ2591" s="7">
        <f>IF(S2591&gt;0,RANK(S2591,(N2591:P2591,Q2591:AE2591)),0)</f>
        <v>0</v>
      </c>
      <c r="AK2591" s="2">
        <f t="shared" si="955"/>
        <v>7.8122413850177097E-3</v>
      </c>
      <c r="AL2591" s="2">
        <f t="shared" si="956"/>
        <v>0</v>
      </c>
      <c r="AM2591" s="2">
        <f t="shared" si="957"/>
        <v>0</v>
      </c>
      <c r="AN2591" s="2">
        <f t="shared" si="958"/>
        <v>0</v>
      </c>
      <c r="AP2591" t="s">
        <v>637</v>
      </c>
      <c r="AQ2591" t="s">
        <v>1950</v>
      </c>
      <c r="AT2591">
        <v>2</v>
      </c>
      <c r="AU2591" s="95">
        <v>22</v>
      </c>
      <c r="AV2591" s="97">
        <v>109</v>
      </c>
      <c r="AW2591" s="100">
        <f t="shared" si="959"/>
        <v>22109</v>
      </c>
      <c r="AY2591" s="7" t="s">
        <v>1409</v>
      </c>
    </row>
    <row r="2592" spans="1:51" ht="13" hidden="1" customHeight="1" outlineLevel="1">
      <c r="A2592" t="s">
        <v>532</v>
      </c>
      <c r="B2592" t="s">
        <v>1950</v>
      </c>
      <c r="C2592" s="1">
        <f t="shared" si="960"/>
        <v>7911</v>
      </c>
      <c r="D2592" s="7">
        <f>IF(N2592&gt;0, RANK(N2592,(N2592:P2592,Q2592:AE2592)),0)</f>
        <v>2</v>
      </c>
      <c r="E2592" s="7">
        <f>IF(O2592&gt;0,RANK(O2592,(N2592:P2592,Q2592:AE2592)),0)</f>
        <v>1</v>
      </c>
      <c r="F2592" s="7">
        <f>IF(P2592&gt;0,RANK(P2592,(N2592:P2592,Q2592:AE2592)),0)</f>
        <v>0</v>
      </c>
      <c r="G2592" s="1">
        <f t="shared" si="949"/>
        <v>1643</v>
      </c>
      <c r="H2592" s="2">
        <f t="shared" si="950"/>
        <v>0.20768550120085957</v>
      </c>
      <c r="I2592" s="2"/>
      <c r="J2592" s="2">
        <f t="shared" si="951"/>
        <v>0.27998988749841991</v>
      </c>
      <c r="K2592" s="2">
        <f t="shared" si="952"/>
        <v>0.48767538869927951</v>
      </c>
      <c r="L2592" s="2">
        <f t="shared" si="953"/>
        <v>0</v>
      </c>
      <c r="M2592" s="2">
        <f t="shared" si="954"/>
        <v>0.23233472380230058</v>
      </c>
      <c r="N2592" s="55">
        <v>2215</v>
      </c>
      <c r="O2592" s="55">
        <v>3858</v>
      </c>
      <c r="P2592" s="106"/>
      <c r="Q2592" s="106">
        <v>55</v>
      </c>
      <c r="Y2592" s="55">
        <v>1518</v>
      </c>
      <c r="Z2592" s="55">
        <v>101</v>
      </c>
      <c r="AA2592" s="55">
        <v>130</v>
      </c>
      <c r="AB2592" s="55">
        <v>19</v>
      </c>
      <c r="AC2592" s="55">
        <v>15</v>
      </c>
      <c r="AG2592" s="7">
        <f>IF(Q2592&gt;0,RANK(Q2592,(N2592:P2592,Q2592:AE2592)),0)</f>
        <v>6</v>
      </c>
      <c r="AH2592" s="7">
        <f>IF(R2592&gt;0,RANK(R2592,(N2592:P2592,Q2592:AE2592)),0)</f>
        <v>0</v>
      </c>
      <c r="AI2592" s="7">
        <f>IF(T2592&gt;0,RANK(T2592,(N2592:P2592,Q2592:AE2592)),0)</f>
        <v>0</v>
      </c>
      <c r="AJ2592" s="7">
        <f>IF(S2592&gt;0,RANK(S2592,(N2592:P2592,Q2592:AE2592)),0)</f>
        <v>0</v>
      </c>
      <c r="AK2592" s="2">
        <f t="shared" si="955"/>
        <v>6.9523448363038804E-3</v>
      </c>
      <c r="AL2592" s="2">
        <f t="shared" si="956"/>
        <v>0</v>
      </c>
      <c r="AM2592" s="2">
        <f t="shared" si="957"/>
        <v>0</v>
      </c>
      <c r="AN2592" s="2">
        <f t="shared" si="958"/>
        <v>0</v>
      </c>
      <c r="AP2592" t="s">
        <v>532</v>
      </c>
      <c r="AQ2592" t="s">
        <v>1950</v>
      </c>
      <c r="AT2592">
        <v>2</v>
      </c>
      <c r="AU2592" s="95">
        <v>22</v>
      </c>
      <c r="AV2592" s="97">
        <v>111</v>
      </c>
      <c r="AW2592" s="100">
        <f t="shared" si="959"/>
        <v>22111</v>
      </c>
      <c r="AY2592" s="7" t="s">
        <v>1409</v>
      </c>
    </row>
    <row r="2593" spans="1:51" ht="13" hidden="1" customHeight="1" outlineLevel="1">
      <c r="A2593" t="s">
        <v>2012</v>
      </c>
      <c r="B2593" t="s">
        <v>1950</v>
      </c>
      <c r="C2593" s="1">
        <f t="shared" si="960"/>
        <v>18760</v>
      </c>
      <c r="D2593" s="7">
        <f>IF(N2593&gt;0, RANK(N2593,(N2593:P2593,Q2593:AE2593)),0)</f>
        <v>2</v>
      </c>
      <c r="E2593" s="7">
        <f>IF(O2593&gt;0,RANK(O2593,(N2593:P2593,Q2593:AE2593)),0)</f>
        <v>1</v>
      </c>
      <c r="F2593" s="7">
        <f>IF(P2593&gt;0,RANK(P2593,(N2593:P2593,Q2593:AE2593)),0)</f>
        <v>0</v>
      </c>
      <c r="G2593" s="1">
        <f t="shared" si="949"/>
        <v>4793</v>
      </c>
      <c r="H2593" s="2">
        <f t="shared" si="950"/>
        <v>0.25549040511727078</v>
      </c>
      <c r="I2593" s="2"/>
      <c r="J2593" s="2">
        <f t="shared" si="951"/>
        <v>0.24728144989339018</v>
      </c>
      <c r="K2593" s="2">
        <f t="shared" si="952"/>
        <v>0.50277185501066102</v>
      </c>
      <c r="L2593" s="2">
        <f t="shared" si="953"/>
        <v>0</v>
      </c>
      <c r="M2593" s="2">
        <f t="shared" si="954"/>
        <v>0.2499466950959488</v>
      </c>
      <c r="N2593" s="55">
        <v>4639</v>
      </c>
      <c r="O2593" s="55">
        <v>9432</v>
      </c>
      <c r="P2593" s="106"/>
      <c r="Q2593" s="106">
        <v>187</v>
      </c>
      <c r="Y2593" s="55">
        <v>3954</v>
      </c>
      <c r="Z2593" s="55">
        <v>187</v>
      </c>
      <c r="AA2593" s="55">
        <v>212</v>
      </c>
      <c r="AB2593" s="55">
        <v>93</v>
      </c>
      <c r="AC2593" s="55">
        <v>56</v>
      </c>
      <c r="AG2593" s="7">
        <f>IF(Q2593&gt;0,RANK(Q2593,(N2593:P2593,Q2593:AE2593)),0)</f>
        <v>5</v>
      </c>
      <c r="AH2593" s="7">
        <f>IF(R2593&gt;0,RANK(R2593,(N2593:P2593,Q2593:AE2593)),0)</f>
        <v>0</v>
      </c>
      <c r="AI2593" s="7">
        <f>IF(T2593&gt;0,RANK(T2593,(N2593:P2593,Q2593:AE2593)),0)</f>
        <v>0</v>
      </c>
      <c r="AJ2593" s="7">
        <f>IF(S2593&gt;0,RANK(S2593,(N2593:P2593,Q2593:AE2593)),0)</f>
        <v>0</v>
      </c>
      <c r="AK2593" s="2">
        <f t="shared" si="955"/>
        <v>9.9680170575692957E-3</v>
      </c>
      <c r="AL2593" s="2">
        <f t="shared" si="956"/>
        <v>0</v>
      </c>
      <c r="AM2593" s="2">
        <f t="shared" si="957"/>
        <v>0</v>
      </c>
      <c r="AN2593" s="2">
        <f t="shared" si="958"/>
        <v>0</v>
      </c>
      <c r="AP2593" t="s">
        <v>2012</v>
      </c>
      <c r="AQ2593" t="s">
        <v>1950</v>
      </c>
      <c r="AT2593">
        <v>2</v>
      </c>
      <c r="AU2593" s="95">
        <v>22</v>
      </c>
      <c r="AV2593" s="97">
        <v>113</v>
      </c>
      <c r="AW2593" s="100">
        <f t="shared" si="959"/>
        <v>22113</v>
      </c>
      <c r="AY2593" s="7" t="s">
        <v>1409</v>
      </c>
    </row>
    <row r="2594" spans="1:51" ht="13" hidden="1" customHeight="1" outlineLevel="1">
      <c r="A2594" t="s">
        <v>2130</v>
      </c>
      <c r="B2594" t="s">
        <v>1950</v>
      </c>
      <c r="C2594" s="1">
        <f t="shared" si="960"/>
        <v>11414</v>
      </c>
      <c r="D2594" s="7">
        <f>IF(N2594&gt;0, RANK(N2594,(N2594:P2594,Q2594:AE2594)),0)</f>
        <v>2</v>
      </c>
      <c r="E2594" s="7">
        <f>IF(O2594&gt;0,RANK(O2594,(N2594:P2594,Q2594:AE2594)),0)</f>
        <v>1</v>
      </c>
      <c r="F2594" s="7">
        <f>IF(P2594&gt;0,RANK(P2594,(N2594:P2594,Q2594:AE2594)),0)</f>
        <v>0</v>
      </c>
      <c r="G2594" s="1">
        <f t="shared" si="949"/>
        <v>4193</v>
      </c>
      <c r="H2594" s="2">
        <f t="shared" si="950"/>
        <v>0.36735587874540038</v>
      </c>
      <c r="I2594" s="2"/>
      <c r="J2594" s="2">
        <f t="shared" si="951"/>
        <v>0.20834063430874364</v>
      </c>
      <c r="K2594" s="2">
        <f t="shared" si="952"/>
        <v>0.57569651305414404</v>
      </c>
      <c r="L2594" s="2">
        <f t="shared" si="953"/>
        <v>0</v>
      </c>
      <c r="M2594" s="2">
        <f t="shared" si="954"/>
        <v>0.21596285263711235</v>
      </c>
      <c r="N2594" s="55">
        <v>2378</v>
      </c>
      <c r="O2594" s="55">
        <v>6571</v>
      </c>
      <c r="P2594" s="106"/>
      <c r="Q2594" s="106">
        <v>120</v>
      </c>
      <c r="Y2594" s="55">
        <v>1786</v>
      </c>
      <c r="Z2594" s="55">
        <v>144</v>
      </c>
      <c r="AA2594" s="55">
        <v>307</v>
      </c>
      <c r="AB2594" s="55">
        <v>68</v>
      </c>
      <c r="AC2594" s="55">
        <v>40</v>
      </c>
      <c r="AG2594" s="7">
        <f>IF(Q2594&gt;0,RANK(Q2594,(N2594:P2594,Q2594:AE2594)),0)</f>
        <v>6</v>
      </c>
      <c r="AH2594" s="7">
        <f>IF(R2594&gt;0,RANK(R2594,(N2594:P2594,Q2594:AE2594)),0)</f>
        <v>0</v>
      </c>
      <c r="AI2594" s="7">
        <f>IF(T2594&gt;0,RANK(T2594,(N2594:P2594,Q2594:AE2594)),0)</f>
        <v>0</v>
      </c>
      <c r="AJ2594" s="7">
        <f>IF(S2594&gt;0,RANK(S2594,(N2594:P2594,Q2594:AE2594)),0)</f>
        <v>0</v>
      </c>
      <c r="AK2594" s="2">
        <f t="shared" si="955"/>
        <v>1.0513404590853337E-2</v>
      </c>
      <c r="AL2594" s="2">
        <f t="shared" si="956"/>
        <v>0</v>
      </c>
      <c r="AM2594" s="2">
        <f t="shared" si="957"/>
        <v>0</v>
      </c>
      <c r="AN2594" s="2">
        <f t="shared" si="958"/>
        <v>0</v>
      </c>
      <c r="AP2594" t="s">
        <v>2130</v>
      </c>
      <c r="AQ2594" t="s">
        <v>1950</v>
      </c>
      <c r="AT2594">
        <v>2</v>
      </c>
      <c r="AU2594" s="95">
        <v>22</v>
      </c>
      <c r="AV2594" s="97">
        <v>115</v>
      </c>
      <c r="AW2594" s="100">
        <f t="shared" si="959"/>
        <v>22115</v>
      </c>
      <c r="AY2594" s="7" t="s">
        <v>1409</v>
      </c>
    </row>
    <row r="2595" spans="1:51" ht="13" hidden="1" customHeight="1" outlineLevel="1">
      <c r="A2595" t="s">
        <v>1864</v>
      </c>
      <c r="B2595" t="s">
        <v>1950</v>
      </c>
      <c r="C2595" s="1">
        <f t="shared" si="960"/>
        <v>14041</v>
      </c>
      <c r="D2595" s="7">
        <f>IF(N2595&gt;0, RANK(N2595,(N2595:P2595,Q2595:AE2595)),0)</f>
        <v>2</v>
      </c>
      <c r="E2595" s="7">
        <f>IF(O2595&gt;0,RANK(O2595,(N2595:P2595,Q2595:AE2595)),0)</f>
        <v>1</v>
      </c>
      <c r="F2595" s="7">
        <f>IF(P2595&gt;0,RANK(P2595,(N2595:P2595,Q2595:AE2595)),0)</f>
        <v>0</v>
      </c>
      <c r="G2595" s="1">
        <f t="shared" si="949"/>
        <v>455</v>
      </c>
      <c r="H2595" s="2">
        <f t="shared" si="950"/>
        <v>3.240509935189801E-2</v>
      </c>
      <c r="I2595" s="2"/>
      <c r="J2595" s="2">
        <f t="shared" si="951"/>
        <v>0.37098497258030055</v>
      </c>
      <c r="K2595" s="2">
        <f t="shared" si="952"/>
        <v>0.40339007193219856</v>
      </c>
      <c r="L2595" s="2">
        <f t="shared" si="953"/>
        <v>0</v>
      </c>
      <c r="M2595" s="2">
        <f t="shared" si="954"/>
        <v>0.22562495548750094</v>
      </c>
      <c r="N2595" s="55">
        <v>5209</v>
      </c>
      <c r="O2595" s="55">
        <v>5664</v>
      </c>
      <c r="P2595" s="106"/>
      <c r="Q2595" s="106">
        <v>111</v>
      </c>
      <c r="Y2595" s="55">
        <v>2596</v>
      </c>
      <c r="Z2595" s="55">
        <v>166</v>
      </c>
      <c r="AA2595" s="55">
        <v>175</v>
      </c>
      <c r="AB2595" s="55">
        <v>73</v>
      </c>
      <c r="AC2595" s="55">
        <v>47</v>
      </c>
      <c r="AG2595" s="7">
        <f>IF(Q2595&gt;0,RANK(Q2595,(N2595:P2595,Q2595:AE2595)),0)</f>
        <v>6</v>
      </c>
      <c r="AH2595" s="7">
        <f>IF(R2595&gt;0,RANK(R2595,(N2595:P2595,Q2595:AE2595)),0)</f>
        <v>0</v>
      </c>
      <c r="AI2595" s="7">
        <f>IF(T2595&gt;0,RANK(T2595,(N2595:P2595,Q2595:AE2595)),0)</f>
        <v>0</v>
      </c>
      <c r="AJ2595" s="7">
        <f>IF(S2595&gt;0,RANK(S2595,(N2595:P2595,Q2595:AE2595)),0)</f>
        <v>0</v>
      </c>
      <c r="AK2595" s="2">
        <f t="shared" si="955"/>
        <v>7.9054198418916036E-3</v>
      </c>
      <c r="AL2595" s="2">
        <f t="shared" si="956"/>
        <v>0</v>
      </c>
      <c r="AM2595" s="2">
        <f t="shared" si="957"/>
        <v>0</v>
      </c>
      <c r="AN2595" s="2">
        <f t="shared" si="958"/>
        <v>0</v>
      </c>
      <c r="AP2595" t="s">
        <v>1864</v>
      </c>
      <c r="AQ2595" t="s">
        <v>1950</v>
      </c>
      <c r="AT2595">
        <v>2</v>
      </c>
      <c r="AU2595" s="95">
        <v>22</v>
      </c>
      <c r="AV2595" s="97">
        <v>117</v>
      </c>
      <c r="AW2595" s="100">
        <f t="shared" si="959"/>
        <v>22117</v>
      </c>
      <c r="AY2595" s="7" t="s">
        <v>1409</v>
      </c>
    </row>
    <row r="2596" spans="1:51" ht="13" hidden="1" customHeight="1" outlineLevel="1">
      <c r="A2596" t="s">
        <v>2446</v>
      </c>
      <c r="B2596" t="s">
        <v>1950</v>
      </c>
      <c r="C2596" s="1">
        <f t="shared" si="960"/>
        <v>13585</v>
      </c>
      <c r="D2596" s="7">
        <f>IF(N2596&gt;0, RANK(N2596,(N2596:P2596,Q2596:AE2596)),0)</f>
        <v>2</v>
      </c>
      <c r="E2596" s="7">
        <f>IF(O2596&gt;0,RANK(O2596,(N2596:P2596,Q2596:AE2596)),0)</f>
        <v>1</v>
      </c>
      <c r="F2596" s="7">
        <f>IF(P2596&gt;0,RANK(P2596,(N2596:P2596,Q2596:AE2596)),0)</f>
        <v>0</v>
      </c>
      <c r="G2596" s="1">
        <f t="shared" si="949"/>
        <v>671</v>
      </c>
      <c r="H2596" s="2">
        <f t="shared" si="950"/>
        <v>4.9392712550607287E-2</v>
      </c>
      <c r="I2596" s="2"/>
      <c r="J2596" s="2">
        <f t="shared" si="951"/>
        <v>0.37269046742730955</v>
      </c>
      <c r="K2596" s="2">
        <f t="shared" si="952"/>
        <v>0.42208317997791683</v>
      </c>
      <c r="L2596" s="2">
        <f t="shared" si="953"/>
        <v>0</v>
      </c>
      <c r="M2596" s="2">
        <f t="shared" si="954"/>
        <v>0.20522635259477368</v>
      </c>
      <c r="N2596" s="55">
        <v>5063</v>
      </c>
      <c r="O2596" s="55">
        <v>5734</v>
      </c>
      <c r="P2596" s="106"/>
      <c r="Q2596" s="106">
        <v>113</v>
      </c>
      <c r="Y2596" s="55">
        <v>2259</v>
      </c>
      <c r="Z2596" s="55">
        <v>138</v>
      </c>
      <c r="AA2596" s="55">
        <v>203</v>
      </c>
      <c r="AB2596" s="55">
        <v>54</v>
      </c>
      <c r="AC2596" s="55">
        <v>21</v>
      </c>
      <c r="AG2596" s="7">
        <f>IF(Q2596&gt;0,RANK(Q2596,(N2596:P2596,Q2596:AE2596)),0)</f>
        <v>6</v>
      </c>
      <c r="AH2596" s="7">
        <f>IF(R2596&gt;0,RANK(R2596,(N2596:P2596,Q2596:AE2596)),0)</f>
        <v>0</v>
      </c>
      <c r="AI2596" s="7">
        <f>IF(T2596&gt;0,RANK(T2596,(N2596:P2596,Q2596:AE2596)),0)</f>
        <v>0</v>
      </c>
      <c r="AJ2596" s="7">
        <f>IF(S2596&gt;0,RANK(S2596,(N2596:P2596,Q2596:AE2596)),0)</f>
        <v>0</v>
      </c>
      <c r="AK2596" s="2">
        <f t="shared" si="955"/>
        <v>8.3179977916820018E-3</v>
      </c>
      <c r="AL2596" s="2">
        <f t="shared" si="956"/>
        <v>0</v>
      </c>
      <c r="AM2596" s="2">
        <f t="shared" si="957"/>
        <v>0</v>
      </c>
      <c r="AN2596" s="2">
        <f t="shared" si="958"/>
        <v>0</v>
      </c>
      <c r="AP2596" t="s">
        <v>2446</v>
      </c>
      <c r="AQ2596" t="s">
        <v>1950</v>
      </c>
      <c r="AT2596">
        <v>2</v>
      </c>
      <c r="AU2596" s="95">
        <v>22</v>
      </c>
      <c r="AV2596" s="97">
        <v>119</v>
      </c>
      <c r="AW2596" s="100">
        <f t="shared" si="959"/>
        <v>22119</v>
      </c>
      <c r="AY2596" s="7" t="s">
        <v>1409</v>
      </c>
    </row>
    <row r="2597" spans="1:51" ht="13" hidden="1" customHeight="1" outlineLevel="1">
      <c r="A2597" t="s">
        <v>1329</v>
      </c>
      <c r="B2597" t="s">
        <v>1950</v>
      </c>
      <c r="C2597" s="1">
        <f t="shared" si="960"/>
        <v>9411</v>
      </c>
      <c r="D2597" s="7">
        <f>IF(N2597&gt;0, RANK(N2597,(N2597:P2597,Q2597:AE2597)),0)</f>
        <v>1</v>
      </c>
      <c r="E2597" s="7">
        <f>IF(O2597&gt;0,RANK(O2597,(N2597:P2597,Q2597:AE2597)),0)</f>
        <v>2</v>
      </c>
      <c r="F2597" s="7">
        <f>IF(P2597&gt;0,RANK(P2597,(N2597:P2597,Q2597:AE2597)),0)</f>
        <v>0</v>
      </c>
      <c r="G2597" s="1">
        <f t="shared" si="949"/>
        <v>325</v>
      </c>
      <c r="H2597" s="2">
        <f t="shared" si="950"/>
        <v>3.4534055892041227E-2</v>
      </c>
      <c r="I2597" s="2"/>
      <c r="J2597" s="2">
        <f t="shared" si="951"/>
        <v>0.44681755392625649</v>
      </c>
      <c r="K2597" s="2">
        <f t="shared" si="952"/>
        <v>0.41228349803421527</v>
      </c>
      <c r="L2597" s="2">
        <f t="shared" si="953"/>
        <v>0</v>
      </c>
      <c r="M2597" s="2">
        <f t="shared" si="954"/>
        <v>0.14089894803952829</v>
      </c>
      <c r="N2597" s="55">
        <v>4205</v>
      </c>
      <c r="O2597" s="55">
        <v>3880</v>
      </c>
      <c r="P2597" s="106"/>
      <c r="Q2597" s="106">
        <v>88</v>
      </c>
      <c r="Y2597" s="55">
        <v>1069</v>
      </c>
      <c r="Z2597" s="55">
        <v>57</v>
      </c>
      <c r="AA2597" s="55">
        <v>75</v>
      </c>
      <c r="AB2597" s="55">
        <v>24</v>
      </c>
      <c r="AC2597" s="55">
        <v>13</v>
      </c>
      <c r="AG2597" s="7">
        <f>IF(Q2597&gt;0,RANK(Q2597,(N2597:P2597,Q2597:AE2597)),0)</f>
        <v>4</v>
      </c>
      <c r="AH2597" s="7">
        <f>IF(R2597&gt;0,RANK(R2597,(N2597:P2597,Q2597:AE2597)),0)</f>
        <v>0</v>
      </c>
      <c r="AI2597" s="7">
        <f>IF(T2597&gt;0,RANK(T2597,(N2597:P2597,Q2597:AE2597)),0)</f>
        <v>0</v>
      </c>
      <c r="AJ2597" s="7">
        <f>IF(S2597&gt;0,RANK(S2597,(N2597:P2597,Q2597:AE2597)),0)</f>
        <v>0</v>
      </c>
      <c r="AK2597" s="2">
        <f t="shared" si="955"/>
        <v>9.3507597492296247E-3</v>
      </c>
      <c r="AL2597" s="2">
        <f t="shared" si="956"/>
        <v>0</v>
      </c>
      <c r="AM2597" s="2">
        <f t="shared" si="957"/>
        <v>0</v>
      </c>
      <c r="AN2597" s="2">
        <f t="shared" si="958"/>
        <v>0</v>
      </c>
      <c r="AP2597" t="s">
        <v>1329</v>
      </c>
      <c r="AQ2597" t="s">
        <v>1950</v>
      </c>
      <c r="AT2597">
        <v>2</v>
      </c>
      <c r="AU2597" s="95">
        <v>22</v>
      </c>
      <c r="AV2597" s="97">
        <v>121</v>
      </c>
      <c r="AW2597" s="100">
        <f t="shared" si="959"/>
        <v>22121</v>
      </c>
      <c r="AY2597" s="7" t="s">
        <v>1409</v>
      </c>
    </row>
    <row r="2598" spans="1:51" ht="13" hidden="1" customHeight="1" outlineLevel="1">
      <c r="A2598" t="s">
        <v>241</v>
      </c>
      <c r="B2598" t="s">
        <v>1950</v>
      </c>
      <c r="C2598" s="1">
        <f t="shared" si="960"/>
        <v>3337</v>
      </c>
      <c r="D2598" s="7">
        <f>IF(N2598&gt;0, RANK(N2598,(N2598:P2598,Q2598:AE2598)),0)</f>
        <v>2</v>
      </c>
      <c r="E2598" s="7">
        <f>IF(O2598&gt;0,RANK(O2598,(N2598:P2598,Q2598:AE2598)),0)</f>
        <v>1</v>
      </c>
      <c r="F2598" s="7">
        <f>IF(P2598&gt;0,RANK(P2598,(N2598:P2598,Q2598:AE2598)),0)</f>
        <v>0</v>
      </c>
      <c r="G2598" s="1">
        <f t="shared" si="949"/>
        <v>1187</v>
      </c>
      <c r="H2598" s="2">
        <f t="shared" si="950"/>
        <v>0.35570872040755169</v>
      </c>
      <c r="I2598" s="2"/>
      <c r="J2598" s="2">
        <f t="shared" si="951"/>
        <v>0.21516332034761762</v>
      </c>
      <c r="K2598" s="2">
        <f t="shared" si="952"/>
        <v>0.57087204075516929</v>
      </c>
      <c r="L2598" s="2">
        <f t="shared" si="953"/>
        <v>0</v>
      </c>
      <c r="M2598" s="2">
        <f t="shared" si="954"/>
        <v>0.21396463889721307</v>
      </c>
      <c r="N2598" s="55">
        <v>718</v>
      </c>
      <c r="O2598" s="55">
        <v>1905</v>
      </c>
      <c r="P2598" s="106"/>
      <c r="Q2598" s="106">
        <v>22</v>
      </c>
      <c r="Y2598" s="55">
        <v>564</v>
      </c>
      <c r="Z2598" s="55">
        <v>44</v>
      </c>
      <c r="AA2598" s="55">
        <v>71</v>
      </c>
      <c r="AB2598" s="55">
        <v>7</v>
      </c>
      <c r="AC2598" s="55">
        <v>6</v>
      </c>
      <c r="AG2598" s="7">
        <f>IF(Q2598&gt;0,RANK(Q2598,(N2598:P2598,Q2598:AE2598)),0)</f>
        <v>6</v>
      </c>
      <c r="AH2598" s="7">
        <f>IF(R2598&gt;0,RANK(R2598,(N2598:P2598,Q2598:AE2598)),0)</f>
        <v>0</v>
      </c>
      <c r="AI2598" s="7">
        <f>IF(T2598&gt;0,RANK(T2598,(N2598:P2598,Q2598:AE2598)),0)</f>
        <v>0</v>
      </c>
      <c r="AJ2598" s="7">
        <f>IF(S2598&gt;0,RANK(S2598,(N2598:P2598,Q2598:AE2598)),0)</f>
        <v>0</v>
      </c>
      <c r="AK2598" s="2">
        <f t="shared" si="955"/>
        <v>6.5927479772250521E-3</v>
      </c>
      <c r="AL2598" s="2">
        <f t="shared" si="956"/>
        <v>0</v>
      </c>
      <c r="AM2598" s="2">
        <f t="shared" si="957"/>
        <v>0</v>
      </c>
      <c r="AN2598" s="2">
        <f t="shared" si="958"/>
        <v>0</v>
      </c>
      <c r="AP2598" t="s">
        <v>241</v>
      </c>
      <c r="AQ2598" t="s">
        <v>1950</v>
      </c>
      <c r="AT2598">
        <v>2</v>
      </c>
      <c r="AU2598" s="95">
        <v>22</v>
      </c>
      <c r="AV2598" s="97">
        <v>123</v>
      </c>
      <c r="AW2598" s="100">
        <f t="shared" si="959"/>
        <v>22123</v>
      </c>
      <c r="AY2598" s="7" t="s">
        <v>1409</v>
      </c>
    </row>
    <row r="2599" spans="1:51" ht="13" hidden="1" customHeight="1" outlineLevel="1">
      <c r="A2599" t="s">
        <v>224</v>
      </c>
      <c r="B2599" t="s">
        <v>1950</v>
      </c>
      <c r="C2599" s="1">
        <f t="shared" si="960"/>
        <v>4873</v>
      </c>
      <c r="D2599" s="7">
        <f>IF(N2599&gt;0, RANK(N2599,(N2599:P2599,Q2599:AE2599)),0)</f>
        <v>2</v>
      </c>
      <c r="E2599" s="7">
        <f>IF(O2599&gt;0,RANK(O2599,(N2599:P2599,Q2599:AE2599)),0)</f>
        <v>1</v>
      </c>
      <c r="F2599" s="7">
        <f>IF(P2599&gt;0,RANK(P2599,(N2599:P2599,Q2599:AE2599)),0)</f>
        <v>0</v>
      </c>
      <c r="G2599" s="1">
        <f t="shared" si="949"/>
        <v>62</v>
      </c>
      <c r="H2599" s="2">
        <f t="shared" si="950"/>
        <v>1.2723168479376155E-2</v>
      </c>
      <c r="I2599" s="2"/>
      <c r="J2599" s="2">
        <f t="shared" si="951"/>
        <v>0.42663656884875845</v>
      </c>
      <c r="K2599" s="2">
        <f t="shared" si="952"/>
        <v>0.4393597373281346</v>
      </c>
      <c r="L2599" s="2">
        <f t="shared" si="953"/>
        <v>0</v>
      </c>
      <c r="M2599" s="2">
        <f t="shared" si="954"/>
        <v>0.13400369382310695</v>
      </c>
      <c r="N2599" s="55">
        <v>2079</v>
      </c>
      <c r="O2599" s="55">
        <v>2141</v>
      </c>
      <c r="P2599" s="106"/>
      <c r="Q2599" s="106">
        <v>42</v>
      </c>
      <c r="Y2599" s="55">
        <v>512</v>
      </c>
      <c r="Z2599" s="55">
        <v>29</v>
      </c>
      <c r="AA2599" s="55">
        <v>48</v>
      </c>
      <c r="AB2599" s="55">
        <v>15</v>
      </c>
      <c r="AC2599" s="55">
        <v>7</v>
      </c>
      <c r="AG2599" s="7">
        <f>IF(Q2599&gt;0,RANK(Q2599,(N2599:P2599,Q2599:AE2599)),0)</f>
        <v>5</v>
      </c>
      <c r="AH2599" s="7">
        <f>IF(R2599&gt;0,RANK(R2599,(N2599:P2599,Q2599:AE2599)),0)</f>
        <v>0</v>
      </c>
      <c r="AI2599" s="7">
        <f>IF(T2599&gt;0,RANK(T2599,(N2599:P2599,Q2599:AE2599)),0)</f>
        <v>0</v>
      </c>
      <c r="AJ2599" s="7">
        <f>IF(S2599&gt;0,RANK(S2599,(N2599:P2599,Q2599:AE2599)),0)</f>
        <v>0</v>
      </c>
      <c r="AK2599" s="2">
        <f t="shared" si="955"/>
        <v>8.6189205828032019E-3</v>
      </c>
      <c r="AL2599" s="2">
        <f t="shared" si="956"/>
        <v>0</v>
      </c>
      <c r="AM2599" s="2">
        <f t="shared" si="957"/>
        <v>0</v>
      </c>
      <c r="AN2599" s="2">
        <f t="shared" si="958"/>
        <v>0</v>
      </c>
      <c r="AP2599" t="s">
        <v>224</v>
      </c>
      <c r="AQ2599" t="s">
        <v>1950</v>
      </c>
      <c r="AT2599">
        <v>2</v>
      </c>
      <c r="AU2599" s="95">
        <v>22</v>
      </c>
      <c r="AV2599" s="97">
        <v>125</v>
      </c>
      <c r="AW2599" s="100">
        <f t="shared" si="959"/>
        <v>22125</v>
      </c>
      <c r="AY2599" s="7" t="s">
        <v>1409</v>
      </c>
    </row>
    <row r="2600" spans="1:51" ht="13" hidden="1" customHeight="1" outlineLevel="1">
      <c r="A2600" t="s">
        <v>1815</v>
      </c>
      <c r="B2600" t="s">
        <v>1950</v>
      </c>
      <c r="C2600" s="1">
        <f t="shared" si="960"/>
        <v>4609</v>
      </c>
      <c r="D2600" s="7">
        <f>IF(N2600&gt;0, RANK(N2600,(N2600:P2600,Q2600:AE2600)),0)</f>
        <v>2</v>
      </c>
      <c r="E2600" s="7">
        <f>IF(O2600&gt;0,RANK(O2600,(N2600:P2600,Q2600:AE2600)),0)</f>
        <v>1</v>
      </c>
      <c r="F2600" s="7">
        <f>IF(P2600&gt;0,RANK(P2600,(N2600:P2600,Q2600:AE2600)),0)</f>
        <v>0</v>
      </c>
      <c r="G2600" s="1">
        <f t="shared" si="949"/>
        <v>792</v>
      </c>
      <c r="H2600" s="2">
        <f t="shared" si="950"/>
        <v>0.17183770883054891</v>
      </c>
      <c r="I2600" s="2"/>
      <c r="J2600" s="2">
        <f t="shared" si="951"/>
        <v>0.3037535257105663</v>
      </c>
      <c r="K2600" s="2">
        <f t="shared" si="952"/>
        <v>0.47559123454111518</v>
      </c>
      <c r="L2600" s="2">
        <f t="shared" si="953"/>
        <v>0</v>
      </c>
      <c r="M2600" s="2">
        <f t="shared" si="954"/>
        <v>0.22065523974831847</v>
      </c>
      <c r="N2600" s="55">
        <v>1400</v>
      </c>
      <c r="O2600" s="55">
        <v>2192</v>
      </c>
      <c r="P2600" s="106"/>
      <c r="Q2600" s="106">
        <v>29</v>
      </c>
      <c r="Y2600" s="55">
        <v>818</v>
      </c>
      <c r="Z2600" s="55">
        <v>67</v>
      </c>
      <c r="AA2600" s="55">
        <v>77</v>
      </c>
      <c r="AB2600" s="55">
        <v>19</v>
      </c>
      <c r="AC2600" s="55">
        <v>7</v>
      </c>
      <c r="AG2600" s="7">
        <f>IF(Q2600&gt;0,RANK(Q2600,(N2600:P2600,Q2600:AE2600)),0)</f>
        <v>6</v>
      </c>
      <c r="AH2600" s="7">
        <f>IF(R2600&gt;0,RANK(R2600,(N2600:P2600,Q2600:AE2600)),0)</f>
        <v>0</v>
      </c>
      <c r="AI2600" s="7">
        <f>IF(T2600&gt;0,RANK(T2600,(N2600:P2600,Q2600:AE2600)),0)</f>
        <v>0</v>
      </c>
      <c r="AJ2600" s="7">
        <f>IF(S2600&gt;0,RANK(S2600,(N2600:P2600,Q2600:AE2600)),0)</f>
        <v>0</v>
      </c>
      <c r="AK2600" s="2">
        <f t="shared" si="955"/>
        <v>6.2920373182903016E-3</v>
      </c>
      <c r="AL2600" s="2">
        <f t="shared" si="956"/>
        <v>0</v>
      </c>
      <c r="AM2600" s="2">
        <f t="shared" si="957"/>
        <v>0</v>
      </c>
      <c r="AN2600" s="2">
        <f t="shared" si="958"/>
        <v>0</v>
      </c>
      <c r="AP2600" t="s">
        <v>1815</v>
      </c>
      <c r="AQ2600" t="s">
        <v>1950</v>
      </c>
      <c r="AT2600">
        <v>2</v>
      </c>
      <c r="AU2600" s="95">
        <v>22</v>
      </c>
      <c r="AV2600" s="97">
        <v>127</v>
      </c>
      <c r="AW2600" s="100">
        <f t="shared" si="959"/>
        <v>22127</v>
      </c>
      <c r="AY2600" s="7" t="s">
        <v>1409</v>
      </c>
    </row>
    <row r="2601" spans="1:51" ht="13" customHeight="1" collapsed="1">
      <c r="A2601" t="s">
        <v>444</v>
      </c>
      <c r="B2601" t="s">
        <v>2430</v>
      </c>
      <c r="C2601" s="1">
        <f t="shared" si="960"/>
        <v>1472039</v>
      </c>
      <c r="D2601" s="7">
        <f>IF(N2601&gt;0, RANK(N2601,(N2601:P2601,Q2601:AE2601)),0)</f>
        <v>1</v>
      </c>
      <c r="E2601" s="7">
        <f>IF(O2601&gt;0,RANK(O2601,(N2601:P2601,Q2601:AE2601)),0)</f>
        <v>2</v>
      </c>
      <c r="F2601" s="7">
        <f>IF(P2601&gt;0,RANK(P2601,(N2601:P2601,Q2601:AE2601)),0)</f>
        <v>0</v>
      </c>
      <c r="G2601" s="1">
        <f t="shared" ref="G2601" si="961">IF(C2601&gt;0,MAX(N2601:P2601)-LARGE(N2601:P2601,2),0)</f>
        <v>16349</v>
      </c>
      <c r="H2601" s="2">
        <f t="shared" ref="H2601" si="962">IF(C2601&gt;0,G2601/C2601,0)</f>
        <v>1.1106363350427537E-2</v>
      </c>
      <c r="I2601" s="2"/>
      <c r="J2601" s="2">
        <f t="shared" ref="J2601" si="963">IF($C2601=0,"-",N2601/$C2601)</f>
        <v>0.42077485718788699</v>
      </c>
      <c r="K2601" s="2">
        <f t="shared" ref="K2601" si="964">IF($C2601=0,"-",O2601/$C2601)</f>
        <v>0.40966849383745946</v>
      </c>
      <c r="L2601" s="2">
        <f t="shared" ref="L2601" si="965">IF($C2601=0,"-",P2601/$C2601)</f>
        <v>0</v>
      </c>
      <c r="M2601" s="2">
        <f>IF(C2601=0,"-",(1-J2601-K2601-L2601))</f>
        <v>0.16955664897465356</v>
      </c>
      <c r="N2601" s="106">
        <f>SUM(N2537:N2600)</f>
        <v>619397</v>
      </c>
      <c r="O2601" s="106">
        <f>SUM(O2537:O2600)</f>
        <v>603048</v>
      </c>
      <c r="P2601" s="106"/>
      <c r="Q2601" s="106">
        <f>SUM(Q2537:Q2600)</f>
        <v>13034</v>
      </c>
      <c r="R2601" s="106"/>
      <c r="Y2601" s="106">
        <f t="shared" ref="Y2601" si="966">SUM(Y2537:Y2600)</f>
        <v>202556</v>
      </c>
      <c r="Z2601" s="106">
        <f>SUM(Z2537:Z2600)</f>
        <v>11323</v>
      </c>
      <c r="AA2601" s="106">
        <f t="shared" ref="AA2601:AC2601" si="967">SUM(AA2537:AA2600)</f>
        <v>14173</v>
      </c>
      <c r="AB2601" s="106">
        <f t="shared" si="967"/>
        <v>4673</v>
      </c>
      <c r="AC2601" s="106">
        <f t="shared" si="967"/>
        <v>3835</v>
      </c>
      <c r="AD2601" s="106"/>
      <c r="AG2601" s="7">
        <f>IF(Q2601&gt;0,RANK(Q2601,(N2601:P2601,Q2601:AE2601)),0)</f>
        <v>5</v>
      </c>
      <c r="AH2601" s="7">
        <f>IF(R2601&gt;0,RANK(R2601,(N2601:P2601,Q2601:AE2601)),0)</f>
        <v>0</v>
      </c>
      <c r="AI2601" s="7">
        <f>IF(T2601&gt;0,RANK(T2601,(N2601:P2601,Q2601:AE2601)),0)</f>
        <v>0</v>
      </c>
      <c r="AJ2601" s="7">
        <f>IF(S2601&gt;0,RANK(S2601,(N2601:P2601,Q2601:AE2601)),0)</f>
        <v>0</v>
      </c>
      <c r="AK2601" s="2">
        <f t="shared" ref="AK2601" si="968">IF($C2601=0,"-",Q2601/$C2601)</f>
        <v>8.8543849721372872E-3</v>
      </c>
      <c r="AL2601" s="2">
        <f t="shared" ref="AL2601" si="969">IF($C2601=0,"-",R2601/$C2601)</f>
        <v>0</v>
      </c>
      <c r="AM2601" s="2">
        <f t="shared" ref="AM2601" si="970">IF($C2601=0,"-",T2601/$C2601)</f>
        <v>0</v>
      </c>
      <c r="AN2601" s="2">
        <f t="shared" ref="AN2601" si="971">IF($C2601=0,"-",S2601/$C2601)</f>
        <v>0</v>
      </c>
      <c r="AP2601" t="s">
        <v>444</v>
      </c>
      <c r="AQ2601" t="s">
        <v>2430</v>
      </c>
      <c r="AT2601">
        <v>2</v>
      </c>
      <c r="AU2601" s="95">
        <v>22</v>
      </c>
      <c r="AV2601" s="97"/>
      <c r="AW2601" s="95">
        <v>22</v>
      </c>
      <c r="AY2601" s="7" t="s">
        <v>2180</v>
      </c>
    </row>
  </sheetData>
  <phoneticPr fontId="8"/>
  <conditionalFormatting sqref="D3:D421 D2537:D2615 D992:D1714 D1716:D2406 D429:D990">
    <cfRule type="cellIs" dxfId="292" priority="93" stopIfTrue="1" operator="equal">
      <formula>1</formula>
    </cfRule>
    <cfRule type="cellIs" dxfId="291" priority="94" stopIfTrue="1" operator="equal">
      <formula>3</formula>
    </cfRule>
  </conditionalFormatting>
  <conditionalFormatting sqref="E3:E421 E2537:E2615 E992:E1714 E1716:E2406 E429:E990">
    <cfRule type="cellIs" dxfId="290" priority="95" stopIfTrue="1" operator="equal">
      <formula>1</formula>
    </cfRule>
    <cfRule type="cellIs" dxfId="289" priority="96" stopIfTrue="1" operator="equal">
      <formula>3</formula>
    </cfRule>
  </conditionalFormatting>
  <conditionalFormatting sqref="F3:F70 AG3:AJ70 F72:F421 AG72:AJ421 AL422:AO422 F2537:F2615 AG2537:AJ2615 AG423:AJ425 AG992:AJ1714 F992:F1714 F1716:F2406 AG1716:AJ2406 AG427:AJ990 F429:F990">
    <cfRule type="cellIs" dxfId="288" priority="97" stopIfTrue="1" operator="equal">
      <formula>1</formula>
    </cfRule>
    <cfRule type="cellIs" dxfId="287" priority="98" stopIfTrue="1" operator="equal">
      <formula>3</formula>
    </cfRule>
  </conditionalFormatting>
  <conditionalFormatting sqref="H2603:H65309">
    <cfRule type="expression" dxfId="286" priority="101" stopIfTrue="1">
      <formula>IF(#REF!=1,1,0)</formula>
    </cfRule>
    <cfRule type="expression" dxfId="285" priority="102" stopIfTrue="1">
      <formula>IF(#REF!=1,1,0)</formula>
    </cfRule>
  </conditionalFormatting>
  <conditionalFormatting sqref="D2486:D2533">
    <cfRule type="cellIs" dxfId="284" priority="81" stopIfTrue="1" operator="equal">
      <formula>1</formula>
    </cfRule>
    <cfRule type="cellIs" dxfId="283" priority="82" stopIfTrue="1" operator="equal">
      <formula>3</formula>
    </cfRule>
  </conditionalFormatting>
  <conditionalFormatting sqref="E2486:E2533">
    <cfRule type="cellIs" dxfId="282" priority="83" stopIfTrue="1" operator="equal">
      <formula>1</formula>
    </cfRule>
    <cfRule type="cellIs" dxfId="281" priority="84" stopIfTrue="1" operator="equal">
      <formula>3</formula>
    </cfRule>
  </conditionalFormatting>
  <conditionalFormatting sqref="F2486:F2533 AG2486:AJ2533">
    <cfRule type="cellIs" dxfId="280" priority="85" stopIfTrue="1" operator="equal">
      <formula>1</formula>
    </cfRule>
    <cfRule type="cellIs" dxfId="279" priority="86" stopIfTrue="1" operator="equal">
      <formula>3</formula>
    </cfRule>
  </conditionalFormatting>
  <conditionalFormatting sqref="D422:D425 D427:D428">
    <cfRule type="cellIs" dxfId="278" priority="69" stopIfTrue="1" operator="equal">
      <formula>1</formula>
    </cfRule>
    <cfRule type="cellIs" dxfId="277" priority="70" stopIfTrue="1" operator="equal">
      <formula>3</formula>
    </cfRule>
  </conditionalFormatting>
  <conditionalFormatting sqref="E422:E425 E427:E428">
    <cfRule type="cellIs" dxfId="276" priority="71" stopIfTrue="1" operator="equal">
      <formula>1</formula>
    </cfRule>
    <cfRule type="cellIs" dxfId="275" priority="72" stopIfTrue="1" operator="equal">
      <formula>3</formula>
    </cfRule>
  </conditionalFormatting>
  <conditionalFormatting sqref="F422:F425 F427:F428">
    <cfRule type="cellIs" dxfId="274" priority="73" stopIfTrue="1" operator="equal">
      <formula>1</formula>
    </cfRule>
    <cfRule type="cellIs" dxfId="273" priority="74" stopIfTrue="1" operator="equal">
      <formula>3</formula>
    </cfRule>
  </conditionalFormatting>
  <conditionalFormatting sqref="D2407:D2485">
    <cfRule type="cellIs" dxfId="272" priority="57" stopIfTrue="1" operator="equal">
      <formula>1</formula>
    </cfRule>
    <cfRule type="cellIs" dxfId="271" priority="58" stopIfTrue="1" operator="equal">
      <formula>3</formula>
    </cfRule>
  </conditionalFormatting>
  <conditionalFormatting sqref="E2407:E2485">
    <cfRule type="cellIs" dxfId="270" priority="59" stopIfTrue="1" operator="equal">
      <formula>1</formula>
    </cfRule>
    <cfRule type="cellIs" dxfId="269" priority="60" stopIfTrue="1" operator="equal">
      <formula>3</formula>
    </cfRule>
  </conditionalFormatting>
  <conditionalFormatting sqref="F2407:F2485 AG2407:AJ2485">
    <cfRule type="cellIs" dxfId="268" priority="61" stopIfTrue="1" operator="equal">
      <formula>1</formula>
    </cfRule>
    <cfRule type="cellIs" dxfId="267" priority="62" stopIfTrue="1" operator="equal">
      <formula>3</formula>
    </cfRule>
  </conditionalFormatting>
  <conditionalFormatting sqref="G1:G425 G992:G1714 G1716:G2602 G427:G990">
    <cfRule type="expression" dxfId="266" priority="39" stopIfTrue="1">
      <formula>IF(AND(G1&gt;0,D1=1),1,0)</formula>
    </cfRule>
    <cfRule type="expression" dxfId="265" priority="40" stopIfTrue="1">
      <formula>IF(AND(G1&gt;0,E1=1),1,0)</formula>
    </cfRule>
    <cfRule type="expression" dxfId="264" priority="41" stopIfTrue="1">
      <formula>IF(AND(G1&gt;0,F1=1),1,0)</formula>
    </cfRule>
  </conditionalFormatting>
  <conditionalFormatting sqref="H1:H425 H992:H1714 H1716:H2602 H427:H990">
    <cfRule type="expression" dxfId="263" priority="42" stopIfTrue="1">
      <formula>IF(AND(G1&gt;0,D1=1),1,0)</formula>
    </cfRule>
    <cfRule type="expression" dxfId="262" priority="43" stopIfTrue="1">
      <formula>IF(AND(G1&gt;0,E1=1),1,0)</formula>
    </cfRule>
    <cfRule type="expression" dxfId="261" priority="44" stopIfTrue="1">
      <formula>IF(AND(G1&gt;0,F1=1),1,0)</formula>
    </cfRule>
  </conditionalFormatting>
  <conditionalFormatting sqref="AG426:AJ426">
    <cfRule type="cellIs" dxfId="260" priority="37" stopIfTrue="1" operator="equal">
      <formula>1</formula>
    </cfRule>
    <cfRule type="cellIs" dxfId="259" priority="38" stopIfTrue="1" operator="equal">
      <formula>3</formula>
    </cfRule>
  </conditionalFormatting>
  <conditionalFormatting sqref="D426">
    <cfRule type="cellIs" dxfId="258" priority="31" stopIfTrue="1" operator="equal">
      <formula>1</formula>
    </cfRule>
    <cfRule type="cellIs" dxfId="257" priority="32" stopIfTrue="1" operator="equal">
      <formula>3</formula>
    </cfRule>
  </conditionalFormatting>
  <conditionalFormatting sqref="E426">
    <cfRule type="cellIs" dxfId="256" priority="33" stopIfTrue="1" operator="equal">
      <formula>1</formula>
    </cfRule>
    <cfRule type="cellIs" dxfId="255" priority="34" stopIfTrue="1" operator="equal">
      <formula>3</formula>
    </cfRule>
  </conditionalFormatting>
  <conditionalFormatting sqref="F426">
    <cfRule type="cellIs" dxfId="254" priority="35" stopIfTrue="1" operator="equal">
      <formula>1</formula>
    </cfRule>
    <cfRule type="cellIs" dxfId="253" priority="36" stopIfTrue="1" operator="equal">
      <formula>3</formula>
    </cfRule>
  </conditionalFormatting>
  <conditionalFormatting sqref="G426">
    <cfRule type="expression" dxfId="252" priority="25" stopIfTrue="1">
      <formula>IF(AND(G426&gt;0,D426=1),1,0)</formula>
    </cfRule>
    <cfRule type="expression" dxfId="251" priority="26" stopIfTrue="1">
      <formula>IF(AND(G426&gt;0,E426=1),1,0)</formula>
    </cfRule>
    <cfRule type="expression" dxfId="250" priority="27" stopIfTrue="1">
      <formula>IF(AND(G426&gt;0,F426=1),1,0)</formula>
    </cfRule>
  </conditionalFormatting>
  <conditionalFormatting sqref="H426">
    <cfRule type="expression" dxfId="249" priority="28" stopIfTrue="1">
      <formula>IF(AND(G426&gt;0,D426=1),1,0)</formula>
    </cfRule>
    <cfRule type="expression" dxfId="248" priority="29" stopIfTrue="1">
      <formula>IF(AND(G426&gt;0,E426=1),1,0)</formula>
    </cfRule>
    <cfRule type="expression" dxfId="247" priority="30" stopIfTrue="1">
      <formula>IF(AND(G426&gt;0,F426=1),1,0)</formula>
    </cfRule>
  </conditionalFormatting>
  <conditionalFormatting sqref="D991">
    <cfRule type="cellIs" dxfId="246" priority="19" stopIfTrue="1" operator="equal">
      <formula>1</formula>
    </cfRule>
    <cfRule type="cellIs" dxfId="245" priority="20" stopIfTrue="1" operator="equal">
      <formula>3</formula>
    </cfRule>
  </conditionalFormatting>
  <conditionalFormatting sqref="E991">
    <cfRule type="cellIs" dxfId="244" priority="21" stopIfTrue="1" operator="equal">
      <formula>1</formula>
    </cfRule>
    <cfRule type="cellIs" dxfId="243" priority="22" stopIfTrue="1" operator="equal">
      <formula>3</formula>
    </cfRule>
  </conditionalFormatting>
  <conditionalFormatting sqref="AG991:AJ991 F991">
    <cfRule type="cellIs" dxfId="242" priority="23" stopIfTrue="1" operator="equal">
      <formula>1</formula>
    </cfRule>
    <cfRule type="cellIs" dxfId="241" priority="24" stopIfTrue="1" operator="equal">
      <formula>3</formula>
    </cfRule>
  </conditionalFormatting>
  <conditionalFormatting sqref="G991">
    <cfRule type="expression" dxfId="240" priority="13" stopIfTrue="1">
      <formula>IF(AND(G991&gt;0,D991=1),1,0)</formula>
    </cfRule>
    <cfRule type="expression" dxfId="239" priority="14" stopIfTrue="1">
      <formula>IF(AND(G991&gt;0,E991=1),1,0)</formula>
    </cfRule>
    <cfRule type="expression" dxfId="238" priority="15" stopIfTrue="1">
      <formula>IF(AND(G991&gt;0,F991=1),1,0)</formula>
    </cfRule>
  </conditionalFormatting>
  <conditionalFormatting sqref="H991">
    <cfRule type="expression" dxfId="237" priority="16" stopIfTrue="1">
      <formula>IF(AND(G991&gt;0,D991=1),1,0)</formula>
    </cfRule>
    <cfRule type="expression" dxfId="236" priority="17" stopIfTrue="1">
      <formula>IF(AND(G991&gt;0,E991=1),1,0)</formula>
    </cfRule>
    <cfRule type="expression" dxfId="235" priority="18" stopIfTrue="1">
      <formula>IF(AND(G991&gt;0,F991=1),1,0)</formula>
    </cfRule>
  </conditionalFormatting>
  <conditionalFormatting sqref="D1715">
    <cfRule type="cellIs" dxfId="234" priority="7" stopIfTrue="1" operator="equal">
      <formula>1</formula>
    </cfRule>
    <cfRule type="cellIs" dxfId="233" priority="8" stopIfTrue="1" operator="equal">
      <formula>3</formula>
    </cfRule>
  </conditionalFormatting>
  <conditionalFormatting sqref="E1715">
    <cfRule type="cellIs" dxfId="232" priority="9" stopIfTrue="1" operator="equal">
      <formula>1</formula>
    </cfRule>
    <cfRule type="cellIs" dxfId="231" priority="10" stopIfTrue="1" operator="equal">
      <formula>3</formula>
    </cfRule>
  </conditionalFormatting>
  <conditionalFormatting sqref="F1715 AG1715:AJ1715">
    <cfRule type="cellIs" dxfId="230" priority="11" stopIfTrue="1" operator="equal">
      <formula>1</formula>
    </cfRule>
    <cfRule type="cellIs" dxfId="229" priority="12" stopIfTrue="1" operator="equal">
      <formula>3</formula>
    </cfRule>
  </conditionalFormatting>
  <conditionalFormatting sqref="G1715">
    <cfRule type="expression" dxfId="228" priority="1" stopIfTrue="1">
      <formula>IF(AND(G1715&gt;0,D1715=1),1,0)</formula>
    </cfRule>
    <cfRule type="expression" dxfId="227" priority="2" stopIfTrue="1">
      <formula>IF(AND(G1715&gt;0,E1715=1),1,0)</formula>
    </cfRule>
    <cfRule type="expression" dxfId="226" priority="3" stopIfTrue="1">
      <formula>IF(AND(G1715&gt;0,F1715=1),1,0)</formula>
    </cfRule>
  </conditionalFormatting>
  <conditionalFormatting sqref="H1715">
    <cfRule type="expression" dxfId="225" priority="4" stopIfTrue="1">
      <formula>IF(AND(G1715&gt;0,D1715=1),1,0)</formula>
    </cfRule>
    <cfRule type="expression" dxfId="224" priority="5" stopIfTrue="1">
      <formula>IF(AND(G1715&gt;0,E1715=1),1,0)</formula>
    </cfRule>
    <cfRule type="expression" dxfId="223" priority="6" stopIfTrue="1">
      <formula>IF(AND(G1715&gt;0,F1715=1),1,0)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Y162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N218" sqref="N218:O218"/>
    </sheetView>
  </sheetViews>
  <sheetFormatPr baseColWidth="10" defaultColWidth="11.42578125" defaultRowHeight="13" customHeight="1" outlineLevelRow="1" x14ac:dyDescent="0"/>
  <cols>
    <col min="1" max="1" width="16.28515625" customWidth="1"/>
    <col min="2" max="2" width="3.140625" style="54" bestFit="1" customWidth="1"/>
    <col min="3" max="3" width="10.7109375" style="54" customWidth="1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4" width="10.42578125" style="55" bestFit="1" customWidth="1"/>
    <col min="15" max="24" width="9.7109375" style="55" customWidth="1"/>
    <col min="25" max="31" width="9.7109375" style="9" customWidth="1"/>
    <col min="32" max="32" width="8.7109375" customWidth="1"/>
    <col min="33" max="33" width="18.140625" customWidth="1"/>
    <col min="34" max="34" width="14.28515625" customWidth="1"/>
    <col min="35" max="35" width="3" bestFit="1" customWidth="1"/>
    <col min="37" max="37" width="2" bestFit="1" customWidth="1"/>
    <col min="38" max="38" width="3" style="95" bestFit="1" customWidth="1"/>
    <col min="39" max="39" width="4" style="97" bestFit="1" customWidth="1"/>
    <col min="40" max="40" width="4.140625" style="97" bestFit="1" customWidth="1"/>
    <col min="41" max="41" width="7.140625" style="100" customWidth="1"/>
    <col min="42" max="42" width="6" style="100" bestFit="1" customWidth="1"/>
    <col min="45" max="45" width="7.42578125" style="1" bestFit="1" customWidth="1"/>
    <col min="46" max="46" width="6.7109375" style="1" customWidth="1"/>
    <col min="47" max="47" width="6.7109375" customWidth="1"/>
    <col min="49" max="49" width="6.7109375" style="124" customWidth="1"/>
    <col min="50" max="51" width="6.7109375" customWidth="1"/>
  </cols>
  <sheetData>
    <row r="1" spans="1:50" ht="13" customHeight="1">
      <c r="A1" s="54" t="s">
        <v>298</v>
      </c>
      <c r="C1" s="25" t="s">
        <v>794</v>
      </c>
      <c r="D1" s="22" t="str">
        <f>LEFT(N1)</f>
        <v>D</v>
      </c>
      <c r="E1" s="19" t="str">
        <f>LEFT(O1)</f>
        <v>R</v>
      </c>
      <c r="F1" s="20" t="str">
        <f>LEFT(P1)</f>
        <v>I</v>
      </c>
      <c r="G1" s="29" t="s">
        <v>165</v>
      </c>
      <c r="H1" s="2" t="s">
        <v>2113</v>
      </c>
      <c r="I1" s="15"/>
      <c r="J1" s="14" t="str">
        <f>County!J1</f>
        <v>Democratic</v>
      </c>
      <c r="K1" s="13" t="str">
        <f>County!K1</f>
        <v>Republican</v>
      </c>
      <c r="L1" s="15" t="str">
        <f>County!L1</f>
        <v>Independent</v>
      </c>
      <c r="M1" t="str">
        <f>County!M1</f>
        <v>Other</v>
      </c>
      <c r="N1" s="3" t="str">
        <f>County!N1</f>
        <v>Democratic</v>
      </c>
      <c r="O1" s="4" t="str">
        <f>County!O1</f>
        <v>Republican</v>
      </c>
      <c r="P1" s="21" t="str">
        <f>County!P1</f>
        <v>Independent</v>
      </c>
      <c r="Q1" s="58" t="str">
        <f>County!Q1</f>
        <v>Libertarian</v>
      </c>
      <c r="R1" s="58" t="str">
        <f>County!R1</f>
        <v>Green</v>
      </c>
      <c r="S1" s="58" t="str">
        <f>County!S1</f>
        <v>Constitution</v>
      </c>
      <c r="T1" s="58" t="str">
        <f>County!T1</f>
        <v>Reform</v>
      </c>
      <c r="U1" s="58" t="str">
        <f>County!U1</f>
        <v>Natural Law</v>
      </c>
      <c r="V1" s="58" t="str">
        <f>County!V1</f>
        <v>Soc. Workers</v>
      </c>
      <c r="W1" s="58" t="str">
        <f>County!W1</f>
        <v>Socialist</v>
      </c>
      <c r="X1" s="58" t="str">
        <f>County!X1</f>
        <v>Write-ins</v>
      </c>
      <c r="Y1" s="58" t="str">
        <f>County!Y1</f>
        <v>State1</v>
      </c>
      <c r="Z1" s="58" t="str">
        <f>County!Z1</f>
        <v>State2</v>
      </c>
      <c r="AA1" s="58" t="str">
        <f>County!AA1</f>
        <v>State3</v>
      </c>
      <c r="AB1" s="58" t="str">
        <f>County!AB1</f>
        <v>State4</v>
      </c>
      <c r="AC1" s="57" t="str">
        <f>County!AC1</f>
        <v>State5</v>
      </c>
      <c r="AD1" s="57" t="str">
        <f>County!AD1</f>
        <v>State6</v>
      </c>
      <c r="AE1" s="57" t="str">
        <f>County!AE1</f>
        <v>State7</v>
      </c>
      <c r="AG1" t="s">
        <v>298</v>
      </c>
      <c r="AH1" t="s">
        <v>1461</v>
      </c>
      <c r="AI1" t="s">
        <v>400</v>
      </c>
      <c r="AK1" t="s">
        <v>2384</v>
      </c>
      <c r="AL1" s="99" t="s">
        <v>1777</v>
      </c>
      <c r="AM1" s="97" t="s">
        <v>1778</v>
      </c>
      <c r="AN1" s="97" t="s">
        <v>777</v>
      </c>
      <c r="AO1" s="100" t="s">
        <v>77</v>
      </c>
      <c r="AP1" s="100" t="s">
        <v>1923</v>
      </c>
      <c r="AQ1" s="7" t="s">
        <v>1919</v>
      </c>
      <c r="AR1" s="7" t="s">
        <v>1920</v>
      </c>
      <c r="AS1" s="1" t="s">
        <v>2994</v>
      </c>
      <c r="AT1" s="1" t="s">
        <v>2993</v>
      </c>
      <c r="AV1" s="7"/>
    </row>
    <row r="2" spans="1:50" ht="13" customHeight="1">
      <c r="A2" s="9"/>
      <c r="B2" s="9"/>
      <c r="C2" s="1"/>
      <c r="D2" s="7"/>
      <c r="E2" s="7"/>
      <c r="F2" s="7"/>
      <c r="G2" s="1"/>
      <c r="I2" s="15"/>
      <c r="J2" s="2"/>
      <c r="K2" s="2"/>
      <c r="L2" s="2"/>
      <c r="M2" s="2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7"/>
      <c r="AD2" s="57"/>
      <c r="AE2" s="57"/>
      <c r="AU2" s="1"/>
      <c r="AW2" s="124" t="s">
        <v>3024</v>
      </c>
      <c r="AX2" s="124"/>
    </row>
    <row r="3" spans="1:50" ht="13" hidden="1" customHeight="1" outlineLevel="1">
      <c r="A3" t="s">
        <v>2061</v>
      </c>
      <c r="B3" s="9" t="s">
        <v>2133</v>
      </c>
      <c r="C3" s="1">
        <f t="shared" ref="C3:C65" si="0">SUM(N3:AE3)</f>
        <v>335</v>
      </c>
      <c r="D3" s="7">
        <f>IF(N3&gt;0, RANK(N3,(N3:P3,Q3:AE3)),0)</f>
        <v>2</v>
      </c>
      <c r="E3" s="7">
        <f>IF(O3&gt;0,RANK(O3,(N3:P3,Q3:AE3)),0)</f>
        <v>1</v>
      </c>
      <c r="F3" s="7">
        <f t="shared" ref="F3:F65" si="1">IF(P3&gt;0,RANK(P3,(N3:AE3)),0)</f>
        <v>0</v>
      </c>
      <c r="G3" s="1">
        <f t="shared" ref="G3:G23" si="2">IF(C3&gt;0,MAX(N3:P3)-LARGE(N3:P3,2),0)</f>
        <v>229</v>
      </c>
      <c r="H3" s="2">
        <f t="shared" ref="H3:H23" si="3">IF(C3&gt;0,G3/C3,0)</f>
        <v>0.68358208955223876</v>
      </c>
      <c r="I3" s="8"/>
      <c r="J3" s="2">
        <f t="shared" ref="J3:J65" si="4">IF(C3=0,"-",N3/C3)</f>
        <v>0.15820895522388059</v>
      </c>
      <c r="K3" s="2">
        <f t="shared" ref="K3:K65" si="5">IF(C3=0,"-",O3/C3)</f>
        <v>0.84179104477611943</v>
      </c>
      <c r="L3" s="2">
        <f t="shared" ref="L3:L65" si="6">IF(C3=0,"-",P3/C3)</f>
        <v>0</v>
      </c>
      <c r="M3" s="2">
        <f t="shared" ref="M3:M65" si="7">IF(C3=0,"-",(1-J3-K3-L3))</f>
        <v>0</v>
      </c>
      <c r="N3" s="58">
        <v>53</v>
      </c>
      <c r="O3" s="58">
        <v>282</v>
      </c>
      <c r="P3" s="58"/>
      <c r="Q3" s="58"/>
      <c r="R3" s="58"/>
      <c r="S3" s="58"/>
      <c r="T3" s="59"/>
      <c r="X3" s="55">
        <f>AW3-SUM(Y3:Z3)</f>
        <v>0</v>
      </c>
      <c r="Y3" s="55">
        <v>0</v>
      </c>
      <c r="Z3" s="55">
        <v>0</v>
      </c>
      <c r="AA3" s="55"/>
      <c r="AB3" s="55"/>
      <c r="AG3" t="str">
        <f t="shared" ref="AG3:AG65" si="8">A3</f>
        <v>Abbot</v>
      </c>
      <c r="AH3" t="s">
        <v>661</v>
      </c>
      <c r="AI3">
        <v>2</v>
      </c>
      <c r="AK3">
        <v>2</v>
      </c>
      <c r="AL3" s="95">
        <v>23</v>
      </c>
      <c r="AM3" s="97">
        <v>21</v>
      </c>
      <c r="AN3" s="97">
        <v>5</v>
      </c>
      <c r="AO3" s="100">
        <v>100</v>
      </c>
      <c r="AP3" s="100">
        <f t="shared" ref="AP3:AP65" si="9">AL3*1000+AM3</f>
        <v>23021</v>
      </c>
      <c r="AQ3" t="s">
        <v>298</v>
      </c>
      <c r="AR3">
        <f t="shared" ref="AR3:AR65" si="10">AL3*100000+AO3</f>
        <v>2300100</v>
      </c>
      <c r="AS3" s="1">
        <v>13</v>
      </c>
      <c r="AU3" s="1"/>
      <c r="AW3" s="55">
        <v>0</v>
      </c>
      <c r="AX3" s="124"/>
    </row>
    <row r="4" spans="1:50" ht="13" hidden="1" customHeight="1" outlineLevel="1">
      <c r="A4" t="s">
        <v>528</v>
      </c>
      <c r="B4" s="9" t="s">
        <v>2133</v>
      </c>
      <c r="C4" s="1">
        <f t="shared" si="0"/>
        <v>1104</v>
      </c>
      <c r="D4" s="7">
        <f>IF(N4&gt;0, RANK(N4,(N4:P4,Q4:AE4)),0)</f>
        <v>2</v>
      </c>
      <c r="E4" s="7">
        <f>IF(O4&gt;0,RANK(O4,(N4:P4,Q4:AE4)),0)</f>
        <v>1</v>
      </c>
      <c r="F4" s="7">
        <f t="shared" si="1"/>
        <v>0</v>
      </c>
      <c r="G4" s="1">
        <f t="shared" si="2"/>
        <v>536</v>
      </c>
      <c r="H4" s="2">
        <f t="shared" si="3"/>
        <v>0.48550724637681159</v>
      </c>
      <c r="I4" s="8"/>
      <c r="J4" s="2">
        <f t="shared" si="4"/>
        <v>0.25724637681159418</v>
      </c>
      <c r="K4" s="2">
        <f t="shared" si="5"/>
        <v>0.74275362318840576</v>
      </c>
      <c r="L4" s="2">
        <f t="shared" si="6"/>
        <v>0</v>
      </c>
      <c r="M4" s="2">
        <f t="shared" si="7"/>
        <v>0</v>
      </c>
      <c r="N4" s="55">
        <v>284</v>
      </c>
      <c r="O4" s="55">
        <v>820</v>
      </c>
      <c r="T4" s="59"/>
      <c r="X4" s="55">
        <f t="shared" ref="X4:X67" si="11">AW4-SUM(Y4:Z4)</f>
        <v>0</v>
      </c>
      <c r="Y4" s="55">
        <v>0</v>
      </c>
      <c r="Z4" s="55">
        <v>0</v>
      </c>
      <c r="AA4" s="55"/>
      <c r="AB4" s="55"/>
      <c r="AG4" t="str">
        <f t="shared" si="8"/>
        <v>Acton</v>
      </c>
      <c r="AH4" t="s">
        <v>740</v>
      </c>
      <c r="AI4">
        <v>1</v>
      </c>
      <c r="AK4">
        <v>2</v>
      </c>
      <c r="AL4" s="95">
        <v>23</v>
      </c>
      <c r="AM4" s="97">
        <v>31</v>
      </c>
      <c r="AN4" s="97">
        <v>5</v>
      </c>
      <c r="AO4" s="100">
        <v>275</v>
      </c>
      <c r="AP4" s="100">
        <f t="shared" si="9"/>
        <v>23031</v>
      </c>
      <c r="AQ4" t="s">
        <v>298</v>
      </c>
      <c r="AR4">
        <f t="shared" si="10"/>
        <v>2300275</v>
      </c>
      <c r="AS4" s="1">
        <v>21</v>
      </c>
      <c r="AU4" s="1"/>
      <c r="AW4" s="55">
        <v>0</v>
      </c>
      <c r="AX4" s="124"/>
    </row>
    <row r="5" spans="1:50" ht="13" hidden="1" customHeight="1" outlineLevel="1">
      <c r="A5" t="s">
        <v>1741</v>
      </c>
      <c r="B5" s="9" t="s">
        <v>2133</v>
      </c>
      <c r="C5" s="1">
        <f t="shared" si="0"/>
        <v>536</v>
      </c>
      <c r="D5" s="7">
        <f>IF(N5&gt;0, RANK(N5,(N5:P5,Q5:AE5)),0)</f>
        <v>2</v>
      </c>
      <c r="E5" s="7">
        <f>IF(O5&gt;0,RANK(O5,(N5:P5,Q5:AE5)),0)</f>
        <v>1</v>
      </c>
      <c r="F5" s="7">
        <f t="shared" si="1"/>
        <v>0</v>
      </c>
      <c r="G5" s="1">
        <f t="shared" si="2"/>
        <v>276</v>
      </c>
      <c r="H5" s="2">
        <f t="shared" si="3"/>
        <v>0.5149253731343284</v>
      </c>
      <c r="I5" s="8"/>
      <c r="J5" s="2">
        <f t="shared" si="4"/>
        <v>0.24253731343283583</v>
      </c>
      <c r="K5" s="2">
        <f t="shared" si="5"/>
        <v>0.7574626865671642</v>
      </c>
      <c r="L5" s="2">
        <f t="shared" si="6"/>
        <v>0</v>
      </c>
      <c r="M5" s="2">
        <f t="shared" si="7"/>
        <v>0</v>
      </c>
      <c r="N5" s="55">
        <v>130</v>
      </c>
      <c r="O5" s="55">
        <v>406</v>
      </c>
      <c r="T5" s="59"/>
      <c r="X5" s="55">
        <f t="shared" si="11"/>
        <v>0</v>
      </c>
      <c r="Y5" s="55">
        <v>0</v>
      </c>
      <c r="Z5" s="55">
        <v>0</v>
      </c>
      <c r="AA5" s="55"/>
      <c r="AB5" s="55"/>
      <c r="AG5" t="str">
        <f t="shared" si="8"/>
        <v>Addison</v>
      </c>
      <c r="AH5" t="s">
        <v>1864</v>
      </c>
      <c r="AI5">
        <v>2</v>
      </c>
      <c r="AK5">
        <v>2</v>
      </c>
      <c r="AL5" s="95">
        <v>23</v>
      </c>
      <c r="AM5" s="97">
        <v>29</v>
      </c>
      <c r="AN5" s="97">
        <v>5</v>
      </c>
      <c r="AO5" s="100">
        <v>380</v>
      </c>
      <c r="AP5" s="100">
        <f t="shared" si="9"/>
        <v>23029</v>
      </c>
      <c r="AQ5" t="s">
        <v>298</v>
      </c>
      <c r="AR5">
        <f t="shared" si="10"/>
        <v>2300380</v>
      </c>
      <c r="AS5" s="1">
        <v>21</v>
      </c>
      <c r="AU5" s="1"/>
      <c r="AW5" s="55">
        <v>0</v>
      </c>
      <c r="AX5" s="124"/>
    </row>
    <row r="6" spans="1:50" ht="13" hidden="1" customHeight="1" outlineLevel="1">
      <c r="A6" t="s">
        <v>1781</v>
      </c>
      <c r="B6" s="9" t="s">
        <v>2133</v>
      </c>
      <c r="C6" s="1">
        <f t="shared" si="0"/>
        <v>239</v>
      </c>
      <c r="D6" s="7">
        <f>IF(N6&gt;0, RANK(N6,(N6:P6,Q6:AE6)),0)</f>
        <v>2</v>
      </c>
      <c r="E6" s="7">
        <f>IF(O6&gt;0,RANK(O6,(N6:P6,Q6:AE6)),0)</f>
        <v>1</v>
      </c>
      <c r="F6" s="7">
        <f t="shared" si="1"/>
        <v>0</v>
      </c>
      <c r="G6" s="1">
        <f t="shared" si="2"/>
        <v>75</v>
      </c>
      <c r="H6" s="2">
        <f t="shared" si="3"/>
        <v>0.31380753138075312</v>
      </c>
      <c r="I6" s="8"/>
      <c r="J6" s="2">
        <f t="shared" si="4"/>
        <v>0.34309623430962344</v>
      </c>
      <c r="K6" s="2">
        <f t="shared" si="5"/>
        <v>0.65690376569037656</v>
      </c>
      <c r="L6" s="2">
        <f t="shared" si="6"/>
        <v>0</v>
      </c>
      <c r="M6" s="2">
        <f t="shared" si="7"/>
        <v>0</v>
      </c>
      <c r="N6" s="55">
        <v>82</v>
      </c>
      <c r="O6" s="55">
        <v>157</v>
      </c>
      <c r="T6" s="59"/>
      <c r="X6" s="55">
        <f t="shared" si="11"/>
        <v>0</v>
      </c>
      <c r="Y6" s="55">
        <v>0</v>
      </c>
      <c r="Z6" s="55">
        <v>0</v>
      </c>
      <c r="AA6" s="55"/>
      <c r="AB6" s="55"/>
      <c r="AG6" t="str">
        <f>A6</f>
        <v>Albany</v>
      </c>
      <c r="AH6" t="s">
        <v>149</v>
      </c>
      <c r="AI6">
        <v>2</v>
      </c>
      <c r="AK6">
        <v>2</v>
      </c>
      <c r="AL6" s="95">
        <v>23</v>
      </c>
      <c r="AM6" s="97">
        <v>17</v>
      </c>
      <c r="AO6" s="100">
        <v>390</v>
      </c>
      <c r="AP6" s="100">
        <f t="shared" si="9"/>
        <v>23017</v>
      </c>
      <c r="AQ6" t="s">
        <v>2361</v>
      </c>
      <c r="AR6">
        <f t="shared" si="10"/>
        <v>2300390</v>
      </c>
      <c r="AS6" s="1">
        <v>5</v>
      </c>
      <c r="AU6" s="1"/>
      <c r="AW6" s="55">
        <v>0</v>
      </c>
      <c r="AX6" s="124"/>
    </row>
    <row r="7" spans="1:50" ht="13" hidden="1" customHeight="1" outlineLevel="1">
      <c r="A7" t="s">
        <v>109</v>
      </c>
      <c r="B7" s="9" t="s">
        <v>2133</v>
      </c>
      <c r="C7" s="1">
        <f t="shared" si="0"/>
        <v>933</v>
      </c>
      <c r="D7" s="7">
        <f>IF(N7&gt;0, RANK(N7,(N7:P7,Q7:AE7)),0)</f>
        <v>2</v>
      </c>
      <c r="E7" s="7">
        <f>IF(O7&gt;0,RANK(O7,(N7:P7,Q7:AE7)),0)</f>
        <v>1</v>
      </c>
      <c r="F7" s="7">
        <f t="shared" si="1"/>
        <v>0</v>
      </c>
      <c r="G7" s="1">
        <f t="shared" si="2"/>
        <v>579</v>
      </c>
      <c r="H7" s="2">
        <f t="shared" si="3"/>
        <v>0.62057877813504825</v>
      </c>
      <c r="I7" s="8"/>
      <c r="J7" s="2">
        <f t="shared" si="4"/>
        <v>0.18971061093247588</v>
      </c>
      <c r="K7" s="2">
        <f t="shared" si="5"/>
        <v>0.81028938906752412</v>
      </c>
      <c r="L7" s="2">
        <f t="shared" si="6"/>
        <v>0</v>
      </c>
      <c r="M7" s="2">
        <f t="shared" si="7"/>
        <v>0</v>
      </c>
      <c r="N7" s="55">
        <v>177</v>
      </c>
      <c r="O7" s="55">
        <v>756</v>
      </c>
      <c r="T7" s="59"/>
      <c r="X7" s="55">
        <f t="shared" si="11"/>
        <v>0</v>
      </c>
      <c r="Y7" s="55">
        <v>0</v>
      </c>
      <c r="Z7" s="55">
        <v>0</v>
      </c>
      <c r="AA7" s="55"/>
      <c r="AB7" s="55"/>
      <c r="AG7" t="str">
        <f t="shared" si="8"/>
        <v>Albion</v>
      </c>
      <c r="AH7" t="s">
        <v>270</v>
      </c>
      <c r="AI7">
        <v>2</v>
      </c>
      <c r="AK7">
        <v>2</v>
      </c>
      <c r="AL7" s="95">
        <v>23</v>
      </c>
      <c r="AM7" s="97">
        <v>11</v>
      </c>
      <c r="AN7" s="97">
        <v>5</v>
      </c>
      <c r="AO7" s="100">
        <v>590</v>
      </c>
      <c r="AP7" s="100">
        <f t="shared" si="9"/>
        <v>23011</v>
      </c>
      <c r="AQ7" t="s">
        <v>298</v>
      </c>
      <c r="AR7">
        <f t="shared" si="10"/>
        <v>2300590</v>
      </c>
      <c r="AS7" s="1">
        <v>20</v>
      </c>
      <c r="AU7" s="1"/>
      <c r="AW7" s="55">
        <v>0</v>
      </c>
      <c r="AX7" s="124"/>
    </row>
    <row r="8" spans="1:50" ht="13" hidden="1" customHeight="1" outlineLevel="1">
      <c r="A8" t="s">
        <v>1769</v>
      </c>
      <c r="B8" s="9" t="s">
        <v>2133</v>
      </c>
      <c r="C8" s="1">
        <f t="shared" si="0"/>
        <v>253</v>
      </c>
      <c r="D8" s="7">
        <f>IF(N8&gt;0, RANK(N8,(N8:P8,Q8:AE8)),0)</f>
        <v>2</v>
      </c>
      <c r="E8" s="7">
        <f>IF(O8&gt;0,RANK(O8,(N8:P8,Q8:AE8)),0)</f>
        <v>1</v>
      </c>
      <c r="F8" s="7">
        <f t="shared" si="1"/>
        <v>0</v>
      </c>
      <c r="G8" s="1">
        <f t="shared" si="2"/>
        <v>105</v>
      </c>
      <c r="H8" s="2">
        <f t="shared" si="3"/>
        <v>0.41501976284584979</v>
      </c>
      <c r="I8" s="8"/>
      <c r="J8" s="2">
        <f t="shared" si="4"/>
        <v>0.29249011857707508</v>
      </c>
      <c r="K8" s="2">
        <f t="shared" si="5"/>
        <v>0.70750988142292492</v>
      </c>
      <c r="L8" s="2">
        <f t="shared" si="6"/>
        <v>0</v>
      </c>
      <c r="M8" s="2">
        <f t="shared" si="7"/>
        <v>0</v>
      </c>
      <c r="N8" s="55">
        <v>74</v>
      </c>
      <c r="O8" s="55">
        <v>179</v>
      </c>
      <c r="T8" s="59"/>
      <c r="X8" s="55">
        <f t="shared" si="11"/>
        <v>0</v>
      </c>
      <c r="Y8" s="55">
        <v>0</v>
      </c>
      <c r="Z8" s="55">
        <v>0</v>
      </c>
      <c r="AA8" s="55"/>
      <c r="AB8" s="55"/>
      <c r="AG8" t="str">
        <f t="shared" si="8"/>
        <v>Alexander</v>
      </c>
      <c r="AH8" t="s">
        <v>1864</v>
      </c>
      <c r="AI8">
        <v>2</v>
      </c>
      <c r="AK8">
        <v>2</v>
      </c>
      <c r="AL8" s="95">
        <v>23</v>
      </c>
      <c r="AM8" s="97">
        <v>29</v>
      </c>
      <c r="AN8" s="97">
        <v>10</v>
      </c>
      <c r="AO8" s="100">
        <v>660</v>
      </c>
      <c r="AP8" s="100">
        <f t="shared" si="9"/>
        <v>23029</v>
      </c>
      <c r="AQ8" t="s">
        <v>298</v>
      </c>
      <c r="AR8">
        <f t="shared" si="10"/>
        <v>2300660</v>
      </c>
      <c r="AS8" s="1">
        <v>10</v>
      </c>
      <c r="AU8" s="1"/>
      <c r="AW8" s="55">
        <v>0</v>
      </c>
      <c r="AX8" s="124"/>
    </row>
    <row r="9" spans="1:50" ht="13" hidden="1" customHeight="1" outlineLevel="1">
      <c r="A9" t="s">
        <v>107</v>
      </c>
      <c r="B9" s="9" t="s">
        <v>2133</v>
      </c>
      <c r="C9" s="1">
        <f t="shared" si="0"/>
        <v>1523</v>
      </c>
      <c r="D9" s="7">
        <f>IF(N9&gt;0, RANK(N9,(N9:P9,Q9:AE9)),0)</f>
        <v>2</v>
      </c>
      <c r="E9" s="7">
        <f>IF(O9&gt;0,RANK(O9,(N9:P9,Q9:AE9)),0)</f>
        <v>1</v>
      </c>
      <c r="F9" s="7">
        <f t="shared" si="1"/>
        <v>0</v>
      </c>
      <c r="G9" s="1">
        <f t="shared" si="2"/>
        <v>663</v>
      </c>
      <c r="H9" s="2">
        <f t="shared" si="3"/>
        <v>0.43532501641497046</v>
      </c>
      <c r="I9" s="8"/>
      <c r="J9" s="2">
        <f t="shared" si="4"/>
        <v>0.28233749179251477</v>
      </c>
      <c r="K9" s="2">
        <f t="shared" si="5"/>
        <v>0.71766250820748523</v>
      </c>
      <c r="L9" s="2">
        <f t="shared" si="6"/>
        <v>0</v>
      </c>
      <c r="M9" s="2">
        <f t="shared" si="7"/>
        <v>0</v>
      </c>
      <c r="N9" s="55">
        <v>430</v>
      </c>
      <c r="O9" s="55">
        <v>1093</v>
      </c>
      <c r="T9" s="59"/>
      <c r="X9" s="55">
        <f t="shared" si="11"/>
        <v>0</v>
      </c>
      <c r="Y9" s="55">
        <v>0</v>
      </c>
      <c r="Z9" s="55">
        <v>0</v>
      </c>
      <c r="AA9" s="55"/>
      <c r="AB9" s="55"/>
      <c r="AG9" t="str">
        <f t="shared" si="8"/>
        <v>Alfred</v>
      </c>
      <c r="AH9" t="s">
        <v>740</v>
      </c>
      <c r="AI9">
        <v>1</v>
      </c>
      <c r="AK9">
        <v>2</v>
      </c>
      <c r="AL9" s="95">
        <v>23</v>
      </c>
      <c r="AM9" s="97">
        <v>31</v>
      </c>
      <c r="AN9" s="97">
        <v>10</v>
      </c>
      <c r="AO9" s="100">
        <v>730</v>
      </c>
      <c r="AP9" s="100">
        <f t="shared" si="9"/>
        <v>23031</v>
      </c>
      <c r="AQ9" t="s">
        <v>298</v>
      </c>
      <c r="AR9">
        <f t="shared" si="10"/>
        <v>2300730</v>
      </c>
      <c r="AS9" s="1">
        <v>34</v>
      </c>
      <c r="AU9" s="1"/>
      <c r="AW9" s="55">
        <v>0</v>
      </c>
      <c r="AX9" s="124"/>
    </row>
    <row r="10" spans="1:50" ht="13" hidden="1" customHeight="1" outlineLevel="1">
      <c r="A10" t="s">
        <v>1093</v>
      </c>
      <c r="B10" s="9" t="s">
        <v>2133</v>
      </c>
      <c r="C10" s="1">
        <f t="shared" si="0"/>
        <v>150</v>
      </c>
      <c r="D10" s="7">
        <f>IF(N10&gt;0, RANK(N10,(N10:P10,Q10:AE10)),0)</f>
        <v>2</v>
      </c>
      <c r="E10" s="7">
        <f>IF(O10&gt;0,RANK(O10,(N10:P10,Q10:AE10)),0)</f>
        <v>1</v>
      </c>
      <c r="F10" s="7">
        <f t="shared" si="1"/>
        <v>0</v>
      </c>
      <c r="G10" s="1">
        <f t="shared" si="2"/>
        <v>48</v>
      </c>
      <c r="H10" s="2">
        <f t="shared" si="3"/>
        <v>0.32</v>
      </c>
      <c r="I10" s="8"/>
      <c r="J10" s="2">
        <f t="shared" si="4"/>
        <v>0.34</v>
      </c>
      <c r="K10" s="2">
        <f t="shared" si="5"/>
        <v>0.66</v>
      </c>
      <c r="L10" s="2">
        <f t="shared" si="6"/>
        <v>0</v>
      </c>
      <c r="M10" s="2">
        <f t="shared" si="7"/>
        <v>-1.1102230246251565E-16</v>
      </c>
      <c r="N10" s="55">
        <v>51</v>
      </c>
      <c r="O10" s="55">
        <v>99</v>
      </c>
      <c r="T10" s="59"/>
      <c r="X10" s="55">
        <f t="shared" si="11"/>
        <v>0</v>
      </c>
      <c r="Y10" s="55">
        <v>0</v>
      </c>
      <c r="Z10" s="55">
        <v>0</v>
      </c>
      <c r="AA10" s="55"/>
      <c r="AB10" s="55"/>
      <c r="AG10" t="str">
        <f t="shared" si="8"/>
        <v>Allagash</v>
      </c>
      <c r="AH10" t="s">
        <v>2510</v>
      </c>
      <c r="AI10">
        <v>2</v>
      </c>
      <c r="AK10">
        <v>2</v>
      </c>
      <c r="AL10" s="95">
        <v>23</v>
      </c>
      <c r="AM10" s="97">
        <v>3</v>
      </c>
      <c r="AN10" s="97">
        <v>5</v>
      </c>
      <c r="AO10" s="100">
        <v>800</v>
      </c>
      <c r="AP10" s="100">
        <f t="shared" si="9"/>
        <v>23003</v>
      </c>
      <c r="AQ10" t="s">
        <v>298</v>
      </c>
      <c r="AR10">
        <f t="shared" si="10"/>
        <v>2300800</v>
      </c>
      <c r="AS10" s="1">
        <v>6</v>
      </c>
      <c r="AU10" s="1"/>
      <c r="AW10" s="55">
        <v>0</v>
      </c>
      <c r="AX10" s="124"/>
    </row>
    <row r="11" spans="1:50" ht="13" hidden="1" customHeight="1" outlineLevel="1">
      <c r="A11" t="s">
        <v>1696</v>
      </c>
      <c r="B11" s="9" t="s">
        <v>2133</v>
      </c>
      <c r="C11" s="1">
        <f t="shared" si="0"/>
        <v>413</v>
      </c>
      <c r="D11" s="7">
        <f>IF(N11&gt;0, RANK(N11,(N11:P11,Q11:AE11)),0)</f>
        <v>2</v>
      </c>
      <c r="E11" s="7">
        <f>IF(O11&gt;0,RANK(O11,(N11:P11,Q11:AE11)),0)</f>
        <v>1</v>
      </c>
      <c r="F11" s="7">
        <f t="shared" si="1"/>
        <v>0</v>
      </c>
      <c r="G11" s="1">
        <f t="shared" si="2"/>
        <v>123</v>
      </c>
      <c r="H11" s="2">
        <f t="shared" si="3"/>
        <v>0.29782082324455206</v>
      </c>
      <c r="I11" s="8"/>
      <c r="J11" s="2">
        <f t="shared" si="4"/>
        <v>0.35108958837772397</v>
      </c>
      <c r="K11" s="2">
        <f t="shared" si="5"/>
        <v>0.64891041162227603</v>
      </c>
      <c r="L11" s="2">
        <f t="shared" si="6"/>
        <v>0</v>
      </c>
      <c r="M11" s="2">
        <f t="shared" si="7"/>
        <v>0</v>
      </c>
      <c r="N11" s="55">
        <v>145</v>
      </c>
      <c r="O11" s="55">
        <v>268</v>
      </c>
      <c r="T11" s="59"/>
      <c r="X11" s="55">
        <f t="shared" si="11"/>
        <v>0</v>
      </c>
      <c r="Y11" s="55">
        <v>0</v>
      </c>
      <c r="Z11" s="55">
        <v>0</v>
      </c>
      <c r="AA11" s="55"/>
      <c r="AB11" s="55"/>
      <c r="AG11" t="str">
        <f t="shared" si="8"/>
        <v>Alna</v>
      </c>
      <c r="AH11" t="s">
        <v>181</v>
      </c>
      <c r="AI11">
        <v>1</v>
      </c>
      <c r="AK11">
        <v>2</v>
      </c>
      <c r="AL11" s="95">
        <v>23</v>
      </c>
      <c r="AM11" s="97">
        <v>15</v>
      </c>
      <c r="AN11" s="97">
        <v>5</v>
      </c>
      <c r="AO11" s="100">
        <v>1010</v>
      </c>
      <c r="AP11" s="100">
        <f t="shared" si="9"/>
        <v>23015</v>
      </c>
      <c r="AQ11" t="s">
        <v>298</v>
      </c>
      <c r="AR11">
        <f t="shared" si="10"/>
        <v>2301010</v>
      </c>
      <c r="AS11" s="1">
        <v>6</v>
      </c>
      <c r="AU11" s="1"/>
      <c r="AW11" s="55">
        <v>0</v>
      </c>
      <c r="AX11" s="124"/>
    </row>
    <row r="12" spans="1:50" ht="13" hidden="1" customHeight="1" outlineLevel="1">
      <c r="A12" t="s">
        <v>2321</v>
      </c>
      <c r="B12" s="9" t="s">
        <v>2133</v>
      </c>
      <c r="C12" s="1">
        <f t="shared" si="0"/>
        <v>371</v>
      </c>
      <c r="D12" s="7">
        <f>IF(N12&gt;0, RANK(N12,(N12:P12,Q12:AE12)),0)</f>
        <v>2</v>
      </c>
      <c r="E12" s="7">
        <f>IF(O12&gt;0,RANK(O12,(N12:P12,Q12:AE12)),0)</f>
        <v>1</v>
      </c>
      <c r="F12" s="7">
        <f t="shared" si="1"/>
        <v>0</v>
      </c>
      <c r="G12" s="1">
        <f t="shared" si="2"/>
        <v>192</v>
      </c>
      <c r="H12" s="2">
        <f t="shared" si="3"/>
        <v>0.51752021563342321</v>
      </c>
      <c r="I12" s="8"/>
      <c r="J12" s="2">
        <f t="shared" si="4"/>
        <v>0.23989218328840969</v>
      </c>
      <c r="K12" s="2">
        <f t="shared" si="5"/>
        <v>0.75741239892183287</v>
      </c>
      <c r="L12" s="2">
        <f t="shared" si="6"/>
        <v>0</v>
      </c>
      <c r="M12" s="2">
        <f t="shared" si="7"/>
        <v>2.6954177897574594E-3</v>
      </c>
      <c r="N12" s="55">
        <v>89</v>
      </c>
      <c r="O12" s="55">
        <v>281</v>
      </c>
      <c r="T12" s="59"/>
      <c r="X12" s="55">
        <f t="shared" si="11"/>
        <v>0</v>
      </c>
      <c r="Y12" s="55">
        <v>0</v>
      </c>
      <c r="Z12" s="55">
        <v>1</v>
      </c>
      <c r="AA12" s="55"/>
      <c r="AB12" s="55"/>
      <c r="AG12" t="str">
        <f t="shared" si="8"/>
        <v>Alton</v>
      </c>
      <c r="AH12" t="s">
        <v>1379</v>
      </c>
      <c r="AI12">
        <v>2</v>
      </c>
      <c r="AK12">
        <v>2</v>
      </c>
      <c r="AL12" s="95">
        <v>23</v>
      </c>
      <c r="AM12" s="97">
        <v>19</v>
      </c>
      <c r="AN12" s="97">
        <v>5</v>
      </c>
      <c r="AO12" s="100">
        <v>1115</v>
      </c>
      <c r="AP12" s="100">
        <f t="shared" si="9"/>
        <v>23019</v>
      </c>
      <c r="AQ12" t="s">
        <v>298</v>
      </c>
      <c r="AR12">
        <f t="shared" si="10"/>
        <v>2301115</v>
      </c>
      <c r="AS12" s="1">
        <v>4</v>
      </c>
      <c r="AU12" s="1"/>
      <c r="AW12" s="55">
        <v>1</v>
      </c>
      <c r="AX12" s="124"/>
    </row>
    <row r="13" spans="1:50" ht="13" hidden="1" customHeight="1" outlineLevel="1">
      <c r="A13" t="s">
        <v>177</v>
      </c>
      <c r="B13" s="9" t="s">
        <v>2133</v>
      </c>
      <c r="C13" s="1">
        <f t="shared" si="0"/>
        <v>132</v>
      </c>
      <c r="D13" s="7">
        <f>IF(N13&gt;0, RANK(N13,(N13:P13,Q13:AE13)),0)</f>
        <v>2</v>
      </c>
      <c r="E13" s="7">
        <f>IF(O13&gt;0,RANK(O13,(N13:P13,Q13:AE13)),0)</f>
        <v>1</v>
      </c>
      <c r="F13" s="7">
        <f t="shared" si="1"/>
        <v>0</v>
      </c>
      <c r="G13" s="1">
        <f t="shared" si="2"/>
        <v>58</v>
      </c>
      <c r="H13" s="2">
        <f t="shared" si="3"/>
        <v>0.43939393939393939</v>
      </c>
      <c r="I13" s="8"/>
      <c r="J13" s="2">
        <f t="shared" si="4"/>
        <v>0.28030303030303028</v>
      </c>
      <c r="K13" s="2">
        <f t="shared" si="5"/>
        <v>0.71969696969696972</v>
      </c>
      <c r="L13" s="2">
        <f t="shared" si="6"/>
        <v>0</v>
      </c>
      <c r="M13" s="2">
        <f t="shared" si="7"/>
        <v>0</v>
      </c>
      <c r="N13" s="55">
        <v>37</v>
      </c>
      <c r="O13" s="55">
        <v>95</v>
      </c>
      <c r="T13" s="59"/>
      <c r="X13" s="55">
        <f t="shared" si="11"/>
        <v>0</v>
      </c>
      <c r="Y13" s="55">
        <v>0</v>
      </c>
      <c r="Z13" s="55">
        <v>0</v>
      </c>
      <c r="AA13" s="55"/>
      <c r="AB13" s="55"/>
      <c r="AG13" t="str">
        <f t="shared" si="8"/>
        <v>Amherst</v>
      </c>
      <c r="AH13" t="s">
        <v>12</v>
      </c>
      <c r="AI13">
        <v>2</v>
      </c>
      <c r="AK13">
        <v>2</v>
      </c>
      <c r="AL13" s="95">
        <v>23</v>
      </c>
      <c r="AM13" s="97">
        <v>9</v>
      </c>
      <c r="AN13" s="97">
        <v>5</v>
      </c>
      <c r="AO13" s="100">
        <v>1185</v>
      </c>
      <c r="AP13" s="100">
        <f t="shared" si="9"/>
        <v>23009</v>
      </c>
      <c r="AQ13" t="s">
        <v>298</v>
      </c>
      <c r="AR13">
        <f t="shared" si="10"/>
        <v>2301185</v>
      </c>
      <c r="AS13" s="1">
        <v>7</v>
      </c>
      <c r="AU13" s="1"/>
      <c r="AW13" s="55">
        <v>0</v>
      </c>
      <c r="AX13" s="124"/>
    </row>
    <row r="14" spans="1:50" ht="13" hidden="1" customHeight="1" outlineLevel="1">
      <c r="A14" t="s">
        <v>1466</v>
      </c>
      <c r="B14" s="9" t="s">
        <v>2133</v>
      </c>
      <c r="C14" s="1">
        <f t="shared" si="0"/>
        <v>94</v>
      </c>
      <c r="D14" s="7">
        <f>IF(N14&gt;0, RANK(N14,(N14:P14,Q14:AE14)),0)</f>
        <v>2</v>
      </c>
      <c r="E14" s="7">
        <f>IF(O14&gt;0,RANK(O14,(N14:P14,Q14:AE14)),0)</f>
        <v>1</v>
      </c>
      <c r="F14" s="7">
        <f t="shared" si="1"/>
        <v>0</v>
      </c>
      <c r="G14" s="1">
        <f t="shared" si="2"/>
        <v>46</v>
      </c>
      <c r="H14" s="2">
        <f t="shared" si="3"/>
        <v>0.48936170212765956</v>
      </c>
      <c r="I14" s="8"/>
      <c r="J14" s="2">
        <f t="shared" si="4"/>
        <v>0.24468085106382978</v>
      </c>
      <c r="K14" s="2">
        <f t="shared" si="5"/>
        <v>0.73404255319148937</v>
      </c>
      <c r="L14" s="2">
        <f t="shared" si="6"/>
        <v>0</v>
      </c>
      <c r="M14" s="2">
        <f t="shared" si="7"/>
        <v>2.1276595744680882E-2</v>
      </c>
      <c r="N14" s="55">
        <v>23</v>
      </c>
      <c r="O14" s="55">
        <v>69</v>
      </c>
      <c r="T14" s="59"/>
      <c r="X14" s="55">
        <f t="shared" si="11"/>
        <v>0</v>
      </c>
      <c r="Y14" s="55">
        <v>2</v>
      </c>
      <c r="Z14" s="55">
        <v>0</v>
      </c>
      <c r="AA14" s="55"/>
      <c r="AB14" s="55"/>
      <c r="AG14" t="str">
        <f t="shared" si="8"/>
        <v>Amity</v>
      </c>
      <c r="AH14" t="s">
        <v>2510</v>
      </c>
      <c r="AI14">
        <v>2</v>
      </c>
      <c r="AK14">
        <v>2</v>
      </c>
      <c r="AL14" s="95">
        <v>23</v>
      </c>
      <c r="AM14" s="97">
        <v>3</v>
      </c>
      <c r="AN14" s="97">
        <v>10</v>
      </c>
      <c r="AO14" s="100">
        <v>1220</v>
      </c>
      <c r="AP14" s="100">
        <f t="shared" si="9"/>
        <v>23003</v>
      </c>
      <c r="AQ14" t="s">
        <v>298</v>
      </c>
      <c r="AR14">
        <f t="shared" si="10"/>
        <v>2301220</v>
      </c>
      <c r="AS14" s="1">
        <v>3</v>
      </c>
      <c r="AU14" s="1"/>
      <c r="AW14" s="55">
        <v>2</v>
      </c>
      <c r="AX14" s="124"/>
    </row>
    <row r="15" spans="1:50" ht="13" hidden="1" customHeight="1" outlineLevel="1">
      <c r="A15" t="s">
        <v>321</v>
      </c>
      <c r="B15" s="9" t="s">
        <v>2133</v>
      </c>
      <c r="C15" s="1">
        <f t="shared" si="0"/>
        <v>446</v>
      </c>
      <c r="D15" s="7">
        <f>IF(N15&gt;0, RANK(N15,(N15:P15,Q15:AE15)),0)</f>
        <v>2</v>
      </c>
      <c r="E15" s="7">
        <f>IF(O15&gt;0,RANK(O15,(N15:P15,Q15:AE15)),0)</f>
        <v>1</v>
      </c>
      <c r="F15" s="7">
        <f t="shared" si="1"/>
        <v>0</v>
      </c>
      <c r="G15" s="1">
        <f t="shared" si="2"/>
        <v>206</v>
      </c>
      <c r="H15" s="2">
        <f t="shared" si="3"/>
        <v>0.46188340807174888</v>
      </c>
      <c r="I15" s="8"/>
      <c r="J15" s="2">
        <f t="shared" si="4"/>
        <v>0.26905829596412556</v>
      </c>
      <c r="K15" s="2">
        <f t="shared" si="5"/>
        <v>0.73094170403587444</v>
      </c>
      <c r="L15" s="2">
        <f t="shared" si="6"/>
        <v>0</v>
      </c>
      <c r="M15" s="2">
        <f t="shared" si="7"/>
        <v>0</v>
      </c>
      <c r="N15" s="55">
        <v>120</v>
      </c>
      <c r="O15" s="55">
        <v>326</v>
      </c>
      <c r="T15" s="59"/>
      <c r="X15" s="55">
        <f t="shared" si="11"/>
        <v>0</v>
      </c>
      <c r="Y15" s="55">
        <v>0</v>
      </c>
      <c r="Z15" s="55">
        <v>0</v>
      </c>
      <c r="AA15" s="55"/>
      <c r="AB15" s="55"/>
      <c r="AG15" t="str">
        <f t="shared" si="8"/>
        <v>Andover</v>
      </c>
      <c r="AH15" t="s">
        <v>149</v>
      </c>
      <c r="AI15">
        <v>2</v>
      </c>
      <c r="AK15">
        <v>2</v>
      </c>
      <c r="AL15" s="95">
        <v>23</v>
      </c>
      <c r="AM15" s="97">
        <v>17</v>
      </c>
      <c r="AN15" s="97">
        <v>5</v>
      </c>
      <c r="AO15" s="100">
        <v>1325</v>
      </c>
      <c r="AP15" s="100">
        <f t="shared" si="9"/>
        <v>23017</v>
      </c>
      <c r="AQ15" t="s">
        <v>298</v>
      </c>
      <c r="AR15">
        <f t="shared" si="10"/>
        <v>2301325</v>
      </c>
      <c r="AS15" s="1">
        <v>15</v>
      </c>
      <c r="AU15" s="1"/>
      <c r="AW15" s="55">
        <v>0</v>
      </c>
      <c r="AX15" s="124"/>
    </row>
    <row r="16" spans="1:50" ht="13" hidden="1" customHeight="1" outlineLevel="1">
      <c r="A16" t="s">
        <v>2031</v>
      </c>
      <c r="B16" s="9" t="s">
        <v>2133</v>
      </c>
      <c r="C16" s="1">
        <f t="shared" si="0"/>
        <v>977</v>
      </c>
      <c r="D16" s="7">
        <f>IF(N16&gt;0, RANK(N16,(N16:P16,Q16:AE16)),0)</f>
        <v>2</v>
      </c>
      <c r="E16" s="7">
        <f>IF(O16&gt;0,RANK(O16,(N16:P16,Q16:AE16)),0)</f>
        <v>1</v>
      </c>
      <c r="F16" s="7">
        <f t="shared" si="1"/>
        <v>0</v>
      </c>
      <c r="G16" s="1">
        <f t="shared" si="2"/>
        <v>431</v>
      </c>
      <c r="H16" s="2">
        <f t="shared" si="3"/>
        <v>0.44114636642784033</v>
      </c>
      <c r="I16" s="8"/>
      <c r="J16" s="2">
        <f t="shared" si="4"/>
        <v>0.27942681678607983</v>
      </c>
      <c r="K16" s="2">
        <f t="shared" si="5"/>
        <v>0.72057318321392017</v>
      </c>
      <c r="L16" s="2">
        <f t="shared" si="6"/>
        <v>0</v>
      </c>
      <c r="M16" s="2">
        <f t="shared" si="7"/>
        <v>0</v>
      </c>
      <c r="N16" s="55">
        <v>273</v>
      </c>
      <c r="O16" s="55">
        <v>704</v>
      </c>
      <c r="T16" s="59"/>
      <c r="X16" s="55">
        <f t="shared" si="11"/>
        <v>0</v>
      </c>
      <c r="Y16" s="55">
        <v>0</v>
      </c>
      <c r="Z16" s="55">
        <v>0</v>
      </c>
      <c r="AA16" s="55"/>
      <c r="AB16" s="55"/>
      <c r="AG16" t="str">
        <f t="shared" si="8"/>
        <v>Anson</v>
      </c>
      <c r="AH16" t="s">
        <v>1816</v>
      </c>
      <c r="AI16">
        <v>2</v>
      </c>
      <c r="AK16">
        <v>2</v>
      </c>
      <c r="AL16" s="95">
        <v>23</v>
      </c>
      <c r="AM16" s="97">
        <v>25</v>
      </c>
      <c r="AN16" s="97">
        <v>5</v>
      </c>
      <c r="AO16" s="100">
        <v>1395</v>
      </c>
      <c r="AP16" s="100">
        <f t="shared" si="9"/>
        <v>23025</v>
      </c>
      <c r="AQ16" t="s">
        <v>298</v>
      </c>
      <c r="AR16">
        <f t="shared" si="10"/>
        <v>2301395</v>
      </c>
      <c r="AS16" s="1">
        <v>28</v>
      </c>
      <c r="AU16" s="1"/>
      <c r="AW16" s="55">
        <v>0</v>
      </c>
      <c r="AX16" s="124"/>
    </row>
    <row r="17" spans="1:50" ht="13" hidden="1" customHeight="1" outlineLevel="1">
      <c r="A17" t="s">
        <v>229</v>
      </c>
      <c r="B17" s="9" t="s">
        <v>2133</v>
      </c>
      <c r="C17" s="1">
        <f t="shared" si="0"/>
        <v>736</v>
      </c>
      <c r="D17" s="7">
        <f>IF(N17&gt;0, RANK(N17,(N17:P17,Q17:AE17)),0)</f>
        <v>2</v>
      </c>
      <c r="E17" s="7">
        <f>IF(O17&gt;0,RANK(O17,(N17:P17,Q17:AE17)),0)</f>
        <v>1</v>
      </c>
      <c r="F17" s="7">
        <f t="shared" si="1"/>
        <v>0</v>
      </c>
      <c r="G17" s="1">
        <f t="shared" si="2"/>
        <v>222</v>
      </c>
      <c r="H17" s="2">
        <f t="shared" si="3"/>
        <v>0.3016304347826087</v>
      </c>
      <c r="I17" s="8"/>
      <c r="J17" s="2">
        <f t="shared" si="4"/>
        <v>0.34918478260869568</v>
      </c>
      <c r="K17" s="2">
        <f t="shared" si="5"/>
        <v>0.65081521739130432</v>
      </c>
      <c r="L17" s="2">
        <f t="shared" si="6"/>
        <v>0</v>
      </c>
      <c r="M17" s="2">
        <f t="shared" si="7"/>
        <v>0</v>
      </c>
      <c r="N17" s="55">
        <v>257</v>
      </c>
      <c r="O17" s="55">
        <v>479</v>
      </c>
      <c r="T17" s="59"/>
      <c r="X17" s="55">
        <f t="shared" si="11"/>
        <v>0</v>
      </c>
      <c r="Y17" s="55">
        <v>0</v>
      </c>
      <c r="Z17" s="55">
        <v>0</v>
      </c>
      <c r="AA17" s="55"/>
      <c r="AB17" s="55"/>
      <c r="AG17" t="str">
        <f t="shared" si="8"/>
        <v>Appleton</v>
      </c>
      <c r="AH17" t="s">
        <v>2526</v>
      </c>
      <c r="AI17">
        <v>1</v>
      </c>
      <c r="AK17">
        <v>2</v>
      </c>
      <c r="AL17" s="95">
        <v>23</v>
      </c>
      <c r="AM17" s="97">
        <v>13</v>
      </c>
      <c r="AN17" s="97">
        <v>5</v>
      </c>
      <c r="AO17" s="100">
        <v>1465</v>
      </c>
      <c r="AP17" s="100">
        <f t="shared" si="9"/>
        <v>23013</v>
      </c>
      <c r="AQ17" t="s">
        <v>298</v>
      </c>
      <c r="AR17">
        <f t="shared" si="10"/>
        <v>2301465</v>
      </c>
      <c r="AS17" s="1">
        <v>19</v>
      </c>
      <c r="AU17" s="1"/>
      <c r="AW17" s="55">
        <v>0</v>
      </c>
      <c r="AX17" s="124"/>
    </row>
    <row r="18" spans="1:50" ht="13" hidden="1" customHeight="1" outlineLevel="1">
      <c r="A18" t="s">
        <v>1094</v>
      </c>
      <c r="B18" s="9" t="s">
        <v>2133</v>
      </c>
      <c r="C18" s="1">
        <f t="shared" ref="C18" si="12">SUM(N18:AE18)</f>
        <v>75</v>
      </c>
      <c r="D18" s="7">
        <f>IF(N18&gt;0, RANK(N18,(N18:P18,Q18:AE18)),0)</f>
        <v>2</v>
      </c>
      <c r="E18" s="7">
        <f>IF(O18&gt;0,RANK(O18,(N18:P18,Q18:AE18)),0)</f>
        <v>1</v>
      </c>
      <c r="F18" s="7">
        <f t="shared" ref="F18" si="13">IF(P18&gt;0,RANK(P18,(N18:AE18)),0)</f>
        <v>0</v>
      </c>
      <c r="G18" s="1">
        <f t="shared" ref="G18" si="14">IF(C18&gt;0,MAX(N18:P18)-LARGE(N18:P18,2),0)</f>
        <v>37</v>
      </c>
      <c r="H18" s="2">
        <f t="shared" ref="H18" si="15">IF(C18&gt;0,G18/C18,0)</f>
        <v>0.49333333333333335</v>
      </c>
      <c r="I18" s="8"/>
      <c r="J18" s="2">
        <f t="shared" ref="J18" si="16">IF(C18=0,"-",N18/C18)</f>
        <v>0.25333333333333335</v>
      </c>
      <c r="K18" s="2">
        <f t="shared" ref="K18" si="17">IF(C18=0,"-",O18/C18)</f>
        <v>0.7466666666666667</v>
      </c>
      <c r="L18" s="2">
        <f t="shared" ref="L18" si="18">IF(C18=0,"-",P18/C18)</f>
        <v>0</v>
      </c>
      <c r="M18" s="2">
        <f t="shared" ref="M18" si="19">IF(C18=0,"-",(1-J18-K18-L18))</f>
        <v>-1.1102230246251565E-16</v>
      </c>
      <c r="N18" s="55">
        <v>19</v>
      </c>
      <c r="O18" s="55">
        <v>56</v>
      </c>
      <c r="X18" s="55">
        <f t="shared" si="11"/>
        <v>0</v>
      </c>
      <c r="Y18" s="9">
        <v>0</v>
      </c>
      <c r="Z18" s="9">
        <v>0</v>
      </c>
      <c r="AG18" t="str">
        <f>A18</f>
        <v>Argyle</v>
      </c>
      <c r="AH18" s="61" t="s">
        <v>1379</v>
      </c>
      <c r="AI18">
        <v>2</v>
      </c>
      <c r="AK18">
        <v>2</v>
      </c>
      <c r="AL18" s="95">
        <v>23</v>
      </c>
      <c r="AM18" s="97">
        <v>19</v>
      </c>
      <c r="AN18" s="97">
        <v>7</v>
      </c>
      <c r="AO18" s="100">
        <v>1500</v>
      </c>
      <c r="AP18" s="100">
        <f>AL18*1000+AM18</f>
        <v>23019</v>
      </c>
      <c r="AQ18" t="s">
        <v>2361</v>
      </c>
      <c r="AR18">
        <f t="shared" si="10"/>
        <v>2301500</v>
      </c>
      <c r="AS18" s="1">
        <v>1</v>
      </c>
      <c r="AU18" s="1"/>
      <c r="AW18" s="55">
        <v>0</v>
      </c>
      <c r="AX18" s="124"/>
    </row>
    <row r="19" spans="1:50" ht="13" hidden="1" customHeight="1" outlineLevel="1">
      <c r="A19" t="s">
        <v>100</v>
      </c>
      <c r="B19" s="9" t="s">
        <v>2133</v>
      </c>
      <c r="C19" s="1">
        <f t="shared" si="0"/>
        <v>323</v>
      </c>
      <c r="D19" s="7">
        <f>IF(N19&gt;0, RANK(N19,(N19:P19,Q19:AE19)),0)</f>
        <v>2</v>
      </c>
      <c r="E19" s="7">
        <f>IF(O19&gt;0,RANK(O19,(N19:P19,Q19:AE19)),0)</f>
        <v>1</v>
      </c>
      <c r="F19" s="7">
        <f t="shared" si="1"/>
        <v>0</v>
      </c>
      <c r="G19" s="1">
        <f t="shared" si="2"/>
        <v>17</v>
      </c>
      <c r="H19" s="2">
        <f t="shared" si="3"/>
        <v>5.2631578947368418E-2</v>
      </c>
      <c r="I19" s="8"/>
      <c r="J19" s="2">
        <f t="shared" si="4"/>
        <v>0.47368421052631576</v>
      </c>
      <c r="K19" s="2">
        <f t="shared" si="5"/>
        <v>0.52631578947368418</v>
      </c>
      <c r="L19" s="2">
        <f t="shared" si="6"/>
        <v>0</v>
      </c>
      <c r="M19" s="2">
        <f t="shared" si="7"/>
        <v>1.1102230246251565E-16</v>
      </c>
      <c r="N19" s="55">
        <v>153</v>
      </c>
      <c r="O19" s="55">
        <v>170</v>
      </c>
      <c r="T19" s="59"/>
      <c r="X19" s="55">
        <f t="shared" si="11"/>
        <v>0</v>
      </c>
      <c r="Y19" s="55">
        <v>0</v>
      </c>
      <c r="Z19" s="55">
        <v>0</v>
      </c>
      <c r="AA19" s="55"/>
      <c r="AB19" s="55"/>
      <c r="AG19" t="str">
        <f t="shared" si="8"/>
        <v>Arrowsic</v>
      </c>
      <c r="AH19" t="s">
        <v>108</v>
      </c>
      <c r="AI19">
        <v>1</v>
      </c>
      <c r="AK19">
        <v>2</v>
      </c>
      <c r="AL19" s="95">
        <v>23</v>
      </c>
      <c r="AM19" s="97">
        <v>23</v>
      </c>
      <c r="AN19" s="97">
        <v>5</v>
      </c>
      <c r="AO19" s="100">
        <v>1570</v>
      </c>
      <c r="AP19" s="100">
        <f t="shared" si="9"/>
        <v>23023</v>
      </c>
      <c r="AQ19" t="s">
        <v>298</v>
      </c>
      <c r="AR19">
        <f t="shared" si="10"/>
        <v>2301570</v>
      </c>
      <c r="AS19" s="1">
        <v>9</v>
      </c>
      <c r="AU19" s="1"/>
      <c r="AW19" s="55">
        <v>0</v>
      </c>
      <c r="AX19" s="124"/>
    </row>
    <row r="20" spans="1:50" ht="13" hidden="1" customHeight="1" outlineLevel="1">
      <c r="A20" t="s">
        <v>101</v>
      </c>
      <c r="B20" s="9" t="s">
        <v>2133</v>
      </c>
      <c r="C20" s="1">
        <f t="shared" si="0"/>
        <v>1945</v>
      </c>
      <c r="D20" s="7">
        <f>IF(N20&gt;0, RANK(N20,(N20:P20,Q20:AE20)),0)</f>
        <v>2</v>
      </c>
      <c r="E20" s="7">
        <f>IF(O20&gt;0,RANK(O20,(N20:P20,Q20:AE20)),0)</f>
        <v>1</v>
      </c>
      <c r="F20" s="7">
        <f t="shared" si="1"/>
        <v>0</v>
      </c>
      <c r="G20" s="1">
        <f t="shared" si="2"/>
        <v>881</v>
      </c>
      <c r="H20" s="2">
        <f t="shared" si="3"/>
        <v>0.45295629820051414</v>
      </c>
      <c r="I20" s="8"/>
      <c r="J20" s="2">
        <f t="shared" si="4"/>
        <v>0.27352185089974296</v>
      </c>
      <c r="K20" s="2">
        <f t="shared" si="5"/>
        <v>0.7264781491002571</v>
      </c>
      <c r="L20" s="2">
        <f t="shared" si="6"/>
        <v>0</v>
      </c>
      <c r="M20" s="2">
        <f t="shared" si="7"/>
        <v>-1.1102230246251565E-16</v>
      </c>
      <c r="N20" s="55">
        <v>532</v>
      </c>
      <c r="O20" s="55">
        <v>1413</v>
      </c>
      <c r="T20" s="59"/>
      <c r="X20" s="55">
        <f t="shared" si="11"/>
        <v>0</v>
      </c>
      <c r="Y20" s="55">
        <v>0</v>
      </c>
      <c r="Z20" s="55">
        <v>0</v>
      </c>
      <c r="AA20" s="55"/>
      <c r="AB20" s="55"/>
      <c r="AG20" t="str">
        <f t="shared" si="8"/>
        <v>Arundel</v>
      </c>
      <c r="AH20" t="s">
        <v>740</v>
      </c>
      <c r="AI20">
        <v>1</v>
      </c>
      <c r="AK20">
        <v>2</v>
      </c>
      <c r="AL20" s="95">
        <v>23</v>
      </c>
      <c r="AM20" s="97">
        <v>31</v>
      </c>
      <c r="AN20" s="97">
        <v>15</v>
      </c>
      <c r="AO20" s="100">
        <v>1605</v>
      </c>
      <c r="AP20" s="100">
        <f t="shared" si="9"/>
        <v>23031</v>
      </c>
      <c r="AQ20" t="s">
        <v>298</v>
      </c>
      <c r="AR20">
        <f t="shared" si="10"/>
        <v>2301605</v>
      </c>
      <c r="AS20" s="1">
        <v>36</v>
      </c>
      <c r="AU20" s="1"/>
      <c r="AW20" s="55">
        <v>0</v>
      </c>
      <c r="AX20" s="124"/>
    </row>
    <row r="21" spans="1:50" ht="13" hidden="1" customHeight="1" outlineLevel="1">
      <c r="A21" s="9" t="s">
        <v>2562</v>
      </c>
      <c r="B21" s="9" t="s">
        <v>2133</v>
      </c>
      <c r="C21" s="1">
        <f t="shared" si="0"/>
        <v>503</v>
      </c>
      <c r="D21" s="7">
        <f>IF(N21&gt;0, RANK(N21,(N21:P21,Q21:AE21)),0)</f>
        <v>2</v>
      </c>
      <c r="E21" s="7">
        <f>IF(O21&gt;0,RANK(O21,(N21:P21,Q21:AE21)),0)</f>
        <v>1</v>
      </c>
      <c r="F21" s="7">
        <f t="shared" si="1"/>
        <v>0</v>
      </c>
      <c r="G21" s="1">
        <f t="shared" si="2"/>
        <v>337</v>
      </c>
      <c r="H21" s="2">
        <f t="shared" si="3"/>
        <v>0.66998011928429424</v>
      </c>
      <c r="I21" s="8"/>
      <c r="J21" s="2">
        <f t="shared" si="4"/>
        <v>0.16500994035785288</v>
      </c>
      <c r="K21" s="2">
        <f t="shared" si="5"/>
        <v>0.83499005964214712</v>
      </c>
      <c r="L21" s="2">
        <f t="shared" si="6"/>
        <v>0</v>
      </c>
      <c r="M21" s="2">
        <f t="shared" si="7"/>
        <v>0</v>
      </c>
      <c r="N21" s="55">
        <v>83</v>
      </c>
      <c r="O21" s="55">
        <v>420</v>
      </c>
      <c r="T21" s="59"/>
      <c r="X21" s="55">
        <f t="shared" si="11"/>
        <v>0</v>
      </c>
      <c r="Y21" s="55">
        <v>0</v>
      </c>
      <c r="Z21" s="55">
        <v>0</v>
      </c>
      <c r="AA21" s="55"/>
      <c r="AB21" s="55"/>
      <c r="AG21" t="str">
        <f t="shared" si="8"/>
        <v>Ashland</v>
      </c>
      <c r="AH21" t="s">
        <v>2510</v>
      </c>
      <c r="AI21">
        <v>2</v>
      </c>
      <c r="AK21">
        <v>2</v>
      </c>
      <c r="AL21" s="95">
        <v>23</v>
      </c>
      <c r="AM21" s="97">
        <v>3</v>
      </c>
      <c r="AN21" s="97">
        <v>15</v>
      </c>
      <c r="AO21" s="100">
        <v>1710</v>
      </c>
      <c r="AP21" s="100">
        <f t="shared" si="9"/>
        <v>23003</v>
      </c>
      <c r="AQ21" t="s">
        <v>298</v>
      </c>
      <c r="AR21">
        <f t="shared" si="10"/>
        <v>2301710</v>
      </c>
      <c r="AS21" s="1">
        <v>13</v>
      </c>
      <c r="AU21" s="1"/>
      <c r="AW21" s="55">
        <v>0</v>
      </c>
      <c r="AX21" s="124"/>
    </row>
    <row r="22" spans="1:50" ht="13" hidden="1" customHeight="1" outlineLevel="1">
      <c r="A22" t="s">
        <v>483</v>
      </c>
      <c r="B22" s="9" t="s">
        <v>2133</v>
      </c>
      <c r="C22" s="1">
        <f t="shared" si="0"/>
        <v>392</v>
      </c>
      <c r="D22" s="7">
        <f>IF(N22&gt;0, RANK(N22,(N22:P22,Q22:AE22)),0)</f>
        <v>2</v>
      </c>
      <c r="E22" s="7">
        <f>IF(O22&gt;0,RANK(O22,(N22:P22,Q22:AE22)),0)</f>
        <v>1</v>
      </c>
      <c r="F22" s="7">
        <f t="shared" si="1"/>
        <v>0</v>
      </c>
      <c r="G22" s="1">
        <f t="shared" si="2"/>
        <v>184</v>
      </c>
      <c r="H22" s="2">
        <f t="shared" si="3"/>
        <v>0.46938775510204084</v>
      </c>
      <c r="I22" s="8"/>
      <c r="J22" s="2">
        <f t="shared" si="4"/>
        <v>0.26530612244897961</v>
      </c>
      <c r="K22" s="2">
        <f t="shared" si="5"/>
        <v>0.73469387755102045</v>
      </c>
      <c r="L22" s="2">
        <f t="shared" si="6"/>
        <v>0</v>
      </c>
      <c r="M22" s="2">
        <f t="shared" si="7"/>
        <v>-1.1102230246251565E-16</v>
      </c>
      <c r="N22" s="55">
        <v>104</v>
      </c>
      <c r="O22" s="55">
        <v>288</v>
      </c>
      <c r="T22" s="59"/>
      <c r="X22" s="55">
        <f t="shared" si="11"/>
        <v>0</v>
      </c>
      <c r="Y22" s="55">
        <v>0</v>
      </c>
      <c r="Z22" s="55">
        <v>0</v>
      </c>
      <c r="AA22" s="55"/>
      <c r="AB22" s="55"/>
      <c r="AG22" t="str">
        <f t="shared" si="8"/>
        <v>Athens</v>
      </c>
      <c r="AH22" t="s">
        <v>1816</v>
      </c>
      <c r="AI22">
        <v>2</v>
      </c>
      <c r="AK22">
        <v>2</v>
      </c>
      <c r="AL22" s="95">
        <v>23</v>
      </c>
      <c r="AM22" s="97">
        <v>25</v>
      </c>
      <c r="AN22" s="97">
        <v>10</v>
      </c>
      <c r="AO22" s="100">
        <v>1885</v>
      </c>
      <c r="AP22" s="100">
        <f t="shared" si="9"/>
        <v>23025</v>
      </c>
      <c r="AQ22" t="s">
        <v>298</v>
      </c>
      <c r="AR22">
        <f t="shared" si="10"/>
        <v>2301885</v>
      </c>
      <c r="AS22" s="1">
        <v>16</v>
      </c>
      <c r="AU22" s="1"/>
      <c r="AW22" s="55">
        <v>0</v>
      </c>
      <c r="AX22" s="124"/>
    </row>
    <row r="23" spans="1:50" ht="13" hidden="1" customHeight="1" outlineLevel="1">
      <c r="A23" t="s">
        <v>383</v>
      </c>
      <c r="B23" s="9" t="s">
        <v>2133</v>
      </c>
      <c r="C23" s="1">
        <f t="shared" si="0"/>
        <v>161</v>
      </c>
      <c r="D23" s="7">
        <f>IF(N23&gt;0, RANK(N23,(N23:P23,Q23:AE23)),0)</f>
        <v>2</v>
      </c>
      <c r="E23" s="7">
        <f>IF(O23&gt;0,RANK(O23,(N23:P23,Q23:AE23)),0)</f>
        <v>1</v>
      </c>
      <c r="F23" s="7">
        <f t="shared" si="1"/>
        <v>0</v>
      </c>
      <c r="G23" s="1">
        <f t="shared" si="2"/>
        <v>89</v>
      </c>
      <c r="H23" s="2">
        <f t="shared" si="3"/>
        <v>0.55279503105590067</v>
      </c>
      <c r="I23" s="8"/>
      <c r="J23" s="2">
        <f t="shared" si="4"/>
        <v>0.21739130434782608</v>
      </c>
      <c r="K23" s="2">
        <f t="shared" si="5"/>
        <v>0.77018633540372672</v>
      </c>
      <c r="L23" s="2">
        <f t="shared" si="6"/>
        <v>0</v>
      </c>
      <c r="M23" s="2">
        <f t="shared" si="7"/>
        <v>1.2422360248447228E-2</v>
      </c>
      <c r="N23" s="55">
        <v>35</v>
      </c>
      <c r="O23" s="55">
        <v>124</v>
      </c>
      <c r="T23" s="59"/>
      <c r="X23" s="55">
        <f t="shared" si="11"/>
        <v>0</v>
      </c>
      <c r="Y23" s="55">
        <v>2</v>
      </c>
      <c r="Z23" s="55">
        <v>0</v>
      </c>
      <c r="AA23" s="55"/>
      <c r="AB23" s="55"/>
      <c r="AG23" t="str">
        <f t="shared" si="8"/>
        <v>Atkinson</v>
      </c>
      <c r="AH23" t="s">
        <v>661</v>
      </c>
      <c r="AI23">
        <v>2</v>
      </c>
      <c r="AK23">
        <v>2</v>
      </c>
      <c r="AL23" s="95">
        <v>23</v>
      </c>
      <c r="AM23" s="97">
        <v>21</v>
      </c>
      <c r="AN23" s="97">
        <v>10</v>
      </c>
      <c r="AO23" s="100">
        <v>1920</v>
      </c>
      <c r="AP23" s="100">
        <f t="shared" si="9"/>
        <v>23021</v>
      </c>
      <c r="AQ23" t="s">
        <v>298</v>
      </c>
      <c r="AR23">
        <f t="shared" si="10"/>
        <v>2301920</v>
      </c>
      <c r="AS23" s="1">
        <v>11</v>
      </c>
      <c r="AU23" s="1"/>
      <c r="AW23" s="55">
        <v>2</v>
      </c>
      <c r="AX23" s="124"/>
    </row>
    <row r="24" spans="1:50" ht="13" hidden="1" customHeight="1" outlineLevel="1">
      <c r="A24" t="s">
        <v>2033</v>
      </c>
      <c r="B24" s="9" t="s">
        <v>2133</v>
      </c>
      <c r="C24" s="1">
        <f t="shared" si="0"/>
        <v>9494</v>
      </c>
      <c r="D24" s="7">
        <f>IF(N24&gt;0, RANK(N24,(N24:P24,Q24:AE24)),0)</f>
        <v>2</v>
      </c>
      <c r="E24" s="7">
        <f>IF(O24&gt;0,RANK(O24,(N24:P24,Q24:AE24)),0)</f>
        <v>1</v>
      </c>
      <c r="F24" s="7">
        <f t="shared" si="1"/>
        <v>0</v>
      </c>
      <c r="G24" s="1">
        <f t="shared" ref="G24:G85" si="20">IF(C24&gt;0,MAX(N24:P24)-LARGE(N24:P24,2),0)</f>
        <v>3701</v>
      </c>
      <c r="H24" s="2">
        <f t="shared" ref="H24:H85" si="21">IF(C24&gt;0,G24/C24,0)</f>
        <v>0.38982515272803875</v>
      </c>
      <c r="I24" s="8"/>
      <c r="J24" s="2">
        <f t="shared" si="4"/>
        <v>0.3049294291131241</v>
      </c>
      <c r="K24" s="2">
        <f t="shared" si="5"/>
        <v>0.69475458184116279</v>
      </c>
      <c r="L24" s="2">
        <f t="shared" si="6"/>
        <v>0</v>
      </c>
      <c r="M24" s="2">
        <f t="shared" si="7"/>
        <v>3.1598904571306097E-4</v>
      </c>
      <c r="N24" s="55">
        <v>2895</v>
      </c>
      <c r="O24" s="55">
        <v>6596</v>
      </c>
      <c r="T24" s="59"/>
      <c r="X24" s="55">
        <f t="shared" si="11"/>
        <v>0</v>
      </c>
      <c r="Y24" s="55">
        <v>3</v>
      </c>
      <c r="Z24" s="55">
        <v>0</v>
      </c>
      <c r="AA24" s="55"/>
      <c r="AB24" s="55"/>
      <c r="AG24" t="str">
        <f t="shared" si="8"/>
        <v>Auburn</v>
      </c>
      <c r="AH24" t="s">
        <v>95</v>
      </c>
      <c r="AI24">
        <v>2</v>
      </c>
      <c r="AK24">
        <v>2</v>
      </c>
      <c r="AL24" s="95">
        <v>23</v>
      </c>
      <c r="AM24" s="97">
        <v>1</v>
      </c>
      <c r="AN24" s="97">
        <v>5</v>
      </c>
      <c r="AO24" s="100">
        <v>2060</v>
      </c>
      <c r="AP24" s="100">
        <f t="shared" si="9"/>
        <v>23001</v>
      </c>
      <c r="AQ24" t="s">
        <v>1943</v>
      </c>
      <c r="AR24">
        <f t="shared" si="10"/>
        <v>2302060</v>
      </c>
      <c r="AS24" s="1">
        <v>164</v>
      </c>
      <c r="AU24" s="1"/>
      <c r="AW24" s="55">
        <v>3</v>
      </c>
      <c r="AX24" s="124"/>
    </row>
    <row r="25" spans="1:50" ht="13" hidden="1" customHeight="1" outlineLevel="1">
      <c r="A25" t="s">
        <v>636</v>
      </c>
      <c r="B25" s="9" t="s">
        <v>2133</v>
      </c>
      <c r="C25" s="1">
        <f t="shared" si="0"/>
        <v>7656</v>
      </c>
      <c r="D25" s="7">
        <f>IF(N25&gt;0, RANK(N25,(N25:P25,Q25:AE25)),0)</f>
        <v>2</v>
      </c>
      <c r="E25" s="7">
        <f>IF(O25&gt;0,RANK(O25,(N25:P25,Q25:AE25)),0)</f>
        <v>1</v>
      </c>
      <c r="F25" s="7">
        <f t="shared" si="1"/>
        <v>0</v>
      </c>
      <c r="G25" s="1">
        <f t="shared" si="20"/>
        <v>2468</v>
      </c>
      <c r="H25" s="2">
        <f t="shared" si="21"/>
        <v>0.32236154649947751</v>
      </c>
      <c r="I25" s="8"/>
      <c r="J25" s="2">
        <f t="shared" si="4"/>
        <v>0.33881922675026122</v>
      </c>
      <c r="K25" s="2">
        <f t="shared" si="5"/>
        <v>0.66118077324973878</v>
      </c>
      <c r="L25" s="2">
        <f t="shared" si="6"/>
        <v>0</v>
      </c>
      <c r="M25" s="2">
        <f t="shared" si="7"/>
        <v>0</v>
      </c>
      <c r="N25" s="55">
        <v>2594</v>
      </c>
      <c r="O25" s="55">
        <v>5062</v>
      </c>
      <c r="T25" s="59"/>
      <c r="X25" s="55">
        <f t="shared" si="11"/>
        <v>0</v>
      </c>
      <c r="Y25" s="55">
        <v>0</v>
      </c>
      <c r="Z25" s="55">
        <v>0</v>
      </c>
      <c r="AA25" s="55"/>
      <c r="AB25" s="55"/>
      <c r="AG25" t="str">
        <f t="shared" si="8"/>
        <v>Augusta</v>
      </c>
      <c r="AH25" t="s">
        <v>270</v>
      </c>
      <c r="AI25">
        <v>1</v>
      </c>
      <c r="AK25">
        <v>2</v>
      </c>
      <c r="AL25" s="95">
        <v>23</v>
      </c>
      <c r="AM25" s="97">
        <v>11</v>
      </c>
      <c r="AN25" s="97">
        <v>10</v>
      </c>
      <c r="AO25" s="100">
        <v>2100</v>
      </c>
      <c r="AP25" s="100">
        <f t="shared" si="9"/>
        <v>23011</v>
      </c>
      <c r="AQ25" t="s">
        <v>1943</v>
      </c>
      <c r="AR25">
        <f t="shared" si="10"/>
        <v>2302100</v>
      </c>
      <c r="AS25" s="1">
        <v>190</v>
      </c>
      <c r="AU25" s="1"/>
      <c r="AW25" s="55">
        <v>0</v>
      </c>
      <c r="AX25" s="124"/>
    </row>
    <row r="26" spans="1:50" ht="13" hidden="1" customHeight="1" outlineLevel="1">
      <c r="A26" t="s">
        <v>1707</v>
      </c>
      <c r="B26" s="9" t="s">
        <v>2133</v>
      </c>
      <c r="C26" s="1">
        <f t="shared" si="0"/>
        <v>55</v>
      </c>
      <c r="D26" s="7">
        <f>IF(N26&gt;0, RANK(N26,(N26:P26,Q26:AE26)),0)</f>
        <v>2</v>
      </c>
      <c r="E26" s="7">
        <f>IF(O26&gt;0,RANK(O26,(N26:P26,Q26:AE26)),0)</f>
        <v>1</v>
      </c>
      <c r="F26" s="7">
        <f t="shared" si="1"/>
        <v>0</v>
      </c>
      <c r="G26" s="1">
        <f t="shared" si="20"/>
        <v>37</v>
      </c>
      <c r="H26" s="2">
        <f t="shared" si="21"/>
        <v>0.67272727272727273</v>
      </c>
      <c r="I26" s="8"/>
      <c r="J26" s="2">
        <f t="shared" si="4"/>
        <v>0.16363636363636364</v>
      </c>
      <c r="K26" s="2">
        <f t="shared" si="5"/>
        <v>0.83636363636363631</v>
      </c>
      <c r="L26" s="2">
        <f t="shared" si="6"/>
        <v>0</v>
      </c>
      <c r="M26" s="2">
        <f t="shared" si="7"/>
        <v>1.1102230246251565E-16</v>
      </c>
      <c r="N26" s="55">
        <v>9</v>
      </c>
      <c r="O26" s="55">
        <v>46</v>
      </c>
      <c r="T26" s="59"/>
      <c r="X26" s="55">
        <f t="shared" si="11"/>
        <v>0</v>
      </c>
      <c r="Y26" s="55">
        <v>0</v>
      </c>
      <c r="Z26" s="55">
        <v>0</v>
      </c>
      <c r="AA26" s="55"/>
      <c r="AB26" s="55"/>
      <c r="AG26" t="str">
        <f t="shared" si="8"/>
        <v>Aurora</v>
      </c>
      <c r="AH26" t="s">
        <v>12</v>
      </c>
      <c r="AI26">
        <v>2</v>
      </c>
      <c r="AK26">
        <v>2</v>
      </c>
      <c r="AL26" s="95">
        <v>23</v>
      </c>
      <c r="AM26" s="97">
        <v>9</v>
      </c>
      <c r="AN26" s="97">
        <v>10</v>
      </c>
      <c r="AO26" s="100">
        <v>2165</v>
      </c>
      <c r="AP26" s="100">
        <f t="shared" si="9"/>
        <v>23009</v>
      </c>
      <c r="AQ26" t="s">
        <v>298</v>
      </c>
      <c r="AR26">
        <f t="shared" si="10"/>
        <v>2302165</v>
      </c>
      <c r="AS26" s="1">
        <v>2</v>
      </c>
      <c r="AU26" s="1"/>
      <c r="AW26" s="55">
        <v>0</v>
      </c>
      <c r="AX26" s="124"/>
    </row>
    <row r="27" spans="1:50" ht="13" hidden="1" customHeight="1" outlineLevel="1">
      <c r="A27" t="s">
        <v>2034</v>
      </c>
      <c r="B27" s="9" t="s">
        <v>2133</v>
      </c>
      <c r="C27" s="1">
        <f t="shared" si="0"/>
        <v>218</v>
      </c>
      <c r="D27" s="7">
        <f>IF(N27&gt;0, RANK(N27,(N27:P27,Q27:AE27)),0)</f>
        <v>2</v>
      </c>
      <c r="E27" s="7">
        <f>IF(O27&gt;0,RANK(O27,(N27:P27,Q27:AE27)),0)</f>
        <v>1</v>
      </c>
      <c r="F27" s="7">
        <f t="shared" si="1"/>
        <v>0</v>
      </c>
      <c r="G27" s="1">
        <f t="shared" si="20"/>
        <v>100</v>
      </c>
      <c r="H27" s="2">
        <f t="shared" si="21"/>
        <v>0.45871559633027525</v>
      </c>
      <c r="I27" s="8"/>
      <c r="J27" s="2">
        <f t="shared" si="4"/>
        <v>0.27064220183486237</v>
      </c>
      <c r="K27" s="2">
        <f t="shared" si="5"/>
        <v>0.72935779816513757</v>
      </c>
      <c r="L27" s="2">
        <f t="shared" si="6"/>
        <v>0</v>
      </c>
      <c r="M27" s="2">
        <f t="shared" si="7"/>
        <v>0</v>
      </c>
      <c r="N27" s="55">
        <v>59</v>
      </c>
      <c r="O27" s="55">
        <v>159</v>
      </c>
      <c r="T27" s="59"/>
      <c r="X27" s="55">
        <f t="shared" si="11"/>
        <v>0</v>
      </c>
      <c r="Y27" s="55">
        <v>0</v>
      </c>
      <c r="Z27" s="55">
        <v>0</v>
      </c>
      <c r="AA27" s="55"/>
      <c r="AB27" s="55"/>
      <c r="AG27" t="str">
        <f t="shared" si="8"/>
        <v>Avon</v>
      </c>
      <c r="AH27" t="s">
        <v>2389</v>
      </c>
      <c r="AI27">
        <v>2</v>
      </c>
      <c r="AK27">
        <v>2</v>
      </c>
      <c r="AL27" s="95">
        <v>23</v>
      </c>
      <c r="AM27" s="97">
        <v>7</v>
      </c>
      <c r="AN27" s="97">
        <v>5</v>
      </c>
      <c r="AO27" s="100">
        <v>2235</v>
      </c>
      <c r="AP27" s="100">
        <f t="shared" si="9"/>
        <v>23007</v>
      </c>
      <c r="AQ27" t="s">
        <v>298</v>
      </c>
      <c r="AR27">
        <f t="shared" si="10"/>
        <v>2302235</v>
      </c>
      <c r="AS27" s="1">
        <v>6</v>
      </c>
      <c r="AU27" s="1"/>
      <c r="AW27" s="55">
        <v>0</v>
      </c>
      <c r="AX27" s="124"/>
    </row>
    <row r="28" spans="1:50" ht="13" hidden="1" customHeight="1" outlineLevel="1">
      <c r="A28" t="s">
        <v>2262</v>
      </c>
      <c r="B28" s="9" t="s">
        <v>2133</v>
      </c>
      <c r="C28" s="1">
        <f t="shared" si="0"/>
        <v>540</v>
      </c>
      <c r="D28" s="7">
        <f>IF(N28&gt;0, RANK(N28,(N28:P28,Q28:AE28)),0)</f>
        <v>2</v>
      </c>
      <c r="E28" s="7">
        <f>IF(O28&gt;0,RANK(O28,(N28:P28,Q28:AE28)),0)</f>
        <v>1</v>
      </c>
      <c r="F28" s="7">
        <f t="shared" si="1"/>
        <v>0</v>
      </c>
      <c r="G28" s="1">
        <f t="shared" si="20"/>
        <v>242</v>
      </c>
      <c r="H28" s="2">
        <f t="shared" si="21"/>
        <v>0.44814814814814813</v>
      </c>
      <c r="I28" s="8"/>
      <c r="J28" s="2">
        <f t="shared" si="4"/>
        <v>0.27592592592592591</v>
      </c>
      <c r="K28" s="2">
        <f t="shared" si="5"/>
        <v>0.72407407407407409</v>
      </c>
      <c r="L28" s="2">
        <f t="shared" si="6"/>
        <v>0</v>
      </c>
      <c r="M28" s="2">
        <f t="shared" si="7"/>
        <v>0</v>
      </c>
      <c r="N28" s="55">
        <v>149</v>
      </c>
      <c r="O28" s="55">
        <v>391</v>
      </c>
      <c r="T28" s="59"/>
      <c r="X28" s="55">
        <f t="shared" si="11"/>
        <v>0</v>
      </c>
      <c r="Y28" s="55">
        <v>0</v>
      </c>
      <c r="Z28" s="55">
        <v>0</v>
      </c>
      <c r="AA28" s="55"/>
      <c r="AB28" s="55"/>
      <c r="AG28" t="str">
        <f t="shared" si="8"/>
        <v>Baileyville</v>
      </c>
      <c r="AH28" t="s">
        <v>1864</v>
      </c>
      <c r="AI28">
        <v>2</v>
      </c>
      <c r="AK28">
        <v>2</v>
      </c>
      <c r="AL28" s="95">
        <v>23</v>
      </c>
      <c r="AM28" s="97">
        <v>29</v>
      </c>
      <c r="AN28" s="97">
        <v>15</v>
      </c>
      <c r="AO28" s="100">
        <v>2480</v>
      </c>
      <c r="AP28" s="100">
        <f t="shared" si="9"/>
        <v>23029</v>
      </c>
      <c r="AQ28" t="s">
        <v>298</v>
      </c>
      <c r="AR28">
        <f t="shared" si="10"/>
        <v>2302480</v>
      </c>
      <c r="AS28" s="1">
        <v>14</v>
      </c>
      <c r="AU28" s="1"/>
      <c r="AW28" s="55">
        <v>0</v>
      </c>
      <c r="AX28" s="124"/>
    </row>
    <row r="29" spans="1:50" ht="13" hidden="1" customHeight="1" outlineLevel="1">
      <c r="A29" t="s">
        <v>611</v>
      </c>
      <c r="B29" s="9" t="s">
        <v>2133</v>
      </c>
      <c r="C29" s="1">
        <f t="shared" si="0"/>
        <v>766</v>
      </c>
      <c r="D29" s="7">
        <f>IF(N29&gt;0, RANK(N29,(N29:P29,Q29:AE29)),0)</f>
        <v>2</v>
      </c>
      <c r="E29" s="7">
        <f>IF(O29&gt;0,RANK(O29,(N29:P29,Q29:AE29)),0)</f>
        <v>1</v>
      </c>
      <c r="F29" s="7">
        <f t="shared" si="1"/>
        <v>0</v>
      </c>
      <c r="G29" s="1">
        <f t="shared" si="20"/>
        <v>412</v>
      </c>
      <c r="H29" s="2">
        <f t="shared" si="21"/>
        <v>0.53785900783289819</v>
      </c>
      <c r="I29" s="8"/>
      <c r="J29" s="2">
        <f t="shared" si="4"/>
        <v>0.2310704960835509</v>
      </c>
      <c r="K29" s="2">
        <f t="shared" si="5"/>
        <v>0.7689295039164491</v>
      </c>
      <c r="L29" s="2">
        <f t="shared" si="6"/>
        <v>0</v>
      </c>
      <c r="M29" s="2">
        <f t="shared" si="7"/>
        <v>0</v>
      </c>
      <c r="N29" s="55">
        <v>177</v>
      </c>
      <c r="O29" s="55">
        <v>589</v>
      </c>
      <c r="T29" s="59"/>
      <c r="X29" s="55">
        <f t="shared" si="11"/>
        <v>0</v>
      </c>
      <c r="Y29" s="55">
        <v>0</v>
      </c>
      <c r="Z29" s="55">
        <v>0</v>
      </c>
      <c r="AA29" s="55"/>
      <c r="AB29" s="55"/>
      <c r="AG29" t="str">
        <f t="shared" si="8"/>
        <v>Baldwin</v>
      </c>
      <c r="AH29" t="s">
        <v>161</v>
      </c>
      <c r="AI29">
        <v>1</v>
      </c>
      <c r="AK29">
        <v>2</v>
      </c>
      <c r="AL29" s="95">
        <v>23</v>
      </c>
      <c r="AM29" s="97">
        <v>5</v>
      </c>
      <c r="AN29" s="97">
        <v>5</v>
      </c>
      <c r="AO29" s="100">
        <v>2655</v>
      </c>
      <c r="AP29" s="100">
        <f t="shared" si="9"/>
        <v>23005</v>
      </c>
      <c r="AQ29" t="s">
        <v>298</v>
      </c>
      <c r="AR29">
        <f t="shared" si="10"/>
        <v>2302655</v>
      </c>
      <c r="AS29" s="1">
        <v>23</v>
      </c>
      <c r="AU29" s="1"/>
      <c r="AW29" s="55">
        <v>0</v>
      </c>
      <c r="AX29" s="124"/>
    </row>
    <row r="30" spans="1:50" ht="13" hidden="1" customHeight="1" outlineLevel="1">
      <c r="A30" t="s">
        <v>10</v>
      </c>
      <c r="B30" s="9" t="s">
        <v>2133</v>
      </c>
      <c r="C30" s="1">
        <f t="shared" si="0"/>
        <v>39</v>
      </c>
      <c r="D30" s="7">
        <f>IF(N30&gt;0, RANK(N30,(N30:P30,Q30:AE30)),0)</f>
        <v>2</v>
      </c>
      <c r="E30" s="7">
        <f>IF(O30&gt;0,RANK(O30,(N30:P30,Q30:AE30)),0)</f>
        <v>1</v>
      </c>
      <c r="F30" s="7">
        <f t="shared" si="1"/>
        <v>0</v>
      </c>
      <c r="G30" s="1">
        <f t="shared" si="20"/>
        <v>19</v>
      </c>
      <c r="H30" s="2">
        <f t="shared" si="21"/>
        <v>0.48717948717948717</v>
      </c>
      <c r="I30" s="8"/>
      <c r="J30" s="2">
        <f t="shared" si="4"/>
        <v>0.25641025641025639</v>
      </c>
      <c r="K30" s="2">
        <f t="shared" si="5"/>
        <v>0.74358974358974361</v>
      </c>
      <c r="L30" s="2">
        <f t="shared" si="6"/>
        <v>0</v>
      </c>
      <c r="M30" s="2">
        <f t="shared" si="7"/>
        <v>0</v>
      </c>
      <c r="N30" s="55">
        <v>10</v>
      </c>
      <c r="O30" s="55">
        <v>29</v>
      </c>
      <c r="T30" s="59"/>
      <c r="X30" s="55">
        <f t="shared" si="11"/>
        <v>0</v>
      </c>
      <c r="Y30" s="55">
        <v>0</v>
      </c>
      <c r="Z30" s="55">
        <v>0</v>
      </c>
      <c r="AA30" s="55"/>
      <c r="AB30" s="55"/>
      <c r="AG30" t="str">
        <f t="shared" si="8"/>
        <v>Bancroft</v>
      </c>
      <c r="AH30" t="s">
        <v>2510</v>
      </c>
      <c r="AI30">
        <v>2</v>
      </c>
      <c r="AK30">
        <v>2</v>
      </c>
      <c r="AL30" s="95">
        <v>23</v>
      </c>
      <c r="AM30" s="97">
        <v>3</v>
      </c>
      <c r="AN30" s="97">
        <v>20</v>
      </c>
      <c r="AO30" s="100">
        <v>2760</v>
      </c>
      <c r="AP30" s="100">
        <f t="shared" si="9"/>
        <v>23003</v>
      </c>
      <c r="AQ30" t="s">
        <v>298</v>
      </c>
      <c r="AR30">
        <f t="shared" si="10"/>
        <v>2302760</v>
      </c>
      <c r="AS30" s="1">
        <v>2</v>
      </c>
      <c r="AU30" s="1"/>
      <c r="AW30" s="55">
        <v>0</v>
      </c>
      <c r="AX30" s="124"/>
    </row>
    <row r="31" spans="1:50" ht="13" hidden="1" customHeight="1" outlineLevel="1">
      <c r="A31" t="s">
        <v>1784</v>
      </c>
      <c r="B31" s="9" t="s">
        <v>2133</v>
      </c>
      <c r="C31" s="1">
        <f t="shared" si="0"/>
        <v>11716</v>
      </c>
      <c r="D31" s="7">
        <f>IF(N31&gt;0, RANK(N31,(N31:P31,Q31:AE31)),0)</f>
        <v>2</v>
      </c>
      <c r="E31" s="7">
        <f>IF(O31&gt;0,RANK(O31,(N31:P31,Q31:AE31)),0)</f>
        <v>1</v>
      </c>
      <c r="F31" s="7">
        <f t="shared" si="1"/>
        <v>0</v>
      </c>
      <c r="G31" s="1">
        <f t="shared" si="20"/>
        <v>3807</v>
      </c>
      <c r="H31" s="2">
        <f t="shared" si="21"/>
        <v>0.32494025264595428</v>
      </c>
      <c r="I31" s="8"/>
      <c r="J31" s="2">
        <f t="shared" si="4"/>
        <v>0.33723113690679413</v>
      </c>
      <c r="K31" s="2">
        <f t="shared" si="5"/>
        <v>0.66217138955274835</v>
      </c>
      <c r="L31" s="2">
        <f t="shared" si="6"/>
        <v>0</v>
      </c>
      <c r="M31" s="2">
        <f t="shared" si="7"/>
        <v>5.9747354045747159E-4</v>
      </c>
      <c r="N31" s="55">
        <v>3951</v>
      </c>
      <c r="O31" s="55">
        <v>7758</v>
      </c>
      <c r="T31" s="59"/>
      <c r="X31" s="55">
        <f t="shared" si="11"/>
        <v>0</v>
      </c>
      <c r="Y31" s="55">
        <v>4</v>
      </c>
      <c r="Z31" s="55">
        <v>3</v>
      </c>
      <c r="AA31" s="55"/>
      <c r="AB31" s="55"/>
      <c r="AG31" t="str">
        <f t="shared" si="8"/>
        <v>Bangor</v>
      </c>
      <c r="AH31" t="s">
        <v>1379</v>
      </c>
      <c r="AI31">
        <v>2</v>
      </c>
      <c r="AK31">
        <v>2</v>
      </c>
      <c r="AL31" s="95">
        <v>23</v>
      </c>
      <c r="AM31" s="97">
        <v>19</v>
      </c>
      <c r="AN31" s="97">
        <v>10</v>
      </c>
      <c r="AO31" s="100">
        <v>2795</v>
      </c>
      <c r="AP31" s="100">
        <f t="shared" si="9"/>
        <v>23019</v>
      </c>
      <c r="AQ31" t="s">
        <v>1943</v>
      </c>
      <c r="AR31">
        <f t="shared" si="10"/>
        <v>2302795</v>
      </c>
      <c r="AS31" s="1">
        <v>285</v>
      </c>
      <c r="AU31" s="1"/>
      <c r="AW31" s="55">
        <v>7</v>
      </c>
      <c r="AX31" s="124"/>
    </row>
    <row r="32" spans="1:50" ht="13" hidden="1" customHeight="1" outlineLevel="1">
      <c r="A32" t="s">
        <v>256</v>
      </c>
      <c r="B32" s="9" t="s">
        <v>2133</v>
      </c>
      <c r="C32" s="1">
        <f t="shared" si="0"/>
        <v>2560</v>
      </c>
      <c r="D32" s="7">
        <f>IF(N32&gt;0, RANK(N32,(N32:P32,Q32:AE32)),0)</f>
        <v>1</v>
      </c>
      <c r="E32" s="7">
        <f>IF(O32&gt;0,RANK(O32,(N32:P32,Q32:AE32)),0)</f>
        <v>2</v>
      </c>
      <c r="F32" s="7">
        <f t="shared" si="1"/>
        <v>0</v>
      </c>
      <c r="G32" s="1">
        <f t="shared" si="20"/>
        <v>26</v>
      </c>
      <c r="H32" s="2">
        <f t="shared" si="21"/>
        <v>1.015625E-2</v>
      </c>
      <c r="I32" s="8"/>
      <c r="J32" s="2">
        <f t="shared" si="4"/>
        <v>0.50507812500000004</v>
      </c>
      <c r="K32" s="2">
        <f t="shared" si="5"/>
        <v>0.49492187500000001</v>
      </c>
      <c r="L32" s="2">
        <f t="shared" si="6"/>
        <v>0</v>
      </c>
      <c r="M32" s="2">
        <f t="shared" si="7"/>
        <v>-5.5511151231257827E-17</v>
      </c>
      <c r="N32" s="55">
        <v>1293</v>
      </c>
      <c r="O32" s="55">
        <v>1267</v>
      </c>
      <c r="T32" s="59"/>
      <c r="X32" s="55">
        <f t="shared" si="11"/>
        <v>0</v>
      </c>
      <c r="Y32" s="55">
        <v>0</v>
      </c>
      <c r="Z32" s="55">
        <v>0</v>
      </c>
      <c r="AA32" s="55"/>
      <c r="AB32" s="55"/>
      <c r="AG32" t="str">
        <f t="shared" si="8"/>
        <v>Bar Harbor</v>
      </c>
      <c r="AH32" t="s">
        <v>12</v>
      </c>
      <c r="AI32">
        <v>2</v>
      </c>
      <c r="AK32">
        <v>2</v>
      </c>
      <c r="AL32" s="95">
        <v>23</v>
      </c>
      <c r="AM32" s="97">
        <v>9</v>
      </c>
      <c r="AN32" s="97">
        <v>15</v>
      </c>
      <c r="AO32" s="100">
        <v>2865</v>
      </c>
      <c r="AP32" s="100">
        <f t="shared" si="9"/>
        <v>23009</v>
      </c>
      <c r="AQ32" t="s">
        <v>298</v>
      </c>
      <c r="AR32">
        <f t="shared" si="10"/>
        <v>2302865</v>
      </c>
      <c r="AS32" s="1">
        <v>57</v>
      </c>
      <c r="AU32" s="1"/>
      <c r="AW32" s="55">
        <v>0</v>
      </c>
      <c r="AX32" s="124"/>
    </row>
    <row r="33" spans="1:50" ht="13" hidden="1" customHeight="1" outlineLevel="1">
      <c r="A33" t="s">
        <v>590</v>
      </c>
      <c r="B33" s="9" t="s">
        <v>2133</v>
      </c>
      <c r="C33" s="1">
        <f t="shared" si="0"/>
        <v>102</v>
      </c>
      <c r="D33" s="7">
        <f>IF(N33&gt;0, RANK(N33,(N33:P33,Q33:AE33)),0)</f>
        <v>2</v>
      </c>
      <c r="E33" s="7">
        <f>IF(O33&gt;0,RANK(O33,(N33:P33,Q33:AE33)),0)</f>
        <v>1</v>
      </c>
      <c r="F33" s="7">
        <f t="shared" si="1"/>
        <v>0</v>
      </c>
      <c r="G33" s="1">
        <f t="shared" si="20"/>
        <v>38</v>
      </c>
      <c r="H33" s="2">
        <f t="shared" si="21"/>
        <v>0.37254901960784315</v>
      </c>
      <c r="I33" s="8"/>
      <c r="J33" s="2">
        <f t="shared" si="4"/>
        <v>0.31372549019607843</v>
      </c>
      <c r="K33" s="2">
        <f t="shared" si="5"/>
        <v>0.68627450980392157</v>
      </c>
      <c r="L33" s="2">
        <f t="shared" si="6"/>
        <v>0</v>
      </c>
      <c r="M33" s="2">
        <f t="shared" si="7"/>
        <v>0</v>
      </c>
      <c r="N33" s="55">
        <v>32</v>
      </c>
      <c r="O33" s="55">
        <v>70</v>
      </c>
      <c r="T33" s="59"/>
      <c r="X33" s="55">
        <f t="shared" si="11"/>
        <v>0</v>
      </c>
      <c r="Y33" s="55">
        <v>0</v>
      </c>
      <c r="Z33" s="55">
        <v>0</v>
      </c>
      <c r="AA33" s="55"/>
      <c r="AB33" s="55"/>
      <c r="AG33" t="str">
        <f t="shared" si="8"/>
        <v>Baring</v>
      </c>
      <c r="AH33" t="s">
        <v>1864</v>
      </c>
      <c r="AI33">
        <v>2</v>
      </c>
      <c r="AK33">
        <v>2</v>
      </c>
      <c r="AL33" s="95">
        <v>23</v>
      </c>
      <c r="AM33" s="97">
        <v>29</v>
      </c>
      <c r="AN33" s="97">
        <v>17</v>
      </c>
      <c r="AO33" s="100">
        <v>2970</v>
      </c>
      <c r="AP33" s="100">
        <f t="shared" si="9"/>
        <v>23029</v>
      </c>
      <c r="AQ33" t="s">
        <v>15</v>
      </c>
      <c r="AR33">
        <f t="shared" si="10"/>
        <v>2302970</v>
      </c>
      <c r="AS33" s="1">
        <v>2</v>
      </c>
      <c r="AU33" s="1"/>
      <c r="AW33" s="55">
        <v>0</v>
      </c>
      <c r="AX33" s="124"/>
    </row>
    <row r="34" spans="1:50" ht="13" hidden="1" customHeight="1" outlineLevel="1">
      <c r="A34" t="s">
        <v>2310</v>
      </c>
      <c r="B34" s="9" t="s">
        <v>2133</v>
      </c>
      <c r="C34" s="1">
        <f t="shared" si="0"/>
        <v>3784</v>
      </c>
      <c r="D34" s="7">
        <f>IF(N34&gt;0, RANK(N34,(N34:P34,Q34:AE34)),0)</f>
        <v>2</v>
      </c>
      <c r="E34" s="7">
        <f>IF(O34&gt;0,RANK(O34,(N34:P34,Q34:AE34)),0)</f>
        <v>1</v>
      </c>
      <c r="F34" s="7">
        <f t="shared" si="1"/>
        <v>0</v>
      </c>
      <c r="G34" s="1">
        <f t="shared" si="20"/>
        <v>964</v>
      </c>
      <c r="H34" s="2">
        <f t="shared" si="21"/>
        <v>0.2547568710359408</v>
      </c>
      <c r="I34" s="8"/>
      <c r="J34" s="2">
        <f t="shared" si="4"/>
        <v>0.3726215644820296</v>
      </c>
      <c r="K34" s="2">
        <f t="shared" si="5"/>
        <v>0.62737843551797046</v>
      </c>
      <c r="L34" s="2">
        <f t="shared" si="6"/>
        <v>0</v>
      </c>
      <c r="M34" s="2">
        <f t="shared" si="7"/>
        <v>-1.1102230246251565E-16</v>
      </c>
      <c r="N34" s="55">
        <v>1410</v>
      </c>
      <c r="O34" s="55">
        <v>2374</v>
      </c>
      <c r="T34" s="59"/>
      <c r="X34" s="55">
        <f t="shared" si="11"/>
        <v>0</v>
      </c>
      <c r="Y34" s="55">
        <v>0</v>
      </c>
      <c r="Z34" s="55">
        <v>0</v>
      </c>
      <c r="AA34" s="55"/>
      <c r="AB34" s="55"/>
      <c r="AG34" t="str">
        <f t="shared" si="8"/>
        <v>Bath</v>
      </c>
      <c r="AH34" t="s">
        <v>108</v>
      </c>
      <c r="AI34">
        <v>1</v>
      </c>
      <c r="AK34">
        <v>2</v>
      </c>
      <c r="AL34" s="95">
        <v>23</v>
      </c>
      <c r="AM34" s="97">
        <v>23</v>
      </c>
      <c r="AN34" s="97">
        <v>10</v>
      </c>
      <c r="AO34" s="100">
        <v>3355</v>
      </c>
      <c r="AP34" s="100">
        <f t="shared" si="9"/>
        <v>23023</v>
      </c>
      <c r="AQ34" t="s">
        <v>1943</v>
      </c>
      <c r="AR34">
        <f t="shared" si="10"/>
        <v>2303355</v>
      </c>
      <c r="AS34" s="1">
        <v>72</v>
      </c>
      <c r="AU34" s="1"/>
      <c r="AW34" s="55">
        <v>0</v>
      </c>
      <c r="AX34" s="124"/>
    </row>
    <row r="35" spans="1:50" ht="13" hidden="1" customHeight="1" outlineLevel="1">
      <c r="A35" t="s">
        <v>591</v>
      </c>
      <c r="B35" s="9" t="s">
        <v>2133</v>
      </c>
      <c r="C35" s="1">
        <f t="shared" si="0"/>
        <v>221</v>
      </c>
      <c r="D35" s="7">
        <f>IF(N35&gt;0, RANK(N35,(N35:P35,Q35:AE35)),0)</f>
        <v>2</v>
      </c>
      <c r="E35" s="7">
        <f>IF(O35&gt;0,RANK(O35,(N35:P35,Q35:AE35)),0)</f>
        <v>1</v>
      </c>
      <c r="F35" s="7">
        <f t="shared" si="1"/>
        <v>0</v>
      </c>
      <c r="G35" s="1">
        <f t="shared" si="20"/>
        <v>113</v>
      </c>
      <c r="H35" s="2">
        <f t="shared" si="21"/>
        <v>0.5113122171945701</v>
      </c>
      <c r="I35" s="8"/>
      <c r="J35" s="2">
        <f t="shared" si="4"/>
        <v>0.24434389140271492</v>
      </c>
      <c r="K35" s="2">
        <f t="shared" si="5"/>
        <v>0.75565610859728505</v>
      </c>
      <c r="L35" s="2">
        <f t="shared" si="6"/>
        <v>0</v>
      </c>
      <c r="M35" s="2">
        <f t="shared" si="7"/>
        <v>0</v>
      </c>
      <c r="N35" s="55">
        <v>54</v>
      </c>
      <c r="O35" s="55">
        <v>167</v>
      </c>
      <c r="T35" s="59"/>
      <c r="X35" s="55">
        <f t="shared" si="11"/>
        <v>0</v>
      </c>
      <c r="Y35" s="55">
        <v>0</v>
      </c>
      <c r="Z35" s="55">
        <v>0</v>
      </c>
      <c r="AA35" s="55"/>
      <c r="AB35" s="55"/>
      <c r="AG35" t="str">
        <f t="shared" si="8"/>
        <v>Beals</v>
      </c>
      <c r="AH35" t="s">
        <v>1864</v>
      </c>
      <c r="AI35">
        <v>2</v>
      </c>
      <c r="AK35">
        <v>2</v>
      </c>
      <c r="AL35" s="95">
        <v>23</v>
      </c>
      <c r="AM35" s="97">
        <v>29</v>
      </c>
      <c r="AN35" s="97">
        <v>20</v>
      </c>
      <c r="AO35" s="100">
        <v>3670</v>
      </c>
      <c r="AP35" s="100">
        <f t="shared" si="9"/>
        <v>23029</v>
      </c>
      <c r="AQ35" t="s">
        <v>298</v>
      </c>
      <c r="AR35">
        <f t="shared" si="10"/>
        <v>2303670</v>
      </c>
      <c r="AS35" s="1">
        <v>13</v>
      </c>
      <c r="AU35" s="1"/>
      <c r="AW35" s="55">
        <v>0</v>
      </c>
      <c r="AX35" s="124"/>
    </row>
    <row r="36" spans="1:50" ht="13" hidden="1" customHeight="1" outlineLevel="1">
      <c r="A36" t="s">
        <v>346</v>
      </c>
      <c r="B36" s="9" t="s">
        <v>2133</v>
      </c>
      <c r="C36" s="1">
        <f t="shared" si="0"/>
        <v>86</v>
      </c>
      <c r="D36" s="7">
        <f>IF(N36&gt;0, RANK(N36,(N36:P36,Q36:AE36)),0)</f>
        <v>2</v>
      </c>
      <c r="E36" s="7">
        <f>IF(O36&gt;0,RANK(O36,(N36:P36,Q36:AE36)),0)</f>
        <v>1</v>
      </c>
      <c r="F36" s="7">
        <f t="shared" si="1"/>
        <v>0</v>
      </c>
      <c r="G36" s="1">
        <f t="shared" si="20"/>
        <v>54</v>
      </c>
      <c r="H36" s="2">
        <f t="shared" si="21"/>
        <v>0.62790697674418605</v>
      </c>
      <c r="I36" s="8"/>
      <c r="J36" s="2">
        <f t="shared" si="4"/>
        <v>0.18604651162790697</v>
      </c>
      <c r="K36" s="2">
        <f t="shared" si="5"/>
        <v>0.81395348837209303</v>
      </c>
      <c r="L36" s="2">
        <f t="shared" si="6"/>
        <v>0</v>
      </c>
      <c r="M36" s="2">
        <f t="shared" si="7"/>
        <v>0</v>
      </c>
      <c r="N36" s="55">
        <v>16</v>
      </c>
      <c r="O36" s="55">
        <v>70</v>
      </c>
      <c r="T36" s="59"/>
      <c r="X36" s="55">
        <f t="shared" si="11"/>
        <v>0</v>
      </c>
      <c r="Y36" s="55">
        <v>0</v>
      </c>
      <c r="Z36" s="55">
        <v>0</v>
      </c>
      <c r="AA36" s="55"/>
      <c r="AB36" s="55"/>
      <c r="AG36" t="str">
        <f t="shared" si="8"/>
        <v>Beaver Cove</v>
      </c>
      <c r="AH36" t="s">
        <v>661</v>
      </c>
      <c r="AI36">
        <v>2</v>
      </c>
      <c r="AK36">
        <v>2</v>
      </c>
      <c r="AL36" s="95">
        <v>23</v>
      </c>
      <c r="AM36" s="97">
        <v>21</v>
      </c>
      <c r="AN36" s="97">
        <v>17</v>
      </c>
      <c r="AO36" s="100">
        <v>3740</v>
      </c>
      <c r="AP36" s="100">
        <f t="shared" si="9"/>
        <v>23021</v>
      </c>
      <c r="AQ36" t="s">
        <v>298</v>
      </c>
      <c r="AR36">
        <f t="shared" si="10"/>
        <v>2303740</v>
      </c>
      <c r="AS36" s="1">
        <v>0</v>
      </c>
      <c r="AU36" s="1"/>
      <c r="AW36" s="55">
        <v>0</v>
      </c>
      <c r="AX36" s="124"/>
    </row>
    <row r="37" spans="1:50" ht="13" hidden="1" customHeight="1" outlineLevel="1">
      <c r="A37" t="s">
        <v>1003</v>
      </c>
      <c r="B37" s="9" t="s">
        <v>2133</v>
      </c>
      <c r="C37" s="1">
        <f t="shared" si="0"/>
        <v>39</v>
      </c>
      <c r="D37" s="7">
        <f>IF(N37&gt;0, RANK(N37,(N37:P37,Q37:AE37)),0)</f>
        <v>2</v>
      </c>
      <c r="E37" s="7">
        <f>IF(O37&gt;0,RANK(O37,(N37:P37,Q37:AE37)),0)</f>
        <v>1</v>
      </c>
      <c r="F37" s="7">
        <f t="shared" si="1"/>
        <v>0</v>
      </c>
      <c r="G37" s="1">
        <f t="shared" si="20"/>
        <v>15</v>
      </c>
      <c r="H37" s="2">
        <f t="shared" si="21"/>
        <v>0.38461538461538464</v>
      </c>
      <c r="I37" s="8"/>
      <c r="J37" s="2">
        <f t="shared" si="4"/>
        <v>0.30769230769230771</v>
      </c>
      <c r="K37" s="2">
        <f t="shared" si="5"/>
        <v>0.69230769230769229</v>
      </c>
      <c r="L37" s="2">
        <f t="shared" si="6"/>
        <v>0</v>
      </c>
      <c r="M37" s="2">
        <f t="shared" si="7"/>
        <v>0</v>
      </c>
      <c r="N37" s="55">
        <v>12</v>
      </c>
      <c r="O37" s="55">
        <v>27</v>
      </c>
      <c r="T37" s="59"/>
      <c r="X37" s="55">
        <f t="shared" si="11"/>
        <v>0</v>
      </c>
      <c r="Y37" s="55">
        <v>0</v>
      </c>
      <c r="Z37" s="55">
        <v>0</v>
      </c>
      <c r="AA37" s="55"/>
      <c r="AB37" s="55"/>
      <c r="AG37" t="str">
        <f t="shared" si="8"/>
        <v>Beddington</v>
      </c>
      <c r="AH37" t="s">
        <v>1864</v>
      </c>
      <c r="AI37">
        <v>2</v>
      </c>
      <c r="AK37">
        <v>2</v>
      </c>
      <c r="AL37" s="95">
        <v>23</v>
      </c>
      <c r="AM37" s="97">
        <v>29</v>
      </c>
      <c r="AN37" s="97">
        <v>25</v>
      </c>
      <c r="AO37" s="100">
        <v>3810</v>
      </c>
      <c r="AP37" s="100">
        <f t="shared" si="9"/>
        <v>23029</v>
      </c>
      <c r="AQ37" t="s">
        <v>298</v>
      </c>
      <c r="AR37">
        <f t="shared" si="10"/>
        <v>2303810</v>
      </c>
      <c r="AS37" s="1">
        <v>1</v>
      </c>
      <c r="AU37" s="1"/>
      <c r="AW37" s="55">
        <v>0</v>
      </c>
      <c r="AX37" s="124"/>
    </row>
    <row r="38" spans="1:50" ht="13" hidden="1" customHeight="1" outlineLevel="1">
      <c r="A38" t="s">
        <v>172</v>
      </c>
      <c r="B38" s="9" t="s">
        <v>2133</v>
      </c>
      <c r="C38" s="1">
        <f t="shared" si="0"/>
        <v>3107</v>
      </c>
      <c r="D38" s="7">
        <f>IF(N38&gt;0, RANK(N38,(N38:P38,Q38:AE38)),0)</f>
        <v>2</v>
      </c>
      <c r="E38" s="7">
        <f>IF(O38&gt;0,RANK(O38,(N38:P38,Q38:AE38)),0)</f>
        <v>1</v>
      </c>
      <c r="F38" s="7">
        <f t="shared" si="1"/>
        <v>0</v>
      </c>
      <c r="G38" s="1">
        <f t="shared" si="20"/>
        <v>235</v>
      </c>
      <c r="H38" s="2">
        <f t="shared" si="21"/>
        <v>7.5635661409719987E-2</v>
      </c>
      <c r="I38" s="8"/>
      <c r="J38" s="2">
        <f t="shared" si="4"/>
        <v>0.46218216929514</v>
      </c>
      <c r="K38" s="2">
        <f t="shared" si="5"/>
        <v>0.53781783070486</v>
      </c>
      <c r="L38" s="2">
        <f t="shared" si="6"/>
        <v>0</v>
      </c>
      <c r="M38" s="2">
        <f t="shared" si="7"/>
        <v>0</v>
      </c>
      <c r="N38" s="55">
        <v>1436</v>
      </c>
      <c r="O38" s="55">
        <v>1671</v>
      </c>
      <c r="T38" s="59"/>
      <c r="X38" s="55">
        <f t="shared" si="11"/>
        <v>0</v>
      </c>
      <c r="Y38" s="55">
        <v>0</v>
      </c>
      <c r="Z38" s="55">
        <v>0</v>
      </c>
      <c r="AA38" s="55"/>
      <c r="AB38" s="55"/>
      <c r="AG38" t="str">
        <f t="shared" si="8"/>
        <v>Belfast</v>
      </c>
      <c r="AH38" t="s">
        <v>119</v>
      </c>
      <c r="AI38">
        <v>2</v>
      </c>
      <c r="AK38">
        <v>2</v>
      </c>
      <c r="AL38" s="95">
        <v>23</v>
      </c>
      <c r="AM38" s="97">
        <v>27</v>
      </c>
      <c r="AN38" s="97">
        <v>5</v>
      </c>
      <c r="AO38" s="100">
        <v>3950</v>
      </c>
      <c r="AP38" s="100">
        <f t="shared" si="9"/>
        <v>23027</v>
      </c>
      <c r="AQ38" t="s">
        <v>1943</v>
      </c>
      <c r="AR38">
        <f t="shared" si="10"/>
        <v>2303950</v>
      </c>
      <c r="AS38" s="1">
        <v>84</v>
      </c>
      <c r="AU38" s="1"/>
      <c r="AW38" s="55">
        <v>0</v>
      </c>
      <c r="AX38" s="124"/>
    </row>
    <row r="39" spans="1:50" ht="13" hidden="1" customHeight="1" outlineLevel="1">
      <c r="A39" t="s">
        <v>63</v>
      </c>
      <c r="B39" s="9" t="s">
        <v>2133</v>
      </c>
      <c r="C39" s="1">
        <f t="shared" si="0"/>
        <v>1666</v>
      </c>
      <c r="D39" s="7">
        <f>IF(N39&gt;0, RANK(N39,(N39:P39,Q39:AE39)),0)</f>
        <v>2</v>
      </c>
      <c r="E39" s="7">
        <f>IF(O39&gt;0,RANK(O39,(N39:P39,Q39:AE39)),0)</f>
        <v>1</v>
      </c>
      <c r="F39" s="7">
        <f t="shared" si="1"/>
        <v>0</v>
      </c>
      <c r="G39" s="1">
        <f t="shared" si="20"/>
        <v>828</v>
      </c>
      <c r="H39" s="2">
        <f t="shared" si="21"/>
        <v>0.49699879951980791</v>
      </c>
      <c r="I39" s="8"/>
      <c r="J39" s="2">
        <f t="shared" si="4"/>
        <v>0.25150060024009602</v>
      </c>
      <c r="K39" s="2">
        <f t="shared" si="5"/>
        <v>0.74849939975990398</v>
      </c>
      <c r="L39" s="2">
        <f t="shared" si="6"/>
        <v>0</v>
      </c>
      <c r="M39" s="2">
        <f t="shared" si="7"/>
        <v>0</v>
      </c>
      <c r="N39" s="55">
        <v>419</v>
      </c>
      <c r="O39" s="55">
        <v>1247</v>
      </c>
      <c r="T39" s="59"/>
      <c r="X39" s="55">
        <f t="shared" si="11"/>
        <v>0</v>
      </c>
      <c r="Y39" s="55">
        <v>0</v>
      </c>
      <c r="Z39" s="55">
        <v>0</v>
      </c>
      <c r="AA39" s="55"/>
      <c r="AB39" s="55"/>
      <c r="AG39" t="str">
        <f t="shared" si="8"/>
        <v>Belgrade</v>
      </c>
      <c r="AH39" t="s">
        <v>270</v>
      </c>
      <c r="AI39">
        <v>2</v>
      </c>
      <c r="AK39">
        <v>2</v>
      </c>
      <c r="AL39" s="95">
        <v>23</v>
      </c>
      <c r="AM39" s="97">
        <v>11</v>
      </c>
      <c r="AN39" s="97">
        <v>15</v>
      </c>
      <c r="AO39" s="100">
        <v>4020</v>
      </c>
      <c r="AP39" s="100">
        <f t="shared" si="9"/>
        <v>23011</v>
      </c>
      <c r="AQ39" t="s">
        <v>298</v>
      </c>
      <c r="AR39">
        <f t="shared" si="10"/>
        <v>2304020</v>
      </c>
      <c r="AS39" s="1">
        <v>28</v>
      </c>
      <c r="AU39" s="1"/>
      <c r="AW39" s="55">
        <v>0</v>
      </c>
      <c r="AX39" s="124"/>
    </row>
    <row r="40" spans="1:50" ht="13" hidden="1" customHeight="1" outlineLevel="1">
      <c r="A40" t="s">
        <v>2152</v>
      </c>
      <c r="B40" s="9" t="s">
        <v>2133</v>
      </c>
      <c r="C40" s="1">
        <f t="shared" si="0"/>
        <v>425</v>
      </c>
      <c r="D40" s="7">
        <f>IF(N40&gt;0, RANK(N40,(N40:P40,Q40:AE40)),0)</f>
        <v>2</v>
      </c>
      <c r="E40" s="7">
        <f>IF(O40&gt;0,RANK(O40,(N40:P40,Q40:AE40)),0)</f>
        <v>1</v>
      </c>
      <c r="F40" s="7">
        <f t="shared" si="1"/>
        <v>0</v>
      </c>
      <c r="G40" s="1">
        <f t="shared" si="20"/>
        <v>181</v>
      </c>
      <c r="H40" s="2">
        <f t="shared" si="21"/>
        <v>0.42588235294117649</v>
      </c>
      <c r="I40" s="8"/>
      <c r="J40" s="2">
        <f t="shared" si="4"/>
        <v>0.28705882352941176</v>
      </c>
      <c r="K40" s="2">
        <f t="shared" si="5"/>
        <v>0.71294117647058819</v>
      </c>
      <c r="L40" s="2">
        <f t="shared" si="6"/>
        <v>0</v>
      </c>
      <c r="M40" s="2">
        <f t="shared" si="7"/>
        <v>0</v>
      </c>
      <c r="N40" s="55">
        <v>122</v>
      </c>
      <c r="O40" s="55">
        <v>303</v>
      </c>
      <c r="T40" s="59"/>
      <c r="X40" s="55">
        <f t="shared" si="11"/>
        <v>0</v>
      </c>
      <c r="Y40" s="55">
        <v>0</v>
      </c>
      <c r="Z40" s="55">
        <v>0</v>
      </c>
      <c r="AA40" s="55"/>
      <c r="AB40" s="55"/>
      <c r="AG40" t="str">
        <f t="shared" si="8"/>
        <v>Belmont</v>
      </c>
      <c r="AH40" t="s">
        <v>119</v>
      </c>
      <c r="AI40">
        <v>2</v>
      </c>
      <c r="AK40">
        <v>2</v>
      </c>
      <c r="AL40" s="95">
        <v>23</v>
      </c>
      <c r="AM40" s="97">
        <v>27</v>
      </c>
      <c r="AN40" s="97">
        <v>10</v>
      </c>
      <c r="AO40" s="100">
        <v>4125</v>
      </c>
      <c r="AP40" s="100">
        <f t="shared" si="9"/>
        <v>23027</v>
      </c>
      <c r="AQ40" t="s">
        <v>298</v>
      </c>
      <c r="AR40">
        <f t="shared" si="10"/>
        <v>2304125</v>
      </c>
      <c r="AS40" s="1">
        <v>7</v>
      </c>
      <c r="AU40" s="1"/>
      <c r="AW40" s="55">
        <v>0</v>
      </c>
      <c r="AX40" s="124"/>
    </row>
    <row r="41" spans="1:50" ht="13" hidden="1" customHeight="1" outlineLevel="1">
      <c r="A41" t="s">
        <v>781</v>
      </c>
      <c r="B41" s="9" t="s">
        <v>2133</v>
      </c>
      <c r="C41" s="1">
        <f t="shared" si="0"/>
        <v>1269</v>
      </c>
      <c r="D41" s="7">
        <f>IF(N41&gt;0, RANK(N41,(N41:P41,Q41:AE41)),0)</f>
        <v>2</v>
      </c>
      <c r="E41" s="7">
        <f>IF(O41&gt;0,RANK(O41,(N41:P41,Q41:AE41)),0)</f>
        <v>1</v>
      </c>
      <c r="F41" s="7">
        <f t="shared" si="1"/>
        <v>0</v>
      </c>
      <c r="G41" s="1">
        <f t="shared" si="20"/>
        <v>601</v>
      </c>
      <c r="H41" s="2">
        <f t="shared" si="21"/>
        <v>0.47360126083530341</v>
      </c>
      <c r="I41" s="8"/>
      <c r="J41" s="2">
        <f t="shared" si="4"/>
        <v>0.2631993695823483</v>
      </c>
      <c r="K41" s="2">
        <f t="shared" si="5"/>
        <v>0.73680063041765165</v>
      </c>
      <c r="L41" s="2">
        <f t="shared" si="6"/>
        <v>0</v>
      </c>
      <c r="M41" s="2">
        <f t="shared" si="7"/>
        <v>1.1102230246251565E-16</v>
      </c>
      <c r="N41" s="55">
        <v>334</v>
      </c>
      <c r="O41" s="55">
        <v>935</v>
      </c>
      <c r="T41" s="59"/>
      <c r="X41" s="55">
        <f t="shared" si="11"/>
        <v>0</v>
      </c>
      <c r="Y41" s="55">
        <v>0</v>
      </c>
      <c r="Z41" s="55">
        <v>0</v>
      </c>
      <c r="AA41" s="55"/>
      <c r="AB41" s="55"/>
      <c r="AG41" t="str">
        <f t="shared" si="8"/>
        <v>Benton</v>
      </c>
      <c r="AH41" t="s">
        <v>270</v>
      </c>
      <c r="AI41">
        <v>2</v>
      </c>
      <c r="AK41">
        <v>2</v>
      </c>
      <c r="AL41" s="95">
        <v>23</v>
      </c>
      <c r="AM41" s="97">
        <v>11</v>
      </c>
      <c r="AN41" s="97">
        <v>20</v>
      </c>
      <c r="AO41" s="100">
        <v>4475</v>
      </c>
      <c r="AP41" s="100">
        <f t="shared" si="9"/>
        <v>23011</v>
      </c>
      <c r="AQ41" t="s">
        <v>298</v>
      </c>
      <c r="AR41">
        <f t="shared" si="10"/>
        <v>2304475</v>
      </c>
      <c r="AS41" s="1">
        <v>32</v>
      </c>
      <c r="AU41" s="1"/>
      <c r="AW41" s="55">
        <v>0</v>
      </c>
      <c r="AX41" s="124"/>
    </row>
    <row r="42" spans="1:50" ht="13" hidden="1" customHeight="1" outlineLevel="1">
      <c r="A42" t="s">
        <v>585</v>
      </c>
      <c r="B42" s="9" t="s">
        <v>2133</v>
      </c>
      <c r="C42" s="1">
        <f t="shared" si="0"/>
        <v>2520</v>
      </c>
      <c r="D42" s="7">
        <f>IF(N42&gt;0, RANK(N42,(N42:P42,Q42:AE42)),0)</f>
        <v>2</v>
      </c>
      <c r="E42" s="7">
        <f>IF(O42&gt;0,RANK(O42,(N42:P42,Q42:AE42)),0)</f>
        <v>1</v>
      </c>
      <c r="F42" s="7">
        <f t="shared" si="1"/>
        <v>0</v>
      </c>
      <c r="G42" s="1">
        <f t="shared" si="20"/>
        <v>1368</v>
      </c>
      <c r="H42" s="2">
        <f t="shared" si="21"/>
        <v>0.54285714285714282</v>
      </c>
      <c r="I42" s="8"/>
      <c r="J42" s="2">
        <f t="shared" si="4"/>
        <v>0.22857142857142856</v>
      </c>
      <c r="K42" s="2">
        <f t="shared" si="5"/>
        <v>0.77142857142857146</v>
      </c>
      <c r="L42" s="2">
        <f t="shared" si="6"/>
        <v>0</v>
      </c>
      <c r="M42" s="2">
        <f t="shared" si="7"/>
        <v>0</v>
      </c>
      <c r="N42" s="55">
        <v>576</v>
      </c>
      <c r="O42" s="55">
        <v>1944</v>
      </c>
      <c r="T42" s="59"/>
      <c r="X42" s="55">
        <f t="shared" si="11"/>
        <v>0</v>
      </c>
      <c r="Y42" s="55">
        <v>0</v>
      </c>
      <c r="Z42" s="55">
        <v>0</v>
      </c>
      <c r="AA42" s="55"/>
      <c r="AB42" s="55"/>
      <c r="AG42" t="str">
        <f t="shared" si="8"/>
        <v>Berwick</v>
      </c>
      <c r="AH42" t="s">
        <v>740</v>
      </c>
      <c r="AI42">
        <v>1</v>
      </c>
      <c r="AK42">
        <v>2</v>
      </c>
      <c r="AL42" s="95">
        <v>23</v>
      </c>
      <c r="AM42" s="97">
        <v>31</v>
      </c>
      <c r="AN42" s="97">
        <v>20</v>
      </c>
      <c r="AO42" s="100">
        <v>4720</v>
      </c>
      <c r="AP42" s="100">
        <f t="shared" si="9"/>
        <v>23031</v>
      </c>
      <c r="AQ42" t="s">
        <v>298</v>
      </c>
      <c r="AR42">
        <f t="shared" si="10"/>
        <v>2304720</v>
      </c>
      <c r="AS42" s="1">
        <v>64</v>
      </c>
      <c r="AU42" s="1"/>
      <c r="AW42" s="55">
        <v>0</v>
      </c>
      <c r="AX42" s="124"/>
    </row>
    <row r="43" spans="1:50" ht="13" hidden="1" customHeight="1" outlineLevel="1">
      <c r="A43" t="s">
        <v>2323</v>
      </c>
      <c r="B43" s="9" t="s">
        <v>2133</v>
      </c>
      <c r="C43" s="1">
        <f t="shared" si="0"/>
        <v>1360</v>
      </c>
      <c r="D43" s="7">
        <f>IF(N43&gt;0, RANK(N43,(N43:P43,Q43:AE43)),0)</f>
        <v>2</v>
      </c>
      <c r="E43" s="7">
        <f>IF(O43&gt;0,RANK(O43,(N43:P43,Q43:AE43)),0)</f>
        <v>1</v>
      </c>
      <c r="F43" s="7">
        <f t="shared" si="1"/>
        <v>0</v>
      </c>
      <c r="G43" s="1">
        <f t="shared" si="20"/>
        <v>492</v>
      </c>
      <c r="H43" s="2">
        <f t="shared" si="21"/>
        <v>0.36176470588235293</v>
      </c>
      <c r="I43" s="8"/>
      <c r="J43" s="2">
        <f t="shared" si="4"/>
        <v>0.31911764705882351</v>
      </c>
      <c r="K43" s="2">
        <f t="shared" si="5"/>
        <v>0.68088235294117649</v>
      </c>
      <c r="L43" s="2">
        <f t="shared" si="6"/>
        <v>0</v>
      </c>
      <c r="M43" s="2">
        <f t="shared" si="7"/>
        <v>0</v>
      </c>
      <c r="N43" s="55">
        <v>434</v>
      </c>
      <c r="O43" s="55">
        <v>926</v>
      </c>
      <c r="T43" s="59"/>
      <c r="X43" s="55">
        <f t="shared" si="11"/>
        <v>0</v>
      </c>
      <c r="Y43" s="55">
        <v>0</v>
      </c>
      <c r="Z43" s="55">
        <v>0</v>
      </c>
      <c r="AA43" s="55"/>
      <c r="AB43" s="55"/>
      <c r="AG43" t="str">
        <f t="shared" si="8"/>
        <v>Bethel</v>
      </c>
      <c r="AH43" t="s">
        <v>149</v>
      </c>
      <c r="AI43">
        <v>2</v>
      </c>
      <c r="AK43">
        <v>2</v>
      </c>
      <c r="AL43" s="95">
        <v>23</v>
      </c>
      <c r="AM43" s="97">
        <v>17</v>
      </c>
      <c r="AN43" s="97">
        <v>10</v>
      </c>
      <c r="AO43" s="100">
        <v>4825</v>
      </c>
      <c r="AP43" s="100">
        <f t="shared" si="9"/>
        <v>23017</v>
      </c>
      <c r="AQ43" t="s">
        <v>298</v>
      </c>
      <c r="AR43">
        <f t="shared" si="10"/>
        <v>2304825</v>
      </c>
      <c r="AS43" s="1">
        <v>28</v>
      </c>
      <c r="AU43" s="1"/>
      <c r="AW43" s="55">
        <v>0</v>
      </c>
      <c r="AX43" s="124"/>
    </row>
    <row r="44" spans="1:50" ht="13" hidden="1" customHeight="1" outlineLevel="1">
      <c r="A44" t="s">
        <v>937</v>
      </c>
      <c r="B44" s="9" t="s">
        <v>2133</v>
      </c>
      <c r="C44" s="1">
        <f t="shared" si="0"/>
        <v>7672</v>
      </c>
      <c r="D44" s="7">
        <f>IF(N44&gt;0, RANK(N44,(N44:P44,Q44:AE44)),0)</f>
        <v>2</v>
      </c>
      <c r="E44" s="7">
        <f>IF(O44&gt;0,RANK(O44,(N44:P44,Q44:AE44)),0)</f>
        <v>1</v>
      </c>
      <c r="F44" s="7">
        <f t="shared" si="1"/>
        <v>0</v>
      </c>
      <c r="G44" s="1">
        <f t="shared" si="20"/>
        <v>2618</v>
      </c>
      <c r="H44" s="2">
        <f t="shared" si="21"/>
        <v>0.34124087591240876</v>
      </c>
      <c r="I44" s="8"/>
      <c r="J44" s="2">
        <f t="shared" si="4"/>
        <v>0.32924921793534934</v>
      </c>
      <c r="K44" s="2">
        <f t="shared" si="5"/>
        <v>0.67049009384775804</v>
      </c>
      <c r="L44" s="2">
        <f t="shared" si="6"/>
        <v>0</v>
      </c>
      <c r="M44" s="2">
        <f t="shared" si="7"/>
        <v>2.6068821689262389E-4</v>
      </c>
      <c r="N44" s="55">
        <v>2526</v>
      </c>
      <c r="O44" s="55">
        <v>5144</v>
      </c>
      <c r="T44" s="59"/>
      <c r="X44" s="55">
        <f t="shared" si="11"/>
        <v>0</v>
      </c>
      <c r="Y44" s="55">
        <v>2</v>
      </c>
      <c r="Z44" s="55">
        <v>0</v>
      </c>
      <c r="AA44" s="55"/>
      <c r="AB44" s="55"/>
      <c r="AG44" t="str">
        <f t="shared" si="8"/>
        <v>Biddeford</v>
      </c>
      <c r="AH44" t="s">
        <v>740</v>
      </c>
      <c r="AI44">
        <v>1</v>
      </c>
      <c r="AK44">
        <v>2</v>
      </c>
      <c r="AL44" s="95">
        <v>23</v>
      </c>
      <c r="AM44" s="97">
        <v>31</v>
      </c>
      <c r="AN44" s="97">
        <v>25</v>
      </c>
      <c r="AO44" s="100">
        <v>4860</v>
      </c>
      <c r="AP44" s="100">
        <f t="shared" si="9"/>
        <v>23031</v>
      </c>
      <c r="AQ44" t="s">
        <v>1943</v>
      </c>
      <c r="AR44">
        <f t="shared" si="10"/>
        <v>2304860</v>
      </c>
      <c r="AS44" s="1">
        <v>121</v>
      </c>
      <c r="AU44" s="1"/>
      <c r="AW44" s="55">
        <v>2</v>
      </c>
      <c r="AX44" s="124"/>
    </row>
    <row r="45" spans="1:50" ht="13" hidden="1" customHeight="1" outlineLevel="1">
      <c r="A45" t="s">
        <v>2218</v>
      </c>
      <c r="B45" s="9" t="s">
        <v>2133</v>
      </c>
      <c r="C45" s="1">
        <f t="shared" si="0"/>
        <v>450</v>
      </c>
      <c r="D45" s="7">
        <f>IF(N45&gt;0, RANK(N45,(N45:P45,Q45:AE45)),0)</f>
        <v>2</v>
      </c>
      <c r="E45" s="7">
        <f>IF(O45&gt;0,RANK(O45,(N45:P45,Q45:AE45)),0)</f>
        <v>1</v>
      </c>
      <c r="F45" s="7">
        <f t="shared" si="1"/>
        <v>0</v>
      </c>
      <c r="G45" s="1">
        <f t="shared" si="20"/>
        <v>229</v>
      </c>
      <c r="H45" s="2">
        <f t="shared" si="21"/>
        <v>0.50888888888888884</v>
      </c>
      <c r="I45" s="8"/>
      <c r="J45" s="2">
        <f t="shared" si="4"/>
        <v>0.24444444444444444</v>
      </c>
      <c r="K45" s="2">
        <f t="shared" si="5"/>
        <v>0.7533333333333333</v>
      </c>
      <c r="L45" s="2">
        <f t="shared" si="6"/>
        <v>0</v>
      </c>
      <c r="M45" s="2">
        <f t="shared" si="7"/>
        <v>2.2222222222222365E-3</v>
      </c>
      <c r="N45" s="55">
        <v>110</v>
      </c>
      <c r="O45" s="55">
        <v>339</v>
      </c>
      <c r="T45" s="59"/>
      <c r="X45" s="55">
        <f t="shared" si="11"/>
        <v>0</v>
      </c>
      <c r="Y45" s="55">
        <v>1</v>
      </c>
      <c r="Z45" s="55">
        <v>0</v>
      </c>
      <c r="AA45" s="55"/>
      <c r="AB45" s="55"/>
      <c r="AG45" t="str">
        <f t="shared" si="8"/>
        <v>Bingham</v>
      </c>
      <c r="AH45" t="s">
        <v>1816</v>
      </c>
      <c r="AI45">
        <v>2</v>
      </c>
      <c r="AK45">
        <v>2</v>
      </c>
      <c r="AL45" s="95">
        <v>23</v>
      </c>
      <c r="AM45" s="97">
        <v>25</v>
      </c>
      <c r="AN45" s="97">
        <v>15</v>
      </c>
      <c r="AO45" s="100">
        <v>5000</v>
      </c>
      <c r="AP45" s="100">
        <f t="shared" si="9"/>
        <v>23025</v>
      </c>
      <c r="AQ45" t="s">
        <v>298</v>
      </c>
      <c r="AR45">
        <f t="shared" si="10"/>
        <v>2305000</v>
      </c>
      <c r="AS45" s="1">
        <v>16</v>
      </c>
      <c r="AU45" s="1"/>
      <c r="AW45" s="55">
        <v>1</v>
      </c>
      <c r="AX45" s="124"/>
    </row>
    <row r="46" spans="1:50" ht="13" hidden="1" customHeight="1" outlineLevel="1">
      <c r="A46" s="9" t="s">
        <v>1565</v>
      </c>
      <c r="B46" s="9" t="s">
        <v>2133</v>
      </c>
      <c r="C46" s="1">
        <f t="shared" si="0"/>
        <v>312</v>
      </c>
      <c r="D46" s="7">
        <f>IF(N46&gt;0, RANK(N46,(N46:P46,Q46:AE46)),0)</f>
        <v>2</v>
      </c>
      <c r="E46" s="7">
        <f>IF(O46&gt;0,RANK(O46,(N46:P46,Q46:AE46)),0)</f>
        <v>1</v>
      </c>
      <c r="F46" s="7">
        <f t="shared" si="1"/>
        <v>0</v>
      </c>
      <c r="G46" s="1">
        <f t="shared" si="20"/>
        <v>216</v>
      </c>
      <c r="H46" s="2">
        <f t="shared" si="21"/>
        <v>0.69230769230769229</v>
      </c>
      <c r="I46" s="8"/>
      <c r="J46" s="2">
        <f t="shared" si="4"/>
        <v>0.15384615384615385</v>
      </c>
      <c r="K46" s="2">
        <f t="shared" si="5"/>
        <v>0.84615384615384615</v>
      </c>
      <c r="L46" s="2">
        <f t="shared" si="6"/>
        <v>0</v>
      </c>
      <c r="M46" s="2">
        <f t="shared" si="7"/>
        <v>0</v>
      </c>
      <c r="N46" s="55">
        <v>48</v>
      </c>
      <c r="O46" s="55">
        <v>264</v>
      </c>
      <c r="T46" s="59"/>
      <c r="X46" s="55">
        <f t="shared" si="11"/>
        <v>0</v>
      </c>
      <c r="Y46" s="55">
        <v>0</v>
      </c>
      <c r="Z46" s="55">
        <v>0</v>
      </c>
      <c r="AA46" s="55"/>
      <c r="AB46" s="55"/>
      <c r="AG46" t="str">
        <f t="shared" si="8"/>
        <v>Blaine</v>
      </c>
      <c r="AH46" t="s">
        <v>2510</v>
      </c>
      <c r="AI46">
        <v>2</v>
      </c>
      <c r="AK46">
        <v>2</v>
      </c>
      <c r="AL46" s="95">
        <v>23</v>
      </c>
      <c r="AM46" s="97">
        <v>3</v>
      </c>
      <c r="AN46" s="97">
        <v>30</v>
      </c>
      <c r="AO46" s="100">
        <v>5385</v>
      </c>
      <c r="AP46" s="100">
        <f t="shared" si="9"/>
        <v>23003</v>
      </c>
      <c r="AQ46" t="s">
        <v>298</v>
      </c>
      <c r="AR46">
        <f t="shared" si="10"/>
        <v>2305385</v>
      </c>
      <c r="AS46" s="1">
        <v>17</v>
      </c>
      <c r="AU46" s="1"/>
      <c r="AW46" s="55">
        <v>0</v>
      </c>
      <c r="AX46" s="124"/>
    </row>
    <row r="47" spans="1:50" ht="13" hidden="1" customHeight="1" outlineLevel="1">
      <c r="A47" t="s">
        <v>255</v>
      </c>
      <c r="B47" s="9" t="s">
        <v>2133</v>
      </c>
      <c r="C47" s="1">
        <f t="shared" si="0"/>
        <v>1451</v>
      </c>
      <c r="D47" s="7">
        <f>IF(N47&gt;0, RANK(N47,(N47:P47,Q47:AE47)),0)</f>
        <v>2</v>
      </c>
      <c r="E47" s="7">
        <f>IF(O47&gt;0,RANK(O47,(N47:P47,Q47:AE47)),0)</f>
        <v>1</v>
      </c>
      <c r="F47" s="7">
        <f t="shared" si="1"/>
        <v>0</v>
      </c>
      <c r="G47" s="1">
        <f t="shared" si="20"/>
        <v>191</v>
      </c>
      <c r="H47" s="2">
        <f t="shared" si="21"/>
        <v>0.13163335630599587</v>
      </c>
      <c r="I47" s="8"/>
      <c r="J47" s="2">
        <f t="shared" si="4"/>
        <v>0.43418332184700209</v>
      </c>
      <c r="K47" s="2">
        <f t="shared" si="5"/>
        <v>0.56581667815299796</v>
      </c>
      <c r="L47" s="2">
        <f t="shared" si="6"/>
        <v>0</v>
      </c>
      <c r="M47" s="2">
        <f t="shared" si="7"/>
        <v>-1.1102230246251565E-16</v>
      </c>
      <c r="N47" s="55">
        <v>630</v>
      </c>
      <c r="O47" s="55">
        <v>821</v>
      </c>
      <c r="T47" s="59"/>
      <c r="X47" s="55">
        <f t="shared" si="11"/>
        <v>0</v>
      </c>
      <c r="Y47" s="55">
        <v>0</v>
      </c>
      <c r="Z47" s="55">
        <v>0</v>
      </c>
      <c r="AA47" s="55"/>
      <c r="AB47" s="55"/>
      <c r="AG47" t="str">
        <f t="shared" si="8"/>
        <v>Blue Hill</v>
      </c>
      <c r="AH47" t="s">
        <v>12</v>
      </c>
      <c r="AI47">
        <v>2</v>
      </c>
      <c r="AK47">
        <v>2</v>
      </c>
      <c r="AL47" s="95">
        <v>23</v>
      </c>
      <c r="AM47" s="97">
        <v>9</v>
      </c>
      <c r="AN47" s="97">
        <v>20</v>
      </c>
      <c r="AO47" s="100">
        <v>5700</v>
      </c>
      <c r="AP47" s="100">
        <f t="shared" si="9"/>
        <v>23009</v>
      </c>
      <c r="AQ47" t="s">
        <v>298</v>
      </c>
      <c r="AR47">
        <f t="shared" si="10"/>
        <v>2305700</v>
      </c>
      <c r="AS47" s="1">
        <v>30</v>
      </c>
      <c r="AU47" s="1"/>
      <c r="AW47" s="55">
        <v>0</v>
      </c>
      <c r="AX47" s="124"/>
    </row>
    <row r="48" spans="1:50" ht="13" hidden="1" customHeight="1" outlineLevel="1">
      <c r="A48" t="s">
        <v>916</v>
      </c>
      <c r="B48" s="9" t="s">
        <v>2133</v>
      </c>
      <c r="C48" s="1">
        <f t="shared" si="0"/>
        <v>1772</v>
      </c>
      <c r="D48" s="7">
        <f>IF(N48&gt;0, RANK(N48,(N48:P48,Q48:AE48)),0)</f>
        <v>2</v>
      </c>
      <c r="E48" s="7">
        <f>IF(O48&gt;0,RANK(O48,(N48:P48,Q48:AE48)),0)</f>
        <v>1</v>
      </c>
      <c r="F48" s="7">
        <f t="shared" si="1"/>
        <v>0</v>
      </c>
      <c r="G48" s="1">
        <f t="shared" si="20"/>
        <v>744</v>
      </c>
      <c r="H48" s="2">
        <f t="shared" si="21"/>
        <v>0.41986455981941312</v>
      </c>
      <c r="I48" s="8"/>
      <c r="J48" s="2">
        <f t="shared" si="4"/>
        <v>0.29006772009029347</v>
      </c>
      <c r="K48" s="2">
        <f t="shared" si="5"/>
        <v>0.70993227990970653</v>
      </c>
      <c r="L48" s="2">
        <f t="shared" si="6"/>
        <v>0</v>
      </c>
      <c r="M48" s="2">
        <f t="shared" si="7"/>
        <v>0</v>
      </c>
      <c r="N48" s="55">
        <v>514</v>
      </c>
      <c r="O48" s="55">
        <v>1258</v>
      </c>
      <c r="T48" s="59"/>
      <c r="X48" s="55">
        <f t="shared" si="11"/>
        <v>0</v>
      </c>
      <c r="Y48" s="55">
        <v>0</v>
      </c>
      <c r="Z48" s="55">
        <v>0</v>
      </c>
      <c r="AA48" s="55"/>
      <c r="AB48" s="55"/>
      <c r="AG48" t="str">
        <f t="shared" si="8"/>
        <v>Boothbay</v>
      </c>
      <c r="AH48" t="s">
        <v>181</v>
      </c>
      <c r="AI48">
        <v>1</v>
      </c>
      <c r="AK48">
        <v>2</v>
      </c>
      <c r="AL48" s="95">
        <v>23</v>
      </c>
      <c r="AM48" s="97">
        <v>15</v>
      </c>
      <c r="AN48" s="97">
        <v>10</v>
      </c>
      <c r="AO48" s="100">
        <v>6050</v>
      </c>
      <c r="AP48" s="100">
        <f t="shared" si="9"/>
        <v>23015</v>
      </c>
      <c r="AQ48" t="s">
        <v>298</v>
      </c>
      <c r="AR48">
        <f t="shared" si="10"/>
        <v>2306050</v>
      </c>
      <c r="AS48" s="1">
        <v>21</v>
      </c>
      <c r="AU48" s="1"/>
      <c r="AW48" s="55">
        <v>0</v>
      </c>
      <c r="AX48" s="124"/>
    </row>
    <row r="49" spans="1:50" ht="13" hidden="1" customHeight="1" outlineLevel="1">
      <c r="A49" t="s">
        <v>697</v>
      </c>
      <c r="B49" s="9" t="s">
        <v>2133</v>
      </c>
      <c r="C49" s="1">
        <f t="shared" si="0"/>
        <v>1134</v>
      </c>
      <c r="D49" s="7">
        <f>IF(N49&gt;0, RANK(N49,(N49:P49,Q49:AE49)),0)</f>
        <v>2</v>
      </c>
      <c r="E49" s="7">
        <f>IF(O49&gt;0,RANK(O49,(N49:P49,Q49:AE49)),0)</f>
        <v>1</v>
      </c>
      <c r="F49" s="7">
        <f t="shared" si="1"/>
        <v>0</v>
      </c>
      <c r="G49" s="1">
        <f t="shared" si="20"/>
        <v>450</v>
      </c>
      <c r="H49" s="2">
        <f t="shared" si="21"/>
        <v>0.3968253968253968</v>
      </c>
      <c r="I49" s="8"/>
      <c r="J49" s="2">
        <f t="shared" si="4"/>
        <v>0.30158730158730157</v>
      </c>
      <c r="K49" s="2">
        <f t="shared" si="5"/>
        <v>0.69841269841269837</v>
      </c>
      <c r="L49" s="2">
        <f t="shared" si="6"/>
        <v>0</v>
      </c>
      <c r="M49" s="2">
        <f t="shared" si="7"/>
        <v>0</v>
      </c>
      <c r="N49" s="55">
        <v>342</v>
      </c>
      <c r="O49" s="55">
        <v>792</v>
      </c>
      <c r="T49" s="59"/>
      <c r="X49" s="55">
        <f t="shared" si="11"/>
        <v>0</v>
      </c>
      <c r="Y49" s="55">
        <v>0</v>
      </c>
      <c r="Z49" s="55">
        <v>0</v>
      </c>
      <c r="AA49" s="55"/>
      <c r="AB49" s="55"/>
      <c r="AG49" t="str">
        <f t="shared" si="8"/>
        <v>Boothbay Harbor</v>
      </c>
      <c r="AH49" t="s">
        <v>181</v>
      </c>
      <c r="AI49">
        <v>1</v>
      </c>
      <c r="AK49">
        <v>2</v>
      </c>
      <c r="AL49" s="95">
        <v>23</v>
      </c>
      <c r="AM49" s="97">
        <v>15</v>
      </c>
      <c r="AN49" s="97">
        <v>15</v>
      </c>
      <c r="AO49" s="100">
        <v>6120</v>
      </c>
      <c r="AP49" s="100">
        <f t="shared" si="9"/>
        <v>23015</v>
      </c>
      <c r="AQ49" t="s">
        <v>298</v>
      </c>
      <c r="AR49">
        <f t="shared" si="10"/>
        <v>2306120</v>
      </c>
      <c r="AS49" s="1">
        <v>11</v>
      </c>
      <c r="AU49" s="1"/>
      <c r="AW49" s="55">
        <v>0</v>
      </c>
      <c r="AX49" s="124"/>
    </row>
    <row r="50" spans="1:50" ht="13" hidden="1" customHeight="1" outlineLevel="1">
      <c r="A50" t="s">
        <v>603</v>
      </c>
      <c r="B50" s="9" t="s">
        <v>2133</v>
      </c>
      <c r="C50" s="1">
        <f t="shared" si="0"/>
        <v>1473</v>
      </c>
      <c r="D50" s="7">
        <f>IF(N50&gt;0, RANK(N50,(N50:P50,Q50:AE50)),0)</f>
        <v>2</v>
      </c>
      <c r="E50" s="7">
        <f>IF(O50&gt;0,RANK(O50,(N50:P50,Q50:AE50)),0)</f>
        <v>1</v>
      </c>
      <c r="F50" s="7">
        <f t="shared" si="1"/>
        <v>0</v>
      </c>
      <c r="G50" s="1">
        <f t="shared" si="20"/>
        <v>885</v>
      </c>
      <c r="H50" s="2">
        <f t="shared" si="21"/>
        <v>0.60081466395112015</v>
      </c>
      <c r="I50" s="8"/>
      <c r="J50" s="2">
        <f t="shared" si="4"/>
        <v>0.19755600814663951</v>
      </c>
      <c r="K50" s="2">
        <f t="shared" si="5"/>
        <v>0.79837067209775969</v>
      </c>
      <c r="L50" s="2">
        <f t="shared" si="6"/>
        <v>0</v>
      </c>
      <c r="M50" s="2">
        <f t="shared" si="7"/>
        <v>4.0733197556007683E-3</v>
      </c>
      <c r="N50" s="55">
        <v>291</v>
      </c>
      <c r="O50" s="55">
        <v>1176</v>
      </c>
      <c r="T50" s="59"/>
      <c r="X50" s="55">
        <f t="shared" si="11"/>
        <v>0</v>
      </c>
      <c r="Y50" s="55">
        <v>6</v>
      </c>
      <c r="Z50" s="55">
        <v>0</v>
      </c>
      <c r="AA50" s="55"/>
      <c r="AB50" s="55"/>
      <c r="AG50" t="str">
        <f t="shared" si="8"/>
        <v>Bowdoin</v>
      </c>
      <c r="AH50" t="s">
        <v>108</v>
      </c>
      <c r="AI50">
        <v>1</v>
      </c>
      <c r="AK50">
        <v>2</v>
      </c>
      <c r="AL50" s="95">
        <v>23</v>
      </c>
      <c r="AM50" s="97">
        <v>23</v>
      </c>
      <c r="AN50" s="97">
        <v>15</v>
      </c>
      <c r="AO50" s="100">
        <v>6260</v>
      </c>
      <c r="AP50" s="100">
        <f t="shared" si="9"/>
        <v>23023</v>
      </c>
      <c r="AQ50" t="s">
        <v>298</v>
      </c>
      <c r="AR50">
        <f t="shared" si="10"/>
        <v>2306260</v>
      </c>
      <c r="AS50" s="1">
        <v>21</v>
      </c>
      <c r="AU50" s="1"/>
      <c r="AW50" s="55">
        <v>6</v>
      </c>
      <c r="AX50" s="124"/>
    </row>
    <row r="51" spans="1:50" ht="13" hidden="1" customHeight="1" outlineLevel="1">
      <c r="A51" t="s">
        <v>819</v>
      </c>
      <c r="B51" s="9" t="s">
        <v>2133</v>
      </c>
      <c r="C51" s="1">
        <f t="shared" si="0"/>
        <v>1573</v>
      </c>
      <c r="D51" s="7">
        <f>IF(N51&gt;0, RANK(N51,(N51:P51,Q51:AE51)),0)</f>
        <v>2</v>
      </c>
      <c r="E51" s="7">
        <f>IF(O51&gt;0,RANK(O51,(N51:P51,Q51:AE51)),0)</f>
        <v>1</v>
      </c>
      <c r="F51" s="7">
        <f t="shared" si="1"/>
        <v>0</v>
      </c>
      <c r="G51" s="1">
        <f t="shared" si="20"/>
        <v>542</v>
      </c>
      <c r="H51" s="2">
        <f t="shared" si="21"/>
        <v>0.34456452638270818</v>
      </c>
      <c r="I51" s="8"/>
      <c r="J51" s="2">
        <f t="shared" si="4"/>
        <v>0.32739987285441829</v>
      </c>
      <c r="K51" s="2">
        <f t="shared" si="5"/>
        <v>0.67196439923712648</v>
      </c>
      <c r="L51" s="2">
        <f t="shared" si="6"/>
        <v>0</v>
      </c>
      <c r="M51" s="2">
        <f t="shared" si="7"/>
        <v>6.3572790845523031E-4</v>
      </c>
      <c r="N51" s="55">
        <v>515</v>
      </c>
      <c r="O51" s="55">
        <v>1057</v>
      </c>
      <c r="T51" s="59"/>
      <c r="X51" s="55">
        <f t="shared" si="11"/>
        <v>0</v>
      </c>
      <c r="Y51" s="55">
        <v>1</v>
      </c>
      <c r="Z51" s="55">
        <v>0</v>
      </c>
      <c r="AA51" s="55"/>
      <c r="AB51" s="55"/>
      <c r="AG51" t="str">
        <f t="shared" si="8"/>
        <v>Bowdoinham</v>
      </c>
      <c r="AH51" t="s">
        <v>108</v>
      </c>
      <c r="AI51">
        <v>1</v>
      </c>
      <c r="AK51">
        <v>2</v>
      </c>
      <c r="AL51" s="95">
        <v>23</v>
      </c>
      <c r="AM51" s="97">
        <v>23</v>
      </c>
      <c r="AN51" s="97">
        <v>20</v>
      </c>
      <c r="AO51" s="100">
        <v>6365</v>
      </c>
      <c r="AP51" s="100">
        <f t="shared" si="9"/>
        <v>23023</v>
      </c>
      <c r="AQ51" t="s">
        <v>298</v>
      </c>
      <c r="AR51">
        <f t="shared" si="10"/>
        <v>2306365</v>
      </c>
      <c r="AS51" s="1">
        <v>29</v>
      </c>
      <c r="AU51" s="1"/>
      <c r="AW51" s="55">
        <v>1</v>
      </c>
      <c r="AX51" s="124"/>
    </row>
    <row r="52" spans="1:50" ht="13" hidden="1" customHeight="1" outlineLevel="1">
      <c r="A52" t="s">
        <v>36</v>
      </c>
      <c r="B52" s="9" t="s">
        <v>2133</v>
      </c>
      <c r="C52" s="1">
        <f t="shared" si="0"/>
        <v>73</v>
      </c>
      <c r="D52" s="7">
        <f>IF(N52&gt;0, RANK(N52,(N52:P52,Q52:AE52)),0)</f>
        <v>2</v>
      </c>
      <c r="E52" s="7">
        <f>IF(O52&gt;0,RANK(O52,(N52:P52,Q52:AE52)),0)</f>
        <v>1</v>
      </c>
      <c r="F52" s="7">
        <f t="shared" si="1"/>
        <v>0</v>
      </c>
      <c r="G52" s="1">
        <f t="shared" si="20"/>
        <v>49</v>
      </c>
      <c r="H52" s="2">
        <f t="shared" si="21"/>
        <v>0.67123287671232879</v>
      </c>
      <c r="I52" s="8"/>
      <c r="J52" s="2">
        <f t="shared" si="4"/>
        <v>0.16438356164383561</v>
      </c>
      <c r="K52" s="2">
        <f t="shared" si="5"/>
        <v>0.83561643835616439</v>
      </c>
      <c r="L52" s="2">
        <f t="shared" si="6"/>
        <v>0</v>
      </c>
      <c r="M52" s="2">
        <f t="shared" si="7"/>
        <v>0</v>
      </c>
      <c r="N52" s="55">
        <v>12</v>
      </c>
      <c r="O52" s="55">
        <v>61</v>
      </c>
      <c r="T52" s="59"/>
      <c r="X52" s="55">
        <f t="shared" si="11"/>
        <v>0</v>
      </c>
      <c r="Y52" s="55">
        <v>0</v>
      </c>
      <c r="Z52" s="55">
        <v>0</v>
      </c>
      <c r="AA52" s="55"/>
      <c r="AB52" s="55"/>
      <c r="AG52" t="str">
        <f t="shared" si="8"/>
        <v>Bowerbank</v>
      </c>
      <c r="AH52" t="s">
        <v>661</v>
      </c>
      <c r="AI52">
        <v>2</v>
      </c>
      <c r="AK52">
        <v>2</v>
      </c>
      <c r="AL52" s="95">
        <v>23</v>
      </c>
      <c r="AM52" s="97">
        <v>21</v>
      </c>
      <c r="AN52" s="97">
        <v>25</v>
      </c>
      <c r="AO52" s="100">
        <v>6400</v>
      </c>
      <c r="AP52" s="100">
        <f t="shared" si="9"/>
        <v>23021</v>
      </c>
      <c r="AQ52" t="s">
        <v>298</v>
      </c>
      <c r="AR52">
        <f t="shared" si="10"/>
        <v>2306400</v>
      </c>
      <c r="AS52" s="1">
        <v>1</v>
      </c>
      <c r="AU52" s="1"/>
      <c r="AW52" s="55">
        <v>0</v>
      </c>
      <c r="AX52" s="124"/>
    </row>
    <row r="53" spans="1:50" ht="13" hidden="1" customHeight="1" outlineLevel="1">
      <c r="A53" t="s">
        <v>1416</v>
      </c>
      <c r="B53" s="9" t="s">
        <v>2133</v>
      </c>
      <c r="C53" s="1">
        <f t="shared" si="0"/>
        <v>537</v>
      </c>
      <c r="D53" s="7">
        <f>IF(N53&gt;0, RANK(N53,(N53:P53,Q53:AE53)),0)</f>
        <v>2</v>
      </c>
      <c r="E53" s="7">
        <f>IF(O53&gt;0,RANK(O53,(N53:P53,Q53:AE53)),0)</f>
        <v>1</v>
      </c>
      <c r="F53" s="7">
        <f t="shared" si="1"/>
        <v>0</v>
      </c>
      <c r="G53" s="1">
        <f t="shared" si="20"/>
        <v>303</v>
      </c>
      <c r="H53" s="2">
        <f t="shared" si="21"/>
        <v>0.56424581005586594</v>
      </c>
      <c r="I53" s="8"/>
      <c r="J53" s="2">
        <f t="shared" si="4"/>
        <v>0.21787709497206703</v>
      </c>
      <c r="K53" s="2">
        <f t="shared" si="5"/>
        <v>0.78212290502793291</v>
      </c>
      <c r="L53" s="2">
        <f t="shared" si="6"/>
        <v>0</v>
      </c>
      <c r="M53" s="2">
        <f t="shared" si="7"/>
        <v>1.1102230246251565E-16</v>
      </c>
      <c r="N53" s="55">
        <v>117</v>
      </c>
      <c r="O53" s="55">
        <v>420</v>
      </c>
      <c r="T53" s="59"/>
      <c r="X53" s="55">
        <f t="shared" si="11"/>
        <v>0</v>
      </c>
      <c r="Y53" s="55">
        <v>0</v>
      </c>
      <c r="Z53" s="55">
        <v>0</v>
      </c>
      <c r="AA53" s="55"/>
      <c r="AB53" s="55"/>
      <c r="AG53" t="str">
        <f t="shared" si="8"/>
        <v>Bradford</v>
      </c>
      <c r="AH53" t="s">
        <v>1379</v>
      </c>
      <c r="AI53">
        <v>2</v>
      </c>
      <c r="AK53">
        <v>2</v>
      </c>
      <c r="AL53" s="95">
        <v>23</v>
      </c>
      <c r="AM53" s="97">
        <v>19</v>
      </c>
      <c r="AN53" s="97">
        <v>15</v>
      </c>
      <c r="AO53" s="100">
        <v>6575</v>
      </c>
      <c r="AP53" s="100">
        <f t="shared" si="9"/>
        <v>23019</v>
      </c>
      <c r="AQ53" t="s">
        <v>298</v>
      </c>
      <c r="AR53">
        <f t="shared" si="10"/>
        <v>2306575</v>
      </c>
      <c r="AS53" s="1">
        <v>11</v>
      </c>
      <c r="AU53" s="1"/>
      <c r="AW53" s="55">
        <v>0</v>
      </c>
      <c r="AX53" s="124"/>
    </row>
    <row r="54" spans="1:50" ht="13" hidden="1" customHeight="1" outlineLevel="1">
      <c r="A54" t="s">
        <v>2112</v>
      </c>
      <c r="B54" s="9" t="s">
        <v>2133</v>
      </c>
      <c r="C54" s="1">
        <f t="shared" si="0"/>
        <v>660</v>
      </c>
      <c r="D54" s="7">
        <f>IF(N54&gt;0, RANK(N54,(N54:P54,Q54:AE54)),0)</f>
        <v>2</v>
      </c>
      <c r="E54" s="7">
        <f>IF(O54&gt;0,RANK(O54,(N54:P54,Q54:AE54)),0)</f>
        <v>1</v>
      </c>
      <c r="F54" s="7">
        <f t="shared" si="1"/>
        <v>0</v>
      </c>
      <c r="G54" s="1">
        <f t="shared" si="20"/>
        <v>312</v>
      </c>
      <c r="H54" s="2">
        <f t="shared" si="21"/>
        <v>0.47272727272727272</v>
      </c>
      <c r="I54" s="8"/>
      <c r="J54" s="2">
        <f t="shared" si="4"/>
        <v>0.26363636363636361</v>
      </c>
      <c r="K54" s="2">
        <f t="shared" si="5"/>
        <v>0.73636363636363633</v>
      </c>
      <c r="L54" s="2">
        <f t="shared" si="6"/>
        <v>0</v>
      </c>
      <c r="M54" s="2">
        <f t="shared" si="7"/>
        <v>0</v>
      </c>
      <c r="N54" s="55">
        <v>174</v>
      </c>
      <c r="O54" s="55">
        <v>486</v>
      </c>
      <c r="T54" s="59"/>
      <c r="X54" s="55">
        <f t="shared" si="11"/>
        <v>0</v>
      </c>
      <c r="Y54" s="55">
        <v>0</v>
      </c>
      <c r="Z54" s="55">
        <v>0</v>
      </c>
      <c r="AA54" s="55"/>
      <c r="AB54" s="55"/>
      <c r="AG54" t="str">
        <f t="shared" si="8"/>
        <v>Bradley</v>
      </c>
      <c r="AH54" t="s">
        <v>1379</v>
      </c>
      <c r="AI54">
        <v>2</v>
      </c>
      <c r="AK54">
        <v>2</v>
      </c>
      <c r="AL54" s="95">
        <v>23</v>
      </c>
      <c r="AM54" s="97">
        <v>19</v>
      </c>
      <c r="AN54" s="97">
        <v>20</v>
      </c>
      <c r="AO54" s="100">
        <v>6680</v>
      </c>
      <c r="AP54" s="100">
        <f t="shared" si="9"/>
        <v>23019</v>
      </c>
      <c r="AQ54" t="s">
        <v>298</v>
      </c>
      <c r="AR54">
        <f t="shared" si="10"/>
        <v>2306680</v>
      </c>
      <c r="AS54" s="1">
        <v>14</v>
      </c>
      <c r="AU54" s="1"/>
      <c r="AW54" s="55">
        <v>0</v>
      </c>
      <c r="AX54" s="124"/>
    </row>
    <row r="55" spans="1:50" ht="13" hidden="1" customHeight="1" outlineLevel="1">
      <c r="A55" t="s">
        <v>2391</v>
      </c>
      <c r="B55" s="9" t="s">
        <v>2133</v>
      </c>
      <c r="C55" s="1">
        <f t="shared" si="0"/>
        <v>439</v>
      </c>
      <c r="D55" s="7">
        <f>IF(N55&gt;0, RANK(N55,(N55:P55,Q55:AE55)),0)</f>
        <v>2</v>
      </c>
      <c r="E55" s="7">
        <f>IF(O55&gt;0,RANK(O55,(N55:P55,Q55:AE55)),0)</f>
        <v>1</v>
      </c>
      <c r="F55" s="7">
        <f t="shared" si="1"/>
        <v>0</v>
      </c>
      <c r="G55" s="1">
        <f t="shared" si="20"/>
        <v>129</v>
      </c>
      <c r="H55" s="2">
        <f t="shared" si="21"/>
        <v>0.29384965831435078</v>
      </c>
      <c r="I55" s="8"/>
      <c r="J55" s="2">
        <f t="shared" si="4"/>
        <v>0.35307517084282458</v>
      </c>
      <c r="K55" s="2">
        <f t="shared" si="5"/>
        <v>0.64692482915717542</v>
      </c>
      <c r="L55" s="2">
        <f t="shared" si="6"/>
        <v>0</v>
      </c>
      <c r="M55" s="2">
        <f t="shared" si="7"/>
        <v>0</v>
      </c>
      <c r="N55" s="55">
        <v>155</v>
      </c>
      <c r="O55" s="55">
        <v>284</v>
      </c>
      <c r="T55" s="59"/>
      <c r="X55" s="55">
        <f t="shared" si="11"/>
        <v>0</v>
      </c>
      <c r="Y55" s="55">
        <v>0</v>
      </c>
      <c r="Z55" s="55">
        <v>0</v>
      </c>
      <c r="AA55" s="55"/>
      <c r="AB55" s="55"/>
      <c r="AG55" t="str">
        <f t="shared" si="8"/>
        <v>Bremen</v>
      </c>
      <c r="AH55" t="s">
        <v>181</v>
      </c>
      <c r="AI55">
        <v>1</v>
      </c>
      <c r="AK55">
        <v>2</v>
      </c>
      <c r="AL55" s="95">
        <v>23</v>
      </c>
      <c r="AM55" s="97">
        <v>15</v>
      </c>
      <c r="AN55" s="97">
        <v>20</v>
      </c>
      <c r="AO55" s="100">
        <v>6855</v>
      </c>
      <c r="AP55" s="100">
        <f t="shared" si="9"/>
        <v>23015</v>
      </c>
      <c r="AQ55" t="s">
        <v>298</v>
      </c>
      <c r="AR55">
        <f t="shared" si="10"/>
        <v>2306855</v>
      </c>
      <c r="AS55" s="1">
        <v>9</v>
      </c>
      <c r="AU55" s="1"/>
      <c r="AW55" s="55">
        <v>0</v>
      </c>
      <c r="AX55" s="124"/>
    </row>
    <row r="56" spans="1:50" ht="13" hidden="1" customHeight="1" outlineLevel="1">
      <c r="A56" t="s">
        <v>1238</v>
      </c>
      <c r="B56" s="9" t="s">
        <v>2133</v>
      </c>
      <c r="C56" s="1">
        <f t="shared" si="0"/>
        <v>4130</v>
      </c>
      <c r="D56" s="7">
        <f>IF(N56&gt;0, RANK(N56,(N56:P56,Q56:AE56)),0)</f>
        <v>2</v>
      </c>
      <c r="E56" s="7">
        <f>IF(O56&gt;0,RANK(O56,(N56:P56,Q56:AE56)),0)</f>
        <v>1</v>
      </c>
      <c r="F56" s="7">
        <f t="shared" si="1"/>
        <v>0</v>
      </c>
      <c r="G56" s="1">
        <f t="shared" si="20"/>
        <v>2102</v>
      </c>
      <c r="H56" s="2">
        <f t="shared" si="21"/>
        <v>0.50895883777239714</v>
      </c>
      <c r="I56" s="8"/>
      <c r="J56" s="2">
        <f t="shared" si="4"/>
        <v>0.24552058111380146</v>
      </c>
      <c r="K56" s="2">
        <f t="shared" si="5"/>
        <v>0.75447941888619852</v>
      </c>
      <c r="L56" s="2">
        <f t="shared" si="6"/>
        <v>0</v>
      </c>
      <c r="M56" s="2">
        <f t="shared" si="7"/>
        <v>0</v>
      </c>
      <c r="N56" s="55">
        <v>1014</v>
      </c>
      <c r="O56" s="55">
        <v>3116</v>
      </c>
      <c r="T56" s="59"/>
      <c r="X56" s="55">
        <f t="shared" si="11"/>
        <v>0</v>
      </c>
      <c r="Y56" s="55">
        <v>0</v>
      </c>
      <c r="Z56" s="55">
        <v>0</v>
      </c>
      <c r="AA56" s="55"/>
      <c r="AB56" s="55"/>
      <c r="AG56" t="str">
        <f t="shared" si="8"/>
        <v>Brewer</v>
      </c>
      <c r="AH56" t="s">
        <v>1379</v>
      </c>
      <c r="AI56">
        <v>2</v>
      </c>
      <c r="AK56">
        <v>2</v>
      </c>
      <c r="AL56" s="95">
        <v>23</v>
      </c>
      <c r="AM56" s="97">
        <v>19</v>
      </c>
      <c r="AN56" s="97">
        <v>25</v>
      </c>
      <c r="AO56" s="100">
        <v>6925</v>
      </c>
      <c r="AP56" s="100">
        <f t="shared" si="9"/>
        <v>23019</v>
      </c>
      <c r="AQ56" t="s">
        <v>1943</v>
      </c>
      <c r="AR56">
        <f t="shared" si="10"/>
        <v>2306925</v>
      </c>
      <c r="AS56" s="1">
        <v>66</v>
      </c>
      <c r="AU56" s="1"/>
      <c r="AW56" s="55">
        <v>0</v>
      </c>
      <c r="AX56" s="124"/>
    </row>
    <row r="57" spans="1:50" ht="13" hidden="1" customHeight="1" outlineLevel="1">
      <c r="A57" t="s">
        <v>2110</v>
      </c>
      <c r="B57" s="9" t="s">
        <v>2133</v>
      </c>
      <c r="C57" s="1">
        <f t="shared" si="0"/>
        <v>253</v>
      </c>
      <c r="D57" s="7">
        <f>IF(N57&gt;0, RANK(N57,(N57:P57,Q57:AE57)),0)</f>
        <v>2</v>
      </c>
      <c r="E57" s="7">
        <f>IF(O57&gt;0,RANK(O57,(N57:P57,Q57:AE57)),0)</f>
        <v>1</v>
      </c>
      <c r="F57" s="7">
        <f t="shared" si="1"/>
        <v>0</v>
      </c>
      <c r="G57" s="1">
        <f t="shared" si="20"/>
        <v>171</v>
      </c>
      <c r="H57" s="2">
        <f t="shared" si="21"/>
        <v>0.67588932806324109</v>
      </c>
      <c r="I57" s="8"/>
      <c r="J57" s="2">
        <f t="shared" si="4"/>
        <v>0.16205533596837945</v>
      </c>
      <c r="K57" s="2">
        <f t="shared" si="5"/>
        <v>0.8379446640316206</v>
      </c>
      <c r="L57" s="2">
        <f t="shared" si="6"/>
        <v>0</v>
      </c>
      <c r="M57" s="2">
        <f t="shared" si="7"/>
        <v>0</v>
      </c>
      <c r="N57" s="55">
        <v>41</v>
      </c>
      <c r="O57" s="55">
        <v>212</v>
      </c>
      <c r="T57" s="59"/>
      <c r="X57" s="55">
        <f t="shared" si="11"/>
        <v>0</v>
      </c>
      <c r="Y57" s="55">
        <v>0</v>
      </c>
      <c r="Z57" s="55">
        <v>0</v>
      </c>
      <c r="AA57" s="55"/>
      <c r="AB57" s="55"/>
      <c r="AG57" t="str">
        <f t="shared" si="8"/>
        <v>Bridgewater</v>
      </c>
      <c r="AH57" t="s">
        <v>2510</v>
      </c>
      <c r="AI57">
        <v>2</v>
      </c>
      <c r="AK57">
        <v>2</v>
      </c>
      <c r="AL57" s="95">
        <v>23</v>
      </c>
      <c r="AM57" s="97">
        <v>3</v>
      </c>
      <c r="AN57" s="97">
        <v>35</v>
      </c>
      <c r="AO57" s="100">
        <v>7065</v>
      </c>
      <c r="AP57" s="100">
        <f t="shared" si="9"/>
        <v>23003</v>
      </c>
      <c r="AQ57" t="s">
        <v>298</v>
      </c>
      <c r="AR57">
        <f t="shared" si="10"/>
        <v>2307065</v>
      </c>
      <c r="AS57" s="1">
        <v>6</v>
      </c>
      <c r="AU57" s="1"/>
      <c r="AW57" s="55">
        <v>0</v>
      </c>
      <c r="AX57" s="124"/>
    </row>
    <row r="58" spans="1:50" ht="13" hidden="1" customHeight="1" outlineLevel="1">
      <c r="A58" t="s">
        <v>2447</v>
      </c>
      <c r="B58" s="9" t="s">
        <v>2133</v>
      </c>
      <c r="C58" s="1">
        <f t="shared" si="0"/>
        <v>2351</v>
      </c>
      <c r="D58" s="7">
        <f>IF(N58&gt;0, RANK(N58,(N58:P58,Q58:AE58)),0)</f>
        <v>2</v>
      </c>
      <c r="E58" s="7">
        <f>IF(O58&gt;0,RANK(O58,(N58:P58,Q58:AE58)),0)</f>
        <v>1</v>
      </c>
      <c r="F58" s="7">
        <f t="shared" si="1"/>
        <v>0</v>
      </c>
      <c r="G58" s="1">
        <f t="shared" si="20"/>
        <v>964</v>
      </c>
      <c r="H58" s="2">
        <f t="shared" si="21"/>
        <v>0.41003828158230538</v>
      </c>
      <c r="I58" s="8"/>
      <c r="J58" s="2">
        <f t="shared" si="4"/>
        <v>0.29476818375159508</v>
      </c>
      <c r="K58" s="2">
        <f t="shared" si="5"/>
        <v>0.70480646533390046</v>
      </c>
      <c r="L58" s="2">
        <f t="shared" si="6"/>
        <v>0</v>
      </c>
      <c r="M58" s="2">
        <f t="shared" si="7"/>
        <v>4.2535091450446316E-4</v>
      </c>
      <c r="N58" s="55">
        <v>693</v>
      </c>
      <c r="O58" s="55">
        <v>1657</v>
      </c>
      <c r="T58" s="59"/>
      <c r="X58" s="55">
        <f t="shared" si="11"/>
        <v>0</v>
      </c>
      <c r="Y58" s="55">
        <v>1</v>
      </c>
      <c r="Z58" s="55">
        <v>0</v>
      </c>
      <c r="AA58" s="55"/>
      <c r="AB58" s="55"/>
      <c r="AG58" t="str">
        <f t="shared" si="8"/>
        <v>Bridgton</v>
      </c>
      <c r="AH58" t="s">
        <v>161</v>
      </c>
      <c r="AI58">
        <v>1</v>
      </c>
      <c r="AK58">
        <v>2</v>
      </c>
      <c r="AL58" s="95">
        <v>23</v>
      </c>
      <c r="AM58" s="97">
        <v>5</v>
      </c>
      <c r="AN58" s="97">
        <v>10</v>
      </c>
      <c r="AO58" s="100">
        <v>7170</v>
      </c>
      <c r="AP58" s="100">
        <f t="shared" si="9"/>
        <v>23005</v>
      </c>
      <c r="AQ58" t="s">
        <v>298</v>
      </c>
      <c r="AR58">
        <f t="shared" si="10"/>
        <v>2307170</v>
      </c>
      <c r="AS58" s="1">
        <v>40</v>
      </c>
      <c r="AU58" s="1"/>
      <c r="AW58" s="55">
        <v>1</v>
      </c>
      <c r="AX58" s="124"/>
    </row>
    <row r="59" spans="1:50" ht="13" hidden="1" customHeight="1" outlineLevel="1">
      <c r="A59" t="s">
        <v>1481</v>
      </c>
      <c r="B59" s="9" t="s">
        <v>2133</v>
      </c>
      <c r="C59" s="1">
        <f t="shared" si="0"/>
        <v>37</v>
      </c>
      <c r="D59" s="7">
        <f>IF(N59&gt;0, RANK(N59,(N59:P59,Q59:AE59)),0)</f>
        <v>2</v>
      </c>
      <c r="E59" s="7">
        <f>IF(O59&gt;0,RANK(O59,(N59:P59,Q59:AE59)),0)</f>
        <v>1</v>
      </c>
      <c r="F59" s="7">
        <f t="shared" si="1"/>
        <v>0</v>
      </c>
      <c r="G59" s="1">
        <f t="shared" si="20"/>
        <v>9</v>
      </c>
      <c r="H59" s="2">
        <f t="shared" si="21"/>
        <v>0.24324324324324326</v>
      </c>
      <c r="I59" s="8"/>
      <c r="J59" s="2">
        <f t="shared" si="4"/>
        <v>0.3783783783783784</v>
      </c>
      <c r="K59" s="2">
        <f t="shared" si="5"/>
        <v>0.6216216216216216</v>
      </c>
      <c r="L59" s="2">
        <f t="shared" si="6"/>
        <v>0</v>
      </c>
      <c r="M59" s="2">
        <f t="shared" si="7"/>
        <v>0</v>
      </c>
      <c r="N59" s="55">
        <v>14</v>
      </c>
      <c r="O59" s="55">
        <v>23</v>
      </c>
      <c r="T59" s="59"/>
      <c r="X59" s="55">
        <f t="shared" si="11"/>
        <v>0</v>
      </c>
      <c r="Y59" s="55">
        <v>0</v>
      </c>
      <c r="Z59" s="55">
        <v>0</v>
      </c>
      <c r="AA59" s="55"/>
      <c r="AB59" s="55"/>
      <c r="AG59" t="str">
        <f t="shared" si="8"/>
        <v>Brighton</v>
      </c>
      <c r="AH59" t="s">
        <v>1816</v>
      </c>
      <c r="AI59">
        <v>2</v>
      </c>
      <c r="AK59">
        <v>2</v>
      </c>
      <c r="AL59" s="95">
        <v>23</v>
      </c>
      <c r="AM59" s="97">
        <v>25</v>
      </c>
      <c r="AN59" s="97">
        <v>20</v>
      </c>
      <c r="AO59" s="100">
        <v>7380</v>
      </c>
      <c r="AP59" s="100">
        <f t="shared" si="9"/>
        <v>23025</v>
      </c>
      <c r="AQ59" t="s">
        <v>15</v>
      </c>
      <c r="AR59">
        <f t="shared" si="10"/>
        <v>2307380</v>
      </c>
      <c r="AS59" s="1">
        <v>1</v>
      </c>
      <c r="AU59" s="1"/>
      <c r="AW59" s="55">
        <v>0</v>
      </c>
      <c r="AX59" s="124"/>
    </row>
    <row r="60" spans="1:50" ht="13" hidden="1" customHeight="1" outlineLevel="1">
      <c r="A60" t="s">
        <v>1983</v>
      </c>
      <c r="B60" s="9" t="s">
        <v>2133</v>
      </c>
      <c r="C60" s="1">
        <f t="shared" si="0"/>
        <v>1563</v>
      </c>
      <c r="D60" s="7">
        <f>IF(N60&gt;0, RANK(N60,(N60:P60,Q60:AE60)),0)</f>
        <v>2</v>
      </c>
      <c r="E60" s="7">
        <f>IF(O60&gt;0,RANK(O60,(N60:P60,Q60:AE60)),0)</f>
        <v>1</v>
      </c>
      <c r="F60" s="7">
        <f t="shared" si="1"/>
        <v>0</v>
      </c>
      <c r="G60" s="1">
        <f t="shared" si="20"/>
        <v>529</v>
      </c>
      <c r="H60" s="2">
        <f t="shared" si="21"/>
        <v>0.33845169545745363</v>
      </c>
      <c r="I60" s="8"/>
      <c r="J60" s="2">
        <f t="shared" si="4"/>
        <v>0.32949456174024311</v>
      </c>
      <c r="K60" s="2">
        <f t="shared" si="5"/>
        <v>0.66794625719769674</v>
      </c>
      <c r="L60" s="2">
        <f t="shared" si="6"/>
        <v>0</v>
      </c>
      <c r="M60" s="2">
        <f t="shared" si="7"/>
        <v>2.5591810620601008E-3</v>
      </c>
      <c r="N60" s="55">
        <v>515</v>
      </c>
      <c r="O60" s="55">
        <v>1044</v>
      </c>
      <c r="T60" s="59"/>
      <c r="X60" s="55">
        <f t="shared" si="11"/>
        <v>0</v>
      </c>
      <c r="Y60" s="55">
        <v>2</v>
      </c>
      <c r="Z60" s="55">
        <v>2</v>
      </c>
      <c r="AA60" s="55"/>
      <c r="AB60" s="55"/>
      <c r="AG60" t="str">
        <f t="shared" si="8"/>
        <v>Bristol</v>
      </c>
      <c r="AH60" t="s">
        <v>181</v>
      </c>
      <c r="AI60">
        <v>1</v>
      </c>
      <c r="AK60">
        <v>2</v>
      </c>
      <c r="AL60" s="95">
        <v>23</v>
      </c>
      <c r="AM60" s="97">
        <v>15</v>
      </c>
      <c r="AN60" s="97">
        <v>25</v>
      </c>
      <c r="AO60" s="100">
        <v>7485</v>
      </c>
      <c r="AP60" s="100">
        <f t="shared" si="9"/>
        <v>23015</v>
      </c>
      <c r="AQ60" t="s">
        <v>298</v>
      </c>
      <c r="AR60">
        <f t="shared" si="10"/>
        <v>2307485</v>
      </c>
      <c r="AS60" s="1">
        <v>26</v>
      </c>
      <c r="AU60" s="1"/>
      <c r="AW60" s="55">
        <v>4</v>
      </c>
      <c r="AX60" s="124"/>
    </row>
    <row r="61" spans="1:50" ht="13" hidden="1" customHeight="1" outlineLevel="1">
      <c r="A61" t="s">
        <v>2042</v>
      </c>
      <c r="B61" s="9" t="s">
        <v>2133</v>
      </c>
      <c r="C61" s="1">
        <f t="shared" si="0"/>
        <v>506</v>
      </c>
      <c r="D61" s="7">
        <f>IF(N61&gt;0, RANK(N61,(N61:P61,Q61:AE61)),0)</f>
        <v>2</v>
      </c>
      <c r="E61" s="7">
        <f>IF(O61&gt;0,RANK(O61,(N61:P61,Q61:AE61)),0)</f>
        <v>1</v>
      </c>
      <c r="F61" s="7">
        <f t="shared" si="1"/>
        <v>0</v>
      </c>
      <c r="G61" s="1">
        <f t="shared" si="20"/>
        <v>10</v>
      </c>
      <c r="H61" s="2">
        <f t="shared" si="21"/>
        <v>1.9762845849802372E-2</v>
      </c>
      <c r="I61" s="8"/>
      <c r="J61" s="2">
        <f t="shared" si="4"/>
        <v>0.49011857707509882</v>
      </c>
      <c r="K61" s="2">
        <f t="shared" si="5"/>
        <v>0.50988142292490124</v>
      </c>
      <c r="L61" s="2">
        <f t="shared" si="6"/>
        <v>0</v>
      </c>
      <c r="M61" s="2">
        <f t="shared" si="7"/>
        <v>-1.1102230246251565E-16</v>
      </c>
      <c r="N61" s="55">
        <v>248</v>
      </c>
      <c r="O61" s="55">
        <v>258</v>
      </c>
      <c r="T61" s="59"/>
      <c r="X61" s="55">
        <f t="shared" si="11"/>
        <v>0</v>
      </c>
      <c r="Y61" s="55">
        <v>0</v>
      </c>
      <c r="Z61" s="55">
        <v>0</v>
      </c>
      <c r="AA61" s="55"/>
      <c r="AB61" s="55"/>
      <c r="AG61" t="str">
        <f t="shared" si="8"/>
        <v>Brooklin</v>
      </c>
      <c r="AH61" t="s">
        <v>12</v>
      </c>
      <c r="AI61">
        <v>2</v>
      </c>
      <c r="AK61">
        <v>2</v>
      </c>
      <c r="AL61" s="95">
        <v>23</v>
      </c>
      <c r="AM61" s="97">
        <v>9</v>
      </c>
      <c r="AN61" s="97">
        <v>25</v>
      </c>
      <c r="AO61" s="100">
        <v>7800</v>
      </c>
      <c r="AP61" s="100">
        <f t="shared" si="9"/>
        <v>23009</v>
      </c>
      <c r="AQ61" t="s">
        <v>298</v>
      </c>
      <c r="AR61">
        <f t="shared" si="10"/>
        <v>2307800</v>
      </c>
      <c r="AS61" s="1">
        <v>3</v>
      </c>
      <c r="AU61" s="1"/>
      <c r="AW61" s="55">
        <v>0</v>
      </c>
      <c r="AX61" s="124"/>
    </row>
    <row r="62" spans="1:50" ht="13" hidden="1" customHeight="1" outlineLevel="1">
      <c r="A62" t="s">
        <v>660</v>
      </c>
      <c r="B62" s="9" t="s">
        <v>2133</v>
      </c>
      <c r="C62" s="1">
        <f t="shared" si="0"/>
        <v>455</v>
      </c>
      <c r="D62" s="7">
        <f>IF(N62&gt;0, RANK(N62,(N62:P62,Q62:AE62)),0)</f>
        <v>2</v>
      </c>
      <c r="E62" s="7">
        <f>IF(O62&gt;0,RANK(O62,(N62:P62,Q62:AE62)),0)</f>
        <v>1</v>
      </c>
      <c r="F62" s="7">
        <f t="shared" si="1"/>
        <v>0</v>
      </c>
      <c r="G62" s="1">
        <f t="shared" si="20"/>
        <v>169</v>
      </c>
      <c r="H62" s="2">
        <f t="shared" si="21"/>
        <v>0.37142857142857144</v>
      </c>
      <c r="I62" s="8"/>
      <c r="J62" s="2">
        <f t="shared" si="4"/>
        <v>0.31428571428571428</v>
      </c>
      <c r="K62" s="2">
        <f t="shared" si="5"/>
        <v>0.68571428571428572</v>
      </c>
      <c r="L62" s="2">
        <f t="shared" si="6"/>
        <v>0</v>
      </c>
      <c r="M62" s="2">
        <f t="shared" si="7"/>
        <v>0</v>
      </c>
      <c r="N62" s="55">
        <v>143</v>
      </c>
      <c r="O62" s="55">
        <v>312</v>
      </c>
      <c r="T62" s="59"/>
      <c r="X62" s="55">
        <f t="shared" si="11"/>
        <v>0</v>
      </c>
      <c r="Y62" s="55">
        <v>0</v>
      </c>
      <c r="Z62" s="55">
        <v>0</v>
      </c>
      <c r="AA62" s="55"/>
      <c r="AB62" s="55"/>
      <c r="AG62" t="str">
        <f t="shared" si="8"/>
        <v>Brooks</v>
      </c>
      <c r="AH62" t="s">
        <v>119</v>
      </c>
      <c r="AI62">
        <v>2</v>
      </c>
      <c r="AK62">
        <v>2</v>
      </c>
      <c r="AL62" s="95">
        <v>23</v>
      </c>
      <c r="AM62" s="97">
        <v>27</v>
      </c>
      <c r="AN62" s="97">
        <v>15</v>
      </c>
      <c r="AO62" s="100">
        <v>7870</v>
      </c>
      <c r="AP62" s="100">
        <f t="shared" si="9"/>
        <v>23027</v>
      </c>
      <c r="AQ62" t="s">
        <v>298</v>
      </c>
      <c r="AR62">
        <f t="shared" si="10"/>
        <v>2307870</v>
      </c>
      <c r="AS62" s="1">
        <v>16</v>
      </c>
      <c r="AU62" s="1"/>
      <c r="AW62" s="55">
        <v>0</v>
      </c>
      <c r="AX62" s="124"/>
    </row>
    <row r="63" spans="1:50" ht="13" hidden="1" customHeight="1" outlineLevel="1">
      <c r="A63" t="s">
        <v>496</v>
      </c>
      <c r="B63" s="9" t="s">
        <v>2133</v>
      </c>
      <c r="C63" s="1">
        <f t="shared" si="0"/>
        <v>559</v>
      </c>
      <c r="D63" s="7">
        <f>IF(N63&gt;0, RANK(N63,(N63:P63,Q63:AE63)),0)</f>
        <v>2</v>
      </c>
      <c r="E63" s="7">
        <f>IF(O63&gt;0,RANK(O63,(N63:P63,Q63:AE63)),0)</f>
        <v>1</v>
      </c>
      <c r="F63" s="7">
        <f t="shared" si="1"/>
        <v>0</v>
      </c>
      <c r="G63" s="1">
        <f t="shared" si="20"/>
        <v>11</v>
      </c>
      <c r="H63" s="2">
        <f t="shared" si="21"/>
        <v>1.9677996422182469E-2</v>
      </c>
      <c r="I63" s="8"/>
      <c r="J63" s="2">
        <f t="shared" si="4"/>
        <v>0.49016100178890876</v>
      </c>
      <c r="K63" s="2">
        <f t="shared" si="5"/>
        <v>0.50983899821109124</v>
      </c>
      <c r="L63" s="2">
        <f t="shared" si="6"/>
        <v>0</v>
      </c>
      <c r="M63" s="2">
        <f t="shared" si="7"/>
        <v>0</v>
      </c>
      <c r="N63" s="55">
        <v>274</v>
      </c>
      <c r="O63" s="55">
        <v>285</v>
      </c>
      <c r="T63" s="59"/>
      <c r="X63" s="55">
        <f t="shared" si="11"/>
        <v>0</v>
      </c>
      <c r="Y63" s="55">
        <v>0</v>
      </c>
      <c r="Z63" s="55">
        <v>0</v>
      </c>
      <c r="AA63" s="55"/>
      <c r="AB63" s="55"/>
      <c r="AG63" t="str">
        <f t="shared" si="8"/>
        <v>Brooksville</v>
      </c>
      <c r="AH63" t="s">
        <v>12</v>
      </c>
      <c r="AI63">
        <v>2</v>
      </c>
      <c r="AK63">
        <v>2</v>
      </c>
      <c r="AL63" s="95">
        <v>23</v>
      </c>
      <c r="AM63" s="97">
        <v>9</v>
      </c>
      <c r="AN63" s="97">
        <v>30</v>
      </c>
      <c r="AO63" s="100">
        <v>7975</v>
      </c>
      <c r="AP63" s="100">
        <f t="shared" si="9"/>
        <v>23009</v>
      </c>
      <c r="AQ63" t="s">
        <v>298</v>
      </c>
      <c r="AR63">
        <f t="shared" si="10"/>
        <v>2307975</v>
      </c>
      <c r="AS63" s="1">
        <v>9</v>
      </c>
      <c r="AU63" s="1"/>
      <c r="AW63" s="55">
        <v>0</v>
      </c>
      <c r="AX63" s="124"/>
    </row>
    <row r="64" spans="1:50" ht="13" hidden="1" customHeight="1" outlineLevel="1">
      <c r="A64" t="s">
        <v>300</v>
      </c>
      <c r="B64" s="9" t="s">
        <v>2133</v>
      </c>
      <c r="C64" s="1">
        <f t="shared" si="0"/>
        <v>668</v>
      </c>
      <c r="D64" s="7">
        <f>IF(N64&gt;0, RANK(N64,(N64:P64,Q64:AE64)),0)</f>
        <v>2</v>
      </c>
      <c r="E64" s="7">
        <f>IF(O64&gt;0,RANK(O64,(N64:P64,Q64:AE64)),0)</f>
        <v>1</v>
      </c>
      <c r="F64" s="7">
        <f t="shared" si="1"/>
        <v>0</v>
      </c>
      <c r="G64" s="1">
        <f t="shared" si="20"/>
        <v>256</v>
      </c>
      <c r="H64" s="2">
        <f t="shared" si="21"/>
        <v>0.38323353293413176</v>
      </c>
      <c r="I64" s="8"/>
      <c r="J64" s="2">
        <f t="shared" si="4"/>
        <v>0.30838323353293412</v>
      </c>
      <c r="K64" s="2">
        <f t="shared" si="5"/>
        <v>0.69161676646706582</v>
      </c>
      <c r="L64" s="2">
        <f t="shared" si="6"/>
        <v>0</v>
      </c>
      <c r="M64" s="2">
        <f t="shared" si="7"/>
        <v>0</v>
      </c>
      <c r="N64" s="55">
        <v>206</v>
      </c>
      <c r="O64" s="55">
        <v>462</v>
      </c>
      <c r="T64" s="59"/>
      <c r="X64" s="55">
        <f t="shared" si="11"/>
        <v>0</v>
      </c>
      <c r="Y64" s="55">
        <v>0</v>
      </c>
      <c r="Z64" s="55">
        <v>0</v>
      </c>
      <c r="AA64" s="55"/>
      <c r="AB64" s="55"/>
      <c r="AG64" t="str">
        <f t="shared" si="8"/>
        <v>Brownfield</v>
      </c>
      <c r="AH64" t="s">
        <v>149</v>
      </c>
      <c r="AI64">
        <v>2</v>
      </c>
      <c r="AK64">
        <v>2</v>
      </c>
      <c r="AL64" s="95">
        <v>23</v>
      </c>
      <c r="AM64" s="97">
        <v>17</v>
      </c>
      <c r="AN64" s="97">
        <v>15</v>
      </c>
      <c r="AO64" s="100">
        <v>8150</v>
      </c>
      <c r="AP64" s="100">
        <f t="shared" si="9"/>
        <v>23017</v>
      </c>
      <c r="AQ64" t="s">
        <v>298</v>
      </c>
      <c r="AR64">
        <f t="shared" si="10"/>
        <v>2308150</v>
      </c>
      <c r="AS64" s="1">
        <v>23</v>
      </c>
      <c r="AU64" s="1"/>
      <c r="AW64" s="55">
        <v>0</v>
      </c>
      <c r="AX64" s="124"/>
    </row>
    <row r="65" spans="1:50" ht="13" hidden="1" customHeight="1" outlineLevel="1">
      <c r="A65" t="s">
        <v>1153</v>
      </c>
      <c r="B65" s="9" t="s">
        <v>2133</v>
      </c>
      <c r="C65" s="1">
        <f t="shared" si="0"/>
        <v>523</v>
      </c>
      <c r="D65" s="7">
        <f>IF(N65&gt;0, RANK(N65,(N65:P65,Q65:AE65)),0)</f>
        <v>2</v>
      </c>
      <c r="E65" s="7">
        <f>IF(O65&gt;0,RANK(O65,(N65:P65,Q65:AE65)),0)</f>
        <v>1</v>
      </c>
      <c r="F65" s="7">
        <f t="shared" si="1"/>
        <v>0</v>
      </c>
      <c r="G65" s="1">
        <f t="shared" si="20"/>
        <v>225</v>
      </c>
      <c r="H65" s="2">
        <f t="shared" si="21"/>
        <v>0.43021032504780116</v>
      </c>
      <c r="I65" s="8"/>
      <c r="J65" s="2">
        <f t="shared" si="4"/>
        <v>0.28489483747609945</v>
      </c>
      <c r="K65" s="2">
        <f t="shared" si="5"/>
        <v>0.71510516252390055</v>
      </c>
      <c r="L65" s="2">
        <f t="shared" si="6"/>
        <v>0</v>
      </c>
      <c r="M65" s="2">
        <f t="shared" si="7"/>
        <v>0</v>
      </c>
      <c r="N65" s="55">
        <v>149</v>
      </c>
      <c r="O65" s="55">
        <v>374</v>
      </c>
      <c r="T65" s="59"/>
      <c r="X65" s="55">
        <f t="shared" si="11"/>
        <v>0</v>
      </c>
      <c r="Y65" s="55">
        <v>0</v>
      </c>
      <c r="Z65" s="55">
        <v>0</v>
      </c>
      <c r="AA65" s="55"/>
      <c r="AB65" s="55"/>
      <c r="AG65" t="str">
        <f t="shared" si="8"/>
        <v>Brownville</v>
      </c>
      <c r="AH65" t="s">
        <v>661</v>
      </c>
      <c r="AI65">
        <v>2</v>
      </c>
      <c r="AK65">
        <v>2</v>
      </c>
      <c r="AL65" s="95">
        <v>23</v>
      </c>
      <c r="AM65" s="97">
        <v>21</v>
      </c>
      <c r="AN65" s="97">
        <v>30</v>
      </c>
      <c r="AO65" s="100">
        <v>8325</v>
      </c>
      <c r="AP65" s="100">
        <f t="shared" si="9"/>
        <v>23021</v>
      </c>
      <c r="AQ65" t="s">
        <v>298</v>
      </c>
      <c r="AR65">
        <f t="shared" si="10"/>
        <v>2308325</v>
      </c>
      <c r="AS65" s="1">
        <v>16</v>
      </c>
      <c r="AU65" s="1"/>
      <c r="AW65" s="55">
        <v>0</v>
      </c>
      <c r="AX65" s="124"/>
    </row>
    <row r="66" spans="1:50" ht="13" hidden="1" customHeight="1" outlineLevel="1">
      <c r="A66" t="s">
        <v>1063</v>
      </c>
      <c r="B66" s="9" t="s">
        <v>2133</v>
      </c>
      <c r="C66" s="1">
        <f t="shared" ref="C66:C130" si="22">SUM(N66:AE66)</f>
        <v>10017</v>
      </c>
      <c r="D66" s="7">
        <f>IF(N66&gt;0, RANK(N66,(N66:P66,Q66:AE66)),0)</f>
        <v>2</v>
      </c>
      <c r="E66" s="7">
        <f>IF(O66&gt;0,RANK(O66,(N66:P66,Q66:AE66)),0)</f>
        <v>1</v>
      </c>
      <c r="F66" s="7">
        <f t="shared" ref="F66:F130" si="23">IF(P66&gt;0,RANK(P66,(N66:AE66)),0)</f>
        <v>0</v>
      </c>
      <c r="G66" s="1">
        <f t="shared" si="20"/>
        <v>1407</v>
      </c>
      <c r="H66" s="2">
        <f t="shared" si="21"/>
        <v>0.14046121593291405</v>
      </c>
      <c r="I66" s="8"/>
      <c r="J66" s="2">
        <f t="shared" ref="J66:J130" si="24">IF(C66=0,"-",N66/C66)</f>
        <v>0.42956973145652388</v>
      </c>
      <c r="K66" s="2">
        <f t="shared" ref="K66:K130" si="25">IF(C66=0,"-",O66/C66)</f>
        <v>0.57003094738943794</v>
      </c>
      <c r="L66" s="2">
        <f t="shared" ref="L66:L130" si="26">IF(C66=0,"-",P66/C66)</f>
        <v>0</v>
      </c>
      <c r="M66" s="2">
        <f t="shared" ref="M66:M130" si="27">IF(C66=0,"-",(1-J66-K66-L66))</f>
        <v>3.9932115403817914E-4</v>
      </c>
      <c r="N66" s="55">
        <v>4303</v>
      </c>
      <c r="O66" s="55">
        <v>5710</v>
      </c>
      <c r="T66" s="59"/>
      <c r="X66" s="55">
        <f t="shared" si="11"/>
        <v>0</v>
      </c>
      <c r="Y66" s="55">
        <v>2</v>
      </c>
      <c r="Z66" s="55">
        <v>2</v>
      </c>
      <c r="AA66" s="55"/>
      <c r="AB66" s="55"/>
      <c r="AG66" t="str">
        <f t="shared" ref="AG66:AG128" si="28">A66</f>
        <v>Brunswick</v>
      </c>
      <c r="AH66" t="s">
        <v>161</v>
      </c>
      <c r="AI66">
        <v>1</v>
      </c>
      <c r="AK66">
        <v>2</v>
      </c>
      <c r="AL66" s="95">
        <v>23</v>
      </c>
      <c r="AM66" s="97">
        <v>5</v>
      </c>
      <c r="AN66" s="97">
        <v>15</v>
      </c>
      <c r="AO66" s="100">
        <v>8430</v>
      </c>
      <c r="AP66" s="100">
        <f t="shared" ref="AP66:AP128" si="29">AL66*1000+AM66</f>
        <v>23005</v>
      </c>
      <c r="AQ66" t="s">
        <v>298</v>
      </c>
      <c r="AR66">
        <f t="shared" ref="AR66:AR128" si="30">AL66*100000+AO66</f>
        <v>2308430</v>
      </c>
      <c r="AS66" s="1">
        <v>152</v>
      </c>
      <c r="AU66" s="1"/>
      <c r="AW66" s="55">
        <v>4</v>
      </c>
      <c r="AX66" s="124"/>
    </row>
    <row r="67" spans="1:50" ht="13" hidden="1" customHeight="1" outlineLevel="1">
      <c r="A67" t="s">
        <v>339</v>
      </c>
      <c r="B67" s="9" t="s">
        <v>2133</v>
      </c>
      <c r="C67" s="1">
        <f t="shared" si="22"/>
        <v>894</v>
      </c>
      <c r="D67" s="7">
        <f>IF(N67&gt;0, RANK(N67,(N67:P67,Q67:AE67)),0)</f>
        <v>2</v>
      </c>
      <c r="E67" s="7">
        <f>IF(O67&gt;0,RANK(O67,(N67:P67,Q67:AE67)),0)</f>
        <v>1</v>
      </c>
      <c r="F67" s="7">
        <f t="shared" si="23"/>
        <v>0</v>
      </c>
      <c r="G67" s="1">
        <f t="shared" si="20"/>
        <v>440</v>
      </c>
      <c r="H67" s="2">
        <f t="shared" si="21"/>
        <v>0.49217002237136465</v>
      </c>
      <c r="I67" s="8"/>
      <c r="J67" s="2">
        <f t="shared" si="24"/>
        <v>0.25391498881431768</v>
      </c>
      <c r="K67" s="2">
        <f t="shared" si="25"/>
        <v>0.74608501118568238</v>
      </c>
      <c r="L67" s="2">
        <f t="shared" si="26"/>
        <v>0</v>
      </c>
      <c r="M67" s="2">
        <f t="shared" si="27"/>
        <v>-1.1102230246251565E-16</v>
      </c>
      <c r="N67" s="55">
        <v>227</v>
      </c>
      <c r="O67" s="55">
        <v>667</v>
      </c>
      <c r="T67" s="59"/>
      <c r="X67" s="55">
        <f t="shared" si="11"/>
        <v>0</v>
      </c>
      <c r="Y67" s="55">
        <v>0</v>
      </c>
      <c r="Z67" s="55">
        <v>0</v>
      </c>
      <c r="AA67" s="55"/>
      <c r="AB67" s="55"/>
      <c r="AG67" t="str">
        <f t="shared" si="28"/>
        <v>Buckfield</v>
      </c>
      <c r="AH67" t="s">
        <v>149</v>
      </c>
      <c r="AI67">
        <v>2</v>
      </c>
      <c r="AK67">
        <v>2</v>
      </c>
      <c r="AL67" s="95">
        <v>23</v>
      </c>
      <c r="AM67" s="97">
        <v>17</v>
      </c>
      <c r="AN67" s="97">
        <v>20</v>
      </c>
      <c r="AO67" s="100">
        <v>8710</v>
      </c>
      <c r="AP67" s="100">
        <f t="shared" si="29"/>
        <v>23017</v>
      </c>
      <c r="AQ67" t="s">
        <v>298</v>
      </c>
      <c r="AR67">
        <f t="shared" si="30"/>
        <v>2308710</v>
      </c>
      <c r="AS67" s="1">
        <v>26</v>
      </c>
      <c r="AU67" s="1"/>
      <c r="AW67" s="55">
        <v>0</v>
      </c>
      <c r="AX67" s="124"/>
    </row>
    <row r="68" spans="1:50" ht="13" hidden="1" customHeight="1" outlineLevel="1">
      <c r="A68" t="s">
        <v>2179</v>
      </c>
      <c r="B68" s="9" t="s">
        <v>2133</v>
      </c>
      <c r="C68" s="1">
        <f t="shared" si="22"/>
        <v>2013</v>
      </c>
      <c r="D68" s="7">
        <f>IF(N68&gt;0, RANK(N68,(N68:P68,Q68:AE68)),0)</f>
        <v>2</v>
      </c>
      <c r="E68" s="7">
        <f>IF(O68&gt;0,RANK(O68,(N68:P68,Q68:AE68)),0)</f>
        <v>1</v>
      </c>
      <c r="F68" s="7">
        <f t="shared" si="23"/>
        <v>0</v>
      </c>
      <c r="G68" s="1">
        <f t="shared" si="20"/>
        <v>919</v>
      </c>
      <c r="H68" s="2">
        <f t="shared" si="21"/>
        <v>0.45653253849975162</v>
      </c>
      <c r="I68" s="8"/>
      <c r="J68" s="2">
        <f t="shared" si="24"/>
        <v>0.27173373075012419</v>
      </c>
      <c r="K68" s="2">
        <f t="shared" si="25"/>
        <v>0.72826626924987581</v>
      </c>
      <c r="L68" s="2">
        <f t="shared" si="26"/>
        <v>0</v>
      </c>
      <c r="M68" s="2">
        <f t="shared" si="27"/>
        <v>0</v>
      </c>
      <c r="N68" s="55">
        <v>547</v>
      </c>
      <c r="O68" s="55">
        <v>1466</v>
      </c>
      <c r="T68" s="59"/>
      <c r="X68" s="55">
        <f t="shared" ref="X68:X131" si="31">AW68-SUM(Y68:Z68)</f>
        <v>0</v>
      </c>
      <c r="Y68" s="55">
        <v>0</v>
      </c>
      <c r="Z68" s="55">
        <v>0</v>
      </c>
      <c r="AA68" s="55"/>
      <c r="AB68" s="55"/>
      <c r="AG68" t="str">
        <f t="shared" si="28"/>
        <v>Bucksport</v>
      </c>
      <c r="AH68" t="s">
        <v>12</v>
      </c>
      <c r="AI68">
        <v>2</v>
      </c>
      <c r="AK68">
        <v>2</v>
      </c>
      <c r="AL68" s="95">
        <v>23</v>
      </c>
      <c r="AM68" s="97">
        <v>9</v>
      </c>
      <c r="AN68" s="97">
        <v>35</v>
      </c>
      <c r="AO68" s="100">
        <v>8815</v>
      </c>
      <c r="AP68" s="100">
        <f t="shared" si="29"/>
        <v>23009</v>
      </c>
      <c r="AQ68" t="s">
        <v>298</v>
      </c>
      <c r="AR68">
        <f t="shared" si="30"/>
        <v>2308815</v>
      </c>
      <c r="AS68" s="1">
        <v>55</v>
      </c>
      <c r="AU68" s="1"/>
      <c r="AW68" s="55">
        <v>0</v>
      </c>
      <c r="AX68" s="124"/>
    </row>
    <row r="69" spans="1:50" ht="13" hidden="1" customHeight="1" outlineLevel="1">
      <c r="A69" t="s">
        <v>1146</v>
      </c>
      <c r="B69" s="9" t="s">
        <v>2133</v>
      </c>
      <c r="C69" s="1">
        <f t="shared" si="22"/>
        <v>146</v>
      </c>
      <c r="D69" s="7">
        <f>IF(N69&gt;0, RANK(N69,(N69:P69,Q69:AE69)),0)</f>
        <v>2</v>
      </c>
      <c r="E69" s="7">
        <f>IF(O69&gt;0,RANK(O69,(N69:P69,Q69:AE69)),0)</f>
        <v>1</v>
      </c>
      <c r="F69" s="7">
        <f t="shared" si="23"/>
        <v>0</v>
      </c>
      <c r="G69" s="1">
        <f t="shared" si="20"/>
        <v>80</v>
      </c>
      <c r="H69" s="2">
        <f t="shared" si="21"/>
        <v>0.54794520547945202</v>
      </c>
      <c r="I69" s="8"/>
      <c r="J69" s="2">
        <f t="shared" si="24"/>
        <v>0.22602739726027396</v>
      </c>
      <c r="K69" s="2">
        <f t="shared" si="25"/>
        <v>0.77397260273972601</v>
      </c>
      <c r="L69" s="2">
        <f t="shared" si="26"/>
        <v>0</v>
      </c>
      <c r="M69" s="2">
        <f t="shared" si="27"/>
        <v>0</v>
      </c>
      <c r="N69" s="55">
        <v>33</v>
      </c>
      <c r="O69" s="55">
        <v>113</v>
      </c>
      <c r="T69" s="59"/>
      <c r="X69" s="55">
        <f t="shared" si="31"/>
        <v>0</v>
      </c>
      <c r="Y69" s="55">
        <v>0</v>
      </c>
      <c r="Z69" s="55">
        <v>0</v>
      </c>
      <c r="AA69" s="55"/>
      <c r="AB69" s="55"/>
      <c r="AG69" t="str">
        <f t="shared" si="28"/>
        <v>Burlington</v>
      </c>
      <c r="AH69" t="s">
        <v>1379</v>
      </c>
      <c r="AI69">
        <v>2</v>
      </c>
      <c r="AK69">
        <v>2</v>
      </c>
      <c r="AL69" s="95">
        <v>23</v>
      </c>
      <c r="AM69" s="97">
        <v>19</v>
      </c>
      <c r="AN69" s="97">
        <v>30</v>
      </c>
      <c r="AO69" s="100">
        <v>9200</v>
      </c>
      <c r="AP69" s="100">
        <f t="shared" si="29"/>
        <v>23019</v>
      </c>
      <c r="AQ69" t="s">
        <v>298</v>
      </c>
      <c r="AR69">
        <f t="shared" si="30"/>
        <v>2309200</v>
      </c>
      <c r="AS69" s="1">
        <v>5</v>
      </c>
      <c r="AU69" s="1"/>
      <c r="AW69" s="55">
        <v>0</v>
      </c>
      <c r="AX69" s="124"/>
    </row>
    <row r="70" spans="1:50" ht="13" hidden="1" customHeight="1" outlineLevel="1">
      <c r="A70" t="s">
        <v>301</v>
      </c>
      <c r="B70" s="9" t="s">
        <v>2133</v>
      </c>
      <c r="C70" s="1">
        <f t="shared" si="22"/>
        <v>521</v>
      </c>
      <c r="D70" s="7">
        <f>IF(N70&gt;0, RANK(N70,(N70:P70,Q70:AE70)),0)</f>
        <v>2</v>
      </c>
      <c r="E70" s="7">
        <f>IF(O70&gt;0,RANK(O70,(N70:P70,Q70:AE70)),0)</f>
        <v>1</v>
      </c>
      <c r="F70" s="7">
        <f t="shared" si="23"/>
        <v>0</v>
      </c>
      <c r="G70" s="1">
        <f t="shared" si="20"/>
        <v>243</v>
      </c>
      <c r="H70" s="2">
        <f t="shared" si="21"/>
        <v>0.46641074856046066</v>
      </c>
      <c r="I70" s="8"/>
      <c r="J70" s="2">
        <f t="shared" si="24"/>
        <v>0.2667946257197697</v>
      </c>
      <c r="K70" s="2">
        <f t="shared" si="25"/>
        <v>0.73320537428023036</v>
      </c>
      <c r="L70" s="2">
        <f t="shared" si="26"/>
        <v>0</v>
      </c>
      <c r="M70" s="2">
        <f t="shared" si="27"/>
        <v>-1.1102230246251565E-16</v>
      </c>
      <c r="N70" s="55">
        <v>139</v>
      </c>
      <c r="O70" s="55">
        <v>382</v>
      </c>
      <c r="T70" s="59"/>
      <c r="X70" s="55">
        <f t="shared" si="31"/>
        <v>0</v>
      </c>
      <c r="Y70" s="55">
        <v>0</v>
      </c>
      <c r="Z70" s="55">
        <v>0</v>
      </c>
      <c r="AA70" s="55"/>
      <c r="AB70" s="55"/>
      <c r="AG70" t="str">
        <f t="shared" si="28"/>
        <v>Burnham</v>
      </c>
      <c r="AH70" t="s">
        <v>119</v>
      </c>
      <c r="AI70">
        <v>2</v>
      </c>
      <c r="AK70">
        <v>2</v>
      </c>
      <c r="AL70" s="95">
        <v>23</v>
      </c>
      <c r="AM70" s="97">
        <v>27</v>
      </c>
      <c r="AN70" s="97">
        <v>20</v>
      </c>
      <c r="AO70" s="100">
        <v>9270</v>
      </c>
      <c r="AP70" s="100">
        <f t="shared" si="29"/>
        <v>23027</v>
      </c>
      <c r="AQ70" t="s">
        <v>298</v>
      </c>
      <c r="AR70">
        <f t="shared" si="30"/>
        <v>2309270</v>
      </c>
      <c r="AS70" s="1">
        <v>11</v>
      </c>
      <c r="AU70" s="1"/>
      <c r="AW70" s="55">
        <v>0</v>
      </c>
      <c r="AX70" s="124"/>
    </row>
    <row r="71" spans="1:50" ht="13" hidden="1" customHeight="1" outlineLevel="1">
      <c r="A71" t="s">
        <v>786</v>
      </c>
      <c r="B71" s="9" t="s">
        <v>2133</v>
      </c>
      <c r="C71" s="1">
        <f t="shared" si="22"/>
        <v>3914</v>
      </c>
      <c r="D71" s="7">
        <f>IF(N71&gt;0, RANK(N71,(N71:P71,Q71:AE71)),0)</f>
        <v>2</v>
      </c>
      <c r="E71" s="7">
        <f>IF(O71&gt;0,RANK(O71,(N71:P71,Q71:AE71)),0)</f>
        <v>1</v>
      </c>
      <c r="F71" s="7">
        <f t="shared" si="23"/>
        <v>0</v>
      </c>
      <c r="G71" s="1">
        <f t="shared" si="20"/>
        <v>1942</v>
      </c>
      <c r="H71" s="2">
        <f t="shared" si="21"/>
        <v>0.49616760347470618</v>
      </c>
      <c r="I71" s="8"/>
      <c r="J71" s="2">
        <f t="shared" si="24"/>
        <v>0.25166070516096067</v>
      </c>
      <c r="K71" s="2">
        <f t="shared" si="25"/>
        <v>0.74782830863566685</v>
      </c>
      <c r="L71" s="2">
        <f t="shared" si="26"/>
        <v>0</v>
      </c>
      <c r="M71" s="2">
        <f t="shared" si="27"/>
        <v>5.1098620337242107E-4</v>
      </c>
      <c r="N71" s="55">
        <v>985</v>
      </c>
      <c r="O71" s="55">
        <v>2927</v>
      </c>
      <c r="T71" s="59"/>
      <c r="X71" s="55">
        <f t="shared" si="31"/>
        <v>0</v>
      </c>
      <c r="Y71" s="55">
        <v>0</v>
      </c>
      <c r="Z71" s="55">
        <v>2</v>
      </c>
      <c r="AA71" s="55"/>
      <c r="AB71" s="55"/>
      <c r="AG71" t="str">
        <f t="shared" si="28"/>
        <v>Buxton</v>
      </c>
      <c r="AH71" t="s">
        <v>740</v>
      </c>
      <c r="AI71">
        <v>1</v>
      </c>
      <c r="AK71">
        <v>2</v>
      </c>
      <c r="AL71" s="95">
        <v>23</v>
      </c>
      <c r="AM71" s="97">
        <v>31</v>
      </c>
      <c r="AN71" s="97">
        <v>30</v>
      </c>
      <c r="AO71" s="100">
        <v>9410</v>
      </c>
      <c r="AP71" s="100">
        <f t="shared" si="29"/>
        <v>23031</v>
      </c>
      <c r="AQ71" t="s">
        <v>298</v>
      </c>
      <c r="AR71">
        <f t="shared" si="30"/>
        <v>2309410</v>
      </c>
      <c r="AS71" s="1">
        <v>81</v>
      </c>
      <c r="AU71" s="1"/>
      <c r="AW71" s="55">
        <v>2</v>
      </c>
      <c r="AX71" s="124"/>
    </row>
    <row r="72" spans="1:50" ht="13" hidden="1" customHeight="1" outlineLevel="1">
      <c r="A72" t="s">
        <v>862</v>
      </c>
      <c r="B72" s="9" t="s">
        <v>2133</v>
      </c>
      <c r="C72" s="1">
        <f t="shared" si="22"/>
        <v>82</v>
      </c>
      <c r="D72" s="7">
        <f>IF(N72&gt;0, RANK(N72,(N72:P72,Q72:AE72)),0)</f>
        <v>2</v>
      </c>
      <c r="E72" s="7">
        <f>IF(O72&gt;0,RANK(O72,(N72:P72,Q72:AE72)),0)</f>
        <v>1</v>
      </c>
      <c r="F72" s="7">
        <f t="shared" si="23"/>
        <v>0</v>
      </c>
      <c r="G72" s="1">
        <f t="shared" si="20"/>
        <v>40</v>
      </c>
      <c r="H72" s="2">
        <f t="shared" si="21"/>
        <v>0.48780487804878048</v>
      </c>
      <c r="I72" s="8"/>
      <c r="J72" s="2">
        <f t="shared" si="24"/>
        <v>0.25609756097560976</v>
      </c>
      <c r="K72" s="2">
        <f t="shared" si="25"/>
        <v>0.74390243902439024</v>
      </c>
      <c r="L72" s="2">
        <f t="shared" si="26"/>
        <v>0</v>
      </c>
      <c r="M72" s="2">
        <f t="shared" si="27"/>
        <v>0</v>
      </c>
      <c r="N72" s="55">
        <v>21</v>
      </c>
      <c r="O72" s="55">
        <v>61</v>
      </c>
      <c r="T72" s="59"/>
      <c r="X72" s="55">
        <f t="shared" si="31"/>
        <v>0</v>
      </c>
      <c r="Y72" s="55">
        <v>0</v>
      </c>
      <c r="Z72" s="55">
        <v>0</v>
      </c>
      <c r="AA72" s="55"/>
      <c r="AB72" s="55"/>
      <c r="AG72" t="str">
        <f t="shared" si="28"/>
        <v>Byron</v>
      </c>
      <c r="AH72" t="s">
        <v>149</v>
      </c>
      <c r="AI72">
        <v>2</v>
      </c>
      <c r="AK72">
        <v>2</v>
      </c>
      <c r="AL72" s="95">
        <v>23</v>
      </c>
      <c r="AM72" s="97">
        <v>17</v>
      </c>
      <c r="AN72" s="97">
        <v>25</v>
      </c>
      <c r="AO72" s="100">
        <v>9550</v>
      </c>
      <c r="AP72" s="100">
        <f t="shared" si="29"/>
        <v>23017</v>
      </c>
      <c r="AQ72" t="s">
        <v>298</v>
      </c>
      <c r="AR72">
        <f t="shared" si="30"/>
        <v>2309550</v>
      </c>
      <c r="AS72" s="1">
        <v>2</v>
      </c>
      <c r="AU72" s="1"/>
      <c r="AW72" s="55">
        <v>0</v>
      </c>
      <c r="AX72" s="124"/>
    </row>
    <row r="73" spans="1:50" ht="13" hidden="1" customHeight="1" outlineLevel="1">
      <c r="A73" t="s">
        <v>70</v>
      </c>
      <c r="B73" s="9" t="s">
        <v>2133</v>
      </c>
      <c r="C73" s="1">
        <f t="shared" si="22"/>
        <v>1195</v>
      </c>
      <c r="D73" s="7">
        <f>IF(N73&gt;0, RANK(N73,(N73:P73,Q73:AE73)),0)</f>
        <v>2</v>
      </c>
      <c r="E73" s="7">
        <f>IF(O73&gt;0,RANK(O73,(N73:P73,Q73:AE73)),0)</f>
        <v>1</v>
      </c>
      <c r="F73" s="7">
        <f t="shared" si="23"/>
        <v>0</v>
      </c>
      <c r="G73" s="1">
        <f t="shared" si="20"/>
        <v>590</v>
      </c>
      <c r="H73" s="2">
        <f t="shared" si="21"/>
        <v>0.49372384937238495</v>
      </c>
      <c r="I73" s="8"/>
      <c r="J73" s="2">
        <f t="shared" si="24"/>
        <v>0.25271966527196654</v>
      </c>
      <c r="K73" s="2">
        <f t="shared" si="25"/>
        <v>0.74644351464435144</v>
      </c>
      <c r="L73" s="2">
        <f t="shared" si="26"/>
        <v>0</v>
      </c>
      <c r="M73" s="2">
        <f t="shared" si="27"/>
        <v>8.3682008368202165E-4</v>
      </c>
      <c r="N73" s="55">
        <v>302</v>
      </c>
      <c r="O73" s="55">
        <v>892</v>
      </c>
      <c r="T73" s="59"/>
      <c r="X73" s="55">
        <f t="shared" si="31"/>
        <v>0</v>
      </c>
      <c r="Y73" s="55">
        <v>0</v>
      </c>
      <c r="Z73" s="55">
        <v>1</v>
      </c>
      <c r="AA73" s="55"/>
      <c r="AB73" s="55"/>
      <c r="AG73" t="str">
        <f t="shared" si="28"/>
        <v>Calais</v>
      </c>
      <c r="AH73" t="s">
        <v>1864</v>
      </c>
      <c r="AI73">
        <v>2</v>
      </c>
      <c r="AK73">
        <v>2</v>
      </c>
      <c r="AL73" s="95">
        <v>23</v>
      </c>
      <c r="AM73" s="97">
        <v>29</v>
      </c>
      <c r="AN73" s="97">
        <v>30</v>
      </c>
      <c r="AO73" s="100">
        <v>9585</v>
      </c>
      <c r="AP73" s="100">
        <f t="shared" si="29"/>
        <v>23029</v>
      </c>
      <c r="AQ73" t="s">
        <v>1943</v>
      </c>
      <c r="AR73">
        <f t="shared" si="30"/>
        <v>2309585</v>
      </c>
      <c r="AS73" s="1">
        <v>26</v>
      </c>
      <c r="AU73" s="1"/>
      <c r="AW73" s="55">
        <v>1</v>
      </c>
      <c r="AX73" s="124"/>
    </row>
    <row r="74" spans="1:50" ht="13" hidden="1" customHeight="1" outlineLevel="1">
      <c r="A74" t="s">
        <v>1440</v>
      </c>
      <c r="B74" s="9" t="s">
        <v>2133</v>
      </c>
      <c r="C74" s="1">
        <f t="shared" si="22"/>
        <v>212</v>
      </c>
      <c r="D74" s="7">
        <f>IF(N74&gt;0, RANK(N74,(N74:P74,Q74:AE74)),0)</f>
        <v>2</v>
      </c>
      <c r="E74" s="7">
        <f>IF(O74&gt;0,RANK(O74,(N74:P74,Q74:AE74)),0)</f>
        <v>1</v>
      </c>
      <c r="F74" s="7">
        <f t="shared" si="23"/>
        <v>0</v>
      </c>
      <c r="G74" s="1">
        <f t="shared" si="20"/>
        <v>144</v>
      </c>
      <c r="H74" s="2">
        <f t="shared" si="21"/>
        <v>0.67924528301886788</v>
      </c>
      <c r="I74" s="8"/>
      <c r="J74" s="2">
        <f t="shared" si="24"/>
        <v>0.16037735849056603</v>
      </c>
      <c r="K74" s="2">
        <f t="shared" si="25"/>
        <v>0.839622641509434</v>
      </c>
      <c r="L74" s="2">
        <f t="shared" si="26"/>
        <v>0</v>
      </c>
      <c r="M74" s="2">
        <f t="shared" si="27"/>
        <v>0</v>
      </c>
      <c r="N74" s="55">
        <v>34</v>
      </c>
      <c r="O74" s="55">
        <v>178</v>
      </c>
      <c r="T74" s="59"/>
      <c r="X74" s="55">
        <f t="shared" si="31"/>
        <v>0</v>
      </c>
      <c r="Y74" s="55">
        <v>0</v>
      </c>
      <c r="Z74" s="55">
        <v>0</v>
      </c>
      <c r="AA74" s="55"/>
      <c r="AB74" s="55"/>
      <c r="AG74" t="str">
        <f t="shared" si="28"/>
        <v>Cambridge</v>
      </c>
      <c r="AH74" t="s">
        <v>1816</v>
      </c>
      <c r="AI74">
        <v>2</v>
      </c>
      <c r="AK74">
        <v>2</v>
      </c>
      <c r="AL74" s="95">
        <v>23</v>
      </c>
      <c r="AM74" s="97">
        <v>25</v>
      </c>
      <c r="AN74" s="97">
        <v>25</v>
      </c>
      <c r="AO74" s="100">
        <v>9655</v>
      </c>
      <c r="AP74" s="100">
        <f t="shared" si="29"/>
        <v>23025</v>
      </c>
      <c r="AQ74" t="s">
        <v>298</v>
      </c>
      <c r="AR74">
        <f t="shared" si="30"/>
        <v>2309655</v>
      </c>
      <c r="AS74" s="1">
        <v>9</v>
      </c>
      <c r="AU74" s="1"/>
      <c r="AW74" s="55">
        <v>0</v>
      </c>
      <c r="AX74" s="124"/>
    </row>
    <row r="75" spans="1:50" ht="13" hidden="1" customHeight="1" outlineLevel="1">
      <c r="A75" t="s">
        <v>1810</v>
      </c>
      <c r="B75" s="9" t="s">
        <v>2133</v>
      </c>
      <c r="C75" s="1">
        <f t="shared" si="22"/>
        <v>2806</v>
      </c>
      <c r="D75" s="7">
        <f>IF(N75&gt;0, RANK(N75,(N75:P75,Q75:AE75)),0)</f>
        <v>2</v>
      </c>
      <c r="E75" s="7">
        <f>IF(O75&gt;0,RANK(O75,(N75:P75,Q75:AE75)),0)</f>
        <v>1</v>
      </c>
      <c r="F75" s="7">
        <f t="shared" si="23"/>
        <v>0</v>
      </c>
      <c r="G75" s="1">
        <f t="shared" si="20"/>
        <v>44</v>
      </c>
      <c r="H75" s="2">
        <f t="shared" si="21"/>
        <v>1.5680684248039915E-2</v>
      </c>
      <c r="I75" s="8"/>
      <c r="J75" s="2">
        <f t="shared" si="24"/>
        <v>0.49215965787598004</v>
      </c>
      <c r="K75" s="2">
        <f t="shared" si="25"/>
        <v>0.50784034212401996</v>
      </c>
      <c r="L75" s="2">
        <f t="shared" si="26"/>
        <v>0</v>
      </c>
      <c r="M75" s="2">
        <f t="shared" si="27"/>
        <v>0</v>
      </c>
      <c r="N75" s="55">
        <v>1381</v>
      </c>
      <c r="O75" s="55">
        <v>1425</v>
      </c>
      <c r="T75" s="59"/>
      <c r="X75" s="55">
        <f t="shared" si="31"/>
        <v>0</v>
      </c>
      <c r="Y75" s="55">
        <v>0</v>
      </c>
      <c r="Z75" s="55">
        <v>0</v>
      </c>
      <c r="AA75" s="55"/>
      <c r="AB75" s="55"/>
      <c r="AG75" t="str">
        <f t="shared" si="28"/>
        <v>Camden</v>
      </c>
      <c r="AH75" t="s">
        <v>2526</v>
      </c>
      <c r="AI75">
        <v>1</v>
      </c>
      <c r="AK75">
        <v>2</v>
      </c>
      <c r="AL75" s="95">
        <v>23</v>
      </c>
      <c r="AM75" s="97">
        <v>13</v>
      </c>
      <c r="AN75" s="97">
        <v>10</v>
      </c>
      <c r="AO75" s="100">
        <v>9725</v>
      </c>
      <c r="AP75" s="100">
        <f t="shared" si="29"/>
        <v>23013</v>
      </c>
      <c r="AQ75" t="s">
        <v>298</v>
      </c>
      <c r="AR75">
        <f t="shared" si="30"/>
        <v>2309725</v>
      </c>
      <c r="AS75" s="1">
        <v>63</v>
      </c>
      <c r="AU75" s="1"/>
      <c r="AW75" s="55">
        <v>0</v>
      </c>
      <c r="AX75" s="124"/>
    </row>
    <row r="76" spans="1:50" ht="13" hidden="1" customHeight="1" outlineLevel="1">
      <c r="A76" t="s">
        <v>1245</v>
      </c>
      <c r="B76" s="9" t="s">
        <v>2133</v>
      </c>
      <c r="C76" s="1">
        <f t="shared" si="22"/>
        <v>913</v>
      </c>
      <c r="D76" s="7">
        <f>IF(N76&gt;0, RANK(N76,(N76:P76,Q76:AE76)),0)</f>
        <v>2</v>
      </c>
      <c r="E76" s="7">
        <f>IF(O76&gt;0,RANK(O76,(N76:P76,Q76:AE76)),0)</f>
        <v>1</v>
      </c>
      <c r="F76" s="7">
        <f t="shared" si="23"/>
        <v>0</v>
      </c>
      <c r="G76" s="1">
        <f t="shared" si="20"/>
        <v>333</v>
      </c>
      <c r="H76" s="2">
        <f t="shared" si="21"/>
        <v>0.36473165388828038</v>
      </c>
      <c r="I76" s="8"/>
      <c r="J76" s="2">
        <f t="shared" si="24"/>
        <v>0.31763417305585978</v>
      </c>
      <c r="K76" s="2">
        <f t="shared" si="25"/>
        <v>0.68236582694414016</v>
      </c>
      <c r="L76" s="2">
        <f t="shared" si="26"/>
        <v>0</v>
      </c>
      <c r="M76" s="2">
        <f t="shared" si="27"/>
        <v>0</v>
      </c>
      <c r="N76" s="55">
        <v>290</v>
      </c>
      <c r="O76" s="55">
        <v>623</v>
      </c>
      <c r="T76" s="59"/>
      <c r="X76" s="55">
        <f t="shared" si="31"/>
        <v>0</v>
      </c>
      <c r="Y76" s="55">
        <v>0</v>
      </c>
      <c r="Z76" s="55">
        <v>0</v>
      </c>
      <c r="AA76" s="55"/>
      <c r="AB76" s="55"/>
      <c r="AG76" t="str">
        <f t="shared" si="28"/>
        <v>Canaan</v>
      </c>
      <c r="AH76" t="s">
        <v>1816</v>
      </c>
      <c r="AI76">
        <v>2</v>
      </c>
      <c r="AK76">
        <v>2</v>
      </c>
      <c r="AL76" s="95">
        <v>23</v>
      </c>
      <c r="AM76" s="97">
        <v>25</v>
      </c>
      <c r="AN76" s="97">
        <v>30</v>
      </c>
      <c r="AO76" s="100">
        <v>9935</v>
      </c>
      <c r="AP76" s="100">
        <f t="shared" si="29"/>
        <v>23025</v>
      </c>
      <c r="AQ76" t="s">
        <v>298</v>
      </c>
      <c r="AR76">
        <f t="shared" si="30"/>
        <v>2309935</v>
      </c>
      <c r="AS76" s="1">
        <v>24</v>
      </c>
      <c r="AU76" s="1"/>
      <c r="AW76" s="55">
        <v>0</v>
      </c>
      <c r="AX76" s="124"/>
    </row>
    <row r="77" spans="1:50" ht="13" hidden="1" customHeight="1" outlineLevel="1">
      <c r="A77" t="s">
        <v>844</v>
      </c>
      <c r="B77" s="9" t="s">
        <v>2133</v>
      </c>
      <c r="C77" s="1">
        <f t="shared" si="22"/>
        <v>437</v>
      </c>
      <c r="D77" s="7">
        <f>IF(N77&gt;0, RANK(N77,(N77:P77,Q77:AE77)),0)</f>
        <v>2</v>
      </c>
      <c r="E77" s="7">
        <f>IF(O77&gt;0,RANK(O77,(N77:P77,Q77:AE77)),0)</f>
        <v>1</v>
      </c>
      <c r="F77" s="7">
        <f t="shared" si="23"/>
        <v>0</v>
      </c>
      <c r="G77" s="1">
        <f t="shared" si="20"/>
        <v>195</v>
      </c>
      <c r="H77" s="2">
        <f t="shared" si="21"/>
        <v>0.44622425629290619</v>
      </c>
      <c r="I77" s="8"/>
      <c r="J77" s="2">
        <f t="shared" si="24"/>
        <v>0.27688787185354691</v>
      </c>
      <c r="K77" s="2">
        <f t="shared" si="25"/>
        <v>0.72311212814645309</v>
      </c>
      <c r="L77" s="2">
        <f t="shared" si="26"/>
        <v>0</v>
      </c>
      <c r="M77" s="2">
        <f t="shared" si="27"/>
        <v>0</v>
      </c>
      <c r="N77" s="55">
        <v>121</v>
      </c>
      <c r="O77" s="55">
        <v>316</v>
      </c>
      <c r="T77" s="59"/>
      <c r="X77" s="55">
        <f t="shared" si="31"/>
        <v>0</v>
      </c>
      <c r="Y77" s="55">
        <v>0</v>
      </c>
      <c r="Z77" s="55">
        <v>0</v>
      </c>
      <c r="AA77" s="55"/>
      <c r="AB77" s="55"/>
      <c r="AG77" t="str">
        <f t="shared" si="28"/>
        <v>Canton</v>
      </c>
      <c r="AH77" t="s">
        <v>149</v>
      </c>
      <c r="AI77">
        <v>2</v>
      </c>
      <c r="AK77">
        <v>2</v>
      </c>
      <c r="AL77" s="95">
        <v>23</v>
      </c>
      <c r="AM77" s="97">
        <v>17</v>
      </c>
      <c r="AN77" s="97">
        <v>30</v>
      </c>
      <c r="AO77" s="100">
        <v>10005</v>
      </c>
      <c r="AP77" s="100">
        <f t="shared" si="29"/>
        <v>23017</v>
      </c>
      <c r="AQ77" t="s">
        <v>298</v>
      </c>
      <c r="AR77">
        <f t="shared" si="30"/>
        <v>2310005</v>
      </c>
      <c r="AS77" s="1">
        <v>12</v>
      </c>
      <c r="AU77" s="1"/>
      <c r="AW77" s="55">
        <v>0</v>
      </c>
      <c r="AX77" s="124"/>
    </row>
    <row r="78" spans="1:50" ht="13" hidden="1" customHeight="1" outlineLevel="1">
      <c r="A78" t="s">
        <v>1902</v>
      </c>
      <c r="B78" s="9" t="s">
        <v>2133</v>
      </c>
      <c r="C78" s="1">
        <f t="shared" si="22"/>
        <v>5501</v>
      </c>
      <c r="D78" s="7">
        <f>IF(N78&gt;0, RANK(N78,(N78:P78,Q78:AE78)),0)</f>
        <v>2</v>
      </c>
      <c r="E78" s="7">
        <f>IF(O78&gt;0,RANK(O78,(N78:P78,Q78:AE78)),0)</f>
        <v>1</v>
      </c>
      <c r="F78" s="7">
        <f t="shared" si="23"/>
        <v>0</v>
      </c>
      <c r="G78" s="1">
        <f t="shared" si="20"/>
        <v>1113</v>
      </c>
      <c r="H78" s="2">
        <f t="shared" si="21"/>
        <v>0.20232684966369752</v>
      </c>
      <c r="I78" s="8"/>
      <c r="J78" s="2">
        <f t="shared" si="24"/>
        <v>0.39883657516815124</v>
      </c>
      <c r="K78" s="2">
        <f t="shared" si="25"/>
        <v>0.6011634248318487</v>
      </c>
      <c r="L78" s="2">
        <f t="shared" si="26"/>
        <v>0</v>
      </c>
      <c r="M78" s="2">
        <f t="shared" si="27"/>
        <v>0</v>
      </c>
      <c r="N78" s="55">
        <v>2194</v>
      </c>
      <c r="O78" s="55">
        <v>3307</v>
      </c>
      <c r="T78" s="59"/>
      <c r="X78" s="55">
        <f t="shared" si="31"/>
        <v>0</v>
      </c>
      <c r="Y78" s="55">
        <v>0</v>
      </c>
      <c r="Z78" s="55">
        <v>0</v>
      </c>
      <c r="AA78" s="55"/>
      <c r="AB78" s="55"/>
      <c r="AG78" t="str">
        <f t="shared" si="28"/>
        <v>Cape Elizabeth</v>
      </c>
      <c r="AH78" t="s">
        <v>161</v>
      </c>
      <c r="AI78">
        <v>1</v>
      </c>
      <c r="AK78">
        <v>2</v>
      </c>
      <c r="AL78" s="95">
        <v>23</v>
      </c>
      <c r="AM78" s="97">
        <v>5</v>
      </c>
      <c r="AN78" s="97">
        <v>20</v>
      </c>
      <c r="AO78" s="100">
        <v>10180</v>
      </c>
      <c r="AP78" s="100">
        <f t="shared" si="29"/>
        <v>23005</v>
      </c>
      <c r="AQ78" t="s">
        <v>298</v>
      </c>
      <c r="AR78">
        <f t="shared" si="30"/>
        <v>2310180</v>
      </c>
      <c r="AS78" s="1">
        <v>81</v>
      </c>
      <c r="AU78" s="1"/>
      <c r="AW78" s="55">
        <v>0</v>
      </c>
      <c r="AX78" s="124"/>
    </row>
    <row r="79" spans="1:50" ht="13" hidden="1" customHeight="1" outlineLevel="1">
      <c r="A79" t="s">
        <v>1164</v>
      </c>
      <c r="B79" s="9" t="s">
        <v>2133</v>
      </c>
      <c r="C79" s="1">
        <f t="shared" si="22"/>
        <v>46</v>
      </c>
      <c r="D79" s="7">
        <f>IF(N79&gt;0, RANK(N79,(N79:P79,Q79:AE79)),0)</f>
        <v>2</v>
      </c>
      <c r="E79" s="7">
        <f>IF(O79&gt;0,RANK(O79,(N79:P79,Q79:AE79)),0)</f>
        <v>1</v>
      </c>
      <c r="F79" s="7">
        <f t="shared" si="23"/>
        <v>0</v>
      </c>
      <c r="G79" s="1">
        <f t="shared" si="20"/>
        <v>40</v>
      </c>
      <c r="H79" s="2">
        <f t="shared" si="21"/>
        <v>0.86956521739130432</v>
      </c>
      <c r="I79" s="8"/>
      <c r="J79" s="2">
        <f t="shared" si="24"/>
        <v>6.5217391304347824E-2</v>
      </c>
      <c r="K79" s="2">
        <f t="shared" si="25"/>
        <v>0.93478260869565222</v>
      </c>
      <c r="L79" s="2">
        <f t="shared" si="26"/>
        <v>0</v>
      </c>
      <c r="M79" s="2">
        <f t="shared" si="27"/>
        <v>0</v>
      </c>
      <c r="N79" s="55">
        <v>3</v>
      </c>
      <c r="O79" s="55">
        <v>43</v>
      </c>
      <c r="T79" s="59"/>
      <c r="X79" s="55">
        <f t="shared" si="31"/>
        <v>0</v>
      </c>
      <c r="Y79" s="55">
        <v>0</v>
      </c>
      <c r="Z79" s="55">
        <v>0</v>
      </c>
      <c r="AA79" s="55"/>
      <c r="AB79" s="55"/>
      <c r="AG79" t="str">
        <f t="shared" si="28"/>
        <v>Caratunk</v>
      </c>
      <c r="AH79" t="s">
        <v>1816</v>
      </c>
      <c r="AI79">
        <v>2</v>
      </c>
      <c r="AK79">
        <v>2</v>
      </c>
      <c r="AL79" s="95">
        <v>23</v>
      </c>
      <c r="AM79" s="97">
        <v>25</v>
      </c>
      <c r="AN79" s="97">
        <v>35</v>
      </c>
      <c r="AO79" s="100">
        <v>10495</v>
      </c>
      <c r="AP79" s="100">
        <f t="shared" si="29"/>
        <v>23025</v>
      </c>
      <c r="AQ79" t="s">
        <v>298</v>
      </c>
      <c r="AR79">
        <f t="shared" si="30"/>
        <v>2310495</v>
      </c>
      <c r="AS79" s="1">
        <v>0</v>
      </c>
      <c r="AU79" s="1"/>
      <c r="AW79" s="55">
        <v>0</v>
      </c>
      <c r="AX79" s="124"/>
    </row>
    <row r="80" spans="1:50" ht="13" hidden="1" customHeight="1" outlineLevel="1">
      <c r="A80" t="s">
        <v>1910</v>
      </c>
      <c r="B80" s="9" t="s">
        <v>2133</v>
      </c>
      <c r="C80" s="1">
        <f t="shared" si="22"/>
        <v>3145</v>
      </c>
      <c r="D80" s="7">
        <f>IF(N80&gt;0, RANK(N80,(N80:P80,Q80:AE80)),0)</f>
        <v>2</v>
      </c>
      <c r="E80" s="7">
        <f>IF(O80&gt;0,RANK(O80,(N80:P80,Q80:AE80)),0)</f>
        <v>1</v>
      </c>
      <c r="F80" s="7">
        <f t="shared" si="23"/>
        <v>0</v>
      </c>
      <c r="G80" s="1">
        <f t="shared" si="20"/>
        <v>1885</v>
      </c>
      <c r="H80" s="2">
        <f t="shared" si="21"/>
        <v>0.59936406995230529</v>
      </c>
      <c r="I80" s="8"/>
      <c r="J80" s="2">
        <f t="shared" si="24"/>
        <v>0.20031796502384738</v>
      </c>
      <c r="K80" s="2">
        <f t="shared" si="25"/>
        <v>0.79968203497615264</v>
      </c>
      <c r="L80" s="2">
        <f t="shared" si="26"/>
        <v>0</v>
      </c>
      <c r="M80" s="2">
        <f t="shared" si="27"/>
        <v>0</v>
      </c>
      <c r="N80" s="55">
        <v>630</v>
      </c>
      <c r="O80" s="55">
        <v>2515</v>
      </c>
      <c r="T80" s="59"/>
      <c r="X80" s="55">
        <f t="shared" si="31"/>
        <v>0</v>
      </c>
      <c r="Y80" s="55">
        <v>0</v>
      </c>
      <c r="Z80" s="55">
        <v>0</v>
      </c>
      <c r="AA80" s="55"/>
      <c r="AB80" s="55"/>
      <c r="AG80" t="str">
        <f t="shared" si="28"/>
        <v>Caribou</v>
      </c>
      <c r="AH80" t="s">
        <v>2510</v>
      </c>
      <c r="AI80">
        <v>2</v>
      </c>
      <c r="AK80">
        <v>2</v>
      </c>
      <c r="AL80" s="95">
        <v>23</v>
      </c>
      <c r="AM80" s="97">
        <v>3</v>
      </c>
      <c r="AN80" s="97">
        <v>40</v>
      </c>
      <c r="AO80" s="100">
        <v>10565</v>
      </c>
      <c r="AP80" s="100">
        <f t="shared" si="29"/>
        <v>23003</v>
      </c>
      <c r="AQ80" t="s">
        <v>1943</v>
      </c>
      <c r="AR80">
        <f t="shared" si="30"/>
        <v>2310565</v>
      </c>
      <c r="AS80" s="1">
        <v>94</v>
      </c>
      <c r="AU80" s="1"/>
      <c r="AW80" s="55">
        <v>0</v>
      </c>
      <c r="AX80" s="124"/>
    </row>
    <row r="81" spans="1:50" ht="13" hidden="1" customHeight="1" outlineLevel="1">
      <c r="A81" t="s">
        <v>2097</v>
      </c>
      <c r="B81" s="9" t="s">
        <v>2133</v>
      </c>
      <c r="C81" s="1">
        <f t="shared" si="22"/>
        <v>1244</v>
      </c>
      <c r="D81" s="7">
        <f>IF(N81&gt;0, RANK(N81,(N81:P81,Q81:AE81)),0)</f>
        <v>2</v>
      </c>
      <c r="E81" s="7">
        <f>IF(O81&gt;0,RANK(O81,(N81:P81,Q81:AE81)),0)</f>
        <v>1</v>
      </c>
      <c r="F81" s="7">
        <f t="shared" si="23"/>
        <v>0</v>
      </c>
      <c r="G81" s="1">
        <f t="shared" si="20"/>
        <v>712</v>
      </c>
      <c r="H81" s="2">
        <f t="shared" si="21"/>
        <v>0.57234726688102899</v>
      </c>
      <c r="I81" s="8"/>
      <c r="J81" s="2">
        <f t="shared" si="24"/>
        <v>0.21382636655948553</v>
      </c>
      <c r="K81" s="2">
        <f t="shared" si="25"/>
        <v>0.7861736334405145</v>
      </c>
      <c r="L81" s="2">
        <f t="shared" si="26"/>
        <v>0</v>
      </c>
      <c r="M81" s="2">
        <f t="shared" si="27"/>
        <v>0</v>
      </c>
      <c r="N81" s="55">
        <v>266</v>
      </c>
      <c r="O81" s="55">
        <v>978</v>
      </c>
      <c r="T81" s="59"/>
      <c r="X81" s="55">
        <f t="shared" si="31"/>
        <v>0</v>
      </c>
      <c r="Y81" s="55">
        <v>0</v>
      </c>
      <c r="Z81" s="55">
        <v>0</v>
      </c>
      <c r="AA81" s="55"/>
      <c r="AB81" s="55"/>
      <c r="AG81" t="str">
        <f t="shared" si="28"/>
        <v>Carmel</v>
      </c>
      <c r="AH81" t="s">
        <v>1379</v>
      </c>
      <c r="AI81">
        <v>2</v>
      </c>
      <c r="AK81">
        <v>2</v>
      </c>
      <c r="AL81" s="95">
        <v>23</v>
      </c>
      <c r="AM81" s="97">
        <v>19</v>
      </c>
      <c r="AN81" s="97">
        <v>35</v>
      </c>
      <c r="AO81" s="100">
        <v>10670</v>
      </c>
      <c r="AP81" s="100">
        <f t="shared" si="29"/>
        <v>23019</v>
      </c>
      <c r="AQ81" t="s">
        <v>298</v>
      </c>
      <c r="AR81">
        <f t="shared" si="30"/>
        <v>2310670</v>
      </c>
      <c r="AS81" s="1">
        <v>29</v>
      </c>
      <c r="AU81" s="1"/>
      <c r="AW81" s="55">
        <v>0</v>
      </c>
      <c r="AX81" s="124"/>
    </row>
    <row r="82" spans="1:50" ht="13" hidden="1" customHeight="1" outlineLevel="1">
      <c r="A82" t="s">
        <v>2251</v>
      </c>
      <c r="B82" s="9" t="s">
        <v>2133</v>
      </c>
      <c r="C82" s="1">
        <f t="shared" si="22"/>
        <v>402</v>
      </c>
      <c r="D82" s="7">
        <f>IF(N82&gt;0, RANK(N82,(N82:P82,Q82:AE82)),0)</f>
        <v>2</v>
      </c>
      <c r="E82" s="7">
        <f>IF(O82&gt;0,RANK(O82,(N82:P82,Q82:AE82)),0)</f>
        <v>1</v>
      </c>
      <c r="F82" s="7">
        <f t="shared" si="23"/>
        <v>0</v>
      </c>
      <c r="G82" s="1">
        <f t="shared" si="20"/>
        <v>182</v>
      </c>
      <c r="H82" s="2">
        <f t="shared" si="21"/>
        <v>0.45273631840796019</v>
      </c>
      <c r="I82" s="8"/>
      <c r="J82" s="2">
        <f t="shared" si="24"/>
        <v>0.27363184079601988</v>
      </c>
      <c r="K82" s="2">
        <f t="shared" si="25"/>
        <v>0.72636815920398012</v>
      </c>
      <c r="L82" s="2">
        <f t="shared" si="26"/>
        <v>0</v>
      </c>
      <c r="M82" s="2">
        <f t="shared" si="27"/>
        <v>0</v>
      </c>
      <c r="N82" s="55">
        <v>110</v>
      </c>
      <c r="O82" s="55">
        <v>292</v>
      </c>
      <c r="T82" s="59"/>
      <c r="X82" s="55">
        <f t="shared" si="31"/>
        <v>0</v>
      </c>
      <c r="Y82" s="55">
        <v>0</v>
      </c>
      <c r="Z82" s="55">
        <v>0</v>
      </c>
      <c r="AA82" s="55"/>
      <c r="AB82" s="55"/>
      <c r="AG82" t="str">
        <f t="shared" si="28"/>
        <v>Carrabassett Valley</v>
      </c>
      <c r="AH82" t="s">
        <v>2389</v>
      </c>
      <c r="AI82">
        <v>2</v>
      </c>
      <c r="AK82">
        <v>2</v>
      </c>
      <c r="AL82" s="95">
        <v>23</v>
      </c>
      <c r="AM82" s="97">
        <v>7</v>
      </c>
      <c r="AN82" s="97">
        <v>8</v>
      </c>
      <c r="AO82" s="100">
        <v>10740</v>
      </c>
      <c r="AP82" s="100">
        <f t="shared" si="29"/>
        <v>23007</v>
      </c>
      <c r="AQ82" t="s">
        <v>298</v>
      </c>
      <c r="AR82">
        <f t="shared" si="30"/>
        <v>2310740</v>
      </c>
      <c r="AS82" s="1">
        <v>3</v>
      </c>
      <c r="AU82" s="1"/>
      <c r="AW82" s="55">
        <v>0</v>
      </c>
      <c r="AX82" s="124"/>
    </row>
    <row r="83" spans="1:50" ht="13" hidden="1" customHeight="1" outlineLevel="1">
      <c r="A83" t="s">
        <v>203</v>
      </c>
      <c r="B83" s="9" t="s">
        <v>2133</v>
      </c>
      <c r="C83" s="1">
        <f t="shared" si="22"/>
        <v>69</v>
      </c>
      <c r="D83" s="7">
        <f>IF(N83&gt;0, RANK(N83,(N83:P83,Q83:AE83)),0)</f>
        <v>2</v>
      </c>
      <c r="E83" s="7">
        <f>IF(O83&gt;0,RANK(O83,(N83:P83,Q83:AE83)),0)</f>
        <v>1</v>
      </c>
      <c r="F83" s="7">
        <f t="shared" si="23"/>
        <v>0</v>
      </c>
      <c r="G83" s="1">
        <f t="shared" si="20"/>
        <v>37</v>
      </c>
      <c r="H83" s="2">
        <f t="shared" si="21"/>
        <v>0.53623188405797106</v>
      </c>
      <c r="I83" s="8"/>
      <c r="J83" s="2">
        <f t="shared" si="24"/>
        <v>0.2318840579710145</v>
      </c>
      <c r="K83" s="2">
        <f t="shared" si="25"/>
        <v>0.76811594202898548</v>
      </c>
      <c r="L83" s="2">
        <f t="shared" si="26"/>
        <v>0</v>
      </c>
      <c r="M83" s="2">
        <f t="shared" si="27"/>
        <v>0</v>
      </c>
      <c r="N83" s="55">
        <v>16</v>
      </c>
      <c r="O83" s="55">
        <v>53</v>
      </c>
      <c r="T83" s="59"/>
      <c r="X83" s="55">
        <f t="shared" si="31"/>
        <v>0</v>
      </c>
      <c r="Y83" s="55">
        <v>0</v>
      </c>
      <c r="Z83" s="55">
        <v>0</v>
      </c>
      <c r="AA83" s="55"/>
      <c r="AB83" s="55"/>
      <c r="AG83" t="str">
        <f t="shared" si="28"/>
        <v>Carroll</v>
      </c>
      <c r="AH83" t="s">
        <v>1379</v>
      </c>
      <c r="AI83">
        <v>2</v>
      </c>
      <c r="AK83">
        <v>2</v>
      </c>
      <c r="AL83" s="95">
        <v>23</v>
      </c>
      <c r="AM83" s="97">
        <v>19</v>
      </c>
      <c r="AN83" s="97">
        <v>40</v>
      </c>
      <c r="AO83" s="100">
        <v>10810</v>
      </c>
      <c r="AP83" s="100">
        <f t="shared" si="29"/>
        <v>23019</v>
      </c>
      <c r="AQ83" t="s">
        <v>15</v>
      </c>
      <c r="AR83">
        <f t="shared" si="30"/>
        <v>2310810</v>
      </c>
      <c r="AS83" s="1">
        <v>4</v>
      </c>
      <c r="AU83" s="1"/>
      <c r="AW83" s="55">
        <v>0</v>
      </c>
      <c r="AX83" s="124"/>
    </row>
    <row r="84" spans="1:50" ht="13" hidden="1" customHeight="1" outlineLevel="1">
      <c r="A84" t="s">
        <v>2035</v>
      </c>
      <c r="B84" s="9" t="s">
        <v>2133</v>
      </c>
      <c r="C84" s="1">
        <f t="shared" si="22"/>
        <v>223</v>
      </c>
      <c r="D84" s="7">
        <f>IF(N84&gt;0, RANK(N84,(N84:P84,Q84:AE84)),0)</f>
        <v>2</v>
      </c>
      <c r="E84" s="7">
        <f>IF(O84&gt;0,RANK(O84,(N84:P84,Q84:AE84)),0)</f>
        <v>1</v>
      </c>
      <c r="F84" s="7">
        <f t="shared" si="23"/>
        <v>0</v>
      </c>
      <c r="G84" s="1">
        <f t="shared" si="20"/>
        <v>105</v>
      </c>
      <c r="H84" s="2">
        <f t="shared" si="21"/>
        <v>0.47085201793721976</v>
      </c>
      <c r="I84" s="8"/>
      <c r="J84" s="2">
        <f t="shared" si="24"/>
        <v>0.26457399103139012</v>
      </c>
      <c r="K84" s="2">
        <f t="shared" si="25"/>
        <v>0.73542600896860988</v>
      </c>
      <c r="L84" s="2">
        <f t="shared" si="26"/>
        <v>0</v>
      </c>
      <c r="M84" s="2">
        <f t="shared" si="27"/>
        <v>0</v>
      </c>
      <c r="N84" s="55">
        <v>59</v>
      </c>
      <c r="O84" s="55">
        <v>164</v>
      </c>
      <c r="T84" s="59"/>
      <c r="X84" s="55">
        <f t="shared" si="31"/>
        <v>0</v>
      </c>
      <c r="Y84" s="55">
        <v>0</v>
      </c>
      <c r="Z84" s="55">
        <v>0</v>
      </c>
      <c r="AA84" s="55"/>
      <c r="AB84" s="55"/>
      <c r="AG84" t="str">
        <f t="shared" si="28"/>
        <v>Carthage</v>
      </c>
      <c r="AH84" t="s">
        <v>2389</v>
      </c>
      <c r="AI84">
        <v>2</v>
      </c>
      <c r="AK84">
        <v>2</v>
      </c>
      <c r="AL84" s="95">
        <v>23</v>
      </c>
      <c r="AM84" s="97">
        <v>7</v>
      </c>
      <c r="AN84" s="97">
        <v>10</v>
      </c>
      <c r="AO84" s="100">
        <v>10915</v>
      </c>
      <c r="AP84" s="100">
        <f t="shared" si="29"/>
        <v>23007</v>
      </c>
      <c r="AQ84" t="s">
        <v>298</v>
      </c>
      <c r="AR84">
        <f t="shared" si="30"/>
        <v>2310915</v>
      </c>
      <c r="AS84" s="1">
        <v>9</v>
      </c>
      <c r="AU84" s="1"/>
      <c r="AW84" s="55">
        <v>0</v>
      </c>
      <c r="AX84" s="124"/>
    </row>
    <row r="85" spans="1:50" ht="13" hidden="1" customHeight="1" outlineLevel="1">
      <c r="A85" t="s">
        <v>2351</v>
      </c>
      <c r="B85" s="9" t="s">
        <v>2133</v>
      </c>
      <c r="C85" s="1">
        <f t="shared" si="22"/>
        <v>94</v>
      </c>
      <c r="D85" s="7">
        <f>IF(N85&gt;0, RANK(N85,(N85:P85,Q85:AE85)),0)</f>
        <v>2</v>
      </c>
      <c r="E85" s="7">
        <f>IF(O85&gt;0,RANK(O85,(N85:P85,Q85:AE85)),0)</f>
        <v>1</v>
      </c>
      <c r="F85" s="7">
        <f t="shared" si="23"/>
        <v>0</v>
      </c>
      <c r="G85" s="1">
        <f t="shared" si="20"/>
        <v>68</v>
      </c>
      <c r="H85" s="2">
        <f t="shared" si="21"/>
        <v>0.72340425531914898</v>
      </c>
      <c r="I85" s="8"/>
      <c r="J85" s="2">
        <f t="shared" si="24"/>
        <v>0.13829787234042554</v>
      </c>
      <c r="K85" s="2">
        <f t="shared" si="25"/>
        <v>0.86170212765957444</v>
      </c>
      <c r="L85" s="2">
        <f t="shared" si="26"/>
        <v>0</v>
      </c>
      <c r="M85" s="2">
        <f t="shared" si="27"/>
        <v>0</v>
      </c>
      <c r="N85" s="55">
        <v>13</v>
      </c>
      <c r="O85" s="55">
        <v>81</v>
      </c>
      <c r="T85" s="59"/>
      <c r="X85" s="55">
        <f t="shared" si="31"/>
        <v>0</v>
      </c>
      <c r="Y85" s="55">
        <v>0</v>
      </c>
      <c r="Z85" s="55">
        <v>0</v>
      </c>
      <c r="AA85" s="55"/>
      <c r="AB85" s="55"/>
      <c r="AG85" t="str">
        <f t="shared" si="28"/>
        <v>Cary</v>
      </c>
      <c r="AH85" t="s">
        <v>2510</v>
      </c>
      <c r="AI85">
        <v>2</v>
      </c>
      <c r="AK85">
        <v>2</v>
      </c>
      <c r="AL85" s="95">
        <v>23</v>
      </c>
      <c r="AM85" s="97">
        <v>3</v>
      </c>
      <c r="AN85" s="97">
        <v>45</v>
      </c>
      <c r="AO85" s="100">
        <v>11020</v>
      </c>
      <c r="AP85" s="100">
        <f t="shared" si="29"/>
        <v>23003</v>
      </c>
      <c r="AQ85" t="s">
        <v>15</v>
      </c>
      <c r="AR85">
        <f t="shared" si="30"/>
        <v>2311020</v>
      </c>
      <c r="AS85" s="1">
        <v>3</v>
      </c>
      <c r="AU85" s="1"/>
      <c r="AW85" s="55">
        <v>0</v>
      </c>
      <c r="AX85" s="124"/>
    </row>
    <row r="86" spans="1:50" ht="13" hidden="1" customHeight="1" outlineLevel="1">
      <c r="A86" t="s">
        <v>453</v>
      </c>
      <c r="B86" s="9" t="s">
        <v>2133</v>
      </c>
      <c r="C86" s="1">
        <f t="shared" si="22"/>
        <v>1673</v>
      </c>
      <c r="D86" s="7">
        <f>IF(N86&gt;0, RANK(N86,(N86:P86,Q86:AE86)),0)</f>
        <v>2</v>
      </c>
      <c r="E86" s="7">
        <f>IF(O86&gt;0,RANK(O86,(N86:P86,Q86:AE86)),0)</f>
        <v>1</v>
      </c>
      <c r="F86" s="7">
        <f t="shared" si="23"/>
        <v>0</v>
      </c>
      <c r="G86" s="1">
        <f t="shared" ref="G86:G150" si="32">IF(C86&gt;0,MAX(N86:P86)-LARGE(N86:P86,2),0)</f>
        <v>761</v>
      </c>
      <c r="H86" s="2">
        <f t="shared" ref="H86:H150" si="33">IF(C86&gt;0,G86/C86,0)</f>
        <v>0.4548714883442917</v>
      </c>
      <c r="I86" s="8"/>
      <c r="J86" s="2">
        <f t="shared" si="24"/>
        <v>0.27256425582785415</v>
      </c>
      <c r="K86" s="2">
        <f t="shared" si="25"/>
        <v>0.72743574417214585</v>
      </c>
      <c r="L86" s="2">
        <f t="shared" si="26"/>
        <v>0</v>
      </c>
      <c r="M86" s="2">
        <f t="shared" si="27"/>
        <v>0</v>
      </c>
      <c r="N86" s="55">
        <v>456</v>
      </c>
      <c r="O86" s="55">
        <v>1217</v>
      </c>
      <c r="T86" s="59"/>
      <c r="X86" s="55">
        <f t="shared" si="31"/>
        <v>0</v>
      </c>
      <c r="Y86" s="55">
        <v>0</v>
      </c>
      <c r="Z86" s="55">
        <v>0</v>
      </c>
      <c r="AA86" s="55"/>
      <c r="AB86" s="55"/>
      <c r="AG86" t="str">
        <f t="shared" si="28"/>
        <v>Casco</v>
      </c>
      <c r="AH86" t="s">
        <v>161</v>
      </c>
      <c r="AI86">
        <v>1</v>
      </c>
      <c r="AK86">
        <v>2</v>
      </c>
      <c r="AL86" s="95">
        <v>23</v>
      </c>
      <c r="AM86" s="97">
        <v>5</v>
      </c>
      <c r="AN86" s="97">
        <v>25</v>
      </c>
      <c r="AO86" s="100">
        <v>11125</v>
      </c>
      <c r="AP86" s="100">
        <f t="shared" si="29"/>
        <v>23005</v>
      </c>
      <c r="AQ86" t="s">
        <v>298</v>
      </c>
      <c r="AR86">
        <f t="shared" si="30"/>
        <v>2311125</v>
      </c>
      <c r="AS86" s="1">
        <v>33</v>
      </c>
      <c r="AU86" s="1"/>
      <c r="AW86" s="55">
        <v>0</v>
      </c>
      <c r="AX86" s="124"/>
    </row>
    <row r="87" spans="1:50" ht="13" hidden="1" customHeight="1" outlineLevel="1">
      <c r="A87" t="s">
        <v>858</v>
      </c>
      <c r="B87" s="9" t="s">
        <v>2133</v>
      </c>
      <c r="C87" s="1">
        <f t="shared" si="22"/>
        <v>443</v>
      </c>
      <c r="D87" s="7">
        <f>IF(N87&gt;0, RANK(N87,(N87:P87,Q87:AE87)),0)</f>
        <v>2</v>
      </c>
      <c r="E87" s="7">
        <f>IF(O87&gt;0,RANK(O87,(N87:P87,Q87:AE87)),0)</f>
        <v>1</v>
      </c>
      <c r="F87" s="7">
        <f t="shared" si="23"/>
        <v>0</v>
      </c>
      <c r="G87" s="1">
        <f t="shared" si="32"/>
        <v>111</v>
      </c>
      <c r="H87" s="2">
        <f t="shared" si="33"/>
        <v>0.25056433408577877</v>
      </c>
      <c r="I87" s="8"/>
      <c r="J87" s="2">
        <f t="shared" si="24"/>
        <v>0.37471783295711059</v>
      </c>
      <c r="K87" s="2">
        <f t="shared" si="25"/>
        <v>0.62528216704288941</v>
      </c>
      <c r="L87" s="2">
        <f t="shared" si="26"/>
        <v>0</v>
      </c>
      <c r="M87" s="2">
        <f t="shared" si="27"/>
        <v>0</v>
      </c>
      <c r="N87" s="55">
        <v>166</v>
      </c>
      <c r="O87" s="55">
        <v>277</v>
      </c>
      <c r="T87" s="59"/>
      <c r="X87" s="55">
        <f t="shared" si="31"/>
        <v>0</v>
      </c>
      <c r="Y87" s="55">
        <v>0</v>
      </c>
      <c r="Z87" s="55">
        <v>0</v>
      </c>
      <c r="AA87" s="55"/>
      <c r="AB87" s="55"/>
      <c r="AG87" t="str">
        <f t="shared" si="28"/>
        <v>Castine</v>
      </c>
      <c r="AH87" t="s">
        <v>12</v>
      </c>
      <c r="AI87">
        <v>2</v>
      </c>
      <c r="AK87">
        <v>2</v>
      </c>
      <c r="AL87" s="95">
        <v>23</v>
      </c>
      <c r="AM87" s="97">
        <v>9</v>
      </c>
      <c r="AN87" s="97">
        <v>40</v>
      </c>
      <c r="AO87" s="100">
        <v>11265</v>
      </c>
      <c r="AP87" s="100">
        <f t="shared" si="29"/>
        <v>23009</v>
      </c>
      <c r="AQ87" t="s">
        <v>298</v>
      </c>
      <c r="AR87">
        <f t="shared" si="30"/>
        <v>2311265</v>
      </c>
      <c r="AS87" s="1">
        <v>10</v>
      </c>
      <c r="AU87" s="1"/>
      <c r="AW87" s="55">
        <v>0</v>
      </c>
      <c r="AX87" s="124"/>
    </row>
    <row r="88" spans="1:50" ht="13" hidden="1" customHeight="1" outlineLevel="1">
      <c r="A88" t="s">
        <v>1513</v>
      </c>
      <c r="B88" s="9" t="s">
        <v>2133</v>
      </c>
      <c r="C88" s="1">
        <f t="shared" si="22"/>
        <v>198</v>
      </c>
      <c r="D88" s="7">
        <f>IF(N88&gt;0, RANK(N88,(N88:P88,Q88:AE88)),0)</f>
        <v>2</v>
      </c>
      <c r="E88" s="7">
        <f>IF(O88&gt;0,RANK(O88,(N88:P88,Q88:AE88)),0)</f>
        <v>1</v>
      </c>
      <c r="F88" s="7">
        <f t="shared" si="23"/>
        <v>0</v>
      </c>
      <c r="G88" s="1">
        <f t="shared" si="32"/>
        <v>130</v>
      </c>
      <c r="H88" s="2">
        <f t="shared" si="33"/>
        <v>0.65656565656565657</v>
      </c>
      <c r="I88" s="8"/>
      <c r="J88" s="2">
        <f t="shared" si="24"/>
        <v>0.17171717171717171</v>
      </c>
      <c r="K88" s="2">
        <f t="shared" si="25"/>
        <v>0.82828282828282829</v>
      </c>
      <c r="L88" s="2">
        <f t="shared" si="26"/>
        <v>0</v>
      </c>
      <c r="M88" s="2">
        <f t="shared" si="27"/>
        <v>0</v>
      </c>
      <c r="N88" s="55">
        <v>34</v>
      </c>
      <c r="O88" s="55">
        <v>164</v>
      </c>
      <c r="T88" s="59"/>
      <c r="X88" s="55">
        <f t="shared" si="31"/>
        <v>0</v>
      </c>
      <c r="Y88" s="55">
        <v>0</v>
      </c>
      <c r="Z88" s="55">
        <v>0</v>
      </c>
      <c r="AA88" s="55"/>
      <c r="AB88" s="55"/>
      <c r="AG88" t="str">
        <f t="shared" si="28"/>
        <v>Castle Hill</v>
      </c>
      <c r="AH88" t="s">
        <v>2510</v>
      </c>
      <c r="AI88">
        <v>2</v>
      </c>
      <c r="AK88">
        <v>2</v>
      </c>
      <c r="AL88" s="95">
        <v>23</v>
      </c>
      <c r="AM88" s="97">
        <v>3</v>
      </c>
      <c r="AN88" s="97">
        <v>50</v>
      </c>
      <c r="AO88" s="100">
        <v>11300</v>
      </c>
      <c r="AP88" s="100">
        <f t="shared" si="29"/>
        <v>23003</v>
      </c>
      <c r="AQ88" t="s">
        <v>298</v>
      </c>
      <c r="AR88">
        <f t="shared" si="30"/>
        <v>2311300</v>
      </c>
      <c r="AS88" s="1">
        <v>3</v>
      </c>
      <c r="AU88" s="1"/>
      <c r="AW88" s="55">
        <v>0</v>
      </c>
      <c r="AX88" s="124"/>
    </row>
    <row r="89" spans="1:50" ht="13" hidden="1" customHeight="1" outlineLevel="1">
      <c r="A89" t="s">
        <v>2373</v>
      </c>
      <c r="B89" s="9" t="s">
        <v>2133</v>
      </c>
      <c r="C89" s="1">
        <f t="shared" si="22"/>
        <v>126</v>
      </c>
      <c r="D89" s="7">
        <f>IF(N89&gt;0, RANK(N89,(N89:P89,Q89:AE89)),0)</f>
        <v>2</v>
      </c>
      <c r="E89" s="7">
        <f>IF(O89&gt;0,RANK(O89,(N89:P89,Q89:AE89)),0)</f>
        <v>1</v>
      </c>
      <c r="F89" s="7">
        <f t="shared" si="23"/>
        <v>0</v>
      </c>
      <c r="G89" s="1">
        <f t="shared" si="32"/>
        <v>71</v>
      </c>
      <c r="H89" s="2">
        <f t="shared" si="33"/>
        <v>0.56349206349206349</v>
      </c>
      <c r="I89" s="8"/>
      <c r="J89" s="2">
        <f t="shared" si="24"/>
        <v>0.21428571428571427</v>
      </c>
      <c r="K89" s="2">
        <f t="shared" si="25"/>
        <v>0.77777777777777779</v>
      </c>
      <c r="L89" s="2">
        <f t="shared" si="26"/>
        <v>0</v>
      </c>
      <c r="M89" s="2">
        <f t="shared" si="27"/>
        <v>7.9365079365079083E-3</v>
      </c>
      <c r="N89" s="55">
        <v>27</v>
      </c>
      <c r="O89" s="55">
        <v>98</v>
      </c>
      <c r="T89" s="59"/>
      <c r="X89" s="55">
        <f t="shared" si="31"/>
        <v>0</v>
      </c>
      <c r="Y89" s="55">
        <v>0</v>
      </c>
      <c r="Z89" s="55">
        <v>1</v>
      </c>
      <c r="AA89" s="55"/>
      <c r="AB89" s="55"/>
      <c r="AG89" t="str">
        <f t="shared" si="28"/>
        <v>Caswell</v>
      </c>
      <c r="AH89" t="s">
        <v>2510</v>
      </c>
      <c r="AI89">
        <v>2</v>
      </c>
      <c r="AK89">
        <v>2</v>
      </c>
      <c r="AL89" s="95">
        <v>23</v>
      </c>
      <c r="AM89" s="97">
        <v>3</v>
      </c>
      <c r="AN89" s="97">
        <v>55</v>
      </c>
      <c r="AO89" s="100">
        <v>11335</v>
      </c>
      <c r="AP89" s="100">
        <f t="shared" si="29"/>
        <v>23003</v>
      </c>
      <c r="AQ89" t="s">
        <v>298</v>
      </c>
      <c r="AR89">
        <f t="shared" si="30"/>
        <v>2311335</v>
      </c>
      <c r="AS89" s="1">
        <v>1</v>
      </c>
      <c r="AU89" s="1"/>
      <c r="AW89" s="55">
        <v>1</v>
      </c>
      <c r="AX89" s="124"/>
    </row>
    <row r="90" spans="1:50" ht="13" hidden="1" customHeight="1" outlineLevel="1">
      <c r="A90" t="s">
        <v>1504</v>
      </c>
      <c r="B90" s="9" t="s">
        <v>2133</v>
      </c>
      <c r="C90" s="1">
        <f t="shared" si="22"/>
        <v>18</v>
      </c>
      <c r="D90" s="7">
        <f>IF(N90&gt;0, RANK(N90,(N90:P90,Q90:AE90)),0)</f>
        <v>2</v>
      </c>
      <c r="E90" s="7">
        <f>IF(O90&gt;0,RANK(O90,(N90:P90,Q90:AE90)),0)</f>
        <v>1</v>
      </c>
      <c r="F90" s="7">
        <f t="shared" si="23"/>
        <v>0</v>
      </c>
      <c r="G90" s="1">
        <f t="shared" si="32"/>
        <v>16</v>
      </c>
      <c r="H90" s="2">
        <f t="shared" si="33"/>
        <v>0.88888888888888884</v>
      </c>
      <c r="I90" s="8"/>
      <c r="J90" s="2">
        <f t="shared" si="24"/>
        <v>5.5555555555555552E-2</v>
      </c>
      <c r="K90" s="2">
        <f t="shared" si="25"/>
        <v>0.94444444444444442</v>
      </c>
      <c r="L90" s="2">
        <f t="shared" si="26"/>
        <v>0</v>
      </c>
      <c r="M90" s="2">
        <f t="shared" si="27"/>
        <v>0</v>
      </c>
      <c r="N90" s="55">
        <v>1</v>
      </c>
      <c r="O90" s="55">
        <v>17</v>
      </c>
      <c r="T90" s="59"/>
      <c r="X90" s="55">
        <f t="shared" si="31"/>
        <v>0</v>
      </c>
      <c r="Y90" s="55">
        <v>0</v>
      </c>
      <c r="Z90" s="55">
        <v>0</v>
      </c>
      <c r="AA90" s="55"/>
      <c r="AB90" s="55"/>
      <c r="AG90" t="str">
        <f t="shared" si="28"/>
        <v>Centerville</v>
      </c>
      <c r="AH90" t="s">
        <v>1864</v>
      </c>
      <c r="AI90">
        <v>2</v>
      </c>
      <c r="AK90">
        <v>2</v>
      </c>
      <c r="AL90" s="95">
        <v>23</v>
      </c>
      <c r="AM90" s="97">
        <v>29</v>
      </c>
      <c r="AN90" s="97">
        <v>35</v>
      </c>
      <c r="AO90" s="100">
        <v>11755</v>
      </c>
      <c r="AP90" s="100">
        <f t="shared" si="29"/>
        <v>23029</v>
      </c>
      <c r="AQ90" t="s">
        <v>2361</v>
      </c>
      <c r="AR90">
        <f t="shared" si="30"/>
        <v>2311755</v>
      </c>
      <c r="AS90" s="1">
        <v>0</v>
      </c>
      <c r="AU90" s="1"/>
      <c r="AW90" s="55">
        <v>0</v>
      </c>
      <c r="AX90" s="124"/>
    </row>
    <row r="91" spans="1:50" ht="13" hidden="1" customHeight="1" outlineLevel="1">
      <c r="A91" t="s">
        <v>519</v>
      </c>
      <c r="B91" s="9" t="s">
        <v>2133</v>
      </c>
      <c r="C91" s="1">
        <f t="shared" si="22"/>
        <v>209</v>
      </c>
      <c r="D91" s="7">
        <f>IF(N91&gt;0, RANK(N91,(N91:P91,Q91:AE91)),0)</f>
        <v>2</v>
      </c>
      <c r="E91" s="7">
        <f>IF(O91&gt;0,RANK(O91,(N91:P91,Q91:AE91)),0)</f>
        <v>1</v>
      </c>
      <c r="F91" s="7">
        <f t="shared" si="23"/>
        <v>0</v>
      </c>
      <c r="G91" s="1">
        <f t="shared" si="32"/>
        <v>129</v>
      </c>
      <c r="H91" s="2">
        <f t="shared" si="33"/>
        <v>0.61722488038277512</v>
      </c>
      <c r="I91" s="8"/>
      <c r="J91" s="2">
        <f t="shared" si="24"/>
        <v>0.19138755980861244</v>
      </c>
      <c r="K91" s="2">
        <f t="shared" si="25"/>
        <v>0.80861244019138756</v>
      </c>
      <c r="L91" s="2">
        <f t="shared" si="26"/>
        <v>0</v>
      </c>
      <c r="M91" s="2">
        <f t="shared" si="27"/>
        <v>0</v>
      </c>
      <c r="N91" s="55">
        <v>40</v>
      </c>
      <c r="O91" s="55">
        <v>169</v>
      </c>
      <c r="T91" s="59"/>
      <c r="X91" s="55">
        <f t="shared" si="31"/>
        <v>0</v>
      </c>
      <c r="Y91" s="55">
        <v>0</v>
      </c>
      <c r="Z91" s="55">
        <v>0</v>
      </c>
      <c r="AA91" s="55"/>
      <c r="AB91" s="55"/>
      <c r="AG91" t="str">
        <f t="shared" si="28"/>
        <v>Chapman</v>
      </c>
      <c r="AH91" t="s">
        <v>2510</v>
      </c>
      <c r="AI91">
        <v>2</v>
      </c>
      <c r="AK91">
        <v>2</v>
      </c>
      <c r="AL91" s="95">
        <v>23</v>
      </c>
      <c r="AM91" s="97">
        <v>3</v>
      </c>
      <c r="AN91" s="97">
        <v>60</v>
      </c>
      <c r="AO91" s="100">
        <v>12000</v>
      </c>
      <c r="AP91" s="100">
        <f t="shared" si="29"/>
        <v>23003</v>
      </c>
      <c r="AQ91" t="s">
        <v>298</v>
      </c>
      <c r="AR91">
        <f t="shared" si="30"/>
        <v>2312000</v>
      </c>
      <c r="AS91" s="1">
        <v>3</v>
      </c>
      <c r="AU91" s="1"/>
      <c r="AW91" s="55">
        <v>0</v>
      </c>
      <c r="AX91" s="124"/>
    </row>
    <row r="92" spans="1:50" ht="13" hidden="1" customHeight="1" outlineLevel="1">
      <c r="A92" t="s">
        <v>1123</v>
      </c>
      <c r="B92" s="9" t="s">
        <v>2133</v>
      </c>
      <c r="C92" s="1">
        <f t="shared" si="22"/>
        <v>551</v>
      </c>
      <c r="D92" s="7">
        <f>IF(N92&gt;0, RANK(N92,(N92:P92,Q92:AE92)),0)</f>
        <v>2</v>
      </c>
      <c r="E92" s="7">
        <f>IF(O92&gt;0,RANK(O92,(N92:P92,Q92:AE92)),0)</f>
        <v>1</v>
      </c>
      <c r="F92" s="7">
        <f t="shared" si="23"/>
        <v>0</v>
      </c>
      <c r="G92" s="1">
        <f t="shared" si="32"/>
        <v>367</v>
      </c>
      <c r="H92" s="2">
        <f t="shared" si="33"/>
        <v>0.66606170598911074</v>
      </c>
      <c r="I92" s="8"/>
      <c r="J92" s="2">
        <f t="shared" si="24"/>
        <v>0.16696914700544466</v>
      </c>
      <c r="K92" s="2">
        <f t="shared" si="25"/>
        <v>0.83303085299455537</v>
      </c>
      <c r="L92" s="2">
        <f t="shared" si="26"/>
        <v>0</v>
      </c>
      <c r="M92" s="2">
        <f t="shared" si="27"/>
        <v>0</v>
      </c>
      <c r="N92" s="55">
        <v>92</v>
      </c>
      <c r="O92" s="55">
        <v>459</v>
      </c>
      <c r="T92" s="59"/>
      <c r="X92" s="55">
        <f t="shared" si="31"/>
        <v>0</v>
      </c>
      <c r="Y92" s="55">
        <v>0</v>
      </c>
      <c r="Z92" s="55">
        <v>0</v>
      </c>
      <c r="AA92" s="55"/>
      <c r="AB92" s="55"/>
      <c r="AG92" t="str">
        <f t="shared" si="28"/>
        <v>Charleston</v>
      </c>
      <c r="AH92" t="s">
        <v>1379</v>
      </c>
      <c r="AI92">
        <v>2</v>
      </c>
      <c r="AK92">
        <v>2</v>
      </c>
      <c r="AL92" s="95">
        <v>23</v>
      </c>
      <c r="AM92" s="97">
        <v>19</v>
      </c>
      <c r="AN92" s="97">
        <v>45</v>
      </c>
      <c r="AO92" s="100">
        <v>12105</v>
      </c>
      <c r="AP92" s="100">
        <f t="shared" si="29"/>
        <v>23019</v>
      </c>
      <c r="AQ92" t="s">
        <v>298</v>
      </c>
      <c r="AR92">
        <f t="shared" si="30"/>
        <v>2312105</v>
      </c>
      <c r="AS92" s="1">
        <v>16</v>
      </c>
      <c r="AU92" s="1"/>
      <c r="AW92" s="55">
        <v>0</v>
      </c>
      <c r="AX92" s="124"/>
    </row>
    <row r="93" spans="1:50" ht="13" hidden="1" customHeight="1" outlineLevel="1">
      <c r="A93" t="s">
        <v>1745</v>
      </c>
      <c r="B93" s="9" t="s">
        <v>2133</v>
      </c>
      <c r="C93" s="1">
        <f t="shared" si="22"/>
        <v>155</v>
      </c>
      <c r="D93" s="7">
        <f>IF(N93&gt;0, RANK(N93,(N93:P93,Q93:AE93)),0)</f>
        <v>2</v>
      </c>
      <c r="E93" s="7">
        <f>IF(O93&gt;0,RANK(O93,(N93:P93,Q93:AE93)),0)</f>
        <v>1</v>
      </c>
      <c r="F93" s="7">
        <f t="shared" si="23"/>
        <v>0</v>
      </c>
      <c r="G93" s="1">
        <f t="shared" si="32"/>
        <v>83</v>
      </c>
      <c r="H93" s="2">
        <f t="shared" si="33"/>
        <v>0.53548387096774197</v>
      </c>
      <c r="I93" s="8"/>
      <c r="J93" s="2">
        <f t="shared" si="24"/>
        <v>0.23225806451612904</v>
      </c>
      <c r="K93" s="2">
        <f t="shared" si="25"/>
        <v>0.76774193548387093</v>
      </c>
      <c r="L93" s="2">
        <f t="shared" si="26"/>
        <v>0</v>
      </c>
      <c r="M93" s="2">
        <f t="shared" si="27"/>
        <v>0</v>
      </c>
      <c r="N93" s="55">
        <v>36</v>
      </c>
      <c r="O93" s="55">
        <v>119</v>
      </c>
      <c r="T93" s="59"/>
      <c r="X93" s="55">
        <f t="shared" si="31"/>
        <v>0</v>
      </c>
      <c r="Y93" s="55">
        <v>0</v>
      </c>
      <c r="Z93" s="55">
        <v>0</v>
      </c>
      <c r="AA93" s="55"/>
      <c r="AB93" s="55"/>
      <c r="AG93" t="str">
        <f t="shared" si="28"/>
        <v>Charlotte</v>
      </c>
      <c r="AH93" t="s">
        <v>1864</v>
      </c>
      <c r="AI93">
        <v>2</v>
      </c>
      <c r="AK93">
        <v>2</v>
      </c>
      <c r="AL93" s="95">
        <v>23</v>
      </c>
      <c r="AM93" s="97">
        <v>29</v>
      </c>
      <c r="AN93" s="97">
        <v>40</v>
      </c>
      <c r="AO93" s="100">
        <v>12175</v>
      </c>
      <c r="AP93" s="100">
        <f t="shared" si="29"/>
        <v>23029</v>
      </c>
      <c r="AQ93" t="s">
        <v>298</v>
      </c>
      <c r="AR93">
        <f t="shared" si="30"/>
        <v>2312175</v>
      </c>
      <c r="AS93" s="1">
        <v>1</v>
      </c>
      <c r="AU93" s="1"/>
      <c r="AW93" s="55">
        <v>0</v>
      </c>
      <c r="AX93" s="124"/>
    </row>
    <row r="94" spans="1:50" ht="13" hidden="1" customHeight="1" outlineLevel="1">
      <c r="A94" t="s">
        <v>2332</v>
      </c>
      <c r="B94" s="9" t="s">
        <v>2133</v>
      </c>
      <c r="C94" s="1">
        <f t="shared" ref="C94" si="34">SUM(N94:AE94)</f>
        <v>261</v>
      </c>
      <c r="D94" s="7">
        <f>IF(N94&gt;0, RANK(N94,(N94:P94,Q94:AE94)),0)</f>
        <v>2</v>
      </c>
      <c r="E94" s="7">
        <f>IF(O94&gt;0,RANK(O94,(N94:P94,Q94:AE94)),0)</f>
        <v>1</v>
      </c>
      <c r="F94" s="7">
        <f t="shared" ref="F94" si="35">IF(P94&gt;0,RANK(P94,(N94:AE94)),0)</f>
        <v>0</v>
      </c>
      <c r="G94" s="1">
        <f t="shared" ref="G94" si="36">IF(C94&gt;0,MAX(N94:P94)-LARGE(N94:P94,2),0)</f>
        <v>3</v>
      </c>
      <c r="H94" s="2">
        <f t="shared" ref="H94" si="37">IF(C94&gt;0,G94/C94,0)</f>
        <v>1.1494252873563218E-2</v>
      </c>
      <c r="I94" s="8"/>
      <c r="J94" s="2">
        <f t="shared" ref="J94" si="38">IF(C94=0,"-",N94/C94)</f>
        <v>0.4942528735632184</v>
      </c>
      <c r="K94" s="2">
        <f t="shared" ref="K94" si="39">IF(C94=0,"-",O94/C94)</f>
        <v>0.50574712643678166</v>
      </c>
      <c r="L94" s="2">
        <f t="shared" ref="L94" si="40">IF(C94=0,"-",P94/C94)</f>
        <v>0</v>
      </c>
      <c r="M94" s="2">
        <f t="shared" ref="M94" si="41">IF(C94=0,"-",(1-J94-K94-L94))</f>
        <v>0</v>
      </c>
      <c r="N94" s="1">
        <v>129</v>
      </c>
      <c r="O94" s="1">
        <v>132</v>
      </c>
      <c r="P94" s="1"/>
      <c r="Q94" s="1"/>
      <c r="R94" s="1"/>
      <c r="S94" s="1"/>
      <c r="T94" s="59"/>
      <c r="U94" s="1"/>
      <c r="V94" s="1"/>
      <c r="W94" s="1"/>
      <c r="X94" s="55">
        <f t="shared" si="31"/>
        <v>0</v>
      </c>
      <c r="Y94" s="1">
        <v>0</v>
      </c>
      <c r="Z94" s="1">
        <v>0</v>
      </c>
      <c r="AA94" s="1"/>
      <c r="AB94" s="1"/>
      <c r="AC94"/>
      <c r="AD94"/>
      <c r="AE94"/>
      <c r="AG94" t="str">
        <f>A94</f>
        <v>Chebeague Island</v>
      </c>
      <c r="AH94" t="s">
        <v>161</v>
      </c>
      <c r="AI94">
        <v>1</v>
      </c>
      <c r="AK94">
        <v>2</v>
      </c>
      <c r="AL94" s="95">
        <v>23</v>
      </c>
      <c r="AM94" s="97">
        <v>5</v>
      </c>
      <c r="AO94" s="100">
        <v>12300</v>
      </c>
      <c r="AP94" s="100">
        <f t="shared" si="29"/>
        <v>23005</v>
      </c>
      <c r="AQ94" t="s">
        <v>298</v>
      </c>
      <c r="AR94">
        <f t="shared" si="30"/>
        <v>2312300</v>
      </c>
      <c r="AS94" s="1">
        <v>2</v>
      </c>
      <c r="AU94" s="1"/>
      <c r="AW94" s="1">
        <v>0</v>
      </c>
      <c r="AX94" s="124"/>
    </row>
    <row r="95" spans="1:50" ht="13" hidden="1" customHeight="1" outlineLevel="1">
      <c r="A95" t="s">
        <v>132</v>
      </c>
      <c r="B95" s="9" t="s">
        <v>2133</v>
      </c>
      <c r="C95" s="1">
        <f t="shared" si="22"/>
        <v>1205</v>
      </c>
      <c r="D95" s="7">
        <f>IF(N95&gt;0, RANK(N95,(N95:P95,Q95:AE95)),0)</f>
        <v>2</v>
      </c>
      <c r="E95" s="7">
        <f>IF(O95&gt;0,RANK(O95,(N95:P95,Q95:AE95)),0)</f>
        <v>1</v>
      </c>
      <c r="F95" s="7">
        <f t="shared" si="23"/>
        <v>0</v>
      </c>
      <c r="G95" s="1">
        <f t="shared" si="32"/>
        <v>620</v>
      </c>
      <c r="H95" s="2">
        <f t="shared" si="33"/>
        <v>0.51452282157676343</v>
      </c>
      <c r="I95" s="8"/>
      <c r="J95" s="2">
        <f t="shared" si="24"/>
        <v>0.24232365145228216</v>
      </c>
      <c r="K95" s="2">
        <f t="shared" si="25"/>
        <v>0.75684647302904562</v>
      </c>
      <c r="L95" s="2">
        <f t="shared" si="26"/>
        <v>0</v>
      </c>
      <c r="M95" s="2">
        <f t="shared" si="27"/>
        <v>8.2987551867219622E-4</v>
      </c>
      <c r="N95" s="55">
        <v>292</v>
      </c>
      <c r="O95" s="55">
        <v>912</v>
      </c>
      <c r="T95" s="59"/>
      <c r="X95" s="55">
        <f t="shared" si="31"/>
        <v>0</v>
      </c>
      <c r="Y95" s="55">
        <v>1</v>
      </c>
      <c r="Z95" s="55">
        <v>0</v>
      </c>
      <c r="AA95" s="55"/>
      <c r="AB95" s="55"/>
      <c r="AG95" t="str">
        <f t="shared" si="28"/>
        <v>Chelsea</v>
      </c>
      <c r="AH95" t="s">
        <v>270</v>
      </c>
      <c r="AI95">
        <v>1</v>
      </c>
      <c r="AK95">
        <v>2</v>
      </c>
      <c r="AL95" s="95">
        <v>23</v>
      </c>
      <c r="AM95" s="97">
        <v>11</v>
      </c>
      <c r="AN95" s="97">
        <v>25</v>
      </c>
      <c r="AO95" s="100">
        <v>12350</v>
      </c>
      <c r="AP95" s="100">
        <f t="shared" si="29"/>
        <v>23011</v>
      </c>
      <c r="AQ95" t="s">
        <v>298</v>
      </c>
      <c r="AR95">
        <f t="shared" si="30"/>
        <v>2312350</v>
      </c>
      <c r="AS95" s="1">
        <v>22</v>
      </c>
      <c r="AU95" s="1"/>
      <c r="AW95" s="55">
        <v>1</v>
      </c>
      <c r="AX95" s="124"/>
    </row>
    <row r="96" spans="1:50" ht="13" hidden="1" customHeight="1" outlineLevel="1">
      <c r="A96" t="s">
        <v>38</v>
      </c>
      <c r="B96" s="9" t="s">
        <v>2133</v>
      </c>
      <c r="C96" s="1">
        <f t="shared" si="22"/>
        <v>541</v>
      </c>
      <c r="D96" s="7">
        <f>IF(N96&gt;0, RANK(N96,(N96:P96,Q96:AE96)),0)</f>
        <v>2</v>
      </c>
      <c r="E96" s="7">
        <f>IF(O96&gt;0,RANK(O96,(N96:P96,Q96:AE96)),0)</f>
        <v>1</v>
      </c>
      <c r="F96" s="7">
        <f t="shared" si="23"/>
        <v>0</v>
      </c>
      <c r="G96" s="1">
        <f t="shared" si="32"/>
        <v>229</v>
      </c>
      <c r="H96" s="2">
        <f t="shared" si="33"/>
        <v>0.42329020332717188</v>
      </c>
      <c r="I96" s="8"/>
      <c r="J96" s="2">
        <f t="shared" si="24"/>
        <v>0.28835489833641403</v>
      </c>
      <c r="K96" s="2">
        <f t="shared" si="25"/>
        <v>0.71164510166358597</v>
      </c>
      <c r="L96" s="2">
        <f t="shared" si="26"/>
        <v>0</v>
      </c>
      <c r="M96" s="2">
        <f t="shared" si="27"/>
        <v>0</v>
      </c>
      <c r="N96" s="55">
        <v>156</v>
      </c>
      <c r="O96" s="55">
        <v>385</v>
      </c>
      <c r="T96" s="59"/>
      <c r="X96" s="55">
        <f t="shared" si="31"/>
        <v>0</v>
      </c>
      <c r="Y96" s="55">
        <v>0</v>
      </c>
      <c r="Z96" s="55">
        <v>0</v>
      </c>
      <c r="AA96" s="55"/>
      <c r="AB96" s="55"/>
      <c r="AG96" t="str">
        <f t="shared" si="28"/>
        <v>Cherryfield</v>
      </c>
      <c r="AH96" t="s">
        <v>1864</v>
      </c>
      <c r="AI96">
        <v>2</v>
      </c>
      <c r="AK96">
        <v>2</v>
      </c>
      <c r="AL96" s="95">
        <v>23</v>
      </c>
      <c r="AM96" s="97">
        <v>29</v>
      </c>
      <c r="AN96" s="97">
        <v>45</v>
      </c>
      <c r="AO96" s="100">
        <v>12455</v>
      </c>
      <c r="AP96" s="100">
        <f t="shared" si="29"/>
        <v>23029</v>
      </c>
      <c r="AQ96" t="s">
        <v>298</v>
      </c>
      <c r="AR96">
        <f t="shared" si="30"/>
        <v>2312455</v>
      </c>
      <c r="AS96" s="1">
        <v>24</v>
      </c>
      <c r="AU96" s="1"/>
      <c r="AW96" s="55">
        <v>0</v>
      </c>
      <c r="AX96" s="124"/>
    </row>
    <row r="97" spans="1:50" ht="13" hidden="1" customHeight="1" outlineLevel="1">
      <c r="A97" t="s">
        <v>2004</v>
      </c>
      <c r="B97" s="9" t="s">
        <v>2133</v>
      </c>
      <c r="C97" s="1">
        <f t="shared" si="22"/>
        <v>246</v>
      </c>
      <c r="D97" s="7">
        <f>IF(N97&gt;0, RANK(N97,(N97:P97,Q97:AE97)),0)</f>
        <v>2</v>
      </c>
      <c r="E97" s="7">
        <f>IF(O97&gt;0,RANK(O97,(N97:P97,Q97:AE97)),0)</f>
        <v>1</v>
      </c>
      <c r="F97" s="7">
        <f t="shared" si="23"/>
        <v>0</v>
      </c>
      <c r="G97" s="1">
        <f t="shared" si="32"/>
        <v>168</v>
      </c>
      <c r="H97" s="2">
        <f t="shared" si="33"/>
        <v>0.68292682926829273</v>
      </c>
      <c r="I97" s="8"/>
      <c r="J97" s="2">
        <f t="shared" si="24"/>
        <v>0.15853658536585366</v>
      </c>
      <c r="K97" s="2">
        <f t="shared" si="25"/>
        <v>0.84146341463414631</v>
      </c>
      <c r="L97" s="2">
        <f t="shared" si="26"/>
        <v>0</v>
      </c>
      <c r="M97" s="2">
        <f t="shared" si="27"/>
        <v>0</v>
      </c>
      <c r="N97" s="55">
        <v>39</v>
      </c>
      <c r="O97" s="55">
        <v>207</v>
      </c>
      <c r="T97" s="59"/>
      <c r="X97" s="55">
        <f t="shared" si="31"/>
        <v>0</v>
      </c>
      <c r="Y97" s="55">
        <v>0</v>
      </c>
      <c r="Z97" s="55">
        <v>0</v>
      </c>
      <c r="AA97" s="55"/>
      <c r="AB97" s="55"/>
      <c r="AG97" t="str">
        <f t="shared" si="28"/>
        <v>Chester</v>
      </c>
      <c r="AH97" t="s">
        <v>1379</v>
      </c>
      <c r="AI97">
        <v>2</v>
      </c>
      <c r="AK97">
        <v>2</v>
      </c>
      <c r="AL97" s="95">
        <v>23</v>
      </c>
      <c r="AM97" s="97">
        <v>19</v>
      </c>
      <c r="AN97" s="97">
        <v>50</v>
      </c>
      <c r="AO97" s="100">
        <v>12525</v>
      </c>
      <c r="AP97" s="100">
        <f t="shared" si="29"/>
        <v>23019</v>
      </c>
      <c r="AQ97" t="s">
        <v>298</v>
      </c>
      <c r="AR97">
        <f t="shared" si="30"/>
        <v>2312525</v>
      </c>
      <c r="AS97" s="1">
        <v>7</v>
      </c>
      <c r="AU97" s="1"/>
      <c r="AW97" s="55">
        <v>0</v>
      </c>
      <c r="AX97" s="124"/>
    </row>
    <row r="98" spans="1:50" ht="13" hidden="1" customHeight="1" outlineLevel="1">
      <c r="A98" t="s">
        <v>2166</v>
      </c>
      <c r="B98" s="9" t="s">
        <v>2133</v>
      </c>
      <c r="C98" s="1">
        <f t="shared" si="22"/>
        <v>609</v>
      </c>
      <c r="D98" s="7">
        <f>IF(N98&gt;0, RANK(N98,(N98:P98,Q98:AE98)),0)</f>
        <v>2</v>
      </c>
      <c r="E98" s="7">
        <f>IF(O98&gt;0,RANK(O98,(N98:P98,Q98:AE98)),0)</f>
        <v>1</v>
      </c>
      <c r="F98" s="7">
        <f t="shared" si="23"/>
        <v>0</v>
      </c>
      <c r="G98" s="1">
        <f t="shared" si="32"/>
        <v>241</v>
      </c>
      <c r="H98" s="2">
        <f t="shared" si="33"/>
        <v>0.39573070607553368</v>
      </c>
      <c r="I98" s="8"/>
      <c r="J98" s="2">
        <f t="shared" si="24"/>
        <v>0.30213464696223319</v>
      </c>
      <c r="K98" s="2">
        <f t="shared" si="25"/>
        <v>0.69786535303776687</v>
      </c>
      <c r="L98" s="2">
        <f t="shared" si="26"/>
        <v>0</v>
      </c>
      <c r="M98" s="2">
        <f t="shared" si="27"/>
        <v>-1.1102230246251565E-16</v>
      </c>
      <c r="N98" s="55">
        <v>184</v>
      </c>
      <c r="O98" s="55">
        <v>425</v>
      </c>
      <c r="T98" s="59"/>
      <c r="X98" s="55">
        <f t="shared" si="31"/>
        <v>0</v>
      </c>
      <c r="Y98" s="55">
        <v>0</v>
      </c>
      <c r="Z98" s="55">
        <v>0</v>
      </c>
      <c r="AA98" s="55"/>
      <c r="AB98" s="55"/>
      <c r="AG98" t="str">
        <f t="shared" si="28"/>
        <v>Chesterville</v>
      </c>
      <c r="AH98" t="s">
        <v>2389</v>
      </c>
      <c r="AI98">
        <v>2</v>
      </c>
      <c r="AK98">
        <v>2</v>
      </c>
      <c r="AL98" s="95">
        <v>23</v>
      </c>
      <c r="AM98" s="97">
        <v>7</v>
      </c>
      <c r="AN98" s="97">
        <v>15</v>
      </c>
      <c r="AO98" s="100">
        <v>12595</v>
      </c>
      <c r="AP98" s="100">
        <f t="shared" si="29"/>
        <v>23007</v>
      </c>
      <c r="AQ98" t="s">
        <v>298</v>
      </c>
      <c r="AR98">
        <f t="shared" si="30"/>
        <v>2312595</v>
      </c>
      <c r="AS98" s="1">
        <v>12</v>
      </c>
      <c r="AU98" s="1"/>
      <c r="AW98" s="55">
        <v>0</v>
      </c>
      <c r="AX98" s="124"/>
    </row>
    <row r="99" spans="1:50" ht="13" hidden="1" customHeight="1" outlineLevel="1">
      <c r="A99" t="s">
        <v>334</v>
      </c>
      <c r="B99" s="9" t="s">
        <v>2133</v>
      </c>
      <c r="C99" s="1">
        <f t="shared" si="22"/>
        <v>2047</v>
      </c>
      <c r="D99" s="7">
        <f>IF(N99&gt;0, RANK(N99,(N99:P99,Q99:AE99)),0)</f>
        <v>2</v>
      </c>
      <c r="E99" s="7">
        <f>IF(O99&gt;0,RANK(O99,(N99:P99,Q99:AE99)),0)</f>
        <v>1</v>
      </c>
      <c r="F99" s="7">
        <f t="shared" si="23"/>
        <v>0</v>
      </c>
      <c r="G99" s="1">
        <f t="shared" si="32"/>
        <v>927</v>
      </c>
      <c r="H99" s="2">
        <f t="shared" si="33"/>
        <v>0.45285784074255009</v>
      </c>
      <c r="I99" s="8"/>
      <c r="J99" s="2">
        <f t="shared" si="24"/>
        <v>0.27357107962872496</v>
      </c>
      <c r="K99" s="2">
        <f t="shared" si="25"/>
        <v>0.72642892037127504</v>
      </c>
      <c r="L99" s="2">
        <f t="shared" si="26"/>
        <v>0</v>
      </c>
      <c r="M99" s="2">
        <f t="shared" si="27"/>
        <v>0</v>
      </c>
      <c r="N99" s="55">
        <v>560</v>
      </c>
      <c r="O99" s="55">
        <v>1487</v>
      </c>
      <c r="T99" s="59"/>
      <c r="X99" s="55">
        <f t="shared" si="31"/>
        <v>0</v>
      </c>
      <c r="Y99" s="55">
        <v>0</v>
      </c>
      <c r="Z99" s="55">
        <v>0</v>
      </c>
      <c r="AA99" s="55"/>
      <c r="AB99" s="55"/>
      <c r="AG99" t="str">
        <f t="shared" si="28"/>
        <v>China</v>
      </c>
      <c r="AH99" t="s">
        <v>270</v>
      </c>
      <c r="AI99">
        <v>1</v>
      </c>
      <c r="AK99">
        <v>2</v>
      </c>
      <c r="AL99" s="95">
        <v>23</v>
      </c>
      <c r="AM99" s="97">
        <v>11</v>
      </c>
      <c r="AN99" s="97">
        <v>30</v>
      </c>
      <c r="AO99" s="100">
        <v>12735</v>
      </c>
      <c r="AP99" s="100">
        <f t="shared" si="29"/>
        <v>23011</v>
      </c>
      <c r="AQ99" t="s">
        <v>298</v>
      </c>
      <c r="AR99">
        <f t="shared" si="30"/>
        <v>2312735</v>
      </c>
      <c r="AS99" s="1">
        <v>38</v>
      </c>
      <c r="AU99" s="1"/>
      <c r="AW99" s="55">
        <v>0</v>
      </c>
      <c r="AX99" s="124"/>
    </row>
    <row r="100" spans="1:50" ht="13" hidden="1" customHeight="1" outlineLevel="1">
      <c r="A100" t="s">
        <v>2464</v>
      </c>
      <c r="B100" s="9" t="s">
        <v>2133</v>
      </c>
      <c r="C100" s="1">
        <f t="shared" si="22"/>
        <v>393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 t="shared" si="23"/>
        <v>0</v>
      </c>
      <c r="G100" s="1">
        <f t="shared" si="32"/>
        <v>177</v>
      </c>
      <c r="H100" s="2">
        <f t="shared" si="33"/>
        <v>0.45038167938931295</v>
      </c>
      <c r="I100" s="8"/>
      <c r="J100" s="2">
        <f t="shared" si="24"/>
        <v>0.27480916030534353</v>
      </c>
      <c r="K100" s="2">
        <f t="shared" si="25"/>
        <v>0.72519083969465647</v>
      </c>
      <c r="L100" s="2">
        <f t="shared" si="26"/>
        <v>0</v>
      </c>
      <c r="M100" s="2">
        <f t="shared" si="27"/>
        <v>0</v>
      </c>
      <c r="N100" s="55">
        <v>108</v>
      </c>
      <c r="O100" s="55">
        <v>285</v>
      </c>
      <c r="T100" s="59"/>
      <c r="X100" s="55">
        <f t="shared" si="31"/>
        <v>0</v>
      </c>
      <c r="Y100" s="55">
        <v>0</v>
      </c>
      <c r="Z100" s="55">
        <v>0</v>
      </c>
      <c r="AA100" s="55"/>
      <c r="AB100" s="55"/>
      <c r="AG100" t="str">
        <f t="shared" si="28"/>
        <v>Clifton</v>
      </c>
      <c r="AH100" t="s">
        <v>1379</v>
      </c>
      <c r="AI100">
        <v>2</v>
      </c>
      <c r="AK100">
        <v>2</v>
      </c>
      <c r="AL100" s="95">
        <v>23</v>
      </c>
      <c r="AM100" s="97">
        <v>19</v>
      </c>
      <c r="AN100" s="97">
        <v>55</v>
      </c>
      <c r="AO100" s="100">
        <v>13365</v>
      </c>
      <c r="AP100" s="100">
        <f t="shared" si="29"/>
        <v>23019</v>
      </c>
      <c r="AQ100" t="s">
        <v>298</v>
      </c>
      <c r="AR100">
        <f t="shared" si="30"/>
        <v>2313365</v>
      </c>
      <c r="AS100" s="1">
        <v>13</v>
      </c>
      <c r="AU100" s="1"/>
      <c r="AW100" s="55">
        <v>0</v>
      </c>
      <c r="AX100" s="124"/>
    </row>
    <row r="101" spans="1:50" ht="13" hidden="1" customHeight="1" outlineLevel="1">
      <c r="A101" t="s">
        <v>110</v>
      </c>
      <c r="B101" s="9" t="s">
        <v>2133</v>
      </c>
      <c r="C101" s="1">
        <f t="shared" si="22"/>
        <v>1407</v>
      </c>
      <c r="D101" s="7">
        <f>IF(N101&gt;0, RANK(N101,(N101:P101,Q101:AE101)),0)</f>
        <v>2</v>
      </c>
      <c r="E101" s="7">
        <f>IF(O101&gt;0,RANK(O101,(N101:P101,Q101:AE101)),0)</f>
        <v>1</v>
      </c>
      <c r="F101" s="7">
        <f t="shared" si="23"/>
        <v>0</v>
      </c>
      <c r="G101" s="1">
        <f t="shared" si="32"/>
        <v>627</v>
      </c>
      <c r="H101" s="2">
        <f t="shared" si="33"/>
        <v>0.44562899786780386</v>
      </c>
      <c r="I101" s="8"/>
      <c r="J101" s="2">
        <f t="shared" si="24"/>
        <v>0.27718550106609807</v>
      </c>
      <c r="K101" s="2">
        <f t="shared" si="25"/>
        <v>0.72281449893390193</v>
      </c>
      <c r="L101" s="2">
        <f t="shared" si="26"/>
        <v>0</v>
      </c>
      <c r="M101" s="2">
        <f t="shared" si="27"/>
        <v>0</v>
      </c>
      <c r="N101" s="55">
        <v>390</v>
      </c>
      <c r="O101" s="55">
        <v>1017</v>
      </c>
      <c r="T101" s="59"/>
      <c r="X101" s="55">
        <f t="shared" si="31"/>
        <v>0</v>
      </c>
      <c r="Y101" s="55">
        <v>0</v>
      </c>
      <c r="Z101" s="55">
        <v>0</v>
      </c>
      <c r="AA101" s="55"/>
      <c r="AB101" s="55"/>
      <c r="AG101" t="str">
        <f t="shared" si="28"/>
        <v>Clinton</v>
      </c>
      <c r="AH101" t="s">
        <v>270</v>
      </c>
      <c r="AI101">
        <v>2</v>
      </c>
      <c r="AK101">
        <v>2</v>
      </c>
      <c r="AL101" s="95">
        <v>23</v>
      </c>
      <c r="AM101" s="97">
        <v>11</v>
      </c>
      <c r="AN101" s="97">
        <v>35</v>
      </c>
      <c r="AO101" s="100">
        <v>13470</v>
      </c>
      <c r="AP101" s="100">
        <f t="shared" si="29"/>
        <v>23011</v>
      </c>
      <c r="AQ101" t="s">
        <v>298</v>
      </c>
      <c r="AR101">
        <f t="shared" si="30"/>
        <v>2313470</v>
      </c>
      <c r="AS101" s="1">
        <v>38</v>
      </c>
      <c r="AU101" s="1"/>
      <c r="AW101" s="55">
        <v>0</v>
      </c>
      <c r="AX101" s="124"/>
    </row>
    <row r="102" spans="1:50" ht="13" hidden="1" customHeight="1" outlineLevel="1">
      <c r="A102" t="s">
        <v>654</v>
      </c>
      <c r="B102" s="9" t="s">
        <v>2133</v>
      </c>
      <c r="C102" s="1">
        <f t="shared" si="22"/>
        <v>172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 t="shared" si="23"/>
        <v>0</v>
      </c>
      <c r="G102" s="1">
        <f t="shared" si="32"/>
        <v>90</v>
      </c>
      <c r="H102" s="2">
        <f t="shared" si="33"/>
        <v>0.52325581395348841</v>
      </c>
      <c r="I102" s="8"/>
      <c r="J102" s="2">
        <f t="shared" si="24"/>
        <v>0.23837209302325582</v>
      </c>
      <c r="K102" s="2">
        <f t="shared" si="25"/>
        <v>0.76162790697674421</v>
      </c>
      <c r="L102" s="2">
        <f t="shared" si="26"/>
        <v>0</v>
      </c>
      <c r="M102" s="2">
        <f t="shared" si="27"/>
        <v>0</v>
      </c>
      <c r="N102" s="55">
        <v>41</v>
      </c>
      <c r="O102" s="55">
        <v>131</v>
      </c>
      <c r="T102" s="59"/>
      <c r="X102" s="55">
        <f t="shared" si="31"/>
        <v>0</v>
      </c>
      <c r="Y102" s="55">
        <v>0</v>
      </c>
      <c r="Z102" s="55">
        <v>0</v>
      </c>
      <c r="AA102" s="55"/>
      <c r="AB102" s="55"/>
      <c r="AG102" t="str">
        <f t="shared" si="28"/>
        <v>Columbia</v>
      </c>
      <c r="AH102" t="s">
        <v>1864</v>
      </c>
      <c r="AI102">
        <v>2</v>
      </c>
      <c r="AK102">
        <v>2</v>
      </c>
      <c r="AL102" s="95">
        <v>23</v>
      </c>
      <c r="AM102" s="97">
        <v>29</v>
      </c>
      <c r="AN102" s="97">
        <v>55</v>
      </c>
      <c r="AO102" s="100">
        <v>13750</v>
      </c>
      <c r="AP102" s="100">
        <f t="shared" si="29"/>
        <v>23029</v>
      </c>
      <c r="AQ102" t="s">
        <v>298</v>
      </c>
      <c r="AR102">
        <f t="shared" si="30"/>
        <v>2313750</v>
      </c>
      <c r="AS102" s="1">
        <v>4</v>
      </c>
      <c r="AU102" s="1"/>
      <c r="AW102" s="55">
        <v>0</v>
      </c>
      <c r="AX102" s="124"/>
    </row>
    <row r="103" spans="1:50" ht="13" hidden="1" customHeight="1" outlineLevel="1">
      <c r="A103" t="s">
        <v>1931</v>
      </c>
      <c r="B103" s="9" t="s">
        <v>2133</v>
      </c>
      <c r="C103" s="1">
        <f t="shared" si="22"/>
        <v>243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 t="shared" si="23"/>
        <v>0</v>
      </c>
      <c r="G103" s="1">
        <f t="shared" si="32"/>
        <v>149</v>
      </c>
      <c r="H103" s="2">
        <f t="shared" si="33"/>
        <v>0.61316872427983538</v>
      </c>
      <c r="I103" s="8"/>
      <c r="J103" s="2">
        <f t="shared" si="24"/>
        <v>0.19341563786008231</v>
      </c>
      <c r="K103" s="2">
        <f t="shared" si="25"/>
        <v>0.80658436213991769</v>
      </c>
      <c r="L103" s="2">
        <f t="shared" si="26"/>
        <v>0</v>
      </c>
      <c r="M103" s="2">
        <f t="shared" si="27"/>
        <v>0</v>
      </c>
      <c r="N103" s="55">
        <v>47</v>
      </c>
      <c r="O103" s="55">
        <v>196</v>
      </c>
      <c r="T103" s="59"/>
      <c r="X103" s="55">
        <f t="shared" si="31"/>
        <v>0</v>
      </c>
      <c r="Y103" s="55">
        <v>0</v>
      </c>
      <c r="Z103" s="55">
        <v>0</v>
      </c>
      <c r="AA103" s="55"/>
      <c r="AB103" s="55"/>
      <c r="AG103" t="str">
        <f t="shared" si="28"/>
        <v>Columbia Falls</v>
      </c>
      <c r="AH103" t="s">
        <v>1864</v>
      </c>
      <c r="AI103">
        <v>2</v>
      </c>
      <c r="AK103">
        <v>2</v>
      </c>
      <c r="AL103" s="95">
        <v>23</v>
      </c>
      <c r="AM103" s="97">
        <v>29</v>
      </c>
      <c r="AN103" s="97">
        <v>60</v>
      </c>
      <c r="AO103" s="100">
        <v>13820</v>
      </c>
      <c r="AP103" s="100">
        <f t="shared" si="29"/>
        <v>23029</v>
      </c>
      <c r="AQ103" t="s">
        <v>298</v>
      </c>
      <c r="AR103">
        <f t="shared" si="30"/>
        <v>2313820</v>
      </c>
      <c r="AS103" s="1">
        <v>9</v>
      </c>
      <c r="AU103" s="1"/>
      <c r="AW103" s="55">
        <v>0</v>
      </c>
      <c r="AX103" s="124"/>
    </row>
    <row r="104" spans="1:50" ht="13" hidden="1" customHeight="1" outlineLevel="1">
      <c r="A104" t="s">
        <v>1241</v>
      </c>
      <c r="B104" s="9" t="s">
        <v>2133</v>
      </c>
      <c r="C104" s="1">
        <f t="shared" si="22"/>
        <v>97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 t="shared" si="23"/>
        <v>0</v>
      </c>
      <c r="G104" s="1">
        <f t="shared" si="32"/>
        <v>45</v>
      </c>
      <c r="H104" s="2">
        <f t="shared" si="33"/>
        <v>0.46391752577319589</v>
      </c>
      <c r="I104" s="8"/>
      <c r="J104" s="2">
        <f t="shared" si="24"/>
        <v>0.26804123711340205</v>
      </c>
      <c r="K104" s="2">
        <f t="shared" si="25"/>
        <v>0.73195876288659789</v>
      </c>
      <c r="L104" s="2">
        <f t="shared" si="26"/>
        <v>0</v>
      </c>
      <c r="M104" s="2">
        <f t="shared" si="27"/>
        <v>1.1102230246251565E-16</v>
      </c>
      <c r="N104" s="55">
        <v>26</v>
      </c>
      <c r="O104" s="55">
        <v>71</v>
      </c>
      <c r="T104" s="59"/>
      <c r="X104" s="55">
        <f t="shared" si="31"/>
        <v>0</v>
      </c>
      <c r="Y104" s="55">
        <v>0</v>
      </c>
      <c r="Z104" s="55">
        <v>0</v>
      </c>
      <c r="AA104" s="55"/>
      <c r="AB104" s="55"/>
      <c r="AG104" t="str">
        <f>A104</f>
        <v>Cooper</v>
      </c>
      <c r="AH104" t="s">
        <v>1864</v>
      </c>
      <c r="AI104">
        <v>2</v>
      </c>
      <c r="AK104">
        <v>2</v>
      </c>
      <c r="AL104" s="95">
        <v>23</v>
      </c>
      <c r="AM104" s="97">
        <v>29</v>
      </c>
      <c r="AN104" s="97">
        <v>65</v>
      </c>
      <c r="AO104" s="100">
        <v>14100</v>
      </c>
      <c r="AP104" s="100">
        <f t="shared" si="29"/>
        <v>23029</v>
      </c>
      <c r="AQ104" t="s">
        <v>298</v>
      </c>
      <c r="AR104">
        <f t="shared" si="30"/>
        <v>2314100</v>
      </c>
      <c r="AS104" s="1">
        <v>4</v>
      </c>
      <c r="AU104" s="1"/>
      <c r="AW104" s="55">
        <v>0</v>
      </c>
      <c r="AX104" s="124"/>
    </row>
    <row r="105" spans="1:50" ht="13" hidden="1" customHeight="1" outlineLevel="1">
      <c r="A105" t="s">
        <v>2208</v>
      </c>
      <c r="B105" s="9" t="s">
        <v>2133</v>
      </c>
      <c r="C105" s="1">
        <f t="shared" si="22"/>
        <v>85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 t="shared" si="23"/>
        <v>0</v>
      </c>
      <c r="G105" s="1">
        <f t="shared" si="32"/>
        <v>43</v>
      </c>
      <c r="H105" s="2">
        <f t="shared" si="33"/>
        <v>0.50588235294117645</v>
      </c>
      <c r="I105" s="8"/>
      <c r="J105" s="2">
        <f t="shared" si="24"/>
        <v>0.24705882352941178</v>
      </c>
      <c r="K105" s="2">
        <f t="shared" si="25"/>
        <v>0.75294117647058822</v>
      </c>
      <c r="L105" s="2">
        <f t="shared" si="26"/>
        <v>0</v>
      </c>
      <c r="M105" s="2">
        <f t="shared" si="27"/>
        <v>0</v>
      </c>
      <c r="N105" s="55">
        <v>21</v>
      </c>
      <c r="O105" s="55">
        <v>64</v>
      </c>
      <c r="T105" s="59"/>
      <c r="X105" s="55">
        <f t="shared" si="31"/>
        <v>0</v>
      </c>
      <c r="Y105" s="55">
        <v>0</v>
      </c>
      <c r="Z105" s="55">
        <v>0</v>
      </c>
      <c r="AA105" s="55"/>
      <c r="AB105" s="55"/>
      <c r="AG105" t="str">
        <f t="shared" si="28"/>
        <v>Coplin</v>
      </c>
      <c r="AH105" t="s">
        <v>2389</v>
      </c>
      <c r="AI105">
        <v>2</v>
      </c>
      <c r="AK105">
        <v>2</v>
      </c>
      <c r="AL105" s="95">
        <v>23</v>
      </c>
      <c r="AM105" s="97">
        <v>7</v>
      </c>
      <c r="AN105" s="97">
        <v>20</v>
      </c>
      <c r="AO105" s="100">
        <v>14205</v>
      </c>
      <c r="AP105" s="100">
        <f t="shared" si="29"/>
        <v>23007</v>
      </c>
      <c r="AQ105" t="s">
        <v>15</v>
      </c>
      <c r="AR105">
        <f t="shared" si="30"/>
        <v>2314205</v>
      </c>
      <c r="AS105" s="1">
        <v>0</v>
      </c>
      <c r="AU105" s="1"/>
      <c r="AW105" s="55">
        <v>0</v>
      </c>
      <c r="AX105" s="124"/>
    </row>
    <row r="106" spans="1:50" ht="13" hidden="1" customHeight="1" outlineLevel="1">
      <c r="A106" t="s">
        <v>260</v>
      </c>
      <c r="B106" s="9" t="s">
        <v>2133</v>
      </c>
      <c r="C106" s="1">
        <f t="shared" si="22"/>
        <v>938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 t="shared" si="23"/>
        <v>0</v>
      </c>
      <c r="G106" s="1">
        <f t="shared" si="32"/>
        <v>596</v>
      </c>
      <c r="H106" s="2">
        <f t="shared" si="33"/>
        <v>0.6353944562899787</v>
      </c>
      <c r="I106" s="8"/>
      <c r="J106" s="2">
        <f t="shared" si="24"/>
        <v>0.18230277185501065</v>
      </c>
      <c r="K106" s="2">
        <f t="shared" si="25"/>
        <v>0.81769722814498935</v>
      </c>
      <c r="L106" s="2">
        <f t="shared" si="26"/>
        <v>0</v>
      </c>
      <c r="M106" s="2">
        <f t="shared" si="27"/>
        <v>0</v>
      </c>
      <c r="N106" s="55">
        <v>171</v>
      </c>
      <c r="O106" s="55">
        <v>767</v>
      </c>
      <c r="T106" s="59"/>
      <c r="X106" s="55">
        <f t="shared" si="31"/>
        <v>0</v>
      </c>
      <c r="Y106" s="55">
        <v>0</v>
      </c>
      <c r="Z106" s="55">
        <v>0</v>
      </c>
      <c r="AA106" s="55"/>
      <c r="AB106" s="55"/>
      <c r="AG106" t="str">
        <f t="shared" si="28"/>
        <v>Corinna</v>
      </c>
      <c r="AH106" t="s">
        <v>1379</v>
      </c>
      <c r="AI106">
        <v>2</v>
      </c>
      <c r="AK106">
        <v>2</v>
      </c>
      <c r="AL106" s="95">
        <v>23</v>
      </c>
      <c r="AM106" s="97">
        <v>19</v>
      </c>
      <c r="AN106" s="97">
        <v>60</v>
      </c>
      <c r="AO106" s="100">
        <v>14310</v>
      </c>
      <c r="AP106" s="100">
        <f t="shared" si="29"/>
        <v>23019</v>
      </c>
      <c r="AQ106" t="s">
        <v>298</v>
      </c>
      <c r="AR106">
        <f t="shared" si="30"/>
        <v>2314310</v>
      </c>
      <c r="AS106" s="1">
        <v>14</v>
      </c>
      <c r="AU106" s="1"/>
      <c r="AW106" s="55">
        <v>0</v>
      </c>
      <c r="AX106" s="124"/>
    </row>
    <row r="107" spans="1:50" ht="13" hidden="1" customHeight="1" outlineLevel="1">
      <c r="A107" t="s">
        <v>2451</v>
      </c>
      <c r="B107" s="9" t="s">
        <v>2133</v>
      </c>
      <c r="C107" s="1">
        <f t="shared" si="22"/>
        <v>1197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 t="shared" si="23"/>
        <v>0</v>
      </c>
      <c r="G107" s="1">
        <f t="shared" si="32"/>
        <v>769</v>
      </c>
      <c r="H107" s="2">
        <f t="shared" si="33"/>
        <v>0.64243943191311614</v>
      </c>
      <c r="I107" s="8"/>
      <c r="J107" s="2">
        <f t="shared" si="24"/>
        <v>0.17878028404344193</v>
      </c>
      <c r="K107" s="2">
        <f t="shared" si="25"/>
        <v>0.82121971595655807</v>
      </c>
      <c r="L107" s="2">
        <f t="shared" si="26"/>
        <v>0</v>
      </c>
      <c r="M107" s="2">
        <f t="shared" si="27"/>
        <v>0</v>
      </c>
      <c r="N107" s="55">
        <v>214</v>
      </c>
      <c r="O107" s="55">
        <v>983</v>
      </c>
      <c r="T107" s="59"/>
      <c r="X107" s="55">
        <f t="shared" si="31"/>
        <v>0</v>
      </c>
      <c r="Y107" s="55">
        <v>0</v>
      </c>
      <c r="Z107" s="55">
        <v>0</v>
      </c>
      <c r="AA107" s="55"/>
      <c r="AB107" s="55"/>
      <c r="AG107" t="str">
        <f t="shared" si="28"/>
        <v>Corinth</v>
      </c>
      <c r="AH107" t="s">
        <v>1379</v>
      </c>
      <c r="AI107">
        <v>2</v>
      </c>
      <c r="AK107">
        <v>2</v>
      </c>
      <c r="AL107" s="95">
        <v>23</v>
      </c>
      <c r="AM107" s="97">
        <v>19</v>
      </c>
      <c r="AN107" s="97">
        <v>65</v>
      </c>
      <c r="AO107" s="100">
        <v>14380</v>
      </c>
      <c r="AP107" s="100">
        <f t="shared" si="29"/>
        <v>23019</v>
      </c>
      <c r="AQ107" t="s">
        <v>298</v>
      </c>
      <c r="AR107">
        <f t="shared" si="30"/>
        <v>2314380</v>
      </c>
      <c r="AS107" s="1">
        <v>35</v>
      </c>
      <c r="AU107" s="1"/>
      <c r="AW107" s="55">
        <v>0</v>
      </c>
      <c r="AX107" s="124"/>
    </row>
    <row r="108" spans="1:50" ht="13" hidden="1" customHeight="1" outlineLevel="1">
      <c r="A108" t="s">
        <v>809</v>
      </c>
      <c r="B108" s="9" t="s">
        <v>2133</v>
      </c>
      <c r="C108" s="1">
        <f t="shared" si="22"/>
        <v>681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 t="shared" si="23"/>
        <v>0</v>
      </c>
      <c r="G108" s="1">
        <f t="shared" si="32"/>
        <v>303</v>
      </c>
      <c r="H108" s="2">
        <f t="shared" si="33"/>
        <v>0.44493392070484583</v>
      </c>
      <c r="I108" s="8"/>
      <c r="J108" s="2">
        <f t="shared" si="24"/>
        <v>0.27753303964757708</v>
      </c>
      <c r="K108" s="2">
        <f t="shared" si="25"/>
        <v>0.72246696035242286</v>
      </c>
      <c r="L108" s="2">
        <f t="shared" si="26"/>
        <v>0</v>
      </c>
      <c r="M108" s="2">
        <f t="shared" si="27"/>
        <v>1.1102230246251565E-16</v>
      </c>
      <c r="N108" s="55">
        <v>189</v>
      </c>
      <c r="O108" s="55">
        <v>492</v>
      </c>
      <c r="T108" s="59"/>
      <c r="X108" s="55">
        <f t="shared" si="31"/>
        <v>0</v>
      </c>
      <c r="Y108" s="55">
        <v>0</v>
      </c>
      <c r="Z108" s="55">
        <v>0</v>
      </c>
      <c r="AA108" s="55"/>
      <c r="AB108" s="55"/>
      <c r="AG108" t="str">
        <f t="shared" si="28"/>
        <v>Cornish</v>
      </c>
      <c r="AH108" t="s">
        <v>740</v>
      </c>
      <c r="AI108">
        <v>1</v>
      </c>
      <c r="AK108">
        <v>2</v>
      </c>
      <c r="AL108" s="95">
        <v>23</v>
      </c>
      <c r="AM108" s="97">
        <v>31</v>
      </c>
      <c r="AN108" s="97">
        <v>35</v>
      </c>
      <c r="AO108" s="100">
        <v>14485</v>
      </c>
      <c r="AP108" s="100">
        <f t="shared" si="29"/>
        <v>23031</v>
      </c>
      <c r="AQ108" t="s">
        <v>298</v>
      </c>
      <c r="AR108">
        <f t="shared" si="30"/>
        <v>2314485</v>
      </c>
      <c r="AS108" s="1">
        <v>11</v>
      </c>
      <c r="AU108" s="1"/>
      <c r="AW108" s="55">
        <v>0</v>
      </c>
      <c r="AX108" s="124"/>
    </row>
    <row r="109" spans="1:50" ht="13" hidden="1" customHeight="1" outlineLevel="1">
      <c r="A109" t="s">
        <v>69</v>
      </c>
      <c r="B109" s="9" t="s">
        <v>2133</v>
      </c>
      <c r="C109" s="1">
        <f t="shared" si="22"/>
        <v>632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 t="shared" si="23"/>
        <v>0</v>
      </c>
      <c r="G109" s="1">
        <f t="shared" si="32"/>
        <v>300</v>
      </c>
      <c r="H109" s="2">
        <f t="shared" si="33"/>
        <v>0.47468354430379744</v>
      </c>
      <c r="I109" s="8"/>
      <c r="J109" s="2">
        <f t="shared" si="24"/>
        <v>0.26265822784810128</v>
      </c>
      <c r="K109" s="2">
        <f t="shared" si="25"/>
        <v>0.73734177215189878</v>
      </c>
      <c r="L109" s="2">
        <f t="shared" si="26"/>
        <v>0</v>
      </c>
      <c r="M109" s="2">
        <f t="shared" si="27"/>
        <v>-1.1102230246251565E-16</v>
      </c>
      <c r="N109" s="55">
        <v>166</v>
      </c>
      <c r="O109" s="55">
        <v>466</v>
      </c>
      <c r="T109" s="59"/>
      <c r="X109" s="55">
        <f t="shared" si="31"/>
        <v>0</v>
      </c>
      <c r="Y109" s="55">
        <v>0</v>
      </c>
      <c r="Z109" s="55">
        <v>0</v>
      </c>
      <c r="AA109" s="55"/>
      <c r="AB109" s="55"/>
      <c r="AG109" t="str">
        <f t="shared" si="28"/>
        <v>Cornville</v>
      </c>
      <c r="AH109" t="s">
        <v>1816</v>
      </c>
      <c r="AI109">
        <v>2</v>
      </c>
      <c r="AK109">
        <v>2</v>
      </c>
      <c r="AL109" s="95">
        <v>23</v>
      </c>
      <c r="AM109" s="97">
        <v>25</v>
      </c>
      <c r="AN109" s="97">
        <v>40</v>
      </c>
      <c r="AO109" s="100">
        <v>14555</v>
      </c>
      <c r="AP109" s="100">
        <f t="shared" si="29"/>
        <v>23025</v>
      </c>
      <c r="AQ109" t="s">
        <v>298</v>
      </c>
      <c r="AR109">
        <f t="shared" si="30"/>
        <v>2314555</v>
      </c>
      <c r="AS109" s="1">
        <v>13</v>
      </c>
      <c r="AU109" s="1"/>
      <c r="AW109" s="55">
        <v>0</v>
      </c>
      <c r="AX109" s="124"/>
    </row>
    <row r="110" spans="1:50" ht="13" hidden="1" customHeight="1" outlineLevel="1">
      <c r="A110" t="s">
        <v>433</v>
      </c>
      <c r="B110" s="9" t="s">
        <v>2133</v>
      </c>
      <c r="C110" s="1">
        <f t="shared" si="22"/>
        <v>130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 t="shared" si="23"/>
        <v>0</v>
      </c>
      <c r="G110" s="1">
        <f t="shared" si="32"/>
        <v>14</v>
      </c>
      <c r="H110" s="2">
        <f t="shared" si="33"/>
        <v>0.1076923076923077</v>
      </c>
      <c r="I110" s="8"/>
      <c r="J110" s="2">
        <f t="shared" si="24"/>
        <v>0.44615384615384618</v>
      </c>
      <c r="K110" s="2">
        <f t="shared" si="25"/>
        <v>0.55384615384615388</v>
      </c>
      <c r="L110" s="2">
        <f t="shared" si="26"/>
        <v>0</v>
      </c>
      <c r="M110" s="2">
        <f t="shared" si="27"/>
        <v>0</v>
      </c>
      <c r="N110" s="55">
        <v>58</v>
      </c>
      <c r="O110" s="55">
        <v>72</v>
      </c>
      <c r="T110" s="59"/>
      <c r="X110" s="55">
        <f t="shared" si="31"/>
        <v>0</v>
      </c>
      <c r="Y110" s="55">
        <v>0</v>
      </c>
      <c r="Z110" s="55">
        <v>0</v>
      </c>
      <c r="AA110" s="55"/>
      <c r="AB110" s="55"/>
      <c r="AG110" t="str">
        <f t="shared" si="28"/>
        <v>Cranberry Isles</v>
      </c>
      <c r="AH110" t="s">
        <v>12</v>
      </c>
      <c r="AI110">
        <v>2</v>
      </c>
      <c r="AK110">
        <v>2</v>
      </c>
      <c r="AL110" s="95">
        <v>23</v>
      </c>
      <c r="AM110" s="97">
        <v>9</v>
      </c>
      <c r="AN110" s="97">
        <v>45</v>
      </c>
      <c r="AO110" s="100">
        <v>14905</v>
      </c>
      <c r="AP110" s="100">
        <f t="shared" si="29"/>
        <v>23009</v>
      </c>
      <c r="AQ110" t="s">
        <v>298</v>
      </c>
      <c r="AR110">
        <f t="shared" si="30"/>
        <v>2314905</v>
      </c>
      <c r="AS110" s="1">
        <v>1</v>
      </c>
      <c r="AU110" s="1"/>
      <c r="AW110" s="55">
        <v>0</v>
      </c>
      <c r="AX110" s="124"/>
    </row>
    <row r="111" spans="1:50" ht="13" hidden="1" customHeight="1" outlineLevel="1">
      <c r="A111" t="s">
        <v>164</v>
      </c>
      <c r="B111" s="9" t="s">
        <v>2133</v>
      </c>
      <c r="C111" s="1">
        <f t="shared" si="22"/>
        <v>61</v>
      </c>
      <c r="D111" s="7">
        <f>IF(N111&gt;0, RANK(N111,(N111:P111,Q111:AE111)),0)</f>
        <v>2</v>
      </c>
      <c r="E111" s="7">
        <f>IF(O111&gt;0,RANK(O111,(N111:P111,Q111:AE111)),0)</f>
        <v>1</v>
      </c>
      <c r="F111" s="7">
        <f t="shared" si="23"/>
        <v>0</v>
      </c>
      <c r="G111" s="1">
        <f t="shared" si="32"/>
        <v>45</v>
      </c>
      <c r="H111" s="2">
        <f t="shared" si="33"/>
        <v>0.73770491803278693</v>
      </c>
      <c r="I111" s="8"/>
      <c r="J111" s="2">
        <f t="shared" si="24"/>
        <v>0.13114754098360656</v>
      </c>
      <c r="K111" s="2">
        <f t="shared" si="25"/>
        <v>0.86885245901639341</v>
      </c>
      <c r="L111" s="2">
        <f t="shared" si="26"/>
        <v>0</v>
      </c>
      <c r="M111" s="2">
        <f t="shared" si="27"/>
        <v>0</v>
      </c>
      <c r="N111" s="55">
        <v>8</v>
      </c>
      <c r="O111" s="55">
        <v>53</v>
      </c>
      <c r="T111" s="59"/>
      <c r="X111" s="55">
        <f t="shared" si="31"/>
        <v>0</v>
      </c>
      <c r="Y111" s="55">
        <v>0</v>
      </c>
      <c r="Z111" s="55">
        <v>0</v>
      </c>
      <c r="AA111" s="55"/>
      <c r="AB111" s="55"/>
      <c r="AG111" t="str">
        <f t="shared" si="28"/>
        <v>Crawford</v>
      </c>
      <c r="AH111" t="s">
        <v>1864</v>
      </c>
      <c r="AI111">
        <v>2</v>
      </c>
      <c r="AK111">
        <v>2</v>
      </c>
      <c r="AL111" s="95">
        <v>23</v>
      </c>
      <c r="AM111" s="97">
        <v>29</v>
      </c>
      <c r="AN111" s="97">
        <v>70</v>
      </c>
      <c r="AO111" s="100">
        <v>14940</v>
      </c>
      <c r="AP111" s="100">
        <f t="shared" si="29"/>
        <v>23029</v>
      </c>
      <c r="AQ111" t="s">
        <v>298</v>
      </c>
      <c r="AR111">
        <f t="shared" si="30"/>
        <v>2314940</v>
      </c>
      <c r="AS111" s="1">
        <v>1</v>
      </c>
      <c r="AU111" s="1"/>
      <c r="AW111" s="55">
        <v>0</v>
      </c>
      <c r="AX111" s="124"/>
    </row>
    <row r="112" spans="1:50" hidden="1" outlineLevel="1">
      <c r="A112" t="s">
        <v>2935</v>
      </c>
      <c r="B112" s="9" t="s">
        <v>2133</v>
      </c>
      <c r="C112" s="1">
        <f t="shared" ref="C112" si="42">SUM(N112:AE112)</f>
        <v>97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 t="shared" ref="F112" si="43">IF(P112&gt;0,RANK(P112,(N112:AE112)),0)</f>
        <v>0</v>
      </c>
      <c r="G112" s="1">
        <f t="shared" ref="G112" si="44">IF(C112&gt;0,MAX(N112:P112)-LARGE(N112:P112,2),0)</f>
        <v>53</v>
      </c>
      <c r="H112" s="2">
        <f t="shared" ref="H112" si="45">IF(C112&gt;0,G112/C112,0)</f>
        <v>0.54639175257731953</v>
      </c>
      <c r="I112" s="8"/>
      <c r="J112" s="2">
        <f t="shared" ref="J112" si="46">IF(C112=0,"-",N112/C112)</f>
        <v>0.22680412371134021</v>
      </c>
      <c r="K112" s="2">
        <f t="shared" ref="K112" si="47">IF(C112=0,"-",O112/C112)</f>
        <v>0.77319587628865982</v>
      </c>
      <c r="L112" s="2">
        <f t="shared" ref="L112" si="48">IF(C112=0,"-",P112/C112)</f>
        <v>0</v>
      </c>
      <c r="M112" s="2">
        <f t="shared" ref="M112" si="49">IF(C112=0,"-",(1-J112-K112-L112))</f>
        <v>0</v>
      </c>
      <c r="N112" s="1">
        <v>22</v>
      </c>
      <c r="O112" s="1">
        <v>75</v>
      </c>
      <c r="P112" s="1"/>
      <c r="Q112" s="1"/>
      <c r="R112" s="1"/>
      <c r="S112" s="1"/>
      <c r="T112" s="59"/>
      <c r="U112" s="1"/>
      <c r="V112" s="1"/>
      <c r="W112" s="1"/>
      <c r="X112" s="55">
        <f t="shared" si="31"/>
        <v>0</v>
      </c>
      <c r="Y112" s="1">
        <v>0</v>
      </c>
      <c r="Z112" s="1">
        <v>0</v>
      </c>
      <c r="AA112" s="1"/>
      <c r="AB112" s="1"/>
      <c r="AC112"/>
      <c r="AD112"/>
      <c r="AE112"/>
      <c r="AG112" t="str">
        <f>A112</f>
        <v>Cross Lake</v>
      </c>
      <c r="AH112" t="s">
        <v>2510</v>
      </c>
      <c r="AI112">
        <v>2</v>
      </c>
      <c r="AK112">
        <v>2</v>
      </c>
      <c r="AL112" s="95">
        <v>23</v>
      </c>
      <c r="AM112" s="97">
        <v>3</v>
      </c>
      <c r="AO112" s="100">
        <v>75625</v>
      </c>
      <c r="AP112" s="100">
        <f t="shared" si="29"/>
        <v>23003</v>
      </c>
      <c r="AQ112" t="s">
        <v>2361</v>
      </c>
      <c r="AR112">
        <f t="shared" si="30"/>
        <v>2375625</v>
      </c>
      <c r="AS112" s="1">
        <v>1</v>
      </c>
      <c r="AT112"/>
      <c r="AU112" s="1"/>
      <c r="AW112" s="1">
        <v>0</v>
      </c>
    </row>
    <row r="113" spans="1:50" ht="13" hidden="1" customHeight="1" outlineLevel="1">
      <c r="A113" t="s">
        <v>471</v>
      </c>
      <c r="B113" s="9" t="s">
        <v>2133</v>
      </c>
      <c r="C113" s="1">
        <f>SUM(N113:AE113)</f>
        <v>123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>IF(P113&gt;0,RANK(P113,(N113:AE113)),0)</f>
        <v>0</v>
      </c>
      <c r="G113" s="1">
        <f>IF(C113&gt;0,MAX(N113:P113)-LARGE(N113:P113,2),0)</f>
        <v>93</v>
      </c>
      <c r="H113" s="2">
        <f>IF(C113&gt;0,G113/C113,0)</f>
        <v>0.75609756097560976</v>
      </c>
      <c r="I113" s="8"/>
      <c r="J113" s="2">
        <f>IF(C113=0,"-",N113/C113)</f>
        <v>0.12195121951219512</v>
      </c>
      <c r="K113" s="2">
        <f>IF(C113=0,"-",O113/C113)</f>
        <v>0.87804878048780488</v>
      </c>
      <c r="L113" s="2">
        <f>IF(C113=0,"-",P113/C113)</f>
        <v>0</v>
      </c>
      <c r="M113" s="2">
        <f>IF(C113=0,"-",(1-J113-K113-L113))</f>
        <v>0</v>
      </c>
      <c r="N113" s="55">
        <v>15</v>
      </c>
      <c r="O113" s="55">
        <v>108</v>
      </c>
      <c r="T113" s="59"/>
      <c r="X113" s="55">
        <f t="shared" si="31"/>
        <v>0</v>
      </c>
      <c r="Y113" s="55">
        <v>0</v>
      </c>
      <c r="Z113" s="55">
        <v>0</v>
      </c>
      <c r="AA113" s="55"/>
      <c r="AB113" s="55"/>
      <c r="AG113" t="str">
        <f t="shared" si="28"/>
        <v>Crystal</v>
      </c>
      <c r="AH113" t="s">
        <v>2510</v>
      </c>
      <c r="AI113">
        <v>2</v>
      </c>
      <c r="AK113">
        <v>2</v>
      </c>
      <c r="AL113" s="95">
        <v>23</v>
      </c>
      <c r="AM113" s="97">
        <v>3</v>
      </c>
      <c r="AN113" s="97">
        <v>65</v>
      </c>
      <c r="AO113" s="100">
        <v>15395</v>
      </c>
      <c r="AP113" s="100">
        <f t="shared" si="29"/>
        <v>23003</v>
      </c>
      <c r="AQ113" t="s">
        <v>298</v>
      </c>
      <c r="AR113">
        <f t="shared" si="30"/>
        <v>2315395</v>
      </c>
      <c r="AS113" s="1">
        <v>5</v>
      </c>
      <c r="AU113" s="1"/>
      <c r="AW113" s="55">
        <v>0</v>
      </c>
      <c r="AX113" s="124"/>
    </row>
    <row r="114" spans="1:50" ht="13" hidden="1" customHeight="1" outlineLevel="1">
      <c r="A114" t="s">
        <v>161</v>
      </c>
      <c r="B114" s="9" t="s">
        <v>2133</v>
      </c>
      <c r="C114" s="1">
        <f t="shared" si="22"/>
        <v>4526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 t="shared" si="23"/>
        <v>0</v>
      </c>
      <c r="G114" s="1">
        <f t="shared" si="32"/>
        <v>1876</v>
      </c>
      <c r="H114" s="2">
        <f t="shared" si="33"/>
        <v>0.41449403446752098</v>
      </c>
      <c r="I114" s="8"/>
      <c r="J114" s="2">
        <f t="shared" si="24"/>
        <v>0.29275298276623951</v>
      </c>
      <c r="K114" s="2">
        <f t="shared" si="25"/>
        <v>0.70724701723376049</v>
      </c>
      <c r="L114" s="2">
        <f t="shared" si="26"/>
        <v>0</v>
      </c>
      <c r="M114" s="2">
        <f t="shared" si="27"/>
        <v>0</v>
      </c>
      <c r="N114" s="55">
        <v>1325</v>
      </c>
      <c r="O114" s="55">
        <v>3201</v>
      </c>
      <c r="T114" s="59"/>
      <c r="X114" s="55">
        <f t="shared" si="31"/>
        <v>0</v>
      </c>
      <c r="Y114" s="55">
        <v>0</v>
      </c>
      <c r="Z114" s="55">
        <v>0</v>
      </c>
      <c r="AA114" s="55"/>
      <c r="AB114" s="55"/>
      <c r="AG114" t="str">
        <f t="shared" si="28"/>
        <v>Cumberland</v>
      </c>
      <c r="AH114" t="s">
        <v>161</v>
      </c>
      <c r="AI114">
        <v>1</v>
      </c>
      <c r="AK114">
        <v>2</v>
      </c>
      <c r="AL114" s="95">
        <v>23</v>
      </c>
      <c r="AM114" s="97">
        <v>5</v>
      </c>
      <c r="AN114" s="97">
        <v>30</v>
      </c>
      <c r="AO114" s="100">
        <v>15430</v>
      </c>
      <c r="AP114" s="100">
        <f t="shared" si="29"/>
        <v>23005</v>
      </c>
      <c r="AQ114" t="s">
        <v>298</v>
      </c>
      <c r="AR114">
        <f t="shared" si="30"/>
        <v>2315430</v>
      </c>
      <c r="AS114" s="1">
        <v>67</v>
      </c>
      <c r="AU114" s="1"/>
      <c r="AW114" s="55">
        <v>0</v>
      </c>
      <c r="AX114" s="124"/>
    </row>
    <row r="115" spans="1:50" ht="13" hidden="1" customHeight="1" outlineLevel="1">
      <c r="A115" t="s">
        <v>472</v>
      </c>
      <c r="B115" s="9" t="s">
        <v>2133</v>
      </c>
      <c r="C115" s="1">
        <f t="shared" si="22"/>
        <v>657</v>
      </c>
      <c r="D115" s="7">
        <f>IF(N115&gt;0, RANK(N115,(N115:P115,Q115:AE115)),0)</f>
        <v>2</v>
      </c>
      <c r="E115" s="7">
        <f>IF(O115&gt;0,RANK(O115,(N115:P115,Q115:AE115)),0)</f>
        <v>1</v>
      </c>
      <c r="F115" s="7">
        <f t="shared" si="23"/>
        <v>0</v>
      </c>
      <c r="G115" s="1">
        <f t="shared" si="32"/>
        <v>267</v>
      </c>
      <c r="H115" s="2">
        <f t="shared" si="33"/>
        <v>0.40639269406392692</v>
      </c>
      <c r="I115" s="8"/>
      <c r="J115" s="2">
        <f t="shared" si="24"/>
        <v>0.29680365296803651</v>
      </c>
      <c r="K115" s="2">
        <f t="shared" si="25"/>
        <v>0.70319634703196343</v>
      </c>
      <c r="L115" s="2">
        <f t="shared" si="26"/>
        <v>0</v>
      </c>
      <c r="M115" s="2">
        <f t="shared" si="27"/>
        <v>1.1102230246251565E-16</v>
      </c>
      <c r="N115" s="55">
        <v>195</v>
      </c>
      <c r="O115" s="55">
        <v>462</v>
      </c>
      <c r="T115" s="59"/>
      <c r="X115" s="55">
        <f t="shared" si="31"/>
        <v>0</v>
      </c>
      <c r="Y115" s="55">
        <v>0</v>
      </c>
      <c r="Z115" s="55">
        <v>0</v>
      </c>
      <c r="AA115" s="55"/>
      <c r="AB115" s="55"/>
      <c r="AG115" t="str">
        <f t="shared" si="28"/>
        <v>Cushing</v>
      </c>
      <c r="AH115" t="s">
        <v>2526</v>
      </c>
      <c r="AI115">
        <v>1</v>
      </c>
      <c r="AK115">
        <v>2</v>
      </c>
      <c r="AL115" s="95">
        <v>23</v>
      </c>
      <c r="AM115" s="97">
        <v>13</v>
      </c>
      <c r="AN115" s="97">
        <v>15</v>
      </c>
      <c r="AO115" s="100">
        <v>15780</v>
      </c>
      <c r="AP115" s="100">
        <f t="shared" si="29"/>
        <v>23013</v>
      </c>
      <c r="AQ115" t="s">
        <v>298</v>
      </c>
      <c r="AR115">
        <f t="shared" si="30"/>
        <v>2315780</v>
      </c>
      <c r="AS115" s="1">
        <v>18</v>
      </c>
      <c r="AU115" s="1"/>
      <c r="AW115" s="55">
        <v>0</v>
      </c>
      <c r="AX115" s="124"/>
    </row>
    <row r="116" spans="1:50" ht="13" hidden="1" customHeight="1" outlineLevel="1">
      <c r="A116" t="s">
        <v>1998</v>
      </c>
      <c r="B116" s="9" t="s">
        <v>2133</v>
      </c>
      <c r="C116" s="1">
        <f t="shared" si="22"/>
        <v>250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 t="shared" si="23"/>
        <v>0</v>
      </c>
      <c r="G116" s="1">
        <f t="shared" si="32"/>
        <v>144</v>
      </c>
      <c r="H116" s="2">
        <f t="shared" si="33"/>
        <v>0.57599999999999996</v>
      </c>
      <c r="I116" s="8"/>
      <c r="J116" s="2">
        <f t="shared" si="24"/>
        <v>0.21199999999999999</v>
      </c>
      <c r="K116" s="2">
        <f t="shared" si="25"/>
        <v>0.78800000000000003</v>
      </c>
      <c r="L116" s="2">
        <f t="shared" si="26"/>
        <v>0</v>
      </c>
      <c r="M116" s="2">
        <f t="shared" si="27"/>
        <v>0</v>
      </c>
      <c r="N116" s="55">
        <v>53</v>
      </c>
      <c r="O116" s="55">
        <v>197</v>
      </c>
      <c r="T116" s="59"/>
      <c r="X116" s="55">
        <f t="shared" si="31"/>
        <v>0</v>
      </c>
      <c r="Y116" s="55">
        <v>0</v>
      </c>
      <c r="Z116" s="55">
        <v>0</v>
      </c>
      <c r="AA116" s="55"/>
      <c r="AB116" s="55"/>
      <c r="AG116" t="str">
        <f t="shared" si="28"/>
        <v>Cutler</v>
      </c>
      <c r="AH116" t="s">
        <v>1864</v>
      </c>
      <c r="AI116">
        <v>2</v>
      </c>
      <c r="AK116">
        <v>2</v>
      </c>
      <c r="AL116" s="95">
        <v>23</v>
      </c>
      <c r="AM116" s="97">
        <v>29</v>
      </c>
      <c r="AN116" s="97">
        <v>75</v>
      </c>
      <c r="AO116" s="100">
        <v>15920</v>
      </c>
      <c r="AP116" s="100">
        <f t="shared" si="29"/>
        <v>23029</v>
      </c>
      <c r="AQ116" t="s">
        <v>298</v>
      </c>
      <c r="AR116">
        <f t="shared" si="30"/>
        <v>2315920</v>
      </c>
      <c r="AS116" s="1">
        <v>11</v>
      </c>
      <c r="AU116" s="1"/>
      <c r="AW116" s="55">
        <v>0</v>
      </c>
      <c r="AX116" s="124"/>
    </row>
    <row r="117" spans="1:50" ht="13" hidden="1" customHeight="1" outlineLevel="1">
      <c r="A117" t="s">
        <v>1666</v>
      </c>
      <c r="B117" s="9" t="s">
        <v>2133</v>
      </c>
      <c r="C117" s="1">
        <f t="shared" si="22"/>
        <v>46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 t="shared" si="23"/>
        <v>0</v>
      </c>
      <c r="G117" s="1">
        <f t="shared" si="32"/>
        <v>30</v>
      </c>
      <c r="H117" s="2">
        <f t="shared" si="33"/>
        <v>0.65217391304347827</v>
      </c>
      <c r="I117" s="8"/>
      <c r="J117" s="2">
        <f t="shared" si="24"/>
        <v>0.17391304347826086</v>
      </c>
      <c r="K117" s="2">
        <f t="shared" si="25"/>
        <v>0.82608695652173914</v>
      </c>
      <c r="L117" s="2">
        <f t="shared" si="26"/>
        <v>0</v>
      </c>
      <c r="M117" s="2">
        <f t="shared" si="27"/>
        <v>0</v>
      </c>
      <c r="N117" s="55">
        <v>8</v>
      </c>
      <c r="O117" s="55">
        <v>38</v>
      </c>
      <c r="T117" s="59"/>
      <c r="X117" s="55">
        <f t="shared" si="31"/>
        <v>0</v>
      </c>
      <c r="Y117" s="55">
        <v>0</v>
      </c>
      <c r="Z117" s="55">
        <v>0</v>
      </c>
      <c r="AA117" s="55"/>
      <c r="AB117" s="55"/>
      <c r="AG117" t="str">
        <f t="shared" si="28"/>
        <v>Cyr</v>
      </c>
      <c r="AH117" t="s">
        <v>2510</v>
      </c>
      <c r="AI117">
        <v>2</v>
      </c>
      <c r="AK117">
        <v>2</v>
      </c>
      <c r="AL117" s="95">
        <v>23</v>
      </c>
      <c r="AM117" s="97">
        <v>3</v>
      </c>
      <c r="AN117" s="97">
        <v>70</v>
      </c>
      <c r="AO117" s="100">
        <v>15990</v>
      </c>
      <c r="AP117" s="100">
        <f t="shared" si="29"/>
        <v>23003</v>
      </c>
      <c r="AQ117" t="s">
        <v>15</v>
      </c>
      <c r="AR117">
        <f t="shared" si="30"/>
        <v>2315990</v>
      </c>
      <c r="AS117" s="1">
        <v>1</v>
      </c>
      <c r="AU117" s="1"/>
      <c r="AW117" s="55">
        <v>0</v>
      </c>
      <c r="AX117" s="124"/>
    </row>
    <row r="118" spans="1:50" ht="13" hidden="1" customHeight="1" outlineLevel="1">
      <c r="A118" t="s">
        <v>2038</v>
      </c>
      <c r="B118" s="9" t="s">
        <v>2133</v>
      </c>
      <c r="C118" s="1">
        <f t="shared" si="22"/>
        <v>194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 t="shared" si="23"/>
        <v>0</v>
      </c>
      <c r="G118" s="1">
        <f t="shared" si="32"/>
        <v>82</v>
      </c>
      <c r="H118" s="2">
        <f t="shared" si="33"/>
        <v>0.42268041237113402</v>
      </c>
      <c r="I118" s="8"/>
      <c r="J118" s="2">
        <f t="shared" si="24"/>
        <v>0.28865979381443296</v>
      </c>
      <c r="K118" s="2">
        <f t="shared" si="25"/>
        <v>0.71134020618556704</v>
      </c>
      <c r="L118" s="2">
        <f t="shared" si="26"/>
        <v>0</v>
      </c>
      <c r="M118" s="2">
        <f t="shared" si="27"/>
        <v>0</v>
      </c>
      <c r="N118" s="55">
        <v>56</v>
      </c>
      <c r="O118" s="55">
        <v>138</v>
      </c>
      <c r="T118" s="59"/>
      <c r="X118" s="55">
        <f t="shared" si="31"/>
        <v>0</v>
      </c>
      <c r="Y118" s="55">
        <v>0</v>
      </c>
      <c r="Z118" s="55">
        <v>0</v>
      </c>
      <c r="AA118" s="55"/>
      <c r="AB118" s="55"/>
      <c r="AG118" t="str">
        <f t="shared" si="28"/>
        <v>Dallas</v>
      </c>
      <c r="AH118" t="s">
        <v>2389</v>
      </c>
      <c r="AI118">
        <v>2</v>
      </c>
      <c r="AK118">
        <v>2</v>
      </c>
      <c r="AL118" s="95">
        <v>23</v>
      </c>
      <c r="AM118" s="97">
        <v>7</v>
      </c>
      <c r="AN118" s="97">
        <v>25</v>
      </c>
      <c r="AO118" s="100">
        <v>16165</v>
      </c>
      <c r="AP118" s="100">
        <f t="shared" si="29"/>
        <v>23007</v>
      </c>
      <c r="AQ118" t="s">
        <v>15</v>
      </c>
      <c r="AR118">
        <f t="shared" si="30"/>
        <v>2316165</v>
      </c>
      <c r="AS118" s="1">
        <v>5</v>
      </c>
      <c r="AU118" s="1"/>
      <c r="AW118" s="55">
        <v>0</v>
      </c>
      <c r="AX118" s="124"/>
    </row>
    <row r="119" spans="1:50" ht="13" hidden="1" customHeight="1" outlineLevel="1">
      <c r="A119" t="s">
        <v>139</v>
      </c>
      <c r="B119" s="9" t="s">
        <v>2133</v>
      </c>
      <c r="C119" s="1">
        <f t="shared" si="22"/>
        <v>1135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 t="shared" si="23"/>
        <v>0</v>
      </c>
      <c r="G119" s="1">
        <f t="shared" si="32"/>
        <v>255</v>
      </c>
      <c r="H119" s="2">
        <f t="shared" si="33"/>
        <v>0.22466960352422907</v>
      </c>
      <c r="I119" s="8"/>
      <c r="J119" s="2">
        <f t="shared" si="24"/>
        <v>0.38678414096916297</v>
      </c>
      <c r="K119" s="2">
        <f t="shared" si="25"/>
        <v>0.61145374449339207</v>
      </c>
      <c r="L119" s="2">
        <f t="shared" si="26"/>
        <v>0</v>
      </c>
      <c r="M119" s="2">
        <f t="shared" si="27"/>
        <v>1.7621145374449032E-3</v>
      </c>
      <c r="N119" s="55">
        <v>439</v>
      </c>
      <c r="O119" s="55">
        <v>694</v>
      </c>
      <c r="T119" s="59"/>
      <c r="X119" s="55">
        <f t="shared" si="31"/>
        <v>0</v>
      </c>
      <c r="Y119" s="55">
        <v>2</v>
      </c>
      <c r="Z119" s="55">
        <v>0</v>
      </c>
      <c r="AA119" s="55"/>
      <c r="AB119" s="55"/>
      <c r="AG119" t="str">
        <f t="shared" si="28"/>
        <v>Damariscotta</v>
      </c>
      <c r="AH119" t="s">
        <v>181</v>
      </c>
      <c r="AI119">
        <v>1</v>
      </c>
      <c r="AK119">
        <v>2</v>
      </c>
      <c r="AL119" s="95">
        <v>23</v>
      </c>
      <c r="AM119" s="97">
        <v>15</v>
      </c>
      <c r="AN119" s="97">
        <v>30</v>
      </c>
      <c r="AO119" s="100">
        <v>16235</v>
      </c>
      <c r="AP119" s="100">
        <f t="shared" si="29"/>
        <v>23015</v>
      </c>
      <c r="AQ119" t="s">
        <v>298</v>
      </c>
      <c r="AR119">
        <f t="shared" si="30"/>
        <v>2316235</v>
      </c>
      <c r="AS119" s="1">
        <v>27</v>
      </c>
      <c r="AU119" s="1"/>
      <c r="AW119" s="55">
        <v>2</v>
      </c>
      <c r="AX119" s="124"/>
    </row>
    <row r="120" spans="1:50" ht="13" hidden="1" customHeight="1" outlineLevel="1">
      <c r="A120" t="s">
        <v>1616</v>
      </c>
      <c r="B120" s="9" t="s">
        <v>2133</v>
      </c>
      <c r="C120" s="1">
        <f t="shared" si="22"/>
        <v>298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 t="shared" si="23"/>
        <v>0</v>
      </c>
      <c r="G120" s="1">
        <f t="shared" si="32"/>
        <v>174</v>
      </c>
      <c r="H120" s="2">
        <f t="shared" si="33"/>
        <v>0.58389261744966447</v>
      </c>
      <c r="I120" s="8"/>
      <c r="J120" s="2">
        <f t="shared" si="24"/>
        <v>0.20805369127516779</v>
      </c>
      <c r="K120" s="2">
        <f t="shared" si="25"/>
        <v>0.79194630872483218</v>
      </c>
      <c r="L120" s="2">
        <f t="shared" si="26"/>
        <v>0</v>
      </c>
      <c r="M120" s="2">
        <f t="shared" si="27"/>
        <v>0</v>
      </c>
      <c r="N120" s="55">
        <v>62</v>
      </c>
      <c r="O120" s="55">
        <v>236</v>
      </c>
      <c r="T120" s="59"/>
      <c r="X120" s="55">
        <f t="shared" si="31"/>
        <v>0</v>
      </c>
      <c r="Y120" s="55">
        <v>0</v>
      </c>
      <c r="Z120" s="55">
        <v>0</v>
      </c>
      <c r="AA120" s="55"/>
      <c r="AB120" s="55"/>
      <c r="AG120" t="str">
        <f t="shared" si="28"/>
        <v>Danforth</v>
      </c>
      <c r="AH120" t="s">
        <v>1864</v>
      </c>
      <c r="AI120">
        <v>2</v>
      </c>
      <c r="AK120">
        <v>2</v>
      </c>
      <c r="AL120" s="95">
        <v>23</v>
      </c>
      <c r="AM120" s="97">
        <v>29</v>
      </c>
      <c r="AN120" s="97">
        <v>80</v>
      </c>
      <c r="AO120" s="100">
        <v>16410</v>
      </c>
      <c r="AP120" s="100">
        <f t="shared" si="29"/>
        <v>23029</v>
      </c>
      <c r="AQ120" t="s">
        <v>298</v>
      </c>
      <c r="AR120">
        <f t="shared" si="30"/>
        <v>2316410</v>
      </c>
      <c r="AS120" s="1">
        <v>16</v>
      </c>
      <c r="AU120" s="1"/>
      <c r="AW120" s="55">
        <v>0</v>
      </c>
      <c r="AX120" s="124"/>
    </row>
    <row r="121" spans="1:50" ht="13" hidden="1" customHeight="1" outlineLevel="1">
      <c r="A121" t="s">
        <v>908</v>
      </c>
      <c r="B121" s="9" t="s">
        <v>2133</v>
      </c>
      <c r="C121" s="1">
        <f t="shared" si="22"/>
        <v>1005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 t="shared" si="23"/>
        <v>0</v>
      </c>
      <c r="G121" s="1">
        <f t="shared" si="32"/>
        <v>563</v>
      </c>
      <c r="H121" s="2">
        <f t="shared" si="33"/>
        <v>0.56019900497512443</v>
      </c>
      <c r="I121" s="8"/>
      <c r="J121" s="2">
        <f t="shared" si="24"/>
        <v>0.21890547263681592</v>
      </c>
      <c r="K121" s="2">
        <f t="shared" si="25"/>
        <v>0.77910447761194035</v>
      </c>
      <c r="L121" s="2">
        <f t="shared" si="26"/>
        <v>0</v>
      </c>
      <c r="M121" s="2">
        <f t="shared" si="27"/>
        <v>1.9900497512437276E-3</v>
      </c>
      <c r="N121" s="55">
        <v>220</v>
      </c>
      <c r="O121" s="55">
        <v>783</v>
      </c>
      <c r="T121" s="59"/>
      <c r="X121" s="55">
        <f t="shared" si="31"/>
        <v>0</v>
      </c>
      <c r="Y121" s="55">
        <v>0</v>
      </c>
      <c r="Z121" s="55">
        <v>2</v>
      </c>
      <c r="AA121" s="55"/>
      <c r="AB121" s="55"/>
      <c r="AG121" t="str">
        <f t="shared" si="28"/>
        <v>Dayton</v>
      </c>
      <c r="AH121" t="s">
        <v>740</v>
      </c>
      <c r="AI121">
        <v>1</v>
      </c>
      <c r="AK121">
        <v>2</v>
      </c>
      <c r="AL121" s="95">
        <v>23</v>
      </c>
      <c r="AM121" s="97">
        <v>31</v>
      </c>
      <c r="AN121" s="97">
        <v>40</v>
      </c>
      <c r="AO121" s="100">
        <v>16725</v>
      </c>
      <c r="AP121" s="100">
        <f t="shared" si="29"/>
        <v>23031</v>
      </c>
      <c r="AQ121" t="s">
        <v>298</v>
      </c>
      <c r="AR121">
        <f t="shared" si="30"/>
        <v>2316725</v>
      </c>
      <c r="AS121" s="1">
        <v>21</v>
      </c>
      <c r="AU121" s="1"/>
      <c r="AW121" s="55">
        <v>2</v>
      </c>
      <c r="AX121" s="124"/>
    </row>
    <row r="122" spans="1:50" ht="13" hidden="1" customHeight="1" outlineLevel="1">
      <c r="A122" t="s">
        <v>649</v>
      </c>
      <c r="B122" s="9" t="s">
        <v>2133</v>
      </c>
      <c r="C122" s="1">
        <f>SUM(N122:AE122)</f>
        <v>27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>IF(P122&gt;0,RANK(P122,(N122:AE122)),0)</f>
        <v>0</v>
      </c>
      <c r="G122" s="1">
        <f t="shared" si="32"/>
        <v>15</v>
      </c>
      <c r="H122" s="2">
        <f t="shared" si="33"/>
        <v>0.55555555555555558</v>
      </c>
      <c r="I122" s="8"/>
      <c r="J122" s="2">
        <f>IF(C122=0,"-",N122/C122)</f>
        <v>0.22222222222222221</v>
      </c>
      <c r="K122" s="2">
        <f>IF(C122=0,"-",O122/C122)</f>
        <v>0.77777777777777779</v>
      </c>
      <c r="L122" s="2">
        <f>IF(C122=0,"-",P122/C122)</f>
        <v>0</v>
      </c>
      <c r="M122" s="2">
        <f>IF(C122=0,"-",(1-J122-K122-L122))</f>
        <v>0</v>
      </c>
      <c r="N122" s="55">
        <v>6</v>
      </c>
      <c r="O122" s="55">
        <v>21</v>
      </c>
      <c r="T122" s="59"/>
      <c r="X122" s="55">
        <f t="shared" si="31"/>
        <v>0</v>
      </c>
      <c r="Y122" s="55">
        <v>0</v>
      </c>
      <c r="Z122" s="55">
        <v>0</v>
      </c>
      <c r="AA122" s="55"/>
      <c r="AB122" s="55"/>
      <c r="AG122" t="str">
        <f t="shared" si="28"/>
        <v>Deblois</v>
      </c>
      <c r="AH122" t="s">
        <v>1864</v>
      </c>
      <c r="AI122">
        <v>2</v>
      </c>
      <c r="AK122">
        <v>2</v>
      </c>
      <c r="AL122" s="95">
        <v>23</v>
      </c>
      <c r="AM122" s="97">
        <v>29</v>
      </c>
      <c r="AN122" s="97">
        <v>85</v>
      </c>
      <c r="AO122" s="100">
        <v>16865</v>
      </c>
      <c r="AP122" s="100">
        <f t="shared" si="29"/>
        <v>23029</v>
      </c>
      <c r="AQ122" t="s">
        <v>298</v>
      </c>
      <c r="AR122">
        <f t="shared" si="30"/>
        <v>2316865</v>
      </c>
      <c r="AS122" s="1">
        <v>0</v>
      </c>
      <c r="AU122" s="1"/>
      <c r="AW122" s="55">
        <v>0</v>
      </c>
      <c r="AX122" s="124"/>
    </row>
    <row r="123" spans="1:50" ht="13" hidden="1" customHeight="1" outlineLevel="1">
      <c r="A123" t="s">
        <v>2442</v>
      </c>
      <c r="B123" s="9" t="s">
        <v>2133</v>
      </c>
      <c r="C123" s="1">
        <f t="shared" si="22"/>
        <v>876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 t="shared" si="23"/>
        <v>0</v>
      </c>
      <c r="G123" s="1">
        <f t="shared" si="32"/>
        <v>400</v>
      </c>
      <c r="H123" s="2">
        <f t="shared" si="33"/>
        <v>0.45662100456621002</v>
      </c>
      <c r="I123" s="8"/>
      <c r="J123" s="2">
        <f t="shared" si="24"/>
        <v>0.27168949771689499</v>
      </c>
      <c r="K123" s="2">
        <f t="shared" si="25"/>
        <v>0.72831050228310501</v>
      </c>
      <c r="L123" s="2">
        <f t="shared" si="26"/>
        <v>0</v>
      </c>
      <c r="M123" s="2">
        <f t="shared" si="27"/>
        <v>0</v>
      </c>
      <c r="N123" s="55">
        <v>238</v>
      </c>
      <c r="O123" s="55">
        <v>638</v>
      </c>
      <c r="T123" s="59"/>
      <c r="X123" s="55">
        <f t="shared" si="31"/>
        <v>0</v>
      </c>
      <c r="Y123" s="55">
        <v>0</v>
      </c>
      <c r="Z123" s="55">
        <v>0</v>
      </c>
      <c r="AA123" s="55"/>
      <c r="AB123" s="55"/>
      <c r="AG123" t="str">
        <f t="shared" si="28"/>
        <v>Dedham</v>
      </c>
      <c r="AH123" t="s">
        <v>12</v>
      </c>
      <c r="AI123">
        <v>2</v>
      </c>
      <c r="AK123">
        <v>2</v>
      </c>
      <c r="AL123" s="95">
        <v>23</v>
      </c>
      <c r="AM123" s="97">
        <v>9</v>
      </c>
      <c r="AN123" s="97">
        <v>50</v>
      </c>
      <c r="AO123" s="100">
        <v>16935</v>
      </c>
      <c r="AP123" s="100">
        <f t="shared" si="29"/>
        <v>23009</v>
      </c>
      <c r="AQ123" t="s">
        <v>298</v>
      </c>
      <c r="AR123">
        <f t="shared" si="30"/>
        <v>2316935</v>
      </c>
      <c r="AS123" s="1">
        <v>17</v>
      </c>
      <c r="AU123" s="1"/>
      <c r="AW123" s="55">
        <v>0</v>
      </c>
      <c r="AX123" s="124"/>
    </row>
    <row r="124" spans="1:50" ht="13" hidden="1" customHeight="1" outlineLevel="1">
      <c r="A124" t="s">
        <v>549</v>
      </c>
      <c r="B124" s="9" t="s">
        <v>2133</v>
      </c>
      <c r="C124" s="1">
        <f t="shared" si="22"/>
        <v>905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 t="shared" si="23"/>
        <v>0</v>
      </c>
      <c r="G124" s="1">
        <f t="shared" si="32"/>
        <v>140</v>
      </c>
      <c r="H124" s="2">
        <f t="shared" si="33"/>
        <v>0.15469613259668508</v>
      </c>
      <c r="I124" s="8"/>
      <c r="J124" s="2">
        <f t="shared" si="24"/>
        <v>0.42209944751381218</v>
      </c>
      <c r="K124" s="2">
        <f t="shared" si="25"/>
        <v>0.57679558011049725</v>
      </c>
      <c r="L124" s="2">
        <f t="shared" si="26"/>
        <v>0</v>
      </c>
      <c r="M124" s="2">
        <f t="shared" si="27"/>
        <v>1.1049723756905161E-3</v>
      </c>
      <c r="N124" s="55">
        <v>382</v>
      </c>
      <c r="O124" s="55">
        <v>522</v>
      </c>
      <c r="T124" s="59"/>
      <c r="X124" s="55">
        <f t="shared" si="31"/>
        <v>0</v>
      </c>
      <c r="Y124" s="55">
        <v>1</v>
      </c>
      <c r="Z124" s="55">
        <v>0</v>
      </c>
      <c r="AA124" s="55"/>
      <c r="AB124" s="55"/>
      <c r="AG124" t="str">
        <f t="shared" si="28"/>
        <v>Deer Isle</v>
      </c>
      <c r="AH124" t="s">
        <v>12</v>
      </c>
      <c r="AI124">
        <v>2</v>
      </c>
      <c r="AK124">
        <v>2</v>
      </c>
      <c r="AL124" s="95">
        <v>23</v>
      </c>
      <c r="AM124" s="97">
        <v>9</v>
      </c>
      <c r="AN124" s="97">
        <v>55</v>
      </c>
      <c r="AO124" s="100">
        <v>17145</v>
      </c>
      <c r="AP124" s="100">
        <f t="shared" si="29"/>
        <v>23009</v>
      </c>
      <c r="AQ124" t="s">
        <v>298</v>
      </c>
      <c r="AR124">
        <f t="shared" si="30"/>
        <v>2317145</v>
      </c>
      <c r="AS124" s="1">
        <v>30</v>
      </c>
      <c r="AU124" s="1"/>
      <c r="AW124" s="55">
        <v>1</v>
      </c>
      <c r="AX124" s="124"/>
    </row>
    <row r="125" spans="1:50" ht="13" hidden="1" customHeight="1" outlineLevel="1">
      <c r="A125" t="s">
        <v>169</v>
      </c>
      <c r="B125" s="9" t="s">
        <v>2133</v>
      </c>
      <c r="C125" s="1">
        <f t="shared" si="22"/>
        <v>585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 t="shared" si="23"/>
        <v>0</v>
      </c>
      <c r="G125" s="1">
        <f t="shared" si="32"/>
        <v>271</v>
      </c>
      <c r="H125" s="2">
        <f t="shared" si="33"/>
        <v>0.46324786324786327</v>
      </c>
      <c r="I125" s="8"/>
      <c r="J125" s="2">
        <f t="shared" si="24"/>
        <v>0.26837606837606837</v>
      </c>
      <c r="K125" s="2">
        <f t="shared" si="25"/>
        <v>0.73162393162393158</v>
      </c>
      <c r="L125" s="2">
        <f t="shared" si="26"/>
        <v>0</v>
      </c>
      <c r="M125" s="2">
        <f t="shared" si="27"/>
        <v>1.1102230246251565E-16</v>
      </c>
      <c r="N125" s="55">
        <v>157</v>
      </c>
      <c r="O125" s="55">
        <v>428</v>
      </c>
      <c r="T125" s="59"/>
      <c r="X125" s="55">
        <f t="shared" si="31"/>
        <v>0</v>
      </c>
      <c r="Y125" s="55">
        <v>0</v>
      </c>
      <c r="Z125" s="55">
        <v>0</v>
      </c>
      <c r="AA125" s="55"/>
      <c r="AB125" s="55"/>
      <c r="AG125" t="str">
        <f t="shared" si="28"/>
        <v>Denmark</v>
      </c>
      <c r="AH125" t="s">
        <v>149</v>
      </c>
      <c r="AI125">
        <v>2</v>
      </c>
      <c r="AK125">
        <v>2</v>
      </c>
      <c r="AL125" s="95">
        <v>23</v>
      </c>
      <c r="AM125" s="97">
        <v>17</v>
      </c>
      <c r="AN125" s="97">
        <v>35</v>
      </c>
      <c r="AO125" s="100">
        <v>17250</v>
      </c>
      <c r="AP125" s="100">
        <f t="shared" si="29"/>
        <v>23017</v>
      </c>
      <c r="AQ125" t="s">
        <v>298</v>
      </c>
      <c r="AR125">
        <f t="shared" si="30"/>
        <v>2317250</v>
      </c>
      <c r="AS125" s="1">
        <v>15</v>
      </c>
      <c r="AU125" s="1"/>
      <c r="AW125" s="55">
        <v>0</v>
      </c>
      <c r="AX125" s="124"/>
    </row>
    <row r="126" spans="1:50" ht="13" hidden="1" customHeight="1" outlineLevel="1">
      <c r="A126" t="s">
        <v>2260</v>
      </c>
      <c r="B126" s="9" t="s">
        <v>2133</v>
      </c>
      <c r="C126" s="1">
        <f t="shared" si="22"/>
        <v>24</v>
      </c>
      <c r="D126" s="7">
        <f>IF(N126&gt;0, RANK(N126,(N126:P126,Q126:AE126)),0)</f>
        <v>2</v>
      </c>
      <c r="E126" s="7">
        <f>IF(O126&gt;0,RANK(O126,(N126:P126,Q126:AE126)),0)</f>
        <v>1</v>
      </c>
      <c r="F126" s="7">
        <f t="shared" si="23"/>
        <v>0</v>
      </c>
      <c r="G126" s="1">
        <f t="shared" si="32"/>
        <v>20</v>
      </c>
      <c r="H126" s="2">
        <f t="shared" si="33"/>
        <v>0.83333333333333337</v>
      </c>
      <c r="I126" s="8"/>
      <c r="J126" s="2">
        <f t="shared" si="24"/>
        <v>8.3333333333333329E-2</v>
      </c>
      <c r="K126" s="2">
        <f t="shared" si="25"/>
        <v>0.91666666666666663</v>
      </c>
      <c r="L126" s="2">
        <f t="shared" si="26"/>
        <v>0</v>
      </c>
      <c r="M126" s="2">
        <f t="shared" si="27"/>
        <v>0</v>
      </c>
      <c r="N126" s="55">
        <v>2</v>
      </c>
      <c r="O126" s="55">
        <v>22</v>
      </c>
      <c r="T126" s="59"/>
      <c r="X126" s="55">
        <f t="shared" si="31"/>
        <v>0</v>
      </c>
      <c r="Y126" s="55">
        <v>0</v>
      </c>
      <c r="Z126" s="55">
        <v>0</v>
      </c>
      <c r="AA126" s="55"/>
      <c r="AB126" s="55"/>
      <c r="AG126" t="str">
        <f t="shared" si="28"/>
        <v>Dennistown</v>
      </c>
      <c r="AH126" t="s">
        <v>1816</v>
      </c>
      <c r="AI126">
        <v>2</v>
      </c>
      <c r="AK126">
        <v>2</v>
      </c>
      <c r="AL126" s="95">
        <v>23</v>
      </c>
      <c r="AM126" s="97">
        <v>25</v>
      </c>
      <c r="AN126" s="97">
        <v>45</v>
      </c>
      <c r="AO126" s="100">
        <v>17285</v>
      </c>
      <c r="AP126" s="100">
        <f t="shared" si="29"/>
        <v>23025</v>
      </c>
      <c r="AQ126" t="s">
        <v>15</v>
      </c>
      <c r="AR126">
        <f t="shared" si="30"/>
        <v>2317285</v>
      </c>
      <c r="AS126" s="1">
        <v>0</v>
      </c>
      <c r="AU126" s="1"/>
      <c r="AW126" s="55">
        <v>0</v>
      </c>
      <c r="AX126" s="124"/>
    </row>
    <row r="127" spans="1:50" ht="13" hidden="1" customHeight="1" outlineLevel="1">
      <c r="A127" t="s">
        <v>1595</v>
      </c>
      <c r="B127" s="9" t="s">
        <v>2133</v>
      </c>
      <c r="C127" s="1">
        <f t="shared" si="22"/>
        <v>304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 t="shared" si="23"/>
        <v>0</v>
      </c>
      <c r="G127" s="1">
        <f t="shared" si="32"/>
        <v>124</v>
      </c>
      <c r="H127" s="2">
        <f t="shared" si="33"/>
        <v>0.40789473684210525</v>
      </c>
      <c r="I127" s="8"/>
      <c r="J127" s="2">
        <f t="shared" si="24"/>
        <v>0.29605263157894735</v>
      </c>
      <c r="K127" s="2">
        <f t="shared" si="25"/>
        <v>0.70394736842105265</v>
      </c>
      <c r="L127" s="2">
        <f t="shared" si="26"/>
        <v>0</v>
      </c>
      <c r="M127" s="2">
        <f t="shared" si="27"/>
        <v>0</v>
      </c>
      <c r="N127" s="55">
        <v>90</v>
      </c>
      <c r="O127" s="55">
        <v>214</v>
      </c>
      <c r="T127" s="59"/>
      <c r="X127" s="55">
        <f t="shared" si="31"/>
        <v>0</v>
      </c>
      <c r="Y127" s="55">
        <v>0</v>
      </c>
      <c r="Z127" s="55">
        <v>0</v>
      </c>
      <c r="AA127" s="55"/>
      <c r="AB127" s="55"/>
      <c r="AG127" t="str">
        <f t="shared" si="28"/>
        <v>Dennysville</v>
      </c>
      <c r="AH127" t="s">
        <v>1864</v>
      </c>
      <c r="AI127">
        <v>2</v>
      </c>
      <c r="AK127">
        <v>2</v>
      </c>
      <c r="AL127" s="95">
        <v>23</v>
      </c>
      <c r="AM127" s="97">
        <v>29</v>
      </c>
      <c r="AN127" s="97">
        <v>90</v>
      </c>
      <c r="AO127" s="100">
        <v>17355</v>
      </c>
      <c r="AP127" s="100">
        <f t="shared" si="29"/>
        <v>23029</v>
      </c>
      <c r="AQ127" t="s">
        <v>298</v>
      </c>
      <c r="AR127">
        <f t="shared" si="30"/>
        <v>2317355</v>
      </c>
      <c r="AS127" s="1">
        <v>9</v>
      </c>
      <c r="AU127" s="1"/>
      <c r="AW127" s="55">
        <v>0</v>
      </c>
      <c r="AX127" s="124"/>
    </row>
    <row r="128" spans="1:50" ht="13" hidden="1" customHeight="1" outlineLevel="1">
      <c r="A128" t="s">
        <v>1374</v>
      </c>
      <c r="B128" s="9" t="s">
        <v>2133</v>
      </c>
      <c r="C128" s="1">
        <f t="shared" si="22"/>
        <v>310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 t="shared" si="23"/>
        <v>0</v>
      </c>
      <c r="G128" s="1">
        <f t="shared" si="32"/>
        <v>122</v>
      </c>
      <c r="H128" s="2">
        <f t="shared" si="33"/>
        <v>0.3935483870967742</v>
      </c>
      <c r="I128" s="8"/>
      <c r="J128" s="2">
        <f t="shared" si="24"/>
        <v>0.3032258064516129</v>
      </c>
      <c r="K128" s="2">
        <f t="shared" si="25"/>
        <v>0.6967741935483871</v>
      </c>
      <c r="L128" s="2">
        <f t="shared" si="26"/>
        <v>0</v>
      </c>
      <c r="M128" s="2">
        <f t="shared" si="27"/>
        <v>0</v>
      </c>
      <c r="N128" s="55">
        <v>94</v>
      </c>
      <c r="O128" s="55">
        <v>216</v>
      </c>
      <c r="T128" s="59"/>
      <c r="X128" s="55">
        <f t="shared" si="31"/>
        <v>0</v>
      </c>
      <c r="Y128" s="55">
        <v>0</v>
      </c>
      <c r="Z128" s="55">
        <v>0</v>
      </c>
      <c r="AA128" s="55"/>
      <c r="AB128" s="55"/>
      <c r="AG128" t="str">
        <f t="shared" si="28"/>
        <v>Detroit</v>
      </c>
      <c r="AH128" t="s">
        <v>1816</v>
      </c>
      <c r="AI128">
        <v>2</v>
      </c>
      <c r="AK128">
        <v>2</v>
      </c>
      <c r="AL128" s="95">
        <v>23</v>
      </c>
      <c r="AM128" s="97">
        <v>25</v>
      </c>
      <c r="AN128" s="97">
        <v>50</v>
      </c>
      <c r="AO128" s="100">
        <v>17460</v>
      </c>
      <c r="AP128" s="100">
        <f t="shared" si="29"/>
        <v>23025</v>
      </c>
      <c r="AQ128" t="s">
        <v>298</v>
      </c>
      <c r="AR128">
        <f t="shared" si="30"/>
        <v>2317460</v>
      </c>
      <c r="AS128" s="1">
        <v>7</v>
      </c>
      <c r="AU128" s="1"/>
      <c r="AW128" s="55">
        <v>0</v>
      </c>
      <c r="AX128" s="124"/>
    </row>
    <row r="129" spans="1:50" ht="13" hidden="1" customHeight="1" outlineLevel="1">
      <c r="A129" t="s">
        <v>232</v>
      </c>
      <c r="B129" s="9" t="s">
        <v>2133</v>
      </c>
      <c r="C129" s="1">
        <f t="shared" si="22"/>
        <v>1438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 t="shared" si="23"/>
        <v>0</v>
      </c>
      <c r="G129" s="1">
        <f t="shared" si="32"/>
        <v>829</v>
      </c>
      <c r="H129" s="2">
        <f t="shared" si="33"/>
        <v>0.57649513212795545</v>
      </c>
      <c r="I129" s="8"/>
      <c r="J129" s="2">
        <f t="shared" si="24"/>
        <v>0.21140472878998609</v>
      </c>
      <c r="K129" s="2">
        <f t="shared" si="25"/>
        <v>0.78789986091794162</v>
      </c>
      <c r="L129" s="2">
        <f t="shared" si="26"/>
        <v>0</v>
      </c>
      <c r="M129" s="2">
        <f t="shared" si="27"/>
        <v>6.9541029207231819E-4</v>
      </c>
      <c r="N129" s="55">
        <v>304</v>
      </c>
      <c r="O129" s="55">
        <v>1133</v>
      </c>
      <c r="T129" s="59"/>
      <c r="X129" s="55">
        <f t="shared" si="31"/>
        <v>0</v>
      </c>
      <c r="Y129" s="55">
        <v>1</v>
      </c>
      <c r="Z129" s="55">
        <v>0</v>
      </c>
      <c r="AA129" s="55"/>
      <c r="AB129" s="55"/>
      <c r="AG129" t="str">
        <f t="shared" ref="AG129:AG195" si="50">A129</f>
        <v>Dexter</v>
      </c>
      <c r="AH129" t="s">
        <v>1379</v>
      </c>
      <c r="AI129">
        <v>2</v>
      </c>
      <c r="AK129">
        <v>2</v>
      </c>
      <c r="AL129" s="95">
        <v>23</v>
      </c>
      <c r="AM129" s="97">
        <v>19</v>
      </c>
      <c r="AN129" s="97">
        <v>70</v>
      </c>
      <c r="AO129" s="100">
        <v>17530</v>
      </c>
      <c r="AP129" s="100">
        <f t="shared" ref="AP129:AP194" si="51">AL129*1000+AM129</f>
        <v>23019</v>
      </c>
      <c r="AQ129" t="s">
        <v>298</v>
      </c>
      <c r="AR129">
        <f t="shared" ref="AR129:AR194" si="52">AL129*100000+AO129</f>
        <v>2317530</v>
      </c>
      <c r="AS129" s="1">
        <v>39</v>
      </c>
      <c r="AU129" s="1"/>
      <c r="AW129" s="55">
        <v>1</v>
      </c>
      <c r="AX129" s="124"/>
    </row>
    <row r="130" spans="1:50" ht="13" hidden="1" customHeight="1" outlineLevel="1">
      <c r="A130" t="s">
        <v>722</v>
      </c>
      <c r="B130" s="9" t="s">
        <v>2133</v>
      </c>
      <c r="C130" s="1">
        <f t="shared" si="22"/>
        <v>1123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 t="shared" si="23"/>
        <v>0</v>
      </c>
      <c r="G130" s="1">
        <f t="shared" si="32"/>
        <v>489</v>
      </c>
      <c r="H130" s="2">
        <f t="shared" si="33"/>
        <v>0.43544078361531613</v>
      </c>
      <c r="I130" s="8"/>
      <c r="J130" s="2">
        <f t="shared" si="24"/>
        <v>0.28227960819234194</v>
      </c>
      <c r="K130" s="2">
        <f t="shared" si="25"/>
        <v>0.71772039180765801</v>
      </c>
      <c r="L130" s="2">
        <f t="shared" si="26"/>
        <v>0</v>
      </c>
      <c r="M130" s="2">
        <f t="shared" si="27"/>
        <v>0</v>
      </c>
      <c r="N130" s="55">
        <v>317</v>
      </c>
      <c r="O130" s="55">
        <v>806</v>
      </c>
      <c r="T130" s="59"/>
      <c r="X130" s="55">
        <f t="shared" si="31"/>
        <v>0</v>
      </c>
      <c r="Y130" s="55">
        <v>0</v>
      </c>
      <c r="Z130" s="55">
        <v>0</v>
      </c>
      <c r="AA130" s="55"/>
      <c r="AB130" s="55"/>
      <c r="AG130" t="str">
        <f t="shared" si="50"/>
        <v>Dixfield</v>
      </c>
      <c r="AH130" t="s">
        <v>149</v>
      </c>
      <c r="AI130">
        <v>2</v>
      </c>
      <c r="AK130">
        <v>2</v>
      </c>
      <c r="AL130" s="95">
        <v>23</v>
      </c>
      <c r="AM130" s="97">
        <v>17</v>
      </c>
      <c r="AN130" s="97">
        <v>40</v>
      </c>
      <c r="AO130" s="100">
        <v>17740</v>
      </c>
      <c r="AP130" s="100">
        <f t="shared" si="51"/>
        <v>23017</v>
      </c>
      <c r="AQ130" t="s">
        <v>298</v>
      </c>
      <c r="AR130">
        <f t="shared" si="52"/>
        <v>2317740</v>
      </c>
      <c r="AS130" s="1">
        <v>38</v>
      </c>
      <c r="AU130" s="1"/>
      <c r="AW130" s="55">
        <v>0</v>
      </c>
      <c r="AX130" s="124"/>
    </row>
    <row r="131" spans="1:50" ht="13" hidden="1" customHeight="1" outlineLevel="1">
      <c r="A131" t="s">
        <v>2459</v>
      </c>
      <c r="B131" s="9" t="s">
        <v>2133</v>
      </c>
      <c r="C131" s="1">
        <f t="shared" ref="C131:C196" si="53">SUM(N131:AE131)</f>
        <v>590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 t="shared" ref="F131:F196" si="54">IF(P131&gt;0,RANK(P131,(N131:AE131)),0)</f>
        <v>0</v>
      </c>
      <c r="G131" s="1">
        <f t="shared" si="32"/>
        <v>248</v>
      </c>
      <c r="H131" s="2">
        <f t="shared" si="33"/>
        <v>0.42033898305084744</v>
      </c>
      <c r="I131" s="8"/>
      <c r="J131" s="2">
        <f t="shared" ref="J131:J196" si="55">IF(C131=0,"-",N131/C131)</f>
        <v>0.28983050847457625</v>
      </c>
      <c r="K131" s="2">
        <f t="shared" ref="K131:K196" si="56">IF(C131=0,"-",O131/C131)</f>
        <v>0.71016949152542375</v>
      </c>
      <c r="L131" s="2">
        <f t="shared" ref="L131:L196" si="57">IF(C131=0,"-",P131/C131)</f>
        <v>0</v>
      </c>
      <c r="M131" s="2">
        <f t="shared" ref="M131:M196" si="58">IF(C131=0,"-",(1-J131-K131-L131))</f>
        <v>0</v>
      </c>
      <c r="N131" s="55">
        <v>171</v>
      </c>
      <c r="O131" s="55">
        <v>419</v>
      </c>
      <c r="T131" s="59"/>
      <c r="X131" s="55">
        <f t="shared" si="31"/>
        <v>0</v>
      </c>
      <c r="Y131" s="55">
        <v>0</v>
      </c>
      <c r="Z131" s="55">
        <v>0</v>
      </c>
      <c r="AA131" s="55"/>
      <c r="AB131" s="55"/>
      <c r="AG131" t="str">
        <f t="shared" si="50"/>
        <v>Dixmont</v>
      </c>
      <c r="AH131" t="s">
        <v>1379</v>
      </c>
      <c r="AI131">
        <v>2</v>
      </c>
      <c r="AK131">
        <v>2</v>
      </c>
      <c r="AL131" s="95">
        <v>23</v>
      </c>
      <c r="AM131" s="97">
        <v>19</v>
      </c>
      <c r="AN131" s="97">
        <v>75</v>
      </c>
      <c r="AO131" s="100">
        <v>17950</v>
      </c>
      <c r="AP131" s="100">
        <f t="shared" si="51"/>
        <v>23019</v>
      </c>
      <c r="AQ131" t="s">
        <v>298</v>
      </c>
      <c r="AR131">
        <f t="shared" si="52"/>
        <v>2317950</v>
      </c>
      <c r="AS131" s="1">
        <v>20</v>
      </c>
      <c r="AU131" s="1"/>
      <c r="AW131" s="55">
        <v>0</v>
      </c>
      <c r="AX131" s="124"/>
    </row>
    <row r="132" spans="1:50" ht="13" hidden="1" customHeight="1" outlineLevel="1">
      <c r="A132" t="s">
        <v>320</v>
      </c>
      <c r="B132" s="9" t="s">
        <v>2133</v>
      </c>
      <c r="C132" s="1">
        <f t="shared" si="53"/>
        <v>1880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 t="shared" si="54"/>
        <v>0</v>
      </c>
      <c r="G132" s="1">
        <f t="shared" si="32"/>
        <v>974</v>
      </c>
      <c r="H132" s="2">
        <f t="shared" si="33"/>
        <v>0.51808510638297878</v>
      </c>
      <c r="I132" s="8"/>
      <c r="J132" s="2">
        <f t="shared" si="55"/>
        <v>0.24095744680851064</v>
      </c>
      <c r="K132" s="2">
        <f t="shared" si="56"/>
        <v>0.75904255319148939</v>
      </c>
      <c r="L132" s="2">
        <f t="shared" si="57"/>
        <v>0</v>
      </c>
      <c r="M132" s="2">
        <f t="shared" si="58"/>
        <v>0</v>
      </c>
      <c r="N132" s="55">
        <v>453</v>
      </c>
      <c r="O132" s="55">
        <v>1427</v>
      </c>
      <c r="T132" s="59"/>
      <c r="X132" s="55">
        <f t="shared" ref="X132:X195" si="59">AW132-SUM(Y132:Z132)</f>
        <v>0</v>
      </c>
      <c r="Y132" s="55">
        <v>0</v>
      </c>
      <c r="Z132" s="55">
        <v>0</v>
      </c>
      <c r="AA132" s="55"/>
      <c r="AB132" s="55"/>
      <c r="AG132" t="str">
        <f t="shared" si="50"/>
        <v>Dover-Foxcroft</v>
      </c>
      <c r="AH132" t="s">
        <v>661</v>
      </c>
      <c r="AI132">
        <v>2</v>
      </c>
      <c r="AK132">
        <v>2</v>
      </c>
      <c r="AL132" s="95">
        <v>23</v>
      </c>
      <c r="AM132" s="97">
        <v>21</v>
      </c>
      <c r="AN132" s="97">
        <v>35</v>
      </c>
      <c r="AO132" s="100">
        <v>18195</v>
      </c>
      <c r="AP132" s="100">
        <f t="shared" si="51"/>
        <v>23021</v>
      </c>
      <c r="AQ132" t="s">
        <v>298</v>
      </c>
      <c r="AR132">
        <f t="shared" si="52"/>
        <v>2318195</v>
      </c>
      <c r="AS132" s="1">
        <v>49</v>
      </c>
      <c r="AU132" s="1"/>
      <c r="AW132" s="55">
        <v>0</v>
      </c>
      <c r="AX132" s="124"/>
    </row>
    <row r="133" spans="1:50" ht="13" hidden="1" customHeight="1" outlineLevel="1">
      <c r="A133" t="s">
        <v>1581</v>
      </c>
      <c r="B133" s="9" t="s">
        <v>2133</v>
      </c>
      <c r="C133" s="1">
        <f t="shared" si="53"/>
        <v>920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 t="shared" si="54"/>
        <v>0</v>
      </c>
      <c r="G133" s="1">
        <f t="shared" si="32"/>
        <v>355</v>
      </c>
      <c r="H133" s="2">
        <f t="shared" si="33"/>
        <v>0.3858695652173913</v>
      </c>
      <c r="I133" s="8"/>
      <c r="J133" s="2">
        <f t="shared" si="55"/>
        <v>0.30652173913043479</v>
      </c>
      <c r="K133" s="2">
        <f t="shared" si="56"/>
        <v>0.69239130434782614</v>
      </c>
      <c r="L133" s="2">
        <f t="shared" si="57"/>
        <v>0</v>
      </c>
      <c r="M133" s="2">
        <f t="shared" si="58"/>
        <v>1.0869565217390686E-3</v>
      </c>
      <c r="N133" s="55">
        <v>282</v>
      </c>
      <c r="O133" s="55">
        <v>637</v>
      </c>
      <c r="T133" s="59"/>
      <c r="X133" s="55">
        <f t="shared" si="59"/>
        <v>0</v>
      </c>
      <c r="Y133" s="55">
        <v>1</v>
      </c>
      <c r="Z133" s="55">
        <v>0</v>
      </c>
      <c r="AA133" s="55"/>
      <c r="AB133" s="55"/>
      <c r="AG133" t="str">
        <f t="shared" si="50"/>
        <v>Dresden</v>
      </c>
      <c r="AH133" t="s">
        <v>181</v>
      </c>
      <c r="AI133">
        <v>1</v>
      </c>
      <c r="AK133">
        <v>2</v>
      </c>
      <c r="AL133" s="95">
        <v>23</v>
      </c>
      <c r="AM133" s="97">
        <v>15</v>
      </c>
      <c r="AN133" s="97">
        <v>35</v>
      </c>
      <c r="AO133" s="100">
        <v>18475</v>
      </c>
      <c r="AP133" s="100">
        <f t="shared" si="51"/>
        <v>23015</v>
      </c>
      <c r="AQ133" t="s">
        <v>298</v>
      </c>
      <c r="AR133">
        <f t="shared" si="52"/>
        <v>2318475</v>
      </c>
      <c r="AS133" s="1">
        <v>13</v>
      </c>
      <c r="AU133" s="1"/>
      <c r="AW133" s="55">
        <v>1</v>
      </c>
      <c r="AX133" s="124"/>
    </row>
    <row r="134" spans="1:50" ht="13" hidden="1" customHeight="1" outlineLevel="1">
      <c r="A134" t="s">
        <v>325</v>
      </c>
      <c r="B134" s="9" t="s">
        <v>2133</v>
      </c>
      <c r="C134" s="1">
        <f t="shared" si="53"/>
        <v>20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 t="shared" si="54"/>
        <v>0</v>
      </c>
      <c r="G134" s="1">
        <f t="shared" si="32"/>
        <v>12</v>
      </c>
      <c r="H134" s="2">
        <f t="shared" si="33"/>
        <v>0.6</v>
      </c>
      <c r="I134" s="8"/>
      <c r="J134" s="2">
        <f t="shared" si="55"/>
        <v>0.2</v>
      </c>
      <c r="K134" s="2">
        <f t="shared" si="56"/>
        <v>0.8</v>
      </c>
      <c r="L134" s="2">
        <f t="shared" si="57"/>
        <v>0</v>
      </c>
      <c r="M134" s="2">
        <f t="shared" si="58"/>
        <v>0</v>
      </c>
      <c r="N134" s="55">
        <v>4</v>
      </c>
      <c r="O134" s="55">
        <v>16</v>
      </c>
      <c r="T134" s="59"/>
      <c r="X134" s="55">
        <f t="shared" si="59"/>
        <v>0</v>
      </c>
      <c r="Y134" s="55">
        <v>0</v>
      </c>
      <c r="Z134" s="55">
        <v>0</v>
      </c>
      <c r="AA134" s="55"/>
      <c r="AB134" s="55"/>
      <c r="AG134" t="str">
        <f t="shared" si="50"/>
        <v>Drew</v>
      </c>
      <c r="AH134" t="s">
        <v>1379</v>
      </c>
      <c r="AI134">
        <v>2</v>
      </c>
      <c r="AK134">
        <v>2</v>
      </c>
      <c r="AL134" s="95">
        <v>23</v>
      </c>
      <c r="AM134" s="97">
        <v>19</v>
      </c>
      <c r="AN134" s="97">
        <v>80</v>
      </c>
      <c r="AO134" s="100">
        <v>18580</v>
      </c>
      <c r="AP134" s="100">
        <f t="shared" si="51"/>
        <v>23019</v>
      </c>
      <c r="AQ134" t="s">
        <v>15</v>
      </c>
      <c r="AR134">
        <f t="shared" si="52"/>
        <v>2318580</v>
      </c>
      <c r="AS134" s="1">
        <v>1</v>
      </c>
      <c r="AU134" s="1"/>
      <c r="AW134" s="55">
        <v>0</v>
      </c>
      <c r="AX134" s="124"/>
    </row>
    <row r="135" spans="1:50" ht="13" hidden="1" customHeight="1" outlineLevel="1">
      <c r="A135" t="s">
        <v>703</v>
      </c>
      <c r="B135" s="9" t="s">
        <v>2133</v>
      </c>
      <c r="C135" s="1">
        <f t="shared" si="53"/>
        <v>2091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 t="shared" si="54"/>
        <v>0</v>
      </c>
      <c r="G135" s="1">
        <f t="shared" si="32"/>
        <v>1083</v>
      </c>
      <c r="H135" s="2">
        <f t="shared" si="33"/>
        <v>0.51793400286944047</v>
      </c>
      <c r="I135" s="8"/>
      <c r="J135" s="2">
        <f t="shared" si="55"/>
        <v>0.24103299856527977</v>
      </c>
      <c r="K135" s="2">
        <f t="shared" si="56"/>
        <v>0.75896700143472018</v>
      </c>
      <c r="L135" s="2">
        <f t="shared" si="57"/>
        <v>0</v>
      </c>
      <c r="M135" s="2">
        <f t="shared" si="58"/>
        <v>1.1102230246251565E-16</v>
      </c>
      <c r="N135" s="55">
        <v>504</v>
      </c>
      <c r="O135" s="55">
        <v>1587</v>
      </c>
      <c r="T135" s="59"/>
      <c r="X135" s="55">
        <f t="shared" si="59"/>
        <v>0</v>
      </c>
      <c r="Y135" s="55">
        <v>0</v>
      </c>
      <c r="Z135" s="55">
        <v>0</v>
      </c>
      <c r="AA135" s="55"/>
      <c r="AB135" s="55"/>
      <c r="AG135" t="str">
        <f t="shared" si="50"/>
        <v>Durham</v>
      </c>
      <c r="AH135" t="s">
        <v>95</v>
      </c>
      <c r="AI135">
        <v>2</v>
      </c>
      <c r="AK135">
        <v>2</v>
      </c>
      <c r="AL135" s="95">
        <v>23</v>
      </c>
      <c r="AM135" s="97">
        <v>1</v>
      </c>
      <c r="AN135" s="97">
        <v>10</v>
      </c>
      <c r="AO135" s="100">
        <v>19105</v>
      </c>
      <c r="AP135" s="100">
        <f t="shared" si="51"/>
        <v>23001</v>
      </c>
      <c r="AQ135" t="s">
        <v>298</v>
      </c>
      <c r="AR135">
        <f t="shared" si="52"/>
        <v>2319105</v>
      </c>
      <c r="AS135" s="1">
        <v>47</v>
      </c>
      <c r="AU135" s="1"/>
      <c r="AW135" s="55">
        <v>0</v>
      </c>
      <c r="AX135" s="124"/>
    </row>
    <row r="136" spans="1:50" ht="13" hidden="1" customHeight="1" outlineLevel="1">
      <c r="A136" t="s">
        <v>2306</v>
      </c>
      <c r="B136" s="9" t="s">
        <v>2133</v>
      </c>
      <c r="C136" s="1">
        <f t="shared" si="53"/>
        <v>117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 t="shared" si="54"/>
        <v>0</v>
      </c>
      <c r="G136" s="1">
        <f t="shared" si="32"/>
        <v>83</v>
      </c>
      <c r="H136" s="2">
        <f t="shared" si="33"/>
        <v>0.70940170940170943</v>
      </c>
      <c r="I136" s="8"/>
      <c r="J136" s="2">
        <f t="shared" si="55"/>
        <v>0.14529914529914531</v>
      </c>
      <c r="K136" s="2">
        <f t="shared" si="56"/>
        <v>0.85470085470085466</v>
      </c>
      <c r="L136" s="2">
        <f t="shared" si="57"/>
        <v>0</v>
      </c>
      <c r="M136" s="2">
        <f t="shared" si="58"/>
        <v>0</v>
      </c>
      <c r="N136" s="55">
        <v>17</v>
      </c>
      <c r="O136" s="55">
        <v>100</v>
      </c>
      <c r="T136" s="59"/>
      <c r="X136" s="55">
        <f t="shared" si="59"/>
        <v>0</v>
      </c>
      <c r="Y136" s="55">
        <v>0</v>
      </c>
      <c r="Z136" s="55">
        <v>0</v>
      </c>
      <c r="AA136" s="55"/>
      <c r="AB136" s="55"/>
      <c r="AG136" t="str">
        <f t="shared" si="50"/>
        <v>Dyer Brook</v>
      </c>
      <c r="AH136" t="s">
        <v>2510</v>
      </c>
      <c r="AI136">
        <v>2</v>
      </c>
      <c r="AK136">
        <v>2</v>
      </c>
      <c r="AL136" s="95">
        <v>23</v>
      </c>
      <c r="AM136" s="97">
        <v>3</v>
      </c>
      <c r="AN136" s="97">
        <v>75</v>
      </c>
      <c r="AO136" s="100">
        <v>19210</v>
      </c>
      <c r="AP136" s="100">
        <f t="shared" si="51"/>
        <v>23003</v>
      </c>
      <c r="AQ136" t="s">
        <v>298</v>
      </c>
      <c r="AR136">
        <f t="shared" si="52"/>
        <v>2319210</v>
      </c>
      <c r="AS136" s="1">
        <v>3</v>
      </c>
      <c r="AU136" s="1"/>
      <c r="AW136" s="55">
        <v>0</v>
      </c>
      <c r="AX136" s="124"/>
    </row>
    <row r="137" spans="1:50" hidden="1" outlineLevel="1">
      <c r="A137" t="s">
        <v>2936</v>
      </c>
      <c r="B137" s="9" t="s">
        <v>2133</v>
      </c>
      <c r="C137" s="1">
        <f t="shared" ref="C137" si="60">SUM(N137:AE137)</f>
        <v>26</v>
      </c>
      <c r="D137" s="7">
        <f>IF(N137&gt;0, RANK(N137,(N137:P137,Q137:AE137)),0)</f>
        <v>2</v>
      </c>
      <c r="E137" s="7">
        <f>IF(O137&gt;0,RANK(O137,(N137:P137,Q137:AE137)),0)</f>
        <v>1</v>
      </c>
      <c r="F137" s="7">
        <f t="shared" ref="F137" si="61">IF(P137&gt;0,RANK(P137,(N137:AE137)),0)</f>
        <v>0</v>
      </c>
      <c r="G137" s="1">
        <f t="shared" ref="G137" si="62">IF(C137&gt;0,MAX(N137:P137)-LARGE(N137:P137,2),0)</f>
        <v>18</v>
      </c>
      <c r="H137" s="2">
        <f t="shared" ref="H137" si="63">IF(C137&gt;0,G137/C137,0)</f>
        <v>0.69230769230769229</v>
      </c>
      <c r="I137" s="8"/>
      <c r="J137" s="2">
        <f t="shared" ref="J137" si="64">IF(C137=0,"-",N137/C137)</f>
        <v>0.15384615384615385</v>
      </c>
      <c r="K137" s="2">
        <f t="shared" ref="K137" si="65">IF(C137=0,"-",O137/C137)</f>
        <v>0.84615384615384615</v>
      </c>
      <c r="L137" s="2">
        <f t="shared" ref="L137" si="66">IF(C137=0,"-",P137/C137)</f>
        <v>0</v>
      </c>
      <c r="M137" s="2">
        <f t="shared" ref="M137" si="67">IF(C137=0,"-",(1-J137-K137-L137))</f>
        <v>0</v>
      </c>
      <c r="N137" s="1">
        <v>4</v>
      </c>
      <c r="O137" s="1">
        <v>22</v>
      </c>
      <c r="P137" s="1"/>
      <c r="Q137" s="1"/>
      <c r="R137" s="1"/>
      <c r="S137" s="1"/>
      <c r="T137" s="59"/>
      <c r="U137" s="1"/>
      <c r="V137" s="1"/>
      <c r="W137" s="1"/>
      <c r="X137" s="55">
        <f t="shared" si="59"/>
        <v>0</v>
      </c>
      <c r="Y137" s="1">
        <v>0</v>
      </c>
      <c r="Z137" s="1">
        <v>0</v>
      </c>
      <c r="AA137" s="1"/>
      <c r="AB137" s="1"/>
      <c r="AC137"/>
      <c r="AD137"/>
      <c r="AE137"/>
      <c r="AG137" t="str">
        <f t="shared" si="50"/>
        <v>E</v>
      </c>
      <c r="AH137" t="s">
        <v>2510</v>
      </c>
      <c r="AI137">
        <v>2</v>
      </c>
      <c r="AK137">
        <v>2</v>
      </c>
      <c r="AL137" s="95">
        <v>23</v>
      </c>
      <c r="AM137" s="97">
        <v>3</v>
      </c>
      <c r="AO137" s="100">
        <v>19300</v>
      </c>
      <c r="AP137" s="100">
        <v>23003</v>
      </c>
      <c r="AQ137" t="s">
        <v>2361</v>
      </c>
      <c r="AR137">
        <f t="shared" si="52"/>
        <v>2319300</v>
      </c>
      <c r="AS137" s="1">
        <v>1</v>
      </c>
      <c r="AT137"/>
      <c r="AU137" s="1"/>
      <c r="AW137" s="1">
        <v>0</v>
      </c>
    </row>
    <row r="138" spans="1:50" ht="13" hidden="1" customHeight="1" outlineLevel="1">
      <c r="A138" t="s">
        <v>122</v>
      </c>
      <c r="B138" s="9" t="s">
        <v>2133</v>
      </c>
      <c r="C138" s="1">
        <f t="shared" si="53"/>
        <v>390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 t="shared" si="54"/>
        <v>0</v>
      </c>
      <c r="G138" s="1">
        <f t="shared" si="32"/>
        <v>160</v>
      </c>
      <c r="H138" s="2">
        <f t="shared" si="33"/>
        <v>0.41025641025641024</v>
      </c>
      <c r="I138" s="8"/>
      <c r="J138" s="2">
        <f t="shared" si="55"/>
        <v>0.29487179487179488</v>
      </c>
      <c r="K138" s="2">
        <f t="shared" si="56"/>
        <v>0.70512820512820518</v>
      </c>
      <c r="L138" s="2">
        <f t="shared" si="57"/>
        <v>0</v>
      </c>
      <c r="M138" s="2">
        <f t="shared" si="58"/>
        <v>-1.1102230246251565E-16</v>
      </c>
      <c r="N138" s="55">
        <v>115</v>
      </c>
      <c r="O138" s="55">
        <v>275</v>
      </c>
      <c r="T138" s="59"/>
      <c r="X138" s="55">
        <f t="shared" si="59"/>
        <v>0</v>
      </c>
      <c r="Y138" s="55">
        <v>0</v>
      </c>
      <c r="Z138" s="55">
        <v>0</v>
      </c>
      <c r="AA138" s="55"/>
      <c r="AB138" s="55"/>
      <c r="AG138" t="str">
        <f t="shared" si="50"/>
        <v>Eagle Lake</v>
      </c>
      <c r="AH138" t="s">
        <v>2510</v>
      </c>
      <c r="AI138">
        <v>2</v>
      </c>
      <c r="AK138">
        <v>2</v>
      </c>
      <c r="AL138" s="95">
        <v>23</v>
      </c>
      <c r="AM138" s="97">
        <v>3</v>
      </c>
      <c r="AN138" s="97">
        <v>85</v>
      </c>
      <c r="AO138" s="100">
        <v>19420</v>
      </c>
      <c r="AP138" s="100">
        <f t="shared" si="51"/>
        <v>23003</v>
      </c>
      <c r="AQ138" t="s">
        <v>298</v>
      </c>
      <c r="AR138">
        <f t="shared" si="52"/>
        <v>2319420</v>
      </c>
      <c r="AS138" s="1">
        <v>16</v>
      </c>
      <c r="AU138" s="1"/>
      <c r="AW138" s="55">
        <v>0</v>
      </c>
      <c r="AX138" s="124"/>
    </row>
    <row r="139" spans="1:50" ht="13" hidden="1" customHeight="1" outlineLevel="1">
      <c r="A139" t="s">
        <v>1945</v>
      </c>
      <c r="B139" s="9" t="s">
        <v>2133</v>
      </c>
      <c r="C139" s="1">
        <f t="shared" si="53"/>
        <v>609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 t="shared" si="54"/>
        <v>0</v>
      </c>
      <c r="G139" s="1">
        <f t="shared" si="32"/>
        <v>290</v>
      </c>
      <c r="H139" s="2">
        <f t="shared" si="33"/>
        <v>0.47619047619047616</v>
      </c>
      <c r="I139" s="8"/>
      <c r="J139" s="2">
        <f t="shared" si="55"/>
        <v>0.26108374384236455</v>
      </c>
      <c r="K139" s="2">
        <f t="shared" si="56"/>
        <v>0.73727422003284071</v>
      </c>
      <c r="L139" s="2">
        <f t="shared" si="57"/>
        <v>0</v>
      </c>
      <c r="M139" s="2">
        <f t="shared" si="58"/>
        <v>1.6420361247947435E-3</v>
      </c>
      <c r="N139" s="55">
        <v>159</v>
      </c>
      <c r="O139" s="55">
        <v>449</v>
      </c>
      <c r="T139" s="59"/>
      <c r="X139" s="55">
        <f t="shared" si="59"/>
        <v>0</v>
      </c>
      <c r="Y139" s="55">
        <v>0</v>
      </c>
      <c r="Z139" s="55">
        <v>1</v>
      </c>
      <c r="AA139" s="55"/>
      <c r="AB139" s="55"/>
      <c r="AG139" t="str">
        <f t="shared" si="50"/>
        <v>East Machias</v>
      </c>
      <c r="AH139" t="s">
        <v>1864</v>
      </c>
      <c r="AI139">
        <v>2</v>
      </c>
      <c r="AK139">
        <v>2</v>
      </c>
      <c r="AL139" s="95">
        <v>23</v>
      </c>
      <c r="AM139" s="97">
        <v>29</v>
      </c>
      <c r="AN139" s="97">
        <v>95</v>
      </c>
      <c r="AO139" s="100">
        <v>20960</v>
      </c>
      <c r="AP139" s="100">
        <f t="shared" si="51"/>
        <v>23029</v>
      </c>
      <c r="AQ139" t="s">
        <v>298</v>
      </c>
      <c r="AR139">
        <f t="shared" si="52"/>
        <v>2320960</v>
      </c>
      <c r="AS139" s="1">
        <v>22</v>
      </c>
      <c r="AU139" s="1"/>
      <c r="AW139" s="55">
        <v>1</v>
      </c>
      <c r="AX139" s="124"/>
    </row>
    <row r="140" spans="1:50" ht="13" hidden="1" customHeight="1" outlineLevel="1">
      <c r="A140" t="s">
        <v>1944</v>
      </c>
      <c r="B140" s="9" t="s">
        <v>2133</v>
      </c>
      <c r="C140" s="1">
        <f t="shared" si="53"/>
        <v>851</v>
      </c>
      <c r="D140" s="7">
        <f>IF(N140&gt;0, RANK(N140,(N140:P140,Q140:AE140)),0)</f>
        <v>2</v>
      </c>
      <c r="E140" s="7">
        <f>IF(O140&gt;0,RANK(O140,(N140:P140,Q140:AE140)),0)</f>
        <v>1</v>
      </c>
      <c r="F140" s="7">
        <f t="shared" si="54"/>
        <v>0</v>
      </c>
      <c r="G140" s="1">
        <f t="shared" si="32"/>
        <v>343</v>
      </c>
      <c r="H140" s="2">
        <f t="shared" si="33"/>
        <v>0.40305522914218567</v>
      </c>
      <c r="I140" s="8"/>
      <c r="J140" s="2">
        <f t="shared" si="55"/>
        <v>0.29847238542890719</v>
      </c>
      <c r="K140" s="2">
        <f t="shared" si="56"/>
        <v>0.70152761457109281</v>
      </c>
      <c r="L140" s="2">
        <f t="shared" si="57"/>
        <v>0</v>
      </c>
      <c r="M140" s="2">
        <f t="shared" si="58"/>
        <v>0</v>
      </c>
      <c r="N140" s="55">
        <v>254</v>
      </c>
      <c r="O140" s="55">
        <v>597</v>
      </c>
      <c r="T140" s="59"/>
      <c r="X140" s="55">
        <f t="shared" si="59"/>
        <v>0</v>
      </c>
      <c r="Y140" s="55">
        <v>0</v>
      </c>
      <c r="Z140" s="55">
        <v>0</v>
      </c>
      <c r="AA140" s="55"/>
      <c r="AB140" s="55"/>
      <c r="AG140" t="str">
        <f t="shared" si="50"/>
        <v>East Millinocket</v>
      </c>
      <c r="AH140" t="s">
        <v>1379</v>
      </c>
      <c r="AI140">
        <v>2</v>
      </c>
      <c r="AK140">
        <v>2</v>
      </c>
      <c r="AL140" s="95">
        <v>23</v>
      </c>
      <c r="AM140" s="97">
        <v>19</v>
      </c>
      <c r="AN140" s="97">
        <v>85</v>
      </c>
      <c r="AO140" s="100">
        <v>21030</v>
      </c>
      <c r="AP140" s="100">
        <f t="shared" si="51"/>
        <v>23019</v>
      </c>
      <c r="AQ140" t="s">
        <v>298</v>
      </c>
      <c r="AR140">
        <f t="shared" si="52"/>
        <v>2321030</v>
      </c>
      <c r="AS140" s="1">
        <v>16</v>
      </c>
      <c r="AU140" s="1"/>
      <c r="AW140" s="55">
        <v>0</v>
      </c>
      <c r="AX140" s="124"/>
    </row>
    <row r="141" spans="1:50" ht="13" hidden="1" customHeight="1" outlineLevel="1">
      <c r="A141" t="s">
        <v>2489</v>
      </c>
      <c r="B141" s="9" t="s">
        <v>2133</v>
      </c>
      <c r="C141" s="1">
        <f t="shared" si="53"/>
        <v>196</v>
      </c>
      <c r="D141" s="7">
        <f>IF(N141&gt;0, RANK(N141,(N141:P141,Q141:AE141)),0)</f>
        <v>2</v>
      </c>
      <c r="E141" s="7">
        <f>IF(O141&gt;0,RANK(O141,(N141:P141,Q141:AE141)),0)</f>
        <v>1</v>
      </c>
      <c r="F141" s="7">
        <f t="shared" si="54"/>
        <v>0</v>
      </c>
      <c r="G141" s="1">
        <f t="shared" si="32"/>
        <v>94</v>
      </c>
      <c r="H141" s="2">
        <f t="shared" si="33"/>
        <v>0.47959183673469385</v>
      </c>
      <c r="I141" s="8"/>
      <c r="J141" s="2">
        <f t="shared" si="55"/>
        <v>0.26020408163265307</v>
      </c>
      <c r="K141" s="2">
        <f t="shared" si="56"/>
        <v>0.73979591836734693</v>
      </c>
      <c r="L141" s="2">
        <f t="shared" si="57"/>
        <v>0</v>
      </c>
      <c r="M141" s="2">
        <f t="shared" si="58"/>
        <v>0</v>
      </c>
      <c r="N141" s="55">
        <v>51</v>
      </c>
      <c r="O141" s="55">
        <v>145</v>
      </c>
      <c r="T141" s="59"/>
      <c r="X141" s="55">
        <f t="shared" si="59"/>
        <v>0</v>
      </c>
      <c r="Y141" s="55">
        <v>0</v>
      </c>
      <c r="Z141" s="55">
        <v>0</v>
      </c>
      <c r="AA141" s="55"/>
      <c r="AB141" s="55"/>
      <c r="AG141" t="str">
        <f t="shared" si="50"/>
        <v>Eastbrook</v>
      </c>
      <c r="AH141" t="s">
        <v>12</v>
      </c>
      <c r="AI141">
        <v>2</v>
      </c>
      <c r="AK141">
        <v>2</v>
      </c>
      <c r="AL141" s="95">
        <v>23</v>
      </c>
      <c r="AM141" s="97">
        <v>9</v>
      </c>
      <c r="AN141" s="97">
        <v>60</v>
      </c>
      <c r="AO141" s="100">
        <v>19770</v>
      </c>
      <c r="AP141" s="100">
        <f t="shared" si="51"/>
        <v>23009</v>
      </c>
      <c r="AQ141" t="s">
        <v>298</v>
      </c>
      <c r="AR141">
        <f t="shared" si="52"/>
        <v>2319770</v>
      </c>
      <c r="AS141" s="1">
        <v>4</v>
      </c>
      <c r="AU141" s="1"/>
      <c r="AW141" s="55">
        <v>0</v>
      </c>
      <c r="AX141" s="124"/>
    </row>
    <row r="142" spans="1:50" ht="13" hidden="1" customHeight="1" outlineLevel="1">
      <c r="A142" t="s">
        <v>641</v>
      </c>
      <c r="B142" s="9" t="s">
        <v>2133</v>
      </c>
      <c r="C142" s="1">
        <f t="shared" si="53"/>
        <v>538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 t="shared" si="54"/>
        <v>0</v>
      </c>
      <c r="G142" s="1">
        <f t="shared" si="32"/>
        <v>344</v>
      </c>
      <c r="H142" s="2">
        <f t="shared" si="33"/>
        <v>0.63940520446096649</v>
      </c>
      <c r="I142" s="8"/>
      <c r="J142" s="2">
        <f t="shared" si="55"/>
        <v>0.18029739776951673</v>
      </c>
      <c r="K142" s="2">
        <f t="shared" si="56"/>
        <v>0.8197026022304833</v>
      </c>
      <c r="L142" s="2">
        <f t="shared" si="57"/>
        <v>0</v>
      </c>
      <c r="M142" s="2">
        <f t="shared" si="58"/>
        <v>0</v>
      </c>
      <c r="N142" s="55">
        <v>97</v>
      </c>
      <c r="O142" s="55">
        <v>441</v>
      </c>
      <c r="T142" s="59"/>
      <c r="X142" s="55">
        <f t="shared" si="59"/>
        <v>0</v>
      </c>
      <c r="Y142" s="55">
        <v>0</v>
      </c>
      <c r="Z142" s="55">
        <v>0</v>
      </c>
      <c r="AA142" s="55"/>
      <c r="AB142" s="55"/>
      <c r="AG142" t="str">
        <f t="shared" si="50"/>
        <v>Easton</v>
      </c>
      <c r="AH142" t="s">
        <v>2510</v>
      </c>
      <c r="AI142">
        <v>2</v>
      </c>
      <c r="AK142">
        <v>2</v>
      </c>
      <c r="AL142" s="95">
        <v>23</v>
      </c>
      <c r="AM142" s="97">
        <v>3</v>
      </c>
      <c r="AN142" s="97">
        <v>90</v>
      </c>
      <c r="AO142" s="100">
        <v>21380</v>
      </c>
      <c r="AP142" s="100">
        <f t="shared" si="51"/>
        <v>23003</v>
      </c>
      <c r="AQ142" t="s">
        <v>298</v>
      </c>
      <c r="AR142">
        <f t="shared" si="52"/>
        <v>2321380</v>
      </c>
      <c r="AS142" s="1">
        <v>19</v>
      </c>
      <c r="AU142" s="1"/>
      <c r="AW142" s="55">
        <v>0</v>
      </c>
      <c r="AX142" s="124"/>
    </row>
    <row r="143" spans="1:50" ht="13" hidden="1" customHeight="1" outlineLevel="1">
      <c r="A143" t="s">
        <v>504</v>
      </c>
      <c r="B143" s="9" t="s">
        <v>2133</v>
      </c>
      <c r="C143" s="1">
        <f t="shared" si="53"/>
        <v>736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 t="shared" si="54"/>
        <v>0</v>
      </c>
      <c r="G143" s="1">
        <f t="shared" si="32"/>
        <v>108</v>
      </c>
      <c r="H143" s="2">
        <f t="shared" si="33"/>
        <v>0.14673913043478262</v>
      </c>
      <c r="I143" s="8"/>
      <c r="J143" s="2">
        <f t="shared" si="55"/>
        <v>0.4266304347826087</v>
      </c>
      <c r="K143" s="2">
        <f t="shared" si="56"/>
        <v>0.57336956521739135</v>
      </c>
      <c r="L143" s="2">
        <f t="shared" si="57"/>
        <v>0</v>
      </c>
      <c r="M143" s="2">
        <f t="shared" si="58"/>
        <v>0</v>
      </c>
      <c r="N143" s="55">
        <v>314</v>
      </c>
      <c r="O143" s="55">
        <v>422</v>
      </c>
      <c r="T143" s="59"/>
      <c r="X143" s="55">
        <f t="shared" si="59"/>
        <v>0</v>
      </c>
      <c r="Y143" s="55">
        <v>0</v>
      </c>
      <c r="Z143" s="55">
        <v>0</v>
      </c>
      <c r="AA143" s="55"/>
      <c r="AB143" s="55"/>
      <c r="AG143" t="str">
        <f t="shared" si="50"/>
        <v>Eastport</v>
      </c>
      <c r="AH143" t="s">
        <v>1864</v>
      </c>
      <c r="AI143">
        <v>2</v>
      </c>
      <c r="AK143">
        <v>2</v>
      </c>
      <c r="AL143" s="95">
        <v>23</v>
      </c>
      <c r="AM143" s="97">
        <v>29</v>
      </c>
      <c r="AN143" s="97">
        <v>100</v>
      </c>
      <c r="AO143" s="100">
        <v>21730</v>
      </c>
      <c r="AP143" s="100">
        <f t="shared" si="51"/>
        <v>23029</v>
      </c>
      <c r="AQ143" t="s">
        <v>1943</v>
      </c>
      <c r="AR143">
        <f t="shared" si="52"/>
        <v>2321730</v>
      </c>
      <c r="AS143" s="1">
        <v>23</v>
      </c>
      <c r="AU143" s="1"/>
      <c r="AW143" s="55">
        <v>0</v>
      </c>
      <c r="AX143" s="124"/>
    </row>
    <row r="144" spans="1:50" ht="13" hidden="1" customHeight="1" outlineLevel="1">
      <c r="A144" t="s">
        <v>2296</v>
      </c>
      <c r="B144" s="9" t="s">
        <v>2133</v>
      </c>
      <c r="C144" s="1">
        <f t="shared" si="53"/>
        <v>1101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 t="shared" si="54"/>
        <v>0</v>
      </c>
      <c r="G144" s="1">
        <f t="shared" si="32"/>
        <v>686</v>
      </c>
      <c r="H144" s="2">
        <f t="shared" si="33"/>
        <v>0.62306993642143504</v>
      </c>
      <c r="I144" s="8"/>
      <c r="J144" s="2">
        <f t="shared" si="55"/>
        <v>0.18710263396911897</v>
      </c>
      <c r="K144" s="2">
        <f t="shared" si="56"/>
        <v>0.81017257039055401</v>
      </c>
      <c r="L144" s="2">
        <f t="shared" si="57"/>
        <v>0</v>
      </c>
      <c r="M144" s="2">
        <f t="shared" si="58"/>
        <v>2.7247956403270157E-3</v>
      </c>
      <c r="N144" s="55">
        <v>206</v>
      </c>
      <c r="O144" s="55">
        <v>892</v>
      </c>
      <c r="T144" s="59"/>
      <c r="X144" s="55">
        <f t="shared" si="59"/>
        <v>0</v>
      </c>
      <c r="Y144" s="55">
        <v>3</v>
      </c>
      <c r="Z144" s="55">
        <v>0</v>
      </c>
      <c r="AA144" s="55"/>
      <c r="AB144" s="55"/>
      <c r="AG144" t="str">
        <f t="shared" si="50"/>
        <v>Eddington</v>
      </c>
      <c r="AH144" t="s">
        <v>1379</v>
      </c>
      <c r="AI144">
        <v>2</v>
      </c>
      <c r="AK144">
        <v>2</v>
      </c>
      <c r="AL144" s="95">
        <v>23</v>
      </c>
      <c r="AM144" s="97">
        <v>19</v>
      </c>
      <c r="AN144" s="97">
        <v>90</v>
      </c>
      <c r="AO144" s="100">
        <v>22535</v>
      </c>
      <c r="AP144" s="100">
        <f t="shared" si="51"/>
        <v>23019</v>
      </c>
      <c r="AQ144" t="s">
        <v>298</v>
      </c>
      <c r="AR144">
        <f t="shared" si="52"/>
        <v>2322535</v>
      </c>
      <c r="AS144" s="1">
        <v>17</v>
      </c>
      <c r="AU144" s="1"/>
      <c r="AW144" s="55">
        <v>3</v>
      </c>
      <c r="AX144" s="124"/>
    </row>
    <row r="145" spans="1:50" ht="13" hidden="1" customHeight="1" outlineLevel="1">
      <c r="A145" t="s">
        <v>1159</v>
      </c>
      <c r="B145" s="9" t="s">
        <v>2133</v>
      </c>
      <c r="C145" s="1">
        <f t="shared" si="53"/>
        <v>672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 t="shared" si="54"/>
        <v>0</v>
      </c>
      <c r="G145" s="1">
        <f t="shared" si="32"/>
        <v>194</v>
      </c>
      <c r="H145" s="2">
        <f t="shared" si="33"/>
        <v>0.28869047619047616</v>
      </c>
      <c r="I145" s="8"/>
      <c r="J145" s="2">
        <f t="shared" si="55"/>
        <v>0.35565476190476192</v>
      </c>
      <c r="K145" s="2">
        <f t="shared" si="56"/>
        <v>0.64434523809523814</v>
      </c>
      <c r="L145" s="2">
        <f t="shared" si="57"/>
        <v>0</v>
      </c>
      <c r="M145" s="2">
        <f t="shared" si="58"/>
        <v>0</v>
      </c>
      <c r="N145" s="55">
        <v>239</v>
      </c>
      <c r="O145" s="55">
        <v>433</v>
      </c>
      <c r="T145" s="59"/>
      <c r="X145" s="55">
        <f t="shared" si="59"/>
        <v>0</v>
      </c>
      <c r="Y145" s="55">
        <v>0</v>
      </c>
      <c r="Z145" s="55">
        <v>0</v>
      </c>
      <c r="AA145" s="55"/>
      <c r="AB145" s="55"/>
      <c r="AG145" t="str">
        <f t="shared" si="50"/>
        <v>Edgecomb</v>
      </c>
      <c r="AH145" t="s">
        <v>181</v>
      </c>
      <c r="AI145">
        <v>1</v>
      </c>
      <c r="AK145">
        <v>2</v>
      </c>
      <c r="AL145" s="95">
        <v>23</v>
      </c>
      <c r="AM145" s="97">
        <v>15</v>
      </c>
      <c r="AN145" s="97">
        <v>40</v>
      </c>
      <c r="AO145" s="100">
        <v>22675</v>
      </c>
      <c r="AP145" s="100">
        <f t="shared" si="51"/>
        <v>23015</v>
      </c>
      <c r="AQ145" t="s">
        <v>298</v>
      </c>
      <c r="AR145">
        <f t="shared" si="52"/>
        <v>2322675</v>
      </c>
      <c r="AS145" s="1">
        <v>5</v>
      </c>
      <c r="AU145" s="1"/>
      <c r="AW145" s="55">
        <v>0</v>
      </c>
      <c r="AX145" s="124"/>
    </row>
    <row r="146" spans="1:50" ht="13" hidden="1" customHeight="1" outlineLevel="1">
      <c r="A146" t="s">
        <v>1005</v>
      </c>
      <c r="B146" s="9" t="s">
        <v>2133</v>
      </c>
      <c r="C146" s="1">
        <f t="shared" si="53"/>
        <v>67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 t="shared" si="54"/>
        <v>0</v>
      </c>
      <c r="G146" s="1">
        <f t="shared" si="32"/>
        <v>35</v>
      </c>
      <c r="H146" s="2">
        <f t="shared" si="33"/>
        <v>0.52238805970149249</v>
      </c>
      <c r="I146" s="8"/>
      <c r="J146" s="2">
        <f t="shared" si="55"/>
        <v>0.23880597014925373</v>
      </c>
      <c r="K146" s="2">
        <f t="shared" si="56"/>
        <v>0.76119402985074625</v>
      </c>
      <c r="L146" s="2">
        <f t="shared" si="57"/>
        <v>0</v>
      </c>
      <c r="M146" s="2">
        <f t="shared" si="58"/>
        <v>0</v>
      </c>
      <c r="N146" s="55">
        <v>16</v>
      </c>
      <c r="O146" s="55">
        <v>51</v>
      </c>
      <c r="T146" s="59"/>
      <c r="X146" s="55">
        <f t="shared" si="59"/>
        <v>0</v>
      </c>
      <c r="Y146" s="55">
        <v>0</v>
      </c>
      <c r="Z146" s="55">
        <v>0</v>
      </c>
      <c r="AA146" s="55"/>
      <c r="AB146" s="55"/>
      <c r="AG146" t="str">
        <f t="shared" si="50"/>
        <v>Edinburg</v>
      </c>
      <c r="AH146" t="s">
        <v>1379</v>
      </c>
      <c r="AI146">
        <v>2</v>
      </c>
      <c r="AK146">
        <v>2</v>
      </c>
      <c r="AL146" s="95">
        <v>23</v>
      </c>
      <c r="AM146" s="97">
        <v>19</v>
      </c>
      <c r="AN146" s="97">
        <v>95</v>
      </c>
      <c r="AO146" s="100">
        <v>22710</v>
      </c>
      <c r="AP146" s="100">
        <f t="shared" si="51"/>
        <v>23019</v>
      </c>
      <c r="AQ146" t="s">
        <v>298</v>
      </c>
      <c r="AR146">
        <f t="shared" si="52"/>
        <v>2322710</v>
      </c>
      <c r="AS146" s="1">
        <v>1</v>
      </c>
      <c r="AU146" s="1"/>
      <c r="AW146" s="55">
        <v>0</v>
      </c>
      <c r="AX146" s="124"/>
    </row>
    <row r="147" spans="1:50" ht="13" hidden="1" customHeight="1" outlineLevel="1">
      <c r="A147" t="s">
        <v>306</v>
      </c>
      <c r="B147" s="9" t="s">
        <v>2133</v>
      </c>
      <c r="C147" s="1">
        <f t="shared" ref="C147:C148" si="68">SUM(N147:AE147)</f>
        <v>2986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 t="shared" ref="F147:F148" si="69">IF(P147&gt;0,RANK(P147,(N147:AE147)),0)</f>
        <v>0</v>
      </c>
      <c r="G147" s="1">
        <f t="shared" ref="G147:G148" si="70">IF(C147&gt;0,MAX(N147:P147)-LARGE(N147:P147,2),0)</f>
        <v>1103</v>
      </c>
      <c r="H147" s="2">
        <f t="shared" ref="H147:H148" si="71">IF(C147&gt;0,G147/C147,0)</f>
        <v>0.36939048894842597</v>
      </c>
      <c r="I147" s="8"/>
      <c r="J147" s="2">
        <f t="shared" ref="J147:J148" si="72">IF(C147=0,"-",N147/C147)</f>
        <v>0.31513730743469526</v>
      </c>
      <c r="K147" s="2">
        <f t="shared" ref="K147:K148" si="73">IF(C147=0,"-",O147/C147)</f>
        <v>0.68452779638312122</v>
      </c>
      <c r="L147" s="2">
        <f t="shared" ref="L147:L148" si="74">IF(C147=0,"-",P147/C147)</f>
        <v>0</v>
      </c>
      <c r="M147" s="2">
        <f t="shared" ref="M147:M148" si="75">IF(C147=0,"-",(1-J147-K147-L147))</f>
        <v>3.3489618218351946E-4</v>
      </c>
      <c r="N147" s="55">
        <v>941</v>
      </c>
      <c r="O147" s="55">
        <v>2044</v>
      </c>
      <c r="T147" s="59"/>
      <c r="X147" s="55">
        <f t="shared" si="59"/>
        <v>0</v>
      </c>
      <c r="Y147" s="55">
        <v>1</v>
      </c>
      <c r="Z147" s="55">
        <v>0</v>
      </c>
      <c r="AA147" s="55"/>
      <c r="AB147" s="55"/>
      <c r="AG147" t="str">
        <f t="shared" si="50"/>
        <v>Eliot</v>
      </c>
      <c r="AH147" t="s">
        <v>740</v>
      </c>
      <c r="AI147">
        <v>1</v>
      </c>
      <c r="AK147">
        <v>2</v>
      </c>
      <c r="AL147" s="95">
        <v>23</v>
      </c>
      <c r="AM147" s="97">
        <v>31</v>
      </c>
      <c r="AN147" s="97">
        <v>45</v>
      </c>
      <c r="AO147" s="100">
        <v>22955</v>
      </c>
      <c r="AP147" s="100">
        <f t="shared" si="51"/>
        <v>23031</v>
      </c>
      <c r="AQ147" t="s">
        <v>298</v>
      </c>
      <c r="AR147">
        <f t="shared" si="52"/>
        <v>2322955</v>
      </c>
      <c r="AS147" s="1">
        <v>71</v>
      </c>
      <c r="AU147" s="1"/>
      <c r="AW147" s="55">
        <v>1</v>
      </c>
      <c r="AX147" s="124"/>
    </row>
    <row r="148" spans="1:50" hidden="1" outlineLevel="1">
      <c r="A148" t="s">
        <v>2937</v>
      </c>
      <c r="B148" s="9" t="s">
        <v>2133</v>
      </c>
      <c r="C148" s="1">
        <f t="shared" si="68"/>
        <v>15</v>
      </c>
      <c r="D148" s="7">
        <f>IF(N148&gt;0, RANK(N148,(N148:P148,Q148:AE148)),0)</f>
        <v>1</v>
      </c>
      <c r="E148" s="7">
        <f>IF(O148&gt;0,RANK(O148,(N148:P148,Q148:AE148)),0)</f>
        <v>2</v>
      </c>
      <c r="F148" s="7">
        <f t="shared" si="69"/>
        <v>0</v>
      </c>
      <c r="G148" s="1">
        <f t="shared" si="70"/>
        <v>1</v>
      </c>
      <c r="H148" s="2">
        <f t="shared" si="71"/>
        <v>6.6666666666666666E-2</v>
      </c>
      <c r="I148" s="8"/>
      <c r="J148" s="2">
        <f t="shared" si="72"/>
        <v>0.53333333333333333</v>
      </c>
      <c r="K148" s="2">
        <f t="shared" si="73"/>
        <v>0.46666666666666667</v>
      </c>
      <c r="L148" s="2">
        <f t="shared" si="74"/>
        <v>0</v>
      </c>
      <c r="M148" s="2">
        <f t="shared" si="75"/>
        <v>0</v>
      </c>
      <c r="N148" s="1">
        <v>8</v>
      </c>
      <c r="O148" s="1">
        <v>7</v>
      </c>
      <c r="P148" s="1"/>
      <c r="Q148" s="1"/>
      <c r="R148" s="1"/>
      <c r="S148" s="1"/>
      <c r="T148" s="59"/>
      <c r="U148" s="1"/>
      <c r="V148" s="1"/>
      <c r="W148" s="1"/>
      <c r="X148" s="55">
        <f t="shared" si="59"/>
        <v>0</v>
      </c>
      <c r="Y148" s="1">
        <v>0</v>
      </c>
      <c r="Z148" s="1">
        <v>0</v>
      </c>
      <c r="AA148" s="1"/>
      <c r="AB148" s="1"/>
      <c r="AC148"/>
      <c r="AD148"/>
      <c r="AE148"/>
      <c r="AG148" t="str">
        <f t="shared" si="50"/>
        <v>Elliottsville</v>
      </c>
      <c r="AH148" t="s">
        <v>661</v>
      </c>
      <c r="AI148">
        <v>2</v>
      </c>
      <c r="AK148">
        <v>2</v>
      </c>
      <c r="AL148" s="95">
        <v>23</v>
      </c>
      <c r="AM148" s="97">
        <v>21</v>
      </c>
      <c r="AO148" s="100">
        <v>23100</v>
      </c>
      <c r="AP148" s="100">
        <v>23021</v>
      </c>
      <c r="AQ148" t="s">
        <v>2361</v>
      </c>
      <c r="AR148">
        <f t="shared" si="52"/>
        <v>2323100</v>
      </c>
      <c r="AS148" s="1">
        <v>2</v>
      </c>
      <c r="AT148"/>
      <c r="AU148" s="1"/>
      <c r="AW148" s="1">
        <v>0</v>
      </c>
    </row>
    <row r="149" spans="1:50" ht="13" hidden="1" customHeight="1" outlineLevel="1">
      <c r="A149" t="s">
        <v>807</v>
      </c>
      <c r="B149" s="9" t="s">
        <v>2133</v>
      </c>
      <c r="C149" s="1">
        <f t="shared" si="53"/>
        <v>3437</v>
      </c>
      <c r="D149" s="7">
        <f>IF(N149&gt;0, RANK(N149,(N149:P149,Q149:AE149)),0)</f>
        <v>2</v>
      </c>
      <c r="E149" s="7">
        <f>IF(O149&gt;0,RANK(O149,(N149:P149,Q149:AE149)),0)</f>
        <v>1</v>
      </c>
      <c r="F149" s="7">
        <f t="shared" si="54"/>
        <v>0</v>
      </c>
      <c r="G149" s="1">
        <f t="shared" si="32"/>
        <v>1251</v>
      </c>
      <c r="H149" s="2">
        <f t="shared" si="33"/>
        <v>0.36398021530404423</v>
      </c>
      <c r="I149" s="8"/>
      <c r="J149" s="2">
        <f t="shared" si="55"/>
        <v>0.31800989234797788</v>
      </c>
      <c r="K149" s="2">
        <f t="shared" si="56"/>
        <v>0.68199010765202206</v>
      </c>
      <c r="L149" s="2">
        <f t="shared" si="57"/>
        <v>0</v>
      </c>
      <c r="M149" s="2">
        <f t="shared" si="58"/>
        <v>0</v>
      </c>
      <c r="N149" s="55">
        <v>1093</v>
      </c>
      <c r="O149" s="55">
        <v>2344</v>
      </c>
      <c r="T149" s="59"/>
      <c r="X149" s="55">
        <f t="shared" si="59"/>
        <v>0</v>
      </c>
      <c r="Y149" s="55">
        <v>0</v>
      </c>
      <c r="Z149" s="55">
        <v>0</v>
      </c>
      <c r="AA149" s="55"/>
      <c r="AB149" s="55"/>
      <c r="AG149" t="str">
        <f t="shared" si="50"/>
        <v>Ellsworth</v>
      </c>
      <c r="AH149" t="s">
        <v>12</v>
      </c>
      <c r="AI149">
        <v>2</v>
      </c>
      <c r="AK149">
        <v>2</v>
      </c>
      <c r="AL149" s="95">
        <v>23</v>
      </c>
      <c r="AM149" s="97">
        <v>9</v>
      </c>
      <c r="AN149" s="97">
        <v>65</v>
      </c>
      <c r="AO149" s="100">
        <v>23200</v>
      </c>
      <c r="AP149" s="100">
        <f t="shared" si="51"/>
        <v>23009</v>
      </c>
      <c r="AQ149" t="s">
        <v>1943</v>
      </c>
      <c r="AR149">
        <f t="shared" si="52"/>
        <v>2323200</v>
      </c>
      <c r="AS149" s="1">
        <v>77</v>
      </c>
      <c r="AU149" s="1"/>
      <c r="AW149" s="55">
        <v>0</v>
      </c>
      <c r="AX149" s="124"/>
    </row>
    <row r="150" spans="1:50" ht="13" hidden="1" customHeight="1" outlineLevel="1">
      <c r="A150" t="s">
        <v>617</v>
      </c>
      <c r="B150" s="9" t="s">
        <v>2133</v>
      </c>
      <c r="C150" s="1">
        <f t="shared" si="53"/>
        <v>440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 t="shared" si="54"/>
        <v>0</v>
      </c>
      <c r="G150" s="1">
        <f t="shared" si="32"/>
        <v>196</v>
      </c>
      <c r="H150" s="2">
        <f t="shared" si="33"/>
        <v>0.44545454545454544</v>
      </c>
      <c r="I150" s="8"/>
      <c r="J150" s="2">
        <f t="shared" si="55"/>
        <v>0.27727272727272728</v>
      </c>
      <c r="K150" s="2">
        <f t="shared" si="56"/>
        <v>0.72272727272727277</v>
      </c>
      <c r="L150" s="2">
        <f t="shared" si="57"/>
        <v>0</v>
      </c>
      <c r="M150" s="2">
        <f t="shared" si="58"/>
        <v>-1.1102230246251565E-16</v>
      </c>
      <c r="N150" s="55">
        <v>122</v>
      </c>
      <c r="O150" s="55">
        <v>318</v>
      </c>
      <c r="T150" s="59"/>
      <c r="X150" s="55">
        <f t="shared" si="59"/>
        <v>0</v>
      </c>
      <c r="Y150" s="55">
        <v>0</v>
      </c>
      <c r="Z150" s="55">
        <v>0</v>
      </c>
      <c r="AA150" s="55"/>
      <c r="AB150" s="55"/>
      <c r="AG150" t="str">
        <f t="shared" si="50"/>
        <v>Embden</v>
      </c>
      <c r="AH150" t="s">
        <v>1816</v>
      </c>
      <c r="AI150">
        <v>2</v>
      </c>
      <c r="AK150">
        <v>2</v>
      </c>
      <c r="AL150" s="95">
        <v>23</v>
      </c>
      <c r="AM150" s="97">
        <v>25</v>
      </c>
      <c r="AN150" s="97">
        <v>55</v>
      </c>
      <c r="AO150" s="100">
        <v>23410</v>
      </c>
      <c r="AP150" s="100">
        <f t="shared" si="51"/>
        <v>23025</v>
      </c>
      <c r="AQ150" t="s">
        <v>298</v>
      </c>
      <c r="AR150">
        <f t="shared" si="52"/>
        <v>2323410</v>
      </c>
      <c r="AS150" s="1">
        <v>9</v>
      </c>
      <c r="AU150" s="1"/>
      <c r="AW150" s="55">
        <v>0</v>
      </c>
      <c r="AX150" s="124"/>
    </row>
    <row r="151" spans="1:50" ht="13" hidden="1" customHeight="1" outlineLevel="1">
      <c r="A151" t="s">
        <v>1015</v>
      </c>
      <c r="B151" s="9" t="s">
        <v>2133</v>
      </c>
      <c r="C151" s="1">
        <f t="shared" si="53"/>
        <v>649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 t="shared" si="54"/>
        <v>0</v>
      </c>
      <c r="G151" s="1">
        <f t="shared" ref="G151:G216" si="76">IF(C151&gt;0,MAX(N151:P151)-LARGE(N151:P151,2),0)</f>
        <v>363</v>
      </c>
      <c r="H151" s="2">
        <f t="shared" ref="H151:H216" si="77">IF(C151&gt;0,G151/C151,0)</f>
        <v>0.55932203389830504</v>
      </c>
      <c r="I151" s="8"/>
      <c r="J151" s="2">
        <f t="shared" si="55"/>
        <v>0.22033898305084745</v>
      </c>
      <c r="K151" s="2">
        <f t="shared" si="56"/>
        <v>0.77966101694915257</v>
      </c>
      <c r="L151" s="2">
        <f t="shared" si="57"/>
        <v>0</v>
      </c>
      <c r="M151" s="2">
        <f t="shared" si="58"/>
        <v>0</v>
      </c>
      <c r="N151" s="55">
        <v>143</v>
      </c>
      <c r="O151" s="55">
        <v>506</v>
      </c>
      <c r="T151" s="59"/>
      <c r="X151" s="55">
        <f t="shared" si="59"/>
        <v>0</v>
      </c>
      <c r="Y151" s="55">
        <v>0</v>
      </c>
      <c r="Z151" s="55">
        <v>0</v>
      </c>
      <c r="AA151" s="55"/>
      <c r="AB151" s="55"/>
      <c r="AG151" t="str">
        <f t="shared" si="50"/>
        <v>Enfield</v>
      </c>
      <c r="AH151" t="s">
        <v>1379</v>
      </c>
      <c r="AI151">
        <v>2</v>
      </c>
      <c r="AK151">
        <v>2</v>
      </c>
      <c r="AL151" s="95">
        <v>23</v>
      </c>
      <c r="AM151" s="97">
        <v>19</v>
      </c>
      <c r="AN151" s="97">
        <v>100</v>
      </c>
      <c r="AO151" s="100">
        <v>23620</v>
      </c>
      <c r="AP151" s="100">
        <f t="shared" si="51"/>
        <v>23019</v>
      </c>
      <c r="AQ151" t="s">
        <v>298</v>
      </c>
      <c r="AR151">
        <f t="shared" si="52"/>
        <v>2323620</v>
      </c>
      <c r="AS151" s="1">
        <v>31</v>
      </c>
      <c r="AU151" s="1"/>
      <c r="AW151" s="55">
        <v>0</v>
      </c>
      <c r="AX151" s="124"/>
    </row>
    <row r="152" spans="1:50" ht="13" hidden="1" customHeight="1" outlineLevel="1">
      <c r="A152" t="s">
        <v>1852</v>
      </c>
      <c r="B152" s="9" t="s">
        <v>2133</v>
      </c>
      <c r="C152" s="1">
        <f t="shared" si="53"/>
        <v>523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 t="shared" si="54"/>
        <v>0</v>
      </c>
      <c r="G152" s="1">
        <f t="shared" si="76"/>
        <v>253</v>
      </c>
      <c r="H152" s="2">
        <f t="shared" si="77"/>
        <v>0.4837476099426386</v>
      </c>
      <c r="I152" s="8"/>
      <c r="J152" s="2">
        <f t="shared" si="55"/>
        <v>0.25812619502868067</v>
      </c>
      <c r="K152" s="2">
        <f t="shared" si="56"/>
        <v>0.74187380497131927</v>
      </c>
      <c r="L152" s="2">
        <f t="shared" si="57"/>
        <v>0</v>
      </c>
      <c r="M152" s="2">
        <f t="shared" si="58"/>
        <v>1.1102230246251565E-16</v>
      </c>
      <c r="N152" s="55">
        <v>135</v>
      </c>
      <c r="O152" s="55">
        <v>388</v>
      </c>
      <c r="T152" s="59"/>
      <c r="X152" s="55">
        <f t="shared" si="59"/>
        <v>0</v>
      </c>
      <c r="Y152" s="55">
        <v>0</v>
      </c>
      <c r="Z152" s="55">
        <v>0</v>
      </c>
      <c r="AA152" s="55"/>
      <c r="AB152" s="55"/>
      <c r="AG152" t="str">
        <f t="shared" si="50"/>
        <v>Etna</v>
      </c>
      <c r="AH152" t="s">
        <v>1379</v>
      </c>
      <c r="AI152">
        <v>2</v>
      </c>
      <c r="AK152">
        <v>2</v>
      </c>
      <c r="AL152" s="95">
        <v>23</v>
      </c>
      <c r="AM152" s="97">
        <v>19</v>
      </c>
      <c r="AN152" s="97">
        <v>105</v>
      </c>
      <c r="AO152" s="100">
        <v>23865</v>
      </c>
      <c r="AP152" s="100">
        <f t="shared" si="51"/>
        <v>23019</v>
      </c>
      <c r="AQ152" t="s">
        <v>298</v>
      </c>
      <c r="AR152">
        <f t="shared" si="52"/>
        <v>2323865</v>
      </c>
      <c r="AS152" s="1">
        <v>10</v>
      </c>
      <c r="AU152" s="1"/>
      <c r="AW152" s="55">
        <v>0</v>
      </c>
      <c r="AX152" s="124"/>
    </row>
    <row r="153" spans="1:50" ht="13" hidden="1" customHeight="1" outlineLevel="1">
      <c r="A153" t="s">
        <v>589</v>
      </c>
      <c r="B153" s="9" t="s">
        <v>2133</v>
      </c>
      <c r="C153" s="1">
        <f t="shared" si="53"/>
        <v>326</v>
      </c>
      <c r="D153" s="7">
        <f>IF(N153&gt;0, RANK(N153,(N153:P153,Q153:AE153)),0)</f>
        <v>2</v>
      </c>
      <c r="E153" s="7">
        <f>IF(O153&gt;0,RANK(O153,(N153:P153,Q153:AE153)),0)</f>
        <v>1</v>
      </c>
      <c r="F153" s="7">
        <f t="shared" si="54"/>
        <v>0</v>
      </c>
      <c r="G153" s="1">
        <f t="shared" si="76"/>
        <v>158</v>
      </c>
      <c r="H153" s="2">
        <f t="shared" si="77"/>
        <v>0.48466257668711654</v>
      </c>
      <c r="I153" s="8"/>
      <c r="J153" s="2">
        <f t="shared" si="55"/>
        <v>0.25766871165644173</v>
      </c>
      <c r="K153" s="2">
        <f t="shared" si="56"/>
        <v>0.74233128834355833</v>
      </c>
      <c r="L153" s="2">
        <f t="shared" si="57"/>
        <v>0</v>
      </c>
      <c r="M153" s="2">
        <f t="shared" si="58"/>
        <v>-1.1102230246251565E-16</v>
      </c>
      <c r="N153" s="55">
        <v>84</v>
      </c>
      <c r="O153" s="55">
        <v>242</v>
      </c>
      <c r="T153" s="59"/>
      <c r="X153" s="55">
        <f t="shared" si="59"/>
        <v>0</v>
      </c>
      <c r="Y153" s="55">
        <v>0</v>
      </c>
      <c r="Z153" s="55">
        <v>0</v>
      </c>
      <c r="AA153" s="55"/>
      <c r="AB153" s="55"/>
      <c r="AG153" t="str">
        <f t="shared" si="50"/>
        <v>Eustis</v>
      </c>
      <c r="AH153" t="s">
        <v>2389</v>
      </c>
      <c r="AI153">
        <v>2</v>
      </c>
      <c r="AK153">
        <v>2</v>
      </c>
      <c r="AL153" s="95">
        <v>23</v>
      </c>
      <c r="AM153" s="97">
        <v>7</v>
      </c>
      <c r="AN153" s="97">
        <v>30</v>
      </c>
      <c r="AO153" s="100">
        <v>24005</v>
      </c>
      <c r="AP153" s="100">
        <f t="shared" si="51"/>
        <v>23007</v>
      </c>
      <c r="AQ153" t="s">
        <v>298</v>
      </c>
      <c r="AR153">
        <f t="shared" si="52"/>
        <v>2324005</v>
      </c>
      <c r="AS153" s="1">
        <v>14</v>
      </c>
      <c r="AU153" s="1"/>
      <c r="AW153" s="55">
        <v>0</v>
      </c>
      <c r="AX153" s="124"/>
    </row>
    <row r="154" spans="1:50" ht="13" hidden="1" customHeight="1" outlineLevel="1">
      <c r="A154" t="s">
        <v>2051</v>
      </c>
      <c r="B154" s="9" t="s">
        <v>2133</v>
      </c>
      <c r="C154" s="1">
        <f t="shared" si="53"/>
        <v>450</v>
      </c>
      <c r="D154" s="7">
        <f>IF(N154&gt;0, RANK(N154,(N154:P154,Q154:AE154)),0)</f>
        <v>2</v>
      </c>
      <c r="E154" s="7">
        <f>IF(O154&gt;0,RANK(O154,(N154:P154,Q154:AE154)),0)</f>
        <v>1</v>
      </c>
      <c r="F154" s="7">
        <f t="shared" si="54"/>
        <v>0</v>
      </c>
      <c r="G154" s="1">
        <f t="shared" si="76"/>
        <v>240</v>
      </c>
      <c r="H154" s="2">
        <f t="shared" si="77"/>
        <v>0.53333333333333333</v>
      </c>
      <c r="I154" s="8"/>
      <c r="J154" s="2">
        <f t="shared" si="55"/>
        <v>0.23333333333333334</v>
      </c>
      <c r="K154" s="2">
        <f t="shared" si="56"/>
        <v>0.76666666666666672</v>
      </c>
      <c r="L154" s="2">
        <f t="shared" si="57"/>
        <v>0</v>
      </c>
      <c r="M154" s="2">
        <f t="shared" si="58"/>
        <v>-1.1102230246251565E-16</v>
      </c>
      <c r="N154" s="55">
        <v>105</v>
      </c>
      <c r="O154" s="55">
        <v>345</v>
      </c>
      <c r="T154" s="59"/>
      <c r="X154" s="55">
        <f t="shared" si="59"/>
        <v>0</v>
      </c>
      <c r="Y154" s="55">
        <v>0</v>
      </c>
      <c r="Z154" s="55">
        <v>0</v>
      </c>
      <c r="AA154" s="55"/>
      <c r="AB154" s="55"/>
      <c r="AG154" t="str">
        <f t="shared" si="50"/>
        <v>Exeter</v>
      </c>
      <c r="AH154" t="s">
        <v>1379</v>
      </c>
      <c r="AI154">
        <v>2</v>
      </c>
      <c r="AK154">
        <v>2</v>
      </c>
      <c r="AL154" s="95">
        <v>23</v>
      </c>
      <c r="AM154" s="97">
        <v>19</v>
      </c>
      <c r="AN154" s="97">
        <v>110</v>
      </c>
      <c r="AO154" s="100">
        <v>24110</v>
      </c>
      <c r="AP154" s="100">
        <f t="shared" si="51"/>
        <v>23019</v>
      </c>
      <c r="AQ154" t="s">
        <v>298</v>
      </c>
      <c r="AR154">
        <f t="shared" si="52"/>
        <v>2324110</v>
      </c>
      <c r="AS154" s="1">
        <v>4</v>
      </c>
      <c r="AU154" s="1"/>
      <c r="AW154" s="55">
        <v>0</v>
      </c>
      <c r="AX154" s="124"/>
    </row>
    <row r="155" spans="1:50" ht="13" hidden="1" customHeight="1" outlineLevel="1">
      <c r="A155" t="s">
        <v>2372</v>
      </c>
      <c r="B155" s="9" t="s">
        <v>2133</v>
      </c>
      <c r="C155" s="1">
        <f t="shared" si="53"/>
        <v>2752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 t="shared" si="54"/>
        <v>0</v>
      </c>
      <c r="G155" s="1">
        <f t="shared" si="76"/>
        <v>1036</v>
      </c>
      <c r="H155" s="2">
        <f t="shared" si="77"/>
        <v>0.37645348837209303</v>
      </c>
      <c r="I155" s="8"/>
      <c r="J155" s="2">
        <f t="shared" si="55"/>
        <v>0.31177325581395349</v>
      </c>
      <c r="K155" s="2">
        <f t="shared" si="56"/>
        <v>0.68822674418604646</v>
      </c>
      <c r="L155" s="2">
        <f t="shared" si="57"/>
        <v>0</v>
      </c>
      <c r="M155" s="2">
        <f t="shared" si="58"/>
        <v>1.1102230246251565E-16</v>
      </c>
      <c r="N155" s="55">
        <v>858</v>
      </c>
      <c r="O155" s="55">
        <v>1894</v>
      </c>
      <c r="T155" s="59"/>
      <c r="X155" s="55">
        <f t="shared" si="59"/>
        <v>0</v>
      </c>
      <c r="Y155" s="55">
        <v>0</v>
      </c>
      <c r="Z155" s="55">
        <v>0</v>
      </c>
      <c r="AA155" s="55"/>
      <c r="AB155" s="55"/>
      <c r="AG155" t="str">
        <f t="shared" si="50"/>
        <v>Fairfield</v>
      </c>
      <c r="AH155" t="s">
        <v>1816</v>
      </c>
      <c r="AI155">
        <v>2</v>
      </c>
      <c r="AK155">
        <v>2</v>
      </c>
      <c r="AL155" s="95">
        <v>23</v>
      </c>
      <c r="AM155" s="97">
        <v>25</v>
      </c>
      <c r="AN155" s="97">
        <v>60</v>
      </c>
      <c r="AO155" s="100">
        <v>24320</v>
      </c>
      <c r="AP155" s="100">
        <f t="shared" si="51"/>
        <v>23025</v>
      </c>
      <c r="AQ155" t="s">
        <v>298</v>
      </c>
      <c r="AR155">
        <f t="shared" si="52"/>
        <v>2324320</v>
      </c>
      <c r="AS155" s="1">
        <v>50</v>
      </c>
      <c r="AU155" s="1"/>
      <c r="AW155" s="55">
        <v>0</v>
      </c>
      <c r="AX155" s="124"/>
    </row>
    <row r="156" spans="1:50" ht="13" hidden="1" customHeight="1" outlineLevel="1">
      <c r="A156" t="s">
        <v>1483</v>
      </c>
      <c r="B156" s="9" t="s">
        <v>2133</v>
      </c>
      <c r="C156" s="1">
        <f t="shared" si="53"/>
        <v>6608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 t="shared" si="54"/>
        <v>0</v>
      </c>
      <c r="G156" s="1">
        <f t="shared" si="76"/>
        <v>2316</v>
      </c>
      <c r="H156" s="2">
        <f t="shared" si="77"/>
        <v>0.35048426150121065</v>
      </c>
      <c r="I156" s="8"/>
      <c r="J156" s="2">
        <f t="shared" si="55"/>
        <v>0.32475786924939465</v>
      </c>
      <c r="K156" s="2">
        <f t="shared" si="56"/>
        <v>0.67524213075060535</v>
      </c>
      <c r="L156" s="2">
        <f t="shared" si="57"/>
        <v>0</v>
      </c>
      <c r="M156" s="2">
        <f t="shared" si="58"/>
        <v>0</v>
      </c>
      <c r="N156" s="55">
        <v>2146</v>
      </c>
      <c r="O156" s="55">
        <v>4462</v>
      </c>
      <c r="T156" s="59"/>
      <c r="X156" s="55">
        <f t="shared" si="59"/>
        <v>0</v>
      </c>
      <c r="Y156" s="55">
        <v>0</v>
      </c>
      <c r="Z156" s="55">
        <v>0</v>
      </c>
      <c r="AA156" s="55"/>
      <c r="AB156" s="55"/>
      <c r="AG156" t="str">
        <f t="shared" si="50"/>
        <v>Falmouth</v>
      </c>
      <c r="AH156" t="s">
        <v>161</v>
      </c>
      <c r="AI156">
        <v>1</v>
      </c>
      <c r="AK156">
        <v>2</v>
      </c>
      <c r="AL156" s="95">
        <v>23</v>
      </c>
      <c r="AM156" s="97">
        <v>5</v>
      </c>
      <c r="AN156" s="97">
        <v>35</v>
      </c>
      <c r="AO156" s="100">
        <v>24495</v>
      </c>
      <c r="AP156" s="100">
        <f t="shared" si="51"/>
        <v>23005</v>
      </c>
      <c r="AQ156" t="s">
        <v>298</v>
      </c>
      <c r="AR156">
        <f t="shared" si="52"/>
        <v>2324495</v>
      </c>
      <c r="AS156" s="1">
        <v>84</v>
      </c>
      <c r="AU156" s="1"/>
      <c r="AW156" s="55">
        <v>0</v>
      </c>
      <c r="AX156" s="124"/>
    </row>
    <row r="157" spans="1:50" ht="13" hidden="1" customHeight="1" outlineLevel="1">
      <c r="A157" t="s">
        <v>281</v>
      </c>
      <c r="B157" s="9" t="s">
        <v>2133</v>
      </c>
      <c r="C157" s="1">
        <f t="shared" si="53"/>
        <v>1415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 t="shared" si="54"/>
        <v>0</v>
      </c>
      <c r="G157" s="1">
        <f t="shared" si="76"/>
        <v>545</v>
      </c>
      <c r="H157" s="2">
        <f t="shared" si="77"/>
        <v>0.38515901060070673</v>
      </c>
      <c r="I157" s="8"/>
      <c r="J157" s="2">
        <f t="shared" si="55"/>
        <v>0.30742049469964666</v>
      </c>
      <c r="K157" s="2">
        <f t="shared" si="56"/>
        <v>0.69257950530035339</v>
      </c>
      <c r="L157" s="2">
        <f t="shared" si="57"/>
        <v>0</v>
      </c>
      <c r="M157" s="2">
        <f t="shared" si="58"/>
        <v>0</v>
      </c>
      <c r="N157" s="55">
        <v>435</v>
      </c>
      <c r="O157" s="55">
        <v>980</v>
      </c>
      <c r="T157" s="59"/>
      <c r="X157" s="55">
        <f t="shared" si="59"/>
        <v>0</v>
      </c>
      <c r="Y157" s="55">
        <v>0</v>
      </c>
      <c r="Z157" s="55">
        <v>0</v>
      </c>
      <c r="AA157" s="55"/>
      <c r="AB157" s="55"/>
      <c r="AG157" t="str">
        <f t="shared" si="50"/>
        <v>Farmingdale</v>
      </c>
      <c r="AH157" t="s">
        <v>270</v>
      </c>
      <c r="AI157">
        <v>1</v>
      </c>
      <c r="AK157">
        <v>2</v>
      </c>
      <c r="AL157" s="95">
        <v>23</v>
      </c>
      <c r="AM157" s="97">
        <v>11</v>
      </c>
      <c r="AN157" s="97">
        <v>40</v>
      </c>
      <c r="AO157" s="100">
        <v>24670</v>
      </c>
      <c r="AP157" s="100">
        <f t="shared" si="51"/>
        <v>23011</v>
      </c>
      <c r="AQ157" t="s">
        <v>298</v>
      </c>
      <c r="AR157">
        <f t="shared" si="52"/>
        <v>2324670</v>
      </c>
      <c r="AS157" s="1">
        <v>31</v>
      </c>
      <c r="AU157" s="1"/>
      <c r="AW157" s="55">
        <v>0</v>
      </c>
      <c r="AX157" s="124"/>
    </row>
    <row r="158" spans="1:50" ht="13" hidden="1" customHeight="1" outlineLevel="1">
      <c r="A158" t="s">
        <v>2571</v>
      </c>
      <c r="B158" s="9" t="s">
        <v>2133</v>
      </c>
      <c r="C158" s="1">
        <f t="shared" si="53"/>
        <v>3112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 t="shared" si="54"/>
        <v>0</v>
      </c>
      <c r="G158" s="1">
        <f t="shared" si="76"/>
        <v>1082</v>
      </c>
      <c r="H158" s="2">
        <f t="shared" si="77"/>
        <v>0.34768637532133678</v>
      </c>
      <c r="I158" s="8"/>
      <c r="J158" s="2">
        <f t="shared" si="55"/>
        <v>0.32422879177377895</v>
      </c>
      <c r="K158" s="2">
        <f t="shared" si="56"/>
        <v>0.67191516709511567</v>
      </c>
      <c r="L158" s="2">
        <f t="shared" si="57"/>
        <v>0</v>
      </c>
      <c r="M158" s="2">
        <f t="shared" si="58"/>
        <v>3.856041131105381E-3</v>
      </c>
      <c r="N158" s="55">
        <v>1009</v>
      </c>
      <c r="O158" s="55">
        <v>2091</v>
      </c>
      <c r="T158" s="59"/>
      <c r="X158" s="55">
        <f t="shared" si="59"/>
        <v>0</v>
      </c>
      <c r="Y158" s="55">
        <v>6</v>
      </c>
      <c r="Z158" s="55">
        <v>6</v>
      </c>
      <c r="AA158" s="55"/>
      <c r="AB158" s="55"/>
      <c r="AG158" t="str">
        <f t="shared" si="50"/>
        <v>Farmington</v>
      </c>
      <c r="AH158" t="s">
        <v>2389</v>
      </c>
      <c r="AI158">
        <v>2</v>
      </c>
      <c r="AK158">
        <v>2</v>
      </c>
      <c r="AL158" s="95">
        <v>23</v>
      </c>
      <c r="AM158" s="97">
        <v>7</v>
      </c>
      <c r="AN158" s="97">
        <v>35</v>
      </c>
      <c r="AO158" s="100">
        <v>24775</v>
      </c>
      <c r="AP158" s="100">
        <f t="shared" si="51"/>
        <v>23007</v>
      </c>
      <c r="AQ158" t="s">
        <v>298</v>
      </c>
      <c r="AR158">
        <f t="shared" si="52"/>
        <v>2324775</v>
      </c>
      <c r="AS158" s="1">
        <v>69</v>
      </c>
      <c r="AU158" s="1"/>
      <c r="AW158" s="55">
        <v>12</v>
      </c>
      <c r="AX158" s="124"/>
    </row>
    <row r="159" spans="1:50" ht="13" hidden="1" customHeight="1" outlineLevel="1">
      <c r="A159" t="s">
        <v>1929</v>
      </c>
      <c r="B159" s="9" t="s">
        <v>2133</v>
      </c>
      <c r="C159" s="1">
        <f t="shared" si="53"/>
        <v>667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 t="shared" si="54"/>
        <v>0</v>
      </c>
      <c r="G159" s="1">
        <f t="shared" si="76"/>
        <v>231</v>
      </c>
      <c r="H159" s="2">
        <f t="shared" si="77"/>
        <v>0.34632683658170915</v>
      </c>
      <c r="I159" s="8"/>
      <c r="J159" s="2">
        <f t="shared" si="55"/>
        <v>0.32533733133433285</v>
      </c>
      <c r="K159" s="2">
        <f t="shared" si="56"/>
        <v>0.671664167916042</v>
      </c>
      <c r="L159" s="2">
        <f t="shared" si="57"/>
        <v>0</v>
      </c>
      <c r="M159" s="2">
        <f t="shared" si="58"/>
        <v>2.9985007496251548E-3</v>
      </c>
      <c r="N159" s="55">
        <v>217</v>
      </c>
      <c r="O159" s="55">
        <v>448</v>
      </c>
      <c r="T159" s="59"/>
      <c r="X159" s="55">
        <f t="shared" si="59"/>
        <v>0</v>
      </c>
      <c r="Y159" s="55">
        <v>0</v>
      </c>
      <c r="Z159" s="55">
        <v>2</v>
      </c>
      <c r="AA159" s="55"/>
      <c r="AB159" s="55"/>
      <c r="AG159" t="str">
        <f t="shared" si="50"/>
        <v>Fayette</v>
      </c>
      <c r="AH159" t="s">
        <v>270</v>
      </c>
      <c r="AI159">
        <v>2</v>
      </c>
      <c r="AK159">
        <v>2</v>
      </c>
      <c r="AL159" s="95">
        <v>23</v>
      </c>
      <c r="AM159" s="97">
        <v>11</v>
      </c>
      <c r="AN159" s="97">
        <v>45</v>
      </c>
      <c r="AO159" s="100">
        <v>24950</v>
      </c>
      <c r="AP159" s="100">
        <f t="shared" si="51"/>
        <v>23011</v>
      </c>
      <c r="AQ159" t="s">
        <v>298</v>
      </c>
      <c r="AR159">
        <f t="shared" si="52"/>
        <v>2324950</v>
      </c>
      <c r="AS159" s="1">
        <v>17</v>
      </c>
      <c r="AU159" s="1"/>
      <c r="AW159" s="55">
        <v>2</v>
      </c>
      <c r="AX159" s="124"/>
    </row>
    <row r="160" spans="1:50" ht="13" hidden="1" customHeight="1" outlineLevel="1">
      <c r="A160" t="s">
        <v>544</v>
      </c>
      <c r="B160" s="9" t="s">
        <v>2133</v>
      </c>
      <c r="C160" s="1">
        <f t="shared" si="53"/>
        <v>1347</v>
      </c>
      <c r="D160" s="7">
        <f>IF(N160&gt;0, RANK(N160,(N160:P160,Q160:AE160)),0)</f>
        <v>2</v>
      </c>
      <c r="E160" s="7">
        <f>IF(O160&gt;0,RANK(O160,(N160:P160,Q160:AE160)),0)</f>
        <v>1</v>
      </c>
      <c r="F160" s="7">
        <f t="shared" si="54"/>
        <v>0</v>
      </c>
      <c r="G160" s="1">
        <f t="shared" si="76"/>
        <v>719</v>
      </c>
      <c r="H160" s="2">
        <f t="shared" si="77"/>
        <v>0.53377876763177434</v>
      </c>
      <c r="I160" s="8"/>
      <c r="J160" s="2">
        <f t="shared" si="55"/>
        <v>0.23311061618411286</v>
      </c>
      <c r="K160" s="2">
        <f t="shared" si="56"/>
        <v>0.76688938381588712</v>
      </c>
      <c r="L160" s="2">
        <f t="shared" si="57"/>
        <v>0</v>
      </c>
      <c r="M160" s="2">
        <f t="shared" si="58"/>
        <v>0</v>
      </c>
      <c r="N160" s="55">
        <v>314</v>
      </c>
      <c r="O160" s="55">
        <v>1033</v>
      </c>
      <c r="T160" s="59"/>
      <c r="X160" s="55">
        <f t="shared" si="59"/>
        <v>0</v>
      </c>
      <c r="Y160" s="55">
        <v>0</v>
      </c>
      <c r="Z160" s="55">
        <v>0</v>
      </c>
      <c r="AA160" s="55"/>
      <c r="AB160" s="55"/>
      <c r="AG160" t="str">
        <f t="shared" si="50"/>
        <v>Fort Fairfield</v>
      </c>
      <c r="AH160" t="s">
        <v>2510</v>
      </c>
      <c r="AI160">
        <v>2</v>
      </c>
      <c r="AK160">
        <v>2</v>
      </c>
      <c r="AL160" s="95">
        <v>23</v>
      </c>
      <c r="AM160" s="97">
        <v>3</v>
      </c>
      <c r="AN160" s="97">
        <v>95</v>
      </c>
      <c r="AO160" s="100">
        <v>25615</v>
      </c>
      <c r="AP160" s="100">
        <f t="shared" si="51"/>
        <v>23003</v>
      </c>
      <c r="AQ160" t="s">
        <v>298</v>
      </c>
      <c r="AR160">
        <f t="shared" si="52"/>
        <v>2325615</v>
      </c>
      <c r="AS160" s="1">
        <v>40</v>
      </c>
      <c r="AU160" s="1"/>
      <c r="AW160" s="55">
        <v>0</v>
      </c>
      <c r="AX160" s="124"/>
    </row>
    <row r="161" spans="1:50" ht="13" hidden="1" customHeight="1" outlineLevel="1">
      <c r="A161" t="s">
        <v>853</v>
      </c>
      <c r="B161" s="9" t="s">
        <v>2133</v>
      </c>
      <c r="C161" s="1">
        <f t="shared" si="53"/>
        <v>1712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 t="shared" si="54"/>
        <v>0</v>
      </c>
      <c r="G161" s="1">
        <f t="shared" si="76"/>
        <v>924</v>
      </c>
      <c r="H161" s="2">
        <f t="shared" si="77"/>
        <v>0.53971962616822433</v>
      </c>
      <c r="I161" s="8"/>
      <c r="J161" s="2">
        <f t="shared" si="55"/>
        <v>0.23014018691588786</v>
      </c>
      <c r="K161" s="2">
        <f t="shared" si="56"/>
        <v>0.76985981308411211</v>
      </c>
      <c r="L161" s="2">
        <f t="shared" si="57"/>
        <v>0</v>
      </c>
      <c r="M161" s="2">
        <f t="shared" si="58"/>
        <v>0</v>
      </c>
      <c r="N161" s="55">
        <v>394</v>
      </c>
      <c r="O161" s="55">
        <v>1318</v>
      </c>
      <c r="T161" s="59"/>
      <c r="X161" s="55">
        <f t="shared" si="59"/>
        <v>0</v>
      </c>
      <c r="Y161" s="55">
        <v>0</v>
      </c>
      <c r="Z161" s="55">
        <v>0</v>
      </c>
      <c r="AA161" s="55"/>
      <c r="AB161" s="55"/>
      <c r="AG161" t="str">
        <f t="shared" si="50"/>
        <v>Fort Kent</v>
      </c>
      <c r="AH161" t="s">
        <v>2510</v>
      </c>
      <c r="AI161">
        <v>2</v>
      </c>
      <c r="AK161">
        <v>2</v>
      </c>
      <c r="AL161" s="95">
        <v>23</v>
      </c>
      <c r="AM161" s="97">
        <v>3</v>
      </c>
      <c r="AN161" s="97">
        <v>100</v>
      </c>
      <c r="AO161" s="100">
        <v>25755</v>
      </c>
      <c r="AP161" s="100">
        <f t="shared" si="51"/>
        <v>23003</v>
      </c>
      <c r="AQ161" t="s">
        <v>298</v>
      </c>
      <c r="AR161">
        <f t="shared" si="52"/>
        <v>2325755</v>
      </c>
      <c r="AS161" s="1">
        <v>59</v>
      </c>
      <c r="AU161" s="1"/>
      <c r="AW161" s="55">
        <v>0</v>
      </c>
      <c r="AX161" s="124"/>
    </row>
    <row r="162" spans="1:50" ht="13" hidden="1" customHeight="1" outlineLevel="1">
      <c r="A162" t="s">
        <v>399</v>
      </c>
      <c r="B162" s="9" t="s">
        <v>2133</v>
      </c>
      <c r="C162" s="1">
        <f t="shared" si="53"/>
        <v>564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 t="shared" si="54"/>
        <v>0</v>
      </c>
      <c r="G162" s="1">
        <f t="shared" si="76"/>
        <v>258</v>
      </c>
      <c r="H162" s="2">
        <f t="shared" si="77"/>
        <v>0.45744680851063829</v>
      </c>
      <c r="I162" s="8"/>
      <c r="J162" s="2">
        <f t="shared" si="55"/>
        <v>0.27127659574468083</v>
      </c>
      <c r="K162" s="2">
        <f t="shared" si="56"/>
        <v>0.72872340425531912</v>
      </c>
      <c r="L162" s="2">
        <f t="shared" si="57"/>
        <v>0</v>
      </c>
      <c r="M162" s="2">
        <f t="shared" si="58"/>
        <v>1.1102230246251565E-16</v>
      </c>
      <c r="N162" s="55">
        <v>153</v>
      </c>
      <c r="O162" s="55">
        <v>411</v>
      </c>
      <c r="T162" s="59"/>
      <c r="X162" s="55">
        <f t="shared" si="59"/>
        <v>0</v>
      </c>
      <c r="Y162" s="55">
        <v>0</v>
      </c>
      <c r="Z162" s="55">
        <v>0</v>
      </c>
      <c r="AA162" s="55"/>
      <c r="AB162" s="55"/>
      <c r="AG162" t="str">
        <f t="shared" si="50"/>
        <v>Frankfort</v>
      </c>
      <c r="AH162" t="s">
        <v>119</v>
      </c>
      <c r="AI162">
        <v>2</v>
      </c>
      <c r="AK162">
        <v>2</v>
      </c>
      <c r="AL162" s="95">
        <v>23</v>
      </c>
      <c r="AM162" s="97">
        <v>27</v>
      </c>
      <c r="AN162" s="97">
        <v>25</v>
      </c>
      <c r="AO162" s="100">
        <v>26280</v>
      </c>
      <c r="AP162" s="100">
        <f t="shared" si="51"/>
        <v>23027</v>
      </c>
      <c r="AQ162" t="s">
        <v>298</v>
      </c>
      <c r="AR162">
        <f t="shared" si="52"/>
        <v>2326280</v>
      </c>
      <c r="AS162" s="1">
        <v>25</v>
      </c>
      <c r="AU162" s="1"/>
      <c r="AW162" s="55">
        <v>0</v>
      </c>
      <c r="AX162" s="124"/>
    </row>
    <row r="163" spans="1:50" ht="13" hidden="1" customHeight="1" outlineLevel="1">
      <c r="A163" t="s">
        <v>2389</v>
      </c>
      <c r="B163" s="9" t="s">
        <v>2133</v>
      </c>
      <c r="C163" s="1">
        <f t="shared" si="53"/>
        <v>596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 t="shared" si="54"/>
        <v>0</v>
      </c>
      <c r="G163" s="1">
        <f t="shared" si="76"/>
        <v>232</v>
      </c>
      <c r="H163" s="2">
        <f t="shared" si="77"/>
        <v>0.38926174496644295</v>
      </c>
      <c r="I163" s="8"/>
      <c r="J163" s="2">
        <f t="shared" si="55"/>
        <v>0.30536912751677853</v>
      </c>
      <c r="K163" s="2">
        <f t="shared" si="56"/>
        <v>0.69463087248322153</v>
      </c>
      <c r="L163" s="2">
        <f t="shared" si="57"/>
        <v>0</v>
      </c>
      <c r="M163" s="2">
        <f t="shared" si="58"/>
        <v>0</v>
      </c>
      <c r="N163" s="55">
        <v>182</v>
      </c>
      <c r="O163" s="55">
        <v>414</v>
      </c>
      <c r="T163" s="59"/>
      <c r="X163" s="55">
        <f t="shared" si="59"/>
        <v>0</v>
      </c>
      <c r="Y163" s="55">
        <v>0</v>
      </c>
      <c r="Z163" s="55">
        <v>0</v>
      </c>
      <c r="AA163" s="55"/>
      <c r="AB163" s="55"/>
      <c r="AG163" t="str">
        <f t="shared" si="50"/>
        <v>Franklin</v>
      </c>
      <c r="AH163" t="s">
        <v>12</v>
      </c>
      <c r="AI163">
        <v>2</v>
      </c>
      <c r="AK163">
        <v>2</v>
      </c>
      <c r="AL163" s="95">
        <v>23</v>
      </c>
      <c r="AM163" s="97">
        <v>9</v>
      </c>
      <c r="AN163" s="97">
        <v>70</v>
      </c>
      <c r="AO163" s="100">
        <v>26350</v>
      </c>
      <c r="AP163" s="100">
        <f t="shared" si="51"/>
        <v>23009</v>
      </c>
      <c r="AQ163" t="s">
        <v>298</v>
      </c>
      <c r="AR163">
        <f t="shared" si="52"/>
        <v>2326350</v>
      </c>
      <c r="AS163" s="1">
        <v>17</v>
      </c>
      <c r="AU163" s="1"/>
      <c r="AW163" s="55">
        <v>0</v>
      </c>
      <c r="AX163" s="124"/>
    </row>
    <row r="164" spans="1:50" ht="13" hidden="1" customHeight="1" outlineLevel="1">
      <c r="A164" t="s">
        <v>304</v>
      </c>
      <c r="B164" s="9" t="s">
        <v>2133</v>
      </c>
      <c r="C164" s="1">
        <f t="shared" si="53"/>
        <v>374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 t="shared" si="54"/>
        <v>0</v>
      </c>
      <c r="G164" s="1">
        <f t="shared" si="76"/>
        <v>108</v>
      </c>
      <c r="H164" s="2">
        <f t="shared" si="77"/>
        <v>0.28877005347593582</v>
      </c>
      <c r="I164" s="8"/>
      <c r="J164" s="2">
        <f t="shared" si="55"/>
        <v>0.35561497326203206</v>
      </c>
      <c r="K164" s="2">
        <f t="shared" si="56"/>
        <v>0.64438502673796794</v>
      </c>
      <c r="L164" s="2">
        <f t="shared" si="57"/>
        <v>0</v>
      </c>
      <c r="M164" s="2">
        <f t="shared" si="58"/>
        <v>0</v>
      </c>
      <c r="N164" s="55">
        <v>133</v>
      </c>
      <c r="O164" s="55">
        <v>241</v>
      </c>
      <c r="T164" s="59"/>
      <c r="X164" s="55">
        <f t="shared" si="59"/>
        <v>0</v>
      </c>
      <c r="Y164" s="55">
        <v>0</v>
      </c>
      <c r="Z164" s="55">
        <v>0</v>
      </c>
      <c r="AA164" s="55"/>
      <c r="AB164" s="55"/>
      <c r="AG164" t="str">
        <f>A164</f>
        <v>Freedom</v>
      </c>
      <c r="AH164" t="s">
        <v>119</v>
      </c>
      <c r="AI164">
        <v>2</v>
      </c>
      <c r="AK164">
        <v>2</v>
      </c>
      <c r="AL164" s="95">
        <v>23</v>
      </c>
      <c r="AM164" s="97">
        <v>27</v>
      </c>
      <c r="AN164" s="97">
        <v>30</v>
      </c>
      <c r="AO164" s="100">
        <v>26420</v>
      </c>
      <c r="AP164" s="100">
        <f t="shared" si="51"/>
        <v>23027</v>
      </c>
      <c r="AQ164" t="s">
        <v>298</v>
      </c>
      <c r="AR164">
        <f t="shared" si="52"/>
        <v>2326420</v>
      </c>
      <c r="AS164" s="1">
        <v>14</v>
      </c>
      <c r="AU164" s="1"/>
      <c r="AW164" s="55">
        <v>0</v>
      </c>
      <c r="AX164" s="124"/>
    </row>
    <row r="165" spans="1:50" ht="13" hidden="1" customHeight="1" outlineLevel="1">
      <c r="A165" s="35" t="s">
        <v>564</v>
      </c>
      <c r="B165" s="9" t="s">
        <v>2133</v>
      </c>
      <c r="C165" s="1">
        <f t="shared" si="53"/>
        <v>92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 t="shared" si="54"/>
        <v>0</v>
      </c>
      <c r="G165" s="1">
        <f t="shared" si="76"/>
        <v>56</v>
      </c>
      <c r="H165" s="2">
        <f t="shared" si="77"/>
        <v>0.60869565217391308</v>
      </c>
      <c r="I165" s="8"/>
      <c r="J165" s="2">
        <f t="shared" si="55"/>
        <v>0.19565217391304349</v>
      </c>
      <c r="K165" s="2">
        <f t="shared" si="56"/>
        <v>0.80434782608695654</v>
      </c>
      <c r="L165" s="2">
        <f t="shared" si="57"/>
        <v>0</v>
      </c>
      <c r="M165" s="2">
        <f t="shared" si="58"/>
        <v>0</v>
      </c>
      <c r="N165" s="55">
        <v>18</v>
      </c>
      <c r="O165" s="55">
        <v>74</v>
      </c>
      <c r="T165" s="59"/>
      <c r="X165" s="55">
        <f t="shared" si="59"/>
        <v>0</v>
      </c>
      <c r="Y165" s="55">
        <v>0</v>
      </c>
      <c r="Z165" s="55">
        <v>0</v>
      </c>
      <c r="AA165" s="55"/>
      <c r="AB165" s="55"/>
      <c r="AG165" t="str">
        <f>A165</f>
        <v>Freeman</v>
      </c>
      <c r="AH165" t="s">
        <v>2389</v>
      </c>
      <c r="AI165">
        <v>2</v>
      </c>
      <c r="AK165">
        <v>2</v>
      </c>
      <c r="AL165" s="95">
        <v>23</v>
      </c>
      <c r="AM165" s="97">
        <v>7</v>
      </c>
      <c r="AO165" s="100">
        <v>26500</v>
      </c>
      <c r="AP165" s="100">
        <f t="shared" si="51"/>
        <v>23007</v>
      </c>
      <c r="AQ165" t="s">
        <v>2361</v>
      </c>
      <c r="AR165">
        <f t="shared" si="52"/>
        <v>2326500</v>
      </c>
      <c r="AS165" s="1">
        <v>0</v>
      </c>
      <c r="AU165" s="1"/>
      <c r="AW165" s="55">
        <v>0</v>
      </c>
      <c r="AX165" s="124"/>
    </row>
    <row r="166" spans="1:50" ht="13" hidden="1" customHeight="1" outlineLevel="1">
      <c r="A166" t="s">
        <v>806</v>
      </c>
      <c r="B166" s="9" t="s">
        <v>2133</v>
      </c>
      <c r="C166" s="1">
        <f t="shared" si="53"/>
        <v>4629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 t="shared" si="54"/>
        <v>0</v>
      </c>
      <c r="G166" s="1">
        <f t="shared" si="76"/>
        <v>966</v>
      </c>
      <c r="H166" s="2">
        <f t="shared" si="77"/>
        <v>0.20868438107582632</v>
      </c>
      <c r="I166" s="8"/>
      <c r="J166" s="2">
        <f t="shared" si="55"/>
        <v>0.39554979477208901</v>
      </c>
      <c r="K166" s="2">
        <f t="shared" si="56"/>
        <v>0.60423417584791528</v>
      </c>
      <c r="L166" s="2">
        <f t="shared" si="57"/>
        <v>0</v>
      </c>
      <c r="M166" s="2">
        <f t="shared" si="58"/>
        <v>2.1602937999576355E-4</v>
      </c>
      <c r="N166" s="55">
        <v>1831</v>
      </c>
      <c r="O166" s="55">
        <v>2797</v>
      </c>
      <c r="T166" s="59"/>
      <c r="X166" s="55">
        <f t="shared" si="59"/>
        <v>0</v>
      </c>
      <c r="Y166" s="55">
        <v>1</v>
      </c>
      <c r="Z166" s="55">
        <v>0</v>
      </c>
      <c r="AA166" s="55"/>
      <c r="AB166" s="55"/>
      <c r="AG166" t="str">
        <f t="shared" si="50"/>
        <v>Freeport</v>
      </c>
      <c r="AH166" t="s">
        <v>161</v>
      </c>
      <c r="AI166">
        <v>1</v>
      </c>
      <c r="AK166">
        <v>2</v>
      </c>
      <c r="AL166" s="95">
        <v>23</v>
      </c>
      <c r="AM166" s="97">
        <v>5</v>
      </c>
      <c r="AN166" s="97">
        <v>40</v>
      </c>
      <c r="AO166" s="100">
        <v>26525</v>
      </c>
      <c r="AP166" s="100">
        <f t="shared" si="51"/>
        <v>23005</v>
      </c>
      <c r="AQ166" t="s">
        <v>298</v>
      </c>
      <c r="AR166">
        <f t="shared" si="52"/>
        <v>2326525</v>
      </c>
      <c r="AS166" s="1">
        <v>83</v>
      </c>
      <c r="AU166" s="1"/>
      <c r="AW166" s="55">
        <v>1</v>
      </c>
      <c r="AX166" s="124"/>
    </row>
    <row r="167" spans="1:50" ht="13" hidden="1" customHeight="1" outlineLevel="1">
      <c r="A167" t="s">
        <v>45</v>
      </c>
      <c r="B167" s="9" t="s">
        <v>2133</v>
      </c>
      <c r="C167" s="1">
        <f t="shared" si="53"/>
        <v>20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 t="shared" si="54"/>
        <v>0</v>
      </c>
      <c r="G167" s="1">
        <f t="shared" si="76"/>
        <v>2</v>
      </c>
      <c r="H167" s="2">
        <f t="shared" si="77"/>
        <v>0.1</v>
      </c>
      <c r="I167" s="8"/>
      <c r="J167" s="2">
        <f t="shared" si="55"/>
        <v>0.45</v>
      </c>
      <c r="K167" s="2">
        <f t="shared" si="56"/>
        <v>0.55000000000000004</v>
      </c>
      <c r="L167" s="2">
        <f t="shared" si="57"/>
        <v>0</v>
      </c>
      <c r="M167" s="2">
        <f t="shared" si="58"/>
        <v>0</v>
      </c>
      <c r="N167" s="55">
        <v>9</v>
      </c>
      <c r="O167" s="55">
        <v>11</v>
      </c>
      <c r="T167" s="59"/>
      <c r="X167" s="55">
        <f t="shared" si="59"/>
        <v>0</v>
      </c>
      <c r="Y167" s="55">
        <v>0</v>
      </c>
      <c r="Z167" s="55">
        <v>0</v>
      </c>
      <c r="AA167" s="55"/>
      <c r="AB167" s="55"/>
      <c r="AG167" t="str">
        <f t="shared" si="50"/>
        <v>Frenchboro</v>
      </c>
      <c r="AH167" t="s">
        <v>12</v>
      </c>
      <c r="AI167">
        <v>2</v>
      </c>
      <c r="AK167">
        <v>2</v>
      </c>
      <c r="AL167" s="95">
        <v>23</v>
      </c>
      <c r="AM167" s="97">
        <v>9</v>
      </c>
      <c r="AN167" s="97">
        <v>73</v>
      </c>
      <c r="AO167" s="100">
        <v>26595</v>
      </c>
      <c r="AP167" s="100">
        <f t="shared" si="51"/>
        <v>23009</v>
      </c>
      <c r="AQ167" t="s">
        <v>298</v>
      </c>
      <c r="AR167">
        <f t="shared" si="52"/>
        <v>2326595</v>
      </c>
      <c r="AS167" s="1">
        <v>2</v>
      </c>
      <c r="AU167" s="1"/>
      <c r="AW167" s="55">
        <v>0</v>
      </c>
      <c r="AX167" s="124"/>
    </row>
    <row r="168" spans="1:50" ht="13" hidden="1" customHeight="1" outlineLevel="1">
      <c r="A168" t="s">
        <v>615</v>
      </c>
      <c r="B168" s="9" t="s">
        <v>2133</v>
      </c>
      <c r="C168" s="1">
        <f t="shared" si="53"/>
        <v>493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 t="shared" si="54"/>
        <v>0</v>
      </c>
      <c r="G168" s="1">
        <f t="shared" si="76"/>
        <v>189</v>
      </c>
      <c r="H168" s="2">
        <f t="shared" si="77"/>
        <v>0.38336713995943206</v>
      </c>
      <c r="I168" s="8"/>
      <c r="J168" s="2">
        <f t="shared" si="55"/>
        <v>0.30831643002028397</v>
      </c>
      <c r="K168" s="2">
        <f t="shared" si="56"/>
        <v>0.69168356997971603</v>
      </c>
      <c r="L168" s="2">
        <f t="shared" si="57"/>
        <v>0</v>
      </c>
      <c r="M168" s="2">
        <f t="shared" si="58"/>
        <v>0</v>
      </c>
      <c r="N168" s="55">
        <v>152</v>
      </c>
      <c r="O168" s="55">
        <v>341</v>
      </c>
      <c r="T168" s="59"/>
      <c r="X168" s="55">
        <f t="shared" si="59"/>
        <v>0</v>
      </c>
      <c r="Y168" s="55">
        <v>0</v>
      </c>
      <c r="Z168" s="55">
        <v>0</v>
      </c>
      <c r="AA168" s="55"/>
      <c r="AB168" s="55"/>
      <c r="AG168" t="str">
        <f t="shared" si="50"/>
        <v>Frenchville</v>
      </c>
      <c r="AH168" t="s">
        <v>2510</v>
      </c>
      <c r="AI168">
        <v>2</v>
      </c>
      <c r="AK168">
        <v>2</v>
      </c>
      <c r="AL168" s="95">
        <v>23</v>
      </c>
      <c r="AM168" s="97">
        <v>3</v>
      </c>
      <c r="AN168" s="97">
        <v>105</v>
      </c>
      <c r="AO168" s="100">
        <v>26735</v>
      </c>
      <c r="AP168" s="100">
        <f t="shared" si="51"/>
        <v>23003</v>
      </c>
      <c r="AQ168" t="s">
        <v>298</v>
      </c>
      <c r="AR168">
        <f t="shared" si="52"/>
        <v>2326735</v>
      </c>
      <c r="AS168" s="1">
        <v>16</v>
      </c>
      <c r="AU168" s="1"/>
      <c r="AW168" s="55">
        <v>0</v>
      </c>
      <c r="AX168" s="124"/>
    </row>
    <row r="169" spans="1:50" ht="13" hidden="1" customHeight="1" outlineLevel="1">
      <c r="A169" t="s">
        <v>1752</v>
      </c>
      <c r="B169" s="9" t="s">
        <v>2133</v>
      </c>
      <c r="C169" s="1">
        <f t="shared" si="53"/>
        <v>613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 t="shared" si="54"/>
        <v>0</v>
      </c>
      <c r="G169" s="1">
        <f t="shared" si="76"/>
        <v>277</v>
      </c>
      <c r="H169" s="2">
        <f t="shared" si="77"/>
        <v>0.45187601957585644</v>
      </c>
      <c r="I169" s="8"/>
      <c r="J169" s="2">
        <f t="shared" si="55"/>
        <v>0.27406199021207178</v>
      </c>
      <c r="K169" s="2">
        <f t="shared" si="56"/>
        <v>0.72593800978792822</v>
      </c>
      <c r="L169" s="2">
        <f t="shared" si="57"/>
        <v>0</v>
      </c>
      <c r="M169" s="2">
        <f t="shared" si="58"/>
        <v>0</v>
      </c>
      <c r="N169" s="55">
        <v>168</v>
      </c>
      <c r="O169" s="55">
        <v>445</v>
      </c>
      <c r="T169" s="59"/>
      <c r="X169" s="55">
        <f t="shared" si="59"/>
        <v>0</v>
      </c>
      <c r="Y169" s="55">
        <v>0</v>
      </c>
      <c r="Z169" s="55">
        <v>0</v>
      </c>
      <c r="AA169" s="55"/>
      <c r="AB169" s="55"/>
      <c r="AG169" t="str">
        <f t="shared" si="50"/>
        <v>Friendship</v>
      </c>
      <c r="AH169" t="s">
        <v>2526</v>
      </c>
      <c r="AI169">
        <v>1</v>
      </c>
      <c r="AK169">
        <v>2</v>
      </c>
      <c r="AL169" s="95">
        <v>23</v>
      </c>
      <c r="AM169" s="97">
        <v>13</v>
      </c>
      <c r="AN169" s="97">
        <v>20</v>
      </c>
      <c r="AO169" s="100">
        <v>26805</v>
      </c>
      <c r="AP169" s="100">
        <f t="shared" si="51"/>
        <v>23013</v>
      </c>
      <c r="AQ169" t="s">
        <v>298</v>
      </c>
      <c r="AR169">
        <f t="shared" si="52"/>
        <v>2326805</v>
      </c>
      <c r="AS169" s="1">
        <v>18</v>
      </c>
      <c r="AU169" s="1"/>
      <c r="AW169" s="55">
        <v>0</v>
      </c>
      <c r="AX169" s="124"/>
    </row>
    <row r="170" spans="1:50" ht="13" hidden="1" customHeight="1" outlineLevel="1">
      <c r="A170" s="35" t="s">
        <v>1785</v>
      </c>
      <c r="B170" s="9" t="s">
        <v>2133</v>
      </c>
      <c r="C170" s="1">
        <f t="shared" si="53"/>
        <v>46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 t="shared" si="54"/>
        <v>0</v>
      </c>
      <c r="G170" s="1">
        <f t="shared" si="76"/>
        <v>26</v>
      </c>
      <c r="H170" s="2">
        <f t="shared" si="77"/>
        <v>0.56521739130434778</v>
      </c>
      <c r="I170" s="8"/>
      <c r="J170" s="2">
        <f t="shared" si="55"/>
        <v>0.21739130434782608</v>
      </c>
      <c r="K170" s="2">
        <f t="shared" si="56"/>
        <v>0.78260869565217395</v>
      </c>
      <c r="L170" s="2">
        <f t="shared" si="57"/>
        <v>0</v>
      </c>
      <c r="M170" s="2">
        <f t="shared" si="58"/>
        <v>0</v>
      </c>
      <c r="N170" s="55">
        <v>10</v>
      </c>
      <c r="O170" s="55">
        <v>36</v>
      </c>
      <c r="T170" s="59"/>
      <c r="X170" s="55">
        <f t="shared" si="59"/>
        <v>0</v>
      </c>
      <c r="Y170" s="55">
        <v>0</v>
      </c>
      <c r="Z170" s="55">
        <v>0</v>
      </c>
      <c r="AA170" s="55"/>
      <c r="AB170" s="55"/>
      <c r="AG170" t="str">
        <f t="shared" si="50"/>
        <v>Frye Island</v>
      </c>
      <c r="AH170" t="s">
        <v>161</v>
      </c>
      <c r="AI170">
        <v>1</v>
      </c>
      <c r="AK170">
        <v>2</v>
      </c>
      <c r="AL170" s="95">
        <v>23</v>
      </c>
      <c r="AM170" s="97">
        <v>5</v>
      </c>
      <c r="AN170" s="97">
        <v>43</v>
      </c>
      <c r="AO170" s="100">
        <v>27025</v>
      </c>
      <c r="AP170" s="100">
        <f t="shared" si="51"/>
        <v>23005</v>
      </c>
      <c r="AQ170" t="s">
        <v>298</v>
      </c>
      <c r="AR170">
        <f t="shared" si="52"/>
        <v>2327025</v>
      </c>
      <c r="AS170" s="1">
        <v>1</v>
      </c>
      <c r="AU170" s="1"/>
      <c r="AW170" s="55">
        <v>0</v>
      </c>
      <c r="AX170" s="124"/>
    </row>
    <row r="171" spans="1:50" ht="13" hidden="1" customHeight="1" outlineLevel="1">
      <c r="A171" t="s">
        <v>1786</v>
      </c>
      <c r="B171" s="9" t="s">
        <v>2133</v>
      </c>
      <c r="C171" s="1">
        <f t="shared" si="53"/>
        <v>1323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 t="shared" si="54"/>
        <v>0</v>
      </c>
      <c r="G171" s="1">
        <f t="shared" si="76"/>
        <v>523</v>
      </c>
      <c r="H171" s="2">
        <f t="shared" si="77"/>
        <v>0.39531368102796677</v>
      </c>
      <c r="I171" s="8"/>
      <c r="J171" s="2">
        <f t="shared" si="55"/>
        <v>0.30234315948601664</v>
      </c>
      <c r="K171" s="2">
        <f t="shared" si="56"/>
        <v>0.69765684051398336</v>
      </c>
      <c r="L171" s="2">
        <f t="shared" si="57"/>
        <v>0</v>
      </c>
      <c r="M171" s="2">
        <f t="shared" si="58"/>
        <v>0</v>
      </c>
      <c r="N171" s="55">
        <v>400</v>
      </c>
      <c r="O171" s="55">
        <v>923</v>
      </c>
      <c r="T171" s="59"/>
      <c r="X171" s="55">
        <f t="shared" si="59"/>
        <v>0</v>
      </c>
      <c r="Y171" s="55">
        <v>0</v>
      </c>
      <c r="Z171" s="55">
        <v>0</v>
      </c>
      <c r="AA171" s="55"/>
      <c r="AB171" s="55"/>
      <c r="AG171" t="str">
        <f t="shared" si="50"/>
        <v>Fryeburg</v>
      </c>
      <c r="AH171" t="s">
        <v>149</v>
      </c>
      <c r="AI171">
        <v>2</v>
      </c>
      <c r="AK171">
        <v>2</v>
      </c>
      <c r="AL171" s="95">
        <v>23</v>
      </c>
      <c r="AM171" s="97">
        <v>17</v>
      </c>
      <c r="AN171" s="97">
        <v>45</v>
      </c>
      <c r="AO171" s="100">
        <v>26910</v>
      </c>
      <c r="AP171" s="100">
        <f t="shared" si="51"/>
        <v>23017</v>
      </c>
      <c r="AQ171" t="s">
        <v>298</v>
      </c>
      <c r="AR171">
        <f t="shared" si="52"/>
        <v>2326910</v>
      </c>
      <c r="AS171" s="1">
        <v>34</v>
      </c>
      <c r="AU171" s="1"/>
      <c r="AW171" s="55">
        <v>0</v>
      </c>
      <c r="AX171" s="124"/>
    </row>
    <row r="172" spans="1:50" ht="13" hidden="1" customHeight="1" outlineLevel="1">
      <c r="A172" t="s">
        <v>398</v>
      </c>
      <c r="B172" s="9" t="s">
        <v>2133</v>
      </c>
      <c r="C172" s="1">
        <f t="shared" si="53"/>
        <v>2680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 t="shared" si="54"/>
        <v>0</v>
      </c>
      <c r="G172" s="1">
        <f t="shared" si="76"/>
        <v>939</v>
      </c>
      <c r="H172" s="2">
        <f t="shared" si="77"/>
        <v>0.3503731343283582</v>
      </c>
      <c r="I172" s="8"/>
      <c r="J172" s="2">
        <f t="shared" si="55"/>
        <v>0.32462686567164178</v>
      </c>
      <c r="K172" s="2">
        <f t="shared" si="56"/>
        <v>0.67500000000000004</v>
      </c>
      <c r="L172" s="2">
        <f t="shared" si="57"/>
        <v>0</v>
      </c>
      <c r="M172" s="2">
        <f t="shared" si="58"/>
        <v>3.7313432835817117E-4</v>
      </c>
      <c r="N172" s="55">
        <v>870</v>
      </c>
      <c r="O172" s="55">
        <v>1809</v>
      </c>
      <c r="T172" s="59"/>
      <c r="X172" s="55">
        <f t="shared" si="59"/>
        <v>0</v>
      </c>
      <c r="Y172" s="55">
        <v>1</v>
      </c>
      <c r="Z172" s="55">
        <v>0</v>
      </c>
      <c r="AA172" s="55"/>
      <c r="AB172" s="55"/>
      <c r="AG172" t="str">
        <f t="shared" si="50"/>
        <v>Gardiner</v>
      </c>
      <c r="AH172" t="s">
        <v>270</v>
      </c>
      <c r="AI172">
        <v>2</v>
      </c>
      <c r="AK172">
        <v>2</v>
      </c>
      <c r="AL172" s="95">
        <v>23</v>
      </c>
      <c r="AM172" s="97">
        <v>11</v>
      </c>
      <c r="AN172" s="97">
        <v>50</v>
      </c>
      <c r="AO172" s="100">
        <v>27085</v>
      </c>
      <c r="AP172" s="100">
        <f t="shared" si="51"/>
        <v>23011</v>
      </c>
      <c r="AQ172" t="s">
        <v>1943</v>
      </c>
      <c r="AR172">
        <f t="shared" si="52"/>
        <v>2327085</v>
      </c>
      <c r="AS172" s="1">
        <v>44</v>
      </c>
      <c r="AU172" s="1"/>
      <c r="AW172" s="55">
        <v>1</v>
      </c>
      <c r="AX172" s="124"/>
    </row>
    <row r="173" spans="1:50" ht="13" hidden="1" customHeight="1" outlineLevel="1">
      <c r="A173" t="s">
        <v>558</v>
      </c>
      <c r="B173" s="9" t="s">
        <v>2133</v>
      </c>
      <c r="C173" s="1">
        <f t="shared" si="53"/>
        <v>50</v>
      </c>
      <c r="D173" s="7">
        <f>IF(N173&gt;0, RANK(N173,(N173:P173,Q173:AE173)),0)</f>
        <v>2</v>
      </c>
      <c r="E173" s="7">
        <f>IF(O173&gt;0,RANK(O173,(N173:P173,Q173:AE173)),0)</f>
        <v>1</v>
      </c>
      <c r="F173" s="7">
        <f t="shared" si="54"/>
        <v>0</v>
      </c>
      <c r="G173" s="1">
        <f t="shared" si="76"/>
        <v>36</v>
      </c>
      <c r="H173" s="2">
        <f t="shared" si="77"/>
        <v>0.72</v>
      </c>
      <c r="I173" s="8"/>
      <c r="J173" s="2">
        <f t="shared" si="55"/>
        <v>0.14000000000000001</v>
      </c>
      <c r="K173" s="2">
        <f t="shared" si="56"/>
        <v>0.86</v>
      </c>
      <c r="L173" s="2">
        <f t="shared" si="57"/>
        <v>0</v>
      </c>
      <c r="M173" s="2">
        <f t="shared" si="58"/>
        <v>0</v>
      </c>
      <c r="N173" s="55">
        <v>7</v>
      </c>
      <c r="O173" s="55">
        <v>43</v>
      </c>
      <c r="T173" s="59"/>
      <c r="X173" s="55">
        <f t="shared" si="59"/>
        <v>0</v>
      </c>
      <c r="Y173" s="55">
        <v>0</v>
      </c>
      <c r="Z173" s="55">
        <v>0</v>
      </c>
      <c r="AA173" s="55"/>
      <c r="AB173" s="55"/>
      <c r="AG173" t="str">
        <f t="shared" si="50"/>
        <v>Garfield</v>
      </c>
      <c r="AH173" t="s">
        <v>2510</v>
      </c>
      <c r="AI173">
        <v>2</v>
      </c>
      <c r="AK173">
        <v>2</v>
      </c>
      <c r="AL173" s="95">
        <v>23</v>
      </c>
      <c r="AM173" s="97">
        <v>3</v>
      </c>
      <c r="AN173" s="97">
        <v>110</v>
      </c>
      <c r="AO173" s="100">
        <v>27120</v>
      </c>
      <c r="AP173" s="100">
        <f t="shared" si="51"/>
        <v>23003</v>
      </c>
      <c r="AQ173" t="s">
        <v>15</v>
      </c>
      <c r="AR173">
        <f t="shared" si="52"/>
        <v>2327120</v>
      </c>
      <c r="AS173" s="1">
        <v>0</v>
      </c>
      <c r="AU173" s="1"/>
      <c r="AW173" s="55">
        <v>0</v>
      </c>
      <c r="AX173" s="124"/>
    </row>
    <row r="174" spans="1:50" ht="13" hidden="1" customHeight="1" outlineLevel="1">
      <c r="A174" t="s">
        <v>2566</v>
      </c>
      <c r="B174" s="9" t="s">
        <v>2133</v>
      </c>
      <c r="C174" s="1">
        <f t="shared" si="53"/>
        <v>444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 t="shared" si="54"/>
        <v>0</v>
      </c>
      <c r="G174" s="1">
        <f t="shared" si="76"/>
        <v>178</v>
      </c>
      <c r="H174" s="2">
        <f t="shared" si="77"/>
        <v>0.40090090090090091</v>
      </c>
      <c r="I174" s="8"/>
      <c r="J174" s="2">
        <f t="shared" si="55"/>
        <v>0.29729729729729731</v>
      </c>
      <c r="K174" s="2">
        <f t="shared" si="56"/>
        <v>0.69819819819819817</v>
      </c>
      <c r="L174" s="2">
        <f t="shared" si="57"/>
        <v>0</v>
      </c>
      <c r="M174" s="2">
        <f t="shared" si="58"/>
        <v>4.5045045045044585E-3</v>
      </c>
      <c r="N174" s="55">
        <v>132</v>
      </c>
      <c r="O174" s="55">
        <v>310</v>
      </c>
      <c r="T174" s="59"/>
      <c r="X174" s="55">
        <f t="shared" si="59"/>
        <v>0</v>
      </c>
      <c r="Y174" s="55">
        <v>1</v>
      </c>
      <c r="Z174" s="55">
        <v>1</v>
      </c>
      <c r="AA174" s="55"/>
      <c r="AB174" s="55"/>
      <c r="AG174" t="str">
        <f t="shared" si="50"/>
        <v>Garland</v>
      </c>
      <c r="AH174" t="s">
        <v>1379</v>
      </c>
      <c r="AI174">
        <v>2</v>
      </c>
      <c r="AK174">
        <v>2</v>
      </c>
      <c r="AL174" s="95">
        <v>23</v>
      </c>
      <c r="AM174" s="97">
        <v>19</v>
      </c>
      <c r="AN174" s="97">
        <v>115</v>
      </c>
      <c r="AO174" s="100">
        <v>27190</v>
      </c>
      <c r="AP174" s="100">
        <f t="shared" si="51"/>
        <v>23019</v>
      </c>
      <c r="AQ174" t="s">
        <v>298</v>
      </c>
      <c r="AR174">
        <f t="shared" si="52"/>
        <v>2327190</v>
      </c>
      <c r="AS174" s="1">
        <v>27</v>
      </c>
      <c r="AU174" s="1"/>
      <c r="AW174" s="55">
        <v>2</v>
      </c>
      <c r="AX174" s="124"/>
    </row>
    <row r="175" spans="1:50" ht="13" hidden="1" customHeight="1" outlineLevel="1">
      <c r="A175" t="s">
        <v>2041</v>
      </c>
      <c r="B175" s="9" t="s">
        <v>2133</v>
      </c>
      <c r="C175" s="1">
        <f t="shared" si="53"/>
        <v>653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 t="shared" si="54"/>
        <v>0</v>
      </c>
      <c r="G175" s="1">
        <f t="shared" si="76"/>
        <v>159</v>
      </c>
      <c r="H175" s="2">
        <f t="shared" si="77"/>
        <v>0.24349157733537519</v>
      </c>
      <c r="I175" s="8"/>
      <c r="J175" s="2">
        <f t="shared" si="55"/>
        <v>0.37825421133231241</v>
      </c>
      <c r="K175" s="2">
        <f t="shared" si="56"/>
        <v>0.62174578866768759</v>
      </c>
      <c r="L175" s="2">
        <f t="shared" si="57"/>
        <v>0</v>
      </c>
      <c r="M175" s="2">
        <f t="shared" si="58"/>
        <v>0</v>
      </c>
      <c r="N175" s="55">
        <v>247</v>
      </c>
      <c r="O175" s="55">
        <v>406</v>
      </c>
      <c r="T175" s="59"/>
      <c r="X175" s="55">
        <f t="shared" si="59"/>
        <v>0</v>
      </c>
      <c r="Y175" s="55">
        <v>0</v>
      </c>
      <c r="Z175" s="55">
        <v>0</v>
      </c>
      <c r="AA175" s="55"/>
      <c r="AB175" s="55"/>
      <c r="AG175" t="str">
        <f t="shared" si="50"/>
        <v>Georgetown</v>
      </c>
      <c r="AH175" t="s">
        <v>108</v>
      </c>
      <c r="AI175">
        <v>1</v>
      </c>
      <c r="AK175">
        <v>2</v>
      </c>
      <c r="AL175" s="95">
        <v>23</v>
      </c>
      <c r="AM175" s="97">
        <v>23</v>
      </c>
      <c r="AN175" s="97">
        <v>25</v>
      </c>
      <c r="AO175" s="100">
        <v>27295</v>
      </c>
      <c r="AP175" s="100">
        <f t="shared" si="51"/>
        <v>23023</v>
      </c>
      <c r="AQ175" t="s">
        <v>298</v>
      </c>
      <c r="AR175">
        <f t="shared" si="52"/>
        <v>2327295</v>
      </c>
      <c r="AS175" s="1">
        <v>9</v>
      </c>
      <c r="AU175" s="1"/>
      <c r="AW175" s="55">
        <v>0</v>
      </c>
      <c r="AX175" s="124"/>
    </row>
    <row r="176" spans="1:50" ht="13" hidden="1" customHeight="1" outlineLevel="1">
      <c r="A176" t="s">
        <v>1599</v>
      </c>
      <c r="B176" s="9" t="s">
        <v>2133</v>
      </c>
      <c r="C176" s="1">
        <f t="shared" si="53"/>
        <v>85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 t="shared" si="54"/>
        <v>0</v>
      </c>
      <c r="G176" s="1">
        <f t="shared" si="76"/>
        <v>35</v>
      </c>
      <c r="H176" s="2">
        <f t="shared" si="77"/>
        <v>0.41176470588235292</v>
      </c>
      <c r="I176" s="8"/>
      <c r="J176" s="2">
        <f t="shared" si="55"/>
        <v>0.29411764705882354</v>
      </c>
      <c r="K176" s="2">
        <f t="shared" si="56"/>
        <v>0.70588235294117652</v>
      </c>
      <c r="L176" s="2">
        <f t="shared" si="57"/>
        <v>0</v>
      </c>
      <c r="M176" s="2">
        <f t="shared" si="58"/>
        <v>-1.1102230246251565E-16</v>
      </c>
      <c r="N176" s="55">
        <v>25</v>
      </c>
      <c r="O176" s="55">
        <v>60</v>
      </c>
      <c r="T176" s="59"/>
      <c r="X176" s="55">
        <f t="shared" si="59"/>
        <v>0</v>
      </c>
      <c r="Y176" s="55">
        <v>0</v>
      </c>
      <c r="Z176" s="55">
        <v>0</v>
      </c>
      <c r="AA176" s="55"/>
      <c r="AB176" s="55"/>
      <c r="AG176" t="str">
        <f t="shared" si="50"/>
        <v>Gilead</v>
      </c>
      <c r="AH176" t="s">
        <v>149</v>
      </c>
      <c r="AI176">
        <v>2</v>
      </c>
      <c r="AK176">
        <v>2</v>
      </c>
      <c r="AL176" s="95">
        <v>23</v>
      </c>
      <c r="AM176" s="97">
        <v>17</v>
      </c>
      <c r="AN176" s="97">
        <v>50</v>
      </c>
      <c r="AO176" s="100">
        <v>27505</v>
      </c>
      <c r="AP176" s="100">
        <f t="shared" si="51"/>
        <v>23017</v>
      </c>
      <c r="AQ176" t="s">
        <v>298</v>
      </c>
      <c r="AR176">
        <f t="shared" si="52"/>
        <v>2327505</v>
      </c>
      <c r="AS176" s="1">
        <v>6</v>
      </c>
      <c r="AU176" s="1"/>
      <c r="AW176" s="55">
        <v>0</v>
      </c>
      <c r="AX176" s="124"/>
    </row>
    <row r="177" spans="1:50" ht="13" hidden="1" customHeight="1" outlineLevel="1">
      <c r="A177" t="s">
        <v>112</v>
      </c>
      <c r="B177" s="9" t="s">
        <v>2133</v>
      </c>
      <c r="C177" s="1">
        <f t="shared" si="53"/>
        <v>2029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 t="shared" si="54"/>
        <v>0</v>
      </c>
      <c r="G177" s="1">
        <f t="shared" si="76"/>
        <v>1180</v>
      </c>
      <c r="H177" s="2">
        <f t="shared" si="77"/>
        <v>0.58156727451946777</v>
      </c>
      <c r="I177" s="8"/>
      <c r="J177" s="2">
        <f t="shared" si="55"/>
        <v>0.20896993592902907</v>
      </c>
      <c r="K177" s="2">
        <f t="shared" si="56"/>
        <v>0.79053721044849679</v>
      </c>
      <c r="L177" s="2">
        <f t="shared" si="57"/>
        <v>0</v>
      </c>
      <c r="M177" s="2">
        <f t="shared" si="58"/>
        <v>4.9285362247408759E-4</v>
      </c>
      <c r="N177" s="55">
        <v>424</v>
      </c>
      <c r="O177" s="55">
        <v>1604</v>
      </c>
      <c r="T177" s="59"/>
      <c r="X177" s="55">
        <f t="shared" si="59"/>
        <v>0</v>
      </c>
      <c r="Y177" s="55">
        <v>1</v>
      </c>
      <c r="Z177" s="55">
        <v>0</v>
      </c>
      <c r="AA177" s="55"/>
      <c r="AB177" s="55"/>
      <c r="AG177" t="str">
        <f t="shared" si="50"/>
        <v>Glenburn</v>
      </c>
      <c r="AH177" t="s">
        <v>1379</v>
      </c>
      <c r="AI177">
        <v>2</v>
      </c>
      <c r="AK177">
        <v>2</v>
      </c>
      <c r="AL177" s="95">
        <v>23</v>
      </c>
      <c r="AM177" s="97">
        <v>19</v>
      </c>
      <c r="AN177" s="97">
        <v>120</v>
      </c>
      <c r="AO177" s="100">
        <v>27645</v>
      </c>
      <c r="AP177" s="100">
        <f t="shared" si="51"/>
        <v>23019</v>
      </c>
      <c r="AQ177" t="s">
        <v>298</v>
      </c>
      <c r="AR177">
        <f t="shared" si="52"/>
        <v>2327645</v>
      </c>
      <c r="AS177" s="1">
        <v>29</v>
      </c>
      <c r="AU177" s="1"/>
      <c r="AW177" s="55">
        <v>1</v>
      </c>
      <c r="AX177" s="124"/>
    </row>
    <row r="178" spans="1:50" ht="13" hidden="1" customHeight="1" outlineLevel="1">
      <c r="A178" t="s">
        <v>2261</v>
      </c>
      <c r="B178" s="9" t="s">
        <v>2133</v>
      </c>
      <c r="C178" s="1">
        <f t="shared" si="53"/>
        <v>5</v>
      </c>
      <c r="D178" s="7">
        <f>IF(N178&gt;0, RANK(N178,(N178:P178,Q178:AE178)),0)</f>
        <v>0</v>
      </c>
      <c r="E178" s="7">
        <f>IF(O178&gt;0,RANK(O178,(N178:P178,Q178:AE178)),0)</f>
        <v>1</v>
      </c>
      <c r="F178" s="7">
        <f t="shared" si="54"/>
        <v>0</v>
      </c>
      <c r="G178" s="1">
        <f t="shared" si="76"/>
        <v>5</v>
      </c>
      <c r="H178" s="2">
        <f t="shared" si="77"/>
        <v>1</v>
      </c>
      <c r="I178" s="8"/>
      <c r="J178" s="2">
        <f t="shared" si="55"/>
        <v>0</v>
      </c>
      <c r="K178" s="2">
        <f t="shared" si="56"/>
        <v>1</v>
      </c>
      <c r="L178" s="2">
        <f t="shared" si="57"/>
        <v>0</v>
      </c>
      <c r="M178" s="2">
        <f t="shared" si="58"/>
        <v>0</v>
      </c>
      <c r="N178" s="55">
        <v>0</v>
      </c>
      <c r="O178" s="55">
        <v>5</v>
      </c>
      <c r="T178" s="59"/>
      <c r="X178" s="55">
        <f t="shared" si="59"/>
        <v>0</v>
      </c>
      <c r="Y178" s="55">
        <v>0</v>
      </c>
      <c r="Z178" s="55">
        <v>0</v>
      </c>
      <c r="AA178" s="55"/>
      <c r="AB178" s="55"/>
      <c r="AG178" t="str">
        <f t="shared" si="50"/>
        <v>Glenwood</v>
      </c>
      <c r="AH178" t="s">
        <v>2510</v>
      </c>
      <c r="AI178">
        <v>2</v>
      </c>
      <c r="AK178">
        <v>2</v>
      </c>
      <c r="AL178" s="95">
        <v>23</v>
      </c>
      <c r="AM178" s="97">
        <v>3</v>
      </c>
      <c r="AN178" s="97">
        <v>115</v>
      </c>
      <c r="AO178" s="100">
        <v>27855</v>
      </c>
      <c r="AP178" s="100">
        <f t="shared" si="51"/>
        <v>23003</v>
      </c>
      <c r="AQ178" t="s">
        <v>15</v>
      </c>
      <c r="AR178">
        <f t="shared" si="52"/>
        <v>2327855</v>
      </c>
      <c r="AS178" s="1">
        <v>0</v>
      </c>
      <c r="AU178" s="1"/>
      <c r="AW178" s="55">
        <v>0</v>
      </c>
      <c r="AX178" s="124"/>
    </row>
    <row r="179" spans="1:50" ht="13" hidden="1" customHeight="1" outlineLevel="1">
      <c r="A179" t="s">
        <v>1625</v>
      </c>
      <c r="B179" s="9" t="s">
        <v>2133</v>
      </c>
      <c r="C179" s="1">
        <f t="shared" si="53"/>
        <v>7482</v>
      </c>
      <c r="D179" s="7">
        <f>IF(N179&gt;0, RANK(N179,(N179:P179,Q179:AE179)),0)</f>
        <v>2</v>
      </c>
      <c r="E179" s="7">
        <f>IF(O179&gt;0,RANK(O179,(N179:P179,Q179:AE179)),0)</f>
        <v>1</v>
      </c>
      <c r="F179" s="7">
        <f t="shared" si="54"/>
        <v>0</v>
      </c>
      <c r="G179" s="1">
        <f t="shared" si="76"/>
        <v>3253</v>
      </c>
      <c r="H179" s="2">
        <f t="shared" si="77"/>
        <v>0.43477679764768778</v>
      </c>
      <c r="I179" s="8"/>
      <c r="J179" s="2">
        <f t="shared" si="55"/>
        <v>0.28254477412456563</v>
      </c>
      <c r="K179" s="2">
        <f t="shared" si="56"/>
        <v>0.71732157177225342</v>
      </c>
      <c r="L179" s="2">
        <f t="shared" si="57"/>
        <v>0</v>
      </c>
      <c r="M179" s="2">
        <f t="shared" si="58"/>
        <v>1.3365410318089133E-4</v>
      </c>
      <c r="N179" s="55">
        <v>2114</v>
      </c>
      <c r="O179" s="55">
        <v>5367</v>
      </c>
      <c r="T179" s="59"/>
      <c r="X179" s="55">
        <f t="shared" si="59"/>
        <v>0</v>
      </c>
      <c r="Y179" s="55">
        <v>1</v>
      </c>
      <c r="Z179" s="55">
        <v>0</v>
      </c>
      <c r="AA179" s="55"/>
      <c r="AB179" s="55"/>
      <c r="AG179" t="str">
        <f t="shared" si="50"/>
        <v>Gorham</v>
      </c>
      <c r="AH179" t="s">
        <v>161</v>
      </c>
      <c r="AI179">
        <v>1</v>
      </c>
      <c r="AK179">
        <v>2</v>
      </c>
      <c r="AL179" s="95">
        <v>23</v>
      </c>
      <c r="AM179" s="97">
        <v>5</v>
      </c>
      <c r="AN179" s="97">
        <v>45</v>
      </c>
      <c r="AO179" s="100">
        <v>28240</v>
      </c>
      <c r="AP179" s="100">
        <f t="shared" si="51"/>
        <v>23005</v>
      </c>
      <c r="AQ179" t="s">
        <v>298</v>
      </c>
      <c r="AR179">
        <f t="shared" si="52"/>
        <v>2328240</v>
      </c>
      <c r="AS179" s="1">
        <v>143</v>
      </c>
      <c r="AU179" s="1"/>
      <c r="AW179" s="55">
        <v>1</v>
      </c>
      <c r="AX179" s="124"/>
    </row>
    <row r="180" spans="1:50" ht="13" hidden="1" customHeight="1" outlineLevel="1">
      <c r="A180" t="s">
        <v>1540</v>
      </c>
      <c r="B180" s="9" t="s">
        <v>2133</v>
      </c>
      <c r="C180" s="1">
        <f t="shared" si="53"/>
        <v>844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 t="shared" si="54"/>
        <v>0</v>
      </c>
      <c r="G180" s="1">
        <f t="shared" si="76"/>
        <v>315</v>
      </c>
      <c r="H180" s="2">
        <f t="shared" si="77"/>
        <v>0.37322274881516587</v>
      </c>
      <c r="I180" s="8"/>
      <c r="J180" s="2">
        <f t="shared" si="55"/>
        <v>0.31161137440758296</v>
      </c>
      <c r="K180" s="2">
        <f t="shared" si="56"/>
        <v>0.68483412322274884</v>
      </c>
      <c r="L180" s="2">
        <f t="shared" si="57"/>
        <v>0</v>
      </c>
      <c r="M180" s="2">
        <f t="shared" si="58"/>
        <v>3.5545023696681444E-3</v>
      </c>
      <c r="N180" s="55">
        <v>263</v>
      </c>
      <c r="O180" s="55">
        <v>578</v>
      </c>
      <c r="T180" s="59"/>
      <c r="X180" s="55">
        <f t="shared" si="59"/>
        <v>0</v>
      </c>
      <c r="Y180" s="55">
        <v>0</v>
      </c>
      <c r="Z180" s="55">
        <v>3</v>
      </c>
      <c r="AA180" s="55"/>
      <c r="AB180" s="55"/>
      <c r="AG180" t="str">
        <f t="shared" si="50"/>
        <v>Gouldsboro</v>
      </c>
      <c r="AH180" t="s">
        <v>12</v>
      </c>
      <c r="AI180">
        <v>2</v>
      </c>
      <c r="AK180">
        <v>2</v>
      </c>
      <c r="AL180" s="95">
        <v>23</v>
      </c>
      <c r="AM180" s="97">
        <v>9</v>
      </c>
      <c r="AN180" s="97">
        <v>75</v>
      </c>
      <c r="AO180" s="100">
        <v>28450</v>
      </c>
      <c r="AP180" s="100">
        <f t="shared" si="51"/>
        <v>23009</v>
      </c>
      <c r="AQ180" t="s">
        <v>298</v>
      </c>
      <c r="AR180">
        <f t="shared" si="52"/>
        <v>2328450</v>
      </c>
      <c r="AS180" s="1">
        <v>16</v>
      </c>
      <c r="AU180" s="1"/>
      <c r="AW180" s="55">
        <v>3</v>
      </c>
      <c r="AX180" s="124"/>
    </row>
    <row r="181" spans="1:50" ht="13" hidden="1" customHeight="1" outlineLevel="1">
      <c r="A181" t="s">
        <v>2961</v>
      </c>
      <c r="B181" s="9" t="s">
        <v>2133</v>
      </c>
      <c r="C181" s="1">
        <f t="shared" ref="C181" si="78">SUM(N181:AE181)</f>
        <v>8</v>
      </c>
      <c r="D181" s="7">
        <f>IF(N181&gt;0, RANK(N181,(N181:P181,Q181:AE181)),0)</f>
        <v>1</v>
      </c>
      <c r="E181" s="7">
        <f>IF(O181&gt;0,RANK(O181,(N181:P181,Q181:AE181)),0)</f>
        <v>2</v>
      </c>
      <c r="F181" s="7">
        <f t="shared" ref="F181" si="79">IF(P181&gt;0,RANK(P181,(N181:AE181)),0)</f>
        <v>0</v>
      </c>
      <c r="G181" s="1">
        <f t="shared" ref="G181" si="80">IF(C181&gt;0,MAX(N181:P181)-LARGE(N181:P181,2),0)</f>
        <v>2</v>
      </c>
      <c r="H181" s="2">
        <f t="shared" ref="H181" si="81">IF(C181&gt;0,G181/C181,0)</f>
        <v>0.25</v>
      </c>
      <c r="I181" s="8"/>
      <c r="J181" s="2">
        <f t="shared" ref="J181" si="82">IF(C181=0,"-",N181/C181)</f>
        <v>0.625</v>
      </c>
      <c r="K181" s="2">
        <f t="shared" ref="K181" si="83">IF(C181=0,"-",O181/C181)</f>
        <v>0.375</v>
      </c>
      <c r="L181" s="2">
        <f t="shared" ref="L181" si="84">IF(C181=0,"-",P181/C181)</f>
        <v>0</v>
      </c>
      <c r="M181" s="2">
        <f t="shared" ref="M181" si="85">IF(C181=0,"-",(1-J181-K181-L181))</f>
        <v>0</v>
      </c>
      <c r="N181" s="55">
        <v>5</v>
      </c>
      <c r="O181" s="55">
        <v>3</v>
      </c>
      <c r="T181" s="59"/>
      <c r="X181" s="55">
        <f t="shared" si="59"/>
        <v>0</v>
      </c>
      <c r="Y181" s="55">
        <v>0</v>
      </c>
      <c r="Z181" s="55">
        <v>0</v>
      </c>
      <c r="AA181" s="55"/>
      <c r="AB181" s="55"/>
      <c r="AG181" t="str">
        <f t="shared" si="50"/>
        <v>Grand Falls</v>
      </c>
      <c r="AH181" t="s">
        <v>1379</v>
      </c>
      <c r="AI181">
        <v>2</v>
      </c>
      <c r="AK181">
        <v>2</v>
      </c>
      <c r="AL181" s="95">
        <v>23</v>
      </c>
      <c r="AM181" s="97">
        <v>19</v>
      </c>
      <c r="AO181" s="100">
        <v>28550</v>
      </c>
      <c r="AP181" s="100">
        <f t="shared" si="51"/>
        <v>23019</v>
      </c>
      <c r="AQ181" t="s">
        <v>2361</v>
      </c>
      <c r="AR181">
        <f t="shared" si="52"/>
        <v>2328550</v>
      </c>
      <c r="AS181" s="1">
        <v>0</v>
      </c>
      <c r="AU181" s="1"/>
      <c r="AW181" s="55">
        <v>0</v>
      </c>
      <c r="AX181" s="124"/>
    </row>
    <row r="182" spans="1:50" ht="13" hidden="1" customHeight="1" outlineLevel="1">
      <c r="A182" t="s">
        <v>1916</v>
      </c>
      <c r="B182" s="9" t="s">
        <v>2133</v>
      </c>
      <c r="C182" s="1">
        <f t="shared" si="53"/>
        <v>206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 t="shared" si="54"/>
        <v>0</v>
      </c>
      <c r="G182" s="1">
        <f t="shared" si="76"/>
        <v>44</v>
      </c>
      <c r="H182" s="2">
        <f t="shared" si="77"/>
        <v>0.21359223300970873</v>
      </c>
      <c r="I182" s="8"/>
      <c r="J182" s="2">
        <f t="shared" si="55"/>
        <v>0.39320388349514562</v>
      </c>
      <c r="K182" s="2">
        <f t="shared" si="56"/>
        <v>0.60679611650485432</v>
      </c>
      <c r="L182" s="2">
        <f t="shared" si="57"/>
        <v>0</v>
      </c>
      <c r="M182" s="2">
        <f t="shared" si="58"/>
        <v>0</v>
      </c>
      <c r="N182" s="55">
        <v>81</v>
      </c>
      <c r="O182" s="55">
        <v>125</v>
      </c>
      <c r="T182" s="59"/>
      <c r="X182" s="55">
        <f t="shared" si="59"/>
        <v>0</v>
      </c>
      <c r="Y182" s="55">
        <v>0</v>
      </c>
      <c r="Z182" s="55">
        <v>0</v>
      </c>
      <c r="AA182" s="55"/>
      <c r="AB182" s="55"/>
      <c r="AG182" t="str">
        <f t="shared" si="50"/>
        <v>Grand Isle</v>
      </c>
      <c r="AH182" t="s">
        <v>2510</v>
      </c>
      <c r="AI182">
        <v>2</v>
      </c>
      <c r="AK182">
        <v>2</v>
      </c>
      <c r="AL182" s="95">
        <v>23</v>
      </c>
      <c r="AM182" s="97">
        <v>3</v>
      </c>
      <c r="AN182" s="97">
        <v>120</v>
      </c>
      <c r="AO182" s="100">
        <v>28590</v>
      </c>
      <c r="AP182" s="100">
        <f t="shared" si="51"/>
        <v>23003</v>
      </c>
      <c r="AQ182" t="s">
        <v>298</v>
      </c>
      <c r="AR182">
        <f t="shared" si="52"/>
        <v>2328590</v>
      </c>
      <c r="AS182" s="1">
        <v>7</v>
      </c>
      <c r="AU182" s="1"/>
      <c r="AW182" s="55">
        <v>0</v>
      </c>
      <c r="AX182" s="124"/>
    </row>
    <row r="183" spans="1:50" ht="13" hidden="1" customHeight="1" outlineLevel="1">
      <c r="A183" t="s">
        <v>2153</v>
      </c>
      <c r="B183" s="9" t="s">
        <v>2133</v>
      </c>
      <c r="C183" s="1">
        <f t="shared" si="53"/>
        <v>94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 t="shared" si="54"/>
        <v>0</v>
      </c>
      <c r="G183" s="1">
        <f t="shared" si="76"/>
        <v>48</v>
      </c>
      <c r="H183" s="2">
        <f t="shared" si="77"/>
        <v>0.51063829787234039</v>
      </c>
      <c r="I183" s="8"/>
      <c r="J183" s="2">
        <f t="shared" si="55"/>
        <v>0.24468085106382978</v>
      </c>
      <c r="K183" s="2">
        <f t="shared" si="56"/>
        <v>0.75531914893617025</v>
      </c>
      <c r="L183" s="2">
        <f t="shared" si="57"/>
        <v>0</v>
      </c>
      <c r="M183" s="2">
        <f t="shared" si="58"/>
        <v>0</v>
      </c>
      <c r="N183" s="55">
        <v>23</v>
      </c>
      <c r="O183" s="55">
        <v>71</v>
      </c>
      <c r="T183" s="59"/>
      <c r="X183" s="55">
        <f t="shared" si="59"/>
        <v>0</v>
      </c>
      <c r="Y183" s="55">
        <v>0</v>
      </c>
      <c r="Z183" s="55">
        <v>0</v>
      </c>
      <c r="AA183" s="55"/>
      <c r="AB183" s="55"/>
      <c r="AG183" t="str">
        <f t="shared" si="50"/>
        <v>Grand Lake Stream</v>
      </c>
      <c r="AH183" t="s">
        <v>1864</v>
      </c>
      <c r="AI183">
        <v>2</v>
      </c>
      <c r="AK183">
        <v>2</v>
      </c>
      <c r="AL183" s="95">
        <v>23</v>
      </c>
      <c r="AM183" s="97">
        <v>29</v>
      </c>
      <c r="AN183" s="97">
        <v>105</v>
      </c>
      <c r="AO183" s="100">
        <v>28660</v>
      </c>
      <c r="AP183" s="100">
        <f t="shared" si="51"/>
        <v>23029</v>
      </c>
      <c r="AQ183" t="s">
        <v>15</v>
      </c>
      <c r="AR183">
        <f t="shared" si="52"/>
        <v>2328660</v>
      </c>
      <c r="AS183" s="1">
        <v>2</v>
      </c>
      <c r="AU183" s="1"/>
      <c r="AW183" s="55">
        <v>0</v>
      </c>
      <c r="AX183" s="124"/>
    </row>
    <row r="184" spans="1:50" ht="13" hidden="1" customHeight="1" outlineLevel="1">
      <c r="A184" t="s">
        <v>1629</v>
      </c>
      <c r="B184" s="9" t="s">
        <v>2133</v>
      </c>
      <c r="C184" s="1">
        <f t="shared" si="53"/>
        <v>3925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 t="shared" si="54"/>
        <v>0</v>
      </c>
      <c r="G184" s="1">
        <f t="shared" si="76"/>
        <v>1999</v>
      </c>
      <c r="H184" s="2">
        <f t="shared" si="77"/>
        <v>0.50929936305732482</v>
      </c>
      <c r="I184" s="8"/>
      <c r="J184" s="2">
        <f t="shared" si="55"/>
        <v>0.24484076433121019</v>
      </c>
      <c r="K184" s="2">
        <f t="shared" si="56"/>
        <v>0.75414012738853509</v>
      </c>
      <c r="L184" s="2">
        <f t="shared" si="57"/>
        <v>0</v>
      </c>
      <c r="M184" s="2">
        <f t="shared" si="58"/>
        <v>1.0191082802547546E-3</v>
      </c>
      <c r="N184" s="55">
        <v>961</v>
      </c>
      <c r="O184" s="55">
        <v>2960</v>
      </c>
      <c r="T184" s="59"/>
      <c r="X184" s="55">
        <f t="shared" si="59"/>
        <v>0</v>
      </c>
      <c r="Y184" s="55">
        <v>4</v>
      </c>
      <c r="Z184" s="55">
        <v>0</v>
      </c>
      <c r="AA184" s="55"/>
      <c r="AB184" s="55"/>
      <c r="AG184" t="str">
        <f t="shared" si="50"/>
        <v>Gray</v>
      </c>
      <c r="AH184" t="s">
        <v>161</v>
      </c>
      <c r="AI184">
        <v>1</v>
      </c>
      <c r="AK184">
        <v>2</v>
      </c>
      <c r="AL184" s="95">
        <v>23</v>
      </c>
      <c r="AM184" s="97">
        <v>5</v>
      </c>
      <c r="AN184" s="97">
        <v>50</v>
      </c>
      <c r="AO184" s="100">
        <v>28870</v>
      </c>
      <c r="AP184" s="100">
        <f t="shared" si="51"/>
        <v>23005</v>
      </c>
      <c r="AQ184" t="s">
        <v>298</v>
      </c>
      <c r="AR184">
        <f t="shared" si="52"/>
        <v>2328870</v>
      </c>
      <c r="AS184" s="1">
        <v>93</v>
      </c>
      <c r="AU184" s="1"/>
      <c r="AW184" s="55">
        <v>4</v>
      </c>
      <c r="AX184" s="124"/>
    </row>
    <row r="185" spans="1:50" ht="13" hidden="1" customHeight="1" outlineLevel="1">
      <c r="A185" t="s">
        <v>1494</v>
      </c>
      <c r="B185" s="9" t="s">
        <v>2133</v>
      </c>
      <c r="C185" s="1">
        <f t="shared" si="53"/>
        <v>36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 t="shared" si="54"/>
        <v>0</v>
      </c>
      <c r="G185" s="1">
        <f t="shared" si="76"/>
        <v>10</v>
      </c>
      <c r="H185" s="2">
        <f t="shared" si="77"/>
        <v>0.27777777777777779</v>
      </c>
      <c r="I185" s="8"/>
      <c r="J185" s="2">
        <f t="shared" si="55"/>
        <v>0.3611111111111111</v>
      </c>
      <c r="K185" s="2">
        <f t="shared" si="56"/>
        <v>0.63888888888888884</v>
      </c>
      <c r="L185" s="2">
        <f t="shared" si="57"/>
        <v>0</v>
      </c>
      <c r="M185" s="2">
        <f t="shared" si="58"/>
        <v>0</v>
      </c>
      <c r="N185" s="55">
        <v>13</v>
      </c>
      <c r="O185" s="55">
        <v>23</v>
      </c>
      <c r="T185" s="59"/>
      <c r="X185" s="55">
        <f t="shared" si="59"/>
        <v>0</v>
      </c>
      <c r="Y185" s="55">
        <v>0</v>
      </c>
      <c r="Z185" s="55">
        <v>0</v>
      </c>
      <c r="AA185" s="55"/>
      <c r="AB185" s="55"/>
      <c r="AG185" t="str">
        <f t="shared" si="50"/>
        <v>Great Pond</v>
      </c>
      <c r="AH185" t="s">
        <v>12</v>
      </c>
      <c r="AI185">
        <v>2</v>
      </c>
      <c r="AK185">
        <v>2</v>
      </c>
      <c r="AL185" s="95">
        <v>23</v>
      </c>
      <c r="AM185" s="97">
        <v>9</v>
      </c>
      <c r="AN185" s="97">
        <v>77</v>
      </c>
      <c r="AO185" s="100">
        <v>28975</v>
      </c>
      <c r="AP185" s="100">
        <f t="shared" si="51"/>
        <v>23009</v>
      </c>
      <c r="AQ185" t="s">
        <v>298</v>
      </c>
      <c r="AR185">
        <f t="shared" si="52"/>
        <v>2328975</v>
      </c>
      <c r="AS185" s="1">
        <v>0</v>
      </c>
      <c r="AU185" s="1"/>
      <c r="AW185" s="55">
        <v>0</v>
      </c>
      <c r="AX185" s="124"/>
    </row>
    <row r="186" spans="1:50" ht="13" hidden="1" customHeight="1" outlineLevel="1">
      <c r="A186" t="s">
        <v>254</v>
      </c>
      <c r="B186" s="9" t="s">
        <v>2133</v>
      </c>
      <c r="C186" s="1">
        <f t="shared" si="53"/>
        <v>541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 t="shared" si="54"/>
        <v>0</v>
      </c>
      <c r="G186" s="1">
        <f t="shared" si="76"/>
        <v>285</v>
      </c>
      <c r="H186" s="2">
        <f t="shared" si="77"/>
        <v>0.52680221811460259</v>
      </c>
      <c r="I186" s="8"/>
      <c r="J186" s="2">
        <f t="shared" si="55"/>
        <v>0.2365988909426987</v>
      </c>
      <c r="K186" s="2">
        <f t="shared" si="56"/>
        <v>0.7634011090573013</v>
      </c>
      <c r="L186" s="2">
        <f t="shared" si="57"/>
        <v>0</v>
      </c>
      <c r="M186" s="2">
        <f t="shared" si="58"/>
        <v>0</v>
      </c>
      <c r="N186" s="55">
        <v>128</v>
      </c>
      <c r="O186" s="55">
        <v>413</v>
      </c>
      <c r="T186" s="59"/>
      <c r="X186" s="55">
        <f t="shared" si="59"/>
        <v>0</v>
      </c>
      <c r="Y186" s="55">
        <v>0</v>
      </c>
      <c r="Z186" s="55">
        <v>0</v>
      </c>
      <c r="AA186" s="55"/>
      <c r="AB186" s="55"/>
      <c r="AG186" t="str">
        <f t="shared" si="50"/>
        <v>Greenbush</v>
      </c>
      <c r="AH186" t="s">
        <v>1379</v>
      </c>
      <c r="AI186">
        <v>2</v>
      </c>
      <c r="AK186">
        <v>2</v>
      </c>
      <c r="AL186" s="95">
        <v>23</v>
      </c>
      <c r="AM186" s="97">
        <v>19</v>
      </c>
      <c r="AN186" s="97">
        <v>130</v>
      </c>
      <c r="AO186" s="100">
        <v>29185</v>
      </c>
      <c r="AP186" s="100">
        <f t="shared" si="51"/>
        <v>23019</v>
      </c>
      <c r="AQ186" t="s">
        <v>298</v>
      </c>
      <c r="AR186">
        <f t="shared" si="52"/>
        <v>2329185</v>
      </c>
      <c r="AS186" s="1">
        <v>16</v>
      </c>
      <c r="AU186" s="1"/>
      <c r="AW186" s="55">
        <v>0</v>
      </c>
      <c r="AX186" s="124"/>
    </row>
    <row r="187" spans="1:50" ht="13" hidden="1" customHeight="1" outlineLevel="1">
      <c r="A187" t="s">
        <v>2195</v>
      </c>
      <c r="B187" s="9" t="s">
        <v>2133</v>
      </c>
      <c r="C187" s="1">
        <f t="shared" si="53"/>
        <v>2133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 t="shared" si="54"/>
        <v>0</v>
      </c>
      <c r="G187" s="1">
        <f t="shared" si="76"/>
        <v>1205</v>
      </c>
      <c r="H187" s="2">
        <f t="shared" si="77"/>
        <v>0.56493202062822312</v>
      </c>
      <c r="I187" s="8"/>
      <c r="J187" s="2">
        <f t="shared" si="55"/>
        <v>0.21753398968588841</v>
      </c>
      <c r="K187" s="2">
        <f t="shared" si="56"/>
        <v>0.78246601031411156</v>
      </c>
      <c r="L187" s="2">
        <f t="shared" si="57"/>
        <v>0</v>
      </c>
      <c r="M187" s="2">
        <f t="shared" si="58"/>
        <v>0</v>
      </c>
      <c r="N187" s="55">
        <v>464</v>
      </c>
      <c r="O187" s="55">
        <v>1669</v>
      </c>
      <c r="T187" s="59"/>
      <c r="X187" s="55">
        <f t="shared" si="59"/>
        <v>0</v>
      </c>
      <c r="Y187" s="55">
        <v>0</v>
      </c>
      <c r="Z187" s="55">
        <v>0</v>
      </c>
      <c r="AA187" s="55"/>
      <c r="AB187" s="55"/>
      <c r="AG187" t="str">
        <f t="shared" si="50"/>
        <v>Greene</v>
      </c>
      <c r="AH187" t="s">
        <v>95</v>
      </c>
      <c r="AI187">
        <v>2</v>
      </c>
      <c r="AK187">
        <v>2</v>
      </c>
      <c r="AL187" s="95">
        <v>23</v>
      </c>
      <c r="AM187" s="97">
        <v>1</v>
      </c>
      <c r="AN187" s="97">
        <v>15</v>
      </c>
      <c r="AO187" s="100">
        <v>29255</v>
      </c>
      <c r="AP187" s="100">
        <f t="shared" si="51"/>
        <v>23001</v>
      </c>
      <c r="AQ187" t="s">
        <v>298</v>
      </c>
      <c r="AR187">
        <f t="shared" si="52"/>
        <v>2329255</v>
      </c>
      <c r="AS187" s="1">
        <v>42</v>
      </c>
      <c r="AU187" s="1"/>
      <c r="AW187" s="55">
        <v>0</v>
      </c>
      <c r="AX187" s="124"/>
    </row>
    <row r="188" spans="1:50" ht="13" hidden="1" customHeight="1" outlineLevel="1">
      <c r="A188" t="s">
        <v>1390</v>
      </c>
      <c r="B188" s="9" t="s">
        <v>2133</v>
      </c>
      <c r="C188" s="1">
        <f t="shared" si="53"/>
        <v>113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 t="shared" si="54"/>
        <v>0</v>
      </c>
      <c r="G188" s="1">
        <f t="shared" si="76"/>
        <v>63</v>
      </c>
      <c r="H188" s="2">
        <f t="shared" si="77"/>
        <v>0.55752212389380529</v>
      </c>
      <c r="I188" s="8"/>
      <c r="J188" s="2">
        <f t="shared" si="55"/>
        <v>0.22123893805309736</v>
      </c>
      <c r="K188" s="2">
        <f t="shared" si="56"/>
        <v>0.77876106194690264</v>
      </c>
      <c r="L188" s="2">
        <f t="shared" si="57"/>
        <v>0</v>
      </c>
      <c r="M188" s="2">
        <f t="shared" si="58"/>
        <v>0</v>
      </c>
      <c r="N188" s="55">
        <v>25</v>
      </c>
      <c r="O188" s="55">
        <v>88</v>
      </c>
      <c r="T188" s="59"/>
      <c r="X188" s="55">
        <f t="shared" si="59"/>
        <v>0</v>
      </c>
      <c r="Y188" s="55">
        <v>0</v>
      </c>
      <c r="Z188" s="55">
        <v>0</v>
      </c>
      <c r="AA188" s="55"/>
      <c r="AB188" s="55"/>
      <c r="AG188" t="str">
        <f t="shared" si="50"/>
        <v>Greenfield</v>
      </c>
      <c r="AH188" t="s">
        <v>1379</v>
      </c>
      <c r="AI188">
        <v>2</v>
      </c>
      <c r="AK188">
        <v>2</v>
      </c>
      <c r="AL188" s="95">
        <v>23</v>
      </c>
      <c r="AM188" s="97">
        <v>19</v>
      </c>
      <c r="AO188" s="100">
        <v>29520</v>
      </c>
      <c r="AP188" s="100">
        <f t="shared" si="51"/>
        <v>23019</v>
      </c>
      <c r="AQ188" t="s">
        <v>2361</v>
      </c>
      <c r="AR188">
        <f t="shared" si="52"/>
        <v>2329520</v>
      </c>
      <c r="AS188" s="1">
        <v>2</v>
      </c>
      <c r="AU188" s="1"/>
      <c r="AW188" s="55">
        <v>0</v>
      </c>
      <c r="AX188" s="124"/>
    </row>
    <row r="189" spans="1:50" ht="13" hidden="1" customHeight="1" outlineLevel="1">
      <c r="A189" s="35" t="s">
        <v>997</v>
      </c>
      <c r="B189" s="9" t="s">
        <v>2133</v>
      </c>
      <c r="C189" s="1">
        <f t="shared" si="53"/>
        <v>1027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 t="shared" si="54"/>
        <v>0</v>
      </c>
      <c r="G189" s="1">
        <f t="shared" si="76"/>
        <v>601</v>
      </c>
      <c r="H189" s="2">
        <f t="shared" si="77"/>
        <v>0.58519961051606617</v>
      </c>
      <c r="I189" s="8"/>
      <c r="J189" s="2">
        <f t="shared" si="55"/>
        <v>0.20740019474196689</v>
      </c>
      <c r="K189" s="2">
        <f t="shared" si="56"/>
        <v>0.79259980525803309</v>
      </c>
      <c r="L189" s="2">
        <f t="shared" si="57"/>
        <v>0</v>
      </c>
      <c r="M189" s="2">
        <f t="shared" si="58"/>
        <v>0</v>
      </c>
      <c r="N189" s="55">
        <v>213</v>
      </c>
      <c r="O189" s="55">
        <v>814</v>
      </c>
      <c r="T189" s="59"/>
      <c r="X189" s="55">
        <f t="shared" si="59"/>
        <v>0</v>
      </c>
      <c r="Y189" s="55">
        <v>0</v>
      </c>
      <c r="Z189" s="55">
        <v>0</v>
      </c>
      <c r="AA189" s="55"/>
      <c r="AB189" s="55"/>
      <c r="AG189" t="str">
        <f>A189</f>
        <v>Greenville</v>
      </c>
      <c r="AH189" t="s">
        <v>661</v>
      </c>
      <c r="AI189">
        <v>2</v>
      </c>
      <c r="AK189">
        <v>2</v>
      </c>
      <c r="AL189" s="95">
        <v>23</v>
      </c>
      <c r="AM189" s="97">
        <v>21</v>
      </c>
      <c r="AN189" s="97">
        <v>45</v>
      </c>
      <c r="AO189" s="100">
        <v>29535</v>
      </c>
      <c r="AP189" s="100">
        <f t="shared" ref="AP189" si="86">AL189*1000+AM189</f>
        <v>23021</v>
      </c>
      <c r="AQ189" t="s">
        <v>298</v>
      </c>
      <c r="AR189">
        <f t="shared" ref="AR189" si="87">AL189*100000+AO189</f>
        <v>2329535</v>
      </c>
      <c r="AS189" s="1">
        <v>21</v>
      </c>
      <c r="AU189" s="1"/>
      <c r="AW189" s="55">
        <v>0</v>
      </c>
      <c r="AX189" s="124"/>
    </row>
    <row r="190" spans="1:50" ht="13" hidden="1" customHeight="1" outlineLevel="1">
      <c r="A190" t="s">
        <v>2147</v>
      </c>
      <c r="B190" s="9" t="s">
        <v>2133</v>
      </c>
      <c r="C190" s="1">
        <f t="shared" si="53"/>
        <v>378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 t="shared" si="54"/>
        <v>0</v>
      </c>
      <c r="G190" s="1">
        <f t="shared" si="76"/>
        <v>144</v>
      </c>
      <c r="H190" s="2">
        <f t="shared" si="77"/>
        <v>0.38095238095238093</v>
      </c>
      <c r="I190" s="8"/>
      <c r="J190" s="2">
        <f t="shared" si="55"/>
        <v>0.30952380952380953</v>
      </c>
      <c r="K190" s="2">
        <f t="shared" si="56"/>
        <v>0.69047619047619047</v>
      </c>
      <c r="L190" s="2">
        <f t="shared" si="57"/>
        <v>0</v>
      </c>
      <c r="M190" s="2">
        <f t="shared" si="58"/>
        <v>0</v>
      </c>
      <c r="N190" s="55">
        <v>117</v>
      </c>
      <c r="O190" s="55">
        <v>261</v>
      </c>
      <c r="T190" s="59"/>
      <c r="X190" s="55">
        <f t="shared" si="59"/>
        <v>0</v>
      </c>
      <c r="Y190" s="55">
        <v>0</v>
      </c>
      <c r="Z190" s="55">
        <v>0</v>
      </c>
      <c r="AA190" s="55"/>
      <c r="AB190" s="55"/>
      <c r="AG190" t="str">
        <f t="shared" si="50"/>
        <v>Greenwood</v>
      </c>
      <c r="AH190" t="s">
        <v>149</v>
      </c>
      <c r="AI190">
        <v>2</v>
      </c>
      <c r="AK190">
        <v>2</v>
      </c>
      <c r="AL190" s="95">
        <v>23</v>
      </c>
      <c r="AM190" s="97">
        <v>17</v>
      </c>
      <c r="AN190" s="97">
        <v>55</v>
      </c>
      <c r="AO190" s="100">
        <v>29710</v>
      </c>
      <c r="AP190" s="100">
        <f t="shared" si="51"/>
        <v>23017</v>
      </c>
      <c r="AQ190" t="s">
        <v>298</v>
      </c>
      <c r="AR190">
        <f t="shared" si="52"/>
        <v>2329710</v>
      </c>
      <c r="AS190" s="1">
        <v>13</v>
      </c>
      <c r="AU190" s="1"/>
      <c r="AW190" s="55">
        <v>0</v>
      </c>
      <c r="AX190" s="124"/>
    </row>
    <row r="191" spans="1:50" ht="13" hidden="1" customHeight="1" outlineLevel="1">
      <c r="A191" t="s">
        <v>1332</v>
      </c>
      <c r="B191" s="9" t="s">
        <v>2133</v>
      </c>
      <c r="C191" s="1">
        <f t="shared" si="53"/>
        <v>627</v>
      </c>
      <c r="D191" s="7">
        <f>IF(N191&gt;0, RANK(N191,(N191:P191,Q191:AE191)),0)</f>
        <v>2</v>
      </c>
      <c r="E191" s="7">
        <f>IF(O191&gt;0,RANK(O191,(N191:P191,Q191:AE191)),0)</f>
        <v>1</v>
      </c>
      <c r="F191" s="7">
        <f t="shared" si="54"/>
        <v>0</v>
      </c>
      <c r="G191" s="1">
        <f t="shared" si="76"/>
        <v>312</v>
      </c>
      <c r="H191" s="2">
        <f t="shared" si="77"/>
        <v>0.49760765550239233</v>
      </c>
      <c r="I191" s="8"/>
      <c r="J191" s="2">
        <f t="shared" si="55"/>
        <v>0.25039872408293462</v>
      </c>
      <c r="K191" s="2">
        <f t="shared" si="56"/>
        <v>0.74800637958532701</v>
      </c>
      <c r="L191" s="2">
        <f t="shared" si="57"/>
        <v>0</v>
      </c>
      <c r="M191" s="2">
        <f t="shared" si="58"/>
        <v>1.5948963317383713E-3</v>
      </c>
      <c r="N191" s="55">
        <v>157</v>
      </c>
      <c r="O191" s="55">
        <v>469</v>
      </c>
      <c r="T191" s="59"/>
      <c r="X191" s="55">
        <f t="shared" si="59"/>
        <v>0</v>
      </c>
      <c r="Y191" s="55">
        <v>1</v>
      </c>
      <c r="Z191" s="55">
        <v>0</v>
      </c>
      <c r="AA191" s="55"/>
      <c r="AB191" s="55"/>
      <c r="AG191" t="str">
        <f t="shared" si="50"/>
        <v>Guilford</v>
      </c>
      <c r="AH191" t="s">
        <v>661</v>
      </c>
      <c r="AI191">
        <v>2</v>
      </c>
      <c r="AK191">
        <v>2</v>
      </c>
      <c r="AL191" s="95">
        <v>23</v>
      </c>
      <c r="AM191" s="97">
        <v>21</v>
      </c>
      <c r="AN191" s="97">
        <v>50</v>
      </c>
      <c r="AO191" s="100">
        <v>30095</v>
      </c>
      <c r="AP191" s="100">
        <f t="shared" si="51"/>
        <v>23021</v>
      </c>
      <c r="AQ191" t="s">
        <v>298</v>
      </c>
      <c r="AR191">
        <f t="shared" si="52"/>
        <v>2330095</v>
      </c>
      <c r="AS191" s="1">
        <v>19</v>
      </c>
      <c r="AU191" s="1"/>
      <c r="AW191" s="55">
        <v>1</v>
      </c>
      <c r="AX191" s="124"/>
    </row>
    <row r="192" spans="1:50" ht="13" hidden="1" customHeight="1" outlineLevel="1">
      <c r="A192" t="s">
        <v>2163</v>
      </c>
      <c r="B192" s="9" t="s">
        <v>2133</v>
      </c>
      <c r="C192" s="1">
        <f t="shared" si="53"/>
        <v>1411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 t="shared" si="54"/>
        <v>0</v>
      </c>
      <c r="G192" s="1">
        <f t="shared" si="76"/>
        <v>7</v>
      </c>
      <c r="H192" s="2">
        <f t="shared" si="77"/>
        <v>4.961020552799433E-3</v>
      </c>
      <c r="I192" s="8"/>
      <c r="J192" s="2">
        <f t="shared" si="55"/>
        <v>0.50106307583274279</v>
      </c>
      <c r="K192" s="2">
        <f t="shared" si="56"/>
        <v>0.49610205527994328</v>
      </c>
      <c r="L192" s="2">
        <f t="shared" si="57"/>
        <v>0</v>
      </c>
      <c r="M192" s="2">
        <f t="shared" si="58"/>
        <v>2.8348688873139349E-3</v>
      </c>
      <c r="N192" s="55">
        <v>707</v>
      </c>
      <c r="O192" s="55">
        <v>700</v>
      </c>
      <c r="T192" s="59"/>
      <c r="X192" s="55">
        <f t="shared" si="59"/>
        <v>0</v>
      </c>
      <c r="Y192" s="55">
        <v>4</v>
      </c>
      <c r="Z192" s="55">
        <v>0</v>
      </c>
      <c r="AA192" s="55"/>
      <c r="AB192" s="55"/>
      <c r="AG192" t="str">
        <f t="shared" si="50"/>
        <v>Hallowell</v>
      </c>
      <c r="AH192" t="s">
        <v>270</v>
      </c>
      <c r="AI192">
        <v>1</v>
      </c>
      <c r="AK192">
        <v>2</v>
      </c>
      <c r="AL192" s="95">
        <v>23</v>
      </c>
      <c r="AM192" s="97">
        <v>11</v>
      </c>
      <c r="AN192" s="97">
        <v>55</v>
      </c>
      <c r="AO192" s="100">
        <v>30550</v>
      </c>
      <c r="AP192" s="100">
        <f t="shared" si="51"/>
        <v>23011</v>
      </c>
      <c r="AQ192" t="s">
        <v>1943</v>
      </c>
      <c r="AR192">
        <f t="shared" si="52"/>
        <v>2330550</v>
      </c>
      <c r="AS192" s="1">
        <v>30</v>
      </c>
      <c r="AU192" s="1"/>
      <c r="AW192" s="55">
        <v>4</v>
      </c>
      <c r="AX192" s="124"/>
    </row>
    <row r="193" spans="1:50" ht="13" hidden="1" customHeight="1" outlineLevel="1">
      <c r="A193" t="s">
        <v>366</v>
      </c>
      <c r="B193" s="9" t="s">
        <v>2133</v>
      </c>
      <c r="C193" s="1">
        <f t="shared" si="53"/>
        <v>81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 t="shared" si="54"/>
        <v>0</v>
      </c>
      <c r="G193" s="1">
        <f t="shared" si="76"/>
        <v>63</v>
      </c>
      <c r="H193" s="2">
        <f t="shared" si="77"/>
        <v>0.77777777777777779</v>
      </c>
      <c r="I193" s="8"/>
      <c r="J193" s="2">
        <f t="shared" si="55"/>
        <v>0.1111111111111111</v>
      </c>
      <c r="K193" s="2">
        <f t="shared" si="56"/>
        <v>0.88888888888888884</v>
      </c>
      <c r="L193" s="2">
        <f t="shared" si="57"/>
        <v>0</v>
      </c>
      <c r="M193" s="2">
        <f t="shared" si="58"/>
        <v>0</v>
      </c>
      <c r="N193" s="55">
        <v>9</v>
      </c>
      <c r="O193" s="55">
        <v>72</v>
      </c>
      <c r="T193" s="59"/>
      <c r="X193" s="55">
        <f t="shared" si="59"/>
        <v>0</v>
      </c>
      <c r="Y193" s="55">
        <v>0</v>
      </c>
      <c r="Z193" s="55">
        <v>0</v>
      </c>
      <c r="AA193" s="55"/>
      <c r="AB193" s="55"/>
      <c r="AG193" t="str">
        <f t="shared" si="50"/>
        <v>Hamlin</v>
      </c>
      <c r="AH193" t="s">
        <v>2510</v>
      </c>
      <c r="AI193">
        <v>2</v>
      </c>
      <c r="AK193">
        <v>2</v>
      </c>
      <c r="AL193" s="95">
        <v>23</v>
      </c>
      <c r="AM193" s="97">
        <v>3</v>
      </c>
      <c r="AN193" s="97">
        <v>125</v>
      </c>
      <c r="AO193" s="100">
        <v>30690</v>
      </c>
      <c r="AP193" s="100">
        <f t="shared" si="51"/>
        <v>23003</v>
      </c>
      <c r="AQ193" t="s">
        <v>298</v>
      </c>
      <c r="AR193">
        <f t="shared" si="52"/>
        <v>2330690</v>
      </c>
      <c r="AS193" s="1">
        <v>3</v>
      </c>
      <c r="AU193" s="1"/>
      <c r="AW193" s="55">
        <v>0</v>
      </c>
      <c r="AX193" s="124"/>
    </row>
    <row r="194" spans="1:50" ht="13" hidden="1" customHeight="1" outlineLevel="1">
      <c r="A194" t="s">
        <v>2452</v>
      </c>
      <c r="B194" s="9" t="s">
        <v>2133</v>
      </c>
      <c r="C194" s="1">
        <f t="shared" si="53"/>
        <v>42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 t="shared" si="54"/>
        <v>0</v>
      </c>
      <c r="G194" s="1">
        <f t="shared" si="76"/>
        <v>24</v>
      </c>
      <c r="H194" s="2">
        <f t="shared" si="77"/>
        <v>0.5714285714285714</v>
      </c>
      <c r="I194" s="8"/>
      <c r="J194" s="2">
        <f t="shared" si="55"/>
        <v>0.21428571428571427</v>
      </c>
      <c r="K194" s="2">
        <f t="shared" si="56"/>
        <v>0.7857142857142857</v>
      </c>
      <c r="L194" s="2">
        <f t="shared" si="57"/>
        <v>0</v>
      </c>
      <c r="M194" s="2">
        <f t="shared" si="58"/>
        <v>0</v>
      </c>
      <c r="N194" s="55">
        <v>9</v>
      </c>
      <c r="O194" s="55">
        <v>33</v>
      </c>
      <c r="T194" s="59"/>
      <c r="X194" s="55">
        <f t="shared" si="59"/>
        <v>0</v>
      </c>
      <c r="Y194" s="55">
        <v>0</v>
      </c>
      <c r="Z194" s="55">
        <v>0</v>
      </c>
      <c r="AA194" s="55"/>
      <c r="AB194" s="55"/>
      <c r="AG194" t="str">
        <f t="shared" si="50"/>
        <v>Hammond</v>
      </c>
      <c r="AH194" t="s">
        <v>2510</v>
      </c>
      <c r="AI194">
        <v>2</v>
      </c>
      <c r="AK194">
        <v>2</v>
      </c>
      <c r="AL194" s="95">
        <v>23</v>
      </c>
      <c r="AM194" s="97">
        <v>3</v>
      </c>
      <c r="AN194" s="97">
        <v>130</v>
      </c>
      <c r="AO194" s="100">
        <v>30725</v>
      </c>
      <c r="AP194" s="100">
        <f t="shared" si="51"/>
        <v>23003</v>
      </c>
      <c r="AQ194" t="s">
        <v>298</v>
      </c>
      <c r="AR194">
        <f t="shared" si="52"/>
        <v>2330725</v>
      </c>
      <c r="AS194" s="1">
        <v>1</v>
      </c>
      <c r="AU194" s="1"/>
      <c r="AW194" s="55">
        <v>0</v>
      </c>
      <c r="AX194" s="124"/>
    </row>
    <row r="195" spans="1:50" ht="13" hidden="1" customHeight="1" outlineLevel="1">
      <c r="A195" t="s">
        <v>129</v>
      </c>
      <c r="B195" s="9" t="s">
        <v>2133</v>
      </c>
      <c r="C195" s="1">
        <f t="shared" si="53"/>
        <v>3326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 t="shared" si="54"/>
        <v>0</v>
      </c>
      <c r="G195" s="1">
        <f t="shared" si="76"/>
        <v>1640</v>
      </c>
      <c r="H195" s="2">
        <f t="shared" si="77"/>
        <v>0.4930847865303668</v>
      </c>
      <c r="I195" s="8"/>
      <c r="J195" s="2">
        <f t="shared" si="55"/>
        <v>0.2534576067348166</v>
      </c>
      <c r="K195" s="2">
        <f t="shared" si="56"/>
        <v>0.74654239326518346</v>
      </c>
      <c r="L195" s="2">
        <f t="shared" si="57"/>
        <v>0</v>
      </c>
      <c r="M195" s="2">
        <f t="shared" si="58"/>
        <v>-1.1102230246251565E-16</v>
      </c>
      <c r="N195" s="55">
        <v>843</v>
      </c>
      <c r="O195" s="55">
        <v>2483</v>
      </c>
      <c r="T195" s="59"/>
      <c r="X195" s="55">
        <f t="shared" si="59"/>
        <v>0</v>
      </c>
      <c r="Y195" s="55">
        <v>0</v>
      </c>
      <c r="Z195" s="55">
        <v>0</v>
      </c>
      <c r="AA195" s="55"/>
      <c r="AB195" s="55"/>
      <c r="AG195" t="str">
        <f t="shared" si="50"/>
        <v>Hampden</v>
      </c>
      <c r="AH195" t="s">
        <v>1379</v>
      </c>
      <c r="AI195">
        <v>2</v>
      </c>
      <c r="AK195">
        <v>2</v>
      </c>
      <c r="AL195" s="95">
        <v>23</v>
      </c>
      <c r="AM195" s="97">
        <v>19</v>
      </c>
      <c r="AN195" s="97">
        <v>140</v>
      </c>
      <c r="AO195" s="100">
        <v>30795</v>
      </c>
      <c r="AP195" s="100">
        <f t="shared" ref="AP195:AP258" si="88">AL195*1000+AM195</f>
        <v>23019</v>
      </c>
      <c r="AQ195" t="s">
        <v>298</v>
      </c>
      <c r="AR195">
        <f t="shared" ref="AR195:AR258" si="89">AL195*100000+AO195</f>
        <v>2330795</v>
      </c>
      <c r="AS195" s="1">
        <v>54</v>
      </c>
      <c r="AU195" s="1"/>
      <c r="AW195" s="55">
        <v>0</v>
      </c>
      <c r="AX195" s="124"/>
    </row>
    <row r="196" spans="1:50" ht="13" hidden="1" customHeight="1" outlineLevel="1">
      <c r="A196" t="s">
        <v>12</v>
      </c>
      <c r="B196" s="9" t="s">
        <v>2133</v>
      </c>
      <c r="C196" s="1">
        <f t="shared" si="53"/>
        <v>1067</v>
      </c>
      <c r="D196" s="7">
        <f>IF(N196&gt;0, RANK(N196,(N196:P196,Q196:AE196)),0)</f>
        <v>2</v>
      </c>
      <c r="E196" s="7">
        <f>IF(O196&gt;0,RANK(O196,(N196:P196,Q196:AE196)),0)</f>
        <v>1</v>
      </c>
      <c r="F196" s="7">
        <f t="shared" si="54"/>
        <v>0</v>
      </c>
      <c r="G196" s="1">
        <f t="shared" si="76"/>
        <v>311</v>
      </c>
      <c r="H196" s="2">
        <f t="shared" si="77"/>
        <v>0.29147141518275538</v>
      </c>
      <c r="I196" s="8"/>
      <c r="J196" s="2">
        <f t="shared" si="55"/>
        <v>0.35426429240862228</v>
      </c>
      <c r="K196" s="2">
        <f t="shared" si="56"/>
        <v>0.64573570759137766</v>
      </c>
      <c r="L196" s="2">
        <f t="shared" si="57"/>
        <v>0</v>
      </c>
      <c r="M196" s="2">
        <f t="shared" si="58"/>
        <v>0</v>
      </c>
      <c r="N196" s="55">
        <v>378</v>
      </c>
      <c r="O196" s="55">
        <v>689</v>
      </c>
      <c r="T196" s="59"/>
      <c r="X196" s="55">
        <f t="shared" ref="X196:X258" si="90">AW196-SUM(Y196:Z196)</f>
        <v>0</v>
      </c>
      <c r="Y196" s="55">
        <v>0</v>
      </c>
      <c r="Z196" s="55">
        <v>0</v>
      </c>
      <c r="AA196" s="55"/>
      <c r="AB196" s="55"/>
      <c r="AG196" t="str">
        <f t="shared" ref="AG196:AG259" si="91">A196</f>
        <v>Hancock</v>
      </c>
      <c r="AH196" t="s">
        <v>12</v>
      </c>
      <c r="AI196">
        <v>2</v>
      </c>
      <c r="AK196">
        <v>2</v>
      </c>
      <c r="AL196" s="95">
        <v>23</v>
      </c>
      <c r="AM196" s="97">
        <v>9</v>
      </c>
      <c r="AN196" s="97">
        <v>80</v>
      </c>
      <c r="AO196" s="100">
        <v>30970</v>
      </c>
      <c r="AP196" s="100">
        <f t="shared" si="88"/>
        <v>23009</v>
      </c>
      <c r="AQ196" t="s">
        <v>298</v>
      </c>
      <c r="AR196">
        <f t="shared" si="89"/>
        <v>2330970</v>
      </c>
      <c r="AS196" s="1">
        <v>22</v>
      </c>
      <c r="AU196" s="1"/>
      <c r="AW196" s="55">
        <v>0</v>
      </c>
      <c r="AX196" s="124"/>
    </row>
    <row r="197" spans="1:50" ht="13" hidden="1" customHeight="1" outlineLevel="1">
      <c r="A197" t="s">
        <v>1672</v>
      </c>
      <c r="B197" s="9" t="s">
        <v>2133</v>
      </c>
      <c r="C197" s="1">
        <f t="shared" ref="C197:C260" si="92">SUM(N197:AE197)</f>
        <v>153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 t="shared" ref="F197:F260" si="93">IF(P197&gt;0,RANK(P197,(N197:AE197)),0)</f>
        <v>0</v>
      </c>
      <c r="G197" s="1">
        <f t="shared" si="76"/>
        <v>69</v>
      </c>
      <c r="H197" s="2">
        <f t="shared" si="77"/>
        <v>0.45098039215686275</v>
      </c>
      <c r="I197" s="8"/>
      <c r="J197" s="2">
        <f t="shared" ref="J197:J260" si="94">IF(C197=0,"-",N197/C197)</f>
        <v>0.27450980392156865</v>
      </c>
      <c r="K197" s="2">
        <f t="shared" ref="K197:K260" si="95">IF(C197=0,"-",O197/C197)</f>
        <v>0.72549019607843135</v>
      </c>
      <c r="L197" s="2">
        <f t="shared" ref="L197:L260" si="96">IF(C197=0,"-",P197/C197)</f>
        <v>0</v>
      </c>
      <c r="M197" s="2">
        <f t="shared" ref="M197:M260" si="97">IF(C197=0,"-",(1-J197-K197-L197))</f>
        <v>0</v>
      </c>
      <c r="N197" s="55">
        <v>42</v>
      </c>
      <c r="O197" s="55">
        <v>111</v>
      </c>
      <c r="T197" s="59"/>
      <c r="X197" s="55">
        <f t="shared" si="90"/>
        <v>0</v>
      </c>
      <c r="Y197" s="55">
        <v>0</v>
      </c>
      <c r="Z197" s="55">
        <v>0</v>
      </c>
      <c r="AA197" s="55"/>
      <c r="AB197" s="55"/>
      <c r="AG197" t="str">
        <f t="shared" si="91"/>
        <v>Hanover</v>
      </c>
      <c r="AH197" t="s">
        <v>149</v>
      </c>
      <c r="AI197">
        <v>2</v>
      </c>
      <c r="AK197">
        <v>2</v>
      </c>
      <c r="AL197" s="95">
        <v>23</v>
      </c>
      <c r="AM197" s="97">
        <v>17</v>
      </c>
      <c r="AN197" s="97">
        <v>60</v>
      </c>
      <c r="AO197" s="100">
        <v>31110</v>
      </c>
      <c r="AP197" s="100">
        <f t="shared" si="88"/>
        <v>23017</v>
      </c>
      <c r="AQ197" t="s">
        <v>298</v>
      </c>
      <c r="AR197">
        <f t="shared" si="89"/>
        <v>2331110</v>
      </c>
      <c r="AS197" s="1">
        <v>8</v>
      </c>
      <c r="AU197" s="1"/>
      <c r="AW197" s="55">
        <v>0</v>
      </c>
      <c r="AX197" s="124"/>
    </row>
    <row r="198" spans="1:50" ht="13" hidden="1" customHeight="1" outlineLevel="1">
      <c r="A198" t="s">
        <v>2353</v>
      </c>
      <c r="B198" s="9" t="s">
        <v>2133</v>
      </c>
      <c r="C198" s="1">
        <f t="shared" si="92"/>
        <v>415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 t="shared" si="93"/>
        <v>0</v>
      </c>
      <c r="G198" s="1">
        <f t="shared" si="76"/>
        <v>186</v>
      </c>
      <c r="H198" s="2">
        <f t="shared" si="77"/>
        <v>0.44819277108433736</v>
      </c>
      <c r="I198" s="8"/>
      <c r="J198" s="2">
        <f t="shared" si="94"/>
        <v>0.27228915662650605</v>
      </c>
      <c r="K198" s="2">
        <f t="shared" si="95"/>
        <v>0.72048192771084341</v>
      </c>
      <c r="L198" s="2">
        <f t="shared" si="96"/>
        <v>0</v>
      </c>
      <c r="M198" s="2">
        <f t="shared" si="97"/>
        <v>7.2289156626506035E-3</v>
      </c>
      <c r="N198" s="55">
        <v>113</v>
      </c>
      <c r="O198" s="55">
        <v>299</v>
      </c>
      <c r="T198" s="59"/>
      <c r="X198" s="55">
        <f t="shared" si="90"/>
        <v>0</v>
      </c>
      <c r="Y198" s="55">
        <v>3</v>
      </c>
      <c r="Z198" s="55">
        <v>0</v>
      </c>
      <c r="AA198" s="55"/>
      <c r="AB198" s="55"/>
      <c r="AG198" t="str">
        <f t="shared" si="91"/>
        <v>Harmony</v>
      </c>
      <c r="AH198" t="s">
        <v>1816</v>
      </c>
      <c r="AI198">
        <v>2</v>
      </c>
      <c r="AK198">
        <v>2</v>
      </c>
      <c r="AL198" s="95">
        <v>23</v>
      </c>
      <c r="AM198" s="97">
        <v>25</v>
      </c>
      <c r="AN198" s="97">
        <v>65</v>
      </c>
      <c r="AO198" s="100">
        <v>31355</v>
      </c>
      <c r="AP198" s="100">
        <f t="shared" si="88"/>
        <v>23025</v>
      </c>
      <c r="AQ198" t="s">
        <v>298</v>
      </c>
      <c r="AR198">
        <f t="shared" si="89"/>
        <v>2331355</v>
      </c>
      <c r="AS198" s="1">
        <v>8</v>
      </c>
      <c r="AU198" s="1"/>
      <c r="AW198" s="55">
        <v>3</v>
      </c>
      <c r="AX198" s="124"/>
    </row>
    <row r="199" spans="1:50" ht="13" hidden="1" customHeight="1" outlineLevel="1">
      <c r="A199" t="s">
        <v>1638</v>
      </c>
      <c r="B199" s="9" t="s">
        <v>2133</v>
      </c>
      <c r="C199" s="1">
        <f t="shared" si="92"/>
        <v>3019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 t="shared" si="93"/>
        <v>0</v>
      </c>
      <c r="G199" s="1">
        <f t="shared" si="76"/>
        <v>895</v>
      </c>
      <c r="H199" s="2">
        <f t="shared" si="77"/>
        <v>0.29645578005962236</v>
      </c>
      <c r="I199" s="8"/>
      <c r="J199" s="2">
        <f t="shared" si="94"/>
        <v>0.35177210997018882</v>
      </c>
      <c r="K199" s="2">
        <f t="shared" si="95"/>
        <v>0.64822789002981118</v>
      </c>
      <c r="L199" s="2">
        <f t="shared" si="96"/>
        <v>0</v>
      </c>
      <c r="M199" s="2">
        <f t="shared" si="97"/>
        <v>0</v>
      </c>
      <c r="N199" s="55">
        <v>1062</v>
      </c>
      <c r="O199" s="55">
        <v>1957</v>
      </c>
      <c r="T199" s="59"/>
      <c r="X199" s="55">
        <f t="shared" si="90"/>
        <v>0</v>
      </c>
      <c r="Y199" s="55">
        <v>0</v>
      </c>
      <c r="Z199" s="55">
        <v>0</v>
      </c>
      <c r="AA199" s="55"/>
      <c r="AB199" s="55"/>
      <c r="AG199" t="str">
        <f t="shared" si="91"/>
        <v>Harpswell</v>
      </c>
      <c r="AH199" t="s">
        <v>161</v>
      </c>
      <c r="AI199">
        <v>1</v>
      </c>
      <c r="AK199">
        <v>2</v>
      </c>
      <c r="AL199" s="95">
        <v>23</v>
      </c>
      <c r="AM199" s="97">
        <v>5</v>
      </c>
      <c r="AN199" s="97">
        <v>55</v>
      </c>
      <c r="AO199" s="100">
        <v>31390</v>
      </c>
      <c r="AP199" s="100">
        <f t="shared" si="88"/>
        <v>23005</v>
      </c>
      <c r="AQ199" t="s">
        <v>298</v>
      </c>
      <c r="AR199">
        <f t="shared" si="89"/>
        <v>2331390</v>
      </c>
      <c r="AS199" s="1">
        <v>50</v>
      </c>
      <c r="AU199" s="1"/>
      <c r="AW199" s="55">
        <v>0</v>
      </c>
      <c r="AX199" s="124"/>
    </row>
    <row r="200" spans="1:50" ht="13" hidden="1" customHeight="1" outlineLevel="1">
      <c r="A200" t="s">
        <v>942</v>
      </c>
      <c r="B200" s="9" t="s">
        <v>2133</v>
      </c>
      <c r="C200" s="1">
        <f t="shared" si="92"/>
        <v>405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 t="shared" si="93"/>
        <v>0</v>
      </c>
      <c r="G200" s="1">
        <f t="shared" si="76"/>
        <v>195</v>
      </c>
      <c r="H200" s="2">
        <f t="shared" si="77"/>
        <v>0.48148148148148145</v>
      </c>
      <c r="I200" s="8"/>
      <c r="J200" s="2">
        <f t="shared" si="94"/>
        <v>0.25925925925925924</v>
      </c>
      <c r="K200" s="2">
        <f t="shared" si="95"/>
        <v>0.7407407407407407</v>
      </c>
      <c r="L200" s="2">
        <f t="shared" si="96"/>
        <v>0</v>
      </c>
      <c r="M200" s="2">
        <f t="shared" si="97"/>
        <v>0</v>
      </c>
      <c r="N200" s="55">
        <v>105</v>
      </c>
      <c r="O200" s="55">
        <v>300</v>
      </c>
      <c r="T200" s="59"/>
      <c r="X200" s="55">
        <f t="shared" si="90"/>
        <v>0</v>
      </c>
      <c r="Y200" s="55">
        <v>0</v>
      </c>
      <c r="Z200" s="55">
        <v>0</v>
      </c>
      <c r="AA200" s="55"/>
      <c r="AB200" s="55"/>
      <c r="AG200" t="str">
        <f t="shared" si="91"/>
        <v>Harrington</v>
      </c>
      <c r="AH200" t="s">
        <v>1864</v>
      </c>
      <c r="AI200">
        <v>2</v>
      </c>
      <c r="AK200">
        <v>2</v>
      </c>
      <c r="AL200" s="95">
        <v>23</v>
      </c>
      <c r="AM200" s="97">
        <v>29</v>
      </c>
      <c r="AN200" s="97">
        <v>110</v>
      </c>
      <c r="AO200" s="100">
        <v>31530</v>
      </c>
      <c r="AP200" s="100">
        <f t="shared" si="88"/>
        <v>23029</v>
      </c>
      <c r="AQ200" t="s">
        <v>298</v>
      </c>
      <c r="AR200">
        <f t="shared" si="89"/>
        <v>2331530</v>
      </c>
      <c r="AS200" s="1">
        <v>10</v>
      </c>
      <c r="AU200" s="1"/>
      <c r="AW200" s="55">
        <v>0</v>
      </c>
      <c r="AX200" s="124"/>
    </row>
    <row r="201" spans="1:50" ht="13" hidden="1" customHeight="1" outlineLevel="1">
      <c r="A201" t="s">
        <v>1378</v>
      </c>
      <c r="B201" s="9" t="s">
        <v>2133</v>
      </c>
      <c r="C201" s="1">
        <f t="shared" si="92"/>
        <v>1250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 t="shared" si="93"/>
        <v>0</v>
      </c>
      <c r="G201" s="1">
        <f t="shared" si="76"/>
        <v>566</v>
      </c>
      <c r="H201" s="2">
        <f t="shared" si="77"/>
        <v>0.45279999999999998</v>
      </c>
      <c r="I201" s="8"/>
      <c r="J201" s="2">
        <f t="shared" si="94"/>
        <v>0.27279999999999999</v>
      </c>
      <c r="K201" s="2">
        <f t="shared" si="95"/>
        <v>0.72560000000000002</v>
      </c>
      <c r="L201" s="2">
        <f t="shared" si="96"/>
        <v>0</v>
      </c>
      <c r="M201" s="2">
        <f t="shared" si="97"/>
        <v>1.6000000000000458E-3</v>
      </c>
      <c r="N201" s="55">
        <v>341</v>
      </c>
      <c r="O201" s="55">
        <v>907</v>
      </c>
      <c r="T201" s="59"/>
      <c r="X201" s="55">
        <f t="shared" si="90"/>
        <v>0</v>
      </c>
      <c r="Y201" s="55">
        <v>2</v>
      </c>
      <c r="Z201" s="55">
        <v>0</v>
      </c>
      <c r="AA201" s="55"/>
      <c r="AB201" s="55"/>
      <c r="AG201" t="str">
        <f t="shared" si="91"/>
        <v>Harrison</v>
      </c>
      <c r="AH201" t="s">
        <v>161</v>
      </c>
      <c r="AI201">
        <v>1</v>
      </c>
      <c r="AK201">
        <v>2</v>
      </c>
      <c r="AL201" s="95">
        <v>23</v>
      </c>
      <c r="AM201" s="97">
        <v>5</v>
      </c>
      <c r="AN201" s="97">
        <v>60</v>
      </c>
      <c r="AO201" s="100">
        <v>31600</v>
      </c>
      <c r="AP201" s="100">
        <f t="shared" si="88"/>
        <v>23005</v>
      </c>
      <c r="AQ201" t="s">
        <v>298</v>
      </c>
      <c r="AR201">
        <f t="shared" si="89"/>
        <v>2331600</v>
      </c>
      <c r="AS201" s="1">
        <v>16</v>
      </c>
      <c r="AU201" s="1"/>
      <c r="AW201" s="55">
        <v>2</v>
      </c>
      <c r="AX201" s="124"/>
    </row>
    <row r="202" spans="1:50" ht="13" hidden="1" customHeight="1" outlineLevel="1">
      <c r="A202" t="s">
        <v>2313</v>
      </c>
      <c r="B202" s="9" t="s">
        <v>2133</v>
      </c>
      <c r="C202" s="1">
        <f t="shared" si="92"/>
        <v>558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 t="shared" si="93"/>
        <v>0</v>
      </c>
      <c r="G202" s="1">
        <f t="shared" si="76"/>
        <v>227</v>
      </c>
      <c r="H202" s="2">
        <f t="shared" si="77"/>
        <v>0.40681003584229392</v>
      </c>
      <c r="I202" s="8"/>
      <c r="J202" s="2">
        <f t="shared" si="94"/>
        <v>0.29569892473118281</v>
      </c>
      <c r="K202" s="2">
        <f t="shared" si="95"/>
        <v>0.70250896057347667</v>
      </c>
      <c r="L202" s="2">
        <f t="shared" si="96"/>
        <v>0</v>
      </c>
      <c r="M202" s="2">
        <f t="shared" si="97"/>
        <v>1.7921146953405742E-3</v>
      </c>
      <c r="N202" s="55">
        <v>165</v>
      </c>
      <c r="O202" s="55">
        <v>392</v>
      </c>
      <c r="T202" s="59"/>
      <c r="X202" s="55">
        <f t="shared" si="90"/>
        <v>0</v>
      </c>
      <c r="Y202" s="55">
        <v>1</v>
      </c>
      <c r="Z202" s="55">
        <v>0</v>
      </c>
      <c r="AA202" s="55"/>
      <c r="AB202" s="55"/>
      <c r="AG202" t="str">
        <f t="shared" si="91"/>
        <v>Hartford</v>
      </c>
      <c r="AH202" t="s">
        <v>149</v>
      </c>
      <c r="AI202">
        <v>2</v>
      </c>
      <c r="AK202">
        <v>2</v>
      </c>
      <c r="AL202" s="95">
        <v>23</v>
      </c>
      <c r="AM202" s="97">
        <v>17</v>
      </c>
      <c r="AN202" s="97">
        <v>65</v>
      </c>
      <c r="AO202" s="100">
        <v>31670</v>
      </c>
      <c r="AP202" s="100">
        <f t="shared" si="88"/>
        <v>23017</v>
      </c>
      <c r="AQ202" t="s">
        <v>298</v>
      </c>
      <c r="AR202">
        <f t="shared" si="89"/>
        <v>2331670</v>
      </c>
      <c r="AS202" s="1">
        <v>12</v>
      </c>
      <c r="AU202" s="1"/>
      <c r="AW202" s="55">
        <v>1</v>
      </c>
      <c r="AX202" s="124"/>
    </row>
    <row r="203" spans="1:50" ht="13" hidden="1" customHeight="1" outlineLevel="1">
      <c r="A203" t="s">
        <v>1336</v>
      </c>
      <c r="B203" s="9" t="s">
        <v>2133</v>
      </c>
      <c r="C203" s="1">
        <f t="shared" si="92"/>
        <v>752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 t="shared" si="93"/>
        <v>0</v>
      </c>
      <c r="G203" s="1">
        <f t="shared" si="76"/>
        <v>405</v>
      </c>
      <c r="H203" s="2">
        <f t="shared" si="77"/>
        <v>0.53856382978723405</v>
      </c>
      <c r="I203" s="8"/>
      <c r="J203" s="2">
        <f t="shared" si="94"/>
        <v>0.22872340425531915</v>
      </c>
      <c r="K203" s="2">
        <f t="shared" si="95"/>
        <v>0.76728723404255317</v>
      </c>
      <c r="L203" s="2">
        <f t="shared" si="96"/>
        <v>0</v>
      </c>
      <c r="M203" s="2">
        <f t="shared" si="97"/>
        <v>3.9893617021277139E-3</v>
      </c>
      <c r="N203" s="55">
        <v>172</v>
      </c>
      <c r="O203" s="55">
        <v>577</v>
      </c>
      <c r="T203" s="59"/>
      <c r="X203" s="55">
        <f t="shared" si="90"/>
        <v>0</v>
      </c>
      <c r="Y203" s="55">
        <v>3</v>
      </c>
      <c r="Z203" s="55">
        <v>0</v>
      </c>
      <c r="AA203" s="55"/>
      <c r="AB203" s="55"/>
      <c r="AG203" t="str">
        <f t="shared" si="91"/>
        <v>Hartland</v>
      </c>
      <c r="AH203" t="s">
        <v>1816</v>
      </c>
      <c r="AI203">
        <v>2</v>
      </c>
      <c r="AK203">
        <v>2</v>
      </c>
      <c r="AL203" s="95">
        <v>23</v>
      </c>
      <c r="AM203" s="97">
        <v>25</v>
      </c>
      <c r="AN203" s="97">
        <v>70</v>
      </c>
      <c r="AO203" s="100">
        <v>31740</v>
      </c>
      <c r="AP203" s="100">
        <f t="shared" si="88"/>
        <v>23025</v>
      </c>
      <c r="AQ203" t="s">
        <v>298</v>
      </c>
      <c r="AR203">
        <f t="shared" si="89"/>
        <v>2331740</v>
      </c>
      <c r="AS203" s="1">
        <v>16</v>
      </c>
      <c r="AU203" s="1"/>
      <c r="AW203" s="55">
        <v>3</v>
      </c>
      <c r="AX203" s="124"/>
    </row>
    <row r="204" spans="1:50" ht="13" hidden="1" customHeight="1" outlineLevel="1">
      <c r="A204" t="s">
        <v>2006</v>
      </c>
      <c r="B204" s="9" t="s">
        <v>2133</v>
      </c>
      <c r="C204" s="1">
        <f t="shared" si="92"/>
        <v>49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 t="shared" si="93"/>
        <v>0</v>
      </c>
      <c r="G204" s="1">
        <f t="shared" si="76"/>
        <v>29</v>
      </c>
      <c r="H204" s="2">
        <f t="shared" si="77"/>
        <v>0.59183673469387754</v>
      </c>
      <c r="I204" s="8"/>
      <c r="J204" s="2">
        <f t="shared" si="94"/>
        <v>0.20408163265306123</v>
      </c>
      <c r="K204" s="2">
        <f t="shared" si="95"/>
        <v>0.79591836734693877</v>
      </c>
      <c r="L204" s="2">
        <f t="shared" si="96"/>
        <v>0</v>
      </c>
      <c r="M204" s="2">
        <f t="shared" si="97"/>
        <v>0</v>
      </c>
      <c r="N204" s="55">
        <v>10</v>
      </c>
      <c r="O204" s="55">
        <v>39</v>
      </c>
      <c r="T204" s="59"/>
      <c r="X204" s="55">
        <f t="shared" si="90"/>
        <v>0</v>
      </c>
      <c r="Y204" s="55">
        <v>0</v>
      </c>
      <c r="Z204" s="55">
        <v>0</v>
      </c>
      <c r="AA204" s="55"/>
      <c r="AB204" s="55"/>
      <c r="AG204" t="str">
        <f t="shared" si="91"/>
        <v>Haynesville</v>
      </c>
      <c r="AH204" t="s">
        <v>2510</v>
      </c>
      <c r="AI204">
        <v>2</v>
      </c>
      <c r="AK204">
        <v>2</v>
      </c>
      <c r="AL204" s="95">
        <v>23</v>
      </c>
      <c r="AM204" s="97">
        <v>3</v>
      </c>
      <c r="AN204" s="97">
        <v>135</v>
      </c>
      <c r="AO204" s="100">
        <v>32195</v>
      </c>
      <c r="AP204" s="100">
        <f t="shared" si="88"/>
        <v>23003</v>
      </c>
      <c r="AQ204" t="s">
        <v>298</v>
      </c>
      <c r="AR204">
        <f t="shared" si="89"/>
        <v>2332195</v>
      </c>
      <c r="AS204" s="1">
        <v>1</v>
      </c>
      <c r="AU204" s="1"/>
      <c r="AW204" s="55">
        <v>0</v>
      </c>
      <c r="AX204" s="124"/>
    </row>
    <row r="205" spans="1:50" ht="13" hidden="1" customHeight="1" outlineLevel="1">
      <c r="A205" t="s">
        <v>1169</v>
      </c>
      <c r="B205" s="9" t="s">
        <v>2133</v>
      </c>
      <c r="C205" s="1">
        <f t="shared" si="92"/>
        <v>647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 t="shared" si="93"/>
        <v>0</v>
      </c>
      <c r="G205" s="1">
        <f t="shared" si="76"/>
        <v>371</v>
      </c>
      <c r="H205" s="2">
        <f t="shared" si="77"/>
        <v>0.57341576506955183</v>
      </c>
      <c r="I205" s="8"/>
      <c r="J205" s="2">
        <f t="shared" si="94"/>
        <v>0.21329211746522411</v>
      </c>
      <c r="K205" s="2">
        <f t="shared" si="95"/>
        <v>0.78670788253477586</v>
      </c>
      <c r="L205" s="2">
        <f t="shared" si="96"/>
        <v>0</v>
      </c>
      <c r="M205" s="2">
        <f t="shared" si="97"/>
        <v>0</v>
      </c>
      <c r="N205" s="55">
        <v>138</v>
      </c>
      <c r="O205" s="55">
        <v>509</v>
      </c>
      <c r="T205" s="59"/>
      <c r="X205" s="55">
        <f t="shared" si="90"/>
        <v>0</v>
      </c>
      <c r="Y205" s="55">
        <v>0</v>
      </c>
      <c r="Z205" s="55">
        <v>0</v>
      </c>
      <c r="AA205" s="55"/>
      <c r="AB205" s="55"/>
      <c r="AG205" t="str">
        <f t="shared" si="91"/>
        <v>Hebron</v>
      </c>
      <c r="AH205" t="s">
        <v>149</v>
      </c>
      <c r="AI205">
        <v>2</v>
      </c>
      <c r="AK205">
        <v>2</v>
      </c>
      <c r="AL205" s="95">
        <v>23</v>
      </c>
      <c r="AM205" s="97">
        <v>17</v>
      </c>
      <c r="AN205" s="97">
        <v>70</v>
      </c>
      <c r="AO205" s="100">
        <v>32370</v>
      </c>
      <c r="AP205" s="100">
        <f t="shared" si="88"/>
        <v>23017</v>
      </c>
      <c r="AQ205" t="s">
        <v>298</v>
      </c>
      <c r="AR205">
        <f t="shared" si="89"/>
        <v>2332370</v>
      </c>
      <c r="AS205" s="1">
        <v>10</v>
      </c>
      <c r="AU205" s="1"/>
      <c r="AW205" s="55">
        <v>0</v>
      </c>
      <c r="AX205" s="124"/>
    </row>
    <row r="206" spans="1:50" ht="13" hidden="1" customHeight="1" outlineLevel="1">
      <c r="A206" t="s">
        <v>1046</v>
      </c>
      <c r="B206" s="9" t="s">
        <v>2133</v>
      </c>
      <c r="C206" s="1">
        <f t="shared" si="92"/>
        <v>2647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 t="shared" si="93"/>
        <v>0</v>
      </c>
      <c r="G206" s="1">
        <f t="shared" si="76"/>
        <v>1683</v>
      </c>
      <c r="H206" s="2">
        <f t="shared" si="77"/>
        <v>0.63581412920287117</v>
      </c>
      <c r="I206" s="8"/>
      <c r="J206" s="2">
        <f t="shared" si="94"/>
        <v>0.18209293539856442</v>
      </c>
      <c r="K206" s="2">
        <f t="shared" si="95"/>
        <v>0.81790706460143558</v>
      </c>
      <c r="L206" s="2">
        <f t="shared" si="96"/>
        <v>0</v>
      </c>
      <c r="M206" s="2">
        <f t="shared" si="97"/>
        <v>0</v>
      </c>
      <c r="N206" s="55">
        <v>482</v>
      </c>
      <c r="O206" s="55">
        <v>2165</v>
      </c>
      <c r="T206" s="59"/>
      <c r="X206" s="55">
        <f t="shared" si="90"/>
        <v>0</v>
      </c>
      <c r="Y206" s="55">
        <v>0</v>
      </c>
      <c r="Z206" s="55">
        <v>0</v>
      </c>
      <c r="AA206" s="55"/>
      <c r="AB206" s="55"/>
      <c r="AG206" t="str">
        <f t="shared" si="91"/>
        <v>Hermon</v>
      </c>
      <c r="AH206" t="s">
        <v>1379</v>
      </c>
      <c r="AI206">
        <v>2</v>
      </c>
      <c r="AK206">
        <v>2</v>
      </c>
      <c r="AL206" s="95">
        <v>23</v>
      </c>
      <c r="AM206" s="97">
        <v>19</v>
      </c>
      <c r="AN206" s="97">
        <v>145</v>
      </c>
      <c r="AO206" s="100">
        <v>32510</v>
      </c>
      <c r="AP206" s="100">
        <f t="shared" si="88"/>
        <v>23019</v>
      </c>
      <c r="AQ206" t="s">
        <v>298</v>
      </c>
      <c r="AR206">
        <f t="shared" si="89"/>
        <v>2332510</v>
      </c>
      <c r="AS206" s="1">
        <v>66</v>
      </c>
      <c r="AU206" s="1"/>
      <c r="AW206" s="55">
        <v>0</v>
      </c>
      <c r="AX206" s="124"/>
    </row>
    <row r="207" spans="1:50" ht="13" hidden="1" customHeight="1" outlineLevel="1">
      <c r="A207" t="s">
        <v>214</v>
      </c>
      <c r="B207" s="9" t="s">
        <v>2133</v>
      </c>
      <c r="C207" s="1">
        <f t="shared" si="92"/>
        <v>31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 t="shared" si="93"/>
        <v>0</v>
      </c>
      <c r="G207" s="1">
        <f t="shared" si="76"/>
        <v>27</v>
      </c>
      <c r="H207" s="2">
        <f t="shared" si="77"/>
        <v>0.87096774193548387</v>
      </c>
      <c r="I207" s="8"/>
      <c r="J207" s="2">
        <f t="shared" si="94"/>
        <v>6.4516129032258063E-2</v>
      </c>
      <c r="K207" s="2">
        <f t="shared" si="95"/>
        <v>0.93548387096774188</v>
      </c>
      <c r="L207" s="2">
        <f t="shared" si="96"/>
        <v>0</v>
      </c>
      <c r="M207" s="2">
        <f t="shared" si="97"/>
        <v>1.1102230246251565E-16</v>
      </c>
      <c r="N207" s="55">
        <v>2</v>
      </c>
      <c r="O207" s="55">
        <v>29</v>
      </c>
      <c r="T207" s="59"/>
      <c r="X207" s="55">
        <f t="shared" si="90"/>
        <v>0</v>
      </c>
      <c r="Y207" s="55">
        <v>0</v>
      </c>
      <c r="Z207" s="55">
        <v>0</v>
      </c>
      <c r="AA207" s="55"/>
      <c r="AB207" s="55"/>
      <c r="AG207" t="str">
        <f t="shared" si="91"/>
        <v>Hersey</v>
      </c>
      <c r="AH207" t="s">
        <v>2510</v>
      </c>
      <c r="AI207">
        <v>2</v>
      </c>
      <c r="AK207">
        <v>2</v>
      </c>
      <c r="AL207" s="95">
        <v>23</v>
      </c>
      <c r="AM207" s="97">
        <v>3</v>
      </c>
      <c r="AN207" s="97">
        <v>140</v>
      </c>
      <c r="AO207" s="100">
        <v>32685</v>
      </c>
      <c r="AP207" s="100">
        <f t="shared" si="88"/>
        <v>23003</v>
      </c>
      <c r="AQ207" t="s">
        <v>298</v>
      </c>
      <c r="AR207">
        <f t="shared" si="89"/>
        <v>2332685</v>
      </c>
      <c r="AS207" s="1">
        <v>0</v>
      </c>
      <c r="AU207" s="1"/>
      <c r="AW207" s="55">
        <v>0</v>
      </c>
      <c r="AX207" s="124"/>
    </row>
    <row r="208" spans="1:50" ht="13" hidden="1" customHeight="1" outlineLevel="1">
      <c r="A208" t="s">
        <v>2962</v>
      </c>
      <c r="B208" s="9" t="s">
        <v>2133</v>
      </c>
      <c r="C208" s="1">
        <f t="shared" ref="C208" si="98">SUM(N208:AE208)</f>
        <v>10</v>
      </c>
      <c r="D208" s="7">
        <f>IF(N208&gt;0, RANK(N208,(N208:P208,Q208:AE208)),0)</f>
        <v>0</v>
      </c>
      <c r="E208" s="7">
        <f>IF(O208&gt;0,RANK(O208,(N208:P208,Q208:AE208)),0)</f>
        <v>1</v>
      </c>
      <c r="F208" s="7">
        <f t="shared" ref="F208" si="99">IF(P208&gt;0,RANK(P208,(N208:AE208)),0)</f>
        <v>0</v>
      </c>
      <c r="G208" s="1">
        <f t="shared" ref="G208" si="100">IF(C208&gt;0,MAX(N208:P208)-LARGE(N208:P208,2),0)</f>
        <v>10</v>
      </c>
      <c r="H208" s="2">
        <f t="shared" ref="H208" si="101">IF(C208&gt;0,G208/C208,0)</f>
        <v>1</v>
      </c>
      <c r="I208" s="8"/>
      <c r="J208" s="2">
        <f t="shared" ref="J208" si="102">IF(C208=0,"-",N208/C208)</f>
        <v>0</v>
      </c>
      <c r="K208" s="2">
        <f t="shared" ref="K208" si="103">IF(C208=0,"-",O208/C208)</f>
        <v>1</v>
      </c>
      <c r="L208" s="2">
        <f t="shared" ref="L208" si="104">IF(C208=0,"-",P208/C208)</f>
        <v>0</v>
      </c>
      <c r="M208" s="2">
        <f t="shared" ref="M208" si="105">IF(C208=0,"-",(1-J208-K208-L208))</f>
        <v>0</v>
      </c>
      <c r="N208" s="55">
        <v>0</v>
      </c>
      <c r="O208" s="55">
        <v>10</v>
      </c>
      <c r="T208" s="59"/>
      <c r="X208" s="55">
        <f t="shared" si="90"/>
        <v>0</v>
      </c>
      <c r="Y208" s="55">
        <v>0</v>
      </c>
      <c r="Z208" s="55">
        <v>0</v>
      </c>
      <c r="AA208" s="55"/>
      <c r="AB208" s="55"/>
      <c r="AG208" t="str">
        <f t="shared" si="91"/>
        <v>Herseytown</v>
      </c>
      <c r="AH208" t="s">
        <v>1379</v>
      </c>
      <c r="AI208">
        <v>2</v>
      </c>
      <c r="AK208">
        <v>2</v>
      </c>
      <c r="AL208" s="95">
        <v>23</v>
      </c>
      <c r="AM208" s="97">
        <v>19</v>
      </c>
      <c r="AO208" s="100">
        <v>32690</v>
      </c>
      <c r="AP208" s="100">
        <v>23019</v>
      </c>
      <c r="AQ208" t="s">
        <v>2361</v>
      </c>
      <c r="AR208">
        <f t="shared" si="89"/>
        <v>2332690</v>
      </c>
      <c r="AS208" s="1">
        <v>1</v>
      </c>
      <c r="AU208" s="1"/>
      <c r="AW208" s="55">
        <v>0</v>
      </c>
      <c r="AX208" s="124"/>
    </row>
    <row r="209" spans="1:50" ht="13" hidden="1" customHeight="1" outlineLevel="1">
      <c r="A209" t="s">
        <v>2227</v>
      </c>
      <c r="B209" s="9" t="s">
        <v>2133</v>
      </c>
      <c r="C209" s="1">
        <f t="shared" si="92"/>
        <v>112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 t="shared" si="93"/>
        <v>0</v>
      </c>
      <c r="G209" s="1">
        <f t="shared" si="76"/>
        <v>56</v>
      </c>
      <c r="H209" s="2">
        <f t="shared" si="77"/>
        <v>0.5</v>
      </c>
      <c r="I209" s="8"/>
      <c r="J209" s="2">
        <f t="shared" si="94"/>
        <v>0.25</v>
      </c>
      <c r="K209" s="2">
        <f t="shared" si="95"/>
        <v>0.75</v>
      </c>
      <c r="L209" s="2">
        <f t="shared" si="96"/>
        <v>0</v>
      </c>
      <c r="M209" s="2">
        <f t="shared" si="97"/>
        <v>0</v>
      </c>
      <c r="N209" s="55">
        <v>28</v>
      </c>
      <c r="O209" s="55">
        <v>84</v>
      </c>
      <c r="T209" s="59"/>
      <c r="X209" s="55">
        <f t="shared" si="90"/>
        <v>0</v>
      </c>
      <c r="Y209" s="55">
        <v>0</v>
      </c>
      <c r="Z209" s="55">
        <v>0</v>
      </c>
      <c r="AA209" s="55"/>
      <c r="AB209" s="55"/>
      <c r="AG209" t="str">
        <f t="shared" si="91"/>
        <v>Highland</v>
      </c>
      <c r="AH209" t="s">
        <v>1816</v>
      </c>
      <c r="AI209">
        <v>2</v>
      </c>
      <c r="AK209">
        <v>2</v>
      </c>
      <c r="AL209" s="95">
        <v>23</v>
      </c>
      <c r="AM209" s="97">
        <v>25</v>
      </c>
      <c r="AN209" s="97">
        <v>75</v>
      </c>
      <c r="AO209" s="100">
        <v>32895</v>
      </c>
      <c r="AP209" s="100">
        <f t="shared" si="88"/>
        <v>23025</v>
      </c>
      <c r="AQ209" t="s">
        <v>15</v>
      </c>
      <c r="AR209">
        <f t="shared" si="89"/>
        <v>2332895</v>
      </c>
      <c r="AS209" s="1">
        <v>5</v>
      </c>
      <c r="AU209" s="1"/>
      <c r="AW209" s="55">
        <v>0</v>
      </c>
      <c r="AX209" s="124"/>
    </row>
    <row r="210" spans="1:50" ht="13" hidden="1" customHeight="1" outlineLevel="1">
      <c r="A210" t="s">
        <v>1987</v>
      </c>
      <c r="B210" s="9" t="s">
        <v>2133</v>
      </c>
      <c r="C210" s="1">
        <f t="shared" si="92"/>
        <v>680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 t="shared" si="93"/>
        <v>0</v>
      </c>
      <c r="G210" s="1">
        <f t="shared" si="76"/>
        <v>290</v>
      </c>
      <c r="H210" s="2">
        <f t="shared" si="77"/>
        <v>0.4264705882352941</v>
      </c>
      <c r="I210" s="8"/>
      <c r="J210" s="2">
        <f t="shared" si="94"/>
        <v>0.28676470588235292</v>
      </c>
      <c r="K210" s="2">
        <f t="shared" si="95"/>
        <v>0.71323529411764708</v>
      </c>
      <c r="L210" s="2">
        <f t="shared" si="96"/>
        <v>0</v>
      </c>
      <c r="M210" s="2">
        <f t="shared" si="97"/>
        <v>0</v>
      </c>
      <c r="N210" s="55">
        <v>195</v>
      </c>
      <c r="O210" s="55">
        <v>485</v>
      </c>
      <c r="T210" s="59"/>
      <c r="X210" s="55">
        <f t="shared" si="90"/>
        <v>0</v>
      </c>
      <c r="Y210" s="55">
        <v>0</v>
      </c>
      <c r="Z210" s="55">
        <v>0</v>
      </c>
      <c r="AA210" s="55"/>
      <c r="AB210" s="55"/>
      <c r="AG210" t="str">
        <f t="shared" si="91"/>
        <v>Hiram</v>
      </c>
      <c r="AH210" t="s">
        <v>149</v>
      </c>
      <c r="AI210">
        <v>2</v>
      </c>
      <c r="AK210">
        <v>2</v>
      </c>
      <c r="AL210" s="95">
        <v>23</v>
      </c>
      <c r="AM210" s="97">
        <v>17</v>
      </c>
      <c r="AN210" s="97">
        <v>75</v>
      </c>
      <c r="AO210" s="100">
        <v>33315</v>
      </c>
      <c r="AP210" s="100">
        <f t="shared" si="88"/>
        <v>23017</v>
      </c>
      <c r="AQ210" t="s">
        <v>298</v>
      </c>
      <c r="AR210">
        <f t="shared" si="89"/>
        <v>2333315</v>
      </c>
      <c r="AS210" s="1">
        <v>18</v>
      </c>
      <c r="AU210" s="1"/>
      <c r="AW210" s="55">
        <v>0</v>
      </c>
      <c r="AX210" s="124"/>
    </row>
    <row r="211" spans="1:50" ht="13" hidden="1" customHeight="1" outlineLevel="1">
      <c r="A211" t="s">
        <v>2517</v>
      </c>
      <c r="B211" s="9" t="s">
        <v>2133</v>
      </c>
      <c r="C211" s="1">
        <f t="shared" si="92"/>
        <v>526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 t="shared" si="93"/>
        <v>0</v>
      </c>
      <c r="G211" s="1">
        <f t="shared" si="76"/>
        <v>379</v>
      </c>
      <c r="H211" s="2">
        <f t="shared" si="77"/>
        <v>0.72053231939163498</v>
      </c>
      <c r="I211" s="8"/>
      <c r="J211" s="2">
        <f t="shared" si="94"/>
        <v>0.13878326996197718</v>
      </c>
      <c r="K211" s="2">
        <f t="shared" si="95"/>
        <v>0.85931558935361219</v>
      </c>
      <c r="L211" s="2">
        <f t="shared" si="96"/>
        <v>0</v>
      </c>
      <c r="M211" s="2">
        <f t="shared" si="97"/>
        <v>1.9011406844106071E-3</v>
      </c>
      <c r="N211" s="55">
        <v>73</v>
      </c>
      <c r="O211" s="55">
        <v>452</v>
      </c>
      <c r="T211" s="59"/>
      <c r="X211" s="55">
        <f t="shared" si="90"/>
        <v>0</v>
      </c>
      <c r="Y211" s="55">
        <v>1</v>
      </c>
      <c r="Z211" s="55">
        <v>0</v>
      </c>
      <c r="AA211" s="55"/>
      <c r="AB211" s="55"/>
      <c r="AG211" t="str">
        <f t="shared" si="91"/>
        <v>Hodgdon</v>
      </c>
      <c r="AH211" t="s">
        <v>2510</v>
      </c>
      <c r="AI211">
        <v>2</v>
      </c>
      <c r="AK211">
        <v>2</v>
      </c>
      <c r="AL211" s="95">
        <v>23</v>
      </c>
      <c r="AM211" s="97">
        <v>3</v>
      </c>
      <c r="AN211" s="97">
        <v>145</v>
      </c>
      <c r="AO211" s="100">
        <v>33385</v>
      </c>
      <c r="AP211" s="100">
        <f t="shared" si="88"/>
        <v>23003</v>
      </c>
      <c r="AQ211" t="s">
        <v>298</v>
      </c>
      <c r="AR211">
        <f t="shared" si="89"/>
        <v>2333385</v>
      </c>
      <c r="AS211" s="1">
        <v>20</v>
      </c>
      <c r="AU211" s="1"/>
      <c r="AW211" s="55">
        <v>1</v>
      </c>
      <c r="AX211" s="124"/>
    </row>
    <row r="212" spans="1:50" ht="13" hidden="1" customHeight="1" outlineLevel="1">
      <c r="A212" t="s">
        <v>1488</v>
      </c>
      <c r="B212" s="9" t="s">
        <v>2133</v>
      </c>
      <c r="C212" s="1">
        <f t="shared" si="92"/>
        <v>1679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 t="shared" si="93"/>
        <v>0</v>
      </c>
      <c r="G212" s="1">
        <f t="shared" si="76"/>
        <v>963</v>
      </c>
      <c r="H212" s="2">
        <f t="shared" si="77"/>
        <v>0.57355568790946987</v>
      </c>
      <c r="I212" s="8"/>
      <c r="J212" s="2">
        <f t="shared" si="94"/>
        <v>0.21322215604526504</v>
      </c>
      <c r="K212" s="2">
        <f t="shared" si="95"/>
        <v>0.78677784395473493</v>
      </c>
      <c r="L212" s="2">
        <f t="shared" si="96"/>
        <v>0</v>
      </c>
      <c r="M212" s="2">
        <f t="shared" si="97"/>
        <v>0</v>
      </c>
      <c r="N212" s="55">
        <v>358</v>
      </c>
      <c r="O212" s="55">
        <v>1321</v>
      </c>
      <c r="T212" s="59"/>
      <c r="X212" s="55">
        <f t="shared" si="90"/>
        <v>0</v>
      </c>
      <c r="Y212" s="55">
        <v>0</v>
      </c>
      <c r="Z212" s="55">
        <v>0</v>
      </c>
      <c r="AA212" s="55"/>
      <c r="AB212" s="55"/>
      <c r="AG212" t="str">
        <f t="shared" si="91"/>
        <v>Holden</v>
      </c>
      <c r="AH212" t="s">
        <v>1379</v>
      </c>
      <c r="AI212">
        <v>2</v>
      </c>
      <c r="AK212">
        <v>2</v>
      </c>
      <c r="AL212" s="95">
        <v>23</v>
      </c>
      <c r="AM212" s="97">
        <v>19</v>
      </c>
      <c r="AN212" s="97">
        <v>150</v>
      </c>
      <c r="AO212" s="100">
        <v>33490</v>
      </c>
      <c r="AP212" s="100">
        <f t="shared" si="88"/>
        <v>23019</v>
      </c>
      <c r="AQ212" t="s">
        <v>298</v>
      </c>
      <c r="AR212">
        <f t="shared" si="89"/>
        <v>2333490</v>
      </c>
      <c r="AS212" s="1">
        <v>33</v>
      </c>
      <c r="AU212" s="1"/>
      <c r="AW212" s="55">
        <v>0</v>
      </c>
      <c r="AX212" s="124"/>
    </row>
    <row r="213" spans="1:50" ht="13" hidden="1" customHeight="1" outlineLevel="1">
      <c r="A213" t="s">
        <v>535</v>
      </c>
      <c r="B213" s="9" t="s">
        <v>2133</v>
      </c>
      <c r="C213" s="1">
        <f t="shared" si="92"/>
        <v>2128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 t="shared" si="93"/>
        <v>0</v>
      </c>
      <c r="G213" s="1">
        <f t="shared" si="76"/>
        <v>960</v>
      </c>
      <c r="H213" s="2">
        <f t="shared" si="77"/>
        <v>0.45112781954887216</v>
      </c>
      <c r="I213" s="8"/>
      <c r="J213" s="2">
        <f t="shared" si="94"/>
        <v>0.27443609022556392</v>
      </c>
      <c r="K213" s="2">
        <f t="shared" si="95"/>
        <v>0.72556390977443608</v>
      </c>
      <c r="L213" s="2">
        <f t="shared" si="96"/>
        <v>0</v>
      </c>
      <c r="M213" s="2">
        <f t="shared" si="97"/>
        <v>0</v>
      </c>
      <c r="N213" s="55">
        <v>584</v>
      </c>
      <c r="O213" s="55">
        <v>1544</v>
      </c>
      <c r="T213" s="59"/>
      <c r="X213" s="55">
        <f t="shared" si="90"/>
        <v>0</v>
      </c>
      <c r="Y213" s="55">
        <v>0</v>
      </c>
      <c r="Z213" s="55">
        <v>0</v>
      </c>
      <c r="AA213" s="55"/>
      <c r="AB213" s="55"/>
      <c r="AG213" t="str">
        <f t="shared" si="91"/>
        <v>Hollis</v>
      </c>
      <c r="AH213" t="s">
        <v>740</v>
      </c>
      <c r="AI213">
        <v>1</v>
      </c>
      <c r="AK213">
        <v>2</v>
      </c>
      <c r="AL213" s="95">
        <v>23</v>
      </c>
      <c r="AM213" s="97">
        <v>31</v>
      </c>
      <c r="AN213" s="97">
        <v>50</v>
      </c>
      <c r="AO213" s="100">
        <v>33665</v>
      </c>
      <c r="AP213" s="100">
        <f t="shared" si="88"/>
        <v>23031</v>
      </c>
      <c r="AQ213" t="s">
        <v>298</v>
      </c>
      <c r="AR213">
        <f t="shared" si="89"/>
        <v>2333665</v>
      </c>
      <c r="AS213" s="1">
        <v>34</v>
      </c>
      <c r="AU213" s="1"/>
      <c r="AW213" s="55">
        <v>0</v>
      </c>
      <c r="AX213" s="124"/>
    </row>
    <row r="214" spans="1:50" ht="13" hidden="1" customHeight="1" outlineLevel="1">
      <c r="A214" t="s">
        <v>621</v>
      </c>
      <c r="B214" s="9" t="s">
        <v>2133</v>
      </c>
      <c r="C214" s="1">
        <f t="shared" si="92"/>
        <v>819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 t="shared" si="93"/>
        <v>0</v>
      </c>
      <c r="G214" s="1">
        <f t="shared" si="76"/>
        <v>255</v>
      </c>
      <c r="H214" s="2">
        <f t="shared" si="77"/>
        <v>0.31135531135531136</v>
      </c>
      <c r="I214" s="8"/>
      <c r="J214" s="2">
        <f t="shared" si="94"/>
        <v>0.34432234432234432</v>
      </c>
      <c r="K214" s="2">
        <f t="shared" si="95"/>
        <v>0.65567765567765568</v>
      </c>
      <c r="L214" s="2">
        <f t="shared" si="96"/>
        <v>0</v>
      </c>
      <c r="M214" s="2">
        <f t="shared" si="97"/>
        <v>0</v>
      </c>
      <c r="N214" s="55">
        <v>282</v>
      </c>
      <c r="O214" s="55">
        <v>537</v>
      </c>
      <c r="T214" s="59"/>
      <c r="X214" s="55">
        <f t="shared" si="90"/>
        <v>0</v>
      </c>
      <c r="Y214" s="55">
        <v>0</v>
      </c>
      <c r="Z214" s="55">
        <v>0</v>
      </c>
      <c r="AA214" s="55"/>
      <c r="AB214" s="55"/>
      <c r="AG214" t="str">
        <f t="shared" si="91"/>
        <v>Hope</v>
      </c>
      <c r="AH214" t="s">
        <v>2526</v>
      </c>
      <c r="AI214">
        <v>1</v>
      </c>
      <c r="AK214">
        <v>2</v>
      </c>
      <c r="AL214" s="95">
        <v>23</v>
      </c>
      <c r="AM214" s="97">
        <v>13</v>
      </c>
      <c r="AN214" s="97">
        <v>25</v>
      </c>
      <c r="AO214" s="100">
        <v>33840</v>
      </c>
      <c r="AP214" s="100">
        <f t="shared" si="88"/>
        <v>23013</v>
      </c>
      <c r="AQ214" t="s">
        <v>298</v>
      </c>
      <c r="AR214">
        <f t="shared" si="89"/>
        <v>2333840</v>
      </c>
      <c r="AS214" s="1">
        <v>15</v>
      </c>
      <c r="AU214" s="1"/>
      <c r="AW214" s="55">
        <v>0</v>
      </c>
      <c r="AX214" s="124"/>
    </row>
    <row r="215" spans="1:50" ht="13" hidden="1" customHeight="1" outlineLevel="1">
      <c r="A215" t="s">
        <v>210</v>
      </c>
      <c r="B215" s="9" t="s">
        <v>2133</v>
      </c>
      <c r="C215" s="1">
        <f t="shared" si="92"/>
        <v>2040</v>
      </c>
      <c r="D215" s="7">
        <f>IF(N215&gt;0, RANK(N215,(N215:P215,Q215:AE215)),0)</f>
        <v>2</v>
      </c>
      <c r="E215" s="7">
        <f>IF(O215&gt;0,RANK(O215,(N215:P215,Q215:AE215)),0)</f>
        <v>1</v>
      </c>
      <c r="F215" s="7">
        <f t="shared" si="93"/>
        <v>0</v>
      </c>
      <c r="G215" s="1">
        <f t="shared" si="76"/>
        <v>1279</v>
      </c>
      <c r="H215" s="2">
        <f t="shared" si="77"/>
        <v>0.62696078431372548</v>
      </c>
      <c r="I215" s="8"/>
      <c r="J215" s="2">
        <f t="shared" si="94"/>
        <v>0.18480392156862746</v>
      </c>
      <c r="K215" s="2">
        <f t="shared" si="95"/>
        <v>0.81176470588235294</v>
      </c>
      <c r="L215" s="2">
        <f t="shared" si="96"/>
        <v>0</v>
      </c>
      <c r="M215" s="2">
        <f t="shared" si="97"/>
        <v>3.4313725490195957E-3</v>
      </c>
      <c r="N215" s="55">
        <v>377</v>
      </c>
      <c r="O215" s="55">
        <v>1656</v>
      </c>
      <c r="T215" s="59"/>
      <c r="X215" s="55">
        <f t="shared" si="90"/>
        <v>0</v>
      </c>
      <c r="Y215" s="55">
        <v>7</v>
      </c>
      <c r="Z215" s="55">
        <v>0</v>
      </c>
      <c r="AA215" s="55"/>
      <c r="AB215" s="55"/>
      <c r="AG215" t="str">
        <f t="shared" si="91"/>
        <v>Houlton</v>
      </c>
      <c r="AH215" t="s">
        <v>2510</v>
      </c>
      <c r="AI215">
        <v>2</v>
      </c>
      <c r="AK215">
        <v>2</v>
      </c>
      <c r="AL215" s="95">
        <v>23</v>
      </c>
      <c r="AM215" s="97">
        <v>3</v>
      </c>
      <c r="AN215" s="97">
        <v>150</v>
      </c>
      <c r="AO215" s="100">
        <v>33980</v>
      </c>
      <c r="AP215" s="100">
        <f t="shared" si="88"/>
        <v>23003</v>
      </c>
      <c r="AQ215" t="s">
        <v>298</v>
      </c>
      <c r="AR215">
        <f t="shared" si="89"/>
        <v>2333980</v>
      </c>
      <c r="AS215" s="1">
        <v>56</v>
      </c>
      <c r="AU215" s="1"/>
      <c r="AW215" s="55">
        <v>7</v>
      </c>
      <c r="AX215" s="124"/>
    </row>
    <row r="216" spans="1:50" ht="13" hidden="1" customHeight="1" outlineLevel="1">
      <c r="A216" t="s">
        <v>1709</v>
      </c>
      <c r="B216" s="9" t="s">
        <v>2133</v>
      </c>
      <c r="C216" s="1">
        <f t="shared" si="92"/>
        <v>554</v>
      </c>
      <c r="D216" s="7">
        <f>IF(N216&gt;0, RANK(N216,(N216:P216,Q216:AE216)),0)</f>
        <v>2</v>
      </c>
      <c r="E216" s="7">
        <f>IF(O216&gt;0,RANK(O216,(N216:P216,Q216:AE216)),0)</f>
        <v>1</v>
      </c>
      <c r="F216" s="7">
        <f t="shared" si="93"/>
        <v>0</v>
      </c>
      <c r="G216" s="1">
        <f t="shared" si="76"/>
        <v>292</v>
      </c>
      <c r="H216" s="2">
        <f t="shared" si="77"/>
        <v>0.52707581227436828</v>
      </c>
      <c r="I216" s="8"/>
      <c r="J216" s="2">
        <f t="shared" si="94"/>
        <v>0.23646209386281589</v>
      </c>
      <c r="K216" s="2">
        <f t="shared" si="95"/>
        <v>0.76353790613718409</v>
      </c>
      <c r="L216" s="2">
        <f t="shared" si="96"/>
        <v>0</v>
      </c>
      <c r="M216" s="2">
        <f t="shared" si="97"/>
        <v>0</v>
      </c>
      <c r="N216" s="55">
        <v>131</v>
      </c>
      <c r="O216" s="55">
        <v>423</v>
      </c>
      <c r="T216" s="59"/>
      <c r="X216" s="55">
        <f t="shared" si="90"/>
        <v>0</v>
      </c>
      <c r="Y216" s="55">
        <v>0</v>
      </c>
      <c r="Z216" s="55">
        <v>0</v>
      </c>
      <c r="AA216" s="55"/>
      <c r="AB216" s="55"/>
      <c r="AG216" t="str">
        <f t="shared" si="91"/>
        <v>Howland</v>
      </c>
      <c r="AH216" t="s">
        <v>1379</v>
      </c>
      <c r="AI216">
        <v>2</v>
      </c>
      <c r="AK216">
        <v>2</v>
      </c>
      <c r="AL216" s="95">
        <v>23</v>
      </c>
      <c r="AM216" s="97">
        <v>19</v>
      </c>
      <c r="AN216" s="97">
        <v>155</v>
      </c>
      <c r="AO216" s="100">
        <v>34190</v>
      </c>
      <c r="AP216" s="100">
        <f t="shared" si="88"/>
        <v>23019</v>
      </c>
      <c r="AQ216" t="s">
        <v>298</v>
      </c>
      <c r="AR216">
        <f t="shared" si="89"/>
        <v>2334190</v>
      </c>
      <c r="AS216" s="1">
        <v>11</v>
      </c>
      <c r="AU216" s="1"/>
      <c r="AW216" s="55">
        <v>0</v>
      </c>
      <c r="AX216" s="124"/>
    </row>
    <row r="217" spans="1:50" ht="13" hidden="1" customHeight="1" outlineLevel="1">
      <c r="A217" t="s">
        <v>790</v>
      </c>
      <c r="B217" s="9" t="s">
        <v>2133</v>
      </c>
      <c r="C217" s="1">
        <f t="shared" si="92"/>
        <v>588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 t="shared" si="93"/>
        <v>0</v>
      </c>
      <c r="G217" s="1">
        <f t="shared" ref="G217:G278" si="106">IF(C217&gt;0,MAX(N217:P217)-LARGE(N217:P217,2),0)</f>
        <v>356</v>
      </c>
      <c r="H217" s="2">
        <f t="shared" ref="H217:H278" si="107">IF(C217&gt;0,G217/C217,0)</f>
        <v>0.60544217687074831</v>
      </c>
      <c r="I217" s="8"/>
      <c r="J217" s="2">
        <f t="shared" si="94"/>
        <v>0.19727891156462585</v>
      </c>
      <c r="K217" s="2">
        <f t="shared" si="95"/>
        <v>0.80272108843537415</v>
      </c>
      <c r="L217" s="2">
        <f t="shared" si="96"/>
        <v>0</v>
      </c>
      <c r="M217" s="2">
        <f t="shared" si="97"/>
        <v>0</v>
      </c>
      <c r="N217" s="55">
        <v>116</v>
      </c>
      <c r="O217" s="55">
        <v>472</v>
      </c>
      <c r="T217" s="59"/>
      <c r="X217" s="55">
        <f t="shared" si="90"/>
        <v>0</v>
      </c>
      <c r="Y217" s="55">
        <v>0</v>
      </c>
      <c r="Z217" s="55">
        <v>0</v>
      </c>
      <c r="AA217" s="55"/>
      <c r="AB217" s="55"/>
      <c r="AG217" t="str">
        <f t="shared" si="91"/>
        <v>Hudson</v>
      </c>
      <c r="AH217" t="s">
        <v>1379</v>
      </c>
      <c r="AI217">
        <v>2</v>
      </c>
      <c r="AK217">
        <v>2</v>
      </c>
      <c r="AL217" s="95">
        <v>23</v>
      </c>
      <c r="AM217" s="97">
        <v>19</v>
      </c>
      <c r="AN217" s="97">
        <v>160</v>
      </c>
      <c r="AO217" s="100">
        <v>34365</v>
      </c>
      <c r="AP217" s="100">
        <f t="shared" si="88"/>
        <v>23019</v>
      </c>
      <c r="AQ217" t="s">
        <v>298</v>
      </c>
      <c r="AR217">
        <f t="shared" si="89"/>
        <v>2334365</v>
      </c>
      <c r="AS217" s="1">
        <v>14</v>
      </c>
      <c r="AU217" s="1"/>
      <c r="AW217" s="55">
        <v>0</v>
      </c>
      <c r="AX217" s="124"/>
    </row>
    <row r="218" spans="1:50" ht="13" hidden="1" customHeight="1" outlineLevel="1">
      <c r="A218" t="s">
        <v>1750</v>
      </c>
      <c r="B218" s="9" t="s">
        <v>2133</v>
      </c>
      <c r="C218" s="1">
        <f>SUM(N218:AE218)</f>
        <v>176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>IF(P218&gt;0,RANK(P218,(N218:AE218)),0)</f>
        <v>0</v>
      </c>
      <c r="G218" s="1">
        <f>IF(C218&gt;0,MAX(N218:P218)-LARGE(N218:P218,2),0)</f>
        <v>8</v>
      </c>
      <c r="H218" s="2">
        <f>IF(C218&gt;0,G218/C218,0)</f>
        <v>4.5454545454545456E-2</v>
      </c>
      <c r="I218" s="8"/>
      <c r="J218" s="2">
        <f>IF(C218=0,"-",N218/C218)</f>
        <v>0.47727272727272729</v>
      </c>
      <c r="K218" s="2">
        <f>IF(C218=0,"-",O218/C218)</f>
        <v>0.52272727272727271</v>
      </c>
      <c r="L218" s="2">
        <f>IF(C218=0,"-",P218/C218)</f>
        <v>0</v>
      </c>
      <c r="M218" s="2">
        <f>IF(C218=0,"-",(1-J218-K218-L218))</f>
        <v>0</v>
      </c>
      <c r="N218" s="55">
        <v>84</v>
      </c>
      <c r="O218" s="55">
        <v>92</v>
      </c>
      <c r="T218" s="59"/>
      <c r="X218" s="55">
        <f>AW218-SUM(Y218:Z218)</f>
        <v>0</v>
      </c>
      <c r="Y218" s="55">
        <v>0</v>
      </c>
      <c r="Z218" s="55">
        <v>0</v>
      </c>
      <c r="AA218" s="55"/>
      <c r="AB218" s="55"/>
      <c r="AG218" t="str">
        <f>A218</f>
        <v>Indian Township</v>
      </c>
      <c r="AH218" t="s">
        <v>1864</v>
      </c>
      <c r="AI218">
        <v>2</v>
      </c>
      <c r="AK218">
        <v>2</v>
      </c>
      <c r="AL218" s="95">
        <v>23</v>
      </c>
      <c r="AM218" s="97">
        <v>29</v>
      </c>
      <c r="AO218" s="100">
        <v>34500</v>
      </c>
      <c r="AP218" s="100">
        <f>AL218*1000+AM218</f>
        <v>23029</v>
      </c>
      <c r="AQ218" t="s">
        <v>1572</v>
      </c>
      <c r="AR218">
        <f>AL218*100000+AO218</f>
        <v>2334500</v>
      </c>
      <c r="AS218" s="1">
        <v>20</v>
      </c>
      <c r="AU218" s="1"/>
      <c r="AW218" s="55">
        <v>0</v>
      </c>
      <c r="AX218" s="124"/>
    </row>
    <row r="219" spans="1:50" ht="13" hidden="1" customHeight="1" outlineLevel="1">
      <c r="A219" t="s">
        <v>1121</v>
      </c>
      <c r="B219" s="9" t="s">
        <v>2133</v>
      </c>
      <c r="C219" s="1">
        <f t="shared" si="92"/>
        <v>406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 t="shared" si="93"/>
        <v>0</v>
      </c>
      <c r="G219" s="1">
        <f t="shared" si="106"/>
        <v>158</v>
      </c>
      <c r="H219" s="2">
        <f t="shared" si="107"/>
        <v>0.3891625615763547</v>
      </c>
      <c r="I219" s="8"/>
      <c r="J219" s="2">
        <f t="shared" si="94"/>
        <v>0.30541871921182268</v>
      </c>
      <c r="K219" s="2">
        <f t="shared" si="95"/>
        <v>0.69458128078817738</v>
      </c>
      <c r="L219" s="2">
        <f t="shared" si="96"/>
        <v>0</v>
      </c>
      <c r="M219" s="2">
        <f t="shared" si="97"/>
        <v>-1.1102230246251565E-16</v>
      </c>
      <c r="N219" s="55">
        <v>124</v>
      </c>
      <c r="O219" s="55">
        <v>282</v>
      </c>
      <c r="T219" s="59"/>
      <c r="X219" s="55">
        <f t="shared" si="90"/>
        <v>0</v>
      </c>
      <c r="Y219" s="55">
        <v>0</v>
      </c>
      <c r="Z219" s="55">
        <v>0</v>
      </c>
      <c r="AA219" s="55"/>
      <c r="AB219" s="55"/>
      <c r="AG219" t="str">
        <f t="shared" si="91"/>
        <v>Industry</v>
      </c>
      <c r="AH219" t="s">
        <v>2389</v>
      </c>
      <c r="AI219">
        <v>2</v>
      </c>
      <c r="AK219">
        <v>2</v>
      </c>
      <c r="AL219" s="95">
        <v>23</v>
      </c>
      <c r="AM219" s="97">
        <v>7</v>
      </c>
      <c r="AN219" s="97">
        <v>40</v>
      </c>
      <c r="AO219" s="100">
        <v>34820</v>
      </c>
      <c r="AP219" s="100">
        <f t="shared" si="88"/>
        <v>23007</v>
      </c>
      <c r="AQ219" t="s">
        <v>298</v>
      </c>
      <c r="AR219">
        <f t="shared" si="89"/>
        <v>2334820</v>
      </c>
      <c r="AS219" s="1">
        <v>9</v>
      </c>
      <c r="AU219" s="1"/>
      <c r="AW219" s="55">
        <v>0</v>
      </c>
      <c r="AX219" s="124"/>
    </row>
    <row r="220" spans="1:50" ht="13" hidden="1" customHeight="1" outlineLevel="1">
      <c r="A220" t="s">
        <v>2272</v>
      </c>
      <c r="B220" s="9" t="s">
        <v>2133</v>
      </c>
      <c r="C220" s="1">
        <f t="shared" si="92"/>
        <v>342</v>
      </c>
      <c r="D220" s="7">
        <f>IF(N220&gt;0, RANK(N220,(N220:P220,Q220:AE220)),0)</f>
        <v>2</v>
      </c>
      <c r="E220" s="7">
        <f>IF(O220&gt;0,RANK(O220,(N220:P220,Q220:AE220)),0)</f>
        <v>1</v>
      </c>
      <c r="F220" s="7">
        <f t="shared" si="93"/>
        <v>0</v>
      </c>
      <c r="G220" s="1">
        <f t="shared" si="106"/>
        <v>184</v>
      </c>
      <c r="H220" s="2">
        <f t="shared" si="107"/>
        <v>0.53801169590643272</v>
      </c>
      <c r="I220" s="8"/>
      <c r="J220" s="2">
        <f t="shared" si="94"/>
        <v>0.23099415204678361</v>
      </c>
      <c r="K220" s="2">
        <f t="shared" si="95"/>
        <v>0.76900584795321636</v>
      </c>
      <c r="L220" s="2">
        <f t="shared" si="96"/>
        <v>0</v>
      </c>
      <c r="M220" s="2">
        <f t="shared" si="97"/>
        <v>0</v>
      </c>
      <c r="N220" s="55">
        <v>79</v>
      </c>
      <c r="O220" s="55">
        <v>263</v>
      </c>
      <c r="T220" s="59"/>
      <c r="X220" s="55">
        <f t="shared" si="90"/>
        <v>0</v>
      </c>
      <c r="Y220" s="55">
        <v>0</v>
      </c>
      <c r="Z220" s="55">
        <v>0</v>
      </c>
      <c r="AA220" s="55"/>
      <c r="AB220" s="55"/>
      <c r="AG220" t="str">
        <f t="shared" si="91"/>
        <v>Island Falls</v>
      </c>
      <c r="AH220" t="s">
        <v>2510</v>
      </c>
      <c r="AI220">
        <v>2</v>
      </c>
      <c r="AK220">
        <v>2</v>
      </c>
      <c r="AL220" s="95">
        <v>23</v>
      </c>
      <c r="AM220" s="97">
        <v>3</v>
      </c>
      <c r="AN220" s="97">
        <v>155</v>
      </c>
      <c r="AO220" s="100">
        <v>35065</v>
      </c>
      <c r="AP220" s="100">
        <f t="shared" si="88"/>
        <v>23003</v>
      </c>
      <c r="AQ220" t="s">
        <v>298</v>
      </c>
      <c r="AR220">
        <f t="shared" si="89"/>
        <v>2335065</v>
      </c>
      <c r="AS220" s="1">
        <v>8</v>
      </c>
      <c r="AU220" s="1"/>
      <c r="AW220" s="55">
        <v>0</v>
      </c>
      <c r="AX220" s="124"/>
    </row>
    <row r="221" spans="1:50" ht="13" hidden="1" customHeight="1" outlineLevel="1">
      <c r="A221" t="s">
        <v>1044</v>
      </c>
      <c r="B221" s="9" t="s">
        <v>2133</v>
      </c>
      <c r="C221" s="1">
        <f t="shared" si="92"/>
        <v>55</v>
      </c>
      <c r="D221" s="7">
        <f>IF(N221&gt;0, RANK(N221,(N221:P221,Q221:AE221)),0)</f>
        <v>2</v>
      </c>
      <c r="E221" s="7">
        <f>IF(O221&gt;0,RANK(O221,(N221:P221,Q221:AE221)),0)</f>
        <v>1</v>
      </c>
      <c r="F221" s="7">
        <f t="shared" si="93"/>
        <v>0</v>
      </c>
      <c r="G221" s="1">
        <f t="shared" si="106"/>
        <v>1</v>
      </c>
      <c r="H221" s="2">
        <f t="shared" si="107"/>
        <v>1.8181818181818181E-2</v>
      </c>
      <c r="I221" s="8"/>
      <c r="J221" s="2">
        <f t="shared" si="94"/>
        <v>0.49090909090909091</v>
      </c>
      <c r="K221" s="2">
        <f t="shared" si="95"/>
        <v>0.50909090909090904</v>
      </c>
      <c r="L221" s="2">
        <f t="shared" si="96"/>
        <v>0</v>
      </c>
      <c r="M221" s="2">
        <f t="shared" si="97"/>
        <v>0</v>
      </c>
      <c r="N221" s="55">
        <v>27</v>
      </c>
      <c r="O221" s="55">
        <v>28</v>
      </c>
      <c r="T221" s="59"/>
      <c r="X221" s="55">
        <f t="shared" si="90"/>
        <v>0</v>
      </c>
      <c r="Y221" s="55">
        <v>0</v>
      </c>
      <c r="Z221" s="55">
        <v>0</v>
      </c>
      <c r="AA221" s="55"/>
      <c r="AB221" s="55"/>
      <c r="AG221" t="str">
        <f t="shared" si="91"/>
        <v>Isle Au Haut</v>
      </c>
      <c r="AH221" t="s">
        <v>2526</v>
      </c>
      <c r="AI221">
        <v>1</v>
      </c>
      <c r="AK221">
        <v>2</v>
      </c>
      <c r="AL221" s="95">
        <v>23</v>
      </c>
      <c r="AM221" s="97">
        <v>13</v>
      </c>
      <c r="AN221" s="97">
        <v>30</v>
      </c>
      <c r="AO221" s="100">
        <v>35135</v>
      </c>
      <c r="AP221" s="100">
        <f t="shared" si="88"/>
        <v>23013</v>
      </c>
      <c r="AQ221" t="s">
        <v>298</v>
      </c>
      <c r="AR221">
        <f t="shared" si="89"/>
        <v>2335135</v>
      </c>
      <c r="AS221" s="1">
        <v>1</v>
      </c>
      <c r="AU221" s="1"/>
      <c r="AW221" s="55">
        <v>0</v>
      </c>
      <c r="AX221" s="124"/>
    </row>
    <row r="222" spans="1:50" ht="13" hidden="1" customHeight="1" outlineLevel="1">
      <c r="A222" t="s">
        <v>628</v>
      </c>
      <c r="B222" s="9" t="s">
        <v>2133</v>
      </c>
      <c r="C222" s="1">
        <f t="shared" si="92"/>
        <v>342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 t="shared" si="93"/>
        <v>0</v>
      </c>
      <c r="G222" s="1">
        <f t="shared" si="106"/>
        <v>13</v>
      </c>
      <c r="H222" s="2">
        <f t="shared" si="107"/>
        <v>3.8011695906432746E-2</v>
      </c>
      <c r="I222" s="8"/>
      <c r="J222" s="2">
        <f t="shared" si="94"/>
        <v>0.47953216374269003</v>
      </c>
      <c r="K222" s="2">
        <f t="shared" si="95"/>
        <v>0.51754385964912286</v>
      </c>
      <c r="L222" s="2">
        <f t="shared" si="96"/>
        <v>0</v>
      </c>
      <c r="M222" s="2">
        <f t="shared" si="97"/>
        <v>2.9239766081871066E-3</v>
      </c>
      <c r="N222" s="55">
        <v>164</v>
      </c>
      <c r="O222" s="55">
        <v>177</v>
      </c>
      <c r="T222" s="59"/>
      <c r="X222" s="55">
        <f t="shared" si="90"/>
        <v>0</v>
      </c>
      <c r="Y222" s="55">
        <v>1</v>
      </c>
      <c r="Z222" s="55">
        <v>0</v>
      </c>
      <c r="AA222" s="55"/>
      <c r="AB222" s="55"/>
      <c r="AG222" t="str">
        <f t="shared" si="91"/>
        <v>Islesboro</v>
      </c>
      <c r="AH222" t="s">
        <v>119</v>
      </c>
      <c r="AI222">
        <v>2</v>
      </c>
      <c r="AK222">
        <v>2</v>
      </c>
      <c r="AL222" s="95">
        <v>23</v>
      </c>
      <c r="AM222" s="97">
        <v>27</v>
      </c>
      <c r="AN222" s="97">
        <v>35</v>
      </c>
      <c r="AO222" s="100">
        <v>35240</v>
      </c>
      <c r="AP222" s="100">
        <f t="shared" si="88"/>
        <v>23027</v>
      </c>
      <c r="AQ222" t="s">
        <v>298</v>
      </c>
      <c r="AR222">
        <f t="shared" si="89"/>
        <v>2335240</v>
      </c>
      <c r="AS222" s="1">
        <v>6</v>
      </c>
      <c r="AU222" s="1"/>
      <c r="AW222" s="55">
        <v>1</v>
      </c>
      <c r="AX222" s="124"/>
    </row>
    <row r="223" spans="1:50" ht="13" hidden="1" customHeight="1" outlineLevel="1">
      <c r="A223" t="s">
        <v>449</v>
      </c>
      <c r="B223" s="9" t="s">
        <v>2133</v>
      </c>
      <c r="C223" s="1">
        <f t="shared" si="92"/>
        <v>466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 t="shared" si="93"/>
        <v>0</v>
      </c>
      <c r="G223" s="1">
        <f t="shared" si="106"/>
        <v>334</v>
      </c>
      <c r="H223" s="2">
        <f t="shared" si="107"/>
        <v>0.71673819742489275</v>
      </c>
      <c r="I223" s="8"/>
      <c r="J223" s="2">
        <f t="shared" si="94"/>
        <v>0.14163090128755365</v>
      </c>
      <c r="K223" s="2">
        <f t="shared" si="95"/>
        <v>0.85836909871244638</v>
      </c>
      <c r="L223" s="2">
        <f t="shared" si="96"/>
        <v>0</v>
      </c>
      <c r="M223" s="2">
        <f t="shared" si="97"/>
        <v>0</v>
      </c>
      <c r="N223" s="55">
        <v>66</v>
      </c>
      <c r="O223" s="55">
        <v>400</v>
      </c>
      <c r="T223" s="59"/>
      <c r="X223" s="55">
        <f t="shared" si="90"/>
        <v>0</v>
      </c>
      <c r="Y223" s="55">
        <v>0</v>
      </c>
      <c r="Z223" s="55">
        <v>0</v>
      </c>
      <c r="AA223" s="55"/>
      <c r="AB223" s="55"/>
      <c r="AG223" t="str">
        <f t="shared" si="91"/>
        <v>Jackman</v>
      </c>
      <c r="AH223" t="s">
        <v>1816</v>
      </c>
      <c r="AI223">
        <v>2</v>
      </c>
      <c r="AK223">
        <v>2</v>
      </c>
      <c r="AL223" s="95">
        <v>23</v>
      </c>
      <c r="AM223" s="97">
        <v>25</v>
      </c>
      <c r="AN223" s="97">
        <v>80</v>
      </c>
      <c r="AO223" s="100">
        <v>35345</v>
      </c>
      <c r="AP223" s="100">
        <f t="shared" si="88"/>
        <v>23025</v>
      </c>
      <c r="AQ223" t="s">
        <v>298</v>
      </c>
      <c r="AR223">
        <f t="shared" si="89"/>
        <v>2335345</v>
      </c>
      <c r="AS223" s="1">
        <v>16</v>
      </c>
      <c r="AU223" s="1"/>
      <c r="AW223" s="55">
        <v>0</v>
      </c>
      <c r="AX223" s="124"/>
    </row>
    <row r="224" spans="1:50" ht="13" hidden="1" customHeight="1" outlineLevel="1">
      <c r="A224" t="s">
        <v>2196</v>
      </c>
      <c r="B224" s="9" t="s">
        <v>2133</v>
      </c>
      <c r="C224" s="1">
        <f t="shared" si="92"/>
        <v>257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 t="shared" si="93"/>
        <v>0</v>
      </c>
      <c r="G224" s="1">
        <f t="shared" si="106"/>
        <v>113</v>
      </c>
      <c r="H224" s="2">
        <f t="shared" si="107"/>
        <v>0.43968871595330739</v>
      </c>
      <c r="I224" s="8"/>
      <c r="J224" s="2">
        <f t="shared" si="94"/>
        <v>0.27626459143968873</v>
      </c>
      <c r="K224" s="2">
        <f t="shared" si="95"/>
        <v>0.71595330739299612</v>
      </c>
      <c r="L224" s="2">
        <f t="shared" si="96"/>
        <v>0</v>
      </c>
      <c r="M224" s="2">
        <f t="shared" si="97"/>
        <v>7.7821011673151474E-3</v>
      </c>
      <c r="N224" s="55">
        <v>71</v>
      </c>
      <c r="O224" s="55">
        <v>184</v>
      </c>
      <c r="T224" s="59"/>
      <c r="X224" s="55">
        <f t="shared" si="90"/>
        <v>0</v>
      </c>
      <c r="Y224" s="55">
        <v>2</v>
      </c>
      <c r="Z224" s="55">
        <v>0</v>
      </c>
      <c r="AA224" s="55"/>
      <c r="AB224" s="55"/>
      <c r="AG224" t="str">
        <f t="shared" si="91"/>
        <v>Jackson</v>
      </c>
      <c r="AH224" t="s">
        <v>119</v>
      </c>
      <c r="AI224">
        <v>2</v>
      </c>
      <c r="AK224">
        <v>2</v>
      </c>
      <c r="AL224" s="95">
        <v>23</v>
      </c>
      <c r="AM224" s="97">
        <v>27</v>
      </c>
      <c r="AN224" s="97">
        <v>40</v>
      </c>
      <c r="AO224" s="100">
        <v>35450</v>
      </c>
      <c r="AP224" s="100">
        <f t="shared" si="88"/>
        <v>23027</v>
      </c>
      <c r="AQ224" t="s">
        <v>298</v>
      </c>
      <c r="AR224">
        <f t="shared" si="89"/>
        <v>2335450</v>
      </c>
      <c r="AS224" s="1">
        <v>2</v>
      </c>
      <c r="AU224" s="1"/>
      <c r="AW224" s="55">
        <v>2</v>
      </c>
      <c r="AX224" s="124"/>
    </row>
    <row r="225" spans="1:50" ht="13" hidden="1" customHeight="1" outlineLevel="1">
      <c r="A225" t="s">
        <v>1354</v>
      </c>
      <c r="B225" s="9" t="s">
        <v>2133</v>
      </c>
      <c r="C225" s="1">
        <f t="shared" si="92"/>
        <v>2224</v>
      </c>
      <c r="D225" s="7">
        <f>IF(N225&gt;0, RANK(N225,(N225:P225,Q225:AE225)),0)</f>
        <v>2</v>
      </c>
      <c r="E225" s="7">
        <f>IF(O225&gt;0,RANK(O225,(N225:P225,Q225:AE225)),0)</f>
        <v>1</v>
      </c>
      <c r="F225" s="7">
        <f t="shared" si="93"/>
        <v>0</v>
      </c>
      <c r="G225" s="1">
        <f t="shared" si="106"/>
        <v>652</v>
      </c>
      <c r="H225" s="2">
        <f t="shared" si="107"/>
        <v>0.29316546762589929</v>
      </c>
      <c r="I225" s="8"/>
      <c r="J225" s="2">
        <f t="shared" si="94"/>
        <v>0.35341726618705038</v>
      </c>
      <c r="K225" s="2">
        <f t="shared" si="95"/>
        <v>0.64658273381294962</v>
      </c>
      <c r="L225" s="2">
        <f t="shared" si="96"/>
        <v>0</v>
      </c>
      <c r="M225" s="2">
        <f t="shared" si="97"/>
        <v>0</v>
      </c>
      <c r="N225" s="55">
        <v>786</v>
      </c>
      <c r="O225" s="55">
        <v>1438</v>
      </c>
      <c r="T225" s="59"/>
      <c r="X225" s="55">
        <f t="shared" si="90"/>
        <v>0</v>
      </c>
      <c r="Y225" s="55">
        <v>0</v>
      </c>
      <c r="Z225" s="55">
        <v>0</v>
      </c>
      <c r="AA225" s="55"/>
      <c r="AB225" s="55"/>
      <c r="AG225" t="str">
        <f t="shared" si="91"/>
        <v>Jay</v>
      </c>
      <c r="AH225" t="s">
        <v>2389</v>
      </c>
      <c r="AI225">
        <v>2</v>
      </c>
      <c r="AK225">
        <v>2</v>
      </c>
      <c r="AL225" s="95">
        <v>23</v>
      </c>
      <c r="AM225" s="97">
        <v>7</v>
      </c>
      <c r="AN225" s="97">
        <v>45</v>
      </c>
      <c r="AO225" s="100">
        <v>35625</v>
      </c>
      <c r="AP225" s="100">
        <f t="shared" si="88"/>
        <v>23007</v>
      </c>
      <c r="AQ225" t="s">
        <v>298</v>
      </c>
      <c r="AR225">
        <f t="shared" si="89"/>
        <v>2335625</v>
      </c>
      <c r="AS225" s="1">
        <v>35</v>
      </c>
      <c r="AU225" s="1"/>
      <c r="AW225" s="55">
        <v>0</v>
      </c>
      <c r="AX225" s="124"/>
    </row>
    <row r="226" spans="1:50" ht="13" hidden="1" customHeight="1" outlineLevel="1">
      <c r="A226" t="s">
        <v>1268</v>
      </c>
      <c r="B226" s="9" t="s">
        <v>2133</v>
      </c>
      <c r="C226" s="1">
        <f t="shared" si="92"/>
        <v>1314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 t="shared" si="93"/>
        <v>0</v>
      </c>
      <c r="G226" s="1">
        <f t="shared" si="106"/>
        <v>649</v>
      </c>
      <c r="H226" s="2">
        <f t="shared" si="107"/>
        <v>0.4939117199391172</v>
      </c>
      <c r="I226" s="8"/>
      <c r="J226" s="2">
        <f t="shared" si="94"/>
        <v>0.25266362252663621</v>
      </c>
      <c r="K226" s="2">
        <f t="shared" si="95"/>
        <v>0.74657534246575341</v>
      </c>
      <c r="L226" s="2">
        <f t="shared" si="96"/>
        <v>0</v>
      </c>
      <c r="M226" s="2">
        <f t="shared" si="97"/>
        <v>7.6103500761037779E-4</v>
      </c>
      <c r="N226" s="55">
        <v>332</v>
      </c>
      <c r="O226" s="55">
        <v>981</v>
      </c>
      <c r="T226" s="59"/>
      <c r="X226" s="55">
        <f t="shared" si="90"/>
        <v>0</v>
      </c>
      <c r="Y226" s="55">
        <v>1</v>
      </c>
      <c r="Z226" s="55">
        <v>0</v>
      </c>
      <c r="AA226" s="55"/>
      <c r="AB226" s="55"/>
      <c r="AG226" t="str">
        <f t="shared" si="91"/>
        <v>Jefferson</v>
      </c>
      <c r="AH226" t="s">
        <v>181</v>
      </c>
      <c r="AI226">
        <v>1</v>
      </c>
      <c r="AK226">
        <v>2</v>
      </c>
      <c r="AL226" s="95">
        <v>23</v>
      </c>
      <c r="AM226" s="97">
        <v>15</v>
      </c>
      <c r="AN226" s="97">
        <v>50</v>
      </c>
      <c r="AO226" s="100">
        <v>35695</v>
      </c>
      <c r="AP226" s="100">
        <f t="shared" si="88"/>
        <v>23015</v>
      </c>
      <c r="AQ226" t="s">
        <v>298</v>
      </c>
      <c r="AR226">
        <f t="shared" si="89"/>
        <v>2335695</v>
      </c>
      <c r="AS226" s="1">
        <v>26</v>
      </c>
      <c r="AU226" s="1"/>
      <c r="AW226" s="55">
        <v>1</v>
      </c>
      <c r="AX226" s="124"/>
    </row>
    <row r="227" spans="1:50" ht="13" hidden="1" customHeight="1" outlineLevel="1">
      <c r="A227" t="s">
        <v>793</v>
      </c>
      <c r="B227" s="9" t="s">
        <v>2133</v>
      </c>
      <c r="C227" s="1">
        <f t="shared" si="92"/>
        <v>276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 t="shared" si="93"/>
        <v>0</v>
      </c>
      <c r="G227" s="1">
        <f t="shared" si="106"/>
        <v>100</v>
      </c>
      <c r="H227" s="2">
        <f t="shared" si="107"/>
        <v>0.36231884057971014</v>
      </c>
      <c r="I227" s="8"/>
      <c r="J227" s="2">
        <f t="shared" si="94"/>
        <v>0.3188405797101449</v>
      </c>
      <c r="K227" s="2">
        <f t="shared" si="95"/>
        <v>0.6811594202898551</v>
      </c>
      <c r="L227" s="2">
        <f t="shared" si="96"/>
        <v>0</v>
      </c>
      <c r="M227" s="2">
        <f t="shared" si="97"/>
        <v>0</v>
      </c>
      <c r="N227" s="55">
        <v>88</v>
      </c>
      <c r="O227" s="55">
        <v>188</v>
      </c>
      <c r="T227" s="59"/>
      <c r="X227" s="55">
        <f t="shared" si="90"/>
        <v>0</v>
      </c>
      <c r="Y227" s="55">
        <v>0</v>
      </c>
      <c r="Z227" s="55">
        <v>0</v>
      </c>
      <c r="AA227" s="55"/>
      <c r="AB227" s="55"/>
      <c r="AG227" t="str">
        <f t="shared" si="91"/>
        <v>Jonesboro</v>
      </c>
      <c r="AH227" t="s">
        <v>1864</v>
      </c>
      <c r="AI227">
        <v>2</v>
      </c>
      <c r="AK227">
        <v>2</v>
      </c>
      <c r="AL227" s="95">
        <v>23</v>
      </c>
      <c r="AM227" s="97">
        <v>29</v>
      </c>
      <c r="AN227" s="97">
        <v>115</v>
      </c>
      <c r="AO227" s="100">
        <v>35905</v>
      </c>
      <c r="AP227" s="100">
        <f t="shared" si="88"/>
        <v>23029</v>
      </c>
      <c r="AQ227" t="s">
        <v>298</v>
      </c>
      <c r="AR227">
        <f t="shared" si="89"/>
        <v>2335905</v>
      </c>
      <c r="AS227" s="1">
        <v>6</v>
      </c>
      <c r="AU227" s="1"/>
      <c r="AW227" s="55">
        <v>0</v>
      </c>
      <c r="AX227" s="124"/>
    </row>
    <row r="228" spans="1:50" ht="13" hidden="1" customHeight="1" outlineLevel="1">
      <c r="A228" t="s">
        <v>84</v>
      </c>
      <c r="B228" s="9" t="s">
        <v>2133</v>
      </c>
      <c r="C228" s="1">
        <f t="shared" si="92"/>
        <v>531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 t="shared" si="93"/>
        <v>0</v>
      </c>
      <c r="G228" s="1">
        <f t="shared" si="106"/>
        <v>240</v>
      </c>
      <c r="H228" s="2">
        <f t="shared" si="107"/>
        <v>0.4519774011299435</v>
      </c>
      <c r="I228" s="8"/>
      <c r="J228" s="2">
        <f t="shared" si="94"/>
        <v>0.2711864406779661</v>
      </c>
      <c r="K228" s="2">
        <f t="shared" si="95"/>
        <v>0.7231638418079096</v>
      </c>
      <c r="L228" s="2">
        <f t="shared" si="96"/>
        <v>0</v>
      </c>
      <c r="M228" s="2">
        <f t="shared" si="97"/>
        <v>5.6497175141243527E-3</v>
      </c>
      <c r="N228" s="55">
        <v>144</v>
      </c>
      <c r="O228" s="55">
        <v>384</v>
      </c>
      <c r="T228" s="59"/>
      <c r="X228" s="55">
        <f t="shared" si="90"/>
        <v>0</v>
      </c>
      <c r="Y228" s="55">
        <v>0</v>
      </c>
      <c r="Z228" s="55">
        <v>3</v>
      </c>
      <c r="AA228" s="55"/>
      <c r="AB228" s="55"/>
      <c r="AG228" t="str">
        <f t="shared" si="91"/>
        <v>Jonesport</v>
      </c>
      <c r="AH228" t="s">
        <v>1864</v>
      </c>
      <c r="AI228">
        <v>2</v>
      </c>
      <c r="AK228">
        <v>2</v>
      </c>
      <c r="AL228" s="95">
        <v>23</v>
      </c>
      <c r="AM228" s="97">
        <v>29</v>
      </c>
      <c r="AN228" s="97">
        <v>120</v>
      </c>
      <c r="AO228" s="100">
        <v>36010</v>
      </c>
      <c r="AP228" s="100">
        <f t="shared" si="88"/>
        <v>23029</v>
      </c>
      <c r="AQ228" t="s">
        <v>298</v>
      </c>
      <c r="AR228">
        <f t="shared" si="89"/>
        <v>2336010</v>
      </c>
      <c r="AS228" s="1">
        <v>10</v>
      </c>
      <c r="AU228" s="1"/>
      <c r="AW228" s="55">
        <v>3</v>
      </c>
      <c r="AX228" s="124"/>
    </row>
    <row r="229" spans="1:50" ht="13" hidden="1" customHeight="1" outlineLevel="1">
      <c r="A229" t="s">
        <v>2273</v>
      </c>
      <c r="B229" s="9" t="s">
        <v>2133</v>
      </c>
      <c r="C229" s="1">
        <f t="shared" si="92"/>
        <v>515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 t="shared" si="93"/>
        <v>0</v>
      </c>
      <c r="G229" s="1">
        <f t="shared" si="106"/>
        <v>323</v>
      </c>
      <c r="H229" s="2">
        <f t="shared" si="107"/>
        <v>0.62718446601941746</v>
      </c>
      <c r="I229" s="8"/>
      <c r="J229" s="2">
        <f t="shared" si="94"/>
        <v>0.18640776699029127</v>
      </c>
      <c r="K229" s="2">
        <f t="shared" si="95"/>
        <v>0.81359223300970873</v>
      </c>
      <c r="L229" s="2">
        <f t="shared" si="96"/>
        <v>0</v>
      </c>
      <c r="M229" s="2">
        <f t="shared" si="97"/>
        <v>0</v>
      </c>
      <c r="N229" s="55">
        <v>96</v>
      </c>
      <c r="O229" s="55">
        <v>419</v>
      </c>
      <c r="T229" s="59"/>
      <c r="X229" s="55">
        <f t="shared" si="90"/>
        <v>0</v>
      </c>
      <c r="Y229" s="55">
        <v>0</v>
      </c>
      <c r="Z229" s="55">
        <v>0</v>
      </c>
      <c r="AA229" s="55"/>
      <c r="AB229" s="55"/>
      <c r="AG229" t="str">
        <f t="shared" si="91"/>
        <v>Kenduskeag</v>
      </c>
      <c r="AH229" t="s">
        <v>1379</v>
      </c>
      <c r="AI229">
        <v>2</v>
      </c>
      <c r="AK229">
        <v>2</v>
      </c>
      <c r="AL229" s="95">
        <v>23</v>
      </c>
      <c r="AM229" s="97">
        <v>19</v>
      </c>
      <c r="AN229" s="97">
        <v>165</v>
      </c>
      <c r="AO229" s="100">
        <v>36325</v>
      </c>
      <c r="AP229" s="100">
        <f t="shared" si="88"/>
        <v>23019</v>
      </c>
      <c r="AQ229" t="s">
        <v>298</v>
      </c>
      <c r="AR229">
        <f t="shared" si="89"/>
        <v>2336325</v>
      </c>
      <c r="AS229" s="1">
        <v>16</v>
      </c>
      <c r="AU229" s="1"/>
      <c r="AW229" s="55">
        <v>0</v>
      </c>
      <c r="AX229" s="124"/>
    </row>
    <row r="230" spans="1:50" ht="13" hidden="1" customHeight="1" outlineLevel="1">
      <c r="A230" t="s">
        <v>1115</v>
      </c>
      <c r="B230" s="9" t="s">
        <v>2133</v>
      </c>
      <c r="C230" s="1">
        <f t="shared" si="92"/>
        <v>5919</v>
      </c>
      <c r="D230" s="7">
        <f>IF(N230&gt;0, RANK(N230,(N230:P230,Q230:AE230)),0)</f>
        <v>2</v>
      </c>
      <c r="E230" s="7">
        <f>IF(O230&gt;0,RANK(O230,(N230:P230,Q230:AE230)),0)</f>
        <v>1</v>
      </c>
      <c r="F230" s="7">
        <f t="shared" si="93"/>
        <v>0</v>
      </c>
      <c r="G230" s="1">
        <f t="shared" si="106"/>
        <v>2039</v>
      </c>
      <c r="H230" s="2">
        <f t="shared" si="107"/>
        <v>0.34448386551782395</v>
      </c>
      <c r="I230" s="8"/>
      <c r="J230" s="2">
        <f t="shared" si="94"/>
        <v>0.32775806724108802</v>
      </c>
      <c r="K230" s="2">
        <f t="shared" si="95"/>
        <v>0.67224193275891198</v>
      </c>
      <c r="L230" s="2">
        <f t="shared" si="96"/>
        <v>0</v>
      </c>
      <c r="M230" s="2">
        <f t="shared" si="97"/>
        <v>0</v>
      </c>
      <c r="N230" s="55">
        <v>1940</v>
      </c>
      <c r="O230" s="55">
        <v>3979</v>
      </c>
      <c r="T230" s="59"/>
      <c r="X230" s="55">
        <f t="shared" si="90"/>
        <v>0</v>
      </c>
      <c r="Y230" s="55">
        <v>0</v>
      </c>
      <c r="Z230" s="55">
        <v>0</v>
      </c>
      <c r="AA230" s="55"/>
      <c r="AB230" s="55"/>
      <c r="AG230" t="str">
        <f t="shared" si="91"/>
        <v>Kennebunk</v>
      </c>
      <c r="AH230" t="s">
        <v>740</v>
      </c>
      <c r="AI230">
        <v>1</v>
      </c>
      <c r="AK230">
        <v>2</v>
      </c>
      <c r="AL230" s="95">
        <v>23</v>
      </c>
      <c r="AM230" s="97">
        <v>31</v>
      </c>
      <c r="AN230" s="97">
        <v>55</v>
      </c>
      <c r="AO230" s="100">
        <v>36535</v>
      </c>
      <c r="AP230" s="100">
        <f t="shared" si="88"/>
        <v>23031</v>
      </c>
      <c r="AQ230" t="s">
        <v>298</v>
      </c>
      <c r="AR230">
        <f t="shared" si="89"/>
        <v>2336535</v>
      </c>
      <c r="AS230" s="1">
        <v>105</v>
      </c>
      <c r="AU230" s="1"/>
      <c r="AW230" s="55">
        <v>0</v>
      </c>
      <c r="AX230" s="124"/>
    </row>
    <row r="231" spans="1:50" ht="13" hidden="1" customHeight="1" outlineLevel="1">
      <c r="A231" t="s">
        <v>1376</v>
      </c>
      <c r="B231" s="9" t="s">
        <v>2133</v>
      </c>
      <c r="C231" s="1">
        <f t="shared" si="92"/>
        <v>2044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 t="shared" si="93"/>
        <v>0</v>
      </c>
      <c r="G231" s="1">
        <f t="shared" si="106"/>
        <v>820</v>
      </c>
      <c r="H231" s="2">
        <f t="shared" si="107"/>
        <v>0.40117416829745595</v>
      </c>
      <c r="I231" s="8"/>
      <c r="J231" s="2">
        <f t="shared" si="94"/>
        <v>0.299412915851272</v>
      </c>
      <c r="K231" s="2">
        <f t="shared" si="95"/>
        <v>0.70058708414872795</v>
      </c>
      <c r="L231" s="2">
        <f t="shared" si="96"/>
        <v>0</v>
      </c>
      <c r="M231" s="2">
        <f t="shared" si="97"/>
        <v>1.1102230246251565E-16</v>
      </c>
      <c r="N231" s="55">
        <v>612</v>
      </c>
      <c r="O231" s="55">
        <v>1432</v>
      </c>
      <c r="T231" s="59"/>
      <c r="X231" s="55">
        <f t="shared" si="90"/>
        <v>0</v>
      </c>
      <c r="Y231" s="55">
        <v>0</v>
      </c>
      <c r="Z231" s="55">
        <v>0</v>
      </c>
      <c r="AA231" s="55"/>
      <c r="AB231" s="55"/>
      <c r="AG231" t="str">
        <f t="shared" si="91"/>
        <v>Kennebunkport</v>
      </c>
      <c r="AH231" t="s">
        <v>740</v>
      </c>
      <c r="AI231">
        <v>1</v>
      </c>
      <c r="AK231">
        <v>2</v>
      </c>
      <c r="AL231" s="95">
        <v>23</v>
      </c>
      <c r="AM231" s="97">
        <v>31</v>
      </c>
      <c r="AN231" s="97">
        <v>60</v>
      </c>
      <c r="AO231" s="100">
        <v>36745</v>
      </c>
      <c r="AP231" s="100">
        <f t="shared" si="88"/>
        <v>23031</v>
      </c>
      <c r="AQ231" t="s">
        <v>298</v>
      </c>
      <c r="AR231">
        <f t="shared" si="89"/>
        <v>2336745</v>
      </c>
      <c r="AS231" s="1">
        <v>39</v>
      </c>
      <c r="AU231" s="1"/>
      <c r="AW231" s="55">
        <v>0</v>
      </c>
      <c r="AX231" s="124"/>
    </row>
    <row r="232" spans="1:50" ht="13" hidden="1" customHeight="1" outlineLevel="1">
      <c r="A232" t="s">
        <v>1901</v>
      </c>
      <c r="B232" s="9" t="s">
        <v>2133</v>
      </c>
      <c r="C232" s="1">
        <f t="shared" si="92"/>
        <v>707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 t="shared" si="93"/>
        <v>0</v>
      </c>
      <c r="G232" s="1">
        <f t="shared" si="106"/>
        <v>327</v>
      </c>
      <c r="H232" s="2">
        <f t="shared" si="107"/>
        <v>0.4625176803394625</v>
      </c>
      <c r="I232" s="8"/>
      <c r="J232" s="2">
        <f t="shared" si="94"/>
        <v>0.26874115983026875</v>
      </c>
      <c r="K232" s="2">
        <f t="shared" si="95"/>
        <v>0.73125884016973131</v>
      </c>
      <c r="L232" s="2">
        <f t="shared" si="96"/>
        <v>0</v>
      </c>
      <c r="M232" s="2">
        <f t="shared" si="97"/>
        <v>0</v>
      </c>
      <c r="N232" s="55">
        <v>190</v>
      </c>
      <c r="O232" s="55">
        <v>517</v>
      </c>
      <c r="T232" s="59"/>
      <c r="X232" s="55">
        <f t="shared" si="90"/>
        <v>0</v>
      </c>
      <c r="Y232" s="55">
        <v>0</v>
      </c>
      <c r="Z232" s="55">
        <v>0</v>
      </c>
      <c r="AA232" s="55"/>
      <c r="AB232" s="55"/>
      <c r="AG232" t="str">
        <f t="shared" si="91"/>
        <v>Kingfield</v>
      </c>
      <c r="AH232" t="s">
        <v>2389</v>
      </c>
      <c r="AI232">
        <v>2</v>
      </c>
      <c r="AK232">
        <v>2</v>
      </c>
      <c r="AL232" s="95">
        <v>23</v>
      </c>
      <c r="AM232" s="97">
        <v>7</v>
      </c>
      <c r="AN232" s="97">
        <v>50</v>
      </c>
      <c r="AO232" s="100">
        <v>37025</v>
      </c>
      <c r="AP232" s="100">
        <f t="shared" si="88"/>
        <v>23007</v>
      </c>
      <c r="AQ232" t="s">
        <v>298</v>
      </c>
      <c r="AR232">
        <f t="shared" si="89"/>
        <v>2337025</v>
      </c>
      <c r="AS232" s="1">
        <v>14</v>
      </c>
      <c r="AU232" s="1"/>
      <c r="AW232" s="55">
        <v>0</v>
      </c>
      <c r="AX232" s="124"/>
    </row>
    <row r="233" spans="1:50" ht="13" hidden="1" customHeight="1" outlineLevel="1">
      <c r="A233" t="s">
        <v>2028</v>
      </c>
      <c r="B233" s="9" t="s">
        <v>2133</v>
      </c>
      <c r="C233" s="1">
        <f t="shared" si="92"/>
        <v>62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 t="shared" si="93"/>
        <v>0</v>
      </c>
      <c r="G233" s="1">
        <f t="shared" si="106"/>
        <v>30</v>
      </c>
      <c r="H233" s="2">
        <f t="shared" si="107"/>
        <v>0.4838709677419355</v>
      </c>
      <c r="I233" s="8"/>
      <c r="J233" s="2">
        <f t="shared" si="94"/>
        <v>0.24193548387096775</v>
      </c>
      <c r="K233" s="2">
        <f t="shared" si="95"/>
        <v>0.72580645161290325</v>
      </c>
      <c r="L233" s="2">
        <f t="shared" si="96"/>
        <v>0</v>
      </c>
      <c r="M233" s="2">
        <f t="shared" si="97"/>
        <v>3.2258064516129004E-2</v>
      </c>
      <c r="N233" s="55">
        <v>15</v>
      </c>
      <c r="O233" s="55">
        <v>45</v>
      </c>
      <c r="T233" s="59"/>
      <c r="X233" s="55">
        <f t="shared" si="90"/>
        <v>0</v>
      </c>
      <c r="Y233" s="55">
        <v>2</v>
      </c>
      <c r="Z233" s="55">
        <v>0</v>
      </c>
      <c r="AA233" s="55"/>
      <c r="AB233" s="55"/>
      <c r="AG233" t="str">
        <f>A233</f>
        <v>Kingman</v>
      </c>
      <c r="AH233" t="s">
        <v>1379</v>
      </c>
      <c r="AI233">
        <v>2</v>
      </c>
      <c r="AK233">
        <v>2</v>
      </c>
      <c r="AL233" s="95">
        <v>23</v>
      </c>
      <c r="AM233" s="97">
        <v>19</v>
      </c>
      <c r="AN233" s="97">
        <v>167</v>
      </c>
      <c r="AO233" s="100">
        <v>37075</v>
      </c>
      <c r="AP233" s="100">
        <f t="shared" si="88"/>
        <v>23019</v>
      </c>
      <c r="AQ233" t="s">
        <v>2361</v>
      </c>
      <c r="AR233">
        <f t="shared" si="89"/>
        <v>2337075</v>
      </c>
      <c r="AS233" s="1">
        <v>0</v>
      </c>
      <c r="AU233" s="1"/>
      <c r="AW233" s="55">
        <v>2</v>
      </c>
      <c r="AX233" s="124"/>
    </row>
    <row r="234" spans="1:50" ht="13" hidden="1" customHeight="1" outlineLevel="1">
      <c r="A234" t="s">
        <v>2559</v>
      </c>
      <c r="B234" s="9" t="s">
        <v>2133</v>
      </c>
      <c r="C234" s="1">
        <f t="shared" si="92"/>
        <v>15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 t="shared" si="93"/>
        <v>0</v>
      </c>
      <c r="G234" s="1">
        <f t="shared" si="106"/>
        <v>5</v>
      </c>
      <c r="H234" s="2">
        <f t="shared" si="107"/>
        <v>0.33333333333333331</v>
      </c>
      <c r="I234" s="8"/>
      <c r="J234" s="2">
        <f t="shared" si="94"/>
        <v>0.33333333333333331</v>
      </c>
      <c r="K234" s="2">
        <f t="shared" si="95"/>
        <v>0.66666666666666663</v>
      </c>
      <c r="L234" s="2">
        <f t="shared" si="96"/>
        <v>0</v>
      </c>
      <c r="M234" s="2">
        <f t="shared" si="97"/>
        <v>1.1102230246251565E-16</v>
      </c>
      <c r="N234" s="55">
        <v>5</v>
      </c>
      <c r="O234" s="55">
        <v>10</v>
      </c>
      <c r="T234" s="59"/>
      <c r="X234" s="55">
        <f t="shared" si="90"/>
        <v>0</v>
      </c>
      <c r="Y234" s="55">
        <v>0</v>
      </c>
      <c r="Z234" s="55">
        <v>0</v>
      </c>
      <c r="AA234" s="55"/>
      <c r="AB234" s="55"/>
      <c r="AG234" t="str">
        <f t="shared" si="91"/>
        <v>Kingsbury</v>
      </c>
      <c r="AH234" t="s">
        <v>661</v>
      </c>
      <c r="AI234">
        <v>2</v>
      </c>
      <c r="AK234">
        <v>2</v>
      </c>
      <c r="AL234" s="95">
        <v>23</v>
      </c>
      <c r="AM234" s="97">
        <v>21</v>
      </c>
      <c r="AN234" s="97">
        <v>55</v>
      </c>
      <c r="AO234" s="100">
        <v>37095</v>
      </c>
      <c r="AP234" s="100">
        <f t="shared" si="88"/>
        <v>23021</v>
      </c>
      <c r="AQ234" t="s">
        <v>15</v>
      </c>
      <c r="AR234">
        <f t="shared" si="89"/>
        <v>2337095</v>
      </c>
      <c r="AS234" s="1">
        <v>0</v>
      </c>
      <c r="AU234" s="1"/>
      <c r="AW234" s="55">
        <v>0</v>
      </c>
      <c r="AX234" s="124"/>
    </row>
    <row r="235" spans="1:50" ht="13" hidden="1" customHeight="1" outlineLevel="1">
      <c r="A235" t="s">
        <v>2274</v>
      </c>
      <c r="B235" s="9" t="s">
        <v>2133</v>
      </c>
      <c r="C235" s="1">
        <f t="shared" si="92"/>
        <v>3907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 t="shared" si="93"/>
        <v>0</v>
      </c>
      <c r="G235" s="1">
        <f t="shared" si="106"/>
        <v>763</v>
      </c>
      <c r="H235" s="2">
        <f t="shared" si="107"/>
        <v>0.19529050422318914</v>
      </c>
      <c r="I235" s="8"/>
      <c r="J235" s="2">
        <f t="shared" si="94"/>
        <v>0.40235474788840542</v>
      </c>
      <c r="K235" s="2">
        <f t="shared" si="95"/>
        <v>0.59764525211159458</v>
      </c>
      <c r="L235" s="2">
        <f t="shared" si="96"/>
        <v>0</v>
      </c>
      <c r="M235" s="2">
        <f t="shared" si="97"/>
        <v>0</v>
      </c>
      <c r="N235" s="55">
        <v>1572</v>
      </c>
      <c r="O235" s="55">
        <v>2335</v>
      </c>
      <c r="T235" s="59"/>
      <c r="X235" s="55">
        <f t="shared" si="90"/>
        <v>0</v>
      </c>
      <c r="Y235" s="55">
        <v>0</v>
      </c>
      <c r="Z235" s="55">
        <v>0</v>
      </c>
      <c r="AA235" s="55"/>
      <c r="AB235" s="55"/>
      <c r="AG235" t="str">
        <f t="shared" si="91"/>
        <v>Kittery</v>
      </c>
      <c r="AH235" t="s">
        <v>740</v>
      </c>
      <c r="AI235">
        <v>1</v>
      </c>
      <c r="AK235">
        <v>2</v>
      </c>
      <c r="AL235" s="95">
        <v>23</v>
      </c>
      <c r="AM235" s="97">
        <v>31</v>
      </c>
      <c r="AN235" s="97">
        <v>65</v>
      </c>
      <c r="AO235" s="100">
        <v>37270</v>
      </c>
      <c r="AP235" s="100">
        <f t="shared" si="88"/>
        <v>23031</v>
      </c>
      <c r="AQ235" t="s">
        <v>298</v>
      </c>
      <c r="AR235">
        <f t="shared" si="89"/>
        <v>2337270</v>
      </c>
      <c r="AS235" s="1">
        <v>83</v>
      </c>
      <c r="AU235" s="1"/>
      <c r="AW235" s="55">
        <v>0</v>
      </c>
      <c r="AX235" s="124"/>
    </row>
    <row r="236" spans="1:50" ht="13" hidden="1" customHeight="1" outlineLevel="1">
      <c r="A236" t="s">
        <v>2526</v>
      </c>
      <c r="B236" s="9" t="s">
        <v>2133</v>
      </c>
      <c r="C236" s="1">
        <f t="shared" si="92"/>
        <v>344</v>
      </c>
      <c r="D236" s="7">
        <f>IF(N236&gt;0, RANK(N236,(N236:P236,Q236:AE236)),0)</f>
        <v>2</v>
      </c>
      <c r="E236" s="7">
        <f>IF(O236&gt;0,RANK(O236,(N236:P236,Q236:AE236)),0)</f>
        <v>1</v>
      </c>
      <c r="F236" s="7">
        <f t="shared" si="93"/>
        <v>0</v>
      </c>
      <c r="G236" s="1">
        <f t="shared" si="106"/>
        <v>166</v>
      </c>
      <c r="H236" s="2">
        <f t="shared" si="107"/>
        <v>0.48255813953488375</v>
      </c>
      <c r="I236" s="8"/>
      <c r="J236" s="2">
        <f t="shared" si="94"/>
        <v>0.25872093023255816</v>
      </c>
      <c r="K236" s="2">
        <f t="shared" si="95"/>
        <v>0.74127906976744184</v>
      </c>
      <c r="L236" s="2">
        <f t="shared" si="96"/>
        <v>0</v>
      </c>
      <c r="M236" s="2">
        <f t="shared" si="97"/>
        <v>0</v>
      </c>
      <c r="N236" s="55">
        <v>89</v>
      </c>
      <c r="O236" s="55">
        <v>255</v>
      </c>
      <c r="T236" s="59"/>
      <c r="X236" s="55">
        <f t="shared" si="90"/>
        <v>0</v>
      </c>
      <c r="Y236" s="55">
        <v>0</v>
      </c>
      <c r="Z236" s="55">
        <v>0</v>
      </c>
      <c r="AA236" s="55"/>
      <c r="AB236" s="55"/>
      <c r="AG236" t="str">
        <f t="shared" si="91"/>
        <v>Knox</v>
      </c>
      <c r="AH236" t="s">
        <v>119</v>
      </c>
      <c r="AI236">
        <v>2</v>
      </c>
      <c r="AK236">
        <v>2</v>
      </c>
      <c r="AL236" s="95">
        <v>23</v>
      </c>
      <c r="AM236" s="97">
        <v>27</v>
      </c>
      <c r="AN236" s="97">
        <v>45</v>
      </c>
      <c r="AO236" s="100">
        <v>37585</v>
      </c>
      <c r="AP236" s="100">
        <f t="shared" si="88"/>
        <v>23027</v>
      </c>
      <c r="AQ236" t="s">
        <v>298</v>
      </c>
      <c r="AR236">
        <f t="shared" si="89"/>
        <v>2337585</v>
      </c>
      <c r="AS236" s="1">
        <v>9</v>
      </c>
      <c r="AU236" s="1"/>
      <c r="AW236" s="55">
        <v>0</v>
      </c>
      <c r="AX236" s="124"/>
    </row>
    <row r="237" spans="1:50" ht="13" hidden="1" customHeight="1" outlineLevel="1">
      <c r="A237" t="s">
        <v>1703</v>
      </c>
      <c r="B237" s="9" t="s">
        <v>2133</v>
      </c>
      <c r="C237" s="1">
        <f t="shared" si="92"/>
        <v>287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 t="shared" si="93"/>
        <v>0</v>
      </c>
      <c r="G237" s="1">
        <f t="shared" si="106"/>
        <v>139</v>
      </c>
      <c r="H237" s="2">
        <f t="shared" si="107"/>
        <v>0.48432055749128922</v>
      </c>
      <c r="I237" s="8"/>
      <c r="J237" s="2">
        <f t="shared" si="94"/>
        <v>0.25783972125435539</v>
      </c>
      <c r="K237" s="2">
        <f t="shared" si="95"/>
        <v>0.74216027874564461</v>
      </c>
      <c r="L237" s="2">
        <f t="shared" si="96"/>
        <v>0</v>
      </c>
      <c r="M237" s="2">
        <f t="shared" si="97"/>
        <v>0</v>
      </c>
      <c r="N237" s="55">
        <v>74</v>
      </c>
      <c r="O237" s="55">
        <v>213</v>
      </c>
      <c r="T237" s="59"/>
      <c r="X237" s="55">
        <f t="shared" si="90"/>
        <v>0</v>
      </c>
      <c r="Y237" s="55">
        <v>0</v>
      </c>
      <c r="Z237" s="55">
        <v>0</v>
      </c>
      <c r="AA237" s="55"/>
      <c r="AB237" s="55"/>
      <c r="AG237" t="str">
        <f t="shared" si="91"/>
        <v>Lagrange</v>
      </c>
      <c r="AH237" t="s">
        <v>1379</v>
      </c>
      <c r="AI237">
        <v>2</v>
      </c>
      <c r="AK237">
        <v>2</v>
      </c>
      <c r="AL237" s="95">
        <v>23</v>
      </c>
      <c r="AM237" s="97">
        <v>19</v>
      </c>
      <c r="AN237" s="97">
        <v>170</v>
      </c>
      <c r="AO237" s="100">
        <v>37760</v>
      </c>
      <c r="AP237" s="100">
        <f t="shared" si="88"/>
        <v>23019</v>
      </c>
      <c r="AQ237" t="s">
        <v>298</v>
      </c>
      <c r="AR237">
        <f t="shared" si="89"/>
        <v>2337760</v>
      </c>
      <c r="AS237" s="1">
        <v>10</v>
      </c>
      <c r="AU237" s="1"/>
      <c r="AW237" s="55">
        <v>0</v>
      </c>
      <c r="AX237" s="124"/>
    </row>
    <row r="238" spans="1:50" ht="13" hidden="1" customHeight="1" outlineLevel="1">
      <c r="A238" t="s">
        <v>2554</v>
      </c>
      <c r="B238" s="9" t="s">
        <v>2133</v>
      </c>
      <c r="C238" s="1">
        <f t="shared" si="92"/>
        <v>62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 t="shared" si="93"/>
        <v>0</v>
      </c>
      <c r="G238" s="1">
        <f t="shared" si="106"/>
        <v>30</v>
      </c>
      <c r="H238" s="2">
        <f t="shared" si="107"/>
        <v>0.4838709677419355</v>
      </c>
      <c r="I238" s="8"/>
      <c r="J238" s="2">
        <f t="shared" si="94"/>
        <v>0.25806451612903225</v>
      </c>
      <c r="K238" s="2">
        <f t="shared" si="95"/>
        <v>0.74193548387096775</v>
      </c>
      <c r="L238" s="2">
        <f t="shared" si="96"/>
        <v>0</v>
      </c>
      <c r="M238" s="2">
        <f t="shared" si="97"/>
        <v>0</v>
      </c>
      <c r="N238" s="55">
        <v>16</v>
      </c>
      <c r="O238" s="55">
        <v>46</v>
      </c>
      <c r="T238" s="59"/>
      <c r="X238" s="55">
        <f t="shared" si="90"/>
        <v>0</v>
      </c>
      <c r="Y238" s="55">
        <v>0</v>
      </c>
      <c r="Z238" s="55">
        <v>0</v>
      </c>
      <c r="AA238" s="55"/>
      <c r="AB238" s="55"/>
      <c r="AG238" t="str">
        <f t="shared" si="91"/>
        <v>Lake View</v>
      </c>
      <c r="AH238" t="s">
        <v>661</v>
      </c>
      <c r="AI238">
        <v>2</v>
      </c>
      <c r="AK238">
        <v>2</v>
      </c>
      <c r="AL238" s="95">
        <v>23</v>
      </c>
      <c r="AM238" s="97">
        <v>21</v>
      </c>
      <c r="AN238" s="97">
        <v>60</v>
      </c>
      <c r="AO238" s="100">
        <v>37970</v>
      </c>
      <c r="AP238" s="100">
        <f t="shared" si="88"/>
        <v>23021</v>
      </c>
      <c r="AQ238" t="s">
        <v>15</v>
      </c>
      <c r="AR238">
        <f t="shared" si="89"/>
        <v>2337970</v>
      </c>
      <c r="AS238" s="1">
        <v>0</v>
      </c>
      <c r="AU238" s="1"/>
      <c r="AW238" s="55">
        <v>0</v>
      </c>
      <c r="AX238" s="124"/>
    </row>
    <row r="239" spans="1:50" ht="13" hidden="1" customHeight="1" outlineLevel="1">
      <c r="A239" t="s">
        <v>436</v>
      </c>
      <c r="B239" s="9" t="s">
        <v>2133</v>
      </c>
      <c r="C239" s="1">
        <f t="shared" si="92"/>
        <v>61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 t="shared" si="93"/>
        <v>0</v>
      </c>
      <c r="G239" s="1">
        <f t="shared" si="106"/>
        <v>27</v>
      </c>
      <c r="H239" s="2">
        <f t="shared" si="107"/>
        <v>0.44262295081967212</v>
      </c>
      <c r="I239" s="8"/>
      <c r="J239" s="2">
        <f t="shared" si="94"/>
        <v>0.27868852459016391</v>
      </c>
      <c r="K239" s="2">
        <f t="shared" si="95"/>
        <v>0.72131147540983609</v>
      </c>
      <c r="L239" s="2">
        <f t="shared" si="96"/>
        <v>0</v>
      </c>
      <c r="M239" s="2">
        <f t="shared" si="97"/>
        <v>0</v>
      </c>
      <c r="N239" s="55">
        <v>17</v>
      </c>
      <c r="O239" s="55">
        <v>44</v>
      </c>
      <c r="T239" s="59"/>
      <c r="X239" s="55">
        <f t="shared" si="90"/>
        <v>0</v>
      </c>
      <c r="Y239" s="55">
        <v>0</v>
      </c>
      <c r="Z239" s="55">
        <v>0</v>
      </c>
      <c r="AA239" s="55"/>
      <c r="AB239" s="55"/>
      <c r="AG239" t="str">
        <f t="shared" si="91"/>
        <v>Lakeville</v>
      </c>
      <c r="AH239" t="s">
        <v>1379</v>
      </c>
      <c r="AI239">
        <v>2</v>
      </c>
      <c r="AK239">
        <v>2</v>
      </c>
      <c r="AL239" s="95">
        <v>23</v>
      </c>
      <c r="AM239" s="97">
        <v>19</v>
      </c>
      <c r="AN239" s="97">
        <v>175</v>
      </c>
      <c r="AO239" s="100">
        <v>38005</v>
      </c>
      <c r="AP239" s="100">
        <f t="shared" si="88"/>
        <v>23019</v>
      </c>
      <c r="AQ239" t="s">
        <v>298</v>
      </c>
      <c r="AR239">
        <f t="shared" si="89"/>
        <v>2338005</v>
      </c>
      <c r="AS239" s="1">
        <v>2</v>
      </c>
      <c r="AU239" s="1"/>
      <c r="AW239" s="55">
        <v>0</v>
      </c>
      <c r="AX239" s="124"/>
    </row>
    <row r="240" spans="1:50" ht="13" hidden="1" customHeight="1" outlineLevel="1">
      <c r="A240" t="s">
        <v>2277</v>
      </c>
      <c r="B240" s="9" t="s">
        <v>2133</v>
      </c>
      <c r="C240" s="1">
        <f t="shared" si="92"/>
        <v>928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 t="shared" si="93"/>
        <v>0</v>
      </c>
      <c r="G240" s="1">
        <f t="shared" si="106"/>
        <v>344</v>
      </c>
      <c r="H240" s="2">
        <f t="shared" si="107"/>
        <v>0.37068965517241381</v>
      </c>
      <c r="I240" s="8"/>
      <c r="J240" s="2">
        <f t="shared" si="94"/>
        <v>0.31465517241379309</v>
      </c>
      <c r="K240" s="2">
        <f t="shared" si="95"/>
        <v>0.68534482758620685</v>
      </c>
      <c r="L240" s="2">
        <f t="shared" si="96"/>
        <v>0</v>
      </c>
      <c r="M240" s="2">
        <f t="shared" si="97"/>
        <v>0</v>
      </c>
      <c r="N240" s="55">
        <v>292</v>
      </c>
      <c r="O240" s="55">
        <v>636</v>
      </c>
      <c r="T240" s="59"/>
      <c r="X240" s="55">
        <f t="shared" si="90"/>
        <v>0</v>
      </c>
      <c r="Y240" s="55">
        <v>0</v>
      </c>
      <c r="Z240" s="55">
        <v>0</v>
      </c>
      <c r="AA240" s="55"/>
      <c r="AB240" s="55"/>
      <c r="AG240" t="str">
        <f t="shared" si="91"/>
        <v>Lamoine</v>
      </c>
      <c r="AH240" t="s">
        <v>12</v>
      </c>
      <c r="AI240">
        <v>2</v>
      </c>
      <c r="AK240">
        <v>2</v>
      </c>
      <c r="AL240" s="95">
        <v>23</v>
      </c>
      <c r="AM240" s="97">
        <v>9</v>
      </c>
      <c r="AN240" s="97">
        <v>85</v>
      </c>
      <c r="AO240" s="100">
        <v>38180</v>
      </c>
      <c r="AP240" s="100">
        <f t="shared" si="88"/>
        <v>23009</v>
      </c>
      <c r="AQ240" t="s">
        <v>298</v>
      </c>
      <c r="AR240">
        <f t="shared" si="89"/>
        <v>2338180</v>
      </c>
      <c r="AS240" s="1">
        <v>10</v>
      </c>
      <c r="AU240" s="1"/>
      <c r="AW240" s="55">
        <v>0</v>
      </c>
      <c r="AX240" s="124"/>
    </row>
    <row r="241" spans="1:50" ht="13" hidden="1" customHeight="1" outlineLevel="1">
      <c r="A241" t="s">
        <v>762</v>
      </c>
      <c r="B241" s="9" t="s">
        <v>2133</v>
      </c>
      <c r="C241" s="1">
        <f t="shared" si="92"/>
        <v>2104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 t="shared" si="93"/>
        <v>0</v>
      </c>
      <c r="G241" s="1">
        <f t="shared" si="106"/>
        <v>1187</v>
      </c>
      <c r="H241" s="2">
        <f t="shared" si="107"/>
        <v>0.56416349809885935</v>
      </c>
      <c r="I241" s="8"/>
      <c r="J241" s="2">
        <f t="shared" si="94"/>
        <v>0.21768060836501901</v>
      </c>
      <c r="K241" s="2">
        <f t="shared" si="95"/>
        <v>0.78184410646387836</v>
      </c>
      <c r="L241" s="2">
        <f t="shared" si="96"/>
        <v>0</v>
      </c>
      <c r="M241" s="2">
        <f t="shared" si="97"/>
        <v>4.7528517110262403E-4</v>
      </c>
      <c r="N241" s="55">
        <v>458</v>
      </c>
      <c r="O241" s="55">
        <v>1645</v>
      </c>
      <c r="T241" s="59"/>
      <c r="X241" s="55">
        <f t="shared" si="90"/>
        <v>0</v>
      </c>
      <c r="Y241" s="55">
        <v>1</v>
      </c>
      <c r="Z241" s="55">
        <v>0</v>
      </c>
      <c r="AA241" s="55"/>
      <c r="AB241" s="55"/>
      <c r="AG241" t="str">
        <f t="shared" si="91"/>
        <v>Lebanon</v>
      </c>
      <c r="AH241" t="s">
        <v>740</v>
      </c>
      <c r="AI241">
        <v>1</v>
      </c>
      <c r="AK241">
        <v>2</v>
      </c>
      <c r="AL241" s="95">
        <v>23</v>
      </c>
      <c r="AM241" s="97">
        <v>31</v>
      </c>
      <c r="AN241" s="97">
        <v>70</v>
      </c>
      <c r="AO241" s="100">
        <v>38425</v>
      </c>
      <c r="AP241" s="100">
        <f t="shared" si="88"/>
        <v>23031</v>
      </c>
      <c r="AQ241" t="s">
        <v>298</v>
      </c>
      <c r="AR241">
        <f t="shared" si="89"/>
        <v>2338425</v>
      </c>
      <c r="AS241" s="1">
        <v>62</v>
      </c>
      <c r="AU241" s="1"/>
      <c r="AW241" s="55">
        <v>1</v>
      </c>
      <c r="AX241" s="124"/>
    </row>
    <row r="242" spans="1:50" ht="13" hidden="1" customHeight="1" outlineLevel="1">
      <c r="A242" t="s">
        <v>1579</v>
      </c>
      <c r="B242" s="9" t="s">
        <v>2133</v>
      </c>
      <c r="C242" s="1">
        <f t="shared" si="92"/>
        <v>417</v>
      </c>
      <c r="D242" s="7">
        <f>IF(N242&gt;0, RANK(N242,(N242:P242,Q242:AE242)),0)</f>
        <v>2</v>
      </c>
      <c r="E242" s="7">
        <f>IF(O242&gt;0,RANK(O242,(N242:P242,Q242:AE242)),0)</f>
        <v>1</v>
      </c>
      <c r="F242" s="7">
        <f t="shared" si="93"/>
        <v>0</v>
      </c>
      <c r="G242" s="1">
        <f t="shared" si="106"/>
        <v>277</v>
      </c>
      <c r="H242" s="2">
        <f t="shared" si="107"/>
        <v>0.66426858513189446</v>
      </c>
      <c r="I242" s="8"/>
      <c r="J242" s="2">
        <f t="shared" si="94"/>
        <v>0.16546762589928057</v>
      </c>
      <c r="K242" s="2">
        <f t="shared" si="95"/>
        <v>0.82973621103117501</v>
      </c>
      <c r="L242" s="2">
        <f t="shared" si="96"/>
        <v>0</v>
      </c>
      <c r="M242" s="2">
        <f t="shared" si="97"/>
        <v>4.7961630695444457E-3</v>
      </c>
      <c r="N242" s="55">
        <v>69</v>
      </c>
      <c r="O242" s="55">
        <v>346</v>
      </c>
      <c r="T242" s="59"/>
      <c r="X242" s="55">
        <f t="shared" si="90"/>
        <v>0</v>
      </c>
      <c r="Y242" s="55">
        <v>2</v>
      </c>
      <c r="Z242" s="55">
        <v>0</v>
      </c>
      <c r="AA242" s="55"/>
      <c r="AB242" s="55"/>
      <c r="AG242" t="str">
        <f t="shared" si="91"/>
        <v>Lee</v>
      </c>
      <c r="AH242" t="s">
        <v>1379</v>
      </c>
      <c r="AI242">
        <v>2</v>
      </c>
      <c r="AK242">
        <v>2</v>
      </c>
      <c r="AL242" s="95">
        <v>23</v>
      </c>
      <c r="AM242" s="97">
        <v>19</v>
      </c>
      <c r="AN242" s="97">
        <v>180</v>
      </c>
      <c r="AO242" s="100">
        <v>38530</v>
      </c>
      <c r="AP242" s="100">
        <f t="shared" si="88"/>
        <v>23019</v>
      </c>
      <c r="AQ242" t="s">
        <v>298</v>
      </c>
      <c r="AR242">
        <f t="shared" si="89"/>
        <v>2338530</v>
      </c>
      <c r="AS242" s="1">
        <v>16</v>
      </c>
      <c r="AU242" s="1"/>
      <c r="AW242" s="55">
        <v>2</v>
      </c>
      <c r="AX242" s="124"/>
    </row>
    <row r="243" spans="1:50" ht="13" hidden="1" customHeight="1" outlineLevel="1">
      <c r="A243" t="s">
        <v>2077</v>
      </c>
      <c r="B243" s="9" t="s">
        <v>2133</v>
      </c>
      <c r="C243" s="1">
        <f t="shared" si="92"/>
        <v>1052</v>
      </c>
      <c r="D243" s="7">
        <f>IF(N243&gt;0, RANK(N243,(N243:P243,Q243:AE243)),0)</f>
        <v>2</v>
      </c>
      <c r="E243" s="7">
        <f>IF(O243&gt;0,RANK(O243,(N243:P243,Q243:AE243)),0)</f>
        <v>1</v>
      </c>
      <c r="F243" s="7">
        <f t="shared" si="93"/>
        <v>0</v>
      </c>
      <c r="G243" s="1">
        <f t="shared" si="106"/>
        <v>526</v>
      </c>
      <c r="H243" s="2">
        <f t="shared" si="107"/>
        <v>0.5</v>
      </c>
      <c r="I243" s="8"/>
      <c r="J243" s="2">
        <f t="shared" si="94"/>
        <v>0.25</v>
      </c>
      <c r="K243" s="2">
        <f t="shared" si="95"/>
        <v>0.75</v>
      </c>
      <c r="L243" s="2">
        <f t="shared" si="96"/>
        <v>0</v>
      </c>
      <c r="M243" s="2">
        <f t="shared" si="97"/>
        <v>0</v>
      </c>
      <c r="N243" s="55">
        <v>263</v>
      </c>
      <c r="O243" s="55">
        <v>789</v>
      </c>
      <c r="T243" s="59"/>
      <c r="X243" s="55">
        <f t="shared" si="90"/>
        <v>0</v>
      </c>
      <c r="Y243" s="55">
        <v>0</v>
      </c>
      <c r="Z243" s="55">
        <v>0</v>
      </c>
      <c r="AA243" s="55"/>
      <c r="AB243" s="55"/>
      <c r="AG243" t="str">
        <f t="shared" si="91"/>
        <v>Leeds</v>
      </c>
      <c r="AH243" t="s">
        <v>95</v>
      </c>
      <c r="AI243">
        <v>2</v>
      </c>
      <c r="AK243">
        <v>2</v>
      </c>
      <c r="AL243" s="95">
        <v>23</v>
      </c>
      <c r="AM243" s="97">
        <v>1</v>
      </c>
      <c r="AN243" s="97">
        <v>20</v>
      </c>
      <c r="AO243" s="100">
        <v>38565</v>
      </c>
      <c r="AP243" s="100">
        <f t="shared" si="88"/>
        <v>23001</v>
      </c>
      <c r="AQ243" t="s">
        <v>298</v>
      </c>
      <c r="AR243">
        <f t="shared" si="89"/>
        <v>2338565</v>
      </c>
      <c r="AS243" s="1">
        <v>22</v>
      </c>
      <c r="AU243" s="1"/>
      <c r="AW243" s="55">
        <v>0</v>
      </c>
      <c r="AX243" s="124"/>
    </row>
    <row r="244" spans="1:50" ht="13" hidden="1" customHeight="1" outlineLevel="1">
      <c r="A244" t="s">
        <v>2078</v>
      </c>
      <c r="B244" s="9" t="s">
        <v>2133</v>
      </c>
      <c r="C244" s="1">
        <f t="shared" si="92"/>
        <v>1173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 t="shared" si="93"/>
        <v>0</v>
      </c>
      <c r="G244" s="1">
        <f t="shared" si="106"/>
        <v>777</v>
      </c>
      <c r="H244" s="2">
        <f t="shared" si="107"/>
        <v>0.66240409207161122</v>
      </c>
      <c r="I244" s="8"/>
      <c r="J244" s="2">
        <f t="shared" si="94"/>
        <v>0.16879795396419436</v>
      </c>
      <c r="K244" s="2">
        <f t="shared" si="95"/>
        <v>0.83120204603580561</v>
      </c>
      <c r="L244" s="2">
        <f t="shared" si="96"/>
        <v>0</v>
      </c>
      <c r="M244" s="2">
        <f t="shared" si="97"/>
        <v>0</v>
      </c>
      <c r="N244" s="55">
        <v>198</v>
      </c>
      <c r="O244" s="55">
        <v>975</v>
      </c>
      <c r="T244" s="59"/>
      <c r="X244" s="55">
        <f t="shared" si="90"/>
        <v>0</v>
      </c>
      <c r="Y244" s="55">
        <v>0</v>
      </c>
      <c r="Z244" s="55">
        <v>0</v>
      </c>
      <c r="AA244" s="55"/>
      <c r="AB244" s="55"/>
      <c r="AG244" t="str">
        <f t="shared" si="91"/>
        <v>Levant</v>
      </c>
      <c r="AH244" t="s">
        <v>1379</v>
      </c>
      <c r="AI244">
        <v>2</v>
      </c>
      <c r="AK244">
        <v>2</v>
      </c>
      <c r="AL244" s="95">
        <v>23</v>
      </c>
      <c r="AM244" s="97">
        <v>19</v>
      </c>
      <c r="AN244" s="97">
        <v>185</v>
      </c>
      <c r="AO244" s="100">
        <v>38705</v>
      </c>
      <c r="AP244" s="100">
        <f t="shared" si="88"/>
        <v>23019</v>
      </c>
      <c r="AQ244" t="s">
        <v>298</v>
      </c>
      <c r="AR244">
        <f t="shared" si="89"/>
        <v>2338705</v>
      </c>
      <c r="AS244" s="1">
        <v>35</v>
      </c>
      <c r="AU244" s="1"/>
      <c r="AW244" s="55">
        <v>0</v>
      </c>
      <c r="AX244" s="124"/>
    </row>
    <row r="245" spans="1:50" ht="13" hidden="1" customHeight="1" outlineLevel="1">
      <c r="A245" t="s">
        <v>2357</v>
      </c>
      <c r="B245" s="9" t="s">
        <v>2133</v>
      </c>
      <c r="C245" s="1">
        <f t="shared" si="92"/>
        <v>13301</v>
      </c>
      <c r="D245" s="7">
        <f>IF(N245&gt;0, RANK(N245,(N245:P245,Q245:AE245)),0)</f>
        <v>2</v>
      </c>
      <c r="E245" s="7">
        <f>IF(O245&gt;0,RANK(O245,(N245:P245,Q245:AE245)),0)</f>
        <v>1</v>
      </c>
      <c r="F245" s="7">
        <f t="shared" si="93"/>
        <v>0</v>
      </c>
      <c r="G245" s="1">
        <f t="shared" si="106"/>
        <v>4699</v>
      </c>
      <c r="H245" s="2">
        <f t="shared" si="107"/>
        <v>0.35328170814224497</v>
      </c>
      <c r="I245" s="8"/>
      <c r="J245" s="2">
        <f t="shared" si="94"/>
        <v>0.32335914592887754</v>
      </c>
      <c r="K245" s="2">
        <f t="shared" si="95"/>
        <v>0.67664085407112251</v>
      </c>
      <c r="L245" s="2">
        <f t="shared" si="96"/>
        <v>0</v>
      </c>
      <c r="M245" s="2">
        <f t="shared" si="97"/>
        <v>-1.1102230246251565E-16</v>
      </c>
      <c r="N245" s="55">
        <v>4301</v>
      </c>
      <c r="O245" s="55">
        <v>9000</v>
      </c>
      <c r="T245" s="59"/>
      <c r="X245" s="55">
        <f t="shared" si="90"/>
        <v>0</v>
      </c>
      <c r="Y245" s="55">
        <v>0</v>
      </c>
      <c r="Z245" s="55">
        <v>0</v>
      </c>
      <c r="AA245" s="55"/>
      <c r="AB245" s="55"/>
      <c r="AG245" t="str">
        <f t="shared" si="91"/>
        <v>Lewiston</v>
      </c>
      <c r="AH245" t="s">
        <v>95</v>
      </c>
      <c r="AI245">
        <v>2</v>
      </c>
      <c r="AK245">
        <v>2</v>
      </c>
      <c r="AL245" s="95">
        <v>23</v>
      </c>
      <c r="AM245" s="97">
        <v>1</v>
      </c>
      <c r="AN245" s="97">
        <v>25</v>
      </c>
      <c r="AO245" s="100">
        <v>38740</v>
      </c>
      <c r="AP245" s="100">
        <f t="shared" si="88"/>
        <v>23001</v>
      </c>
      <c r="AQ245" t="s">
        <v>1943</v>
      </c>
      <c r="AR245">
        <f t="shared" si="89"/>
        <v>2338740</v>
      </c>
      <c r="AS245" s="1">
        <v>379</v>
      </c>
      <c r="AU245" s="1"/>
      <c r="AW245" s="55">
        <v>0</v>
      </c>
      <c r="AX245" s="124"/>
    </row>
    <row r="246" spans="1:50" ht="13" hidden="1" customHeight="1" outlineLevel="1">
      <c r="A246" t="s">
        <v>2445</v>
      </c>
      <c r="B246" s="9" t="s">
        <v>2133</v>
      </c>
      <c r="C246" s="1">
        <f t="shared" si="92"/>
        <v>460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 t="shared" si="93"/>
        <v>0</v>
      </c>
      <c r="G246" s="1">
        <f t="shared" si="106"/>
        <v>130</v>
      </c>
      <c r="H246" s="2">
        <f t="shared" si="107"/>
        <v>0.28260869565217389</v>
      </c>
      <c r="I246" s="8"/>
      <c r="J246" s="2">
        <f t="shared" si="94"/>
        <v>0.35869565217391303</v>
      </c>
      <c r="K246" s="2">
        <f t="shared" si="95"/>
        <v>0.64130434782608692</v>
      </c>
      <c r="L246" s="2">
        <f t="shared" si="96"/>
        <v>0</v>
      </c>
      <c r="M246" s="2">
        <f t="shared" si="97"/>
        <v>0</v>
      </c>
      <c r="N246" s="55">
        <v>165</v>
      </c>
      <c r="O246" s="55">
        <v>295</v>
      </c>
      <c r="T246" s="59"/>
      <c r="X246" s="55">
        <f t="shared" si="90"/>
        <v>0</v>
      </c>
      <c r="Y246" s="55">
        <v>0</v>
      </c>
      <c r="Z246" s="55">
        <v>0</v>
      </c>
      <c r="AA246" s="55"/>
      <c r="AB246" s="55"/>
      <c r="AG246" t="str">
        <f t="shared" si="91"/>
        <v>Liberty</v>
      </c>
      <c r="AH246" t="s">
        <v>119</v>
      </c>
      <c r="AI246">
        <v>2</v>
      </c>
      <c r="AK246">
        <v>2</v>
      </c>
      <c r="AL246" s="95">
        <v>23</v>
      </c>
      <c r="AM246" s="97">
        <v>27</v>
      </c>
      <c r="AN246" s="97">
        <v>50</v>
      </c>
      <c r="AO246" s="100">
        <v>39055</v>
      </c>
      <c r="AP246" s="100">
        <f t="shared" si="88"/>
        <v>23027</v>
      </c>
      <c r="AQ246" t="s">
        <v>298</v>
      </c>
      <c r="AR246">
        <f t="shared" si="89"/>
        <v>2339055</v>
      </c>
      <c r="AS246" s="1">
        <v>5</v>
      </c>
      <c r="AU246" s="1"/>
      <c r="AW246" s="55">
        <v>0</v>
      </c>
      <c r="AX246" s="124"/>
    </row>
    <row r="247" spans="1:50" ht="13" hidden="1" customHeight="1" outlineLevel="1">
      <c r="A247" t="s">
        <v>2068</v>
      </c>
      <c r="B247" s="9" t="s">
        <v>2133</v>
      </c>
      <c r="C247" s="1">
        <f t="shared" si="92"/>
        <v>1264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 t="shared" si="93"/>
        <v>0</v>
      </c>
      <c r="G247" s="1">
        <f t="shared" si="106"/>
        <v>603</v>
      </c>
      <c r="H247" s="2">
        <f t="shared" si="107"/>
        <v>0.47705696202531644</v>
      </c>
      <c r="I247" s="8"/>
      <c r="J247" s="2">
        <f t="shared" si="94"/>
        <v>0.26107594936708861</v>
      </c>
      <c r="K247" s="2">
        <f t="shared" si="95"/>
        <v>0.73813291139240511</v>
      </c>
      <c r="L247" s="2">
        <f t="shared" si="96"/>
        <v>0</v>
      </c>
      <c r="M247" s="2">
        <f t="shared" si="97"/>
        <v>7.9113924050622231E-4</v>
      </c>
      <c r="N247" s="55">
        <v>330</v>
      </c>
      <c r="O247" s="55">
        <v>933</v>
      </c>
      <c r="T247" s="59"/>
      <c r="X247" s="55">
        <f t="shared" si="90"/>
        <v>0</v>
      </c>
      <c r="Y247" s="55">
        <v>1</v>
      </c>
      <c r="Z247" s="55">
        <v>0</v>
      </c>
      <c r="AA247" s="55"/>
      <c r="AB247" s="55"/>
      <c r="AG247" t="str">
        <f t="shared" si="91"/>
        <v>Limerick</v>
      </c>
      <c r="AH247" t="s">
        <v>740</v>
      </c>
      <c r="AI247">
        <v>1</v>
      </c>
      <c r="AK247">
        <v>2</v>
      </c>
      <c r="AL247" s="95">
        <v>23</v>
      </c>
      <c r="AM247" s="97">
        <v>31</v>
      </c>
      <c r="AN247" s="97">
        <v>75</v>
      </c>
      <c r="AO247" s="100">
        <v>39195</v>
      </c>
      <c r="AP247" s="100">
        <f t="shared" si="88"/>
        <v>23031</v>
      </c>
      <c r="AQ247" t="s">
        <v>298</v>
      </c>
      <c r="AR247">
        <f t="shared" si="89"/>
        <v>2339195</v>
      </c>
      <c r="AS247" s="1">
        <v>33</v>
      </c>
      <c r="AU247" s="1"/>
      <c r="AW247" s="55">
        <v>1</v>
      </c>
      <c r="AX247" s="124"/>
    </row>
    <row r="248" spans="1:50" ht="13" hidden="1" customHeight="1" outlineLevel="1">
      <c r="A248" t="s">
        <v>1132</v>
      </c>
      <c r="B248" s="9" t="s">
        <v>2133</v>
      </c>
      <c r="C248" s="1">
        <f t="shared" si="92"/>
        <v>648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 t="shared" si="93"/>
        <v>0</v>
      </c>
      <c r="G248" s="1">
        <f t="shared" si="106"/>
        <v>308</v>
      </c>
      <c r="H248" s="2">
        <f t="shared" si="107"/>
        <v>0.47530864197530864</v>
      </c>
      <c r="I248" s="8"/>
      <c r="J248" s="2">
        <f t="shared" si="94"/>
        <v>0.26234567901234568</v>
      </c>
      <c r="K248" s="2">
        <f t="shared" si="95"/>
        <v>0.73765432098765427</v>
      </c>
      <c r="L248" s="2">
        <f t="shared" si="96"/>
        <v>0</v>
      </c>
      <c r="M248" s="2">
        <f t="shared" si="97"/>
        <v>0</v>
      </c>
      <c r="N248" s="55">
        <v>170</v>
      </c>
      <c r="O248" s="55">
        <v>478</v>
      </c>
      <c r="T248" s="59"/>
      <c r="X248" s="55">
        <f t="shared" si="90"/>
        <v>0</v>
      </c>
      <c r="Y248" s="55">
        <v>0</v>
      </c>
      <c r="Z248" s="55">
        <v>0</v>
      </c>
      <c r="AA248" s="55"/>
      <c r="AB248" s="55"/>
      <c r="AG248" t="str">
        <f t="shared" si="91"/>
        <v>Limestone</v>
      </c>
      <c r="AH248" t="s">
        <v>2510</v>
      </c>
      <c r="AI248">
        <v>2</v>
      </c>
      <c r="AK248">
        <v>2</v>
      </c>
      <c r="AL248" s="95">
        <v>23</v>
      </c>
      <c r="AM248" s="97">
        <v>3</v>
      </c>
      <c r="AN248" s="97">
        <v>160</v>
      </c>
      <c r="AO248" s="100">
        <v>39300</v>
      </c>
      <c r="AP248" s="100">
        <f t="shared" si="88"/>
        <v>23003</v>
      </c>
      <c r="AQ248" t="s">
        <v>298</v>
      </c>
      <c r="AR248">
        <f t="shared" si="89"/>
        <v>2339300</v>
      </c>
      <c r="AS248" s="1">
        <v>20</v>
      </c>
      <c r="AU248" s="1"/>
      <c r="AW248" s="55">
        <v>0</v>
      </c>
      <c r="AX248" s="124"/>
    </row>
    <row r="249" spans="1:50" ht="13" hidden="1" customHeight="1" outlineLevel="1">
      <c r="A249" t="s">
        <v>17</v>
      </c>
      <c r="B249" s="9" t="s">
        <v>2133</v>
      </c>
      <c r="C249" s="1">
        <f t="shared" si="92"/>
        <v>1617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 t="shared" si="93"/>
        <v>0</v>
      </c>
      <c r="G249" s="1">
        <f t="shared" si="106"/>
        <v>909</v>
      </c>
      <c r="H249" s="2">
        <f t="shared" si="107"/>
        <v>0.56215213358070504</v>
      </c>
      <c r="I249" s="8"/>
      <c r="J249" s="2">
        <f t="shared" si="94"/>
        <v>0.21892393320964751</v>
      </c>
      <c r="K249" s="2">
        <f t="shared" si="95"/>
        <v>0.78107606679035246</v>
      </c>
      <c r="L249" s="2">
        <f t="shared" si="96"/>
        <v>0</v>
      </c>
      <c r="M249" s="2">
        <f t="shared" si="97"/>
        <v>0</v>
      </c>
      <c r="N249" s="55">
        <v>354</v>
      </c>
      <c r="O249" s="55">
        <v>1263</v>
      </c>
      <c r="T249" s="59"/>
      <c r="X249" s="55">
        <f t="shared" si="90"/>
        <v>0</v>
      </c>
      <c r="Y249" s="55">
        <v>0</v>
      </c>
      <c r="Z249" s="55">
        <v>0</v>
      </c>
      <c r="AA249" s="55"/>
      <c r="AB249" s="55"/>
      <c r="AG249" t="str">
        <f t="shared" si="91"/>
        <v>Limington</v>
      </c>
      <c r="AH249" t="s">
        <v>740</v>
      </c>
      <c r="AI249">
        <v>1</v>
      </c>
      <c r="AK249">
        <v>2</v>
      </c>
      <c r="AL249" s="95">
        <v>23</v>
      </c>
      <c r="AM249" s="97">
        <v>31</v>
      </c>
      <c r="AN249" s="97">
        <v>80</v>
      </c>
      <c r="AO249" s="100">
        <v>39405</v>
      </c>
      <c r="AP249" s="100">
        <f t="shared" si="88"/>
        <v>23031</v>
      </c>
      <c r="AQ249" t="s">
        <v>298</v>
      </c>
      <c r="AR249">
        <f t="shared" si="89"/>
        <v>2339405</v>
      </c>
      <c r="AS249" s="1">
        <v>32</v>
      </c>
      <c r="AU249" s="1"/>
      <c r="AW249" s="55">
        <v>0</v>
      </c>
      <c r="AX249" s="124"/>
    </row>
    <row r="250" spans="1:50" ht="13" hidden="1" customHeight="1" outlineLevel="1">
      <c r="A250" t="s">
        <v>181</v>
      </c>
      <c r="B250" s="9" t="s">
        <v>2133</v>
      </c>
      <c r="C250" s="1">
        <f t="shared" si="92"/>
        <v>2014</v>
      </c>
      <c r="D250" s="7">
        <f>IF(N250&gt;0, RANK(N250,(N250:P250,Q250:AE250)),0)</f>
        <v>2</v>
      </c>
      <c r="E250" s="7">
        <f>IF(O250&gt;0,RANK(O250,(N250:P250,Q250:AE250)),0)</f>
        <v>1</v>
      </c>
      <c r="F250" s="7">
        <f t="shared" si="93"/>
        <v>0</v>
      </c>
      <c r="G250" s="1">
        <f t="shared" si="106"/>
        <v>1239</v>
      </c>
      <c r="H250" s="2">
        <f t="shared" si="107"/>
        <v>0.61519364448857994</v>
      </c>
      <c r="I250" s="8"/>
      <c r="J250" s="2">
        <f t="shared" si="94"/>
        <v>0.19215491559086395</v>
      </c>
      <c r="K250" s="2">
        <f t="shared" si="95"/>
        <v>0.80734856007944389</v>
      </c>
      <c r="L250" s="2">
        <f t="shared" si="96"/>
        <v>0</v>
      </c>
      <c r="M250" s="2">
        <f t="shared" si="97"/>
        <v>4.9652432969216065E-4</v>
      </c>
      <c r="N250" s="55">
        <v>387</v>
      </c>
      <c r="O250" s="55">
        <v>1626</v>
      </c>
      <c r="T250" s="59"/>
      <c r="X250" s="55">
        <f t="shared" si="90"/>
        <v>0</v>
      </c>
      <c r="Y250" s="55">
        <v>1</v>
      </c>
      <c r="Z250" s="55">
        <v>0</v>
      </c>
      <c r="AA250" s="55"/>
      <c r="AB250" s="55"/>
      <c r="AG250" t="str">
        <f t="shared" si="91"/>
        <v>Lincoln</v>
      </c>
      <c r="AH250" t="s">
        <v>1379</v>
      </c>
      <c r="AI250">
        <v>2</v>
      </c>
      <c r="AK250">
        <v>2</v>
      </c>
      <c r="AL250" s="95">
        <v>23</v>
      </c>
      <c r="AM250" s="97">
        <v>19</v>
      </c>
      <c r="AN250" s="97">
        <v>190</v>
      </c>
      <c r="AO250" s="100">
        <v>39475</v>
      </c>
      <c r="AP250" s="100">
        <f t="shared" si="88"/>
        <v>23019</v>
      </c>
      <c r="AQ250" t="s">
        <v>298</v>
      </c>
      <c r="AR250">
        <f t="shared" si="89"/>
        <v>2339475</v>
      </c>
      <c r="AS250" s="1">
        <v>61</v>
      </c>
      <c r="AU250" s="1"/>
      <c r="AW250" s="55">
        <v>1</v>
      </c>
      <c r="AX250" s="124"/>
    </row>
    <row r="251" spans="1:50" ht="13" hidden="1" customHeight="1" outlineLevel="1">
      <c r="A251" t="s">
        <v>181</v>
      </c>
      <c r="B251" s="9" t="s">
        <v>2133</v>
      </c>
      <c r="C251" s="1">
        <f t="shared" si="92"/>
        <v>27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 t="shared" si="93"/>
        <v>0</v>
      </c>
      <c r="G251" s="1">
        <f t="shared" si="106"/>
        <v>17</v>
      </c>
      <c r="H251" s="2">
        <f t="shared" si="107"/>
        <v>0.62962962962962965</v>
      </c>
      <c r="I251" s="8"/>
      <c r="J251" s="2">
        <f t="shared" si="94"/>
        <v>0.18518518518518517</v>
      </c>
      <c r="K251" s="2">
        <f t="shared" si="95"/>
        <v>0.81481481481481477</v>
      </c>
      <c r="L251" s="2">
        <f t="shared" si="96"/>
        <v>0</v>
      </c>
      <c r="M251" s="2">
        <f t="shared" si="97"/>
        <v>1.1102230246251565E-16</v>
      </c>
      <c r="N251" s="55">
        <v>5</v>
      </c>
      <c r="O251" s="55">
        <v>22</v>
      </c>
      <c r="T251" s="59"/>
      <c r="X251" s="55">
        <f t="shared" si="90"/>
        <v>0</v>
      </c>
      <c r="Y251" s="55">
        <v>0</v>
      </c>
      <c r="Z251" s="55">
        <v>0</v>
      </c>
      <c r="AA251" s="55"/>
      <c r="AB251" s="55"/>
      <c r="AG251" t="str">
        <f t="shared" si="91"/>
        <v>Lincoln</v>
      </c>
      <c r="AH251" t="s">
        <v>149</v>
      </c>
      <c r="AI251">
        <v>2</v>
      </c>
      <c r="AK251">
        <v>2</v>
      </c>
      <c r="AL251" s="95">
        <v>23</v>
      </c>
      <c r="AM251" s="97">
        <v>17</v>
      </c>
      <c r="AN251" s="97">
        <v>80</v>
      </c>
      <c r="AO251" s="100">
        <v>39422</v>
      </c>
      <c r="AP251" s="100">
        <f t="shared" si="88"/>
        <v>23017</v>
      </c>
      <c r="AQ251" t="s">
        <v>15</v>
      </c>
      <c r="AR251">
        <f t="shared" si="89"/>
        <v>2339422</v>
      </c>
      <c r="AS251" s="1">
        <v>0</v>
      </c>
      <c r="AU251" s="1"/>
      <c r="AW251" s="55">
        <v>0</v>
      </c>
      <c r="AX251" s="124"/>
    </row>
    <row r="252" spans="1:50" ht="13" hidden="1" customHeight="1" outlineLevel="1">
      <c r="A252" t="s">
        <v>2072</v>
      </c>
      <c r="B252" s="9" t="s">
        <v>2133</v>
      </c>
      <c r="C252" s="1">
        <f t="shared" si="92"/>
        <v>1202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 t="shared" si="93"/>
        <v>0</v>
      </c>
      <c r="G252" s="1">
        <f t="shared" si="106"/>
        <v>198</v>
      </c>
      <c r="H252" s="2">
        <f t="shared" si="107"/>
        <v>0.16472545757071547</v>
      </c>
      <c r="I252" s="8"/>
      <c r="J252" s="2">
        <f t="shared" si="94"/>
        <v>0.41763727121464228</v>
      </c>
      <c r="K252" s="2">
        <f t="shared" si="95"/>
        <v>0.58236272878535777</v>
      </c>
      <c r="L252" s="2">
        <f t="shared" si="96"/>
        <v>0</v>
      </c>
      <c r="M252" s="2">
        <f t="shared" si="97"/>
        <v>-1.1102230246251565E-16</v>
      </c>
      <c r="N252" s="55">
        <v>502</v>
      </c>
      <c r="O252" s="55">
        <v>700</v>
      </c>
      <c r="T252" s="59"/>
      <c r="X252" s="55">
        <f t="shared" si="90"/>
        <v>0</v>
      </c>
      <c r="Y252" s="55">
        <v>0</v>
      </c>
      <c r="Z252" s="55">
        <v>0</v>
      </c>
      <c r="AA252" s="55"/>
      <c r="AB252" s="55"/>
      <c r="AG252" t="str">
        <f t="shared" si="91"/>
        <v>Lincolnville</v>
      </c>
      <c r="AH252" t="s">
        <v>119</v>
      </c>
      <c r="AI252">
        <v>2</v>
      </c>
      <c r="AK252">
        <v>2</v>
      </c>
      <c r="AL252" s="95">
        <v>23</v>
      </c>
      <c r="AM252" s="97">
        <v>27</v>
      </c>
      <c r="AN252" s="97">
        <v>55</v>
      </c>
      <c r="AO252" s="100">
        <v>39755</v>
      </c>
      <c r="AP252" s="100">
        <f t="shared" si="88"/>
        <v>23027</v>
      </c>
      <c r="AQ252" t="s">
        <v>298</v>
      </c>
      <c r="AR252">
        <f t="shared" si="89"/>
        <v>2339755</v>
      </c>
      <c r="AS252" s="1">
        <v>28</v>
      </c>
      <c r="AU252" s="1"/>
      <c r="AW252" s="55">
        <v>0</v>
      </c>
      <c r="AX252" s="124"/>
    </row>
    <row r="253" spans="1:50" ht="13" hidden="1" customHeight="1" outlineLevel="1">
      <c r="A253" t="s">
        <v>760</v>
      </c>
      <c r="B253" s="9" t="s">
        <v>2133</v>
      </c>
      <c r="C253" s="1">
        <f t="shared" si="92"/>
        <v>332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 t="shared" si="93"/>
        <v>0</v>
      </c>
      <c r="G253" s="1">
        <f t="shared" si="106"/>
        <v>217</v>
      </c>
      <c r="H253" s="2">
        <f t="shared" si="107"/>
        <v>0.65361445783132532</v>
      </c>
      <c r="I253" s="8"/>
      <c r="J253" s="2">
        <f t="shared" si="94"/>
        <v>0.1716867469879518</v>
      </c>
      <c r="K253" s="2">
        <f t="shared" si="95"/>
        <v>0.82530120481927716</v>
      </c>
      <c r="L253" s="2">
        <f t="shared" si="96"/>
        <v>0</v>
      </c>
      <c r="M253" s="2">
        <f t="shared" si="97"/>
        <v>3.0120481927710108E-3</v>
      </c>
      <c r="N253" s="55">
        <v>57</v>
      </c>
      <c r="O253" s="55">
        <v>274</v>
      </c>
      <c r="T253" s="59"/>
      <c r="X253" s="55">
        <f t="shared" si="90"/>
        <v>0</v>
      </c>
      <c r="Y253" s="55">
        <v>0</v>
      </c>
      <c r="Z253" s="55">
        <v>1</v>
      </c>
      <c r="AA253" s="55"/>
      <c r="AB253" s="55"/>
      <c r="AG253" t="str">
        <f t="shared" si="91"/>
        <v>Linneus</v>
      </c>
      <c r="AH253" t="s">
        <v>2510</v>
      </c>
      <c r="AI253">
        <v>2</v>
      </c>
      <c r="AK253">
        <v>2</v>
      </c>
      <c r="AL253" s="95">
        <v>23</v>
      </c>
      <c r="AM253" s="97">
        <v>3</v>
      </c>
      <c r="AN253" s="97">
        <v>165</v>
      </c>
      <c r="AO253" s="100">
        <v>39965</v>
      </c>
      <c r="AP253" s="100">
        <f t="shared" si="88"/>
        <v>23003</v>
      </c>
      <c r="AQ253" t="s">
        <v>298</v>
      </c>
      <c r="AR253">
        <f t="shared" si="89"/>
        <v>2339965</v>
      </c>
      <c r="AS253" s="1">
        <v>15</v>
      </c>
      <c r="AU253" s="1"/>
      <c r="AW253" s="55">
        <v>1</v>
      </c>
      <c r="AX253" s="124"/>
    </row>
    <row r="254" spans="1:50" ht="13" hidden="1" customHeight="1" outlineLevel="1">
      <c r="A254" t="s">
        <v>698</v>
      </c>
      <c r="B254" s="9" t="s">
        <v>2133</v>
      </c>
      <c r="C254" s="1">
        <f t="shared" si="92"/>
        <v>4051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 t="shared" si="93"/>
        <v>0</v>
      </c>
      <c r="G254" s="1">
        <f t="shared" si="106"/>
        <v>2140</v>
      </c>
      <c r="H254" s="2">
        <f t="shared" si="107"/>
        <v>0.52826462601826707</v>
      </c>
      <c r="I254" s="8"/>
      <c r="J254" s="2">
        <f t="shared" si="94"/>
        <v>0.23549740804739572</v>
      </c>
      <c r="K254" s="2">
        <f t="shared" si="95"/>
        <v>0.76376203406566279</v>
      </c>
      <c r="L254" s="2">
        <f t="shared" si="96"/>
        <v>0</v>
      </c>
      <c r="M254" s="2">
        <f t="shared" si="97"/>
        <v>7.4055788694149527E-4</v>
      </c>
      <c r="N254" s="55">
        <v>954</v>
      </c>
      <c r="O254" s="55">
        <v>3094</v>
      </c>
      <c r="T254" s="59"/>
      <c r="X254" s="55">
        <f t="shared" si="90"/>
        <v>0</v>
      </c>
      <c r="Y254" s="55">
        <v>3</v>
      </c>
      <c r="Z254" s="55">
        <v>0</v>
      </c>
      <c r="AA254" s="55"/>
      <c r="AB254" s="55"/>
      <c r="AG254" t="str">
        <f t="shared" si="91"/>
        <v>Lisbon</v>
      </c>
      <c r="AH254" t="s">
        <v>95</v>
      </c>
      <c r="AI254">
        <v>2</v>
      </c>
      <c r="AK254">
        <v>2</v>
      </c>
      <c r="AL254" s="95">
        <v>23</v>
      </c>
      <c r="AM254" s="97">
        <v>1</v>
      </c>
      <c r="AN254" s="97">
        <v>30</v>
      </c>
      <c r="AO254" s="100">
        <v>40035</v>
      </c>
      <c r="AP254" s="100">
        <f t="shared" si="88"/>
        <v>23001</v>
      </c>
      <c r="AQ254" t="s">
        <v>298</v>
      </c>
      <c r="AR254">
        <f t="shared" si="89"/>
        <v>2340035</v>
      </c>
      <c r="AS254" s="1">
        <v>86</v>
      </c>
      <c r="AU254" s="1"/>
      <c r="AW254" s="55">
        <v>3</v>
      </c>
      <c r="AX254" s="124"/>
    </row>
    <row r="255" spans="1:50" ht="13" hidden="1" customHeight="1" outlineLevel="1">
      <c r="A255" t="s">
        <v>111</v>
      </c>
      <c r="B255" s="9" t="s">
        <v>2133</v>
      </c>
      <c r="C255" s="1">
        <f t="shared" si="92"/>
        <v>1682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 t="shared" si="93"/>
        <v>0</v>
      </c>
      <c r="G255" s="1">
        <f t="shared" si="106"/>
        <v>829</v>
      </c>
      <c r="H255" s="2">
        <f t="shared" si="107"/>
        <v>0.4928656361474435</v>
      </c>
      <c r="I255" s="8"/>
      <c r="J255" s="2">
        <f t="shared" si="94"/>
        <v>0.25326991676575505</v>
      </c>
      <c r="K255" s="2">
        <f t="shared" si="95"/>
        <v>0.74613555291319855</v>
      </c>
      <c r="L255" s="2">
        <f t="shared" si="96"/>
        <v>0</v>
      </c>
      <c r="M255" s="2">
        <f t="shared" si="97"/>
        <v>5.9453032104639369E-4</v>
      </c>
      <c r="N255" s="55">
        <v>426</v>
      </c>
      <c r="O255" s="55">
        <v>1255</v>
      </c>
      <c r="T255" s="59"/>
      <c r="X255" s="55">
        <f t="shared" si="90"/>
        <v>0</v>
      </c>
      <c r="Y255" s="55">
        <v>1</v>
      </c>
      <c r="Z255" s="55">
        <v>0</v>
      </c>
      <c r="AA255" s="55"/>
      <c r="AB255" s="55"/>
      <c r="AG255" t="str">
        <f t="shared" si="91"/>
        <v>Litchfield</v>
      </c>
      <c r="AH255" t="s">
        <v>270</v>
      </c>
      <c r="AI255">
        <v>2</v>
      </c>
      <c r="AK255">
        <v>2</v>
      </c>
      <c r="AL255" s="95">
        <v>23</v>
      </c>
      <c r="AM255" s="97">
        <v>11</v>
      </c>
      <c r="AN255" s="97">
        <v>60</v>
      </c>
      <c r="AO255" s="100">
        <v>40175</v>
      </c>
      <c r="AP255" s="100">
        <f t="shared" si="88"/>
        <v>23011</v>
      </c>
      <c r="AQ255" t="s">
        <v>298</v>
      </c>
      <c r="AR255">
        <f t="shared" si="89"/>
        <v>2340175</v>
      </c>
      <c r="AS255" s="1">
        <v>37</v>
      </c>
      <c r="AU255" s="1"/>
      <c r="AW255" s="55">
        <v>1</v>
      </c>
      <c r="AX255" s="124"/>
    </row>
    <row r="256" spans="1:50" ht="13" hidden="1" customHeight="1" outlineLevel="1">
      <c r="A256" t="s">
        <v>2053</v>
      </c>
      <c r="B256" s="9" t="s">
        <v>2133</v>
      </c>
      <c r="C256" s="1">
        <f t="shared" si="92"/>
        <v>377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 t="shared" si="93"/>
        <v>0</v>
      </c>
      <c r="G256" s="1">
        <f t="shared" si="106"/>
        <v>259</v>
      </c>
      <c r="H256" s="2">
        <f t="shared" si="107"/>
        <v>0.6870026525198939</v>
      </c>
      <c r="I256" s="8"/>
      <c r="J256" s="2">
        <f t="shared" si="94"/>
        <v>0.15649867374005305</v>
      </c>
      <c r="K256" s="2">
        <f t="shared" si="95"/>
        <v>0.843501326259947</v>
      </c>
      <c r="L256" s="2">
        <f t="shared" si="96"/>
        <v>0</v>
      </c>
      <c r="M256" s="2">
        <f t="shared" si="97"/>
        <v>-1.1102230246251565E-16</v>
      </c>
      <c r="N256" s="55">
        <v>59</v>
      </c>
      <c r="O256" s="55">
        <v>318</v>
      </c>
      <c r="T256" s="59"/>
      <c r="X256" s="55">
        <f t="shared" si="90"/>
        <v>0</v>
      </c>
      <c r="Y256" s="55">
        <v>0</v>
      </c>
      <c r="Z256" s="55">
        <v>0</v>
      </c>
      <c r="AA256" s="55"/>
      <c r="AB256" s="55"/>
      <c r="AG256" t="str">
        <f t="shared" si="91"/>
        <v>Littleton</v>
      </c>
      <c r="AH256" t="s">
        <v>2510</v>
      </c>
      <c r="AI256">
        <v>2</v>
      </c>
      <c r="AK256">
        <v>2</v>
      </c>
      <c r="AL256" s="95">
        <v>23</v>
      </c>
      <c r="AM256" s="97">
        <v>3</v>
      </c>
      <c r="AN256" s="97">
        <v>170</v>
      </c>
      <c r="AO256" s="100">
        <v>40595</v>
      </c>
      <c r="AP256" s="100">
        <f t="shared" si="88"/>
        <v>23003</v>
      </c>
      <c r="AQ256" t="s">
        <v>298</v>
      </c>
      <c r="AR256">
        <f t="shared" si="89"/>
        <v>2340595</v>
      </c>
      <c r="AS256" s="1">
        <v>12</v>
      </c>
      <c r="AU256" s="1"/>
      <c r="AW256" s="55">
        <v>0</v>
      </c>
      <c r="AX256" s="124"/>
    </row>
    <row r="257" spans="1:50" ht="13" hidden="1" customHeight="1" outlineLevel="1">
      <c r="A257" t="s">
        <v>940</v>
      </c>
      <c r="B257" s="9" t="s">
        <v>2133</v>
      </c>
      <c r="C257" s="1">
        <f t="shared" si="92"/>
        <v>1103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 t="shared" si="93"/>
        <v>0</v>
      </c>
      <c r="G257" s="1">
        <f t="shared" si="106"/>
        <v>493</v>
      </c>
      <c r="H257" s="2">
        <f t="shared" si="107"/>
        <v>0.44696282864913872</v>
      </c>
      <c r="I257" s="8"/>
      <c r="J257" s="2">
        <f t="shared" si="94"/>
        <v>0.27561196736174071</v>
      </c>
      <c r="K257" s="2">
        <f t="shared" si="95"/>
        <v>0.72257479601087937</v>
      </c>
      <c r="L257" s="2">
        <f t="shared" si="96"/>
        <v>0</v>
      </c>
      <c r="M257" s="2">
        <f t="shared" si="97"/>
        <v>1.8132366273798661E-3</v>
      </c>
      <c r="N257" s="55">
        <v>304</v>
      </c>
      <c r="O257" s="55">
        <v>797</v>
      </c>
      <c r="T257" s="59"/>
      <c r="X257" s="55">
        <f t="shared" si="90"/>
        <v>0</v>
      </c>
      <c r="Y257" s="55">
        <v>2</v>
      </c>
      <c r="Z257" s="55">
        <v>0</v>
      </c>
      <c r="AA257" s="55"/>
      <c r="AB257" s="55"/>
      <c r="AG257" t="str">
        <f t="shared" si="91"/>
        <v>Livermore</v>
      </c>
      <c r="AH257" t="s">
        <v>95</v>
      </c>
      <c r="AI257">
        <v>2</v>
      </c>
      <c r="AK257">
        <v>2</v>
      </c>
      <c r="AL257" s="95">
        <v>23</v>
      </c>
      <c r="AM257" s="97">
        <v>1</v>
      </c>
      <c r="AN257" s="97">
        <v>35</v>
      </c>
      <c r="AO257" s="100">
        <v>40665</v>
      </c>
      <c r="AP257" s="100">
        <f t="shared" si="88"/>
        <v>23001</v>
      </c>
      <c r="AQ257" t="s">
        <v>298</v>
      </c>
      <c r="AR257">
        <f t="shared" si="89"/>
        <v>2340665</v>
      </c>
      <c r="AS257" s="1">
        <v>9</v>
      </c>
      <c r="AU257" s="1"/>
      <c r="AW257" s="55">
        <v>2</v>
      </c>
      <c r="AX257" s="124"/>
    </row>
    <row r="258" spans="1:50" ht="13" hidden="1" customHeight="1" outlineLevel="1">
      <c r="A258" t="s">
        <v>279</v>
      </c>
      <c r="B258" s="9" t="s">
        <v>2133</v>
      </c>
      <c r="C258" s="1">
        <f t="shared" si="92"/>
        <v>1124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 t="shared" si="93"/>
        <v>0</v>
      </c>
      <c r="G258" s="1">
        <f t="shared" si="106"/>
        <v>382</v>
      </c>
      <c r="H258" s="2">
        <f t="shared" si="107"/>
        <v>0.33985765124555162</v>
      </c>
      <c r="I258" s="8"/>
      <c r="J258" s="2">
        <f t="shared" si="94"/>
        <v>0.33007117437722422</v>
      </c>
      <c r="K258" s="2">
        <f t="shared" si="95"/>
        <v>0.66992882562277578</v>
      </c>
      <c r="L258" s="2">
        <f t="shared" si="96"/>
        <v>0</v>
      </c>
      <c r="M258" s="2">
        <f t="shared" si="97"/>
        <v>0</v>
      </c>
      <c r="N258" s="55">
        <v>371</v>
      </c>
      <c r="O258" s="55">
        <v>753</v>
      </c>
      <c r="T258" s="59"/>
      <c r="X258" s="55">
        <f t="shared" si="90"/>
        <v>0</v>
      </c>
      <c r="Y258" s="55">
        <v>0</v>
      </c>
      <c r="Z258" s="55">
        <v>0</v>
      </c>
      <c r="AA258" s="55"/>
      <c r="AB258" s="55"/>
      <c r="AG258" t="str">
        <f t="shared" si="91"/>
        <v>Livermore Falls</v>
      </c>
      <c r="AH258" t="s">
        <v>95</v>
      </c>
      <c r="AI258">
        <v>2</v>
      </c>
      <c r="AK258">
        <v>2</v>
      </c>
      <c r="AL258" s="95">
        <v>23</v>
      </c>
      <c r="AM258" s="97">
        <v>1</v>
      </c>
      <c r="AN258" s="97">
        <v>40</v>
      </c>
      <c r="AO258" s="100">
        <v>40770</v>
      </c>
      <c r="AP258" s="100">
        <f t="shared" si="88"/>
        <v>23001</v>
      </c>
      <c r="AQ258" t="s">
        <v>298</v>
      </c>
      <c r="AR258">
        <f t="shared" si="89"/>
        <v>2340770</v>
      </c>
      <c r="AS258" s="1">
        <v>24</v>
      </c>
      <c r="AU258" s="1"/>
      <c r="AW258" s="55">
        <v>0</v>
      </c>
      <c r="AX258" s="124"/>
    </row>
    <row r="259" spans="1:50" ht="13" hidden="1" customHeight="1" outlineLevel="1">
      <c r="A259" s="35" t="s">
        <v>179</v>
      </c>
      <c r="B259" s="9" t="s">
        <v>2133</v>
      </c>
      <c r="C259" s="1">
        <f t="shared" si="92"/>
        <v>170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 t="shared" si="93"/>
        <v>0</v>
      </c>
      <c r="G259" s="1">
        <f t="shared" si="106"/>
        <v>54</v>
      </c>
      <c r="H259" s="2">
        <f t="shared" si="107"/>
        <v>0.31764705882352939</v>
      </c>
      <c r="I259" s="8"/>
      <c r="J259" s="2">
        <f t="shared" si="94"/>
        <v>0.3411764705882353</v>
      </c>
      <c r="K259" s="2">
        <f t="shared" si="95"/>
        <v>0.6588235294117647</v>
      </c>
      <c r="L259" s="2">
        <f t="shared" si="96"/>
        <v>0</v>
      </c>
      <c r="M259" s="2">
        <f t="shared" si="97"/>
        <v>0</v>
      </c>
      <c r="N259" s="55">
        <v>58</v>
      </c>
      <c r="O259" s="55">
        <v>112</v>
      </c>
      <c r="T259" s="59"/>
      <c r="X259" s="55">
        <f t="shared" ref="X259:X322" si="108">AW259-SUM(Y259:Z259)</f>
        <v>0</v>
      </c>
      <c r="Y259" s="55">
        <v>0</v>
      </c>
      <c r="Z259" s="55">
        <v>0</v>
      </c>
      <c r="AA259" s="55"/>
      <c r="AB259" s="55"/>
      <c r="AG259" t="str">
        <f t="shared" si="91"/>
        <v>Long Island</v>
      </c>
      <c r="AH259" t="s">
        <v>161</v>
      </c>
      <c r="AI259">
        <v>1</v>
      </c>
      <c r="AK259">
        <v>2</v>
      </c>
      <c r="AL259" s="95">
        <v>23</v>
      </c>
      <c r="AM259" s="97">
        <v>5</v>
      </c>
      <c r="AN259" s="97">
        <v>63</v>
      </c>
      <c r="AO259" s="100">
        <v>41067</v>
      </c>
      <c r="AP259" s="100">
        <f t="shared" ref="AP259:AP323" si="109">AL259*1000+AM259</f>
        <v>23005</v>
      </c>
      <c r="AQ259" t="s">
        <v>298</v>
      </c>
      <c r="AR259">
        <f t="shared" ref="AR259:AR323" si="110">AL259*100000+AO259</f>
        <v>2341067</v>
      </c>
      <c r="AS259" s="1">
        <v>1</v>
      </c>
      <c r="AU259" s="1"/>
      <c r="AW259" s="55">
        <v>0</v>
      </c>
      <c r="AX259" s="124"/>
    </row>
    <row r="260" spans="1:50" ht="13" hidden="1" customHeight="1" outlineLevel="1">
      <c r="A260" t="s">
        <v>404</v>
      </c>
      <c r="B260" s="9" t="s">
        <v>2133</v>
      </c>
      <c r="C260" s="1">
        <f t="shared" si="92"/>
        <v>587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 t="shared" si="93"/>
        <v>0</v>
      </c>
      <c r="G260" s="1">
        <f t="shared" si="106"/>
        <v>218</v>
      </c>
      <c r="H260" s="2">
        <f t="shared" si="107"/>
        <v>0.37137989778534924</v>
      </c>
      <c r="I260" s="8"/>
      <c r="J260" s="2">
        <f t="shared" si="94"/>
        <v>0.31345826235093699</v>
      </c>
      <c r="K260" s="2">
        <f t="shared" si="95"/>
        <v>0.68483816013628618</v>
      </c>
      <c r="L260" s="2">
        <f t="shared" si="96"/>
        <v>0</v>
      </c>
      <c r="M260" s="2">
        <f t="shared" si="97"/>
        <v>1.7035775127768327E-3</v>
      </c>
      <c r="N260" s="55">
        <v>184</v>
      </c>
      <c r="O260" s="55">
        <v>402</v>
      </c>
      <c r="T260" s="59"/>
      <c r="X260" s="55">
        <f t="shared" si="108"/>
        <v>0</v>
      </c>
      <c r="Y260" s="55">
        <v>0</v>
      </c>
      <c r="Z260" s="55">
        <v>1</v>
      </c>
      <c r="AA260" s="55"/>
      <c r="AB260" s="55"/>
      <c r="AG260" t="str">
        <f t="shared" ref="AG260:AG324" si="111">A260</f>
        <v>Lovell</v>
      </c>
      <c r="AH260" t="s">
        <v>149</v>
      </c>
      <c r="AI260">
        <v>2</v>
      </c>
      <c r="AK260">
        <v>2</v>
      </c>
      <c r="AL260" s="95">
        <v>23</v>
      </c>
      <c r="AM260" s="97">
        <v>17</v>
      </c>
      <c r="AN260" s="97">
        <v>85</v>
      </c>
      <c r="AO260" s="100">
        <v>41365</v>
      </c>
      <c r="AP260" s="100">
        <f t="shared" si="109"/>
        <v>23017</v>
      </c>
      <c r="AQ260" t="s">
        <v>298</v>
      </c>
      <c r="AR260">
        <f t="shared" si="110"/>
        <v>2341365</v>
      </c>
      <c r="AS260" s="1">
        <v>14</v>
      </c>
      <c r="AU260" s="1"/>
      <c r="AW260" s="55">
        <v>1</v>
      </c>
      <c r="AX260" s="124"/>
    </row>
    <row r="261" spans="1:50" ht="13" hidden="1" customHeight="1" outlineLevel="1">
      <c r="A261" t="s">
        <v>130</v>
      </c>
      <c r="B261" s="9" t="s">
        <v>2133</v>
      </c>
      <c r="C261" s="1">
        <f t="shared" ref="C261:C325" si="112">SUM(N261:AE261)</f>
        <v>183</v>
      </c>
      <c r="D261" s="7">
        <f>IF(N261&gt;0, RANK(N261,(N261:P261,Q261:AE261)),0)</f>
        <v>2</v>
      </c>
      <c r="E261" s="7">
        <f>IF(O261&gt;0,RANK(O261,(N261:P261,Q261:AE261)),0)</f>
        <v>1</v>
      </c>
      <c r="F261" s="7">
        <f t="shared" ref="F261:F325" si="113">IF(P261&gt;0,RANK(P261,(N261:AE261)),0)</f>
        <v>0</v>
      </c>
      <c r="G261" s="1">
        <f t="shared" si="106"/>
        <v>103</v>
      </c>
      <c r="H261" s="2">
        <f t="shared" si="107"/>
        <v>0.56284153005464477</v>
      </c>
      <c r="I261" s="8"/>
      <c r="J261" s="2">
        <f t="shared" ref="J261:J325" si="114">IF(C261=0,"-",N261/C261)</f>
        <v>0.21857923497267759</v>
      </c>
      <c r="K261" s="2">
        <f t="shared" ref="K261:K325" si="115">IF(C261=0,"-",O261/C261)</f>
        <v>0.78142076502732238</v>
      </c>
      <c r="L261" s="2">
        <f t="shared" ref="L261:L325" si="116">IF(C261=0,"-",P261/C261)</f>
        <v>0</v>
      </c>
      <c r="M261" s="2">
        <f t="shared" ref="M261:M325" si="117">IF(C261=0,"-",(1-J261-K261-L261))</f>
        <v>0</v>
      </c>
      <c r="N261" s="55">
        <v>40</v>
      </c>
      <c r="O261" s="55">
        <v>143</v>
      </c>
      <c r="T261" s="59"/>
      <c r="X261" s="55">
        <f t="shared" si="108"/>
        <v>0</v>
      </c>
      <c r="Y261" s="55">
        <v>0</v>
      </c>
      <c r="Z261" s="55">
        <v>0</v>
      </c>
      <c r="AA261" s="55"/>
      <c r="AB261" s="55"/>
      <c r="AG261" t="str">
        <f t="shared" si="111"/>
        <v>Lowell</v>
      </c>
      <c r="AH261" t="s">
        <v>1379</v>
      </c>
      <c r="AI261">
        <v>2</v>
      </c>
      <c r="AK261">
        <v>2</v>
      </c>
      <c r="AL261" s="95">
        <v>23</v>
      </c>
      <c r="AM261" s="97">
        <v>19</v>
      </c>
      <c r="AN261" s="97">
        <v>195</v>
      </c>
      <c r="AO261" s="100">
        <v>41435</v>
      </c>
      <c r="AP261" s="100">
        <f t="shared" si="109"/>
        <v>23019</v>
      </c>
      <c r="AQ261" t="s">
        <v>298</v>
      </c>
      <c r="AR261">
        <f t="shared" si="110"/>
        <v>2341435</v>
      </c>
      <c r="AS261" s="1">
        <v>7</v>
      </c>
      <c r="AU261" s="1"/>
      <c r="AW261" s="55">
        <v>0</v>
      </c>
      <c r="AX261" s="124"/>
    </row>
    <row r="262" spans="1:50" ht="13" hidden="1" customHeight="1" outlineLevel="1">
      <c r="A262" t="s">
        <v>1618</v>
      </c>
      <c r="B262" s="9" t="s">
        <v>2133</v>
      </c>
      <c r="C262" s="1">
        <f t="shared" si="112"/>
        <v>717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 t="shared" si="113"/>
        <v>0</v>
      </c>
      <c r="G262" s="1">
        <f t="shared" si="106"/>
        <v>207</v>
      </c>
      <c r="H262" s="2">
        <f t="shared" si="107"/>
        <v>0.28870292887029286</v>
      </c>
      <c r="I262" s="8"/>
      <c r="J262" s="2">
        <f t="shared" si="114"/>
        <v>0.35564853556485354</v>
      </c>
      <c r="K262" s="2">
        <f t="shared" si="115"/>
        <v>0.64435146443514646</v>
      </c>
      <c r="L262" s="2">
        <f t="shared" si="116"/>
        <v>0</v>
      </c>
      <c r="M262" s="2">
        <f t="shared" si="117"/>
        <v>0</v>
      </c>
      <c r="N262" s="55">
        <v>255</v>
      </c>
      <c r="O262" s="55">
        <v>462</v>
      </c>
      <c r="T262" s="59"/>
      <c r="X262" s="55">
        <f t="shared" si="108"/>
        <v>0</v>
      </c>
      <c r="Y262" s="55">
        <v>0</v>
      </c>
      <c r="Z262" s="55">
        <v>0</v>
      </c>
      <c r="AA262" s="55"/>
      <c r="AB262" s="55"/>
      <c r="AG262" t="str">
        <f t="shared" si="111"/>
        <v>Lubec</v>
      </c>
      <c r="AH262" t="s">
        <v>1864</v>
      </c>
      <c r="AI262">
        <v>2</v>
      </c>
      <c r="AK262">
        <v>2</v>
      </c>
      <c r="AL262" s="95">
        <v>23</v>
      </c>
      <c r="AM262" s="97">
        <v>29</v>
      </c>
      <c r="AN262" s="97">
        <v>125</v>
      </c>
      <c r="AO262" s="100">
        <v>41610</v>
      </c>
      <c r="AP262" s="100">
        <f t="shared" si="109"/>
        <v>23029</v>
      </c>
      <c r="AQ262" t="s">
        <v>298</v>
      </c>
      <c r="AR262">
        <f t="shared" si="110"/>
        <v>2341610</v>
      </c>
      <c r="AS262" s="1">
        <v>15</v>
      </c>
      <c r="AU262" s="1"/>
      <c r="AW262" s="55">
        <v>0</v>
      </c>
      <c r="AX262" s="124"/>
    </row>
    <row r="263" spans="1:50" ht="13" hidden="1" customHeight="1" outlineLevel="1">
      <c r="A263" t="s">
        <v>131</v>
      </c>
      <c r="B263" s="9" t="s">
        <v>2133</v>
      </c>
      <c r="C263" s="1">
        <f t="shared" si="112"/>
        <v>181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 t="shared" si="113"/>
        <v>0</v>
      </c>
      <c r="G263" s="1">
        <f t="shared" si="106"/>
        <v>117</v>
      </c>
      <c r="H263" s="2">
        <f t="shared" si="107"/>
        <v>0.64640883977900554</v>
      </c>
      <c r="I263" s="8"/>
      <c r="J263" s="2">
        <f t="shared" si="114"/>
        <v>0.17679558011049723</v>
      </c>
      <c r="K263" s="2">
        <f t="shared" si="115"/>
        <v>0.82320441988950277</v>
      </c>
      <c r="L263" s="2">
        <f t="shared" si="116"/>
        <v>0</v>
      </c>
      <c r="M263" s="2">
        <f t="shared" si="117"/>
        <v>0</v>
      </c>
      <c r="N263" s="55">
        <v>32</v>
      </c>
      <c r="O263" s="55">
        <v>149</v>
      </c>
      <c r="T263" s="59"/>
      <c r="X263" s="55">
        <f t="shared" si="108"/>
        <v>0</v>
      </c>
      <c r="Y263" s="55">
        <v>0</v>
      </c>
      <c r="Z263" s="55">
        <v>0</v>
      </c>
      <c r="AA263" s="55"/>
      <c r="AB263" s="55"/>
      <c r="AG263" t="str">
        <f t="shared" si="111"/>
        <v>Ludlow</v>
      </c>
      <c r="AH263" t="s">
        <v>2510</v>
      </c>
      <c r="AI263">
        <v>2</v>
      </c>
      <c r="AK263">
        <v>2</v>
      </c>
      <c r="AL263" s="95">
        <v>23</v>
      </c>
      <c r="AM263" s="97">
        <v>3</v>
      </c>
      <c r="AN263" s="97">
        <v>175</v>
      </c>
      <c r="AO263" s="100">
        <v>41715</v>
      </c>
      <c r="AP263" s="100">
        <f t="shared" si="109"/>
        <v>23003</v>
      </c>
      <c r="AQ263" t="s">
        <v>298</v>
      </c>
      <c r="AR263">
        <f t="shared" si="110"/>
        <v>2341715</v>
      </c>
      <c r="AS263" s="1">
        <v>5</v>
      </c>
      <c r="AU263" s="1"/>
      <c r="AW263" s="55">
        <v>0</v>
      </c>
      <c r="AX263" s="124"/>
    </row>
    <row r="264" spans="1:50" ht="13" hidden="1" customHeight="1" outlineLevel="1">
      <c r="A264" t="s">
        <v>2048</v>
      </c>
      <c r="B264" s="9" t="s">
        <v>2133</v>
      </c>
      <c r="C264" s="1">
        <f t="shared" si="112"/>
        <v>2004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 t="shared" si="113"/>
        <v>0</v>
      </c>
      <c r="G264" s="1">
        <f t="shared" si="106"/>
        <v>1034</v>
      </c>
      <c r="H264" s="2">
        <f t="shared" si="107"/>
        <v>0.51596806387225547</v>
      </c>
      <c r="I264" s="8"/>
      <c r="J264" s="2">
        <f t="shared" si="114"/>
        <v>0.24201596806387227</v>
      </c>
      <c r="K264" s="2">
        <f t="shared" si="115"/>
        <v>0.75798403193612773</v>
      </c>
      <c r="L264" s="2">
        <f t="shared" si="116"/>
        <v>0</v>
      </c>
      <c r="M264" s="2">
        <f t="shared" si="117"/>
        <v>0</v>
      </c>
      <c r="N264" s="55">
        <v>485</v>
      </c>
      <c r="O264" s="55">
        <v>1519</v>
      </c>
      <c r="T264" s="59"/>
      <c r="X264" s="55">
        <f t="shared" si="108"/>
        <v>0</v>
      </c>
      <c r="Y264" s="55">
        <v>0</v>
      </c>
      <c r="Z264" s="55">
        <v>0</v>
      </c>
      <c r="AA264" s="55"/>
      <c r="AB264" s="55"/>
      <c r="AG264" t="str">
        <f t="shared" si="111"/>
        <v>Lyman</v>
      </c>
      <c r="AH264" t="s">
        <v>740</v>
      </c>
      <c r="AI264">
        <v>1</v>
      </c>
      <c r="AK264">
        <v>2</v>
      </c>
      <c r="AL264" s="95">
        <v>23</v>
      </c>
      <c r="AM264" s="97">
        <v>31</v>
      </c>
      <c r="AN264" s="97">
        <v>85</v>
      </c>
      <c r="AO264" s="100">
        <v>41750</v>
      </c>
      <c r="AP264" s="100">
        <f t="shared" si="109"/>
        <v>23031</v>
      </c>
      <c r="AQ264" t="s">
        <v>298</v>
      </c>
      <c r="AR264">
        <f t="shared" si="110"/>
        <v>2341750</v>
      </c>
      <c r="AS264" s="1">
        <v>50</v>
      </c>
      <c r="AU264" s="1"/>
      <c r="AW264" s="55">
        <v>0</v>
      </c>
      <c r="AX264" s="124"/>
    </row>
    <row r="265" spans="1:50" ht="13" hidden="1" customHeight="1" outlineLevel="1">
      <c r="A265" t="s">
        <v>1338</v>
      </c>
      <c r="B265" s="9" t="s">
        <v>2133</v>
      </c>
      <c r="C265" s="1">
        <f t="shared" si="112"/>
        <v>716</v>
      </c>
      <c r="D265" s="7">
        <f>IF(N265&gt;0, RANK(N265,(N265:P265,Q265:AE265)),0)</f>
        <v>2</v>
      </c>
      <c r="E265" s="7">
        <f>IF(O265&gt;0,RANK(O265,(N265:P265,Q265:AE265)),0)</f>
        <v>1</v>
      </c>
      <c r="F265" s="7">
        <f t="shared" si="113"/>
        <v>0</v>
      </c>
      <c r="G265" s="1">
        <f t="shared" si="106"/>
        <v>284</v>
      </c>
      <c r="H265" s="2">
        <f t="shared" si="107"/>
        <v>0.39664804469273746</v>
      </c>
      <c r="I265" s="8"/>
      <c r="J265" s="2">
        <f t="shared" si="114"/>
        <v>0.3016759776536313</v>
      </c>
      <c r="K265" s="2">
        <f t="shared" si="115"/>
        <v>0.6983240223463687</v>
      </c>
      <c r="L265" s="2">
        <f t="shared" si="116"/>
        <v>0</v>
      </c>
      <c r="M265" s="2">
        <f t="shared" si="117"/>
        <v>0</v>
      </c>
      <c r="N265" s="55">
        <v>216</v>
      </c>
      <c r="O265" s="55">
        <v>500</v>
      </c>
      <c r="T265" s="59"/>
      <c r="X265" s="55">
        <f t="shared" si="108"/>
        <v>0</v>
      </c>
      <c r="Y265" s="55">
        <v>0</v>
      </c>
      <c r="Z265" s="55">
        <v>0</v>
      </c>
      <c r="AA265" s="55"/>
      <c r="AB265" s="55"/>
      <c r="AG265" t="str">
        <f t="shared" si="111"/>
        <v>Machias</v>
      </c>
      <c r="AH265" t="s">
        <v>1864</v>
      </c>
      <c r="AI265">
        <v>2</v>
      </c>
      <c r="AK265">
        <v>2</v>
      </c>
      <c r="AL265" s="95">
        <v>23</v>
      </c>
      <c r="AM265" s="97">
        <v>29</v>
      </c>
      <c r="AN265" s="97">
        <v>130</v>
      </c>
      <c r="AO265" s="100">
        <v>41960</v>
      </c>
      <c r="AP265" s="100">
        <f t="shared" si="109"/>
        <v>23029</v>
      </c>
      <c r="AQ265" t="s">
        <v>298</v>
      </c>
      <c r="AR265">
        <f t="shared" si="110"/>
        <v>2341960</v>
      </c>
      <c r="AS265" s="1">
        <v>26</v>
      </c>
      <c r="AU265" s="1"/>
      <c r="AW265" s="55">
        <v>0</v>
      </c>
      <c r="AX265" s="124"/>
    </row>
    <row r="266" spans="1:50" ht="13" hidden="1" customHeight="1" outlineLevel="1">
      <c r="A266" t="s">
        <v>1981</v>
      </c>
      <c r="B266" s="9" t="s">
        <v>2133</v>
      </c>
      <c r="C266" s="1">
        <f t="shared" si="112"/>
        <v>430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 t="shared" si="113"/>
        <v>0</v>
      </c>
      <c r="G266" s="1">
        <f t="shared" si="106"/>
        <v>201</v>
      </c>
      <c r="H266" s="2">
        <f t="shared" si="107"/>
        <v>0.46744186046511627</v>
      </c>
      <c r="I266" s="8"/>
      <c r="J266" s="2">
        <f t="shared" si="114"/>
        <v>0.26511627906976742</v>
      </c>
      <c r="K266" s="2">
        <f t="shared" si="115"/>
        <v>0.73255813953488369</v>
      </c>
      <c r="L266" s="2">
        <f t="shared" si="116"/>
        <v>0</v>
      </c>
      <c r="M266" s="2">
        <f t="shared" si="117"/>
        <v>2.3255813953488857E-3</v>
      </c>
      <c r="N266" s="55">
        <v>114</v>
      </c>
      <c r="O266" s="55">
        <v>315</v>
      </c>
      <c r="T266" s="59"/>
      <c r="X266" s="55">
        <f t="shared" si="108"/>
        <v>0</v>
      </c>
      <c r="Y266" s="55">
        <v>1</v>
      </c>
      <c r="Z266" s="55">
        <v>0</v>
      </c>
      <c r="AA266" s="55"/>
      <c r="AB266" s="55"/>
      <c r="AG266" t="str">
        <f t="shared" si="111"/>
        <v>Machiasport</v>
      </c>
      <c r="AH266" t="s">
        <v>1864</v>
      </c>
      <c r="AI266">
        <v>2</v>
      </c>
      <c r="AK266">
        <v>2</v>
      </c>
      <c r="AL266" s="95">
        <v>23</v>
      </c>
      <c r="AM266" s="97">
        <v>29</v>
      </c>
      <c r="AN266" s="97">
        <v>135</v>
      </c>
      <c r="AO266" s="100">
        <v>42100</v>
      </c>
      <c r="AP266" s="100">
        <f t="shared" si="109"/>
        <v>23029</v>
      </c>
      <c r="AQ266" t="s">
        <v>298</v>
      </c>
      <c r="AR266">
        <f t="shared" si="110"/>
        <v>2342100</v>
      </c>
      <c r="AS266" s="1">
        <v>13</v>
      </c>
      <c r="AU266" s="1"/>
      <c r="AW266" s="55">
        <v>1</v>
      </c>
      <c r="AX266" s="124"/>
    </row>
    <row r="267" spans="1:50" ht="13" hidden="1" customHeight="1" outlineLevel="1">
      <c r="A267" s="9" t="s">
        <v>2555</v>
      </c>
      <c r="B267" s="9" t="s">
        <v>2133</v>
      </c>
      <c r="C267" s="1">
        <f t="shared" si="112"/>
        <v>46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 t="shared" si="113"/>
        <v>0</v>
      </c>
      <c r="G267" s="1">
        <f t="shared" si="106"/>
        <v>28</v>
      </c>
      <c r="H267" s="2">
        <f t="shared" si="107"/>
        <v>0.60869565217391308</v>
      </c>
      <c r="I267" s="8"/>
      <c r="J267" s="2">
        <f t="shared" si="114"/>
        <v>0.19565217391304349</v>
      </c>
      <c r="K267" s="2">
        <f t="shared" si="115"/>
        <v>0.80434782608695654</v>
      </c>
      <c r="L267" s="2">
        <f t="shared" si="116"/>
        <v>0</v>
      </c>
      <c r="M267" s="2">
        <f t="shared" si="117"/>
        <v>0</v>
      </c>
      <c r="N267" s="55">
        <v>9</v>
      </c>
      <c r="O267" s="55">
        <v>37</v>
      </c>
      <c r="T267" s="59"/>
      <c r="X267" s="55">
        <f t="shared" si="108"/>
        <v>0</v>
      </c>
      <c r="Y267" s="55">
        <v>0</v>
      </c>
      <c r="Z267" s="55">
        <v>0</v>
      </c>
      <c r="AA267" s="55"/>
      <c r="AB267" s="55"/>
      <c r="AG267" t="str">
        <f t="shared" si="111"/>
        <v>Macwahoc</v>
      </c>
      <c r="AH267" t="s">
        <v>2510</v>
      </c>
      <c r="AI267">
        <v>2</v>
      </c>
      <c r="AK267">
        <v>2</v>
      </c>
      <c r="AL267" s="95">
        <v>23</v>
      </c>
      <c r="AM267" s="97">
        <v>3</v>
      </c>
      <c r="AN267" s="97">
        <v>180</v>
      </c>
      <c r="AO267" s="100">
        <v>42450</v>
      </c>
      <c r="AP267" s="100">
        <f t="shared" si="109"/>
        <v>23003</v>
      </c>
      <c r="AQ267" t="s">
        <v>15</v>
      </c>
      <c r="AR267">
        <f t="shared" si="110"/>
        <v>2342450</v>
      </c>
      <c r="AS267" s="1">
        <v>3</v>
      </c>
      <c r="AU267" s="1"/>
      <c r="AW267" s="55">
        <v>0</v>
      </c>
      <c r="AX267" s="124"/>
    </row>
    <row r="268" spans="1:50" ht="13" hidden="1" customHeight="1" outlineLevel="1">
      <c r="A268" t="s">
        <v>1861</v>
      </c>
      <c r="B268" s="9" t="s">
        <v>2133</v>
      </c>
      <c r="C268" s="1">
        <f t="shared" si="112"/>
        <v>1778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 t="shared" si="113"/>
        <v>0</v>
      </c>
      <c r="G268" s="1">
        <f t="shared" si="106"/>
        <v>562</v>
      </c>
      <c r="H268" s="2">
        <f t="shared" si="107"/>
        <v>0.31608548931383579</v>
      </c>
      <c r="I268" s="8"/>
      <c r="J268" s="2">
        <f t="shared" si="114"/>
        <v>0.34195725534308213</v>
      </c>
      <c r="K268" s="2">
        <f t="shared" si="115"/>
        <v>0.65804274465691792</v>
      </c>
      <c r="L268" s="2">
        <f t="shared" si="116"/>
        <v>0</v>
      </c>
      <c r="M268" s="2">
        <f t="shared" si="117"/>
        <v>0</v>
      </c>
      <c r="N268" s="55">
        <v>608</v>
      </c>
      <c r="O268" s="55">
        <v>1170</v>
      </c>
      <c r="T268" s="59"/>
      <c r="X268" s="55">
        <f t="shared" si="108"/>
        <v>0</v>
      </c>
      <c r="Y268" s="55">
        <v>0</v>
      </c>
      <c r="Z268" s="55">
        <v>0</v>
      </c>
      <c r="AA268" s="55"/>
      <c r="AB268" s="55"/>
      <c r="AG268" t="str">
        <f t="shared" si="111"/>
        <v>Madawaska</v>
      </c>
      <c r="AH268" t="s">
        <v>2510</v>
      </c>
      <c r="AI268">
        <v>2</v>
      </c>
      <c r="AK268">
        <v>2</v>
      </c>
      <c r="AL268" s="95">
        <v>23</v>
      </c>
      <c r="AM268" s="97">
        <v>3</v>
      </c>
      <c r="AN268" s="97">
        <v>185</v>
      </c>
      <c r="AO268" s="100">
        <v>42520</v>
      </c>
      <c r="AP268" s="100">
        <f t="shared" si="109"/>
        <v>23003</v>
      </c>
      <c r="AQ268" t="s">
        <v>298</v>
      </c>
      <c r="AR268">
        <f t="shared" si="110"/>
        <v>2342520</v>
      </c>
      <c r="AS268" s="1">
        <v>62</v>
      </c>
      <c r="AU268" s="1"/>
      <c r="AW268" s="55">
        <v>0</v>
      </c>
      <c r="AX268" s="124"/>
    </row>
    <row r="269" spans="1:50" ht="13" hidden="1" customHeight="1" outlineLevel="1">
      <c r="A269" t="s">
        <v>1657</v>
      </c>
      <c r="B269" s="9" t="s">
        <v>2133</v>
      </c>
      <c r="C269" s="1">
        <f t="shared" si="112"/>
        <v>100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 t="shared" si="113"/>
        <v>0</v>
      </c>
      <c r="G269" s="1">
        <f t="shared" si="106"/>
        <v>72</v>
      </c>
      <c r="H269" s="2">
        <f t="shared" si="107"/>
        <v>0.72</v>
      </c>
      <c r="I269" s="8"/>
      <c r="J269" s="2">
        <f t="shared" si="114"/>
        <v>0.14000000000000001</v>
      </c>
      <c r="K269" s="2">
        <f t="shared" si="115"/>
        <v>0.86</v>
      </c>
      <c r="L269" s="2">
        <f t="shared" si="116"/>
        <v>0</v>
      </c>
      <c r="M269" s="2">
        <f t="shared" si="117"/>
        <v>0</v>
      </c>
      <c r="N269" s="55">
        <v>14</v>
      </c>
      <c r="O269" s="55">
        <v>86</v>
      </c>
      <c r="T269" s="59"/>
      <c r="X269" s="55">
        <f t="shared" si="108"/>
        <v>0</v>
      </c>
      <c r="Y269" s="55">
        <v>0</v>
      </c>
      <c r="Z269" s="55">
        <v>0</v>
      </c>
      <c r="AA269" s="55"/>
      <c r="AB269" s="55"/>
      <c r="AG269" t="str">
        <f>A269</f>
        <v>Madawaska Lake</v>
      </c>
      <c r="AH269" t="s">
        <v>2510</v>
      </c>
      <c r="AI269">
        <v>2</v>
      </c>
      <c r="AK269">
        <v>2</v>
      </c>
      <c r="AL269" s="95">
        <v>23</v>
      </c>
      <c r="AM269" s="97">
        <v>3</v>
      </c>
      <c r="AO269" s="100">
        <v>42550</v>
      </c>
      <c r="AP269" s="100">
        <f t="shared" si="109"/>
        <v>23003</v>
      </c>
      <c r="AQ269" t="s">
        <v>2361</v>
      </c>
      <c r="AR269">
        <f t="shared" si="110"/>
        <v>2342550</v>
      </c>
      <c r="AS269" s="1">
        <v>1</v>
      </c>
      <c r="AU269" s="1"/>
      <c r="AW269" s="55">
        <v>0</v>
      </c>
      <c r="AX269" s="124"/>
    </row>
    <row r="270" spans="1:50" ht="13" hidden="1" customHeight="1" outlineLevel="1">
      <c r="A270" t="s">
        <v>584</v>
      </c>
      <c r="B270" s="9" t="s">
        <v>2133</v>
      </c>
      <c r="C270" s="1">
        <f t="shared" si="112"/>
        <v>1897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 t="shared" si="113"/>
        <v>0</v>
      </c>
      <c r="G270" s="1">
        <f t="shared" si="106"/>
        <v>704</v>
      </c>
      <c r="H270" s="2">
        <f t="shared" si="107"/>
        <v>0.37111228255139694</v>
      </c>
      <c r="I270" s="8"/>
      <c r="J270" s="2">
        <f t="shared" si="114"/>
        <v>0.31418028465998948</v>
      </c>
      <c r="K270" s="2">
        <f t="shared" si="115"/>
        <v>0.68529256721138643</v>
      </c>
      <c r="L270" s="2">
        <f t="shared" si="116"/>
        <v>0</v>
      </c>
      <c r="M270" s="2">
        <f t="shared" si="117"/>
        <v>5.2714812862408866E-4</v>
      </c>
      <c r="N270" s="55">
        <v>596</v>
      </c>
      <c r="O270" s="55">
        <v>1300</v>
      </c>
      <c r="T270" s="59"/>
      <c r="X270" s="55">
        <f t="shared" si="108"/>
        <v>0</v>
      </c>
      <c r="Y270" s="55">
        <v>1</v>
      </c>
      <c r="Z270" s="55">
        <v>0</v>
      </c>
      <c r="AA270" s="55"/>
      <c r="AB270" s="55"/>
      <c r="AG270" t="str">
        <f t="shared" si="111"/>
        <v>Madison</v>
      </c>
      <c r="AH270" t="s">
        <v>1816</v>
      </c>
      <c r="AI270">
        <v>2</v>
      </c>
      <c r="AK270">
        <v>2</v>
      </c>
      <c r="AL270" s="95">
        <v>23</v>
      </c>
      <c r="AM270" s="97">
        <v>25</v>
      </c>
      <c r="AN270" s="97">
        <v>85</v>
      </c>
      <c r="AO270" s="100">
        <v>42660</v>
      </c>
      <c r="AP270" s="100">
        <f t="shared" si="109"/>
        <v>23025</v>
      </c>
      <c r="AQ270" t="s">
        <v>298</v>
      </c>
      <c r="AR270">
        <f t="shared" si="110"/>
        <v>2342660</v>
      </c>
      <c r="AS270" s="1">
        <v>59</v>
      </c>
      <c r="AU270" s="1"/>
      <c r="AW270" s="55">
        <v>1</v>
      </c>
      <c r="AX270" s="124"/>
    </row>
    <row r="271" spans="1:50" ht="13" hidden="1" customHeight="1" outlineLevel="1">
      <c r="A271" t="s">
        <v>2556</v>
      </c>
      <c r="B271" s="9" t="s">
        <v>2133</v>
      </c>
      <c r="C271" s="1">
        <f t="shared" si="112"/>
        <v>17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 t="shared" si="113"/>
        <v>0</v>
      </c>
      <c r="G271" s="1">
        <f t="shared" si="106"/>
        <v>15</v>
      </c>
      <c r="H271" s="2">
        <f t="shared" si="107"/>
        <v>0.88235294117647056</v>
      </c>
      <c r="I271" s="8"/>
      <c r="J271" s="2">
        <f t="shared" si="114"/>
        <v>5.8823529411764705E-2</v>
      </c>
      <c r="K271" s="2">
        <f t="shared" si="115"/>
        <v>0.94117647058823528</v>
      </c>
      <c r="L271" s="2">
        <f t="shared" si="116"/>
        <v>0</v>
      </c>
      <c r="M271" s="2">
        <f t="shared" si="117"/>
        <v>0</v>
      </c>
      <c r="N271" s="55">
        <v>1</v>
      </c>
      <c r="O271" s="55">
        <v>16</v>
      </c>
      <c r="T271" s="59"/>
      <c r="X271" s="55">
        <f t="shared" si="108"/>
        <v>0</v>
      </c>
      <c r="Y271" s="55">
        <v>0</v>
      </c>
      <c r="Z271" s="55">
        <v>0</v>
      </c>
      <c r="AA271" s="55"/>
      <c r="AB271" s="55"/>
      <c r="AG271" t="str">
        <f t="shared" si="111"/>
        <v>Magalloway</v>
      </c>
      <c r="AH271" t="s">
        <v>149</v>
      </c>
      <c r="AI271">
        <v>2</v>
      </c>
      <c r="AK271">
        <v>2</v>
      </c>
      <c r="AL271" s="95">
        <v>23</v>
      </c>
      <c r="AM271" s="97">
        <v>17</v>
      </c>
      <c r="AN271" s="97">
        <v>90</v>
      </c>
      <c r="AO271" s="100">
        <v>42835</v>
      </c>
      <c r="AP271" s="100">
        <f t="shared" si="109"/>
        <v>23017</v>
      </c>
      <c r="AQ271" t="s">
        <v>15</v>
      </c>
      <c r="AR271">
        <f t="shared" si="110"/>
        <v>2342835</v>
      </c>
      <c r="AS271" s="1">
        <v>0</v>
      </c>
      <c r="AU271" s="1"/>
      <c r="AW271" s="55">
        <v>0</v>
      </c>
      <c r="AX271" s="124"/>
    </row>
    <row r="272" spans="1:50" ht="13" hidden="1" customHeight="1" outlineLevel="1">
      <c r="A272" t="s">
        <v>803</v>
      </c>
      <c r="B272" s="9" t="s">
        <v>2133</v>
      </c>
      <c r="C272" s="1">
        <f t="shared" si="112"/>
        <v>1426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 t="shared" si="113"/>
        <v>0</v>
      </c>
      <c r="G272" s="1">
        <f t="shared" si="106"/>
        <v>578</v>
      </c>
      <c r="H272" s="2">
        <f t="shared" si="107"/>
        <v>0.4053295932678822</v>
      </c>
      <c r="I272" s="8"/>
      <c r="J272" s="2">
        <f t="shared" si="114"/>
        <v>0.2973352033660589</v>
      </c>
      <c r="K272" s="2">
        <f t="shared" si="115"/>
        <v>0.7026647966339411</v>
      </c>
      <c r="L272" s="2">
        <f t="shared" si="116"/>
        <v>0</v>
      </c>
      <c r="M272" s="2">
        <f t="shared" si="117"/>
        <v>0</v>
      </c>
      <c r="N272" s="55">
        <v>424</v>
      </c>
      <c r="O272" s="55">
        <v>1002</v>
      </c>
      <c r="T272" s="59"/>
      <c r="X272" s="55">
        <f t="shared" si="108"/>
        <v>0</v>
      </c>
      <c r="Y272" s="55">
        <v>0</v>
      </c>
      <c r="Z272" s="55">
        <v>0</v>
      </c>
      <c r="AA272" s="55"/>
      <c r="AB272" s="55"/>
      <c r="AG272" t="str">
        <f t="shared" si="111"/>
        <v>Manchester</v>
      </c>
      <c r="AH272" t="s">
        <v>270</v>
      </c>
      <c r="AI272">
        <v>1</v>
      </c>
      <c r="AK272">
        <v>2</v>
      </c>
      <c r="AL272" s="95">
        <v>23</v>
      </c>
      <c r="AM272" s="97">
        <v>11</v>
      </c>
      <c r="AN272" s="97">
        <v>65</v>
      </c>
      <c r="AO272" s="100">
        <v>43080</v>
      </c>
      <c r="AP272" s="100">
        <f t="shared" si="109"/>
        <v>23011</v>
      </c>
      <c r="AQ272" t="s">
        <v>298</v>
      </c>
      <c r="AR272">
        <f t="shared" si="110"/>
        <v>2343080</v>
      </c>
      <c r="AS272" s="1">
        <v>21</v>
      </c>
      <c r="AU272" s="1"/>
      <c r="AW272" s="55">
        <v>0</v>
      </c>
      <c r="AX272" s="124"/>
    </row>
    <row r="273" spans="1:50" ht="13" hidden="1" customHeight="1" outlineLevel="1">
      <c r="A273" t="s">
        <v>1831</v>
      </c>
      <c r="B273" s="9" t="s">
        <v>2133</v>
      </c>
      <c r="C273" s="1">
        <f t="shared" si="112"/>
        <v>919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 t="shared" si="113"/>
        <v>0</v>
      </c>
      <c r="G273" s="1">
        <f t="shared" si="106"/>
        <v>603</v>
      </c>
      <c r="H273" s="2">
        <f t="shared" si="107"/>
        <v>0.65614798694232856</v>
      </c>
      <c r="I273" s="8"/>
      <c r="J273" s="2">
        <f t="shared" si="114"/>
        <v>0.17192600652883569</v>
      </c>
      <c r="K273" s="2">
        <f t="shared" si="115"/>
        <v>0.82807399347116428</v>
      </c>
      <c r="L273" s="2">
        <f t="shared" si="116"/>
        <v>0</v>
      </c>
      <c r="M273" s="2">
        <f t="shared" si="117"/>
        <v>0</v>
      </c>
      <c r="N273" s="55">
        <v>158</v>
      </c>
      <c r="O273" s="55">
        <v>761</v>
      </c>
      <c r="T273" s="59"/>
      <c r="X273" s="55">
        <f t="shared" si="108"/>
        <v>0</v>
      </c>
      <c r="Y273" s="55">
        <v>0</v>
      </c>
      <c r="Z273" s="55">
        <v>0</v>
      </c>
      <c r="AA273" s="55"/>
      <c r="AB273" s="55"/>
      <c r="AG273" t="str">
        <f t="shared" si="111"/>
        <v>Mapleton</v>
      </c>
      <c r="AH273" t="s">
        <v>2510</v>
      </c>
      <c r="AI273">
        <v>2</v>
      </c>
      <c r="AK273">
        <v>2</v>
      </c>
      <c r="AL273" s="95">
        <v>23</v>
      </c>
      <c r="AM273" s="97">
        <v>3</v>
      </c>
      <c r="AN273" s="97">
        <v>190</v>
      </c>
      <c r="AO273" s="100">
        <v>43255</v>
      </c>
      <c r="AP273" s="100">
        <f t="shared" si="109"/>
        <v>23003</v>
      </c>
      <c r="AQ273" t="s">
        <v>298</v>
      </c>
      <c r="AR273">
        <f t="shared" si="110"/>
        <v>2343255</v>
      </c>
      <c r="AS273" s="1">
        <v>20</v>
      </c>
      <c r="AU273" s="1"/>
      <c r="AW273" s="55">
        <v>0</v>
      </c>
      <c r="AX273" s="124"/>
    </row>
    <row r="274" spans="1:50" ht="13" hidden="1" customHeight="1" outlineLevel="1">
      <c r="A274" t="s">
        <v>653</v>
      </c>
      <c r="B274" s="9" t="s">
        <v>2133</v>
      </c>
      <c r="C274" s="1">
        <f t="shared" si="112"/>
        <v>215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 t="shared" si="113"/>
        <v>0</v>
      </c>
      <c r="G274" s="1">
        <f t="shared" si="106"/>
        <v>99</v>
      </c>
      <c r="H274" s="2">
        <f t="shared" si="107"/>
        <v>0.46046511627906977</v>
      </c>
      <c r="I274" s="8"/>
      <c r="J274" s="2">
        <f t="shared" si="114"/>
        <v>0.26976744186046514</v>
      </c>
      <c r="K274" s="2">
        <f t="shared" si="115"/>
        <v>0.73023255813953492</v>
      </c>
      <c r="L274" s="2">
        <f t="shared" si="116"/>
        <v>0</v>
      </c>
      <c r="M274" s="2">
        <f t="shared" si="117"/>
        <v>-1.1102230246251565E-16</v>
      </c>
      <c r="N274" s="55">
        <v>58</v>
      </c>
      <c r="O274" s="55">
        <v>157</v>
      </c>
      <c r="T274" s="59"/>
      <c r="X274" s="55">
        <f t="shared" si="108"/>
        <v>0</v>
      </c>
      <c r="Y274" s="55">
        <v>0</v>
      </c>
      <c r="Z274" s="55">
        <v>0</v>
      </c>
      <c r="AA274" s="55"/>
      <c r="AB274" s="55"/>
      <c r="AG274" t="str">
        <f t="shared" si="111"/>
        <v>Mariaville</v>
      </c>
      <c r="AH274" t="s">
        <v>12</v>
      </c>
      <c r="AI274">
        <v>2</v>
      </c>
      <c r="AK274">
        <v>2</v>
      </c>
      <c r="AL274" s="95">
        <v>23</v>
      </c>
      <c r="AM274" s="97">
        <v>9</v>
      </c>
      <c r="AN274" s="97">
        <v>95</v>
      </c>
      <c r="AO274" s="100">
        <v>43430</v>
      </c>
      <c r="AP274" s="100">
        <f t="shared" si="109"/>
        <v>23009</v>
      </c>
      <c r="AQ274" t="s">
        <v>298</v>
      </c>
      <c r="AR274">
        <f t="shared" si="110"/>
        <v>2343430</v>
      </c>
      <c r="AS274" s="1">
        <v>6</v>
      </c>
      <c r="AU274" s="1"/>
      <c r="AW274" s="55">
        <v>0</v>
      </c>
      <c r="AX274" s="124"/>
    </row>
    <row r="275" spans="1:50" ht="13" hidden="1" customHeight="1" outlineLevel="1">
      <c r="A275" t="s">
        <v>1621</v>
      </c>
      <c r="B275" s="9" t="s">
        <v>2133</v>
      </c>
      <c r="C275" s="1">
        <f t="shared" si="112"/>
        <v>629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 t="shared" si="113"/>
        <v>0</v>
      </c>
      <c r="G275" s="1">
        <f t="shared" si="106"/>
        <v>431</v>
      </c>
      <c r="H275" s="2">
        <f t="shared" si="107"/>
        <v>0.68521462639109698</v>
      </c>
      <c r="I275" s="8"/>
      <c r="J275" s="2">
        <f t="shared" si="114"/>
        <v>0.15739268680445151</v>
      </c>
      <c r="K275" s="2">
        <f t="shared" si="115"/>
        <v>0.84260731319554849</v>
      </c>
      <c r="L275" s="2">
        <f t="shared" si="116"/>
        <v>0</v>
      </c>
      <c r="M275" s="2">
        <f t="shared" si="117"/>
        <v>0</v>
      </c>
      <c r="N275" s="55">
        <v>99</v>
      </c>
      <c r="O275" s="55">
        <v>530</v>
      </c>
      <c r="T275" s="59"/>
      <c r="X275" s="55">
        <f t="shared" si="108"/>
        <v>0</v>
      </c>
      <c r="Y275" s="55">
        <v>0</v>
      </c>
      <c r="Z275" s="55">
        <v>0</v>
      </c>
      <c r="AA275" s="55"/>
      <c r="AB275" s="55"/>
      <c r="AG275" t="str">
        <f t="shared" si="111"/>
        <v>Mars Hill</v>
      </c>
      <c r="AH275" t="s">
        <v>2510</v>
      </c>
      <c r="AI275">
        <v>2</v>
      </c>
      <c r="AK275">
        <v>2</v>
      </c>
      <c r="AL275" s="95">
        <v>23</v>
      </c>
      <c r="AM275" s="97">
        <v>3</v>
      </c>
      <c r="AN275" s="97">
        <v>195</v>
      </c>
      <c r="AO275" s="100">
        <v>43710</v>
      </c>
      <c r="AP275" s="100">
        <f t="shared" si="109"/>
        <v>23003</v>
      </c>
      <c r="AQ275" t="s">
        <v>298</v>
      </c>
      <c r="AR275">
        <f t="shared" si="110"/>
        <v>2343710</v>
      </c>
      <c r="AS275" s="1">
        <v>18</v>
      </c>
      <c r="AU275" s="1"/>
      <c r="AW275" s="55">
        <v>0</v>
      </c>
      <c r="AX275" s="124"/>
    </row>
    <row r="276" spans="1:50" ht="13" hidden="1" customHeight="1" outlineLevel="1">
      <c r="A276" t="s">
        <v>1710</v>
      </c>
      <c r="B276" s="9" t="s">
        <v>2133</v>
      </c>
      <c r="C276" s="1">
        <f t="shared" si="112"/>
        <v>267</v>
      </c>
      <c r="D276" s="7">
        <f>IF(N276&gt;0, RANK(N276,(N276:P276,Q276:AE276)),0)</f>
        <v>2</v>
      </c>
      <c r="E276" s="7">
        <f>IF(O276&gt;0,RANK(O276,(N276:P276,Q276:AE276)),0)</f>
        <v>1</v>
      </c>
      <c r="F276" s="7">
        <f t="shared" si="113"/>
        <v>0</v>
      </c>
      <c r="G276" s="1">
        <f t="shared" si="106"/>
        <v>173</v>
      </c>
      <c r="H276" s="2">
        <f t="shared" si="107"/>
        <v>0.64794007490636707</v>
      </c>
      <c r="I276" s="8"/>
      <c r="J276" s="2">
        <f t="shared" si="114"/>
        <v>0.17602996254681649</v>
      </c>
      <c r="K276" s="2">
        <f t="shared" si="115"/>
        <v>0.82397003745318353</v>
      </c>
      <c r="L276" s="2">
        <f t="shared" si="116"/>
        <v>0</v>
      </c>
      <c r="M276" s="2">
        <f t="shared" si="117"/>
        <v>0</v>
      </c>
      <c r="N276" s="55">
        <v>47</v>
      </c>
      <c r="O276" s="55">
        <v>220</v>
      </c>
      <c r="T276" s="59"/>
      <c r="X276" s="55">
        <f t="shared" si="108"/>
        <v>0</v>
      </c>
      <c r="Y276" s="55">
        <v>0</v>
      </c>
      <c r="Z276" s="55">
        <v>0</v>
      </c>
      <c r="AA276" s="55"/>
      <c r="AB276" s="55"/>
      <c r="AG276" t="str">
        <f t="shared" si="111"/>
        <v>Marshfield</v>
      </c>
      <c r="AH276" t="s">
        <v>1864</v>
      </c>
      <c r="AI276">
        <v>2</v>
      </c>
      <c r="AK276">
        <v>2</v>
      </c>
      <c r="AL276" s="95">
        <v>23</v>
      </c>
      <c r="AM276" s="97">
        <v>29</v>
      </c>
      <c r="AN276" s="97">
        <v>140</v>
      </c>
      <c r="AO276" s="100">
        <v>43640</v>
      </c>
      <c r="AP276" s="100">
        <f t="shared" si="109"/>
        <v>23029</v>
      </c>
      <c r="AQ276" t="s">
        <v>298</v>
      </c>
      <c r="AR276">
        <f t="shared" si="110"/>
        <v>2343640</v>
      </c>
      <c r="AS276" s="1">
        <v>5</v>
      </c>
      <c r="AU276" s="1"/>
      <c r="AW276" s="55">
        <v>0</v>
      </c>
      <c r="AX276" s="124"/>
    </row>
    <row r="277" spans="1:50" ht="13" hidden="1" customHeight="1" outlineLevel="1">
      <c r="A277" t="s">
        <v>1566</v>
      </c>
      <c r="B277" s="9" t="s">
        <v>2133</v>
      </c>
      <c r="C277" s="1">
        <f t="shared" si="112"/>
        <v>102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 t="shared" si="113"/>
        <v>0</v>
      </c>
      <c r="G277" s="1">
        <f t="shared" si="106"/>
        <v>88</v>
      </c>
      <c r="H277" s="2">
        <f t="shared" si="107"/>
        <v>0.86274509803921573</v>
      </c>
      <c r="I277" s="8"/>
      <c r="J277" s="2">
        <f t="shared" si="114"/>
        <v>6.8627450980392163E-2</v>
      </c>
      <c r="K277" s="2">
        <f t="shared" si="115"/>
        <v>0.93137254901960786</v>
      </c>
      <c r="L277" s="2">
        <f t="shared" si="116"/>
        <v>0</v>
      </c>
      <c r="M277" s="2">
        <f t="shared" si="117"/>
        <v>0</v>
      </c>
      <c r="N277" s="55">
        <v>7</v>
      </c>
      <c r="O277" s="55">
        <v>95</v>
      </c>
      <c r="T277" s="59"/>
      <c r="X277" s="55">
        <f t="shared" si="108"/>
        <v>0</v>
      </c>
      <c r="Y277" s="55">
        <v>0</v>
      </c>
      <c r="Z277" s="55">
        <v>0</v>
      </c>
      <c r="AA277" s="55"/>
      <c r="AB277" s="55"/>
      <c r="AG277" t="str">
        <f t="shared" si="111"/>
        <v>Masardis</v>
      </c>
      <c r="AH277" t="s">
        <v>2510</v>
      </c>
      <c r="AI277">
        <v>2</v>
      </c>
      <c r="AK277">
        <v>2</v>
      </c>
      <c r="AL277" s="95">
        <v>23</v>
      </c>
      <c r="AM277" s="97">
        <v>3</v>
      </c>
      <c r="AN277" s="97">
        <v>200</v>
      </c>
      <c r="AO277" s="100">
        <v>43990</v>
      </c>
      <c r="AP277" s="100">
        <f t="shared" si="109"/>
        <v>23003</v>
      </c>
      <c r="AQ277" t="s">
        <v>298</v>
      </c>
      <c r="AR277">
        <f t="shared" si="110"/>
        <v>2343990</v>
      </c>
      <c r="AS277" s="1">
        <v>13</v>
      </c>
      <c r="AU277" s="1"/>
      <c r="AW277" s="55">
        <v>0</v>
      </c>
      <c r="AX277" s="124"/>
    </row>
    <row r="278" spans="1:50" ht="13" hidden="1" customHeight="1" outlineLevel="1">
      <c r="A278" t="s">
        <v>2189</v>
      </c>
      <c r="B278" s="9" t="s">
        <v>2133</v>
      </c>
      <c r="C278" s="1">
        <f t="shared" si="112"/>
        <v>36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 t="shared" si="113"/>
        <v>0</v>
      </c>
      <c r="G278" s="1">
        <f t="shared" si="106"/>
        <v>4</v>
      </c>
      <c r="H278" s="2">
        <f t="shared" si="107"/>
        <v>0.1111111111111111</v>
      </c>
      <c r="I278" s="8"/>
      <c r="J278" s="2">
        <f t="shared" si="114"/>
        <v>0.44444444444444442</v>
      </c>
      <c r="K278" s="2">
        <f t="shared" si="115"/>
        <v>0.55555555555555558</v>
      </c>
      <c r="L278" s="2">
        <f t="shared" si="116"/>
        <v>0</v>
      </c>
      <c r="M278" s="2">
        <f t="shared" si="117"/>
        <v>0</v>
      </c>
      <c r="N278" s="55">
        <v>16</v>
      </c>
      <c r="O278" s="55">
        <v>20</v>
      </c>
      <c r="T278" s="59"/>
      <c r="X278" s="55">
        <f t="shared" si="108"/>
        <v>0</v>
      </c>
      <c r="Y278" s="55">
        <v>0</v>
      </c>
      <c r="Z278" s="55">
        <v>0</v>
      </c>
      <c r="AA278" s="55"/>
      <c r="AB278" s="55"/>
      <c r="AG278" t="str">
        <f t="shared" si="111"/>
        <v>Matinicus Isle</v>
      </c>
      <c r="AH278" t="s">
        <v>2526</v>
      </c>
      <c r="AI278">
        <v>1</v>
      </c>
      <c r="AK278">
        <v>2</v>
      </c>
      <c r="AL278" s="95">
        <v>23</v>
      </c>
      <c r="AM278" s="97">
        <v>13</v>
      </c>
      <c r="AN278" s="97">
        <v>35</v>
      </c>
      <c r="AO278" s="100">
        <v>44165</v>
      </c>
      <c r="AP278" s="100">
        <f t="shared" si="109"/>
        <v>23013</v>
      </c>
      <c r="AQ278" t="s">
        <v>15</v>
      </c>
      <c r="AR278">
        <f t="shared" si="110"/>
        <v>2344165</v>
      </c>
      <c r="AS278" s="1">
        <v>1</v>
      </c>
      <c r="AU278" s="1"/>
      <c r="AW278" s="55">
        <v>0</v>
      </c>
      <c r="AX278" s="124"/>
    </row>
    <row r="279" spans="1:50" ht="13" hidden="1" customHeight="1" outlineLevel="1">
      <c r="A279" t="s">
        <v>2963</v>
      </c>
      <c r="B279" s="9" t="s">
        <v>2133</v>
      </c>
      <c r="C279" s="1">
        <f t="shared" ref="C279" si="118">SUM(N279:AE279)</f>
        <v>38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 t="shared" ref="F279" si="119">IF(P279&gt;0,RANK(P279,(N279:AE279)),0)</f>
        <v>0</v>
      </c>
      <c r="G279" s="1">
        <f t="shared" ref="G279" si="120">IF(C279&gt;0,MAX(N279:P279)-LARGE(N279:P279,2),0)</f>
        <v>30</v>
      </c>
      <c r="H279" s="2">
        <f t="shared" ref="H279" si="121">IF(C279&gt;0,G279/C279,0)</f>
        <v>0.78947368421052633</v>
      </c>
      <c r="I279" s="8"/>
      <c r="J279" s="2">
        <f t="shared" ref="J279" si="122">IF(C279=0,"-",N279/C279)</f>
        <v>0.10526315789473684</v>
      </c>
      <c r="K279" s="2">
        <f t="shared" ref="K279" si="123">IF(C279=0,"-",O279/C279)</f>
        <v>0.89473684210526316</v>
      </c>
      <c r="L279" s="2">
        <f t="shared" ref="L279" si="124">IF(C279=0,"-",P279/C279)</f>
        <v>0</v>
      </c>
      <c r="M279" s="2">
        <f t="shared" ref="M279" si="125">IF(C279=0,"-",(1-J279-K279-L279))</f>
        <v>0</v>
      </c>
      <c r="N279" s="55">
        <v>4</v>
      </c>
      <c r="O279" s="55">
        <v>34</v>
      </c>
      <c r="T279" s="59"/>
      <c r="X279" s="55">
        <f t="shared" si="108"/>
        <v>0</v>
      </c>
      <c r="Y279" s="55">
        <v>0</v>
      </c>
      <c r="Z279" s="55">
        <v>0</v>
      </c>
      <c r="AA279" s="55"/>
      <c r="AB279" s="55"/>
      <c r="AG279" t="str">
        <f t="shared" si="111"/>
        <v>Mattamiscontis</v>
      </c>
      <c r="AH279" t="s">
        <v>1379</v>
      </c>
      <c r="AI279">
        <v>2</v>
      </c>
      <c r="AK279">
        <v>2</v>
      </c>
      <c r="AL279" s="95">
        <v>23</v>
      </c>
      <c r="AM279" s="97">
        <v>19</v>
      </c>
      <c r="AO279" s="100">
        <v>44250</v>
      </c>
      <c r="AP279" s="100">
        <f t="shared" si="109"/>
        <v>23019</v>
      </c>
      <c r="AQ279" t="s">
        <v>2361</v>
      </c>
      <c r="AR279">
        <f t="shared" si="110"/>
        <v>2344250</v>
      </c>
      <c r="AS279" s="1">
        <v>0</v>
      </c>
      <c r="AU279" s="1"/>
      <c r="AW279" s="55">
        <v>0</v>
      </c>
      <c r="AX279" s="124"/>
    </row>
    <row r="280" spans="1:50" ht="13" hidden="1" customHeight="1" outlineLevel="1">
      <c r="A280" t="s">
        <v>280</v>
      </c>
      <c r="B280" s="9" t="s">
        <v>2133</v>
      </c>
      <c r="C280" s="1">
        <f t="shared" si="112"/>
        <v>301</v>
      </c>
      <c r="D280" s="7">
        <f>IF(N280&gt;0, RANK(N280,(N280:P280,Q280:AE280)),0)</f>
        <v>2</v>
      </c>
      <c r="E280" s="7">
        <f>IF(O280&gt;0,RANK(O280,(N280:P280,Q280:AE280)),0)</f>
        <v>1</v>
      </c>
      <c r="F280" s="7">
        <f t="shared" si="113"/>
        <v>0</v>
      </c>
      <c r="G280" s="1">
        <f t="shared" ref="G280:G340" si="126">IF(C280&gt;0,MAX(N280:P280)-LARGE(N280:P280,2),0)</f>
        <v>95</v>
      </c>
      <c r="H280" s="2">
        <f t="shared" ref="H280:H340" si="127">IF(C280&gt;0,G280/C280,0)</f>
        <v>0.31561461794019935</v>
      </c>
      <c r="I280" s="8"/>
      <c r="J280" s="2">
        <f t="shared" si="114"/>
        <v>0.34219269102990035</v>
      </c>
      <c r="K280" s="2">
        <f t="shared" si="115"/>
        <v>0.65780730897009965</v>
      </c>
      <c r="L280" s="2">
        <f t="shared" si="116"/>
        <v>0</v>
      </c>
      <c r="M280" s="2">
        <f t="shared" si="117"/>
        <v>0</v>
      </c>
      <c r="N280" s="55">
        <v>103</v>
      </c>
      <c r="O280" s="55">
        <v>198</v>
      </c>
      <c r="T280" s="59"/>
      <c r="X280" s="55">
        <f t="shared" si="108"/>
        <v>0</v>
      </c>
      <c r="Y280" s="55">
        <v>0</v>
      </c>
      <c r="Z280" s="55">
        <v>0</v>
      </c>
      <c r="AA280" s="55"/>
      <c r="AB280" s="55"/>
      <c r="AG280" t="str">
        <f t="shared" si="111"/>
        <v>Mattawamkeag</v>
      </c>
      <c r="AH280" t="s">
        <v>1379</v>
      </c>
      <c r="AI280">
        <v>2</v>
      </c>
      <c r="AK280">
        <v>2</v>
      </c>
      <c r="AL280" s="95">
        <v>23</v>
      </c>
      <c r="AM280" s="97">
        <v>19</v>
      </c>
      <c r="AN280" s="97">
        <v>200</v>
      </c>
      <c r="AO280" s="100">
        <v>44270</v>
      </c>
      <c r="AP280" s="100">
        <f t="shared" si="109"/>
        <v>23019</v>
      </c>
      <c r="AQ280" t="s">
        <v>298</v>
      </c>
      <c r="AR280">
        <f t="shared" si="110"/>
        <v>2344270</v>
      </c>
      <c r="AS280" s="1">
        <v>14</v>
      </c>
      <c r="AU280" s="1"/>
      <c r="AW280" s="55">
        <v>0</v>
      </c>
      <c r="AX280" s="124"/>
    </row>
    <row r="281" spans="1:50" ht="13" hidden="1" customHeight="1" outlineLevel="1">
      <c r="A281" t="s">
        <v>486</v>
      </c>
      <c r="B281" s="9" t="s">
        <v>2133</v>
      </c>
      <c r="C281" s="1">
        <f t="shared" si="112"/>
        <v>48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 t="shared" si="113"/>
        <v>0</v>
      </c>
      <c r="G281" s="1">
        <f t="shared" si="126"/>
        <v>28</v>
      </c>
      <c r="H281" s="2">
        <f t="shared" si="127"/>
        <v>0.58333333333333337</v>
      </c>
      <c r="I281" s="8"/>
      <c r="J281" s="2">
        <f t="shared" si="114"/>
        <v>0.20833333333333334</v>
      </c>
      <c r="K281" s="2">
        <f t="shared" si="115"/>
        <v>0.79166666666666663</v>
      </c>
      <c r="L281" s="2">
        <f t="shared" si="116"/>
        <v>0</v>
      </c>
      <c r="M281" s="2">
        <f t="shared" si="117"/>
        <v>0</v>
      </c>
      <c r="N281" s="55">
        <v>10</v>
      </c>
      <c r="O281" s="55">
        <v>38</v>
      </c>
      <c r="T281" s="59"/>
      <c r="X281" s="55">
        <f t="shared" si="108"/>
        <v>0</v>
      </c>
      <c r="Y281" s="55">
        <v>0</v>
      </c>
      <c r="Z281" s="55">
        <v>0</v>
      </c>
      <c r="AA281" s="55"/>
      <c r="AB281" s="55"/>
      <c r="AG281" t="str">
        <f t="shared" si="111"/>
        <v>Maxfield</v>
      </c>
      <c r="AH281" t="s">
        <v>1379</v>
      </c>
      <c r="AI281">
        <v>2</v>
      </c>
      <c r="AK281">
        <v>2</v>
      </c>
      <c r="AL281" s="95">
        <v>23</v>
      </c>
      <c r="AM281" s="97">
        <v>19</v>
      </c>
      <c r="AN281" s="97">
        <v>205</v>
      </c>
      <c r="AO281" s="100">
        <v>44340</v>
      </c>
      <c r="AP281" s="100">
        <f t="shared" si="109"/>
        <v>23019</v>
      </c>
      <c r="AQ281" t="s">
        <v>298</v>
      </c>
      <c r="AR281">
        <f t="shared" si="110"/>
        <v>2344340</v>
      </c>
      <c r="AS281" s="1">
        <v>2</v>
      </c>
      <c r="AU281" s="1"/>
      <c r="AW281" s="55">
        <v>0</v>
      </c>
      <c r="AX281" s="124"/>
    </row>
    <row r="282" spans="1:50" ht="13" hidden="1" customHeight="1" outlineLevel="1">
      <c r="A282" t="s">
        <v>1454</v>
      </c>
      <c r="B282" s="9" t="s">
        <v>2133</v>
      </c>
      <c r="C282" s="1">
        <f t="shared" si="112"/>
        <v>1315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 t="shared" si="113"/>
        <v>0</v>
      </c>
      <c r="G282" s="1">
        <f t="shared" si="126"/>
        <v>620</v>
      </c>
      <c r="H282" s="2">
        <f t="shared" si="127"/>
        <v>0.47148288973384028</v>
      </c>
      <c r="I282" s="8"/>
      <c r="J282" s="2">
        <f t="shared" si="114"/>
        <v>0.26387832699619773</v>
      </c>
      <c r="K282" s="2">
        <f t="shared" si="115"/>
        <v>0.73536121673003807</v>
      </c>
      <c r="L282" s="2">
        <f t="shared" si="116"/>
        <v>0</v>
      </c>
      <c r="M282" s="2">
        <f t="shared" si="117"/>
        <v>7.6045627376419844E-4</v>
      </c>
      <c r="N282" s="55">
        <v>347</v>
      </c>
      <c r="O282" s="55">
        <v>967</v>
      </c>
      <c r="T282" s="59"/>
      <c r="X282" s="55">
        <f t="shared" si="108"/>
        <v>0</v>
      </c>
      <c r="Y282" s="55">
        <v>1</v>
      </c>
      <c r="Z282" s="55">
        <v>0</v>
      </c>
      <c r="AA282" s="55"/>
      <c r="AB282" s="55"/>
      <c r="AG282" t="str">
        <f t="shared" si="111"/>
        <v>Mechanic Falls</v>
      </c>
      <c r="AH282" t="s">
        <v>95</v>
      </c>
      <c r="AI282">
        <v>2</v>
      </c>
      <c r="AK282">
        <v>2</v>
      </c>
      <c r="AL282" s="95">
        <v>23</v>
      </c>
      <c r="AM282" s="97">
        <v>1</v>
      </c>
      <c r="AN282" s="97">
        <v>45</v>
      </c>
      <c r="AO282" s="100">
        <v>44585</v>
      </c>
      <c r="AP282" s="100">
        <f t="shared" si="109"/>
        <v>23001</v>
      </c>
      <c r="AQ282" t="s">
        <v>298</v>
      </c>
      <c r="AR282">
        <f t="shared" si="110"/>
        <v>2344585</v>
      </c>
      <c r="AS282" s="1">
        <v>27</v>
      </c>
      <c r="AU282" s="1"/>
      <c r="AW282" s="55">
        <v>1</v>
      </c>
      <c r="AX282" s="124"/>
    </row>
    <row r="283" spans="1:50" ht="13" hidden="1" customHeight="1" outlineLevel="1">
      <c r="A283" t="s">
        <v>163</v>
      </c>
      <c r="B283" s="9" t="s">
        <v>2133</v>
      </c>
      <c r="C283" s="1">
        <f t="shared" si="112"/>
        <v>86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 t="shared" si="113"/>
        <v>0</v>
      </c>
      <c r="G283" s="1">
        <f t="shared" si="126"/>
        <v>54</v>
      </c>
      <c r="H283" s="2">
        <f t="shared" si="127"/>
        <v>0.62790697674418605</v>
      </c>
      <c r="I283" s="8"/>
      <c r="J283" s="2">
        <f t="shared" si="114"/>
        <v>0.18604651162790697</v>
      </c>
      <c r="K283" s="2">
        <f t="shared" si="115"/>
        <v>0.81395348837209303</v>
      </c>
      <c r="L283" s="2">
        <f t="shared" si="116"/>
        <v>0</v>
      </c>
      <c r="M283" s="2">
        <f t="shared" si="117"/>
        <v>0</v>
      </c>
      <c r="N283" s="55">
        <v>16</v>
      </c>
      <c r="O283" s="55">
        <v>70</v>
      </c>
      <c r="T283" s="59"/>
      <c r="X283" s="55">
        <f t="shared" si="108"/>
        <v>0</v>
      </c>
      <c r="Y283" s="55">
        <v>0</v>
      </c>
      <c r="Z283" s="55">
        <v>0</v>
      </c>
      <c r="AA283" s="55"/>
      <c r="AB283" s="55"/>
      <c r="AG283" t="str">
        <f t="shared" si="111"/>
        <v>Meddybemps</v>
      </c>
      <c r="AH283" t="s">
        <v>1864</v>
      </c>
      <c r="AI283">
        <v>2</v>
      </c>
      <c r="AK283">
        <v>2</v>
      </c>
      <c r="AL283" s="95">
        <v>23</v>
      </c>
      <c r="AM283" s="97">
        <v>29</v>
      </c>
      <c r="AN283" s="97">
        <v>145</v>
      </c>
      <c r="AO283" s="100">
        <v>44760</v>
      </c>
      <c r="AP283" s="100">
        <f t="shared" si="109"/>
        <v>23029</v>
      </c>
      <c r="AQ283" t="s">
        <v>298</v>
      </c>
      <c r="AR283">
        <f t="shared" si="110"/>
        <v>2344760</v>
      </c>
      <c r="AS283" s="1">
        <v>1</v>
      </c>
      <c r="AU283" s="1"/>
      <c r="AW283" s="55">
        <v>0</v>
      </c>
      <c r="AX283" s="124"/>
    </row>
    <row r="284" spans="1:50" ht="13" hidden="1" customHeight="1" outlineLevel="1">
      <c r="A284" t="s">
        <v>344</v>
      </c>
      <c r="B284" s="9" t="s">
        <v>2133</v>
      </c>
      <c r="C284" s="1">
        <f t="shared" si="112"/>
        <v>109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 t="shared" si="113"/>
        <v>0</v>
      </c>
      <c r="G284" s="1">
        <f t="shared" si="126"/>
        <v>61</v>
      </c>
      <c r="H284" s="2">
        <f t="shared" si="127"/>
        <v>0.55963302752293576</v>
      </c>
      <c r="I284" s="8"/>
      <c r="J284" s="2">
        <f t="shared" si="114"/>
        <v>0.22018348623853212</v>
      </c>
      <c r="K284" s="2">
        <f t="shared" si="115"/>
        <v>0.77981651376146788</v>
      </c>
      <c r="L284" s="2">
        <f t="shared" si="116"/>
        <v>0</v>
      </c>
      <c r="M284" s="2">
        <f t="shared" si="117"/>
        <v>0</v>
      </c>
      <c r="N284" s="55">
        <v>24</v>
      </c>
      <c r="O284" s="55">
        <v>85</v>
      </c>
      <c r="T284" s="59"/>
      <c r="X284" s="55">
        <f t="shared" si="108"/>
        <v>0</v>
      </c>
      <c r="Y284" s="55">
        <v>0</v>
      </c>
      <c r="Z284" s="55">
        <v>0</v>
      </c>
      <c r="AA284" s="55"/>
      <c r="AB284" s="55"/>
      <c r="AG284" t="str">
        <f t="shared" si="111"/>
        <v>Medford</v>
      </c>
      <c r="AH284" t="s">
        <v>661</v>
      </c>
      <c r="AI284">
        <v>2</v>
      </c>
      <c r="AK284">
        <v>2</v>
      </c>
      <c r="AL284" s="95">
        <v>23</v>
      </c>
      <c r="AM284" s="97">
        <v>21</v>
      </c>
      <c r="AN284" s="97">
        <v>62</v>
      </c>
      <c r="AO284" s="100">
        <v>44830</v>
      </c>
      <c r="AP284" s="100">
        <f t="shared" si="109"/>
        <v>23021</v>
      </c>
      <c r="AQ284" t="s">
        <v>298</v>
      </c>
      <c r="AR284">
        <f t="shared" si="110"/>
        <v>2344830</v>
      </c>
      <c r="AS284" s="1">
        <v>5</v>
      </c>
      <c r="AU284" s="1"/>
      <c r="AW284" s="55">
        <v>0</v>
      </c>
      <c r="AX284" s="124"/>
    </row>
    <row r="285" spans="1:50" ht="13" hidden="1" customHeight="1" outlineLevel="1">
      <c r="A285" s="9" t="s">
        <v>906</v>
      </c>
      <c r="B285" s="9" t="s">
        <v>2133</v>
      </c>
      <c r="C285" s="1">
        <f t="shared" si="112"/>
        <v>633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 t="shared" si="113"/>
        <v>0</v>
      </c>
      <c r="G285" s="1">
        <f t="shared" si="126"/>
        <v>357</v>
      </c>
      <c r="H285" s="2">
        <f t="shared" si="127"/>
        <v>0.56398104265402849</v>
      </c>
      <c r="I285" s="8"/>
      <c r="J285" s="2">
        <f t="shared" si="114"/>
        <v>0.21800947867298578</v>
      </c>
      <c r="K285" s="2">
        <f t="shared" si="115"/>
        <v>0.78199052132701419</v>
      </c>
      <c r="L285" s="2">
        <f t="shared" si="116"/>
        <v>0</v>
      </c>
      <c r="M285" s="2">
        <f t="shared" si="117"/>
        <v>0</v>
      </c>
      <c r="N285" s="55">
        <v>138</v>
      </c>
      <c r="O285" s="55">
        <v>495</v>
      </c>
      <c r="T285" s="59"/>
      <c r="X285" s="55">
        <f t="shared" si="108"/>
        <v>0</v>
      </c>
      <c r="Y285" s="55">
        <v>0</v>
      </c>
      <c r="Z285" s="55">
        <v>0</v>
      </c>
      <c r="AA285" s="55"/>
      <c r="AB285" s="55"/>
      <c r="AG285" t="str">
        <f t="shared" si="111"/>
        <v>Medway</v>
      </c>
      <c r="AH285" t="s">
        <v>1379</v>
      </c>
      <c r="AI285">
        <v>2</v>
      </c>
      <c r="AK285">
        <v>2</v>
      </c>
      <c r="AL285" s="95">
        <v>23</v>
      </c>
      <c r="AM285" s="97">
        <v>19</v>
      </c>
      <c r="AN285" s="97">
        <v>210</v>
      </c>
      <c r="AO285" s="100">
        <v>45005</v>
      </c>
      <c r="AP285" s="100">
        <f t="shared" si="109"/>
        <v>23019</v>
      </c>
      <c r="AQ285" t="s">
        <v>298</v>
      </c>
      <c r="AR285">
        <f t="shared" si="110"/>
        <v>2345005</v>
      </c>
      <c r="AS285" s="1">
        <v>17</v>
      </c>
      <c r="AU285" s="1"/>
      <c r="AW285" s="55">
        <v>0</v>
      </c>
      <c r="AX285" s="124"/>
    </row>
    <row r="286" spans="1:50" ht="13" hidden="1" customHeight="1" outlineLevel="1">
      <c r="A286" t="s">
        <v>2514</v>
      </c>
      <c r="B286" s="9" t="s">
        <v>2133</v>
      </c>
      <c r="C286" s="1">
        <f t="shared" si="112"/>
        <v>357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 t="shared" si="113"/>
        <v>0</v>
      </c>
      <c r="G286" s="1">
        <f t="shared" si="126"/>
        <v>120</v>
      </c>
      <c r="H286" s="2">
        <f t="shared" si="127"/>
        <v>0.33613445378151263</v>
      </c>
      <c r="I286" s="8"/>
      <c r="J286" s="2">
        <f t="shared" si="114"/>
        <v>0.33053221288515405</v>
      </c>
      <c r="K286" s="2">
        <f t="shared" si="115"/>
        <v>0.66666666666666663</v>
      </c>
      <c r="L286" s="2">
        <f t="shared" si="116"/>
        <v>0</v>
      </c>
      <c r="M286" s="2">
        <f t="shared" si="117"/>
        <v>2.8011204481793728E-3</v>
      </c>
      <c r="N286" s="55">
        <v>118</v>
      </c>
      <c r="O286" s="55">
        <v>238</v>
      </c>
      <c r="T286" s="59"/>
      <c r="X286" s="55">
        <f t="shared" si="108"/>
        <v>0</v>
      </c>
      <c r="Y286" s="55">
        <v>1</v>
      </c>
      <c r="Z286" s="55">
        <v>0</v>
      </c>
      <c r="AA286" s="55"/>
      <c r="AB286" s="55"/>
      <c r="AG286" t="str">
        <f t="shared" si="111"/>
        <v>Mercer</v>
      </c>
      <c r="AH286" t="s">
        <v>1816</v>
      </c>
      <c r="AI286">
        <v>2</v>
      </c>
      <c r="AK286">
        <v>2</v>
      </c>
      <c r="AL286" s="95">
        <v>23</v>
      </c>
      <c r="AM286" s="97">
        <v>25</v>
      </c>
      <c r="AN286" s="97">
        <v>90</v>
      </c>
      <c r="AO286" s="100">
        <v>45110</v>
      </c>
      <c r="AP286" s="100">
        <f t="shared" si="109"/>
        <v>23025</v>
      </c>
      <c r="AQ286" t="s">
        <v>298</v>
      </c>
      <c r="AR286">
        <f t="shared" si="110"/>
        <v>2345110</v>
      </c>
      <c r="AS286" s="1">
        <v>9</v>
      </c>
      <c r="AU286" s="1"/>
      <c r="AW286" s="55">
        <v>1</v>
      </c>
      <c r="AX286" s="124"/>
    </row>
    <row r="287" spans="1:50" ht="13" hidden="1" customHeight="1" outlineLevel="1">
      <c r="A287" t="s">
        <v>2116</v>
      </c>
      <c r="B287" s="9" t="s">
        <v>2133</v>
      </c>
      <c r="C287" s="1">
        <f t="shared" si="112"/>
        <v>110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 t="shared" si="113"/>
        <v>0</v>
      </c>
      <c r="G287" s="1">
        <f t="shared" si="126"/>
        <v>58</v>
      </c>
      <c r="H287" s="2">
        <f t="shared" si="127"/>
        <v>0.52727272727272723</v>
      </c>
      <c r="I287" s="8"/>
      <c r="J287" s="2">
        <f t="shared" si="114"/>
        <v>0.23636363636363636</v>
      </c>
      <c r="K287" s="2">
        <f t="shared" si="115"/>
        <v>0.76363636363636367</v>
      </c>
      <c r="L287" s="2">
        <f t="shared" si="116"/>
        <v>0</v>
      </c>
      <c r="M287" s="2">
        <f t="shared" si="117"/>
        <v>0</v>
      </c>
      <c r="N287" s="55">
        <v>26</v>
      </c>
      <c r="O287" s="55">
        <v>84</v>
      </c>
      <c r="T287" s="59"/>
      <c r="X287" s="55">
        <f t="shared" si="108"/>
        <v>0</v>
      </c>
      <c r="Y287" s="55">
        <v>0</v>
      </c>
      <c r="Z287" s="55">
        <v>0</v>
      </c>
      <c r="AA287" s="55"/>
      <c r="AB287" s="55"/>
      <c r="AG287" t="str">
        <f t="shared" si="111"/>
        <v>Merrill</v>
      </c>
      <c r="AH287" t="s">
        <v>2510</v>
      </c>
      <c r="AI287">
        <v>2</v>
      </c>
      <c r="AK287">
        <v>2</v>
      </c>
      <c r="AL287" s="95">
        <v>23</v>
      </c>
      <c r="AM287" s="97">
        <v>3</v>
      </c>
      <c r="AN287" s="97">
        <v>205</v>
      </c>
      <c r="AO287" s="100">
        <v>45180</v>
      </c>
      <c r="AP287" s="100">
        <f t="shared" si="109"/>
        <v>23003</v>
      </c>
      <c r="AQ287" t="s">
        <v>298</v>
      </c>
      <c r="AR287">
        <f t="shared" si="110"/>
        <v>2345180</v>
      </c>
      <c r="AS287" s="1">
        <v>2</v>
      </c>
      <c r="AU287" s="1"/>
      <c r="AW287" s="55">
        <v>0</v>
      </c>
      <c r="AX287" s="124"/>
    </row>
    <row r="288" spans="1:50" ht="13" hidden="1" customHeight="1" outlineLevel="1">
      <c r="A288" t="s">
        <v>1787</v>
      </c>
      <c r="B288" s="9" t="s">
        <v>2133</v>
      </c>
      <c r="C288" s="1">
        <f t="shared" si="112"/>
        <v>1101</v>
      </c>
      <c r="D288" s="7">
        <f>IF(N288&gt;0, RANK(N288,(N288:P288,Q288:AE288)),0)</f>
        <v>2</v>
      </c>
      <c r="E288" s="7">
        <f>IF(O288&gt;0,RANK(O288,(N288:P288,Q288:AE288)),0)</f>
        <v>1</v>
      </c>
      <c r="F288" s="7">
        <f t="shared" si="113"/>
        <v>0</v>
      </c>
      <c r="G288" s="1">
        <f t="shared" si="126"/>
        <v>365</v>
      </c>
      <c r="H288" s="2">
        <f t="shared" si="127"/>
        <v>0.33151680290644869</v>
      </c>
      <c r="I288" s="8"/>
      <c r="J288" s="2">
        <f t="shared" si="114"/>
        <v>0.33424159854677565</v>
      </c>
      <c r="K288" s="2">
        <f t="shared" si="115"/>
        <v>0.66575840145322429</v>
      </c>
      <c r="L288" s="2">
        <f t="shared" si="116"/>
        <v>0</v>
      </c>
      <c r="M288" s="2">
        <f t="shared" si="117"/>
        <v>0</v>
      </c>
      <c r="N288" s="55">
        <v>368</v>
      </c>
      <c r="O288" s="55">
        <v>733</v>
      </c>
      <c r="T288" s="59"/>
      <c r="X288" s="55">
        <f t="shared" si="108"/>
        <v>0</v>
      </c>
      <c r="Y288" s="55">
        <v>0</v>
      </c>
      <c r="Z288" s="55">
        <v>0</v>
      </c>
      <c r="AA288" s="55"/>
      <c r="AB288" s="55"/>
      <c r="AG288" t="str">
        <f t="shared" si="111"/>
        <v>Mexico</v>
      </c>
      <c r="AH288" t="s">
        <v>149</v>
      </c>
      <c r="AI288">
        <v>2</v>
      </c>
      <c r="AK288">
        <v>2</v>
      </c>
      <c r="AL288" s="95">
        <v>23</v>
      </c>
      <c r="AM288" s="97">
        <v>17</v>
      </c>
      <c r="AN288" s="97">
        <v>95</v>
      </c>
      <c r="AO288" s="100">
        <v>45285</v>
      </c>
      <c r="AP288" s="100">
        <f t="shared" si="109"/>
        <v>23017</v>
      </c>
      <c r="AQ288" t="s">
        <v>298</v>
      </c>
      <c r="AR288">
        <f t="shared" si="110"/>
        <v>2345285</v>
      </c>
      <c r="AS288" s="1">
        <v>18</v>
      </c>
      <c r="AU288" s="1"/>
      <c r="AW288" s="55">
        <v>0</v>
      </c>
      <c r="AX288" s="124"/>
    </row>
    <row r="289" spans="1:50" ht="13" hidden="1" customHeight="1" outlineLevel="1">
      <c r="A289" t="s">
        <v>1788</v>
      </c>
      <c r="B289" s="9" t="s">
        <v>2133</v>
      </c>
      <c r="C289" s="1">
        <f t="shared" si="112"/>
        <v>561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 t="shared" si="113"/>
        <v>0</v>
      </c>
      <c r="G289" s="1">
        <f t="shared" si="126"/>
        <v>223</v>
      </c>
      <c r="H289" s="2">
        <f t="shared" si="127"/>
        <v>0.39750445632798576</v>
      </c>
      <c r="I289" s="8"/>
      <c r="J289" s="2">
        <f t="shared" si="114"/>
        <v>0.30124777183600715</v>
      </c>
      <c r="K289" s="2">
        <f t="shared" si="115"/>
        <v>0.69875222816399285</v>
      </c>
      <c r="L289" s="2">
        <f t="shared" si="116"/>
        <v>0</v>
      </c>
      <c r="M289" s="2">
        <f t="shared" si="117"/>
        <v>0</v>
      </c>
      <c r="N289" s="55">
        <v>169</v>
      </c>
      <c r="O289" s="55">
        <v>392</v>
      </c>
      <c r="T289" s="59"/>
      <c r="X289" s="55">
        <f t="shared" si="108"/>
        <v>0</v>
      </c>
      <c r="Y289" s="55">
        <v>0</v>
      </c>
      <c r="Z289" s="55">
        <v>0</v>
      </c>
      <c r="AA289" s="55"/>
      <c r="AB289" s="55"/>
      <c r="AG289" t="str">
        <f t="shared" si="111"/>
        <v>Milbridge</v>
      </c>
      <c r="AH289" t="s">
        <v>1864</v>
      </c>
      <c r="AI289">
        <v>2</v>
      </c>
      <c r="AK289">
        <v>2</v>
      </c>
      <c r="AL289" s="95">
        <v>23</v>
      </c>
      <c r="AM289" s="97">
        <v>29</v>
      </c>
      <c r="AN289" s="97">
        <v>150</v>
      </c>
      <c r="AO289" s="100">
        <v>45600</v>
      </c>
      <c r="AP289" s="100">
        <f t="shared" si="109"/>
        <v>23029</v>
      </c>
      <c r="AQ289" t="s">
        <v>298</v>
      </c>
      <c r="AR289">
        <f t="shared" si="110"/>
        <v>2345600</v>
      </c>
      <c r="AS289" s="1">
        <v>22</v>
      </c>
      <c r="AU289" s="1"/>
      <c r="AW289" s="55">
        <v>0</v>
      </c>
      <c r="AX289" s="124"/>
    </row>
    <row r="290" spans="1:50" ht="13" hidden="1" customHeight="1" outlineLevel="1">
      <c r="A290" t="s">
        <v>1890</v>
      </c>
      <c r="B290" s="9" t="s">
        <v>2133</v>
      </c>
      <c r="C290" s="1">
        <f t="shared" si="112"/>
        <v>1285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 t="shared" si="113"/>
        <v>0</v>
      </c>
      <c r="G290" s="1">
        <f t="shared" si="126"/>
        <v>549</v>
      </c>
      <c r="H290" s="2">
        <f t="shared" si="127"/>
        <v>0.42723735408560309</v>
      </c>
      <c r="I290" s="8"/>
      <c r="J290" s="2">
        <f t="shared" si="114"/>
        <v>0.28638132295719843</v>
      </c>
      <c r="K290" s="2">
        <f t="shared" si="115"/>
        <v>0.71361867704280157</v>
      </c>
      <c r="L290" s="2">
        <f t="shared" si="116"/>
        <v>0</v>
      </c>
      <c r="M290" s="2">
        <f t="shared" si="117"/>
        <v>0</v>
      </c>
      <c r="N290" s="55">
        <v>368</v>
      </c>
      <c r="O290" s="55">
        <v>917</v>
      </c>
      <c r="T290" s="59"/>
      <c r="X290" s="55">
        <f t="shared" si="108"/>
        <v>0</v>
      </c>
      <c r="Y290" s="55">
        <v>0</v>
      </c>
      <c r="Z290" s="55">
        <v>0</v>
      </c>
      <c r="AA290" s="55"/>
      <c r="AB290" s="55"/>
      <c r="AG290" t="str">
        <f t="shared" si="111"/>
        <v>Milford</v>
      </c>
      <c r="AH290" t="s">
        <v>1379</v>
      </c>
      <c r="AI290">
        <v>2</v>
      </c>
      <c r="AK290">
        <v>2</v>
      </c>
      <c r="AL290" s="95">
        <v>23</v>
      </c>
      <c r="AM290" s="97">
        <v>19</v>
      </c>
      <c r="AN290" s="97">
        <v>215</v>
      </c>
      <c r="AO290" s="100">
        <v>45670</v>
      </c>
      <c r="AP290" s="100">
        <f t="shared" si="109"/>
        <v>23019</v>
      </c>
      <c r="AQ290" t="s">
        <v>298</v>
      </c>
      <c r="AR290">
        <f t="shared" si="110"/>
        <v>2345670</v>
      </c>
      <c r="AS290" s="1">
        <v>25</v>
      </c>
      <c r="AU290" s="1"/>
      <c r="AW290" s="55">
        <v>0</v>
      </c>
      <c r="AX290" s="124"/>
    </row>
    <row r="291" spans="1:50" ht="13" hidden="1" customHeight="1" outlineLevel="1">
      <c r="A291" t="s">
        <v>954</v>
      </c>
      <c r="B291" s="9" t="s">
        <v>2133</v>
      </c>
      <c r="C291" s="1">
        <f t="shared" si="112"/>
        <v>2028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 t="shared" si="113"/>
        <v>0</v>
      </c>
      <c r="G291" s="1">
        <f t="shared" si="126"/>
        <v>871</v>
      </c>
      <c r="H291" s="2">
        <f t="shared" si="127"/>
        <v>0.42948717948717946</v>
      </c>
      <c r="I291" s="8"/>
      <c r="J291" s="2">
        <f t="shared" si="114"/>
        <v>0.28451676528599606</v>
      </c>
      <c r="K291" s="2">
        <f t="shared" si="115"/>
        <v>0.71400394477317553</v>
      </c>
      <c r="L291" s="2">
        <f t="shared" si="116"/>
        <v>0</v>
      </c>
      <c r="M291" s="2">
        <f t="shared" si="117"/>
        <v>1.4792899408283544E-3</v>
      </c>
      <c r="N291" s="55">
        <v>577</v>
      </c>
      <c r="O291" s="55">
        <v>1448</v>
      </c>
      <c r="T291" s="59"/>
      <c r="X291" s="55">
        <f t="shared" si="108"/>
        <v>0</v>
      </c>
      <c r="Y291" s="55">
        <v>3</v>
      </c>
      <c r="Z291" s="55">
        <v>0</v>
      </c>
      <c r="AA291" s="55"/>
      <c r="AB291" s="55"/>
      <c r="AG291" t="str">
        <f t="shared" si="111"/>
        <v>Millinocket</v>
      </c>
      <c r="AH291" t="s">
        <v>1379</v>
      </c>
      <c r="AI291">
        <v>2</v>
      </c>
      <c r="AK291">
        <v>2</v>
      </c>
      <c r="AL291" s="95">
        <v>23</v>
      </c>
      <c r="AM291" s="97">
        <v>19</v>
      </c>
      <c r="AN291" s="97">
        <v>220</v>
      </c>
      <c r="AO291" s="100">
        <v>45810</v>
      </c>
      <c r="AP291" s="100">
        <f t="shared" si="109"/>
        <v>23019</v>
      </c>
      <c r="AQ291" t="s">
        <v>298</v>
      </c>
      <c r="AR291">
        <f t="shared" si="110"/>
        <v>2345810</v>
      </c>
      <c r="AS291" s="1">
        <v>59</v>
      </c>
      <c r="AU291" s="1"/>
      <c r="AW291" s="55">
        <v>3</v>
      </c>
      <c r="AX291" s="124"/>
    </row>
    <row r="292" spans="1:50" ht="13" hidden="1" customHeight="1" outlineLevel="1">
      <c r="A292" t="s">
        <v>1829</v>
      </c>
      <c r="B292" s="9" t="s">
        <v>2133</v>
      </c>
      <c r="C292" s="1">
        <f t="shared" si="112"/>
        <v>965</v>
      </c>
      <c r="D292" s="7">
        <f>IF(N292&gt;0, RANK(N292,(N292:P292,Q292:AE292)),0)</f>
        <v>2</v>
      </c>
      <c r="E292" s="7">
        <f>IF(O292&gt;0,RANK(O292,(N292:P292,Q292:AE292)),0)</f>
        <v>1</v>
      </c>
      <c r="F292" s="7">
        <f t="shared" si="113"/>
        <v>0</v>
      </c>
      <c r="G292" s="1">
        <f t="shared" si="126"/>
        <v>499</v>
      </c>
      <c r="H292" s="2">
        <f t="shared" si="127"/>
        <v>0.51709844559585494</v>
      </c>
      <c r="I292" s="8"/>
      <c r="J292" s="2">
        <f t="shared" si="114"/>
        <v>0.24041450777202072</v>
      </c>
      <c r="K292" s="2">
        <f t="shared" si="115"/>
        <v>0.75751295336787561</v>
      </c>
      <c r="L292" s="2">
        <f t="shared" si="116"/>
        <v>0</v>
      </c>
      <c r="M292" s="2">
        <f t="shared" si="117"/>
        <v>2.0725388601036121E-3</v>
      </c>
      <c r="N292" s="55">
        <v>232</v>
      </c>
      <c r="O292" s="55">
        <v>731</v>
      </c>
      <c r="T292" s="59"/>
      <c r="X292" s="55">
        <f t="shared" si="108"/>
        <v>0</v>
      </c>
      <c r="Y292" s="55">
        <v>2</v>
      </c>
      <c r="Z292" s="55">
        <v>0</v>
      </c>
      <c r="AA292" s="55"/>
      <c r="AB292" s="55"/>
      <c r="AG292" t="str">
        <f t="shared" si="111"/>
        <v>Milo</v>
      </c>
      <c r="AH292" t="s">
        <v>661</v>
      </c>
      <c r="AI292">
        <v>2</v>
      </c>
      <c r="AK292">
        <v>2</v>
      </c>
      <c r="AL292" s="95">
        <v>23</v>
      </c>
      <c r="AM292" s="97">
        <v>21</v>
      </c>
      <c r="AN292" s="97">
        <v>65</v>
      </c>
      <c r="AO292" s="100">
        <v>46020</v>
      </c>
      <c r="AP292" s="100">
        <f t="shared" si="109"/>
        <v>23021</v>
      </c>
      <c r="AQ292" t="s">
        <v>298</v>
      </c>
      <c r="AR292">
        <f t="shared" si="110"/>
        <v>2346020</v>
      </c>
      <c r="AS292" s="1">
        <v>21</v>
      </c>
      <c r="AU292" s="1"/>
      <c r="AW292" s="55">
        <v>2</v>
      </c>
      <c r="AX292" s="124"/>
    </row>
    <row r="293" spans="1:50" ht="13" hidden="1" customHeight="1" outlineLevel="1">
      <c r="A293" t="s">
        <v>2183</v>
      </c>
      <c r="B293" s="9" t="s">
        <v>2133</v>
      </c>
      <c r="C293" s="1">
        <f t="shared" si="112"/>
        <v>70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 t="shared" si="113"/>
        <v>0</v>
      </c>
      <c r="G293" s="1">
        <f t="shared" si="126"/>
        <v>32</v>
      </c>
      <c r="H293" s="2">
        <f t="shared" si="127"/>
        <v>0.45714285714285713</v>
      </c>
      <c r="I293" s="8"/>
      <c r="J293" s="2">
        <f t="shared" si="114"/>
        <v>0.27142857142857141</v>
      </c>
      <c r="K293" s="2">
        <f t="shared" si="115"/>
        <v>0.72857142857142854</v>
      </c>
      <c r="L293" s="2">
        <f t="shared" si="116"/>
        <v>0</v>
      </c>
      <c r="M293" s="2">
        <f t="shared" si="117"/>
        <v>1.1102230246251565E-16</v>
      </c>
      <c r="N293" s="55">
        <v>19</v>
      </c>
      <c r="O293" s="55">
        <v>51</v>
      </c>
      <c r="T293" s="59"/>
      <c r="X293" s="55">
        <f t="shared" si="108"/>
        <v>0</v>
      </c>
      <c r="Y293" s="55">
        <v>0</v>
      </c>
      <c r="Z293" s="55">
        <v>0</v>
      </c>
      <c r="AA293" s="55"/>
      <c r="AB293" s="55"/>
      <c r="AG293" t="str">
        <f>A293</f>
        <v>Milton</v>
      </c>
      <c r="AH293" t="s">
        <v>149</v>
      </c>
      <c r="AI293">
        <v>2</v>
      </c>
      <c r="AK293">
        <v>2</v>
      </c>
      <c r="AL293" s="95">
        <v>23</v>
      </c>
      <c r="AM293" s="97">
        <v>17</v>
      </c>
      <c r="AN293" s="97">
        <v>97</v>
      </c>
      <c r="AO293" s="100">
        <v>46105</v>
      </c>
      <c r="AP293" s="100">
        <f t="shared" si="109"/>
        <v>23017</v>
      </c>
      <c r="AQ293" t="s">
        <v>2361</v>
      </c>
      <c r="AR293">
        <f t="shared" si="110"/>
        <v>2346105</v>
      </c>
      <c r="AS293" s="1">
        <v>0</v>
      </c>
      <c r="AU293" s="1"/>
      <c r="AW293" s="55">
        <v>0</v>
      </c>
      <c r="AX293" s="124"/>
    </row>
    <row r="294" spans="1:50" ht="13" hidden="1" customHeight="1" outlineLevel="1">
      <c r="A294" t="s">
        <v>1830</v>
      </c>
      <c r="B294" s="9" t="s">
        <v>2133</v>
      </c>
      <c r="C294" s="1">
        <f t="shared" si="112"/>
        <v>1351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 t="shared" si="113"/>
        <v>0</v>
      </c>
      <c r="G294" s="1">
        <f t="shared" si="126"/>
        <v>791</v>
      </c>
      <c r="H294" s="2">
        <f t="shared" si="127"/>
        <v>0.58549222797927458</v>
      </c>
      <c r="I294" s="8"/>
      <c r="J294" s="2">
        <f t="shared" si="114"/>
        <v>0.20651369356032567</v>
      </c>
      <c r="K294" s="2">
        <f t="shared" si="115"/>
        <v>0.79200592153960025</v>
      </c>
      <c r="L294" s="2">
        <f t="shared" si="116"/>
        <v>0</v>
      </c>
      <c r="M294" s="2">
        <f t="shared" si="117"/>
        <v>1.4803849000740721E-3</v>
      </c>
      <c r="N294" s="55">
        <v>279</v>
      </c>
      <c r="O294" s="55">
        <v>1070</v>
      </c>
      <c r="T294" s="59"/>
      <c r="X294" s="55">
        <f t="shared" si="108"/>
        <v>0</v>
      </c>
      <c r="Y294" s="55">
        <v>1</v>
      </c>
      <c r="Z294" s="55">
        <v>1</v>
      </c>
      <c r="AA294" s="55"/>
      <c r="AB294" s="55"/>
      <c r="AG294" t="str">
        <f t="shared" si="111"/>
        <v>Minot</v>
      </c>
      <c r="AH294" t="s">
        <v>95</v>
      </c>
      <c r="AI294">
        <v>2</v>
      </c>
      <c r="AK294">
        <v>2</v>
      </c>
      <c r="AL294" s="95">
        <v>23</v>
      </c>
      <c r="AM294" s="97">
        <v>1</v>
      </c>
      <c r="AN294" s="97">
        <v>50</v>
      </c>
      <c r="AO294" s="100">
        <v>46160</v>
      </c>
      <c r="AP294" s="100">
        <f t="shared" si="109"/>
        <v>23001</v>
      </c>
      <c r="AQ294" t="s">
        <v>298</v>
      </c>
      <c r="AR294">
        <f t="shared" si="110"/>
        <v>2346160</v>
      </c>
      <c r="AS294" s="1">
        <v>26</v>
      </c>
      <c r="AU294" s="1"/>
      <c r="AW294" s="55">
        <v>2</v>
      </c>
      <c r="AX294" s="124"/>
    </row>
    <row r="295" spans="1:50" ht="13" hidden="1" customHeight="1" outlineLevel="1">
      <c r="A295" t="s">
        <v>2964</v>
      </c>
      <c r="B295" s="9" t="s">
        <v>2133</v>
      </c>
      <c r="C295" s="1">
        <f t="shared" ref="C295" si="128">SUM(N295:AE295)</f>
        <v>38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 t="shared" ref="F295" si="129">IF(P295&gt;0,RANK(P295,(N295:AE295)),0)</f>
        <v>0</v>
      </c>
      <c r="G295" s="1">
        <f t="shared" ref="G295" si="130">IF(C295&gt;0,MAX(N295:P295)-LARGE(N295:P295,2),0)</f>
        <v>18</v>
      </c>
      <c r="H295" s="2">
        <f t="shared" ref="H295" si="131">IF(C295&gt;0,G295/C295,0)</f>
        <v>0.47368421052631576</v>
      </c>
      <c r="I295" s="8"/>
      <c r="J295" s="2">
        <f t="shared" ref="J295" si="132">IF(C295=0,"-",N295/C295)</f>
        <v>0.26315789473684209</v>
      </c>
      <c r="K295" s="2">
        <f t="shared" ref="K295" si="133">IF(C295=0,"-",O295/C295)</f>
        <v>0.73684210526315785</v>
      </c>
      <c r="L295" s="2">
        <f t="shared" ref="L295" si="134">IF(C295=0,"-",P295/C295)</f>
        <v>0</v>
      </c>
      <c r="M295" s="2">
        <f t="shared" ref="M295" si="135">IF(C295=0,"-",(1-J295-K295-L295))</f>
        <v>1.1102230246251565E-16</v>
      </c>
      <c r="N295" s="55">
        <v>10</v>
      </c>
      <c r="O295" s="55">
        <v>28</v>
      </c>
      <c r="T295" s="59"/>
      <c r="X295" s="55">
        <f t="shared" si="108"/>
        <v>0</v>
      </c>
      <c r="Y295" s="55">
        <v>0</v>
      </c>
      <c r="Z295" s="55">
        <v>0</v>
      </c>
      <c r="AA295" s="55"/>
      <c r="AB295" s="55"/>
      <c r="AG295" t="str">
        <f t="shared" si="111"/>
        <v>Molunkus</v>
      </c>
      <c r="AH295" t="s">
        <v>2510</v>
      </c>
      <c r="AI295">
        <v>2</v>
      </c>
      <c r="AK295">
        <v>2</v>
      </c>
      <c r="AL295" s="95">
        <v>23</v>
      </c>
      <c r="AM295" s="97">
        <v>3</v>
      </c>
      <c r="AO295" s="100">
        <v>46280</v>
      </c>
      <c r="AP295" s="100">
        <f t="shared" si="109"/>
        <v>23003</v>
      </c>
      <c r="AQ295" t="s">
        <v>2361</v>
      </c>
      <c r="AR295">
        <f t="shared" si="110"/>
        <v>2346280</v>
      </c>
      <c r="AS295" s="1">
        <v>0</v>
      </c>
      <c r="AU295" s="1"/>
      <c r="AW295" s="55">
        <v>0</v>
      </c>
      <c r="AX295" s="124"/>
    </row>
    <row r="296" spans="1:50" ht="13" hidden="1" customHeight="1" outlineLevel="1">
      <c r="A296" t="s">
        <v>1312</v>
      </c>
      <c r="B296" s="9" t="s">
        <v>2133</v>
      </c>
      <c r="C296" s="1">
        <f t="shared" si="112"/>
        <v>46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 t="shared" si="113"/>
        <v>0</v>
      </c>
      <c r="G296" s="1">
        <f t="shared" si="126"/>
        <v>10</v>
      </c>
      <c r="H296" s="2">
        <f t="shared" si="127"/>
        <v>0.21739130434782608</v>
      </c>
      <c r="I296" s="8"/>
      <c r="J296" s="2">
        <f t="shared" si="114"/>
        <v>0.60869565217391308</v>
      </c>
      <c r="K296" s="2">
        <f t="shared" si="115"/>
        <v>0.39130434782608697</v>
      </c>
      <c r="L296" s="2">
        <f t="shared" si="116"/>
        <v>0</v>
      </c>
      <c r="M296" s="2">
        <f t="shared" si="117"/>
        <v>-5.5511151231257827E-17</v>
      </c>
      <c r="N296" s="55">
        <v>28</v>
      </c>
      <c r="O296" s="55">
        <v>18</v>
      </c>
      <c r="T296" s="59"/>
      <c r="X296" s="55">
        <f t="shared" si="108"/>
        <v>0</v>
      </c>
      <c r="Y296" s="55">
        <v>0</v>
      </c>
      <c r="Z296" s="55">
        <v>0</v>
      </c>
      <c r="AA296" s="55"/>
      <c r="AB296" s="55"/>
      <c r="AG296" t="str">
        <f t="shared" si="111"/>
        <v>Monhegan</v>
      </c>
      <c r="AH296" t="s">
        <v>181</v>
      </c>
      <c r="AI296">
        <v>1</v>
      </c>
      <c r="AK296">
        <v>2</v>
      </c>
      <c r="AL296" s="95">
        <v>23</v>
      </c>
      <c r="AM296" s="97">
        <v>15</v>
      </c>
      <c r="AN296" s="97">
        <v>55</v>
      </c>
      <c r="AO296" s="100">
        <v>46335</v>
      </c>
      <c r="AP296" s="100">
        <f t="shared" si="109"/>
        <v>23015</v>
      </c>
      <c r="AQ296" t="s">
        <v>15</v>
      </c>
      <c r="AR296">
        <f t="shared" si="110"/>
        <v>2346335</v>
      </c>
      <c r="AS296" s="1">
        <v>1</v>
      </c>
      <c r="AU296" s="1"/>
      <c r="AW296" s="55">
        <v>0</v>
      </c>
      <c r="AX296" s="124"/>
    </row>
    <row r="297" spans="1:50" ht="13" hidden="1" customHeight="1" outlineLevel="1">
      <c r="A297" t="s">
        <v>462</v>
      </c>
      <c r="B297" s="9" t="s">
        <v>2133</v>
      </c>
      <c r="C297" s="1">
        <f t="shared" si="112"/>
        <v>2001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 t="shared" si="113"/>
        <v>0</v>
      </c>
      <c r="G297" s="1">
        <f t="shared" si="126"/>
        <v>881</v>
      </c>
      <c r="H297" s="2">
        <f t="shared" si="127"/>
        <v>0.440279860069965</v>
      </c>
      <c r="I297" s="8"/>
      <c r="J297" s="2">
        <f t="shared" si="114"/>
        <v>0.27936031984007997</v>
      </c>
      <c r="K297" s="2">
        <f t="shared" si="115"/>
        <v>0.71964017991004503</v>
      </c>
      <c r="L297" s="2">
        <f t="shared" si="116"/>
        <v>0</v>
      </c>
      <c r="M297" s="2">
        <f t="shared" si="117"/>
        <v>9.9950024987494057E-4</v>
      </c>
      <c r="N297" s="55">
        <v>559</v>
      </c>
      <c r="O297" s="55">
        <v>1440</v>
      </c>
      <c r="T297" s="59"/>
      <c r="X297" s="55">
        <f t="shared" si="108"/>
        <v>0</v>
      </c>
      <c r="Y297" s="55">
        <v>2</v>
      </c>
      <c r="Z297" s="55">
        <v>0</v>
      </c>
      <c r="AA297" s="55"/>
      <c r="AB297" s="55"/>
      <c r="AG297" t="str">
        <f t="shared" si="111"/>
        <v>Monmouth</v>
      </c>
      <c r="AH297" t="s">
        <v>270</v>
      </c>
      <c r="AI297">
        <v>2</v>
      </c>
      <c r="AK297">
        <v>2</v>
      </c>
      <c r="AL297" s="95">
        <v>23</v>
      </c>
      <c r="AM297" s="97">
        <v>11</v>
      </c>
      <c r="AN297" s="97">
        <v>70</v>
      </c>
      <c r="AO297" s="100">
        <v>46405</v>
      </c>
      <c r="AP297" s="100">
        <f t="shared" si="109"/>
        <v>23011</v>
      </c>
      <c r="AQ297" t="s">
        <v>298</v>
      </c>
      <c r="AR297">
        <f t="shared" si="110"/>
        <v>2346405</v>
      </c>
      <c r="AS297" s="1">
        <v>38</v>
      </c>
      <c r="AU297" s="1"/>
      <c r="AW297" s="55">
        <v>2</v>
      </c>
      <c r="AX297" s="124"/>
    </row>
    <row r="298" spans="1:50" ht="13" hidden="1" customHeight="1" outlineLevel="1">
      <c r="A298" t="s">
        <v>2564</v>
      </c>
      <c r="B298" s="9" t="s">
        <v>2133</v>
      </c>
      <c r="C298" s="1">
        <f t="shared" si="112"/>
        <v>455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 t="shared" si="113"/>
        <v>0</v>
      </c>
      <c r="G298" s="1">
        <f t="shared" si="126"/>
        <v>79</v>
      </c>
      <c r="H298" s="2">
        <f t="shared" si="127"/>
        <v>0.17362637362637362</v>
      </c>
      <c r="I298" s="8"/>
      <c r="J298" s="2">
        <f t="shared" si="114"/>
        <v>0.41318681318681316</v>
      </c>
      <c r="K298" s="2">
        <f t="shared" si="115"/>
        <v>0.58681318681318684</v>
      </c>
      <c r="L298" s="2">
        <f t="shared" si="116"/>
        <v>0</v>
      </c>
      <c r="M298" s="2">
        <f t="shared" si="117"/>
        <v>0</v>
      </c>
      <c r="N298" s="55">
        <v>188</v>
      </c>
      <c r="O298" s="55">
        <v>267</v>
      </c>
      <c r="T298" s="59"/>
      <c r="X298" s="55">
        <f t="shared" si="108"/>
        <v>0</v>
      </c>
      <c r="Y298" s="55">
        <v>0</v>
      </c>
      <c r="Z298" s="55">
        <v>0</v>
      </c>
      <c r="AA298" s="55"/>
      <c r="AB298" s="55"/>
      <c r="AG298" t="str">
        <f t="shared" si="111"/>
        <v>Monroe</v>
      </c>
      <c r="AH298" t="s">
        <v>119</v>
      </c>
      <c r="AI298">
        <v>2</v>
      </c>
      <c r="AK298">
        <v>2</v>
      </c>
      <c r="AL298" s="95">
        <v>23</v>
      </c>
      <c r="AM298" s="97">
        <v>27</v>
      </c>
      <c r="AN298" s="97">
        <v>60</v>
      </c>
      <c r="AO298" s="100">
        <v>46475</v>
      </c>
      <c r="AP298" s="100">
        <f t="shared" si="109"/>
        <v>23027</v>
      </c>
      <c r="AQ298" t="s">
        <v>298</v>
      </c>
      <c r="AR298">
        <f t="shared" si="110"/>
        <v>2346475</v>
      </c>
      <c r="AS298" s="1">
        <v>7</v>
      </c>
      <c r="AU298" s="1"/>
      <c r="AW298" s="55">
        <v>0</v>
      </c>
      <c r="AX298" s="124"/>
    </row>
    <row r="299" spans="1:50" ht="13" hidden="1" customHeight="1" outlineLevel="1">
      <c r="A299" t="s">
        <v>2124</v>
      </c>
      <c r="B299" s="9" t="s">
        <v>2133</v>
      </c>
      <c r="C299" s="1">
        <f t="shared" si="112"/>
        <v>380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 t="shared" si="113"/>
        <v>0</v>
      </c>
      <c r="G299" s="1">
        <f t="shared" si="126"/>
        <v>194</v>
      </c>
      <c r="H299" s="2">
        <f t="shared" si="127"/>
        <v>0.51052631578947372</v>
      </c>
      <c r="I299" s="8"/>
      <c r="J299" s="2">
        <f t="shared" si="114"/>
        <v>0.24473684210526317</v>
      </c>
      <c r="K299" s="2">
        <f t="shared" si="115"/>
        <v>0.75526315789473686</v>
      </c>
      <c r="L299" s="2">
        <f t="shared" si="116"/>
        <v>0</v>
      </c>
      <c r="M299" s="2">
        <f t="shared" si="117"/>
        <v>0</v>
      </c>
      <c r="N299" s="55">
        <v>93</v>
      </c>
      <c r="O299" s="55">
        <v>287</v>
      </c>
      <c r="T299" s="59"/>
      <c r="X299" s="55">
        <f t="shared" si="108"/>
        <v>0</v>
      </c>
      <c r="Y299" s="55">
        <v>0</v>
      </c>
      <c r="Z299" s="55">
        <v>0</v>
      </c>
      <c r="AA299" s="55"/>
      <c r="AB299" s="55"/>
      <c r="AG299" t="str">
        <f t="shared" si="111"/>
        <v>Monson</v>
      </c>
      <c r="AH299" t="s">
        <v>661</v>
      </c>
      <c r="AI299">
        <v>2</v>
      </c>
      <c r="AK299">
        <v>2</v>
      </c>
      <c r="AL299" s="95">
        <v>23</v>
      </c>
      <c r="AM299" s="97">
        <v>21</v>
      </c>
      <c r="AN299" s="97">
        <v>70</v>
      </c>
      <c r="AO299" s="100">
        <v>46580</v>
      </c>
      <c r="AP299" s="100">
        <f t="shared" si="109"/>
        <v>23021</v>
      </c>
      <c r="AQ299" t="s">
        <v>298</v>
      </c>
      <c r="AR299">
        <f t="shared" si="110"/>
        <v>2346580</v>
      </c>
      <c r="AS299" s="1">
        <v>27</v>
      </c>
      <c r="AU299" s="1"/>
      <c r="AW299" s="55">
        <v>0</v>
      </c>
      <c r="AX299" s="124"/>
    </row>
    <row r="300" spans="1:50" ht="13" hidden="1" customHeight="1" outlineLevel="1">
      <c r="A300" t="s">
        <v>785</v>
      </c>
      <c r="B300" s="9" t="s">
        <v>2133</v>
      </c>
      <c r="C300" s="1">
        <f t="shared" si="112"/>
        <v>327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 t="shared" si="113"/>
        <v>0</v>
      </c>
      <c r="G300" s="1">
        <f t="shared" si="126"/>
        <v>199</v>
      </c>
      <c r="H300" s="2">
        <f t="shared" si="127"/>
        <v>0.60856269113149852</v>
      </c>
      <c r="I300" s="8"/>
      <c r="J300" s="2">
        <f t="shared" si="114"/>
        <v>0.19571865443425077</v>
      </c>
      <c r="K300" s="2">
        <f t="shared" si="115"/>
        <v>0.80428134556574926</v>
      </c>
      <c r="L300" s="2">
        <f t="shared" si="116"/>
        <v>0</v>
      </c>
      <c r="M300" s="2">
        <f t="shared" si="117"/>
        <v>0</v>
      </c>
      <c r="N300" s="55">
        <v>64</v>
      </c>
      <c r="O300" s="55">
        <v>263</v>
      </c>
      <c r="T300" s="59"/>
      <c r="X300" s="55">
        <f t="shared" si="108"/>
        <v>0</v>
      </c>
      <c r="Y300" s="55">
        <v>0</v>
      </c>
      <c r="Z300" s="55">
        <v>0</v>
      </c>
      <c r="AA300" s="55"/>
      <c r="AB300" s="55"/>
      <c r="AG300" t="str">
        <f t="shared" si="111"/>
        <v>Monticello</v>
      </c>
      <c r="AH300" t="s">
        <v>2510</v>
      </c>
      <c r="AI300">
        <v>2</v>
      </c>
      <c r="AK300">
        <v>2</v>
      </c>
      <c r="AL300" s="95">
        <v>23</v>
      </c>
      <c r="AM300" s="97">
        <v>3</v>
      </c>
      <c r="AN300" s="97">
        <v>210</v>
      </c>
      <c r="AO300" s="100">
        <v>46685</v>
      </c>
      <c r="AP300" s="100">
        <f t="shared" si="109"/>
        <v>23003</v>
      </c>
      <c r="AQ300" t="s">
        <v>298</v>
      </c>
      <c r="AR300">
        <f t="shared" si="110"/>
        <v>2346685</v>
      </c>
      <c r="AS300" s="1">
        <v>10</v>
      </c>
      <c r="AU300" s="1"/>
      <c r="AW300" s="55">
        <v>0</v>
      </c>
      <c r="AX300" s="124"/>
    </row>
    <row r="301" spans="1:50" ht="13" hidden="1" customHeight="1" outlineLevel="1">
      <c r="A301" t="s">
        <v>765</v>
      </c>
      <c r="B301" s="9" t="s">
        <v>2133</v>
      </c>
      <c r="C301" s="1">
        <f t="shared" si="112"/>
        <v>481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 t="shared" si="113"/>
        <v>0</v>
      </c>
      <c r="G301" s="1">
        <f t="shared" si="126"/>
        <v>71</v>
      </c>
      <c r="H301" s="2">
        <f t="shared" si="127"/>
        <v>0.14760914760914762</v>
      </c>
      <c r="I301" s="8"/>
      <c r="J301" s="2">
        <f t="shared" si="114"/>
        <v>0.42619542619542622</v>
      </c>
      <c r="K301" s="2">
        <f t="shared" si="115"/>
        <v>0.57380457380457384</v>
      </c>
      <c r="L301" s="2">
        <f t="shared" si="116"/>
        <v>0</v>
      </c>
      <c r="M301" s="2">
        <f t="shared" si="117"/>
        <v>0</v>
      </c>
      <c r="N301" s="55">
        <v>205</v>
      </c>
      <c r="O301" s="55">
        <v>276</v>
      </c>
      <c r="T301" s="59"/>
      <c r="X301" s="55">
        <f t="shared" si="108"/>
        <v>0</v>
      </c>
      <c r="Y301" s="55">
        <v>0</v>
      </c>
      <c r="Z301" s="55">
        <v>0</v>
      </c>
      <c r="AA301" s="55"/>
      <c r="AB301" s="55"/>
      <c r="AG301" t="str">
        <f t="shared" si="111"/>
        <v>Montville</v>
      </c>
      <c r="AH301" t="s">
        <v>119</v>
      </c>
      <c r="AI301">
        <v>2</v>
      </c>
      <c r="AK301">
        <v>2</v>
      </c>
      <c r="AL301" s="95">
        <v>23</v>
      </c>
      <c r="AM301" s="97">
        <v>27</v>
      </c>
      <c r="AN301" s="97">
        <v>65</v>
      </c>
      <c r="AO301" s="100">
        <v>46790</v>
      </c>
      <c r="AP301" s="100">
        <f t="shared" si="109"/>
        <v>23027</v>
      </c>
      <c r="AQ301" t="s">
        <v>298</v>
      </c>
      <c r="AR301">
        <f t="shared" si="110"/>
        <v>2346790</v>
      </c>
      <c r="AS301" s="1">
        <v>4</v>
      </c>
      <c r="AU301" s="1"/>
      <c r="AW301" s="55">
        <v>0</v>
      </c>
      <c r="AX301" s="124"/>
    </row>
    <row r="302" spans="1:50" ht="13" hidden="1" customHeight="1" outlineLevel="1">
      <c r="A302" t="s">
        <v>766</v>
      </c>
      <c r="B302" s="9" t="s">
        <v>2133</v>
      </c>
      <c r="C302" s="1">
        <f t="shared" si="112"/>
        <v>101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 t="shared" si="113"/>
        <v>0</v>
      </c>
      <c r="G302" s="1">
        <f t="shared" si="126"/>
        <v>85</v>
      </c>
      <c r="H302" s="2">
        <f t="shared" si="127"/>
        <v>0.84158415841584155</v>
      </c>
      <c r="I302" s="8"/>
      <c r="J302" s="2">
        <f t="shared" si="114"/>
        <v>7.9207920792079209E-2</v>
      </c>
      <c r="K302" s="2">
        <f t="shared" si="115"/>
        <v>0.92079207920792083</v>
      </c>
      <c r="L302" s="2">
        <f t="shared" si="116"/>
        <v>0</v>
      </c>
      <c r="M302" s="2">
        <f t="shared" si="117"/>
        <v>0</v>
      </c>
      <c r="N302" s="55">
        <v>8</v>
      </c>
      <c r="O302" s="55">
        <v>93</v>
      </c>
      <c r="T302" s="59"/>
      <c r="X302" s="55">
        <f t="shared" si="108"/>
        <v>0</v>
      </c>
      <c r="Y302" s="55">
        <v>0</v>
      </c>
      <c r="Z302" s="55">
        <v>0</v>
      </c>
      <c r="AA302" s="55"/>
      <c r="AB302" s="55"/>
      <c r="AG302" t="str">
        <f t="shared" si="111"/>
        <v>Moose River</v>
      </c>
      <c r="AH302" t="s">
        <v>1816</v>
      </c>
      <c r="AI302">
        <v>2</v>
      </c>
      <c r="AK302">
        <v>2</v>
      </c>
      <c r="AL302" s="95">
        <v>23</v>
      </c>
      <c r="AM302" s="97">
        <v>25</v>
      </c>
      <c r="AN302" s="97">
        <v>95</v>
      </c>
      <c r="AO302" s="100">
        <v>47140</v>
      </c>
      <c r="AP302" s="100">
        <f t="shared" si="109"/>
        <v>23025</v>
      </c>
      <c r="AQ302" t="s">
        <v>298</v>
      </c>
      <c r="AR302">
        <f t="shared" si="110"/>
        <v>2347140</v>
      </c>
      <c r="AS302" s="1">
        <v>2</v>
      </c>
      <c r="AU302" s="1"/>
      <c r="AW302" s="55">
        <v>0</v>
      </c>
      <c r="AX302" s="124"/>
    </row>
    <row r="303" spans="1:50" ht="13" hidden="1" customHeight="1" outlineLevel="1">
      <c r="A303" t="s">
        <v>1313</v>
      </c>
      <c r="B303" s="9" t="s">
        <v>2133</v>
      </c>
      <c r="C303" s="1">
        <f t="shared" si="112"/>
        <v>24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 t="shared" si="113"/>
        <v>0</v>
      </c>
      <c r="G303" s="1">
        <f t="shared" si="126"/>
        <v>20</v>
      </c>
      <c r="H303" s="2">
        <f t="shared" si="127"/>
        <v>0.83333333333333337</v>
      </c>
      <c r="I303" s="8"/>
      <c r="J303" s="2">
        <f t="shared" si="114"/>
        <v>8.3333333333333329E-2</v>
      </c>
      <c r="K303" s="2">
        <f t="shared" si="115"/>
        <v>0.91666666666666663</v>
      </c>
      <c r="L303" s="2">
        <f t="shared" si="116"/>
        <v>0</v>
      </c>
      <c r="M303" s="2">
        <f t="shared" si="117"/>
        <v>0</v>
      </c>
      <c r="N303" s="55">
        <v>2</v>
      </c>
      <c r="O303" s="55">
        <v>22</v>
      </c>
      <c r="T303" s="59"/>
      <c r="X303" s="55">
        <f t="shared" si="108"/>
        <v>0</v>
      </c>
      <c r="Y303" s="55">
        <v>0</v>
      </c>
      <c r="Z303" s="55">
        <v>0</v>
      </c>
      <c r="AA303" s="55"/>
      <c r="AB303" s="55"/>
      <c r="AG303" t="str">
        <f t="shared" si="111"/>
        <v>Moro</v>
      </c>
      <c r="AH303" t="s">
        <v>2510</v>
      </c>
      <c r="AI303">
        <v>2</v>
      </c>
      <c r="AK303">
        <v>2</v>
      </c>
      <c r="AL303" s="95">
        <v>23</v>
      </c>
      <c r="AM303" s="97">
        <v>3</v>
      </c>
      <c r="AN303" s="97">
        <v>215</v>
      </c>
      <c r="AO303" s="100">
        <v>47175</v>
      </c>
      <c r="AP303" s="100">
        <f t="shared" si="109"/>
        <v>23003</v>
      </c>
      <c r="AQ303" t="s">
        <v>15</v>
      </c>
      <c r="AR303">
        <f t="shared" si="110"/>
        <v>2347175</v>
      </c>
      <c r="AS303" s="1">
        <v>0</v>
      </c>
      <c r="AU303" s="1"/>
      <c r="AW303" s="55">
        <v>0</v>
      </c>
      <c r="AX303" s="124"/>
    </row>
    <row r="304" spans="1:50" ht="13" hidden="1" customHeight="1" outlineLevel="1">
      <c r="A304" t="s">
        <v>2285</v>
      </c>
      <c r="B304" s="9" t="s">
        <v>2133</v>
      </c>
      <c r="C304" s="1">
        <f t="shared" si="112"/>
        <v>428</v>
      </c>
      <c r="D304" s="7">
        <f>IF(N304&gt;0, RANK(N304,(N304:P304,Q304:AE304)),0)</f>
        <v>2</v>
      </c>
      <c r="E304" s="7">
        <f>IF(O304&gt;0,RANK(O304,(N304:P304,Q304:AE304)),0)</f>
        <v>1</v>
      </c>
      <c r="F304" s="7">
        <f t="shared" si="113"/>
        <v>0</v>
      </c>
      <c r="G304" s="1">
        <f t="shared" si="126"/>
        <v>194</v>
      </c>
      <c r="H304" s="2">
        <f t="shared" si="127"/>
        <v>0.45327102803738317</v>
      </c>
      <c r="I304" s="8"/>
      <c r="J304" s="2">
        <f t="shared" si="114"/>
        <v>0.27336448598130841</v>
      </c>
      <c r="K304" s="2">
        <f t="shared" si="115"/>
        <v>0.72663551401869164</v>
      </c>
      <c r="L304" s="2">
        <f t="shared" si="116"/>
        <v>0</v>
      </c>
      <c r="M304" s="2">
        <f t="shared" si="117"/>
        <v>-1.1102230246251565E-16</v>
      </c>
      <c r="N304" s="55">
        <v>117</v>
      </c>
      <c r="O304" s="55">
        <v>311</v>
      </c>
      <c r="T304" s="59"/>
      <c r="X304" s="55">
        <f t="shared" si="108"/>
        <v>0</v>
      </c>
      <c r="Y304" s="55">
        <v>0</v>
      </c>
      <c r="Z304" s="55">
        <v>0</v>
      </c>
      <c r="AA304" s="55"/>
      <c r="AB304" s="55"/>
      <c r="AG304" t="str">
        <f t="shared" si="111"/>
        <v>Morrill</v>
      </c>
      <c r="AH304" t="s">
        <v>119</v>
      </c>
      <c r="AI304">
        <v>2</v>
      </c>
      <c r="AK304">
        <v>2</v>
      </c>
      <c r="AL304" s="95">
        <v>23</v>
      </c>
      <c r="AM304" s="97">
        <v>27</v>
      </c>
      <c r="AN304" s="97">
        <v>70</v>
      </c>
      <c r="AO304" s="100">
        <v>47245</v>
      </c>
      <c r="AP304" s="100">
        <f t="shared" si="109"/>
        <v>23027</v>
      </c>
      <c r="AQ304" t="s">
        <v>298</v>
      </c>
      <c r="AR304">
        <f t="shared" si="110"/>
        <v>2347245</v>
      </c>
      <c r="AS304" s="1">
        <v>22</v>
      </c>
      <c r="AU304" s="1"/>
      <c r="AW304" s="55">
        <v>0</v>
      </c>
      <c r="AX304" s="124"/>
    </row>
    <row r="305" spans="1:50" ht="13" hidden="1" customHeight="1" outlineLevel="1">
      <c r="A305" t="s">
        <v>1072</v>
      </c>
      <c r="B305" s="9" t="s">
        <v>2133</v>
      </c>
      <c r="C305" s="1">
        <f t="shared" si="112"/>
        <v>217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 t="shared" si="113"/>
        <v>0</v>
      </c>
      <c r="G305" s="1">
        <f t="shared" si="126"/>
        <v>109</v>
      </c>
      <c r="H305" s="2">
        <f t="shared" si="127"/>
        <v>0.50230414746543783</v>
      </c>
      <c r="I305" s="8"/>
      <c r="J305" s="2">
        <f t="shared" si="114"/>
        <v>0.24884792626728111</v>
      </c>
      <c r="K305" s="2">
        <f t="shared" si="115"/>
        <v>0.75115207373271886</v>
      </c>
      <c r="L305" s="2">
        <f t="shared" si="116"/>
        <v>0</v>
      </c>
      <c r="M305" s="2">
        <f t="shared" si="117"/>
        <v>0</v>
      </c>
      <c r="N305" s="55">
        <v>54</v>
      </c>
      <c r="O305" s="55">
        <v>163</v>
      </c>
      <c r="T305" s="59"/>
      <c r="X305" s="55">
        <f t="shared" si="108"/>
        <v>0</v>
      </c>
      <c r="Y305" s="55">
        <v>0</v>
      </c>
      <c r="Z305" s="55">
        <v>0</v>
      </c>
      <c r="AA305" s="55"/>
      <c r="AB305" s="55"/>
      <c r="AG305" t="str">
        <f t="shared" si="111"/>
        <v>Moscow</v>
      </c>
      <c r="AH305" t="s">
        <v>1816</v>
      </c>
      <c r="AI305">
        <v>2</v>
      </c>
      <c r="AK305">
        <v>2</v>
      </c>
      <c r="AL305" s="95">
        <v>23</v>
      </c>
      <c r="AM305" s="97">
        <v>25</v>
      </c>
      <c r="AN305" s="97">
        <v>100</v>
      </c>
      <c r="AO305" s="100">
        <v>47455</v>
      </c>
      <c r="AP305" s="100">
        <f t="shared" si="109"/>
        <v>23025</v>
      </c>
      <c r="AQ305" t="s">
        <v>298</v>
      </c>
      <c r="AR305">
        <f t="shared" si="110"/>
        <v>2347455</v>
      </c>
      <c r="AS305" s="1">
        <v>6</v>
      </c>
      <c r="AU305" s="1"/>
      <c r="AW305" s="55">
        <v>0</v>
      </c>
      <c r="AX305" s="124"/>
    </row>
    <row r="306" spans="1:50" ht="13" hidden="1" customHeight="1" outlineLevel="1">
      <c r="A306" t="s">
        <v>882</v>
      </c>
      <c r="B306" s="9" t="s">
        <v>2133</v>
      </c>
      <c r="C306" s="1">
        <f t="shared" si="112"/>
        <v>98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 t="shared" si="113"/>
        <v>0</v>
      </c>
      <c r="G306" s="1">
        <f t="shared" si="126"/>
        <v>70</v>
      </c>
      <c r="H306" s="2">
        <f t="shared" si="127"/>
        <v>0.7142857142857143</v>
      </c>
      <c r="I306" s="8"/>
      <c r="J306" s="2">
        <f t="shared" si="114"/>
        <v>0.14285714285714285</v>
      </c>
      <c r="K306" s="2">
        <f t="shared" si="115"/>
        <v>0.8571428571428571</v>
      </c>
      <c r="L306" s="2">
        <f t="shared" si="116"/>
        <v>0</v>
      </c>
      <c r="M306" s="2">
        <f t="shared" si="117"/>
        <v>1.1102230246251565E-16</v>
      </c>
      <c r="N306" s="55">
        <v>14</v>
      </c>
      <c r="O306" s="55">
        <v>84</v>
      </c>
      <c r="T306" s="59"/>
      <c r="X306" s="55">
        <f t="shared" si="108"/>
        <v>0</v>
      </c>
      <c r="Y306" s="55">
        <v>0</v>
      </c>
      <c r="Z306" s="55">
        <v>0</v>
      </c>
      <c r="AA306" s="55"/>
      <c r="AB306" s="55"/>
      <c r="AG306" t="str">
        <f t="shared" si="111"/>
        <v>Mount Chase</v>
      </c>
      <c r="AH306" t="s">
        <v>1379</v>
      </c>
      <c r="AI306">
        <v>2</v>
      </c>
      <c r="AK306">
        <v>2</v>
      </c>
      <c r="AL306" s="95">
        <v>23</v>
      </c>
      <c r="AM306" s="97">
        <v>19</v>
      </c>
      <c r="AN306" s="97">
        <v>225</v>
      </c>
      <c r="AO306" s="100">
        <v>47560</v>
      </c>
      <c r="AP306" s="100">
        <f t="shared" si="109"/>
        <v>23019</v>
      </c>
      <c r="AQ306" t="s">
        <v>298</v>
      </c>
      <c r="AR306">
        <f t="shared" si="110"/>
        <v>2347560</v>
      </c>
      <c r="AS306" s="1">
        <v>1</v>
      </c>
      <c r="AU306" s="1"/>
      <c r="AW306" s="55">
        <v>0</v>
      </c>
      <c r="AX306" s="124"/>
    </row>
    <row r="307" spans="1:50" ht="13" hidden="1" customHeight="1" outlineLevel="1">
      <c r="A307" t="s">
        <v>674</v>
      </c>
      <c r="B307" s="9" t="s">
        <v>2133</v>
      </c>
      <c r="C307" s="1">
        <f t="shared" si="112"/>
        <v>1183</v>
      </c>
      <c r="D307" s="7">
        <f>IF(N307&gt;0, RANK(N307,(N307:P307,Q307:AE307)),0)</f>
        <v>2</v>
      </c>
      <c r="E307" s="7">
        <f>IF(O307&gt;0,RANK(O307,(N307:P307,Q307:AE307)),0)</f>
        <v>1</v>
      </c>
      <c r="F307" s="7">
        <f t="shared" si="113"/>
        <v>0</v>
      </c>
      <c r="G307" s="1">
        <f t="shared" si="126"/>
        <v>101</v>
      </c>
      <c r="H307" s="2">
        <f t="shared" si="127"/>
        <v>8.5376162299239222E-2</v>
      </c>
      <c r="I307" s="8"/>
      <c r="J307" s="2">
        <f t="shared" si="114"/>
        <v>0.45731191885038036</v>
      </c>
      <c r="K307" s="2">
        <f t="shared" si="115"/>
        <v>0.54268808114961964</v>
      </c>
      <c r="L307" s="2">
        <f t="shared" si="116"/>
        <v>0</v>
      </c>
      <c r="M307" s="2">
        <f t="shared" si="117"/>
        <v>0</v>
      </c>
      <c r="N307" s="55">
        <v>541</v>
      </c>
      <c r="O307" s="55">
        <v>642</v>
      </c>
      <c r="T307" s="59"/>
      <c r="X307" s="55">
        <f t="shared" si="108"/>
        <v>0</v>
      </c>
      <c r="Y307" s="55">
        <v>0</v>
      </c>
      <c r="Z307" s="55">
        <v>0</v>
      </c>
      <c r="AA307" s="55"/>
      <c r="AB307" s="55"/>
      <c r="AG307" t="str">
        <f t="shared" si="111"/>
        <v>Mount Desert</v>
      </c>
      <c r="AH307" t="s">
        <v>12</v>
      </c>
      <c r="AI307">
        <v>2</v>
      </c>
      <c r="AK307">
        <v>2</v>
      </c>
      <c r="AL307" s="95">
        <v>23</v>
      </c>
      <c r="AM307" s="97">
        <v>9</v>
      </c>
      <c r="AN307" s="97">
        <v>100</v>
      </c>
      <c r="AO307" s="100">
        <v>47630</v>
      </c>
      <c r="AP307" s="100">
        <f t="shared" si="109"/>
        <v>23009</v>
      </c>
      <c r="AQ307" t="s">
        <v>298</v>
      </c>
      <c r="AR307">
        <f t="shared" si="110"/>
        <v>2347630</v>
      </c>
      <c r="AS307" s="1">
        <v>15</v>
      </c>
      <c r="AU307" s="1"/>
      <c r="AW307" s="55">
        <v>0</v>
      </c>
      <c r="AX307" s="124"/>
    </row>
    <row r="308" spans="1:50" ht="13" hidden="1" customHeight="1" outlineLevel="1">
      <c r="A308" t="s">
        <v>342</v>
      </c>
      <c r="B308" s="9" t="s">
        <v>2133</v>
      </c>
      <c r="C308" s="1">
        <f t="shared" si="112"/>
        <v>877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 t="shared" si="113"/>
        <v>0</v>
      </c>
      <c r="G308" s="1">
        <f t="shared" si="126"/>
        <v>305</v>
      </c>
      <c r="H308" s="2">
        <f t="shared" si="127"/>
        <v>0.34777651083238315</v>
      </c>
      <c r="I308" s="8"/>
      <c r="J308" s="2">
        <f t="shared" si="114"/>
        <v>0.32497149372862028</v>
      </c>
      <c r="K308" s="2">
        <f t="shared" si="115"/>
        <v>0.67274800456100337</v>
      </c>
      <c r="L308" s="2">
        <f t="shared" si="116"/>
        <v>0</v>
      </c>
      <c r="M308" s="2">
        <f t="shared" si="117"/>
        <v>2.2805017103763037E-3</v>
      </c>
      <c r="N308" s="55">
        <v>285</v>
      </c>
      <c r="O308" s="55">
        <v>590</v>
      </c>
      <c r="T308" s="59"/>
      <c r="X308" s="55">
        <f t="shared" si="108"/>
        <v>0</v>
      </c>
      <c r="Y308" s="55">
        <v>0</v>
      </c>
      <c r="Z308" s="55">
        <v>2</v>
      </c>
      <c r="AA308" s="55"/>
      <c r="AB308" s="55"/>
      <c r="AG308" t="str">
        <f t="shared" si="111"/>
        <v>Mount Vernon</v>
      </c>
      <c r="AH308" t="s">
        <v>270</v>
      </c>
      <c r="AI308">
        <v>2</v>
      </c>
      <c r="AK308">
        <v>2</v>
      </c>
      <c r="AL308" s="95">
        <v>23</v>
      </c>
      <c r="AM308" s="97">
        <v>11</v>
      </c>
      <c r="AN308" s="97">
        <v>75</v>
      </c>
      <c r="AO308" s="100">
        <v>47770</v>
      </c>
      <c r="AP308" s="100">
        <f t="shared" si="109"/>
        <v>23011</v>
      </c>
      <c r="AQ308" t="s">
        <v>298</v>
      </c>
      <c r="AR308">
        <f t="shared" si="110"/>
        <v>2347770</v>
      </c>
      <c r="AS308" s="1">
        <v>20</v>
      </c>
      <c r="AU308" s="1"/>
      <c r="AW308" s="55">
        <v>2</v>
      </c>
      <c r="AX308" s="124"/>
    </row>
    <row r="309" spans="1:50" ht="13" hidden="1" customHeight="1" outlineLevel="1">
      <c r="A309" t="s">
        <v>1225</v>
      </c>
      <c r="B309" s="9" t="s">
        <v>2133</v>
      </c>
      <c r="C309" s="1">
        <f t="shared" si="112"/>
        <v>1823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 t="shared" si="113"/>
        <v>0</v>
      </c>
      <c r="G309" s="1">
        <f t="shared" si="126"/>
        <v>857</v>
      </c>
      <c r="H309" s="2">
        <f t="shared" si="127"/>
        <v>0.47010422380691169</v>
      </c>
      <c r="I309" s="8"/>
      <c r="J309" s="2">
        <f t="shared" si="114"/>
        <v>0.26494788809654418</v>
      </c>
      <c r="K309" s="2">
        <f t="shared" si="115"/>
        <v>0.73505211190345587</v>
      </c>
      <c r="L309" s="2">
        <f t="shared" si="116"/>
        <v>0</v>
      </c>
      <c r="M309" s="2">
        <f t="shared" si="117"/>
        <v>0</v>
      </c>
      <c r="N309" s="55">
        <v>483</v>
      </c>
      <c r="O309" s="55">
        <v>1340</v>
      </c>
      <c r="T309" s="59"/>
      <c r="X309" s="55">
        <f t="shared" si="108"/>
        <v>0</v>
      </c>
      <c r="Y309" s="55">
        <v>0</v>
      </c>
      <c r="Z309" s="55">
        <v>0</v>
      </c>
      <c r="AA309" s="55"/>
      <c r="AB309" s="55"/>
      <c r="AG309" t="str">
        <f t="shared" si="111"/>
        <v>Naples</v>
      </c>
      <c r="AH309" t="s">
        <v>161</v>
      </c>
      <c r="AI309">
        <v>1</v>
      </c>
      <c r="AK309">
        <v>2</v>
      </c>
      <c r="AL309" s="95">
        <v>23</v>
      </c>
      <c r="AM309" s="97">
        <v>5</v>
      </c>
      <c r="AN309" s="97">
        <v>65</v>
      </c>
      <c r="AO309" s="100">
        <v>48085</v>
      </c>
      <c r="AP309" s="100">
        <f t="shared" si="109"/>
        <v>23005</v>
      </c>
      <c r="AQ309" t="s">
        <v>298</v>
      </c>
      <c r="AR309">
        <f t="shared" si="110"/>
        <v>2348085</v>
      </c>
      <c r="AS309" s="1">
        <v>35</v>
      </c>
      <c r="AU309" s="1"/>
      <c r="AW309" s="55">
        <v>0</v>
      </c>
      <c r="AX309" s="124"/>
    </row>
    <row r="310" spans="1:50" ht="13" hidden="1" customHeight="1" outlineLevel="1">
      <c r="A310" t="s">
        <v>2438</v>
      </c>
      <c r="B310" s="9" t="s">
        <v>2133</v>
      </c>
      <c r="C310" s="1">
        <f t="shared" si="112"/>
        <v>0</v>
      </c>
      <c r="D310" s="7">
        <f>IF(N310&gt;0, RANK(N310,(N310:P310,Q310:AE310)),0)</f>
        <v>0</v>
      </c>
      <c r="E310" s="7">
        <f>IF(O310&gt;0,RANK(O310,(N310:P310,Q310:AE310)),0)</f>
        <v>0</v>
      </c>
      <c r="F310" s="7">
        <f t="shared" si="113"/>
        <v>0</v>
      </c>
      <c r="G310" s="1">
        <f t="shared" si="126"/>
        <v>0</v>
      </c>
      <c r="H310" s="2">
        <f t="shared" si="127"/>
        <v>0</v>
      </c>
      <c r="I310" s="8"/>
      <c r="J310" s="2" t="str">
        <f t="shared" si="114"/>
        <v>-</v>
      </c>
      <c r="K310" s="2" t="str">
        <f t="shared" si="115"/>
        <v>-</v>
      </c>
      <c r="L310" s="2" t="str">
        <f t="shared" si="116"/>
        <v>-</v>
      </c>
      <c r="M310" s="2" t="str">
        <f t="shared" si="117"/>
        <v>-</v>
      </c>
      <c r="T310" s="59"/>
      <c r="X310" s="55">
        <f t="shared" si="108"/>
        <v>0</v>
      </c>
      <c r="Y310" s="55"/>
      <c r="Z310" s="55"/>
      <c r="AA310" s="55"/>
      <c r="AB310" s="55"/>
      <c r="AG310" t="str">
        <f t="shared" si="111"/>
        <v>Nashville</v>
      </c>
      <c r="AH310" t="s">
        <v>2510</v>
      </c>
      <c r="AI310">
        <v>2</v>
      </c>
      <c r="AK310">
        <v>2</v>
      </c>
      <c r="AL310" s="95">
        <v>23</v>
      </c>
      <c r="AM310" s="97">
        <v>3</v>
      </c>
      <c r="AN310" s="97">
        <v>220</v>
      </c>
      <c r="AO310" s="100">
        <v>48120</v>
      </c>
      <c r="AP310" s="100">
        <f t="shared" si="109"/>
        <v>23003</v>
      </c>
      <c r="AQ310" t="s">
        <v>15</v>
      </c>
      <c r="AR310">
        <f t="shared" si="110"/>
        <v>2348120</v>
      </c>
      <c r="AU310" s="1"/>
      <c r="AW310" s="55"/>
      <c r="AX310" s="124"/>
    </row>
    <row r="311" spans="1:50" ht="13" hidden="1" customHeight="1" outlineLevel="1">
      <c r="A311" t="s">
        <v>1028</v>
      </c>
      <c r="B311" s="9" t="s">
        <v>2133</v>
      </c>
      <c r="C311" s="1">
        <f t="shared" si="112"/>
        <v>114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 t="shared" si="113"/>
        <v>0</v>
      </c>
      <c r="G311" s="1">
        <f t="shared" si="126"/>
        <v>52</v>
      </c>
      <c r="H311" s="2">
        <f t="shared" si="127"/>
        <v>0.45614035087719296</v>
      </c>
      <c r="I311" s="8"/>
      <c r="J311" s="2">
        <f t="shared" si="114"/>
        <v>0.27192982456140352</v>
      </c>
      <c r="K311" s="2">
        <f t="shared" si="115"/>
        <v>0.72807017543859653</v>
      </c>
      <c r="L311" s="2">
        <f t="shared" si="116"/>
        <v>0</v>
      </c>
      <c r="M311" s="2">
        <f t="shared" si="117"/>
        <v>0</v>
      </c>
      <c r="N311" s="55">
        <v>31</v>
      </c>
      <c r="O311" s="55">
        <v>83</v>
      </c>
      <c r="T311" s="59"/>
      <c r="X311" s="55">
        <f t="shared" si="108"/>
        <v>0</v>
      </c>
      <c r="Y311" s="55">
        <v>0</v>
      </c>
      <c r="Z311" s="55">
        <v>0</v>
      </c>
      <c r="AA311" s="55"/>
      <c r="AB311" s="55"/>
      <c r="AG311" t="str">
        <f t="shared" si="111"/>
        <v>New Canada</v>
      </c>
      <c r="AH311" t="s">
        <v>2510</v>
      </c>
      <c r="AI311">
        <v>2</v>
      </c>
      <c r="AK311">
        <v>2</v>
      </c>
      <c r="AL311" s="95">
        <v>23</v>
      </c>
      <c r="AM311" s="97">
        <v>3</v>
      </c>
      <c r="AN311" s="97">
        <v>225</v>
      </c>
      <c r="AO311" s="100">
        <v>48575</v>
      </c>
      <c r="AP311" s="100">
        <f t="shared" si="109"/>
        <v>23003</v>
      </c>
      <c r="AQ311" t="s">
        <v>298</v>
      </c>
      <c r="AR311">
        <f t="shared" si="110"/>
        <v>2348575</v>
      </c>
      <c r="AS311" s="1">
        <v>4</v>
      </c>
      <c r="AU311" s="1"/>
      <c r="AW311" s="55">
        <v>0</v>
      </c>
      <c r="AX311" s="124"/>
    </row>
    <row r="312" spans="1:50" ht="13" hidden="1" customHeight="1" outlineLevel="1">
      <c r="A312" t="s">
        <v>1226</v>
      </c>
      <c r="B312" s="9" t="s">
        <v>2133</v>
      </c>
      <c r="C312" s="1">
        <f t="shared" si="112"/>
        <v>2800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 t="shared" si="113"/>
        <v>0</v>
      </c>
      <c r="G312" s="1">
        <f t="shared" si="126"/>
        <v>1354</v>
      </c>
      <c r="H312" s="2">
        <f t="shared" si="127"/>
        <v>0.4835714285714286</v>
      </c>
      <c r="I312" s="8"/>
      <c r="J312" s="2">
        <f t="shared" si="114"/>
        <v>0.25785714285714284</v>
      </c>
      <c r="K312" s="2">
        <f t="shared" si="115"/>
        <v>0.74142857142857144</v>
      </c>
      <c r="L312" s="2">
        <f t="shared" si="116"/>
        <v>0</v>
      </c>
      <c r="M312" s="2">
        <f t="shared" si="117"/>
        <v>7.1428571428577836E-4</v>
      </c>
      <c r="N312" s="55">
        <v>722</v>
      </c>
      <c r="O312" s="55">
        <v>2076</v>
      </c>
      <c r="T312" s="59"/>
      <c r="X312" s="55">
        <f t="shared" si="108"/>
        <v>0</v>
      </c>
      <c r="Y312" s="55">
        <v>1</v>
      </c>
      <c r="Z312" s="55">
        <v>1</v>
      </c>
      <c r="AA312" s="55"/>
      <c r="AB312" s="55"/>
      <c r="AG312" t="str">
        <f t="shared" si="111"/>
        <v>New Gloucester</v>
      </c>
      <c r="AH312" t="s">
        <v>161</v>
      </c>
      <c r="AI312">
        <v>1</v>
      </c>
      <c r="AK312">
        <v>2</v>
      </c>
      <c r="AL312" s="95">
        <v>23</v>
      </c>
      <c r="AM312" s="97">
        <v>5</v>
      </c>
      <c r="AN312" s="97">
        <v>70</v>
      </c>
      <c r="AO312" s="100">
        <v>48820</v>
      </c>
      <c r="AP312" s="100">
        <f t="shared" si="109"/>
        <v>23005</v>
      </c>
      <c r="AQ312" t="s">
        <v>298</v>
      </c>
      <c r="AR312">
        <f t="shared" si="110"/>
        <v>2348820</v>
      </c>
      <c r="AS312" s="1">
        <v>42</v>
      </c>
      <c r="AU312" s="1"/>
      <c r="AW312" s="55">
        <v>2</v>
      </c>
      <c r="AX312" s="124"/>
    </row>
    <row r="313" spans="1:50" ht="13" hidden="1" customHeight="1" outlineLevel="1">
      <c r="A313" t="s">
        <v>1439</v>
      </c>
      <c r="B313" s="9" t="s">
        <v>2133</v>
      </c>
      <c r="C313" s="1">
        <f t="shared" si="112"/>
        <v>266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 t="shared" si="113"/>
        <v>0</v>
      </c>
      <c r="G313" s="1">
        <f t="shared" si="126"/>
        <v>168</v>
      </c>
      <c r="H313" s="2">
        <f t="shared" si="127"/>
        <v>0.63157894736842102</v>
      </c>
      <c r="I313" s="8"/>
      <c r="J313" s="2">
        <f t="shared" si="114"/>
        <v>0.18421052631578946</v>
      </c>
      <c r="K313" s="2">
        <f t="shared" si="115"/>
        <v>0.81578947368421051</v>
      </c>
      <c r="L313" s="2">
        <f t="shared" si="116"/>
        <v>0</v>
      </c>
      <c r="M313" s="2">
        <f t="shared" si="117"/>
        <v>0</v>
      </c>
      <c r="N313" s="55">
        <v>49</v>
      </c>
      <c r="O313" s="55">
        <v>217</v>
      </c>
      <c r="T313" s="59"/>
      <c r="X313" s="55">
        <f t="shared" si="108"/>
        <v>0</v>
      </c>
      <c r="Y313" s="55">
        <v>0</v>
      </c>
      <c r="Z313" s="55">
        <v>0</v>
      </c>
      <c r="AA313" s="55"/>
      <c r="AB313" s="55"/>
      <c r="AG313" t="str">
        <f t="shared" si="111"/>
        <v>New Limerick</v>
      </c>
      <c r="AH313" t="s">
        <v>2510</v>
      </c>
      <c r="AI313">
        <v>2</v>
      </c>
      <c r="AK313">
        <v>2</v>
      </c>
      <c r="AL313" s="95">
        <v>23</v>
      </c>
      <c r="AM313" s="97">
        <v>3</v>
      </c>
      <c r="AN313" s="97">
        <v>230</v>
      </c>
      <c r="AO313" s="100">
        <v>48960</v>
      </c>
      <c r="AP313" s="100">
        <f t="shared" si="109"/>
        <v>23003</v>
      </c>
      <c r="AQ313" t="s">
        <v>298</v>
      </c>
      <c r="AR313">
        <f t="shared" si="110"/>
        <v>2348960</v>
      </c>
      <c r="AS313" s="1">
        <v>6</v>
      </c>
      <c r="AU313" s="1"/>
      <c r="AW313" s="55">
        <v>0</v>
      </c>
      <c r="AX313" s="124"/>
    </row>
    <row r="314" spans="1:50" ht="13" hidden="1" customHeight="1" outlineLevel="1">
      <c r="A314" t="s">
        <v>1438</v>
      </c>
      <c r="B314" s="9" t="s">
        <v>2133</v>
      </c>
      <c r="C314" s="1">
        <f t="shared" si="112"/>
        <v>368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 t="shared" si="113"/>
        <v>0</v>
      </c>
      <c r="G314" s="1">
        <f t="shared" si="126"/>
        <v>166</v>
      </c>
      <c r="H314" s="2">
        <f t="shared" si="127"/>
        <v>0.45108695652173914</v>
      </c>
      <c r="I314" s="8"/>
      <c r="J314" s="2">
        <f t="shared" si="114"/>
        <v>0.27445652173913043</v>
      </c>
      <c r="K314" s="2">
        <f t="shared" si="115"/>
        <v>0.72554347826086951</v>
      </c>
      <c r="L314" s="2">
        <f t="shared" si="116"/>
        <v>0</v>
      </c>
      <c r="M314" s="2">
        <f t="shared" si="117"/>
        <v>1.1102230246251565E-16</v>
      </c>
      <c r="N314" s="55">
        <v>101</v>
      </c>
      <c r="O314" s="55">
        <v>267</v>
      </c>
      <c r="T314" s="59"/>
      <c r="X314" s="55">
        <f t="shared" si="108"/>
        <v>0</v>
      </c>
      <c r="Y314" s="55">
        <v>0</v>
      </c>
      <c r="Z314" s="55">
        <v>0</v>
      </c>
      <c r="AA314" s="55"/>
      <c r="AB314" s="55"/>
      <c r="AG314" t="str">
        <f t="shared" si="111"/>
        <v>New Portland</v>
      </c>
      <c r="AH314" t="s">
        <v>1816</v>
      </c>
      <c r="AI314">
        <v>2</v>
      </c>
      <c r="AK314">
        <v>2</v>
      </c>
      <c r="AL314" s="95">
        <v>23</v>
      </c>
      <c r="AM314" s="97">
        <v>25</v>
      </c>
      <c r="AN314" s="97">
        <v>105</v>
      </c>
      <c r="AO314" s="100">
        <v>49205</v>
      </c>
      <c r="AP314" s="100">
        <f t="shared" si="109"/>
        <v>23025</v>
      </c>
      <c r="AQ314" t="s">
        <v>298</v>
      </c>
      <c r="AR314">
        <f t="shared" si="110"/>
        <v>2349205</v>
      </c>
      <c r="AS314" s="1">
        <v>8</v>
      </c>
      <c r="AU314" s="1"/>
      <c r="AW314" s="55">
        <v>0</v>
      </c>
      <c r="AX314" s="124"/>
    </row>
    <row r="315" spans="1:50" ht="13" hidden="1" customHeight="1" outlineLevel="1">
      <c r="A315" t="s">
        <v>1651</v>
      </c>
      <c r="B315" s="9" t="s">
        <v>2133</v>
      </c>
      <c r="C315" s="1">
        <f t="shared" si="112"/>
        <v>774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 t="shared" si="113"/>
        <v>0</v>
      </c>
      <c r="G315" s="1">
        <f t="shared" si="126"/>
        <v>326</v>
      </c>
      <c r="H315" s="2">
        <f t="shared" si="127"/>
        <v>0.42118863049095606</v>
      </c>
      <c r="I315" s="8"/>
      <c r="J315" s="2">
        <f t="shared" si="114"/>
        <v>0.28940568475452194</v>
      </c>
      <c r="K315" s="2">
        <f t="shared" si="115"/>
        <v>0.710594315245478</v>
      </c>
      <c r="L315" s="2">
        <f t="shared" si="116"/>
        <v>0</v>
      </c>
      <c r="M315" s="2">
        <f t="shared" si="117"/>
        <v>1.1102230246251565E-16</v>
      </c>
      <c r="N315" s="55">
        <v>224</v>
      </c>
      <c r="O315" s="55">
        <v>550</v>
      </c>
      <c r="T315" s="59"/>
      <c r="X315" s="55">
        <f t="shared" si="108"/>
        <v>0</v>
      </c>
      <c r="Y315" s="55">
        <v>0</v>
      </c>
      <c r="Z315" s="55">
        <v>0</v>
      </c>
      <c r="AA315" s="55"/>
      <c r="AB315" s="55"/>
      <c r="AG315" t="str">
        <f t="shared" si="111"/>
        <v>New Sharon</v>
      </c>
      <c r="AH315" t="s">
        <v>2389</v>
      </c>
      <c r="AI315">
        <v>2</v>
      </c>
      <c r="AK315">
        <v>2</v>
      </c>
      <c r="AL315" s="95">
        <v>23</v>
      </c>
      <c r="AM315" s="97">
        <v>7</v>
      </c>
      <c r="AN315" s="97">
        <v>60</v>
      </c>
      <c r="AO315" s="100">
        <v>49345</v>
      </c>
      <c r="AP315" s="100">
        <f t="shared" si="109"/>
        <v>23007</v>
      </c>
      <c r="AQ315" t="s">
        <v>298</v>
      </c>
      <c r="AR315">
        <f t="shared" si="110"/>
        <v>2349345</v>
      </c>
      <c r="AS315" s="1">
        <v>29</v>
      </c>
      <c r="AU315" s="1"/>
      <c r="AW315" s="55">
        <v>0</v>
      </c>
      <c r="AX315" s="124"/>
    </row>
    <row r="316" spans="1:50" ht="13" hidden="1" customHeight="1" outlineLevel="1">
      <c r="A316" t="s">
        <v>839</v>
      </c>
      <c r="B316" s="9" t="s">
        <v>2133</v>
      </c>
      <c r="C316" s="1">
        <f t="shared" si="112"/>
        <v>324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 t="shared" si="113"/>
        <v>0</v>
      </c>
      <c r="G316" s="1">
        <f t="shared" si="126"/>
        <v>166</v>
      </c>
      <c r="H316" s="2">
        <f t="shared" si="127"/>
        <v>0.51234567901234573</v>
      </c>
      <c r="I316" s="8"/>
      <c r="J316" s="2">
        <f t="shared" si="114"/>
        <v>0.24382716049382716</v>
      </c>
      <c r="K316" s="2">
        <f t="shared" si="115"/>
        <v>0.75617283950617287</v>
      </c>
      <c r="L316" s="2">
        <f t="shared" si="116"/>
        <v>0</v>
      </c>
      <c r="M316" s="2">
        <f t="shared" si="117"/>
        <v>0</v>
      </c>
      <c r="N316" s="55">
        <v>79</v>
      </c>
      <c r="O316" s="55">
        <v>245</v>
      </c>
      <c r="T316" s="59"/>
      <c r="X316" s="55">
        <f t="shared" si="108"/>
        <v>0</v>
      </c>
      <c r="Y316" s="55">
        <v>0</v>
      </c>
      <c r="Z316" s="55">
        <v>0</v>
      </c>
      <c r="AA316" s="55"/>
      <c r="AB316" s="55"/>
      <c r="AG316" t="str">
        <f t="shared" si="111"/>
        <v>New Sweden</v>
      </c>
      <c r="AH316" t="s">
        <v>2510</v>
      </c>
      <c r="AI316">
        <v>2</v>
      </c>
      <c r="AK316">
        <v>2</v>
      </c>
      <c r="AL316" s="95">
        <v>23</v>
      </c>
      <c r="AM316" s="97">
        <v>3</v>
      </c>
      <c r="AN316" s="97">
        <v>235</v>
      </c>
      <c r="AO316" s="100">
        <v>49415</v>
      </c>
      <c r="AP316" s="100">
        <f t="shared" si="109"/>
        <v>23003</v>
      </c>
      <c r="AQ316" t="s">
        <v>298</v>
      </c>
      <c r="AR316">
        <f t="shared" si="110"/>
        <v>2349415</v>
      </c>
      <c r="AS316" s="1">
        <v>2</v>
      </c>
      <c r="AU316" s="1"/>
      <c r="AW316" s="55">
        <v>0</v>
      </c>
      <c r="AX316" s="124"/>
    </row>
    <row r="317" spans="1:50" ht="13" hidden="1" customHeight="1" outlineLevel="1">
      <c r="A317" t="s">
        <v>227</v>
      </c>
      <c r="B317" s="9" t="s">
        <v>2133</v>
      </c>
      <c r="C317" s="1">
        <f t="shared" si="112"/>
        <v>378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 t="shared" si="113"/>
        <v>0</v>
      </c>
      <c r="G317" s="1">
        <f t="shared" si="126"/>
        <v>188</v>
      </c>
      <c r="H317" s="2">
        <f t="shared" si="127"/>
        <v>0.49735449735449733</v>
      </c>
      <c r="I317" s="8"/>
      <c r="J317" s="2">
        <f t="shared" si="114"/>
        <v>0.25132275132275134</v>
      </c>
      <c r="K317" s="2">
        <f t="shared" si="115"/>
        <v>0.74867724867724872</v>
      </c>
      <c r="L317" s="2">
        <f t="shared" si="116"/>
        <v>0</v>
      </c>
      <c r="M317" s="2">
        <f t="shared" si="117"/>
        <v>-1.1102230246251565E-16</v>
      </c>
      <c r="N317" s="55">
        <v>95</v>
      </c>
      <c r="O317" s="55">
        <v>283</v>
      </c>
      <c r="T317" s="59"/>
      <c r="X317" s="55">
        <f t="shared" si="108"/>
        <v>0</v>
      </c>
      <c r="Y317" s="55">
        <v>0</v>
      </c>
      <c r="Z317" s="55">
        <v>0</v>
      </c>
      <c r="AA317" s="55"/>
      <c r="AB317" s="55"/>
      <c r="AG317" t="str">
        <f t="shared" si="111"/>
        <v>New Vineyard</v>
      </c>
      <c r="AH317" t="s">
        <v>2389</v>
      </c>
      <c r="AI317">
        <v>2</v>
      </c>
      <c r="AK317">
        <v>2</v>
      </c>
      <c r="AL317" s="95">
        <v>23</v>
      </c>
      <c r="AM317" s="97">
        <v>7</v>
      </c>
      <c r="AN317" s="97">
        <v>65</v>
      </c>
      <c r="AO317" s="100">
        <v>49520</v>
      </c>
      <c r="AP317" s="100">
        <f t="shared" si="109"/>
        <v>23007</v>
      </c>
      <c r="AQ317" t="s">
        <v>298</v>
      </c>
      <c r="AR317">
        <f t="shared" si="110"/>
        <v>2349520</v>
      </c>
      <c r="AS317" s="1">
        <v>10</v>
      </c>
      <c r="AU317" s="1"/>
      <c r="AW317" s="55">
        <v>0</v>
      </c>
      <c r="AX317" s="124"/>
    </row>
    <row r="318" spans="1:50" ht="13" hidden="1" customHeight="1" outlineLevel="1">
      <c r="A318" t="s">
        <v>426</v>
      </c>
      <c r="B318" s="9" t="s">
        <v>2133</v>
      </c>
      <c r="C318" s="1">
        <f t="shared" si="112"/>
        <v>758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 t="shared" si="113"/>
        <v>0</v>
      </c>
      <c r="G318" s="1">
        <f t="shared" si="126"/>
        <v>358</v>
      </c>
      <c r="H318" s="2">
        <f t="shared" si="127"/>
        <v>0.47229551451187335</v>
      </c>
      <c r="I318" s="8"/>
      <c r="J318" s="2">
        <f t="shared" si="114"/>
        <v>0.26385224274406333</v>
      </c>
      <c r="K318" s="2">
        <f t="shared" si="115"/>
        <v>0.73614775725593673</v>
      </c>
      <c r="L318" s="2">
        <f t="shared" si="116"/>
        <v>0</v>
      </c>
      <c r="M318" s="2">
        <f t="shared" si="117"/>
        <v>0</v>
      </c>
      <c r="N318" s="55">
        <v>200</v>
      </c>
      <c r="O318" s="55">
        <v>558</v>
      </c>
      <c r="T318" s="59"/>
      <c r="X318" s="55">
        <f t="shared" si="108"/>
        <v>0</v>
      </c>
      <c r="Y318" s="55">
        <v>0</v>
      </c>
      <c r="Z318" s="55">
        <v>0</v>
      </c>
      <c r="AA318" s="55"/>
      <c r="AB318" s="55"/>
      <c r="AG318" t="str">
        <f t="shared" si="111"/>
        <v>Newburgh</v>
      </c>
      <c r="AH318" t="s">
        <v>1379</v>
      </c>
      <c r="AI318">
        <v>2</v>
      </c>
      <c r="AK318">
        <v>2</v>
      </c>
      <c r="AL318" s="95">
        <v>23</v>
      </c>
      <c r="AM318" s="97">
        <v>19</v>
      </c>
      <c r="AN318" s="97">
        <v>230</v>
      </c>
      <c r="AO318" s="100">
        <v>48505</v>
      </c>
      <c r="AP318" s="100">
        <f t="shared" si="109"/>
        <v>23019</v>
      </c>
      <c r="AQ318" t="s">
        <v>298</v>
      </c>
      <c r="AR318">
        <f t="shared" si="110"/>
        <v>2348505</v>
      </c>
      <c r="AS318" s="1">
        <v>16</v>
      </c>
      <c r="AU318" s="1"/>
      <c r="AW318" s="55">
        <v>0</v>
      </c>
      <c r="AX318" s="124"/>
    </row>
    <row r="319" spans="1:50" ht="13" hidden="1" customHeight="1" outlineLevel="1">
      <c r="A319" t="s">
        <v>620</v>
      </c>
      <c r="B319" s="9" t="s">
        <v>2133</v>
      </c>
      <c r="C319" s="1">
        <f t="shared" si="112"/>
        <v>1024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 t="shared" si="113"/>
        <v>0</v>
      </c>
      <c r="G319" s="1">
        <f t="shared" si="126"/>
        <v>164</v>
      </c>
      <c r="H319" s="2">
        <f t="shared" si="127"/>
        <v>0.16015625</v>
      </c>
      <c r="I319" s="8"/>
      <c r="J319" s="2">
        <f t="shared" si="114"/>
        <v>0.419921875</v>
      </c>
      <c r="K319" s="2">
        <f t="shared" si="115"/>
        <v>0.580078125</v>
      </c>
      <c r="L319" s="2">
        <f t="shared" si="116"/>
        <v>0</v>
      </c>
      <c r="M319" s="2">
        <f t="shared" si="117"/>
        <v>0</v>
      </c>
      <c r="N319" s="55">
        <v>430</v>
      </c>
      <c r="O319" s="55">
        <v>594</v>
      </c>
      <c r="T319" s="59"/>
      <c r="X319" s="55">
        <f t="shared" si="108"/>
        <v>0</v>
      </c>
      <c r="Y319" s="55">
        <v>0</v>
      </c>
      <c r="Z319" s="55">
        <v>0</v>
      </c>
      <c r="AA319" s="55"/>
      <c r="AB319" s="55"/>
      <c r="AG319" t="str">
        <f t="shared" si="111"/>
        <v>Newcastle</v>
      </c>
      <c r="AH319" t="s">
        <v>181</v>
      </c>
      <c r="AI319">
        <v>1</v>
      </c>
      <c r="AK319">
        <v>2</v>
      </c>
      <c r="AL319" s="95">
        <v>23</v>
      </c>
      <c r="AM319" s="97">
        <v>15</v>
      </c>
      <c r="AN319" s="97">
        <v>60</v>
      </c>
      <c r="AO319" s="100">
        <v>48645</v>
      </c>
      <c r="AP319" s="100">
        <f t="shared" si="109"/>
        <v>23015</v>
      </c>
      <c r="AQ319" t="s">
        <v>298</v>
      </c>
      <c r="AR319">
        <f t="shared" si="110"/>
        <v>2348645</v>
      </c>
      <c r="AS319" s="1">
        <v>19</v>
      </c>
      <c r="AU319" s="1"/>
      <c r="AW319" s="55">
        <v>0</v>
      </c>
      <c r="AX319" s="124"/>
    </row>
    <row r="320" spans="1:50" ht="13" hidden="1" customHeight="1" outlineLevel="1">
      <c r="A320" t="s">
        <v>50</v>
      </c>
      <c r="B320" s="9" t="s">
        <v>2133</v>
      </c>
      <c r="C320" s="1">
        <f t="shared" si="112"/>
        <v>684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 t="shared" si="113"/>
        <v>0</v>
      </c>
      <c r="G320" s="1">
        <f t="shared" si="126"/>
        <v>295</v>
      </c>
      <c r="H320" s="2">
        <f t="shared" si="127"/>
        <v>0.43128654970760233</v>
      </c>
      <c r="I320" s="8"/>
      <c r="J320" s="2">
        <f t="shared" si="114"/>
        <v>0.28362573099415206</v>
      </c>
      <c r="K320" s="2">
        <f t="shared" si="115"/>
        <v>0.71491228070175439</v>
      </c>
      <c r="L320" s="2">
        <f t="shared" si="116"/>
        <v>0</v>
      </c>
      <c r="M320" s="2">
        <f t="shared" si="117"/>
        <v>1.4619883040934978E-3</v>
      </c>
      <c r="N320" s="55">
        <v>194</v>
      </c>
      <c r="O320" s="55">
        <v>489</v>
      </c>
      <c r="T320" s="59"/>
      <c r="X320" s="55">
        <f t="shared" si="108"/>
        <v>0</v>
      </c>
      <c r="Y320" s="55">
        <v>0</v>
      </c>
      <c r="Z320" s="55">
        <v>1</v>
      </c>
      <c r="AA320" s="55"/>
      <c r="AB320" s="55"/>
      <c r="AG320" t="str">
        <f t="shared" si="111"/>
        <v>Newfield</v>
      </c>
      <c r="AH320" t="s">
        <v>740</v>
      </c>
      <c r="AI320">
        <v>1</v>
      </c>
      <c r="AK320">
        <v>2</v>
      </c>
      <c r="AL320" s="95">
        <v>23</v>
      </c>
      <c r="AM320" s="97">
        <v>31</v>
      </c>
      <c r="AN320" s="97">
        <v>90</v>
      </c>
      <c r="AO320" s="100">
        <v>48750</v>
      </c>
      <c r="AP320" s="100">
        <f t="shared" si="109"/>
        <v>23031</v>
      </c>
      <c r="AQ320" t="s">
        <v>298</v>
      </c>
      <c r="AR320">
        <f t="shared" si="110"/>
        <v>2348750</v>
      </c>
      <c r="AS320" s="1">
        <v>23</v>
      </c>
      <c r="AU320" s="1"/>
      <c r="AW320" s="55">
        <v>1</v>
      </c>
      <c r="AX320" s="124"/>
    </row>
    <row r="321" spans="1:50" ht="13" hidden="1" customHeight="1" outlineLevel="1">
      <c r="A321" t="s">
        <v>2107</v>
      </c>
      <c r="B321" s="9" t="s">
        <v>2133</v>
      </c>
      <c r="C321" s="1">
        <f t="shared" si="112"/>
        <v>1351</v>
      </c>
      <c r="D321" s="7">
        <f>IF(N321&gt;0, RANK(N321,(N321:P321,Q321:AE321)),0)</f>
        <v>2</v>
      </c>
      <c r="E321" s="7">
        <f>IF(O321&gt;0,RANK(O321,(N321:P321,Q321:AE321)),0)</f>
        <v>1</v>
      </c>
      <c r="F321" s="7">
        <f t="shared" si="113"/>
        <v>0</v>
      </c>
      <c r="G321" s="1">
        <f t="shared" si="126"/>
        <v>715</v>
      </c>
      <c r="H321" s="2">
        <f t="shared" si="127"/>
        <v>0.52923760177646184</v>
      </c>
      <c r="I321" s="8"/>
      <c r="J321" s="2">
        <f t="shared" si="114"/>
        <v>0.23538119911176905</v>
      </c>
      <c r="K321" s="2">
        <f t="shared" si="115"/>
        <v>0.76461880088823098</v>
      </c>
      <c r="L321" s="2">
        <f t="shared" si="116"/>
        <v>0</v>
      </c>
      <c r="M321" s="2">
        <f t="shared" si="117"/>
        <v>0</v>
      </c>
      <c r="N321" s="55">
        <v>318</v>
      </c>
      <c r="O321" s="55">
        <v>1033</v>
      </c>
      <c r="T321" s="59"/>
      <c r="X321" s="55">
        <f t="shared" si="108"/>
        <v>0</v>
      </c>
      <c r="Y321" s="55">
        <v>0</v>
      </c>
      <c r="Z321" s="55">
        <v>0</v>
      </c>
      <c r="AA321" s="55"/>
      <c r="AB321" s="55"/>
      <c r="AG321" t="str">
        <f t="shared" si="111"/>
        <v>Newport</v>
      </c>
      <c r="AH321" t="s">
        <v>1379</v>
      </c>
      <c r="AI321">
        <v>2</v>
      </c>
      <c r="AK321">
        <v>2</v>
      </c>
      <c r="AL321" s="95">
        <v>23</v>
      </c>
      <c r="AM321" s="97">
        <v>19</v>
      </c>
      <c r="AN321" s="97">
        <v>235</v>
      </c>
      <c r="AO321" s="100">
        <v>49065</v>
      </c>
      <c r="AP321" s="100">
        <f t="shared" si="109"/>
        <v>23019</v>
      </c>
      <c r="AQ321" t="s">
        <v>298</v>
      </c>
      <c r="AR321">
        <f t="shared" si="110"/>
        <v>2349065</v>
      </c>
      <c r="AS321" s="1">
        <v>29</v>
      </c>
      <c r="AU321" s="1"/>
      <c r="AW321" s="55">
        <v>0</v>
      </c>
      <c r="AX321" s="124"/>
    </row>
    <row r="322" spans="1:50" ht="13" hidden="1" customHeight="1" outlineLevel="1">
      <c r="A322" t="s">
        <v>1538</v>
      </c>
      <c r="B322" s="9" t="s">
        <v>2133</v>
      </c>
      <c r="C322" s="1">
        <f t="shared" si="112"/>
        <v>236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 t="shared" si="113"/>
        <v>0</v>
      </c>
      <c r="G322" s="1">
        <f t="shared" si="126"/>
        <v>104</v>
      </c>
      <c r="H322" s="2">
        <f t="shared" si="127"/>
        <v>0.44067796610169491</v>
      </c>
      <c r="I322" s="8"/>
      <c r="J322" s="2">
        <f t="shared" si="114"/>
        <v>0.27966101694915252</v>
      </c>
      <c r="K322" s="2">
        <f t="shared" si="115"/>
        <v>0.72033898305084743</v>
      </c>
      <c r="L322" s="2">
        <f t="shared" si="116"/>
        <v>0</v>
      </c>
      <c r="M322" s="2">
        <f t="shared" si="117"/>
        <v>1.1102230246251565E-16</v>
      </c>
      <c r="N322" s="55">
        <v>66</v>
      </c>
      <c r="O322" s="55">
        <v>170</v>
      </c>
      <c r="T322" s="59"/>
      <c r="X322" s="55">
        <f t="shared" si="108"/>
        <v>0</v>
      </c>
      <c r="Y322" s="55">
        <v>0</v>
      </c>
      <c r="Z322" s="55">
        <v>0</v>
      </c>
      <c r="AA322" s="55"/>
      <c r="AB322" s="55"/>
      <c r="AG322" t="str">
        <f t="shared" si="111"/>
        <v>Newry</v>
      </c>
      <c r="AH322" t="s">
        <v>149</v>
      </c>
      <c r="AI322">
        <v>2</v>
      </c>
      <c r="AK322">
        <v>2</v>
      </c>
      <c r="AL322" s="95">
        <v>23</v>
      </c>
      <c r="AM322" s="97">
        <v>17</v>
      </c>
      <c r="AN322" s="97">
        <v>100</v>
      </c>
      <c r="AO322" s="100">
        <v>49275</v>
      </c>
      <c r="AP322" s="100">
        <f t="shared" si="109"/>
        <v>23017</v>
      </c>
      <c r="AQ322" t="s">
        <v>298</v>
      </c>
      <c r="AR322">
        <f t="shared" si="110"/>
        <v>2349275</v>
      </c>
      <c r="AS322" s="1">
        <v>2</v>
      </c>
      <c r="AU322" s="1"/>
      <c r="AW322" s="55">
        <v>0</v>
      </c>
      <c r="AX322" s="124"/>
    </row>
    <row r="323" spans="1:50" ht="13" hidden="1" customHeight="1" outlineLevel="1">
      <c r="A323" t="s">
        <v>1142</v>
      </c>
      <c r="B323" s="9" t="s">
        <v>2133</v>
      </c>
      <c r="C323" s="1">
        <f t="shared" si="112"/>
        <v>930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 t="shared" si="113"/>
        <v>0</v>
      </c>
      <c r="G323" s="1">
        <f t="shared" si="126"/>
        <v>392</v>
      </c>
      <c r="H323" s="2">
        <f t="shared" si="127"/>
        <v>0.42150537634408602</v>
      </c>
      <c r="I323" s="8"/>
      <c r="J323" s="2">
        <f t="shared" si="114"/>
        <v>0.28817204301075267</v>
      </c>
      <c r="K323" s="2">
        <f t="shared" si="115"/>
        <v>0.70967741935483875</v>
      </c>
      <c r="L323" s="2">
        <f t="shared" si="116"/>
        <v>0</v>
      </c>
      <c r="M323" s="2">
        <f t="shared" si="117"/>
        <v>2.1505376344086446E-3</v>
      </c>
      <c r="N323" s="55">
        <v>268</v>
      </c>
      <c r="O323" s="55">
        <v>660</v>
      </c>
      <c r="T323" s="59"/>
      <c r="X323" s="55">
        <f t="shared" ref="X323:X386" si="136">AW323-SUM(Y323:Z323)</f>
        <v>0</v>
      </c>
      <c r="Y323" s="55">
        <v>1</v>
      </c>
      <c r="Z323" s="55">
        <v>1</v>
      </c>
      <c r="AA323" s="55"/>
      <c r="AB323" s="55"/>
      <c r="AG323" t="str">
        <f t="shared" si="111"/>
        <v>Nobleboro</v>
      </c>
      <c r="AH323" t="s">
        <v>181</v>
      </c>
      <c r="AI323">
        <v>1</v>
      </c>
      <c r="AK323">
        <v>2</v>
      </c>
      <c r="AL323" s="95">
        <v>23</v>
      </c>
      <c r="AM323" s="97">
        <v>15</v>
      </c>
      <c r="AN323" s="97">
        <v>62</v>
      </c>
      <c r="AO323" s="100">
        <v>49660</v>
      </c>
      <c r="AP323" s="100">
        <f t="shared" si="109"/>
        <v>23015</v>
      </c>
      <c r="AQ323" t="s">
        <v>298</v>
      </c>
      <c r="AR323">
        <f t="shared" si="110"/>
        <v>2349660</v>
      </c>
      <c r="AS323" s="1">
        <v>10</v>
      </c>
      <c r="AU323" s="1"/>
      <c r="AW323" s="55">
        <v>2</v>
      </c>
      <c r="AX323" s="124"/>
    </row>
    <row r="324" spans="1:50" ht="13" hidden="1" customHeight="1" outlineLevel="1">
      <c r="A324" t="s">
        <v>800</v>
      </c>
      <c r="B324" s="9" t="s">
        <v>2133</v>
      </c>
      <c r="C324" s="1">
        <f t="shared" si="112"/>
        <v>1430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 t="shared" si="113"/>
        <v>0</v>
      </c>
      <c r="G324" s="1">
        <f t="shared" si="126"/>
        <v>674</v>
      </c>
      <c r="H324" s="2">
        <f t="shared" si="127"/>
        <v>0.47132867132867134</v>
      </c>
      <c r="I324" s="8"/>
      <c r="J324" s="2">
        <f t="shared" si="114"/>
        <v>0.26433566433566436</v>
      </c>
      <c r="K324" s="2">
        <f t="shared" si="115"/>
        <v>0.73566433566433564</v>
      </c>
      <c r="L324" s="2">
        <f t="shared" si="116"/>
        <v>0</v>
      </c>
      <c r="M324" s="2">
        <f t="shared" si="117"/>
        <v>0</v>
      </c>
      <c r="N324" s="55">
        <v>378</v>
      </c>
      <c r="O324" s="55">
        <v>1052</v>
      </c>
      <c r="T324" s="59"/>
      <c r="X324" s="55">
        <f t="shared" si="136"/>
        <v>0</v>
      </c>
      <c r="Y324" s="55">
        <v>0</v>
      </c>
      <c r="Z324" s="55">
        <v>0</v>
      </c>
      <c r="AA324" s="55"/>
      <c r="AB324" s="55"/>
      <c r="AG324" t="str">
        <f t="shared" si="111"/>
        <v>Norridgewock</v>
      </c>
      <c r="AH324" t="s">
        <v>1816</v>
      </c>
      <c r="AI324">
        <v>2</v>
      </c>
      <c r="AK324">
        <v>2</v>
      </c>
      <c r="AL324" s="95">
        <v>23</v>
      </c>
      <c r="AM324" s="97">
        <v>25</v>
      </c>
      <c r="AN324" s="97">
        <v>110</v>
      </c>
      <c r="AO324" s="100">
        <v>49835</v>
      </c>
      <c r="AP324" s="100">
        <f t="shared" ref="AP324:AP383" si="137">AL324*1000+AM324</f>
        <v>23025</v>
      </c>
      <c r="AQ324" t="s">
        <v>298</v>
      </c>
      <c r="AR324">
        <f t="shared" ref="AR324:AR383" si="138">AL324*100000+AO324</f>
        <v>2349835</v>
      </c>
      <c r="AS324" s="1">
        <v>35</v>
      </c>
      <c r="AU324" s="1"/>
      <c r="AW324" s="55">
        <v>0</v>
      </c>
      <c r="AX324" s="124"/>
    </row>
    <row r="325" spans="1:50" ht="13" hidden="1" customHeight="1" outlineLevel="1">
      <c r="A325" t="s">
        <v>215</v>
      </c>
      <c r="B325" s="9" t="s">
        <v>2133</v>
      </c>
      <c r="C325" s="1">
        <f t="shared" si="112"/>
        <v>2163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 t="shared" si="113"/>
        <v>0</v>
      </c>
      <c r="G325" s="1">
        <f t="shared" si="126"/>
        <v>1137</v>
      </c>
      <c r="H325" s="2">
        <f t="shared" si="127"/>
        <v>0.52565880721220526</v>
      </c>
      <c r="I325" s="8"/>
      <c r="J325" s="2">
        <f t="shared" si="114"/>
        <v>0.23717059639389737</v>
      </c>
      <c r="K325" s="2">
        <f t="shared" si="115"/>
        <v>0.76282940360610263</v>
      </c>
      <c r="L325" s="2">
        <f t="shared" si="116"/>
        <v>0</v>
      </c>
      <c r="M325" s="2">
        <f t="shared" si="117"/>
        <v>0</v>
      </c>
      <c r="N325" s="55">
        <v>513</v>
      </c>
      <c r="O325" s="55">
        <v>1650</v>
      </c>
      <c r="T325" s="59"/>
      <c r="X325" s="55">
        <f t="shared" si="136"/>
        <v>0</v>
      </c>
      <c r="Y325" s="55">
        <v>0</v>
      </c>
      <c r="Z325" s="55">
        <v>0</v>
      </c>
      <c r="AA325" s="55"/>
      <c r="AB325" s="55"/>
      <c r="AG325" t="str">
        <f t="shared" ref="AG325:AG387" si="139">A325</f>
        <v>North Berwick</v>
      </c>
      <c r="AH325" t="s">
        <v>740</v>
      </c>
      <c r="AI325">
        <v>1</v>
      </c>
      <c r="AK325">
        <v>2</v>
      </c>
      <c r="AL325" s="95">
        <v>23</v>
      </c>
      <c r="AM325" s="97">
        <v>31</v>
      </c>
      <c r="AN325" s="97">
        <v>95</v>
      </c>
      <c r="AO325" s="100">
        <v>50325</v>
      </c>
      <c r="AP325" s="100">
        <f t="shared" si="137"/>
        <v>23031</v>
      </c>
      <c r="AQ325" t="s">
        <v>298</v>
      </c>
      <c r="AR325">
        <f t="shared" si="138"/>
        <v>2350325</v>
      </c>
      <c r="AS325" s="1">
        <v>58</v>
      </c>
      <c r="AU325" s="1"/>
      <c r="AW325" s="55">
        <v>0</v>
      </c>
      <c r="AX325" s="124"/>
    </row>
    <row r="326" spans="1:50" ht="13" hidden="1" customHeight="1" outlineLevel="1">
      <c r="A326" t="s">
        <v>171</v>
      </c>
      <c r="B326" s="9" t="s">
        <v>2133</v>
      </c>
      <c r="C326" s="1">
        <f t="shared" ref="C326:C387" si="140">SUM(N326:AE326)</f>
        <v>241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 t="shared" ref="F326:F387" si="141">IF(P326&gt;0,RANK(P326,(N326:AE326)),0)</f>
        <v>0</v>
      </c>
      <c r="G326" s="1">
        <f t="shared" si="126"/>
        <v>11</v>
      </c>
      <c r="H326" s="2">
        <f t="shared" si="127"/>
        <v>4.5643153526970952E-2</v>
      </c>
      <c r="I326" s="8"/>
      <c r="J326" s="2">
        <f t="shared" ref="J326:J387" si="142">IF(C326=0,"-",N326/C326)</f>
        <v>0.47717842323651455</v>
      </c>
      <c r="K326" s="2">
        <f t="shared" ref="K326:K387" si="143">IF(C326=0,"-",O326/C326)</f>
        <v>0.52282157676348551</v>
      </c>
      <c r="L326" s="2">
        <f t="shared" ref="L326:L387" si="144">IF(C326=0,"-",P326/C326)</f>
        <v>0</v>
      </c>
      <c r="M326" s="2">
        <f t="shared" ref="M326:M387" si="145">IF(C326=0,"-",(1-J326-K326-L326))</f>
        <v>-1.1102230246251565E-16</v>
      </c>
      <c r="N326" s="55">
        <v>115</v>
      </c>
      <c r="O326" s="55">
        <v>126</v>
      </c>
      <c r="T326" s="59"/>
      <c r="X326" s="55">
        <f t="shared" si="136"/>
        <v>0</v>
      </c>
      <c r="Y326" s="55">
        <v>0</v>
      </c>
      <c r="Z326" s="55">
        <v>0</v>
      </c>
      <c r="AA326" s="55"/>
      <c r="AB326" s="55"/>
      <c r="AG326" t="str">
        <f t="shared" si="139"/>
        <v>North Haven</v>
      </c>
      <c r="AH326" t="s">
        <v>2526</v>
      </c>
      <c r="AI326">
        <v>1</v>
      </c>
      <c r="AK326">
        <v>2</v>
      </c>
      <c r="AL326" s="95">
        <v>23</v>
      </c>
      <c r="AM326" s="97">
        <v>13</v>
      </c>
      <c r="AN326" s="97">
        <v>40</v>
      </c>
      <c r="AO326" s="100">
        <v>51620</v>
      </c>
      <c r="AP326" s="100">
        <f t="shared" si="137"/>
        <v>23013</v>
      </c>
      <c r="AQ326" t="s">
        <v>298</v>
      </c>
      <c r="AR326">
        <f t="shared" si="138"/>
        <v>2351620</v>
      </c>
      <c r="AS326" s="1">
        <v>3</v>
      </c>
      <c r="AU326" s="1"/>
      <c r="AW326" s="55">
        <v>0</v>
      </c>
      <c r="AX326" s="124"/>
    </row>
    <row r="327" spans="1:50" ht="13" hidden="1" customHeight="1" outlineLevel="1">
      <c r="A327" t="s">
        <v>2356</v>
      </c>
      <c r="B327" s="9" t="s">
        <v>2133</v>
      </c>
      <c r="C327" s="1">
        <f t="shared" si="140"/>
        <v>2151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 t="shared" si="141"/>
        <v>0</v>
      </c>
      <c r="G327" s="1">
        <f t="shared" si="126"/>
        <v>841</v>
      </c>
      <c r="H327" s="2">
        <f t="shared" si="127"/>
        <v>0.39098093909809389</v>
      </c>
      <c r="I327" s="8"/>
      <c r="J327" s="2">
        <f t="shared" si="142"/>
        <v>0.30450953045095303</v>
      </c>
      <c r="K327" s="2">
        <f t="shared" si="143"/>
        <v>0.69549046954904692</v>
      </c>
      <c r="L327" s="2">
        <f t="shared" si="144"/>
        <v>0</v>
      </c>
      <c r="M327" s="2">
        <f t="shared" si="145"/>
        <v>0</v>
      </c>
      <c r="N327" s="55">
        <v>655</v>
      </c>
      <c r="O327" s="55">
        <v>1496</v>
      </c>
      <c r="T327" s="59"/>
      <c r="X327" s="55">
        <f t="shared" si="136"/>
        <v>0</v>
      </c>
      <c r="Y327" s="55">
        <v>0</v>
      </c>
      <c r="Z327" s="55">
        <v>0</v>
      </c>
      <c r="AA327" s="55"/>
      <c r="AB327" s="55"/>
      <c r="AG327" t="str">
        <f t="shared" si="139"/>
        <v>North Yarmouth</v>
      </c>
      <c r="AH327" t="s">
        <v>161</v>
      </c>
      <c r="AI327">
        <v>1</v>
      </c>
      <c r="AK327">
        <v>2</v>
      </c>
      <c r="AL327" s="95">
        <v>23</v>
      </c>
      <c r="AM327" s="97">
        <v>5</v>
      </c>
      <c r="AN327" s="97">
        <v>75</v>
      </c>
      <c r="AO327" s="100">
        <v>53860</v>
      </c>
      <c r="AP327" s="100">
        <f t="shared" si="137"/>
        <v>23005</v>
      </c>
      <c r="AQ327" t="s">
        <v>298</v>
      </c>
      <c r="AR327">
        <f t="shared" si="138"/>
        <v>2353860</v>
      </c>
      <c r="AS327" s="1">
        <v>25</v>
      </c>
      <c r="AU327" s="1"/>
      <c r="AW327" s="55">
        <v>0</v>
      </c>
      <c r="AX327" s="124"/>
    </row>
    <row r="328" spans="1:50" ht="13" hidden="1" customHeight="1" outlineLevel="1">
      <c r="A328" t="s">
        <v>2104</v>
      </c>
      <c r="B328" s="9" t="s">
        <v>2133</v>
      </c>
      <c r="C328" s="1">
        <f t="shared" si="140"/>
        <v>97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 t="shared" si="141"/>
        <v>0</v>
      </c>
      <c r="G328" s="1">
        <f t="shared" si="126"/>
        <v>49</v>
      </c>
      <c r="H328" s="2">
        <f t="shared" si="127"/>
        <v>0.50515463917525771</v>
      </c>
      <c r="I328" s="8"/>
      <c r="J328" s="2">
        <f t="shared" si="142"/>
        <v>0.24742268041237114</v>
      </c>
      <c r="K328" s="2">
        <f t="shared" si="143"/>
        <v>0.75257731958762886</v>
      </c>
      <c r="L328" s="2">
        <f t="shared" si="144"/>
        <v>0</v>
      </c>
      <c r="M328" s="2">
        <f t="shared" si="145"/>
        <v>0</v>
      </c>
      <c r="N328" s="55">
        <v>24</v>
      </c>
      <c r="O328" s="55">
        <v>73</v>
      </c>
      <c r="T328" s="59"/>
      <c r="X328" s="55">
        <f t="shared" si="136"/>
        <v>0</v>
      </c>
      <c r="Y328" s="55">
        <v>0</v>
      </c>
      <c r="Z328" s="55">
        <v>0</v>
      </c>
      <c r="AA328" s="55"/>
      <c r="AB328" s="55"/>
      <c r="AG328" t="str">
        <f t="shared" si="139"/>
        <v>Northfield</v>
      </c>
      <c r="AH328" t="s">
        <v>1864</v>
      </c>
      <c r="AI328">
        <v>2</v>
      </c>
      <c r="AK328">
        <v>2</v>
      </c>
      <c r="AL328" s="95">
        <v>23</v>
      </c>
      <c r="AM328" s="97">
        <v>29</v>
      </c>
      <c r="AN328" s="97">
        <v>155</v>
      </c>
      <c r="AO328" s="100">
        <v>51375</v>
      </c>
      <c r="AP328" s="100">
        <f t="shared" si="137"/>
        <v>23029</v>
      </c>
      <c r="AQ328" t="s">
        <v>298</v>
      </c>
      <c r="AR328">
        <f t="shared" si="138"/>
        <v>2351375</v>
      </c>
      <c r="AS328" s="1">
        <v>4</v>
      </c>
      <c r="AU328" s="1"/>
      <c r="AW328" s="55">
        <v>0</v>
      </c>
      <c r="AX328" s="124"/>
    </row>
    <row r="329" spans="1:50" ht="13" hidden="1" customHeight="1" outlineLevel="1">
      <c r="A329" t="s">
        <v>662</v>
      </c>
      <c r="B329" s="9" t="s">
        <v>2133</v>
      </c>
      <c r="C329" s="1">
        <f t="shared" si="140"/>
        <v>852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 t="shared" si="141"/>
        <v>0</v>
      </c>
      <c r="G329" s="1">
        <f t="shared" si="126"/>
        <v>222</v>
      </c>
      <c r="H329" s="2">
        <f t="shared" si="127"/>
        <v>0.26056338028169013</v>
      </c>
      <c r="I329" s="8"/>
      <c r="J329" s="2">
        <f t="shared" si="142"/>
        <v>0.36971830985915494</v>
      </c>
      <c r="K329" s="2">
        <f t="shared" si="143"/>
        <v>0.63028169014084512</v>
      </c>
      <c r="L329" s="2">
        <f t="shared" si="144"/>
        <v>0</v>
      </c>
      <c r="M329" s="2">
        <f t="shared" si="145"/>
        <v>-1.1102230246251565E-16</v>
      </c>
      <c r="N329" s="55">
        <v>315</v>
      </c>
      <c r="O329" s="55">
        <v>537</v>
      </c>
      <c r="T329" s="59"/>
      <c r="X329" s="55">
        <f t="shared" si="136"/>
        <v>0</v>
      </c>
      <c r="Y329" s="55">
        <v>0</v>
      </c>
      <c r="Z329" s="55">
        <v>0</v>
      </c>
      <c r="AA329" s="55"/>
      <c r="AB329" s="55"/>
      <c r="AG329" t="str">
        <f t="shared" si="139"/>
        <v>Northport</v>
      </c>
      <c r="AH329" t="s">
        <v>119</v>
      </c>
      <c r="AI329">
        <v>2</v>
      </c>
      <c r="AK329">
        <v>2</v>
      </c>
      <c r="AL329" s="95">
        <v>23</v>
      </c>
      <c r="AM329" s="97">
        <v>27</v>
      </c>
      <c r="AN329" s="97">
        <v>75</v>
      </c>
      <c r="AO329" s="100">
        <v>52845</v>
      </c>
      <c r="AP329" s="100">
        <f t="shared" si="137"/>
        <v>23027</v>
      </c>
      <c r="AQ329" t="s">
        <v>298</v>
      </c>
      <c r="AR329">
        <f t="shared" si="138"/>
        <v>2352845</v>
      </c>
      <c r="AS329" s="1">
        <v>21</v>
      </c>
      <c r="AU329" s="1"/>
      <c r="AW329" s="55">
        <v>0</v>
      </c>
      <c r="AX329" s="124"/>
    </row>
    <row r="330" spans="1:50" ht="13" hidden="1" customHeight="1" outlineLevel="1">
      <c r="A330" t="s">
        <v>1560</v>
      </c>
      <c r="B330" s="9" t="s">
        <v>2133</v>
      </c>
      <c r="C330" s="1">
        <f t="shared" si="140"/>
        <v>2148</v>
      </c>
      <c r="D330" s="7">
        <f>IF(N330&gt;0, RANK(N330,(N330:P330,Q330:AE330)),0)</f>
        <v>2</v>
      </c>
      <c r="E330" s="7">
        <f>IF(O330&gt;0,RANK(O330,(N330:P330,Q330:AE330)),0)</f>
        <v>1</v>
      </c>
      <c r="F330" s="7">
        <f t="shared" si="141"/>
        <v>0</v>
      </c>
      <c r="G330" s="1">
        <f t="shared" si="126"/>
        <v>855</v>
      </c>
      <c r="H330" s="2">
        <f t="shared" si="127"/>
        <v>0.39804469273743015</v>
      </c>
      <c r="I330" s="8"/>
      <c r="J330" s="2">
        <f t="shared" si="142"/>
        <v>0.29981378026070765</v>
      </c>
      <c r="K330" s="2">
        <f t="shared" si="143"/>
        <v>0.69785847299813786</v>
      </c>
      <c r="L330" s="2">
        <f t="shared" si="144"/>
        <v>0</v>
      </c>
      <c r="M330" s="2">
        <f t="shared" si="145"/>
        <v>2.327746741154435E-3</v>
      </c>
      <c r="N330" s="55">
        <v>644</v>
      </c>
      <c r="O330" s="55">
        <v>1499</v>
      </c>
      <c r="T330" s="59"/>
      <c r="X330" s="55">
        <f t="shared" si="136"/>
        <v>0</v>
      </c>
      <c r="Y330" s="55">
        <v>1</v>
      </c>
      <c r="Z330" s="55">
        <v>4</v>
      </c>
      <c r="AA330" s="55"/>
      <c r="AB330" s="55"/>
      <c r="AG330" t="str">
        <f t="shared" si="139"/>
        <v>Norway</v>
      </c>
      <c r="AH330" t="s">
        <v>149</v>
      </c>
      <c r="AI330">
        <v>2</v>
      </c>
      <c r="AK330">
        <v>2</v>
      </c>
      <c r="AL330" s="95">
        <v>23</v>
      </c>
      <c r="AM330" s="97">
        <v>17</v>
      </c>
      <c r="AN330" s="97">
        <v>105</v>
      </c>
      <c r="AO330" s="100">
        <v>54000</v>
      </c>
      <c r="AP330" s="100">
        <f t="shared" si="137"/>
        <v>23017</v>
      </c>
      <c r="AQ330" t="s">
        <v>298</v>
      </c>
      <c r="AR330">
        <f t="shared" si="138"/>
        <v>2354000</v>
      </c>
      <c r="AS330" s="1">
        <v>43</v>
      </c>
      <c r="AU330" s="1"/>
      <c r="AW330" s="55">
        <v>5</v>
      </c>
      <c r="AX330" s="124"/>
    </row>
    <row r="331" spans="1:50" ht="13" hidden="1" customHeight="1" outlineLevel="1">
      <c r="A331" t="s">
        <v>574</v>
      </c>
      <c r="B331" s="9" t="s">
        <v>2133</v>
      </c>
      <c r="C331" s="1">
        <f t="shared" si="140"/>
        <v>309</v>
      </c>
      <c r="D331" s="7">
        <f>IF(N331&gt;0, RANK(N331,(N331:P331,Q331:AE331)),0)</f>
        <v>2</v>
      </c>
      <c r="E331" s="7">
        <f>IF(O331&gt;0,RANK(O331,(N331:P331,Q331:AE331)),0)</f>
        <v>1</v>
      </c>
      <c r="F331" s="7">
        <f t="shared" si="141"/>
        <v>0</v>
      </c>
      <c r="G331" s="1">
        <f t="shared" si="126"/>
        <v>193</v>
      </c>
      <c r="H331" s="2">
        <f t="shared" si="127"/>
        <v>0.62459546925566345</v>
      </c>
      <c r="I331" s="8"/>
      <c r="J331" s="2">
        <f t="shared" si="142"/>
        <v>0.18446601941747573</v>
      </c>
      <c r="K331" s="2">
        <f t="shared" si="143"/>
        <v>0.80906148867313921</v>
      </c>
      <c r="L331" s="2">
        <f t="shared" si="144"/>
        <v>0</v>
      </c>
      <c r="M331" s="2">
        <f t="shared" si="145"/>
        <v>6.4724919093850364E-3</v>
      </c>
      <c r="N331" s="55">
        <v>57</v>
      </c>
      <c r="O331" s="55">
        <v>250</v>
      </c>
      <c r="T331" s="59"/>
      <c r="X331" s="55">
        <f t="shared" si="136"/>
        <v>0</v>
      </c>
      <c r="Y331" s="55">
        <v>2</v>
      </c>
      <c r="Z331" s="55">
        <v>0</v>
      </c>
      <c r="AA331" s="55"/>
      <c r="AB331" s="55"/>
      <c r="AG331" t="str">
        <f t="shared" si="139"/>
        <v>Oakfield</v>
      </c>
      <c r="AH331" t="s">
        <v>2510</v>
      </c>
      <c r="AI331">
        <v>2</v>
      </c>
      <c r="AK331">
        <v>2</v>
      </c>
      <c r="AL331" s="95">
        <v>23</v>
      </c>
      <c r="AM331" s="97">
        <v>3</v>
      </c>
      <c r="AN331" s="97">
        <v>240</v>
      </c>
      <c r="AO331" s="100">
        <v>54385</v>
      </c>
      <c r="AP331" s="100">
        <f t="shared" si="137"/>
        <v>23003</v>
      </c>
      <c r="AQ331" t="s">
        <v>298</v>
      </c>
      <c r="AR331">
        <f t="shared" si="138"/>
        <v>2354385</v>
      </c>
      <c r="AS331" s="1">
        <v>19</v>
      </c>
      <c r="AU331" s="1"/>
      <c r="AW331" s="55">
        <v>2</v>
      </c>
      <c r="AX331" s="124"/>
    </row>
    <row r="332" spans="1:50" ht="13" hidden="1" customHeight="1" outlineLevel="1">
      <c r="A332" t="s">
        <v>917</v>
      </c>
      <c r="B332" s="9" t="s">
        <v>2133</v>
      </c>
      <c r="C332" s="1">
        <f t="shared" si="140"/>
        <v>2807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 t="shared" si="141"/>
        <v>0</v>
      </c>
      <c r="G332" s="1">
        <f t="shared" si="126"/>
        <v>1213</v>
      </c>
      <c r="H332" s="2">
        <f t="shared" si="127"/>
        <v>0.43213395083719275</v>
      </c>
      <c r="I332" s="8"/>
      <c r="J332" s="2">
        <f t="shared" si="142"/>
        <v>0.28393302458140363</v>
      </c>
      <c r="K332" s="2">
        <f t="shared" si="143"/>
        <v>0.71606697541859632</v>
      </c>
      <c r="L332" s="2">
        <f t="shared" si="144"/>
        <v>0</v>
      </c>
      <c r="M332" s="2">
        <f t="shared" si="145"/>
        <v>1.1102230246251565E-16</v>
      </c>
      <c r="N332" s="55">
        <v>797</v>
      </c>
      <c r="O332" s="55">
        <v>2010</v>
      </c>
      <c r="T332" s="59"/>
      <c r="X332" s="55">
        <f t="shared" si="136"/>
        <v>0</v>
      </c>
      <c r="Y332" s="55">
        <v>0</v>
      </c>
      <c r="Z332" s="55">
        <v>0</v>
      </c>
      <c r="AA332" s="55"/>
      <c r="AB332" s="55"/>
      <c r="AG332" t="str">
        <f t="shared" si="139"/>
        <v>Oakland</v>
      </c>
      <c r="AH332" t="s">
        <v>270</v>
      </c>
      <c r="AI332">
        <v>2</v>
      </c>
      <c r="AK332">
        <v>2</v>
      </c>
      <c r="AL332" s="95">
        <v>23</v>
      </c>
      <c r="AM332" s="97">
        <v>11</v>
      </c>
      <c r="AN332" s="97">
        <v>80</v>
      </c>
      <c r="AO332" s="100">
        <v>54560</v>
      </c>
      <c r="AP332" s="100">
        <f t="shared" si="137"/>
        <v>23011</v>
      </c>
      <c r="AQ332" t="s">
        <v>298</v>
      </c>
      <c r="AR332">
        <f t="shared" si="138"/>
        <v>2354560</v>
      </c>
      <c r="AS332" s="1">
        <v>51</v>
      </c>
      <c r="AU332" s="1"/>
      <c r="AW332" s="55">
        <v>0</v>
      </c>
      <c r="AX332" s="124"/>
    </row>
    <row r="333" spans="1:50" ht="13" hidden="1" customHeight="1" outlineLevel="1">
      <c r="A333" t="s">
        <v>1903</v>
      </c>
      <c r="B333" s="9" t="s">
        <v>2133</v>
      </c>
      <c r="C333" s="1">
        <f t="shared" si="140"/>
        <v>771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 t="shared" si="141"/>
        <v>0</v>
      </c>
      <c r="G333" s="1">
        <f t="shared" si="126"/>
        <v>209</v>
      </c>
      <c r="H333" s="2">
        <f t="shared" si="127"/>
        <v>0.27107652399481191</v>
      </c>
      <c r="I333" s="8"/>
      <c r="J333" s="2">
        <f t="shared" si="142"/>
        <v>0.36446173800259402</v>
      </c>
      <c r="K333" s="2">
        <f t="shared" si="143"/>
        <v>0.63553826199740593</v>
      </c>
      <c r="L333" s="2">
        <f t="shared" si="144"/>
        <v>0</v>
      </c>
      <c r="M333" s="2">
        <f t="shared" si="145"/>
        <v>0</v>
      </c>
      <c r="N333" s="55">
        <v>281</v>
      </c>
      <c r="O333" s="55">
        <v>490</v>
      </c>
      <c r="T333" s="59"/>
      <c r="X333" s="55">
        <f t="shared" si="136"/>
        <v>0</v>
      </c>
      <c r="Y333" s="55">
        <v>0</v>
      </c>
      <c r="Z333" s="55">
        <v>0</v>
      </c>
      <c r="AA333" s="55"/>
      <c r="AB333" s="55"/>
      <c r="AG333" t="str">
        <f t="shared" si="139"/>
        <v>Ogunquit</v>
      </c>
      <c r="AH333" t="s">
        <v>740</v>
      </c>
      <c r="AI333">
        <v>1</v>
      </c>
      <c r="AK333">
        <v>2</v>
      </c>
      <c r="AL333" s="95">
        <v>23</v>
      </c>
      <c r="AM333" s="97">
        <v>31</v>
      </c>
      <c r="AN333" s="97">
        <v>97</v>
      </c>
      <c r="AO333" s="100">
        <v>54980</v>
      </c>
      <c r="AP333" s="100">
        <f t="shared" si="137"/>
        <v>23031</v>
      </c>
      <c r="AQ333" t="s">
        <v>298</v>
      </c>
      <c r="AR333">
        <f t="shared" si="138"/>
        <v>2354980</v>
      </c>
      <c r="AS333" s="1">
        <v>14</v>
      </c>
      <c r="AU333" s="1"/>
      <c r="AW333" s="55">
        <v>0</v>
      </c>
      <c r="AX333" s="124"/>
    </row>
    <row r="334" spans="1:50" ht="13" hidden="1" customHeight="1" outlineLevel="1">
      <c r="A334" t="s">
        <v>195</v>
      </c>
      <c r="B334" s="9" t="s">
        <v>2133</v>
      </c>
      <c r="C334" s="1">
        <f t="shared" si="140"/>
        <v>4255</v>
      </c>
      <c r="D334" s="7">
        <f>IF(N334&gt;0, RANK(N334,(N334:P334,Q334:AE334)),0)</f>
        <v>2</v>
      </c>
      <c r="E334" s="7">
        <f>IF(O334&gt;0,RANK(O334,(N334:P334,Q334:AE334)),0)</f>
        <v>1</v>
      </c>
      <c r="F334" s="7">
        <f t="shared" si="141"/>
        <v>0</v>
      </c>
      <c r="G334" s="1">
        <f t="shared" si="126"/>
        <v>1241</v>
      </c>
      <c r="H334" s="2">
        <f t="shared" si="127"/>
        <v>0.29165687426556991</v>
      </c>
      <c r="I334" s="8"/>
      <c r="J334" s="2">
        <f t="shared" si="142"/>
        <v>0.35299647473560519</v>
      </c>
      <c r="K334" s="2">
        <f t="shared" si="143"/>
        <v>0.6446533490011751</v>
      </c>
      <c r="L334" s="2">
        <f t="shared" si="144"/>
        <v>0</v>
      </c>
      <c r="M334" s="2">
        <f t="shared" si="145"/>
        <v>2.3501762632197609E-3</v>
      </c>
      <c r="N334" s="55">
        <v>1502</v>
      </c>
      <c r="O334" s="55">
        <v>2743</v>
      </c>
      <c r="T334" s="59"/>
      <c r="X334" s="55">
        <f t="shared" si="136"/>
        <v>0</v>
      </c>
      <c r="Y334" s="55">
        <v>10</v>
      </c>
      <c r="Z334" s="55">
        <v>0</v>
      </c>
      <c r="AA334" s="55"/>
      <c r="AB334" s="55"/>
      <c r="AG334" t="str">
        <f t="shared" si="139"/>
        <v>Old Orchard Beach</v>
      </c>
      <c r="AH334" t="s">
        <v>740</v>
      </c>
      <c r="AI334">
        <v>1</v>
      </c>
      <c r="AK334">
        <v>2</v>
      </c>
      <c r="AL334" s="95">
        <v>23</v>
      </c>
      <c r="AM334" s="97">
        <v>31</v>
      </c>
      <c r="AN334" s="97">
        <v>100</v>
      </c>
      <c r="AO334" s="100">
        <v>55085</v>
      </c>
      <c r="AP334" s="100">
        <f t="shared" si="137"/>
        <v>23031</v>
      </c>
      <c r="AQ334" t="s">
        <v>298</v>
      </c>
      <c r="AR334">
        <f t="shared" si="138"/>
        <v>2355085</v>
      </c>
      <c r="AS334" s="1">
        <v>70</v>
      </c>
      <c r="AU334" s="1"/>
      <c r="AW334" s="55">
        <v>10</v>
      </c>
      <c r="AX334" s="124"/>
    </row>
    <row r="335" spans="1:50" ht="13" hidden="1" customHeight="1" outlineLevel="1">
      <c r="A335" t="s">
        <v>550</v>
      </c>
      <c r="B335" s="9" t="s">
        <v>2133</v>
      </c>
      <c r="C335" s="1">
        <f t="shared" si="140"/>
        <v>3099</v>
      </c>
      <c r="D335" s="7">
        <f>IF(N335&gt;0, RANK(N335,(N335:P335,Q335:AE335)),0)</f>
        <v>2</v>
      </c>
      <c r="E335" s="7">
        <f>IF(O335&gt;0,RANK(O335,(N335:P335,Q335:AE335)),0)</f>
        <v>1</v>
      </c>
      <c r="F335" s="7">
        <f t="shared" si="141"/>
        <v>0</v>
      </c>
      <c r="G335" s="1">
        <f t="shared" si="126"/>
        <v>1157</v>
      </c>
      <c r="H335" s="2">
        <f t="shared" si="127"/>
        <v>0.3733462407228138</v>
      </c>
      <c r="I335" s="8"/>
      <c r="J335" s="2">
        <f t="shared" si="142"/>
        <v>0.31300419490158116</v>
      </c>
      <c r="K335" s="2">
        <f t="shared" si="143"/>
        <v>0.68635043562439502</v>
      </c>
      <c r="L335" s="2">
        <f t="shared" si="144"/>
        <v>0</v>
      </c>
      <c r="M335" s="2">
        <f t="shared" si="145"/>
        <v>6.4536947402382694E-4</v>
      </c>
      <c r="N335" s="55">
        <v>970</v>
      </c>
      <c r="O335" s="55">
        <v>2127</v>
      </c>
      <c r="T335" s="59"/>
      <c r="X335" s="55">
        <f t="shared" si="136"/>
        <v>0</v>
      </c>
      <c r="Y335" s="55">
        <v>2</v>
      </c>
      <c r="Z335" s="55">
        <v>0</v>
      </c>
      <c r="AA335" s="55"/>
      <c r="AB335" s="55"/>
      <c r="AG335" t="str">
        <f t="shared" si="139"/>
        <v>Old Town</v>
      </c>
      <c r="AH335" t="s">
        <v>1379</v>
      </c>
      <c r="AI335">
        <v>2</v>
      </c>
      <c r="AK335">
        <v>2</v>
      </c>
      <c r="AL335" s="95">
        <v>23</v>
      </c>
      <c r="AM335" s="97">
        <v>19</v>
      </c>
      <c r="AN335" s="97">
        <v>240</v>
      </c>
      <c r="AO335" s="100">
        <v>55225</v>
      </c>
      <c r="AP335" s="100">
        <f t="shared" si="137"/>
        <v>23019</v>
      </c>
      <c r="AQ335" t="s">
        <v>1943</v>
      </c>
      <c r="AR335">
        <f t="shared" si="138"/>
        <v>2355225</v>
      </c>
      <c r="AS335" s="1">
        <v>70</v>
      </c>
      <c r="AU335" s="1"/>
      <c r="AW335" s="55">
        <v>2</v>
      </c>
      <c r="AX335" s="124"/>
    </row>
    <row r="336" spans="1:50" ht="13" hidden="1" customHeight="1" outlineLevel="1">
      <c r="A336" t="s">
        <v>551</v>
      </c>
      <c r="B336" s="9" t="s">
        <v>2133</v>
      </c>
      <c r="C336" s="1">
        <f t="shared" si="140"/>
        <v>59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 t="shared" si="141"/>
        <v>0</v>
      </c>
      <c r="G336" s="1">
        <f t="shared" si="126"/>
        <v>29</v>
      </c>
      <c r="H336" s="2">
        <f t="shared" si="127"/>
        <v>0.49152542372881358</v>
      </c>
      <c r="I336" s="8"/>
      <c r="J336" s="2">
        <f t="shared" si="142"/>
        <v>0.25423728813559321</v>
      </c>
      <c r="K336" s="2">
        <f t="shared" si="143"/>
        <v>0.74576271186440679</v>
      </c>
      <c r="L336" s="2">
        <f t="shared" si="144"/>
        <v>0</v>
      </c>
      <c r="M336" s="2">
        <f t="shared" si="145"/>
        <v>0</v>
      </c>
      <c r="N336" s="55">
        <v>15</v>
      </c>
      <c r="O336" s="55">
        <v>44</v>
      </c>
      <c r="T336" s="59"/>
      <c r="X336" s="55">
        <f t="shared" si="136"/>
        <v>0</v>
      </c>
      <c r="Y336" s="55">
        <v>0</v>
      </c>
      <c r="Z336" s="55">
        <v>0</v>
      </c>
      <c r="AA336" s="55"/>
      <c r="AB336" s="55"/>
      <c r="AG336" t="str">
        <f t="shared" si="139"/>
        <v>Orient</v>
      </c>
      <c r="AH336" t="s">
        <v>2510</v>
      </c>
      <c r="AI336">
        <v>2</v>
      </c>
      <c r="AK336">
        <v>2</v>
      </c>
      <c r="AL336" s="95">
        <v>23</v>
      </c>
      <c r="AM336" s="97">
        <v>3</v>
      </c>
      <c r="AN336" s="97">
        <v>245</v>
      </c>
      <c r="AO336" s="100">
        <v>55435</v>
      </c>
      <c r="AP336" s="100">
        <f t="shared" si="137"/>
        <v>23003</v>
      </c>
      <c r="AQ336" t="s">
        <v>298</v>
      </c>
      <c r="AR336">
        <f t="shared" si="138"/>
        <v>2355435</v>
      </c>
      <c r="AS336" s="1">
        <v>2</v>
      </c>
      <c r="AU336" s="1"/>
      <c r="AW336" s="55">
        <v>0</v>
      </c>
      <c r="AX336" s="124"/>
    </row>
    <row r="337" spans="1:50" ht="13" hidden="1" customHeight="1" outlineLevel="1">
      <c r="A337" t="s">
        <v>1799</v>
      </c>
      <c r="B337" s="9" t="s">
        <v>2133</v>
      </c>
      <c r="C337" s="1">
        <f t="shared" si="140"/>
        <v>1077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 t="shared" si="141"/>
        <v>0</v>
      </c>
      <c r="G337" s="1">
        <f t="shared" si="126"/>
        <v>376</v>
      </c>
      <c r="H337" s="2">
        <f t="shared" si="127"/>
        <v>0.3491179201485608</v>
      </c>
      <c r="I337" s="8"/>
      <c r="J337" s="2">
        <f t="shared" si="142"/>
        <v>0.32497678737233054</v>
      </c>
      <c r="K337" s="2">
        <f t="shared" si="143"/>
        <v>0.6740947075208914</v>
      </c>
      <c r="L337" s="2">
        <f t="shared" si="144"/>
        <v>0</v>
      </c>
      <c r="M337" s="2">
        <f t="shared" si="145"/>
        <v>9.2850510677799925E-4</v>
      </c>
      <c r="N337" s="55">
        <v>350</v>
      </c>
      <c r="O337" s="55">
        <v>726</v>
      </c>
      <c r="T337" s="59"/>
      <c r="X337" s="55">
        <f t="shared" si="136"/>
        <v>0</v>
      </c>
      <c r="Y337" s="55">
        <v>1</v>
      </c>
      <c r="Z337" s="55">
        <v>0</v>
      </c>
      <c r="AA337" s="55"/>
      <c r="AB337" s="55"/>
      <c r="AG337" t="str">
        <f t="shared" si="139"/>
        <v>Orland</v>
      </c>
      <c r="AH337" t="s">
        <v>12</v>
      </c>
      <c r="AI337">
        <v>2</v>
      </c>
      <c r="AK337">
        <v>2</v>
      </c>
      <c r="AL337" s="95">
        <v>23</v>
      </c>
      <c r="AM337" s="97">
        <v>9</v>
      </c>
      <c r="AN337" s="97">
        <v>105</v>
      </c>
      <c r="AO337" s="100">
        <v>55505</v>
      </c>
      <c r="AP337" s="100">
        <f t="shared" si="137"/>
        <v>23009</v>
      </c>
      <c r="AQ337" t="s">
        <v>298</v>
      </c>
      <c r="AR337">
        <f t="shared" si="138"/>
        <v>2355505</v>
      </c>
      <c r="AS337" s="1">
        <v>27</v>
      </c>
      <c r="AU337" s="1"/>
      <c r="AW337" s="55">
        <v>1</v>
      </c>
      <c r="AX337" s="124"/>
    </row>
    <row r="338" spans="1:50" ht="13" hidden="1" customHeight="1" outlineLevel="1">
      <c r="A338" t="s">
        <v>2965</v>
      </c>
      <c r="B338" s="9" t="s">
        <v>2133</v>
      </c>
      <c r="C338" s="1">
        <f t="shared" ref="C338" si="146">SUM(N338:AE338)</f>
        <v>1</v>
      </c>
      <c r="D338" s="7">
        <f>IF(N338&gt;0, RANK(N338,(N338:P338,Q338:AE338)),0)</f>
        <v>0</v>
      </c>
      <c r="E338" s="7">
        <f>IF(O338&gt;0,RANK(O338,(N338:P338,Q338:AE338)),0)</f>
        <v>1</v>
      </c>
      <c r="F338" s="7">
        <f t="shared" ref="F338" si="147">IF(P338&gt;0,RANK(P338,(N338:AE338)),0)</f>
        <v>0</v>
      </c>
      <c r="G338" s="1">
        <f t="shared" ref="G338" si="148">IF(C338&gt;0,MAX(N338:P338)-LARGE(N338:P338,2),0)</f>
        <v>1</v>
      </c>
      <c r="H338" s="2">
        <f t="shared" ref="H338" si="149">IF(C338&gt;0,G338/C338,0)</f>
        <v>1</v>
      </c>
      <c r="I338" s="8"/>
      <c r="J338" s="2">
        <f t="shared" ref="J338" si="150">IF(C338=0,"-",N338/C338)</f>
        <v>0</v>
      </c>
      <c r="K338" s="2">
        <f t="shared" ref="K338" si="151">IF(C338=0,"-",O338/C338)</f>
        <v>1</v>
      </c>
      <c r="L338" s="2">
        <f t="shared" ref="L338" si="152">IF(C338=0,"-",P338/C338)</f>
        <v>0</v>
      </c>
      <c r="M338" s="2">
        <f t="shared" ref="M338" si="153">IF(C338=0,"-",(1-J338-K338-L338))</f>
        <v>0</v>
      </c>
      <c r="N338" s="55">
        <v>0</v>
      </c>
      <c r="O338" s="55">
        <v>1</v>
      </c>
      <c r="T338" s="59"/>
      <c r="X338" s="55">
        <f t="shared" si="136"/>
        <v>0</v>
      </c>
      <c r="Y338" s="55">
        <v>0</v>
      </c>
      <c r="Z338" s="55">
        <v>0</v>
      </c>
      <c r="AA338" s="55"/>
      <c r="AB338" s="55"/>
      <c r="AG338" t="str">
        <f t="shared" si="139"/>
        <v>Orneville</v>
      </c>
      <c r="AH338" t="s">
        <v>661</v>
      </c>
      <c r="AI338">
        <v>2</v>
      </c>
      <c r="AK338">
        <v>2</v>
      </c>
      <c r="AL338" s="95">
        <v>23</v>
      </c>
      <c r="AM338" s="97">
        <v>21</v>
      </c>
      <c r="AO338">
        <v>55550</v>
      </c>
      <c r="AP338" s="100">
        <f t="shared" si="137"/>
        <v>23021</v>
      </c>
      <c r="AQ338" t="s">
        <v>2361</v>
      </c>
      <c r="AR338">
        <f t="shared" si="138"/>
        <v>2355550</v>
      </c>
      <c r="AS338" s="1">
        <v>0</v>
      </c>
      <c r="AU338" s="1"/>
      <c r="AW338" s="55">
        <v>0</v>
      </c>
      <c r="AX338" s="124"/>
    </row>
    <row r="339" spans="1:50" ht="13" hidden="1" customHeight="1" outlineLevel="1">
      <c r="A339" t="s">
        <v>1800</v>
      </c>
      <c r="B339" s="9" t="s">
        <v>2133</v>
      </c>
      <c r="C339" s="1">
        <f t="shared" si="140"/>
        <v>3446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 t="shared" si="141"/>
        <v>0</v>
      </c>
      <c r="G339" s="1">
        <f t="shared" si="126"/>
        <v>709</v>
      </c>
      <c r="H339" s="2">
        <f t="shared" si="127"/>
        <v>0.2057457922228671</v>
      </c>
      <c r="I339" s="8"/>
      <c r="J339" s="2">
        <f t="shared" si="142"/>
        <v>0.39698200812536272</v>
      </c>
      <c r="K339" s="2">
        <f t="shared" si="143"/>
        <v>0.60272780034822981</v>
      </c>
      <c r="L339" s="2">
        <f t="shared" si="144"/>
        <v>0</v>
      </c>
      <c r="M339" s="2">
        <f t="shared" si="145"/>
        <v>2.9019152640741286E-4</v>
      </c>
      <c r="N339" s="55">
        <v>1368</v>
      </c>
      <c r="O339" s="55">
        <v>2077</v>
      </c>
      <c r="T339" s="59"/>
      <c r="X339" s="55">
        <f t="shared" si="136"/>
        <v>0</v>
      </c>
      <c r="Y339" s="55">
        <v>1</v>
      </c>
      <c r="Z339" s="55">
        <v>0</v>
      </c>
      <c r="AA339" s="55"/>
      <c r="AB339" s="55"/>
      <c r="AG339" t="str">
        <f t="shared" si="139"/>
        <v>Orono</v>
      </c>
      <c r="AH339" t="s">
        <v>1379</v>
      </c>
      <c r="AI339">
        <v>2</v>
      </c>
      <c r="AK339">
        <v>2</v>
      </c>
      <c r="AL339" s="95">
        <v>23</v>
      </c>
      <c r="AM339" s="97">
        <v>19</v>
      </c>
      <c r="AN339" s="97">
        <v>245</v>
      </c>
      <c r="AO339" s="100">
        <v>55565</v>
      </c>
      <c r="AP339" s="100">
        <f t="shared" si="137"/>
        <v>23019</v>
      </c>
      <c r="AQ339" t="s">
        <v>298</v>
      </c>
      <c r="AR339">
        <f t="shared" si="138"/>
        <v>2355565</v>
      </c>
      <c r="AS339" s="1">
        <v>82</v>
      </c>
      <c r="AU339" s="1"/>
      <c r="AW339" s="55">
        <v>1</v>
      </c>
      <c r="AX339" s="124"/>
    </row>
    <row r="340" spans="1:50" ht="13" hidden="1" customHeight="1" outlineLevel="1">
      <c r="A340" t="s">
        <v>569</v>
      </c>
      <c r="B340" s="9" t="s">
        <v>2133</v>
      </c>
      <c r="C340" s="1">
        <f t="shared" si="140"/>
        <v>1862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 t="shared" si="141"/>
        <v>0</v>
      </c>
      <c r="G340" s="1">
        <f t="shared" si="126"/>
        <v>1006</v>
      </c>
      <c r="H340" s="2">
        <f t="shared" si="127"/>
        <v>0.54027926960257788</v>
      </c>
      <c r="I340" s="8"/>
      <c r="J340" s="2">
        <f t="shared" si="142"/>
        <v>0.22986036519871106</v>
      </c>
      <c r="K340" s="2">
        <f t="shared" si="143"/>
        <v>0.77013963480128889</v>
      </c>
      <c r="L340" s="2">
        <f t="shared" si="144"/>
        <v>0</v>
      </c>
      <c r="M340" s="2">
        <f t="shared" si="145"/>
        <v>1.1102230246251565E-16</v>
      </c>
      <c r="N340" s="55">
        <v>428</v>
      </c>
      <c r="O340" s="55">
        <v>1434</v>
      </c>
      <c r="T340" s="59"/>
      <c r="X340" s="55">
        <f t="shared" si="136"/>
        <v>0</v>
      </c>
      <c r="Y340" s="55">
        <v>0</v>
      </c>
      <c r="Z340" s="55">
        <v>0</v>
      </c>
      <c r="AA340" s="55"/>
      <c r="AB340" s="55"/>
      <c r="AG340" t="str">
        <f t="shared" si="139"/>
        <v>Orrington</v>
      </c>
      <c r="AH340" t="s">
        <v>1379</v>
      </c>
      <c r="AI340">
        <v>2</v>
      </c>
      <c r="AK340">
        <v>2</v>
      </c>
      <c r="AL340" s="95">
        <v>23</v>
      </c>
      <c r="AM340" s="97">
        <v>19</v>
      </c>
      <c r="AN340" s="97">
        <v>250</v>
      </c>
      <c r="AO340" s="100">
        <v>55680</v>
      </c>
      <c r="AP340" s="100">
        <f t="shared" si="137"/>
        <v>23019</v>
      </c>
      <c r="AQ340" t="s">
        <v>298</v>
      </c>
      <c r="AR340">
        <f t="shared" si="138"/>
        <v>2355680</v>
      </c>
      <c r="AS340" s="1">
        <v>45</v>
      </c>
      <c r="AU340" s="1"/>
      <c r="AW340" s="55">
        <v>0</v>
      </c>
      <c r="AX340" s="124"/>
    </row>
    <row r="341" spans="1:50" ht="13" hidden="1" customHeight="1" outlineLevel="1">
      <c r="A341" t="s">
        <v>2268</v>
      </c>
      <c r="B341" s="9" t="s">
        <v>2133</v>
      </c>
      <c r="C341" s="1">
        <f t="shared" si="140"/>
        <v>40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 t="shared" si="141"/>
        <v>0</v>
      </c>
      <c r="G341" s="1">
        <f t="shared" ref="G341:G404" si="154">IF(C341&gt;0,MAX(N341:P341)-LARGE(N341:P341,2),0)</f>
        <v>22</v>
      </c>
      <c r="H341" s="2">
        <f t="shared" ref="H341:H404" si="155">IF(C341&gt;0,G341/C341,0)</f>
        <v>0.55000000000000004</v>
      </c>
      <c r="I341" s="8"/>
      <c r="J341" s="2">
        <f t="shared" si="142"/>
        <v>0.22500000000000001</v>
      </c>
      <c r="K341" s="2">
        <f t="shared" si="143"/>
        <v>0.77500000000000002</v>
      </c>
      <c r="L341" s="2">
        <f t="shared" si="144"/>
        <v>0</v>
      </c>
      <c r="M341" s="2">
        <f t="shared" si="145"/>
        <v>0</v>
      </c>
      <c r="N341" s="55">
        <v>9</v>
      </c>
      <c r="O341" s="55">
        <v>31</v>
      </c>
      <c r="T341" s="59"/>
      <c r="X341" s="55">
        <f t="shared" si="136"/>
        <v>0</v>
      </c>
      <c r="Y341" s="55">
        <v>0</v>
      </c>
      <c r="Z341" s="55">
        <v>0</v>
      </c>
      <c r="AA341" s="55"/>
      <c r="AB341" s="55"/>
      <c r="AG341" t="str">
        <f t="shared" si="139"/>
        <v>Osborn</v>
      </c>
      <c r="AH341" t="s">
        <v>12</v>
      </c>
      <c r="AI341">
        <v>2</v>
      </c>
      <c r="AK341">
        <v>2</v>
      </c>
      <c r="AL341" s="95">
        <v>23</v>
      </c>
      <c r="AM341" s="97">
        <v>9</v>
      </c>
      <c r="AN341" s="97">
        <v>110</v>
      </c>
      <c r="AO341" s="100">
        <v>55855</v>
      </c>
      <c r="AP341" s="100">
        <f t="shared" si="137"/>
        <v>23009</v>
      </c>
      <c r="AQ341" t="s">
        <v>298</v>
      </c>
      <c r="AR341">
        <f t="shared" si="138"/>
        <v>2355855</v>
      </c>
      <c r="AS341" s="1">
        <v>2</v>
      </c>
      <c r="AU341" s="1"/>
      <c r="AW341" s="55">
        <v>0</v>
      </c>
      <c r="AX341" s="124"/>
    </row>
    <row r="342" spans="1:50" ht="13" hidden="1" customHeight="1" outlineLevel="1">
      <c r="A342" t="s">
        <v>1517</v>
      </c>
      <c r="B342" s="9" t="s">
        <v>2133</v>
      </c>
      <c r="C342" s="1">
        <f t="shared" si="140"/>
        <v>342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 t="shared" si="141"/>
        <v>0</v>
      </c>
      <c r="G342" s="1">
        <f t="shared" si="154"/>
        <v>163</v>
      </c>
      <c r="H342" s="2">
        <f t="shared" si="155"/>
        <v>0.47660818713450293</v>
      </c>
      <c r="I342" s="8"/>
      <c r="J342" s="2">
        <f t="shared" si="142"/>
        <v>0.26023391812865498</v>
      </c>
      <c r="K342" s="2">
        <f t="shared" si="143"/>
        <v>0.73684210526315785</v>
      </c>
      <c r="L342" s="2">
        <f t="shared" si="144"/>
        <v>0</v>
      </c>
      <c r="M342" s="2">
        <f t="shared" si="145"/>
        <v>2.9239766081871066E-3</v>
      </c>
      <c r="N342" s="55">
        <v>89</v>
      </c>
      <c r="O342" s="55">
        <v>252</v>
      </c>
      <c r="T342" s="59"/>
      <c r="X342" s="55">
        <f t="shared" si="136"/>
        <v>0</v>
      </c>
      <c r="Y342" s="55">
        <v>1</v>
      </c>
      <c r="Z342" s="55">
        <v>0</v>
      </c>
      <c r="AA342" s="55"/>
      <c r="AB342" s="55"/>
      <c r="AG342" t="str">
        <f t="shared" si="139"/>
        <v>Otis</v>
      </c>
      <c r="AH342" t="s">
        <v>12</v>
      </c>
      <c r="AI342">
        <v>2</v>
      </c>
      <c r="AK342">
        <v>2</v>
      </c>
      <c r="AL342" s="95">
        <v>23</v>
      </c>
      <c r="AM342" s="97">
        <v>9</v>
      </c>
      <c r="AN342" s="97">
        <v>115</v>
      </c>
      <c r="AO342" s="100">
        <v>55890</v>
      </c>
      <c r="AP342" s="100">
        <f t="shared" si="137"/>
        <v>23009</v>
      </c>
      <c r="AQ342" t="s">
        <v>298</v>
      </c>
      <c r="AR342">
        <f t="shared" si="138"/>
        <v>2355890</v>
      </c>
      <c r="AS342" s="1">
        <v>7</v>
      </c>
      <c r="AU342" s="1"/>
      <c r="AW342" s="55">
        <v>1</v>
      </c>
      <c r="AX342" s="124"/>
    </row>
    <row r="343" spans="1:50" ht="13" hidden="1" customHeight="1" outlineLevel="1">
      <c r="A343" t="s">
        <v>1590</v>
      </c>
      <c r="B343" s="9" t="s">
        <v>2133</v>
      </c>
      <c r="C343" s="1">
        <f t="shared" si="140"/>
        <v>902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 t="shared" si="141"/>
        <v>0</v>
      </c>
      <c r="G343" s="1">
        <f t="shared" si="154"/>
        <v>387</v>
      </c>
      <c r="H343" s="2">
        <f t="shared" si="155"/>
        <v>0.42904656319290463</v>
      </c>
      <c r="I343" s="8"/>
      <c r="J343" s="2">
        <f t="shared" si="142"/>
        <v>0.28492239467849223</v>
      </c>
      <c r="K343" s="2">
        <f t="shared" si="143"/>
        <v>0.71396895787139691</v>
      </c>
      <c r="L343" s="2">
        <f t="shared" si="144"/>
        <v>0</v>
      </c>
      <c r="M343" s="2">
        <f t="shared" si="145"/>
        <v>1.1086474501108556E-3</v>
      </c>
      <c r="N343" s="55">
        <v>257</v>
      </c>
      <c r="O343" s="55">
        <v>644</v>
      </c>
      <c r="T343" s="59"/>
      <c r="X343" s="55">
        <f t="shared" si="136"/>
        <v>0</v>
      </c>
      <c r="Y343" s="55">
        <v>1</v>
      </c>
      <c r="Z343" s="55">
        <v>0</v>
      </c>
      <c r="AA343" s="55"/>
      <c r="AB343" s="55"/>
      <c r="AG343" t="str">
        <f t="shared" si="139"/>
        <v>Otisfield</v>
      </c>
      <c r="AH343" t="s">
        <v>149</v>
      </c>
      <c r="AI343">
        <v>2</v>
      </c>
      <c r="AK343">
        <v>2</v>
      </c>
      <c r="AL343" s="95">
        <v>23</v>
      </c>
      <c r="AM343" s="97">
        <v>17</v>
      </c>
      <c r="AN343" s="97">
        <v>108</v>
      </c>
      <c r="AO343" s="100">
        <v>55960</v>
      </c>
      <c r="AP343" s="100">
        <f t="shared" si="137"/>
        <v>23017</v>
      </c>
      <c r="AQ343" t="s">
        <v>298</v>
      </c>
      <c r="AR343">
        <f t="shared" si="138"/>
        <v>2355960</v>
      </c>
      <c r="AS343" s="1">
        <v>15</v>
      </c>
      <c r="AU343" s="1"/>
      <c r="AW343" s="55">
        <v>1</v>
      </c>
      <c r="AX343" s="124"/>
    </row>
    <row r="344" spans="1:50" ht="13" hidden="1" customHeight="1" outlineLevel="1">
      <c r="A344" t="s">
        <v>2333</v>
      </c>
      <c r="B344" s="9" t="s">
        <v>2133</v>
      </c>
      <c r="C344" s="1">
        <f t="shared" si="140"/>
        <v>818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 t="shared" si="141"/>
        <v>0</v>
      </c>
      <c r="G344" s="1">
        <f t="shared" si="154"/>
        <v>294</v>
      </c>
      <c r="H344" s="2">
        <f t="shared" si="155"/>
        <v>0.35941320293398532</v>
      </c>
      <c r="I344" s="8"/>
      <c r="J344" s="2">
        <f t="shared" si="142"/>
        <v>0.32029339853300731</v>
      </c>
      <c r="K344" s="2">
        <f t="shared" si="143"/>
        <v>0.67970660146699269</v>
      </c>
      <c r="L344" s="2">
        <f t="shared" si="144"/>
        <v>0</v>
      </c>
      <c r="M344" s="2">
        <f t="shared" si="145"/>
        <v>0</v>
      </c>
      <c r="N344" s="55">
        <v>262</v>
      </c>
      <c r="O344" s="55">
        <v>556</v>
      </c>
      <c r="T344" s="59"/>
      <c r="X344" s="55">
        <f t="shared" si="136"/>
        <v>0</v>
      </c>
      <c r="Y344" s="55">
        <v>0</v>
      </c>
      <c r="Z344" s="55">
        <v>0</v>
      </c>
      <c r="AA344" s="55"/>
      <c r="AB344" s="55"/>
      <c r="AG344" t="str">
        <f t="shared" si="139"/>
        <v>Owl's Head</v>
      </c>
      <c r="AH344" t="s">
        <v>2526</v>
      </c>
      <c r="AI344">
        <v>1</v>
      </c>
      <c r="AK344">
        <v>2</v>
      </c>
      <c r="AL344" s="95">
        <v>23</v>
      </c>
      <c r="AM344" s="97">
        <v>13</v>
      </c>
      <c r="AN344" s="97">
        <v>45</v>
      </c>
      <c r="AO344" s="100">
        <v>56135</v>
      </c>
      <c r="AP344" s="100">
        <f t="shared" si="137"/>
        <v>23013</v>
      </c>
      <c r="AQ344" t="s">
        <v>298</v>
      </c>
      <c r="AR344">
        <f t="shared" si="138"/>
        <v>2356135</v>
      </c>
      <c r="AS344" s="1">
        <v>25</v>
      </c>
      <c r="AU344" s="1"/>
      <c r="AW344" s="55">
        <v>0</v>
      </c>
      <c r="AX344" s="124"/>
    </row>
    <row r="345" spans="1:50" ht="13" hidden="1" customHeight="1" outlineLevel="1">
      <c r="A345" t="s">
        <v>2523</v>
      </c>
      <c r="B345" s="9" t="s">
        <v>2133</v>
      </c>
      <c r="C345" s="1">
        <f t="shared" si="140"/>
        <v>39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 t="shared" si="141"/>
        <v>0</v>
      </c>
      <c r="G345" s="1">
        <f t="shared" si="154"/>
        <v>33</v>
      </c>
      <c r="H345" s="2">
        <f t="shared" si="155"/>
        <v>0.84615384615384615</v>
      </c>
      <c r="I345" s="8"/>
      <c r="J345" s="2">
        <f t="shared" si="142"/>
        <v>7.6923076923076927E-2</v>
      </c>
      <c r="K345" s="2">
        <f t="shared" si="143"/>
        <v>0.92307692307692313</v>
      </c>
      <c r="L345" s="2">
        <f t="shared" si="144"/>
        <v>0</v>
      </c>
      <c r="M345" s="2">
        <f t="shared" si="145"/>
        <v>0</v>
      </c>
      <c r="N345" s="55">
        <v>3</v>
      </c>
      <c r="O345" s="55">
        <v>36</v>
      </c>
      <c r="T345" s="59"/>
      <c r="X345" s="55">
        <f t="shared" si="136"/>
        <v>0</v>
      </c>
      <c r="Y345" s="55">
        <v>0</v>
      </c>
      <c r="Z345" s="55">
        <v>0</v>
      </c>
      <c r="AA345" s="55"/>
      <c r="AB345" s="55"/>
      <c r="AG345" t="str">
        <f t="shared" si="139"/>
        <v>Oxbow</v>
      </c>
      <c r="AH345" t="s">
        <v>2510</v>
      </c>
      <c r="AI345">
        <v>2</v>
      </c>
      <c r="AK345">
        <v>2</v>
      </c>
      <c r="AL345" s="95">
        <v>23</v>
      </c>
      <c r="AM345" s="97">
        <v>3</v>
      </c>
      <c r="AN345" s="97">
        <v>250</v>
      </c>
      <c r="AO345" s="100">
        <v>56205</v>
      </c>
      <c r="AP345" s="100">
        <f t="shared" si="137"/>
        <v>23003</v>
      </c>
      <c r="AQ345" t="s">
        <v>15</v>
      </c>
      <c r="AR345">
        <f t="shared" si="138"/>
        <v>2356205</v>
      </c>
      <c r="AS345" s="1">
        <v>0</v>
      </c>
      <c r="AU345" s="1"/>
      <c r="AW345" s="55">
        <v>0</v>
      </c>
      <c r="AX345" s="124"/>
    </row>
    <row r="346" spans="1:50" ht="13" hidden="1" customHeight="1" outlineLevel="1">
      <c r="A346" t="s">
        <v>149</v>
      </c>
      <c r="B346" s="9" t="s">
        <v>2133</v>
      </c>
      <c r="C346" s="1">
        <f t="shared" si="140"/>
        <v>1772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 t="shared" si="141"/>
        <v>0</v>
      </c>
      <c r="G346" s="1">
        <f t="shared" si="154"/>
        <v>956</v>
      </c>
      <c r="H346" s="2">
        <f t="shared" si="155"/>
        <v>0.53950338600451464</v>
      </c>
      <c r="I346" s="8"/>
      <c r="J346" s="2">
        <f t="shared" si="142"/>
        <v>0.23024830699774265</v>
      </c>
      <c r="K346" s="2">
        <f t="shared" si="143"/>
        <v>0.76975169300225732</v>
      </c>
      <c r="L346" s="2">
        <f t="shared" si="144"/>
        <v>0</v>
      </c>
      <c r="M346" s="2">
        <f t="shared" si="145"/>
        <v>0</v>
      </c>
      <c r="N346" s="55">
        <v>408</v>
      </c>
      <c r="O346" s="55">
        <v>1364</v>
      </c>
      <c r="T346" s="59"/>
      <c r="X346" s="55">
        <f t="shared" si="136"/>
        <v>0</v>
      </c>
      <c r="Y346" s="55">
        <v>0</v>
      </c>
      <c r="Z346" s="55">
        <v>0</v>
      </c>
      <c r="AA346" s="55"/>
      <c r="AB346" s="55"/>
      <c r="AG346" t="str">
        <f t="shared" si="139"/>
        <v>Oxford</v>
      </c>
      <c r="AH346" t="s">
        <v>149</v>
      </c>
      <c r="AI346">
        <v>2</v>
      </c>
      <c r="AK346">
        <v>2</v>
      </c>
      <c r="AL346" s="95">
        <v>23</v>
      </c>
      <c r="AM346" s="97">
        <v>17</v>
      </c>
      <c r="AN346" s="97">
        <v>110</v>
      </c>
      <c r="AO346" s="100">
        <v>56310</v>
      </c>
      <c r="AP346" s="100">
        <f t="shared" si="137"/>
        <v>23017</v>
      </c>
      <c r="AQ346" t="s">
        <v>298</v>
      </c>
      <c r="AR346">
        <f t="shared" si="138"/>
        <v>2356310</v>
      </c>
      <c r="AS346" s="1">
        <v>25</v>
      </c>
      <c r="AU346" s="1"/>
      <c r="AW346" s="55">
        <v>0</v>
      </c>
      <c r="AX346" s="124"/>
    </row>
    <row r="347" spans="1:50" ht="13" hidden="1" customHeight="1" outlineLevel="1">
      <c r="A347" t="s">
        <v>934</v>
      </c>
      <c r="B347" s="9" t="s">
        <v>2133</v>
      </c>
      <c r="C347" s="1">
        <f t="shared" si="140"/>
        <v>727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 t="shared" si="141"/>
        <v>0</v>
      </c>
      <c r="G347" s="1">
        <f t="shared" si="154"/>
        <v>363</v>
      </c>
      <c r="H347" s="2">
        <f t="shared" si="155"/>
        <v>0.49931224209078406</v>
      </c>
      <c r="I347" s="8"/>
      <c r="J347" s="2">
        <f t="shared" si="142"/>
        <v>0.25034387895460797</v>
      </c>
      <c r="K347" s="2">
        <f t="shared" si="143"/>
        <v>0.74965612104539203</v>
      </c>
      <c r="L347" s="2">
        <f t="shared" si="144"/>
        <v>0</v>
      </c>
      <c r="M347" s="2">
        <f t="shared" si="145"/>
        <v>0</v>
      </c>
      <c r="N347" s="55">
        <v>182</v>
      </c>
      <c r="O347" s="55">
        <v>545</v>
      </c>
      <c r="T347" s="59"/>
      <c r="X347" s="55">
        <f t="shared" si="136"/>
        <v>0</v>
      </c>
      <c r="Y347" s="55">
        <v>0</v>
      </c>
      <c r="Z347" s="55">
        <v>0</v>
      </c>
      <c r="AA347" s="55"/>
      <c r="AB347" s="55"/>
      <c r="AG347" t="str">
        <f t="shared" si="139"/>
        <v>Palermo</v>
      </c>
      <c r="AH347" t="s">
        <v>119</v>
      </c>
      <c r="AI347">
        <v>2</v>
      </c>
      <c r="AK347">
        <v>2</v>
      </c>
      <c r="AL347" s="95">
        <v>23</v>
      </c>
      <c r="AM347" s="97">
        <v>27</v>
      </c>
      <c r="AN347" s="97">
        <v>80</v>
      </c>
      <c r="AO347" s="100">
        <v>56450</v>
      </c>
      <c r="AP347" s="100">
        <f t="shared" si="137"/>
        <v>23027</v>
      </c>
      <c r="AQ347" t="s">
        <v>298</v>
      </c>
      <c r="AR347">
        <f t="shared" si="138"/>
        <v>2356450</v>
      </c>
      <c r="AS347" s="1">
        <v>19</v>
      </c>
      <c r="AU347" s="1"/>
      <c r="AW347" s="55">
        <v>0</v>
      </c>
      <c r="AX347" s="124"/>
    </row>
    <row r="348" spans="1:50" ht="13" hidden="1" customHeight="1" outlineLevel="1">
      <c r="A348" t="s">
        <v>638</v>
      </c>
      <c r="B348" s="9" t="s">
        <v>2133</v>
      </c>
      <c r="C348" s="1">
        <f t="shared" si="140"/>
        <v>854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 t="shared" si="141"/>
        <v>0</v>
      </c>
      <c r="G348" s="1">
        <f t="shared" si="154"/>
        <v>472</v>
      </c>
      <c r="H348" s="2">
        <f t="shared" si="155"/>
        <v>0.5526932084309133</v>
      </c>
      <c r="I348" s="8"/>
      <c r="J348" s="2">
        <f t="shared" si="142"/>
        <v>0.22365339578454332</v>
      </c>
      <c r="K348" s="2">
        <f t="shared" si="143"/>
        <v>0.77634660421545665</v>
      </c>
      <c r="L348" s="2">
        <f t="shared" si="144"/>
        <v>0</v>
      </c>
      <c r="M348" s="2">
        <f t="shared" si="145"/>
        <v>0</v>
      </c>
      <c r="N348" s="55">
        <v>191</v>
      </c>
      <c r="O348" s="55">
        <v>663</v>
      </c>
      <c r="T348" s="59"/>
      <c r="X348" s="55">
        <f t="shared" si="136"/>
        <v>0</v>
      </c>
      <c r="Y348" s="55">
        <v>0</v>
      </c>
      <c r="Z348" s="55">
        <v>0</v>
      </c>
      <c r="AA348" s="55"/>
      <c r="AB348" s="55"/>
      <c r="AG348" t="str">
        <f t="shared" si="139"/>
        <v>Palmyra</v>
      </c>
      <c r="AH348" t="s">
        <v>1816</v>
      </c>
      <c r="AI348">
        <v>2</v>
      </c>
      <c r="AK348">
        <v>2</v>
      </c>
      <c r="AL348" s="95">
        <v>23</v>
      </c>
      <c r="AM348" s="97">
        <v>25</v>
      </c>
      <c r="AN348" s="97">
        <v>115</v>
      </c>
      <c r="AO348" s="100">
        <v>56520</v>
      </c>
      <c r="AP348" s="100">
        <f t="shared" si="137"/>
        <v>23025</v>
      </c>
      <c r="AQ348" t="s">
        <v>298</v>
      </c>
      <c r="AR348">
        <f t="shared" si="138"/>
        <v>2356520</v>
      </c>
      <c r="AS348" s="1">
        <v>17</v>
      </c>
      <c r="AU348" s="1"/>
      <c r="AW348" s="55">
        <v>0</v>
      </c>
      <c r="AX348" s="124"/>
    </row>
    <row r="349" spans="1:50" ht="13" hidden="1" customHeight="1" outlineLevel="1">
      <c r="A349" t="s">
        <v>1010</v>
      </c>
      <c r="B349" s="9" t="s">
        <v>2133</v>
      </c>
      <c r="C349" s="1">
        <f t="shared" si="140"/>
        <v>2223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 t="shared" si="141"/>
        <v>0</v>
      </c>
      <c r="G349" s="1">
        <f t="shared" si="154"/>
        <v>962</v>
      </c>
      <c r="H349" s="2">
        <f t="shared" si="155"/>
        <v>0.43274853801169588</v>
      </c>
      <c r="I349" s="8"/>
      <c r="J349" s="2">
        <f t="shared" si="142"/>
        <v>0.2834008097165992</v>
      </c>
      <c r="K349" s="2">
        <f t="shared" si="143"/>
        <v>0.71614934772829508</v>
      </c>
      <c r="L349" s="2">
        <f t="shared" si="144"/>
        <v>0</v>
      </c>
      <c r="M349" s="2">
        <f t="shared" si="145"/>
        <v>4.4984255510571725E-4</v>
      </c>
      <c r="N349" s="55">
        <v>630</v>
      </c>
      <c r="O349" s="55">
        <v>1592</v>
      </c>
      <c r="T349" s="59"/>
      <c r="X349" s="55">
        <f t="shared" si="136"/>
        <v>0</v>
      </c>
      <c r="Y349" s="55">
        <v>1</v>
      </c>
      <c r="Z349" s="55">
        <v>0</v>
      </c>
      <c r="AA349" s="55"/>
      <c r="AB349" s="55"/>
      <c r="AG349" t="str">
        <f t="shared" si="139"/>
        <v>Paris</v>
      </c>
      <c r="AH349" t="s">
        <v>149</v>
      </c>
      <c r="AI349">
        <v>2</v>
      </c>
      <c r="AK349">
        <v>2</v>
      </c>
      <c r="AL349" s="95">
        <v>23</v>
      </c>
      <c r="AM349" s="97">
        <v>17</v>
      </c>
      <c r="AN349" s="97">
        <v>115</v>
      </c>
      <c r="AO349" s="100">
        <v>56625</v>
      </c>
      <c r="AP349" s="100">
        <f t="shared" si="137"/>
        <v>23017</v>
      </c>
      <c r="AQ349" t="s">
        <v>298</v>
      </c>
      <c r="AR349">
        <f t="shared" si="138"/>
        <v>2356625</v>
      </c>
      <c r="AS349" s="1">
        <v>45</v>
      </c>
      <c r="AU349" s="1"/>
      <c r="AW349" s="55">
        <v>1</v>
      </c>
      <c r="AX349" s="124"/>
    </row>
    <row r="350" spans="1:50" ht="13" hidden="1" customHeight="1" outlineLevel="1">
      <c r="A350" t="s">
        <v>1221</v>
      </c>
      <c r="B350" s="9" t="s">
        <v>2133</v>
      </c>
      <c r="C350" s="1">
        <f t="shared" si="140"/>
        <v>405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 t="shared" si="141"/>
        <v>0</v>
      </c>
      <c r="G350" s="1">
        <f t="shared" si="154"/>
        <v>231</v>
      </c>
      <c r="H350" s="2">
        <f t="shared" si="155"/>
        <v>0.57037037037037042</v>
      </c>
      <c r="I350" s="8"/>
      <c r="J350" s="2">
        <f t="shared" si="142"/>
        <v>0.21481481481481482</v>
      </c>
      <c r="K350" s="2">
        <f t="shared" si="143"/>
        <v>0.78518518518518521</v>
      </c>
      <c r="L350" s="2">
        <f t="shared" si="144"/>
        <v>0</v>
      </c>
      <c r="M350" s="2">
        <f t="shared" si="145"/>
        <v>0</v>
      </c>
      <c r="N350" s="55">
        <v>87</v>
      </c>
      <c r="O350" s="55">
        <v>318</v>
      </c>
      <c r="T350" s="59"/>
      <c r="X350" s="55">
        <f t="shared" si="136"/>
        <v>0</v>
      </c>
      <c r="Y350" s="55">
        <v>0</v>
      </c>
      <c r="Z350" s="55">
        <v>0</v>
      </c>
      <c r="AA350" s="55"/>
      <c r="AB350" s="55"/>
      <c r="AG350" t="str">
        <f t="shared" si="139"/>
        <v>Parkman</v>
      </c>
      <c r="AH350" t="s">
        <v>661</v>
      </c>
      <c r="AI350">
        <v>2</v>
      </c>
      <c r="AK350">
        <v>2</v>
      </c>
      <c r="AL350" s="95">
        <v>23</v>
      </c>
      <c r="AM350" s="97">
        <v>21</v>
      </c>
      <c r="AN350" s="97">
        <v>75</v>
      </c>
      <c r="AO350" s="100">
        <v>56765</v>
      </c>
      <c r="AP350" s="100">
        <f t="shared" si="137"/>
        <v>23021</v>
      </c>
      <c r="AQ350" t="s">
        <v>298</v>
      </c>
      <c r="AR350">
        <f t="shared" si="138"/>
        <v>2356765</v>
      </c>
      <c r="AS350" s="1">
        <v>23</v>
      </c>
      <c r="AU350" s="1"/>
      <c r="AW350" s="55">
        <v>0</v>
      </c>
      <c r="AX350" s="124"/>
    </row>
    <row r="351" spans="1:50" ht="13" hidden="1" customHeight="1" outlineLevel="1">
      <c r="A351" t="s">
        <v>385</v>
      </c>
      <c r="B351" s="9" t="s">
        <v>2133</v>
      </c>
      <c r="C351" s="1">
        <f t="shared" si="140"/>
        <v>795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 t="shared" si="141"/>
        <v>0</v>
      </c>
      <c r="G351" s="1">
        <f t="shared" si="154"/>
        <v>352</v>
      </c>
      <c r="H351" s="2">
        <f t="shared" si="155"/>
        <v>0.44276729559748429</v>
      </c>
      <c r="I351" s="8"/>
      <c r="J351" s="2">
        <f t="shared" si="142"/>
        <v>0.27798742138364779</v>
      </c>
      <c r="K351" s="2">
        <f t="shared" si="143"/>
        <v>0.72075471698113203</v>
      </c>
      <c r="L351" s="2">
        <f t="shared" si="144"/>
        <v>0</v>
      </c>
      <c r="M351" s="2">
        <f t="shared" si="145"/>
        <v>1.2578616352202365E-3</v>
      </c>
      <c r="N351" s="55">
        <v>221</v>
      </c>
      <c r="O351" s="55">
        <v>573</v>
      </c>
      <c r="T351" s="59"/>
      <c r="X351" s="55">
        <f t="shared" si="136"/>
        <v>0</v>
      </c>
      <c r="Y351" s="55">
        <v>0</v>
      </c>
      <c r="Z351" s="55">
        <v>1</v>
      </c>
      <c r="AA351" s="55"/>
      <c r="AB351" s="55"/>
      <c r="AG351" t="str">
        <f t="shared" si="139"/>
        <v>Parsonsfield</v>
      </c>
      <c r="AH351" t="s">
        <v>740</v>
      </c>
      <c r="AI351">
        <v>1</v>
      </c>
      <c r="AK351">
        <v>2</v>
      </c>
      <c r="AL351" s="95">
        <v>23</v>
      </c>
      <c r="AM351" s="97">
        <v>31</v>
      </c>
      <c r="AN351" s="97">
        <v>105</v>
      </c>
      <c r="AO351" s="100">
        <v>56870</v>
      </c>
      <c r="AP351" s="100">
        <f t="shared" si="137"/>
        <v>23031</v>
      </c>
      <c r="AQ351" t="s">
        <v>298</v>
      </c>
      <c r="AR351">
        <f t="shared" si="138"/>
        <v>2356870</v>
      </c>
      <c r="AS351" s="1">
        <v>18</v>
      </c>
      <c r="AU351" s="1"/>
      <c r="AW351" s="55">
        <v>1</v>
      </c>
      <c r="AX351" s="124"/>
    </row>
    <row r="352" spans="1:50" ht="13" hidden="1" customHeight="1" outlineLevel="1">
      <c r="A352" t="s">
        <v>1051</v>
      </c>
      <c r="B352" s="9" t="s">
        <v>2133</v>
      </c>
      <c r="C352" s="1">
        <f t="shared" si="140"/>
        <v>185</v>
      </c>
      <c r="D352" s="7">
        <f>IF(N352&gt;0, RANK(N352,(N352:P352,Q352:AE352)),0)</f>
        <v>2</v>
      </c>
      <c r="E352" s="7">
        <f>IF(O352&gt;0,RANK(O352,(N352:P352,Q352:AE352)),0)</f>
        <v>1</v>
      </c>
      <c r="F352" s="7">
        <f t="shared" si="141"/>
        <v>0</v>
      </c>
      <c r="G352" s="1">
        <f t="shared" si="154"/>
        <v>99</v>
      </c>
      <c r="H352" s="2">
        <f t="shared" si="155"/>
        <v>0.53513513513513511</v>
      </c>
      <c r="I352" s="8"/>
      <c r="J352" s="2">
        <f t="shared" si="142"/>
        <v>0.23243243243243245</v>
      </c>
      <c r="K352" s="2">
        <f t="shared" si="143"/>
        <v>0.76756756756756761</v>
      </c>
      <c r="L352" s="2">
        <f t="shared" si="144"/>
        <v>0</v>
      </c>
      <c r="M352" s="2">
        <f t="shared" si="145"/>
        <v>-1.1102230246251565E-16</v>
      </c>
      <c r="N352" s="55">
        <v>43</v>
      </c>
      <c r="O352" s="55">
        <v>142</v>
      </c>
      <c r="T352" s="59"/>
      <c r="X352" s="55">
        <f t="shared" si="136"/>
        <v>0</v>
      </c>
      <c r="Y352" s="55">
        <v>0</v>
      </c>
      <c r="Z352" s="55">
        <v>0</v>
      </c>
      <c r="AA352" s="55"/>
      <c r="AB352" s="55"/>
      <c r="AG352" t="str">
        <f t="shared" si="139"/>
        <v>Passadumkeag</v>
      </c>
      <c r="AH352" t="s">
        <v>1379</v>
      </c>
      <c r="AI352">
        <v>2</v>
      </c>
      <c r="AK352">
        <v>2</v>
      </c>
      <c r="AL352" s="95">
        <v>23</v>
      </c>
      <c r="AM352" s="97">
        <v>19</v>
      </c>
      <c r="AN352" s="97">
        <v>255</v>
      </c>
      <c r="AO352" s="100">
        <v>57045</v>
      </c>
      <c r="AP352" s="100">
        <f t="shared" si="137"/>
        <v>23019</v>
      </c>
      <c r="AQ352" t="s">
        <v>298</v>
      </c>
      <c r="AR352">
        <f t="shared" si="138"/>
        <v>2357045</v>
      </c>
      <c r="AS352" s="1">
        <v>8</v>
      </c>
      <c r="AU352" s="1"/>
      <c r="AW352" s="55">
        <v>0</v>
      </c>
      <c r="AX352" s="124"/>
    </row>
    <row r="353" spans="1:50" ht="13" hidden="1" customHeight="1" outlineLevel="1">
      <c r="A353" t="s">
        <v>1687</v>
      </c>
      <c r="B353" s="9" t="s">
        <v>2133</v>
      </c>
      <c r="C353" s="1">
        <f t="shared" si="140"/>
        <v>460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 t="shared" si="141"/>
        <v>0</v>
      </c>
      <c r="G353" s="1">
        <f t="shared" si="154"/>
        <v>270</v>
      </c>
      <c r="H353" s="2">
        <f t="shared" si="155"/>
        <v>0.58695652173913049</v>
      </c>
      <c r="I353" s="8"/>
      <c r="J353" s="2">
        <f t="shared" si="142"/>
        <v>0.20652173913043478</v>
      </c>
      <c r="K353" s="2">
        <f t="shared" si="143"/>
        <v>0.79347826086956519</v>
      </c>
      <c r="L353" s="2">
        <f t="shared" si="144"/>
        <v>0</v>
      </c>
      <c r="M353" s="2">
        <f t="shared" si="145"/>
        <v>0</v>
      </c>
      <c r="N353" s="55">
        <v>95</v>
      </c>
      <c r="O353" s="55">
        <v>365</v>
      </c>
      <c r="T353" s="59"/>
      <c r="X353" s="55">
        <f t="shared" si="136"/>
        <v>0</v>
      </c>
      <c r="Y353" s="55">
        <v>0</v>
      </c>
      <c r="Z353" s="55">
        <v>0</v>
      </c>
      <c r="AA353" s="55"/>
      <c r="AB353" s="55"/>
      <c r="AG353" t="str">
        <f t="shared" si="139"/>
        <v>Patten</v>
      </c>
      <c r="AH353" t="s">
        <v>1379</v>
      </c>
      <c r="AI353">
        <v>2</v>
      </c>
      <c r="AK353">
        <v>2</v>
      </c>
      <c r="AL353" s="95">
        <v>23</v>
      </c>
      <c r="AM353" s="97">
        <v>19</v>
      </c>
      <c r="AN353" s="97">
        <v>260</v>
      </c>
      <c r="AO353" s="100">
        <v>57150</v>
      </c>
      <c r="AP353" s="100">
        <f t="shared" si="137"/>
        <v>23019</v>
      </c>
      <c r="AQ353" t="s">
        <v>298</v>
      </c>
      <c r="AR353">
        <f t="shared" si="138"/>
        <v>2357150</v>
      </c>
      <c r="AS353" s="1">
        <v>11</v>
      </c>
      <c r="AU353" s="1"/>
      <c r="AW353" s="55">
        <v>0</v>
      </c>
      <c r="AX353" s="124"/>
    </row>
    <row r="354" spans="1:50" ht="13" hidden="1" customHeight="1" outlineLevel="1">
      <c r="A354" t="s">
        <v>308</v>
      </c>
      <c r="B354" s="9" t="s">
        <v>2133</v>
      </c>
      <c r="C354" s="1">
        <f t="shared" si="140"/>
        <v>406</v>
      </c>
      <c r="D354" s="7">
        <f>IF(N354&gt;0, RANK(N354,(N354:P354,Q354:AE354)),0)</f>
        <v>2</v>
      </c>
      <c r="E354" s="7">
        <f>IF(O354&gt;0,RANK(O354,(N354:P354,Q354:AE354)),0)</f>
        <v>1</v>
      </c>
      <c r="F354" s="7">
        <f t="shared" si="141"/>
        <v>0</v>
      </c>
      <c r="G354" s="1">
        <f t="shared" si="154"/>
        <v>147</v>
      </c>
      <c r="H354" s="2">
        <f t="shared" si="155"/>
        <v>0.36206896551724138</v>
      </c>
      <c r="I354" s="8"/>
      <c r="J354" s="2">
        <f t="shared" si="142"/>
        <v>0.31773399014778325</v>
      </c>
      <c r="K354" s="2">
        <f t="shared" si="143"/>
        <v>0.67980295566502458</v>
      </c>
      <c r="L354" s="2">
        <f t="shared" si="144"/>
        <v>0</v>
      </c>
      <c r="M354" s="2">
        <f t="shared" si="145"/>
        <v>2.4630541871921707E-3</v>
      </c>
      <c r="N354" s="55">
        <v>129</v>
      </c>
      <c r="O354" s="55">
        <v>276</v>
      </c>
      <c r="T354" s="59"/>
      <c r="X354" s="55">
        <f t="shared" si="136"/>
        <v>0</v>
      </c>
      <c r="Y354" s="55">
        <v>1</v>
      </c>
      <c r="Z354" s="55">
        <v>0</v>
      </c>
      <c r="AA354" s="55"/>
      <c r="AB354" s="55"/>
      <c r="AG354" t="str">
        <f t="shared" si="139"/>
        <v>Pembroke</v>
      </c>
      <c r="AH354" t="s">
        <v>1864</v>
      </c>
      <c r="AI354">
        <v>2</v>
      </c>
      <c r="AK354">
        <v>2</v>
      </c>
      <c r="AL354" s="95">
        <v>23</v>
      </c>
      <c r="AM354" s="97">
        <v>29</v>
      </c>
      <c r="AN354" s="97">
        <v>160</v>
      </c>
      <c r="AO354" s="100">
        <v>57780</v>
      </c>
      <c r="AP354" s="100">
        <f t="shared" si="137"/>
        <v>23029</v>
      </c>
      <c r="AQ354" t="s">
        <v>298</v>
      </c>
      <c r="AR354">
        <f t="shared" si="138"/>
        <v>2357780</v>
      </c>
      <c r="AS354" s="1">
        <v>10</v>
      </c>
      <c r="AU354" s="1"/>
      <c r="AW354" s="55">
        <v>1</v>
      </c>
      <c r="AX354" s="124"/>
    </row>
    <row r="355" spans="1:50" ht="13" hidden="1" customHeight="1" outlineLevel="1">
      <c r="A355" t="s">
        <v>1379</v>
      </c>
      <c r="B355" s="9" t="s">
        <v>2133</v>
      </c>
      <c r="C355" s="1">
        <f t="shared" si="140"/>
        <v>661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 t="shared" si="141"/>
        <v>0</v>
      </c>
      <c r="G355" s="1">
        <f t="shared" si="154"/>
        <v>148</v>
      </c>
      <c r="H355" s="2">
        <f t="shared" si="155"/>
        <v>0.22390317700453857</v>
      </c>
      <c r="I355" s="8"/>
      <c r="J355" s="2">
        <f t="shared" si="142"/>
        <v>0.38729198184568836</v>
      </c>
      <c r="K355" s="2">
        <f t="shared" si="143"/>
        <v>0.61119515885022691</v>
      </c>
      <c r="L355" s="2">
        <f t="shared" si="144"/>
        <v>0</v>
      </c>
      <c r="M355" s="2">
        <f t="shared" si="145"/>
        <v>1.5128593040847349E-3</v>
      </c>
      <c r="N355" s="55">
        <v>256</v>
      </c>
      <c r="O355" s="55">
        <v>404</v>
      </c>
      <c r="T355" s="59"/>
      <c r="X355" s="55">
        <f t="shared" si="136"/>
        <v>0</v>
      </c>
      <c r="Y355" s="55">
        <v>0</v>
      </c>
      <c r="Z355" s="55">
        <v>1</v>
      </c>
      <c r="AA355" s="55"/>
      <c r="AB355" s="55"/>
      <c r="AG355" t="str">
        <f t="shared" si="139"/>
        <v>Penobscot</v>
      </c>
      <c r="AH355" t="s">
        <v>12</v>
      </c>
      <c r="AI355">
        <v>2</v>
      </c>
      <c r="AK355">
        <v>2</v>
      </c>
      <c r="AL355" s="95">
        <v>23</v>
      </c>
      <c r="AM355" s="97">
        <v>9</v>
      </c>
      <c r="AN355" s="97">
        <v>120</v>
      </c>
      <c r="AO355" s="100">
        <v>57920</v>
      </c>
      <c r="AP355" s="100">
        <f t="shared" si="137"/>
        <v>23009</v>
      </c>
      <c r="AQ355" t="s">
        <v>298</v>
      </c>
      <c r="AR355">
        <f t="shared" si="138"/>
        <v>2357920</v>
      </c>
      <c r="AS355" s="1">
        <v>17</v>
      </c>
      <c r="AU355" s="1"/>
      <c r="AW355" s="55">
        <v>1</v>
      </c>
      <c r="AX355" s="124"/>
    </row>
    <row r="356" spans="1:50" ht="13" hidden="1" customHeight="1" outlineLevel="1">
      <c r="A356" s="35" t="s">
        <v>1255</v>
      </c>
      <c r="B356" s="9" t="s">
        <v>2133</v>
      </c>
      <c r="C356" s="1">
        <f t="shared" si="140"/>
        <v>216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 t="shared" si="141"/>
        <v>0</v>
      </c>
      <c r="G356" s="1">
        <f t="shared" si="154"/>
        <v>53</v>
      </c>
      <c r="H356" s="2">
        <f t="shared" si="155"/>
        <v>0.24537037037037038</v>
      </c>
      <c r="I356" s="8"/>
      <c r="J356" s="2">
        <f t="shared" si="142"/>
        <v>0.62037037037037035</v>
      </c>
      <c r="K356" s="2">
        <f t="shared" si="143"/>
        <v>0.375</v>
      </c>
      <c r="L356" s="2">
        <f t="shared" si="144"/>
        <v>0</v>
      </c>
      <c r="M356" s="2">
        <f t="shared" si="145"/>
        <v>4.6296296296296502E-3</v>
      </c>
      <c r="N356" s="55">
        <v>134</v>
      </c>
      <c r="O356" s="55">
        <v>81</v>
      </c>
      <c r="T356" s="59"/>
      <c r="X356" s="55">
        <f t="shared" si="136"/>
        <v>0</v>
      </c>
      <c r="Y356" s="55">
        <v>1</v>
      </c>
      <c r="Z356" s="55">
        <v>0</v>
      </c>
      <c r="AA356" s="55"/>
      <c r="AB356" s="55"/>
      <c r="AG356" t="str">
        <f t="shared" si="139"/>
        <v>Penobscot Nation</v>
      </c>
      <c r="AH356" t="s">
        <v>1379</v>
      </c>
      <c r="AI356">
        <v>2</v>
      </c>
      <c r="AK356">
        <v>2</v>
      </c>
      <c r="AL356" s="95">
        <v>23</v>
      </c>
      <c r="AM356" s="97">
        <v>19</v>
      </c>
      <c r="AO356" s="100">
        <v>34400</v>
      </c>
      <c r="AP356" s="100">
        <f t="shared" si="137"/>
        <v>23019</v>
      </c>
      <c r="AQ356" t="s">
        <v>1572</v>
      </c>
      <c r="AR356">
        <f t="shared" si="138"/>
        <v>2334400</v>
      </c>
      <c r="AS356" s="1">
        <v>11</v>
      </c>
      <c r="AU356" s="1"/>
      <c r="AW356" s="55">
        <v>1</v>
      </c>
      <c r="AX356" s="124"/>
    </row>
    <row r="357" spans="1:50" ht="13" hidden="1" customHeight="1" outlineLevel="1">
      <c r="A357" t="s">
        <v>1739</v>
      </c>
      <c r="B357" s="9" t="s">
        <v>2133</v>
      </c>
      <c r="C357" s="1">
        <f t="shared" si="140"/>
        <v>161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 t="shared" si="141"/>
        <v>0</v>
      </c>
      <c r="G357" s="1">
        <f t="shared" si="154"/>
        <v>103</v>
      </c>
      <c r="H357" s="2">
        <f t="shared" si="155"/>
        <v>0.63975155279503104</v>
      </c>
      <c r="I357" s="8"/>
      <c r="J357" s="2">
        <f t="shared" si="142"/>
        <v>0.18012422360248448</v>
      </c>
      <c r="K357" s="2">
        <f t="shared" si="143"/>
        <v>0.81987577639751552</v>
      </c>
      <c r="L357" s="2">
        <f t="shared" si="144"/>
        <v>0</v>
      </c>
      <c r="M357" s="2">
        <f t="shared" si="145"/>
        <v>0</v>
      </c>
      <c r="N357" s="55">
        <v>29</v>
      </c>
      <c r="O357" s="55">
        <v>132</v>
      </c>
      <c r="T357" s="59"/>
      <c r="X357" s="55">
        <f t="shared" si="136"/>
        <v>0</v>
      </c>
      <c r="Y357" s="55">
        <v>0</v>
      </c>
      <c r="Z357" s="55">
        <v>0</v>
      </c>
      <c r="AA357" s="55"/>
      <c r="AB357" s="55"/>
      <c r="AG357" t="str">
        <f t="shared" si="139"/>
        <v>Perham</v>
      </c>
      <c r="AH357" t="s">
        <v>2510</v>
      </c>
      <c r="AI357">
        <v>2</v>
      </c>
      <c r="AK357">
        <v>2</v>
      </c>
      <c r="AL357" s="95">
        <v>23</v>
      </c>
      <c r="AM357" s="97">
        <v>3</v>
      </c>
      <c r="AN357" s="97">
        <v>255</v>
      </c>
      <c r="AO357" s="100">
        <v>58060</v>
      </c>
      <c r="AP357" s="100">
        <f t="shared" si="137"/>
        <v>23003</v>
      </c>
      <c r="AQ357" t="s">
        <v>298</v>
      </c>
      <c r="AR357">
        <f t="shared" si="138"/>
        <v>2358060</v>
      </c>
      <c r="AS357" s="1">
        <v>12</v>
      </c>
      <c r="AU357" s="1"/>
      <c r="AW357" s="55">
        <v>0</v>
      </c>
      <c r="AX357" s="124"/>
    </row>
    <row r="358" spans="1:50" ht="13" hidden="1" customHeight="1" outlineLevel="1">
      <c r="A358" t="s">
        <v>751</v>
      </c>
      <c r="B358" s="9" t="s">
        <v>2133</v>
      </c>
      <c r="C358" s="1">
        <f t="shared" si="140"/>
        <v>29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 t="shared" si="141"/>
        <v>0</v>
      </c>
      <c r="G358" s="1">
        <f t="shared" si="154"/>
        <v>1</v>
      </c>
      <c r="H358" s="2">
        <f t="shared" si="155"/>
        <v>3.4482758620689655E-2</v>
      </c>
      <c r="I358" s="8"/>
      <c r="J358" s="2">
        <f t="shared" si="142"/>
        <v>0.48275862068965519</v>
      </c>
      <c r="K358" s="2">
        <f t="shared" si="143"/>
        <v>0.51724137931034486</v>
      </c>
      <c r="L358" s="2">
        <f t="shared" si="144"/>
        <v>0</v>
      </c>
      <c r="M358" s="2">
        <f t="shared" si="145"/>
        <v>-1.1102230246251565E-16</v>
      </c>
      <c r="N358" s="55">
        <v>14</v>
      </c>
      <c r="O358" s="55">
        <v>15</v>
      </c>
      <c r="T358" s="59"/>
      <c r="X358" s="55">
        <f t="shared" si="136"/>
        <v>0</v>
      </c>
      <c r="Y358" s="55">
        <v>0</v>
      </c>
      <c r="Z358" s="55">
        <v>0</v>
      </c>
      <c r="AA358" s="55"/>
      <c r="AB358" s="55"/>
      <c r="AG358" t="str">
        <f>A358</f>
        <v>Perkins</v>
      </c>
      <c r="AH358" t="s">
        <v>2389</v>
      </c>
      <c r="AI358">
        <v>2</v>
      </c>
      <c r="AK358">
        <v>2</v>
      </c>
      <c r="AL358" s="95">
        <v>23</v>
      </c>
      <c r="AM358" s="97">
        <v>7</v>
      </c>
      <c r="AO358" s="100">
        <v>58100</v>
      </c>
      <c r="AP358" s="100">
        <f t="shared" si="137"/>
        <v>23007</v>
      </c>
      <c r="AQ358" t="s">
        <v>2361</v>
      </c>
      <c r="AR358">
        <f t="shared" si="138"/>
        <v>2358100</v>
      </c>
      <c r="AS358" s="1">
        <v>3</v>
      </c>
      <c r="AU358" s="1"/>
      <c r="AW358" s="55">
        <v>0</v>
      </c>
      <c r="AX358" s="124"/>
    </row>
    <row r="359" spans="1:50" ht="13" hidden="1" customHeight="1" outlineLevel="1">
      <c r="A359" t="s">
        <v>952</v>
      </c>
      <c r="B359" s="9" t="s">
        <v>2133</v>
      </c>
      <c r="C359" s="1">
        <f t="shared" si="140"/>
        <v>398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 t="shared" si="141"/>
        <v>0</v>
      </c>
      <c r="G359" s="1">
        <f t="shared" si="154"/>
        <v>156</v>
      </c>
      <c r="H359" s="2">
        <f t="shared" si="155"/>
        <v>0.39195979899497485</v>
      </c>
      <c r="I359" s="8"/>
      <c r="J359" s="2">
        <f t="shared" si="142"/>
        <v>0.30402010050251255</v>
      </c>
      <c r="K359" s="2">
        <f t="shared" si="143"/>
        <v>0.6959798994974874</v>
      </c>
      <c r="L359" s="2">
        <f t="shared" si="144"/>
        <v>0</v>
      </c>
      <c r="M359" s="2">
        <f t="shared" si="145"/>
        <v>1.1102230246251565E-16</v>
      </c>
      <c r="N359" s="55">
        <v>121</v>
      </c>
      <c r="O359" s="55">
        <v>277</v>
      </c>
      <c r="T359" s="59"/>
      <c r="X359" s="55">
        <f t="shared" si="136"/>
        <v>0</v>
      </c>
      <c r="Y359" s="55">
        <v>0</v>
      </c>
      <c r="Z359" s="55">
        <v>0</v>
      </c>
      <c r="AA359" s="55"/>
      <c r="AB359" s="55"/>
      <c r="AG359" t="str">
        <f t="shared" si="139"/>
        <v>Perry</v>
      </c>
      <c r="AH359" t="s">
        <v>1864</v>
      </c>
      <c r="AI359">
        <v>2</v>
      </c>
      <c r="AK359">
        <v>2</v>
      </c>
      <c r="AL359" s="95">
        <v>23</v>
      </c>
      <c r="AM359" s="97">
        <v>29</v>
      </c>
      <c r="AN359" s="97">
        <v>165</v>
      </c>
      <c r="AO359" s="100">
        <v>58165</v>
      </c>
      <c r="AP359" s="100">
        <f t="shared" si="137"/>
        <v>23029</v>
      </c>
      <c r="AQ359" t="s">
        <v>298</v>
      </c>
      <c r="AR359">
        <f t="shared" si="138"/>
        <v>2358165</v>
      </c>
      <c r="AS359" s="1">
        <v>8</v>
      </c>
      <c r="AU359" s="1"/>
      <c r="AW359" s="55">
        <v>0</v>
      </c>
      <c r="AX359" s="124"/>
    </row>
    <row r="360" spans="1:50" ht="13" hidden="1" customHeight="1" outlineLevel="1">
      <c r="A360" t="s">
        <v>1452</v>
      </c>
      <c r="B360" s="9" t="s">
        <v>2133</v>
      </c>
      <c r="C360" s="1">
        <f t="shared" si="140"/>
        <v>820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 t="shared" si="141"/>
        <v>0</v>
      </c>
      <c r="G360" s="1">
        <f t="shared" si="154"/>
        <v>404</v>
      </c>
      <c r="H360" s="2">
        <f t="shared" si="155"/>
        <v>0.49268292682926829</v>
      </c>
      <c r="I360" s="8"/>
      <c r="J360" s="2">
        <f t="shared" si="142"/>
        <v>0.2524390243902439</v>
      </c>
      <c r="K360" s="2">
        <f t="shared" si="143"/>
        <v>0.74512195121951219</v>
      </c>
      <c r="L360" s="2">
        <f t="shared" si="144"/>
        <v>0</v>
      </c>
      <c r="M360" s="2">
        <f t="shared" si="145"/>
        <v>2.4390243902439046E-3</v>
      </c>
      <c r="N360" s="55">
        <v>207</v>
      </c>
      <c r="O360" s="55">
        <v>611</v>
      </c>
      <c r="T360" s="59"/>
      <c r="X360" s="55">
        <f t="shared" si="136"/>
        <v>0</v>
      </c>
      <c r="Y360" s="55">
        <v>0</v>
      </c>
      <c r="Z360" s="55">
        <v>2</v>
      </c>
      <c r="AA360" s="55"/>
      <c r="AB360" s="55"/>
      <c r="AG360" t="str">
        <f t="shared" si="139"/>
        <v>Peru</v>
      </c>
      <c r="AH360" t="s">
        <v>149</v>
      </c>
      <c r="AI360">
        <v>2</v>
      </c>
      <c r="AK360">
        <v>2</v>
      </c>
      <c r="AL360" s="95">
        <v>23</v>
      </c>
      <c r="AM360" s="97">
        <v>17</v>
      </c>
      <c r="AN360" s="97">
        <v>120</v>
      </c>
      <c r="AO360" s="100">
        <v>58270</v>
      </c>
      <c r="AP360" s="100">
        <f t="shared" si="137"/>
        <v>23017</v>
      </c>
      <c r="AQ360" t="s">
        <v>298</v>
      </c>
      <c r="AR360">
        <f t="shared" si="138"/>
        <v>2358270</v>
      </c>
      <c r="AS360" s="1">
        <v>26</v>
      </c>
      <c r="AU360" s="1"/>
      <c r="AW360" s="55">
        <v>2</v>
      </c>
      <c r="AX360" s="124"/>
    </row>
    <row r="361" spans="1:50" ht="13" hidden="1" customHeight="1" outlineLevel="1">
      <c r="A361" t="s">
        <v>1001</v>
      </c>
      <c r="B361" s="9" t="s">
        <v>2133</v>
      </c>
      <c r="C361" s="1">
        <f t="shared" si="140"/>
        <v>522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 t="shared" si="141"/>
        <v>0</v>
      </c>
      <c r="G361" s="1">
        <f t="shared" si="154"/>
        <v>198</v>
      </c>
      <c r="H361" s="2">
        <f t="shared" si="155"/>
        <v>0.37931034482758619</v>
      </c>
      <c r="I361" s="8"/>
      <c r="J361" s="2">
        <f t="shared" si="142"/>
        <v>0.31034482758620691</v>
      </c>
      <c r="K361" s="2">
        <f t="shared" si="143"/>
        <v>0.68965517241379315</v>
      </c>
      <c r="L361" s="2">
        <f t="shared" si="144"/>
        <v>0</v>
      </c>
      <c r="M361" s="2">
        <f t="shared" si="145"/>
        <v>0</v>
      </c>
      <c r="N361" s="55">
        <v>162</v>
      </c>
      <c r="O361" s="55">
        <v>360</v>
      </c>
      <c r="T361" s="59"/>
      <c r="X361" s="55">
        <f t="shared" si="136"/>
        <v>0</v>
      </c>
      <c r="Y361" s="55">
        <v>0</v>
      </c>
      <c r="Z361" s="55">
        <v>0</v>
      </c>
      <c r="AA361" s="55"/>
      <c r="AB361" s="55"/>
      <c r="AG361" t="str">
        <f t="shared" si="139"/>
        <v>Phillips</v>
      </c>
      <c r="AH361" t="s">
        <v>2389</v>
      </c>
      <c r="AI361">
        <v>2</v>
      </c>
      <c r="AK361">
        <v>2</v>
      </c>
      <c r="AL361" s="95">
        <v>23</v>
      </c>
      <c r="AM361" s="97">
        <v>7</v>
      </c>
      <c r="AN361" s="97">
        <v>70</v>
      </c>
      <c r="AO361" s="100">
        <v>58445</v>
      </c>
      <c r="AP361" s="100">
        <f t="shared" si="137"/>
        <v>23007</v>
      </c>
      <c r="AQ361" t="s">
        <v>298</v>
      </c>
      <c r="AR361">
        <f t="shared" si="138"/>
        <v>2358445</v>
      </c>
      <c r="AS361" s="1">
        <v>14</v>
      </c>
      <c r="AU361" s="1"/>
      <c r="AW361" s="55">
        <v>0</v>
      </c>
      <c r="AX361" s="124"/>
    </row>
    <row r="362" spans="1:50" ht="13" hidden="1" customHeight="1" outlineLevel="1">
      <c r="A362" t="s">
        <v>2094</v>
      </c>
      <c r="B362" s="9" t="s">
        <v>2133</v>
      </c>
      <c r="C362" s="1">
        <f t="shared" si="140"/>
        <v>1248</v>
      </c>
      <c r="D362" s="7">
        <f>IF(N362&gt;0, RANK(N362,(N362:P362,Q362:AE362)),0)</f>
        <v>2</v>
      </c>
      <c r="E362" s="7">
        <f>IF(O362&gt;0,RANK(O362,(N362:P362,Q362:AE362)),0)</f>
        <v>1</v>
      </c>
      <c r="F362" s="7">
        <f t="shared" si="141"/>
        <v>0</v>
      </c>
      <c r="G362" s="1">
        <f t="shared" si="154"/>
        <v>544</v>
      </c>
      <c r="H362" s="2">
        <f t="shared" si="155"/>
        <v>0.4358974358974359</v>
      </c>
      <c r="I362" s="8"/>
      <c r="J362" s="2">
        <f t="shared" si="142"/>
        <v>0.28205128205128205</v>
      </c>
      <c r="K362" s="2">
        <f t="shared" si="143"/>
        <v>0.71794871794871795</v>
      </c>
      <c r="L362" s="2">
        <f t="shared" si="144"/>
        <v>0</v>
      </c>
      <c r="M362" s="2">
        <f t="shared" si="145"/>
        <v>0</v>
      </c>
      <c r="N362" s="55">
        <v>352</v>
      </c>
      <c r="O362" s="55">
        <v>896</v>
      </c>
      <c r="T362" s="59"/>
      <c r="X362" s="55">
        <f t="shared" si="136"/>
        <v>0</v>
      </c>
      <c r="Y362" s="55">
        <v>0</v>
      </c>
      <c r="Z362" s="55">
        <v>0</v>
      </c>
      <c r="AA362" s="55"/>
      <c r="AB362" s="55"/>
      <c r="AG362" t="str">
        <f t="shared" si="139"/>
        <v>Phippsburg</v>
      </c>
      <c r="AH362" t="s">
        <v>108</v>
      </c>
      <c r="AI362">
        <v>1</v>
      </c>
      <c r="AK362">
        <v>2</v>
      </c>
      <c r="AL362" s="95">
        <v>23</v>
      </c>
      <c r="AM362" s="97">
        <v>23</v>
      </c>
      <c r="AN362" s="97">
        <v>30</v>
      </c>
      <c r="AO362" s="100">
        <v>58515</v>
      </c>
      <c r="AP362" s="100">
        <f t="shared" si="137"/>
        <v>23023</v>
      </c>
      <c r="AQ362" t="s">
        <v>298</v>
      </c>
      <c r="AR362">
        <f t="shared" si="138"/>
        <v>2358515</v>
      </c>
      <c r="AS362" s="1">
        <v>25</v>
      </c>
      <c r="AU362" s="1"/>
      <c r="AW362" s="55">
        <v>0</v>
      </c>
      <c r="AX362" s="124"/>
    </row>
    <row r="363" spans="1:50" ht="13" hidden="1" customHeight="1" outlineLevel="1">
      <c r="A363" t="s">
        <v>1414</v>
      </c>
      <c r="B363" s="9" t="s">
        <v>2133</v>
      </c>
      <c r="C363" s="1">
        <f t="shared" si="140"/>
        <v>1545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 t="shared" si="141"/>
        <v>0</v>
      </c>
      <c r="G363" s="1">
        <f t="shared" si="154"/>
        <v>747</v>
      </c>
      <c r="H363" s="2">
        <f t="shared" si="155"/>
        <v>0.48349514563106794</v>
      </c>
      <c r="I363" s="8"/>
      <c r="J363" s="2">
        <f t="shared" si="142"/>
        <v>0.258252427184466</v>
      </c>
      <c r="K363" s="2">
        <f t="shared" si="143"/>
        <v>0.74174757281553394</v>
      </c>
      <c r="L363" s="2">
        <f t="shared" si="144"/>
        <v>0</v>
      </c>
      <c r="M363" s="2">
        <f t="shared" si="145"/>
        <v>1.1102230246251565E-16</v>
      </c>
      <c r="N363" s="55">
        <v>399</v>
      </c>
      <c r="O363" s="55">
        <v>1146</v>
      </c>
      <c r="T363" s="59"/>
      <c r="X363" s="55">
        <f t="shared" si="136"/>
        <v>0</v>
      </c>
      <c r="Y363" s="55">
        <v>0</v>
      </c>
      <c r="Z363" s="55">
        <v>0</v>
      </c>
      <c r="AA363" s="55"/>
      <c r="AB363" s="55"/>
      <c r="AG363" t="str">
        <f t="shared" si="139"/>
        <v>Pittsfield</v>
      </c>
      <c r="AH363" t="s">
        <v>1816</v>
      </c>
      <c r="AI363">
        <v>2</v>
      </c>
      <c r="AK363">
        <v>2</v>
      </c>
      <c r="AL363" s="95">
        <v>23</v>
      </c>
      <c r="AM363" s="97">
        <v>25</v>
      </c>
      <c r="AN363" s="97">
        <v>120</v>
      </c>
      <c r="AO363" s="100">
        <v>59005</v>
      </c>
      <c r="AP363" s="100">
        <f t="shared" si="137"/>
        <v>23025</v>
      </c>
      <c r="AQ363" t="s">
        <v>298</v>
      </c>
      <c r="AR363">
        <f t="shared" si="138"/>
        <v>2359005</v>
      </c>
      <c r="AS363" s="1">
        <v>40</v>
      </c>
      <c r="AU363" s="1"/>
      <c r="AW363" s="55">
        <v>0</v>
      </c>
      <c r="AX363" s="124"/>
    </row>
    <row r="364" spans="1:50" ht="13" hidden="1" customHeight="1" outlineLevel="1">
      <c r="A364" t="s">
        <v>2203</v>
      </c>
      <c r="B364" s="9" t="s">
        <v>2133</v>
      </c>
      <c r="C364" s="1">
        <f t="shared" si="140"/>
        <v>1439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 t="shared" si="141"/>
        <v>0</v>
      </c>
      <c r="G364" s="1">
        <f t="shared" si="154"/>
        <v>727</v>
      </c>
      <c r="H364" s="2">
        <f t="shared" si="155"/>
        <v>0.50521195274496178</v>
      </c>
      <c r="I364" s="8"/>
      <c r="J364" s="2">
        <f t="shared" si="142"/>
        <v>0.24739402362751911</v>
      </c>
      <c r="K364" s="2">
        <f t="shared" si="143"/>
        <v>0.75260597637248094</v>
      </c>
      <c r="L364" s="2">
        <f t="shared" si="144"/>
        <v>0</v>
      </c>
      <c r="M364" s="2">
        <f t="shared" si="145"/>
        <v>-1.1102230246251565E-16</v>
      </c>
      <c r="N364" s="55">
        <v>356</v>
      </c>
      <c r="O364" s="55">
        <v>1083</v>
      </c>
      <c r="T364" s="59"/>
      <c r="X364" s="55">
        <f t="shared" si="136"/>
        <v>0</v>
      </c>
      <c r="Y364" s="55">
        <v>0</v>
      </c>
      <c r="Z364" s="55">
        <v>0</v>
      </c>
      <c r="AA364" s="55"/>
      <c r="AB364" s="55"/>
      <c r="AG364" t="str">
        <f t="shared" si="139"/>
        <v>Pittston</v>
      </c>
      <c r="AH364" t="s">
        <v>270</v>
      </c>
      <c r="AI364">
        <v>1</v>
      </c>
      <c r="AK364">
        <v>2</v>
      </c>
      <c r="AL364" s="95">
        <v>23</v>
      </c>
      <c r="AM364" s="97">
        <v>11</v>
      </c>
      <c r="AN364" s="97">
        <v>85</v>
      </c>
      <c r="AO364" s="100">
        <v>59110</v>
      </c>
      <c r="AP364" s="100">
        <f t="shared" si="137"/>
        <v>23011</v>
      </c>
      <c r="AQ364" t="s">
        <v>298</v>
      </c>
      <c r="AR364">
        <f t="shared" si="138"/>
        <v>2359110</v>
      </c>
      <c r="AS364" s="1">
        <v>20</v>
      </c>
      <c r="AU364" s="1"/>
      <c r="AW364" s="55">
        <v>0</v>
      </c>
      <c r="AX364" s="124"/>
    </row>
    <row r="365" spans="1:50" ht="13" hidden="1" customHeight="1" outlineLevel="1">
      <c r="A365" t="s">
        <v>1862</v>
      </c>
      <c r="B365" s="9" t="s">
        <v>2133</v>
      </c>
      <c r="C365" s="1">
        <f t="shared" si="140"/>
        <v>170</v>
      </c>
      <c r="D365" s="7">
        <f>IF(N365&gt;0, RANK(N365,(N365:P365,Q365:AE365)),0)</f>
        <v>1</v>
      </c>
      <c r="E365" s="7">
        <f>IF(O365&gt;0,RANK(O365,(N365:P365,Q365:AE365)),0)</f>
        <v>2</v>
      </c>
      <c r="F365" s="7">
        <f t="shared" si="141"/>
        <v>0</v>
      </c>
      <c r="G365" s="1">
        <f t="shared" si="154"/>
        <v>12</v>
      </c>
      <c r="H365" s="2">
        <f t="shared" si="155"/>
        <v>7.0588235294117646E-2</v>
      </c>
      <c r="I365" s="8"/>
      <c r="J365" s="2">
        <f t="shared" si="142"/>
        <v>0.53529411764705881</v>
      </c>
      <c r="K365" s="2">
        <f t="shared" si="143"/>
        <v>0.46470588235294119</v>
      </c>
      <c r="L365" s="2">
        <f t="shared" si="144"/>
        <v>0</v>
      </c>
      <c r="M365" s="2">
        <f t="shared" si="145"/>
        <v>0</v>
      </c>
      <c r="N365" s="55">
        <v>91</v>
      </c>
      <c r="O365" s="55">
        <v>79</v>
      </c>
      <c r="T365" s="59"/>
      <c r="X365" s="55">
        <f t="shared" si="136"/>
        <v>0</v>
      </c>
      <c r="Y365" s="55">
        <v>0</v>
      </c>
      <c r="Z365" s="55">
        <v>0</v>
      </c>
      <c r="AA365" s="55"/>
      <c r="AB365" s="55"/>
      <c r="AG365" t="str">
        <f t="shared" si="139"/>
        <v>Pleasant Point</v>
      </c>
      <c r="AH365" t="s">
        <v>1864</v>
      </c>
      <c r="AI365">
        <v>2</v>
      </c>
      <c r="AK365">
        <v>2</v>
      </c>
      <c r="AL365" s="95">
        <v>23</v>
      </c>
      <c r="AM365" s="97">
        <v>29</v>
      </c>
      <c r="AO365" s="100">
        <v>59600</v>
      </c>
      <c r="AP365" s="100">
        <f t="shared" si="137"/>
        <v>23029</v>
      </c>
      <c r="AQ365" t="s">
        <v>1572</v>
      </c>
      <c r="AR365">
        <f t="shared" si="138"/>
        <v>2359600</v>
      </c>
      <c r="AS365" s="1">
        <v>6</v>
      </c>
      <c r="AU365" s="1"/>
      <c r="AW365" s="55">
        <v>0</v>
      </c>
      <c r="AX365" s="124"/>
    </row>
    <row r="366" spans="1:50" ht="13" hidden="1" customHeight="1" outlineLevel="1">
      <c r="A366" t="s">
        <v>1090</v>
      </c>
      <c r="B366" s="9" t="s">
        <v>2133</v>
      </c>
      <c r="C366" s="1">
        <f t="shared" si="140"/>
        <v>44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 t="shared" si="141"/>
        <v>0</v>
      </c>
      <c r="G366" s="1">
        <f t="shared" si="154"/>
        <v>34</v>
      </c>
      <c r="H366" s="2">
        <f t="shared" si="155"/>
        <v>0.77272727272727271</v>
      </c>
      <c r="I366" s="8"/>
      <c r="J366" s="2">
        <f t="shared" si="142"/>
        <v>0.11363636363636363</v>
      </c>
      <c r="K366" s="2">
        <f t="shared" si="143"/>
        <v>0.88636363636363635</v>
      </c>
      <c r="L366" s="2">
        <f t="shared" si="144"/>
        <v>0</v>
      </c>
      <c r="M366" s="2">
        <f t="shared" si="145"/>
        <v>0</v>
      </c>
      <c r="N366" s="55">
        <v>5</v>
      </c>
      <c r="O366" s="55">
        <v>39</v>
      </c>
      <c r="T366" s="59"/>
      <c r="X366" s="55">
        <f t="shared" si="136"/>
        <v>0</v>
      </c>
      <c r="Y366" s="55">
        <v>0</v>
      </c>
      <c r="Z366" s="55">
        <v>0</v>
      </c>
      <c r="AA366" s="55"/>
      <c r="AB366" s="55"/>
      <c r="AG366" t="str">
        <f t="shared" si="139"/>
        <v>Pleasant Ridge</v>
      </c>
      <c r="AH366" t="s">
        <v>1816</v>
      </c>
      <c r="AI366">
        <v>2</v>
      </c>
      <c r="AK366">
        <v>2</v>
      </c>
      <c r="AL366" s="95">
        <v>23</v>
      </c>
      <c r="AM366" s="97">
        <v>25</v>
      </c>
      <c r="AN366" s="97">
        <v>125</v>
      </c>
      <c r="AO366" s="100">
        <v>59705</v>
      </c>
      <c r="AP366" s="100">
        <f t="shared" si="137"/>
        <v>23025</v>
      </c>
      <c r="AQ366" t="s">
        <v>15</v>
      </c>
      <c r="AR366">
        <f t="shared" si="138"/>
        <v>2359705</v>
      </c>
      <c r="AS366" s="1">
        <v>0</v>
      </c>
      <c r="AU366" s="1"/>
      <c r="AW366" s="55">
        <v>0</v>
      </c>
      <c r="AX366" s="124"/>
    </row>
    <row r="367" spans="1:50" ht="13" hidden="1" customHeight="1" outlineLevel="1">
      <c r="A367" t="s">
        <v>534</v>
      </c>
      <c r="B367" s="9" t="s">
        <v>2133</v>
      </c>
      <c r="C367" s="1">
        <f t="shared" si="140"/>
        <v>572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 t="shared" si="141"/>
        <v>0</v>
      </c>
      <c r="G367" s="1">
        <f t="shared" si="154"/>
        <v>359</v>
      </c>
      <c r="H367" s="2">
        <f t="shared" si="155"/>
        <v>0.6276223776223776</v>
      </c>
      <c r="I367" s="8"/>
      <c r="J367" s="2">
        <f t="shared" si="142"/>
        <v>0.18531468531468531</v>
      </c>
      <c r="K367" s="2">
        <f t="shared" si="143"/>
        <v>0.81293706293706292</v>
      </c>
      <c r="L367" s="2">
        <f t="shared" si="144"/>
        <v>0</v>
      </c>
      <c r="M367" s="2">
        <f t="shared" si="145"/>
        <v>1.7482517482517723E-3</v>
      </c>
      <c r="N367" s="55">
        <v>106</v>
      </c>
      <c r="O367" s="55">
        <v>465</v>
      </c>
      <c r="T367" s="59"/>
      <c r="X367" s="55">
        <f t="shared" si="136"/>
        <v>0</v>
      </c>
      <c r="Y367" s="55">
        <v>1</v>
      </c>
      <c r="Z367" s="55">
        <v>0</v>
      </c>
      <c r="AA367" s="55"/>
      <c r="AB367" s="55"/>
      <c r="AG367" t="str">
        <f t="shared" si="139"/>
        <v>Plymouth</v>
      </c>
      <c r="AH367" t="s">
        <v>1379</v>
      </c>
      <c r="AI367">
        <v>2</v>
      </c>
      <c r="AK367">
        <v>2</v>
      </c>
      <c r="AL367" s="95">
        <v>23</v>
      </c>
      <c r="AM367" s="97">
        <v>19</v>
      </c>
      <c r="AN367" s="97">
        <v>265</v>
      </c>
      <c r="AO367" s="100">
        <v>59950</v>
      </c>
      <c r="AP367" s="100">
        <f t="shared" si="137"/>
        <v>23019</v>
      </c>
      <c r="AQ367" t="s">
        <v>298</v>
      </c>
      <c r="AR367">
        <f t="shared" si="138"/>
        <v>2359950</v>
      </c>
      <c r="AS367" s="1">
        <v>19</v>
      </c>
      <c r="AU367" s="1"/>
      <c r="AW367" s="55">
        <v>1</v>
      </c>
      <c r="AX367" s="124"/>
    </row>
    <row r="368" spans="1:50" ht="13" hidden="1" customHeight="1" outlineLevel="1">
      <c r="A368" t="s">
        <v>2101</v>
      </c>
      <c r="B368" s="9" t="s">
        <v>2133</v>
      </c>
      <c r="C368" s="1">
        <f t="shared" si="140"/>
        <v>2663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 t="shared" si="141"/>
        <v>0</v>
      </c>
      <c r="G368" s="1">
        <f t="shared" si="154"/>
        <v>1308</v>
      </c>
      <c r="H368" s="2">
        <f t="shared" si="155"/>
        <v>0.4911753661284266</v>
      </c>
      <c r="I368" s="8"/>
      <c r="J368" s="2">
        <f t="shared" si="142"/>
        <v>0.25422455876830641</v>
      </c>
      <c r="K368" s="2">
        <f t="shared" si="143"/>
        <v>0.74539992489673301</v>
      </c>
      <c r="L368" s="2">
        <f t="shared" si="144"/>
        <v>0</v>
      </c>
      <c r="M368" s="2">
        <f t="shared" si="145"/>
        <v>3.7551633496057946E-4</v>
      </c>
      <c r="N368" s="55">
        <v>677</v>
      </c>
      <c r="O368" s="55">
        <v>1985</v>
      </c>
      <c r="T368" s="59"/>
      <c r="X368" s="55">
        <f t="shared" si="136"/>
        <v>0</v>
      </c>
      <c r="Y368" s="55">
        <v>1</v>
      </c>
      <c r="Z368" s="55">
        <v>0</v>
      </c>
      <c r="AA368" s="55"/>
      <c r="AB368" s="55"/>
      <c r="AG368" t="str">
        <f t="shared" si="139"/>
        <v>Poland</v>
      </c>
      <c r="AH368" t="s">
        <v>95</v>
      </c>
      <c r="AI368">
        <v>2</v>
      </c>
      <c r="AK368">
        <v>2</v>
      </c>
      <c r="AL368" s="95">
        <v>23</v>
      </c>
      <c r="AM368" s="97">
        <v>1</v>
      </c>
      <c r="AN368" s="97">
        <v>55</v>
      </c>
      <c r="AO368" s="100">
        <v>60020</v>
      </c>
      <c r="AP368" s="100">
        <f t="shared" si="137"/>
        <v>23001</v>
      </c>
      <c r="AQ368" t="s">
        <v>298</v>
      </c>
      <c r="AR368">
        <f t="shared" si="138"/>
        <v>2360020</v>
      </c>
      <c r="AS368" s="1">
        <v>56</v>
      </c>
      <c r="AU368" s="1"/>
      <c r="AW368" s="55">
        <v>1</v>
      </c>
      <c r="AX368" s="124"/>
    </row>
    <row r="369" spans="1:50" ht="13" hidden="1" customHeight="1" outlineLevel="1">
      <c r="A369" t="s">
        <v>258</v>
      </c>
      <c r="B369" s="9" t="s">
        <v>2133</v>
      </c>
      <c r="C369" s="1">
        <f t="shared" si="140"/>
        <v>239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 t="shared" si="141"/>
        <v>0</v>
      </c>
      <c r="G369" s="1">
        <f t="shared" si="154"/>
        <v>175</v>
      </c>
      <c r="H369" s="2">
        <f t="shared" si="155"/>
        <v>0.73221757322175729</v>
      </c>
      <c r="I369" s="8"/>
      <c r="J369" s="2">
        <f t="shared" si="142"/>
        <v>0.13389121338912133</v>
      </c>
      <c r="K369" s="2">
        <f t="shared" si="143"/>
        <v>0.86610878661087864</v>
      </c>
      <c r="L369" s="2">
        <f t="shared" si="144"/>
        <v>0</v>
      </c>
      <c r="M369" s="2">
        <f t="shared" si="145"/>
        <v>0</v>
      </c>
      <c r="N369" s="55">
        <v>32</v>
      </c>
      <c r="O369" s="55">
        <v>207</v>
      </c>
      <c r="T369" s="59"/>
      <c r="X369" s="55">
        <f t="shared" si="136"/>
        <v>0</v>
      </c>
      <c r="Y369" s="55">
        <v>0</v>
      </c>
      <c r="Z369" s="55">
        <v>0</v>
      </c>
      <c r="AA369" s="55"/>
      <c r="AB369" s="55"/>
      <c r="AG369" t="str">
        <f t="shared" si="139"/>
        <v>Portage Lake</v>
      </c>
      <c r="AH369" t="s">
        <v>2510</v>
      </c>
      <c r="AI369">
        <v>2</v>
      </c>
      <c r="AK369">
        <v>2</v>
      </c>
      <c r="AL369" s="95">
        <v>23</v>
      </c>
      <c r="AM369" s="97">
        <v>3</v>
      </c>
      <c r="AN369" s="97">
        <v>260</v>
      </c>
      <c r="AO369" s="100">
        <v>60300</v>
      </c>
      <c r="AP369" s="100">
        <f t="shared" si="137"/>
        <v>23003</v>
      </c>
      <c r="AQ369" t="s">
        <v>298</v>
      </c>
      <c r="AR369">
        <f t="shared" si="138"/>
        <v>2360300</v>
      </c>
      <c r="AS369" s="1">
        <v>6</v>
      </c>
      <c r="AU369" s="1"/>
      <c r="AW369" s="55">
        <v>0</v>
      </c>
      <c r="AX369" s="124"/>
    </row>
    <row r="370" spans="1:50" ht="13" hidden="1" customHeight="1" outlineLevel="1">
      <c r="A370" t="s">
        <v>2150</v>
      </c>
      <c r="B370" s="9" t="s">
        <v>2133</v>
      </c>
      <c r="C370" s="1">
        <f t="shared" si="140"/>
        <v>683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 t="shared" si="141"/>
        <v>0</v>
      </c>
      <c r="G370" s="1">
        <f t="shared" si="154"/>
        <v>299</v>
      </c>
      <c r="H370" s="2">
        <f t="shared" si="155"/>
        <v>0.4377745241581259</v>
      </c>
      <c r="I370" s="8"/>
      <c r="J370" s="2">
        <f t="shared" si="142"/>
        <v>0.28111273792093705</v>
      </c>
      <c r="K370" s="2">
        <f t="shared" si="143"/>
        <v>0.71888726207906295</v>
      </c>
      <c r="L370" s="2">
        <f t="shared" si="144"/>
        <v>0</v>
      </c>
      <c r="M370" s="2">
        <f t="shared" si="145"/>
        <v>0</v>
      </c>
      <c r="N370" s="55">
        <v>192</v>
      </c>
      <c r="O370" s="55">
        <v>491</v>
      </c>
      <c r="T370" s="59"/>
      <c r="X370" s="55">
        <f t="shared" si="136"/>
        <v>0</v>
      </c>
      <c r="Y370" s="55">
        <v>0</v>
      </c>
      <c r="Z370" s="55">
        <v>0</v>
      </c>
      <c r="AA370" s="55"/>
      <c r="AB370" s="55"/>
      <c r="AG370" t="str">
        <f t="shared" si="139"/>
        <v>Porter</v>
      </c>
      <c r="AH370" t="s">
        <v>149</v>
      </c>
      <c r="AI370">
        <v>2</v>
      </c>
      <c r="AK370">
        <v>2</v>
      </c>
      <c r="AL370" s="95">
        <v>23</v>
      </c>
      <c r="AM370" s="97">
        <v>17</v>
      </c>
      <c r="AN370" s="97">
        <v>125</v>
      </c>
      <c r="AO370" s="100">
        <v>60405</v>
      </c>
      <c r="AP370" s="100">
        <f t="shared" si="137"/>
        <v>23017</v>
      </c>
      <c r="AQ370" t="s">
        <v>298</v>
      </c>
      <c r="AR370">
        <f t="shared" si="138"/>
        <v>2360405</v>
      </c>
      <c r="AS370" s="1">
        <v>21</v>
      </c>
      <c r="AU370" s="1"/>
      <c r="AW370" s="55">
        <v>0</v>
      </c>
      <c r="AX370" s="124"/>
    </row>
    <row r="371" spans="1:50" ht="13" hidden="1" customHeight="1" outlineLevel="1">
      <c r="A371" t="s">
        <v>58</v>
      </c>
      <c r="B371" s="9" t="s">
        <v>2133</v>
      </c>
      <c r="C371" s="1">
        <f t="shared" si="140"/>
        <v>29584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 t="shared" si="141"/>
        <v>0</v>
      </c>
      <c r="G371" s="1">
        <f t="shared" si="154"/>
        <v>3032</v>
      </c>
      <c r="H371" s="2">
        <f t="shared" si="155"/>
        <v>0.10248783126014062</v>
      </c>
      <c r="I371" s="8"/>
      <c r="J371" s="2">
        <f t="shared" si="142"/>
        <v>0.55114250946457544</v>
      </c>
      <c r="K371" s="2">
        <f t="shared" si="143"/>
        <v>0.44865467820443483</v>
      </c>
      <c r="L371" s="2">
        <f t="shared" si="144"/>
        <v>0</v>
      </c>
      <c r="M371" s="2">
        <f t="shared" si="145"/>
        <v>2.0281233098973228E-4</v>
      </c>
      <c r="N371" s="55">
        <v>16305</v>
      </c>
      <c r="O371" s="55">
        <v>13273</v>
      </c>
      <c r="T371" s="59"/>
      <c r="X371" s="55">
        <f t="shared" si="136"/>
        <v>0</v>
      </c>
      <c r="Y371" s="55">
        <v>3</v>
      </c>
      <c r="Z371" s="55">
        <v>3</v>
      </c>
      <c r="AA371" s="55"/>
      <c r="AB371" s="55"/>
      <c r="AG371" t="str">
        <f t="shared" si="139"/>
        <v>Portland</v>
      </c>
      <c r="AH371" t="s">
        <v>161</v>
      </c>
      <c r="AI371">
        <v>1</v>
      </c>
      <c r="AK371">
        <v>2</v>
      </c>
      <c r="AL371" s="95">
        <v>23</v>
      </c>
      <c r="AM371" s="97">
        <v>5</v>
      </c>
      <c r="AN371" s="97">
        <v>85</v>
      </c>
      <c r="AO371" s="100">
        <v>60545</v>
      </c>
      <c r="AP371" s="100">
        <f t="shared" si="137"/>
        <v>23005</v>
      </c>
      <c r="AQ371" t="s">
        <v>1943</v>
      </c>
      <c r="AR371">
        <f t="shared" si="138"/>
        <v>2360545</v>
      </c>
      <c r="AS371" s="1">
        <v>564</v>
      </c>
      <c r="AU371" s="1"/>
      <c r="AW371" s="55">
        <v>6</v>
      </c>
      <c r="AX371" s="124"/>
    </row>
    <row r="372" spans="1:50" ht="13" hidden="1" customHeight="1" outlineLevel="1">
      <c r="A372" t="s">
        <v>282</v>
      </c>
      <c r="B372" s="9" t="s">
        <v>2133</v>
      </c>
      <c r="C372" s="1">
        <f t="shared" si="140"/>
        <v>936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 t="shared" si="141"/>
        <v>0</v>
      </c>
      <c r="G372" s="1">
        <f t="shared" si="154"/>
        <v>342</v>
      </c>
      <c r="H372" s="2">
        <f t="shared" si="155"/>
        <v>0.36538461538461536</v>
      </c>
      <c r="I372" s="8"/>
      <c r="J372" s="2">
        <f t="shared" si="142"/>
        <v>0.31730769230769229</v>
      </c>
      <c r="K372" s="2">
        <f t="shared" si="143"/>
        <v>0.68269230769230771</v>
      </c>
      <c r="L372" s="2">
        <f t="shared" si="144"/>
        <v>0</v>
      </c>
      <c r="M372" s="2">
        <f t="shared" si="145"/>
        <v>0</v>
      </c>
      <c r="N372" s="55">
        <v>297</v>
      </c>
      <c r="O372" s="55">
        <v>639</v>
      </c>
      <c r="T372" s="59"/>
      <c r="X372" s="55">
        <f t="shared" si="136"/>
        <v>0</v>
      </c>
      <c r="Y372" s="55">
        <v>0</v>
      </c>
      <c r="Z372" s="55">
        <v>0</v>
      </c>
      <c r="AA372" s="55"/>
      <c r="AB372" s="55"/>
      <c r="AG372" t="str">
        <f t="shared" si="139"/>
        <v>Pownal</v>
      </c>
      <c r="AH372" t="s">
        <v>161</v>
      </c>
      <c r="AI372">
        <v>1</v>
      </c>
      <c r="AK372">
        <v>2</v>
      </c>
      <c r="AL372" s="95">
        <v>23</v>
      </c>
      <c r="AM372" s="97">
        <v>5</v>
      </c>
      <c r="AN372" s="97">
        <v>90</v>
      </c>
      <c r="AO372" s="100">
        <v>60685</v>
      </c>
      <c r="AP372" s="100">
        <f t="shared" si="137"/>
        <v>23005</v>
      </c>
      <c r="AQ372" t="s">
        <v>298</v>
      </c>
      <c r="AR372">
        <f t="shared" si="138"/>
        <v>2360685</v>
      </c>
      <c r="AS372" s="1">
        <v>16</v>
      </c>
      <c r="AU372" s="1"/>
      <c r="AW372" s="55">
        <v>0</v>
      </c>
      <c r="AX372" s="124"/>
    </row>
    <row r="373" spans="1:50" ht="13" hidden="1" customHeight="1" outlineLevel="1">
      <c r="A373" s="35" t="s">
        <v>1456</v>
      </c>
      <c r="B373" s="9" t="s">
        <v>2133</v>
      </c>
      <c r="C373" s="1">
        <f t="shared" si="140"/>
        <v>64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 t="shared" si="141"/>
        <v>0</v>
      </c>
      <c r="G373" s="1">
        <f t="shared" si="154"/>
        <v>34</v>
      </c>
      <c r="H373" s="2">
        <f t="shared" si="155"/>
        <v>0.53125</v>
      </c>
      <c r="I373" s="8"/>
      <c r="J373" s="2">
        <f t="shared" si="142"/>
        <v>0.234375</v>
      </c>
      <c r="K373" s="2">
        <f t="shared" si="143"/>
        <v>0.765625</v>
      </c>
      <c r="L373" s="2">
        <f t="shared" si="144"/>
        <v>0</v>
      </c>
      <c r="M373" s="2">
        <f t="shared" si="145"/>
        <v>0</v>
      </c>
      <c r="N373" s="55">
        <v>15</v>
      </c>
      <c r="O373" s="55">
        <v>49</v>
      </c>
      <c r="T373" s="59"/>
      <c r="X373" s="55">
        <f t="shared" si="136"/>
        <v>0</v>
      </c>
      <c r="Y373" s="55">
        <v>0</v>
      </c>
      <c r="Z373" s="55">
        <v>0</v>
      </c>
      <c r="AA373" s="55"/>
      <c r="AB373" s="55"/>
      <c r="AG373" t="str">
        <f t="shared" si="139"/>
        <v>Prentiss</v>
      </c>
      <c r="AH373" t="s">
        <v>1379</v>
      </c>
      <c r="AI373">
        <v>2</v>
      </c>
      <c r="AK373">
        <v>2</v>
      </c>
      <c r="AL373" s="95">
        <v>23</v>
      </c>
      <c r="AM373" s="97">
        <v>19</v>
      </c>
      <c r="AN373" s="97">
        <v>270</v>
      </c>
      <c r="AO373" s="100">
        <v>60790</v>
      </c>
      <c r="AP373" s="100">
        <f t="shared" si="137"/>
        <v>23019</v>
      </c>
      <c r="AQ373" t="s">
        <v>2361</v>
      </c>
      <c r="AR373">
        <f t="shared" si="138"/>
        <v>2360790</v>
      </c>
      <c r="AS373" s="1">
        <v>3</v>
      </c>
      <c r="AU373" s="1"/>
      <c r="AW373" s="55">
        <v>0</v>
      </c>
      <c r="AX373" s="124"/>
    </row>
    <row r="374" spans="1:50" ht="13" hidden="1" customHeight="1" outlineLevel="1">
      <c r="A374" t="s">
        <v>1782</v>
      </c>
      <c r="B374" s="9" t="s">
        <v>2133</v>
      </c>
      <c r="C374" s="1">
        <f t="shared" si="140"/>
        <v>3389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 t="shared" si="141"/>
        <v>0</v>
      </c>
      <c r="G374" s="1">
        <f t="shared" si="154"/>
        <v>1820</v>
      </c>
      <c r="H374" s="2">
        <f t="shared" si="155"/>
        <v>0.53703157273532021</v>
      </c>
      <c r="I374" s="8"/>
      <c r="J374" s="2">
        <f t="shared" si="142"/>
        <v>0.23133667748598408</v>
      </c>
      <c r="K374" s="2">
        <f t="shared" si="143"/>
        <v>0.76836825022130417</v>
      </c>
      <c r="L374" s="2">
        <f t="shared" si="144"/>
        <v>0</v>
      </c>
      <c r="M374" s="2">
        <f t="shared" si="145"/>
        <v>2.9507229271175106E-4</v>
      </c>
      <c r="N374" s="55">
        <v>784</v>
      </c>
      <c r="O374" s="55">
        <v>2604</v>
      </c>
      <c r="T374" s="59"/>
      <c r="X374" s="55">
        <f t="shared" si="136"/>
        <v>0</v>
      </c>
      <c r="Y374" s="55">
        <v>1</v>
      </c>
      <c r="Z374" s="55">
        <v>0</v>
      </c>
      <c r="AA374" s="55"/>
      <c r="AB374" s="55"/>
      <c r="AG374" t="str">
        <f t="shared" si="139"/>
        <v>Presque Isle</v>
      </c>
      <c r="AH374" t="s">
        <v>2510</v>
      </c>
      <c r="AI374">
        <v>2</v>
      </c>
      <c r="AK374">
        <v>2</v>
      </c>
      <c r="AL374" s="95">
        <v>23</v>
      </c>
      <c r="AM374" s="97">
        <v>3</v>
      </c>
      <c r="AN374" s="97">
        <v>265</v>
      </c>
      <c r="AO374" s="100">
        <v>60825</v>
      </c>
      <c r="AP374" s="100">
        <f t="shared" si="137"/>
        <v>23003</v>
      </c>
      <c r="AQ374" t="s">
        <v>1943</v>
      </c>
      <c r="AR374">
        <f t="shared" si="138"/>
        <v>2360825</v>
      </c>
      <c r="AS374" s="1">
        <v>77</v>
      </c>
      <c r="AU374" s="1"/>
      <c r="AW374" s="55">
        <v>1</v>
      </c>
      <c r="AX374" s="124"/>
    </row>
    <row r="375" spans="1:50" ht="13" hidden="1" customHeight="1" outlineLevel="1">
      <c r="A375" t="s">
        <v>384</v>
      </c>
      <c r="B375" s="9" t="s">
        <v>2133</v>
      </c>
      <c r="C375" s="1">
        <f t="shared" si="140"/>
        <v>417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 t="shared" si="141"/>
        <v>0</v>
      </c>
      <c r="G375" s="1">
        <f t="shared" si="154"/>
        <v>213</v>
      </c>
      <c r="H375" s="2">
        <f t="shared" si="155"/>
        <v>0.51079136690647486</v>
      </c>
      <c r="I375" s="8"/>
      <c r="J375" s="2">
        <f t="shared" si="142"/>
        <v>0.2446043165467626</v>
      </c>
      <c r="K375" s="2">
        <f t="shared" si="143"/>
        <v>0.75539568345323738</v>
      </c>
      <c r="L375" s="2">
        <f t="shared" si="144"/>
        <v>0</v>
      </c>
      <c r="M375" s="2">
        <f t="shared" si="145"/>
        <v>0</v>
      </c>
      <c r="N375" s="55">
        <v>102</v>
      </c>
      <c r="O375" s="55">
        <v>315</v>
      </c>
      <c r="T375" s="59"/>
      <c r="X375" s="55">
        <f t="shared" si="136"/>
        <v>0</v>
      </c>
      <c r="Y375" s="55">
        <v>0</v>
      </c>
      <c r="Z375" s="55">
        <v>0</v>
      </c>
      <c r="AA375" s="55"/>
      <c r="AB375" s="55"/>
      <c r="AG375" t="str">
        <f t="shared" si="139"/>
        <v>Princeton</v>
      </c>
      <c r="AH375" t="s">
        <v>1864</v>
      </c>
      <c r="AI375">
        <v>2</v>
      </c>
      <c r="AK375">
        <v>2</v>
      </c>
      <c r="AL375" s="95">
        <v>23</v>
      </c>
      <c r="AM375" s="97">
        <v>29</v>
      </c>
      <c r="AN375" s="97">
        <v>180</v>
      </c>
      <c r="AO375" s="100">
        <v>61035</v>
      </c>
      <c r="AP375" s="100">
        <f t="shared" si="137"/>
        <v>23029</v>
      </c>
      <c r="AQ375" t="s">
        <v>298</v>
      </c>
      <c r="AR375">
        <f t="shared" si="138"/>
        <v>2361035</v>
      </c>
      <c r="AS375" s="1">
        <v>10</v>
      </c>
      <c r="AU375" s="1"/>
      <c r="AW375" s="55">
        <v>0</v>
      </c>
      <c r="AX375" s="124"/>
    </row>
    <row r="376" spans="1:50" ht="13" hidden="1" customHeight="1" outlineLevel="1">
      <c r="A376" t="s">
        <v>508</v>
      </c>
      <c r="B376" s="9" t="s">
        <v>2133</v>
      </c>
      <c r="C376" s="1">
        <f t="shared" si="140"/>
        <v>326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 t="shared" si="141"/>
        <v>0</v>
      </c>
      <c r="G376" s="1">
        <f t="shared" si="154"/>
        <v>124</v>
      </c>
      <c r="H376" s="2">
        <f t="shared" si="155"/>
        <v>0.38036809815950923</v>
      </c>
      <c r="I376" s="8"/>
      <c r="J376" s="2">
        <f t="shared" si="142"/>
        <v>0.30981595092024539</v>
      </c>
      <c r="K376" s="2">
        <f t="shared" si="143"/>
        <v>0.69018404907975461</v>
      </c>
      <c r="L376" s="2">
        <f t="shared" si="144"/>
        <v>0</v>
      </c>
      <c r="M376" s="2">
        <f t="shared" si="145"/>
        <v>0</v>
      </c>
      <c r="N376" s="55">
        <v>101</v>
      </c>
      <c r="O376" s="55">
        <v>225</v>
      </c>
      <c r="T376" s="59"/>
      <c r="X376" s="55">
        <f t="shared" si="136"/>
        <v>0</v>
      </c>
      <c r="Y376" s="55">
        <v>0</v>
      </c>
      <c r="Z376" s="55">
        <v>0</v>
      </c>
      <c r="AA376" s="55"/>
      <c r="AB376" s="55"/>
      <c r="AG376" t="str">
        <f t="shared" si="139"/>
        <v>Prospect</v>
      </c>
      <c r="AH376" t="s">
        <v>119</v>
      </c>
      <c r="AI376">
        <v>2</v>
      </c>
      <c r="AK376">
        <v>2</v>
      </c>
      <c r="AL376" s="95">
        <v>23</v>
      </c>
      <c r="AM376" s="97">
        <v>27</v>
      </c>
      <c r="AN376" s="97">
        <v>85</v>
      </c>
      <c r="AO376" s="100">
        <v>61210</v>
      </c>
      <c r="AP376" s="100">
        <f t="shared" si="137"/>
        <v>23027</v>
      </c>
      <c r="AQ376" t="s">
        <v>298</v>
      </c>
      <c r="AR376">
        <f t="shared" si="138"/>
        <v>2361210</v>
      </c>
      <c r="AS376" s="1">
        <v>4</v>
      </c>
      <c r="AU376" s="1"/>
      <c r="AW376" s="55">
        <v>0</v>
      </c>
      <c r="AX376" s="124"/>
    </row>
    <row r="377" spans="1:50" ht="13" hidden="1" customHeight="1" outlineLevel="1">
      <c r="A377" t="s">
        <v>1166</v>
      </c>
      <c r="B377" s="9" t="s">
        <v>2133</v>
      </c>
      <c r="C377" s="1">
        <f t="shared" si="140"/>
        <v>828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 t="shared" si="141"/>
        <v>0</v>
      </c>
      <c r="G377" s="1">
        <f t="shared" si="154"/>
        <v>344</v>
      </c>
      <c r="H377" s="2">
        <f t="shared" si="155"/>
        <v>0.41545893719806765</v>
      </c>
      <c r="I377" s="8"/>
      <c r="J377" s="2">
        <f t="shared" si="142"/>
        <v>0.2922705314009662</v>
      </c>
      <c r="K377" s="2">
        <f t="shared" si="143"/>
        <v>0.70772946859903385</v>
      </c>
      <c r="L377" s="2">
        <f t="shared" si="144"/>
        <v>0</v>
      </c>
      <c r="M377" s="2">
        <f t="shared" si="145"/>
        <v>0</v>
      </c>
      <c r="N377" s="55">
        <v>242</v>
      </c>
      <c r="O377" s="55">
        <v>586</v>
      </c>
      <c r="T377" s="59"/>
      <c r="X377" s="55">
        <f t="shared" si="136"/>
        <v>0</v>
      </c>
      <c r="Y377" s="55">
        <v>0</v>
      </c>
      <c r="Z377" s="55">
        <v>0</v>
      </c>
      <c r="AA377" s="55"/>
      <c r="AB377" s="55"/>
      <c r="AG377" t="str">
        <f t="shared" si="139"/>
        <v>Randolph</v>
      </c>
      <c r="AH377" t="s">
        <v>270</v>
      </c>
      <c r="AI377">
        <v>2</v>
      </c>
      <c r="AK377">
        <v>2</v>
      </c>
      <c r="AL377" s="95">
        <v>23</v>
      </c>
      <c r="AM377" s="97">
        <v>11</v>
      </c>
      <c r="AN377" s="97">
        <v>90</v>
      </c>
      <c r="AO377" s="100">
        <v>61700</v>
      </c>
      <c r="AP377" s="100">
        <f t="shared" si="137"/>
        <v>23011</v>
      </c>
      <c r="AQ377" t="s">
        <v>298</v>
      </c>
      <c r="AR377">
        <f t="shared" si="138"/>
        <v>2361700</v>
      </c>
      <c r="AS377" s="1">
        <v>29</v>
      </c>
      <c r="AU377" s="1"/>
      <c r="AW377" s="55">
        <v>0</v>
      </c>
      <c r="AX377" s="124"/>
    </row>
    <row r="378" spans="1:50" ht="13" hidden="1" customHeight="1" outlineLevel="1">
      <c r="A378" t="s">
        <v>2443</v>
      </c>
      <c r="B378" s="9" t="s">
        <v>2133</v>
      </c>
      <c r="C378" s="1">
        <f t="shared" si="140"/>
        <v>600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 t="shared" si="141"/>
        <v>0</v>
      </c>
      <c r="G378" s="1">
        <f t="shared" si="154"/>
        <v>334</v>
      </c>
      <c r="H378" s="2">
        <f t="shared" si="155"/>
        <v>0.55666666666666664</v>
      </c>
      <c r="I378" s="8"/>
      <c r="J378" s="2">
        <f t="shared" si="142"/>
        <v>0.22166666666666668</v>
      </c>
      <c r="K378" s="2">
        <f t="shared" si="143"/>
        <v>0.77833333333333332</v>
      </c>
      <c r="L378" s="2">
        <f t="shared" si="144"/>
        <v>0</v>
      </c>
      <c r="M378" s="2">
        <f t="shared" si="145"/>
        <v>0</v>
      </c>
      <c r="N378" s="55">
        <v>133</v>
      </c>
      <c r="O378" s="55">
        <v>467</v>
      </c>
      <c r="T378" s="59"/>
      <c r="X378" s="55">
        <f t="shared" si="136"/>
        <v>0</v>
      </c>
      <c r="Y378" s="55">
        <v>0</v>
      </c>
      <c r="Z378" s="55">
        <v>0</v>
      </c>
      <c r="AA378" s="55"/>
      <c r="AB378" s="55"/>
      <c r="AG378" t="str">
        <f t="shared" si="139"/>
        <v>Rangeley</v>
      </c>
      <c r="AH378" t="s">
        <v>2389</v>
      </c>
      <c r="AI378">
        <v>2</v>
      </c>
      <c r="AK378">
        <v>2</v>
      </c>
      <c r="AL378" s="95">
        <v>23</v>
      </c>
      <c r="AM378" s="97">
        <v>7</v>
      </c>
      <c r="AN378" s="97">
        <v>80</v>
      </c>
      <c r="AO378" s="100">
        <v>61840</v>
      </c>
      <c r="AP378" s="100">
        <f t="shared" si="137"/>
        <v>23007</v>
      </c>
      <c r="AQ378" t="s">
        <v>298</v>
      </c>
      <c r="AR378">
        <f t="shared" si="138"/>
        <v>2361840</v>
      </c>
      <c r="AS378" s="1">
        <v>13</v>
      </c>
      <c r="AU378" s="1"/>
      <c r="AW378" s="55">
        <v>0</v>
      </c>
      <c r="AX378" s="124"/>
    </row>
    <row r="379" spans="1:50" ht="13" hidden="1" customHeight="1" outlineLevel="1">
      <c r="A379" t="s">
        <v>2443</v>
      </c>
      <c r="B379" s="9" t="s">
        <v>2133</v>
      </c>
      <c r="C379" s="1">
        <f t="shared" si="140"/>
        <v>142</v>
      </c>
      <c r="D379" s="7">
        <f>IF(N379&gt;0, RANK(N379,(N379:P379,Q379:AE379)),0)</f>
        <v>2</v>
      </c>
      <c r="E379" s="7">
        <f>IF(O379&gt;0,RANK(O379,(N379:P379,Q379:AE379)),0)</f>
        <v>1</v>
      </c>
      <c r="F379" s="7">
        <f t="shared" si="141"/>
        <v>0</v>
      </c>
      <c r="G379" s="1">
        <f t="shared" si="154"/>
        <v>66</v>
      </c>
      <c r="H379" s="2">
        <f t="shared" si="155"/>
        <v>0.46478873239436619</v>
      </c>
      <c r="I379" s="8"/>
      <c r="J379" s="2">
        <f t="shared" si="142"/>
        <v>0.26760563380281688</v>
      </c>
      <c r="K379" s="2">
        <f t="shared" si="143"/>
        <v>0.73239436619718312</v>
      </c>
      <c r="L379" s="2">
        <f t="shared" si="144"/>
        <v>0</v>
      </c>
      <c r="M379" s="2">
        <f t="shared" si="145"/>
        <v>0</v>
      </c>
      <c r="N379" s="55">
        <v>38</v>
      </c>
      <c r="O379" s="55">
        <v>104</v>
      </c>
      <c r="T379" s="59"/>
      <c r="X379" s="55">
        <f t="shared" si="136"/>
        <v>0</v>
      </c>
      <c r="Y379" s="55">
        <v>0</v>
      </c>
      <c r="Z379" s="55">
        <v>0</v>
      </c>
      <c r="AA379" s="55"/>
      <c r="AB379" s="55"/>
      <c r="AG379" t="str">
        <f t="shared" si="139"/>
        <v>Rangeley</v>
      </c>
      <c r="AH379" t="s">
        <v>2389</v>
      </c>
      <c r="AI379">
        <v>2</v>
      </c>
      <c r="AK379">
        <v>2</v>
      </c>
      <c r="AL379" s="95">
        <v>23</v>
      </c>
      <c r="AM379" s="97">
        <v>7</v>
      </c>
      <c r="AN379" s="97">
        <v>75</v>
      </c>
      <c r="AO379" s="100">
        <v>61875</v>
      </c>
      <c r="AP379" s="100">
        <f t="shared" si="137"/>
        <v>23007</v>
      </c>
      <c r="AQ379" t="s">
        <v>15</v>
      </c>
      <c r="AR379">
        <f t="shared" si="138"/>
        <v>2361875</v>
      </c>
      <c r="AS379" s="1">
        <v>2</v>
      </c>
      <c r="AU379" s="1"/>
      <c r="AW379" s="55">
        <v>0</v>
      </c>
      <c r="AX379" s="124"/>
    </row>
    <row r="380" spans="1:50" ht="13" hidden="1" customHeight="1" outlineLevel="1">
      <c r="A380" t="s">
        <v>85</v>
      </c>
      <c r="B380" s="9" t="s">
        <v>2133</v>
      </c>
      <c r="C380" s="1">
        <f t="shared" si="140"/>
        <v>2322</v>
      </c>
      <c r="D380" s="7">
        <f>IF(N380&gt;0, RANK(N380,(N380:P380,Q380:AE380)),0)</f>
        <v>2</v>
      </c>
      <c r="E380" s="7">
        <f>IF(O380&gt;0,RANK(O380,(N380:P380,Q380:AE380)),0)</f>
        <v>1</v>
      </c>
      <c r="F380" s="7">
        <f t="shared" si="141"/>
        <v>0</v>
      </c>
      <c r="G380" s="1">
        <f t="shared" si="154"/>
        <v>978</v>
      </c>
      <c r="H380" s="2">
        <f t="shared" si="155"/>
        <v>0.42118863049095606</v>
      </c>
      <c r="I380" s="8"/>
      <c r="J380" s="2">
        <f t="shared" si="142"/>
        <v>0.28940568475452194</v>
      </c>
      <c r="K380" s="2">
        <f t="shared" si="143"/>
        <v>0.710594315245478</v>
      </c>
      <c r="L380" s="2">
        <f t="shared" si="144"/>
        <v>0</v>
      </c>
      <c r="M380" s="2">
        <f t="shared" si="145"/>
        <v>1.1102230246251565E-16</v>
      </c>
      <c r="N380" s="55">
        <v>672</v>
      </c>
      <c r="O380" s="55">
        <v>1650</v>
      </c>
      <c r="T380" s="59"/>
      <c r="X380" s="55">
        <f t="shared" si="136"/>
        <v>0</v>
      </c>
      <c r="Y380" s="55">
        <v>0</v>
      </c>
      <c r="Z380" s="55">
        <v>0</v>
      </c>
      <c r="AA380" s="55"/>
      <c r="AB380" s="55"/>
      <c r="AG380" t="str">
        <f t="shared" si="139"/>
        <v>Raymond</v>
      </c>
      <c r="AH380" t="s">
        <v>161</v>
      </c>
      <c r="AI380">
        <v>1</v>
      </c>
      <c r="AK380">
        <v>2</v>
      </c>
      <c r="AL380" s="95">
        <v>23</v>
      </c>
      <c r="AM380" s="97">
        <v>5</v>
      </c>
      <c r="AN380" s="97">
        <v>95</v>
      </c>
      <c r="AO380" s="100">
        <v>61945</v>
      </c>
      <c r="AP380" s="100">
        <f t="shared" si="137"/>
        <v>23005</v>
      </c>
      <c r="AQ380" t="s">
        <v>298</v>
      </c>
      <c r="AR380">
        <f t="shared" si="138"/>
        <v>2361945</v>
      </c>
      <c r="AS380" s="1">
        <v>28</v>
      </c>
      <c r="AU380" s="1"/>
      <c r="AW380" s="55">
        <v>0</v>
      </c>
      <c r="AX380" s="124"/>
    </row>
    <row r="381" spans="1:50" ht="13" hidden="1" customHeight="1" outlineLevel="1">
      <c r="A381" t="s">
        <v>1344</v>
      </c>
      <c r="B381" s="9" t="s">
        <v>2133</v>
      </c>
      <c r="C381" s="1">
        <f t="shared" si="140"/>
        <v>1434</v>
      </c>
      <c r="D381" s="7">
        <f>IF(N381&gt;0, RANK(N381,(N381:P381,Q381:AE381)),0)</f>
        <v>2</v>
      </c>
      <c r="E381" s="7">
        <f>IF(O381&gt;0,RANK(O381,(N381:P381,Q381:AE381)),0)</f>
        <v>1</v>
      </c>
      <c r="F381" s="7">
        <f t="shared" si="141"/>
        <v>0</v>
      </c>
      <c r="G381" s="1">
        <f t="shared" si="154"/>
        <v>446</v>
      </c>
      <c r="H381" s="2">
        <f t="shared" si="155"/>
        <v>0.31101813110181309</v>
      </c>
      <c r="I381" s="8"/>
      <c r="J381" s="2">
        <f t="shared" si="142"/>
        <v>0.34449093444909346</v>
      </c>
      <c r="K381" s="2">
        <f t="shared" si="143"/>
        <v>0.6555090655509066</v>
      </c>
      <c r="L381" s="2">
        <f t="shared" si="144"/>
        <v>0</v>
      </c>
      <c r="M381" s="2">
        <f t="shared" si="145"/>
        <v>0</v>
      </c>
      <c r="N381" s="55">
        <v>494</v>
      </c>
      <c r="O381" s="55">
        <v>940</v>
      </c>
      <c r="T381" s="59"/>
      <c r="X381" s="55">
        <f t="shared" si="136"/>
        <v>0</v>
      </c>
      <c r="Y381" s="55">
        <v>0</v>
      </c>
      <c r="Z381" s="55">
        <v>0</v>
      </c>
      <c r="AA381" s="55"/>
      <c r="AB381" s="55"/>
      <c r="AG381" t="str">
        <f t="shared" si="139"/>
        <v>Readfield</v>
      </c>
      <c r="AH381" t="s">
        <v>270</v>
      </c>
      <c r="AI381">
        <v>1</v>
      </c>
      <c r="AK381">
        <v>2</v>
      </c>
      <c r="AL381" s="95">
        <v>23</v>
      </c>
      <c r="AM381" s="97">
        <v>11</v>
      </c>
      <c r="AN381" s="97">
        <v>95</v>
      </c>
      <c r="AO381" s="100">
        <v>62190</v>
      </c>
      <c r="AP381" s="100">
        <f t="shared" si="137"/>
        <v>23011</v>
      </c>
      <c r="AQ381" t="s">
        <v>298</v>
      </c>
      <c r="AR381">
        <f t="shared" si="138"/>
        <v>2362190</v>
      </c>
      <c r="AS381" s="1">
        <v>26</v>
      </c>
      <c r="AU381" s="1"/>
      <c r="AW381" s="55">
        <v>0</v>
      </c>
      <c r="AX381" s="124"/>
    </row>
    <row r="382" spans="1:50" ht="13" hidden="1" customHeight="1" outlineLevel="1">
      <c r="A382" t="s">
        <v>1091</v>
      </c>
      <c r="B382" s="9" t="s">
        <v>2133</v>
      </c>
      <c r="C382" s="1">
        <f t="shared" si="140"/>
        <v>74</v>
      </c>
      <c r="D382" s="7">
        <f>IF(N382&gt;0, RANK(N382,(N382:P382,Q382:AE382)),0)</f>
        <v>2</v>
      </c>
      <c r="E382" s="7">
        <f>IF(O382&gt;0,RANK(O382,(N382:P382,Q382:AE382)),0)</f>
        <v>1</v>
      </c>
      <c r="F382" s="7">
        <f t="shared" si="141"/>
        <v>0</v>
      </c>
      <c r="G382" s="1">
        <f t="shared" si="154"/>
        <v>42</v>
      </c>
      <c r="H382" s="2">
        <f t="shared" si="155"/>
        <v>0.56756756756756754</v>
      </c>
      <c r="I382" s="8"/>
      <c r="J382" s="2">
        <f t="shared" si="142"/>
        <v>0.21621621621621623</v>
      </c>
      <c r="K382" s="2">
        <f t="shared" si="143"/>
        <v>0.78378378378378377</v>
      </c>
      <c r="L382" s="2">
        <f t="shared" si="144"/>
        <v>0</v>
      </c>
      <c r="M382" s="2">
        <f t="shared" si="145"/>
        <v>0</v>
      </c>
      <c r="N382" s="55">
        <v>16</v>
      </c>
      <c r="O382" s="55">
        <v>58</v>
      </c>
      <c r="T382" s="59"/>
      <c r="X382" s="55">
        <f t="shared" si="136"/>
        <v>0</v>
      </c>
      <c r="Y382" s="55">
        <v>0</v>
      </c>
      <c r="Z382" s="55">
        <v>0</v>
      </c>
      <c r="AA382" s="55"/>
      <c r="AB382" s="55"/>
      <c r="AG382" t="str">
        <f t="shared" si="139"/>
        <v>Reed</v>
      </c>
      <c r="AH382" t="s">
        <v>2510</v>
      </c>
      <c r="AI382">
        <v>2</v>
      </c>
      <c r="AK382">
        <v>2</v>
      </c>
      <c r="AL382" s="95">
        <v>23</v>
      </c>
      <c r="AM382" s="97">
        <v>3</v>
      </c>
      <c r="AN382" s="97">
        <v>270</v>
      </c>
      <c r="AO382" s="100">
        <v>62400</v>
      </c>
      <c r="AP382" s="100">
        <f t="shared" si="137"/>
        <v>23003</v>
      </c>
      <c r="AQ382" t="s">
        <v>15</v>
      </c>
      <c r="AR382">
        <f t="shared" si="138"/>
        <v>2362400</v>
      </c>
      <c r="AS382" s="1">
        <v>2</v>
      </c>
      <c r="AU382" s="1"/>
      <c r="AW382" s="55">
        <v>0</v>
      </c>
      <c r="AX382" s="124"/>
    </row>
    <row r="383" spans="1:50" ht="13" hidden="1" customHeight="1" outlineLevel="1">
      <c r="A383" t="s">
        <v>1034</v>
      </c>
      <c r="B383" s="9" t="s">
        <v>2133</v>
      </c>
      <c r="C383" s="1">
        <f t="shared" si="140"/>
        <v>1613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 t="shared" si="141"/>
        <v>0</v>
      </c>
      <c r="G383" s="1">
        <f t="shared" si="154"/>
        <v>718</v>
      </c>
      <c r="H383" s="2">
        <f t="shared" si="155"/>
        <v>0.44513329200247986</v>
      </c>
      <c r="I383" s="8"/>
      <c r="J383" s="2">
        <f t="shared" si="142"/>
        <v>0.2758834469931804</v>
      </c>
      <c r="K383" s="2">
        <f t="shared" si="143"/>
        <v>0.72101673899566021</v>
      </c>
      <c r="L383" s="2">
        <f t="shared" si="144"/>
        <v>0</v>
      </c>
      <c r="M383" s="2">
        <f t="shared" si="145"/>
        <v>3.0998140111594408E-3</v>
      </c>
      <c r="N383" s="55">
        <v>445</v>
      </c>
      <c r="O383" s="55">
        <v>1163</v>
      </c>
      <c r="T383" s="59"/>
      <c r="X383" s="55">
        <f t="shared" si="136"/>
        <v>4</v>
      </c>
      <c r="Y383" s="55">
        <v>1</v>
      </c>
      <c r="Z383" s="55">
        <v>0</v>
      </c>
      <c r="AA383" s="55"/>
      <c r="AB383" s="55"/>
      <c r="AG383" t="str">
        <f t="shared" si="139"/>
        <v>Richmond</v>
      </c>
      <c r="AH383" t="s">
        <v>108</v>
      </c>
      <c r="AI383">
        <v>1</v>
      </c>
      <c r="AK383">
        <v>2</v>
      </c>
      <c r="AL383" s="95">
        <v>23</v>
      </c>
      <c r="AM383" s="97">
        <v>23</v>
      </c>
      <c r="AN383" s="97">
        <v>35</v>
      </c>
      <c r="AO383" s="100">
        <v>62645</v>
      </c>
      <c r="AP383" s="100">
        <f t="shared" si="137"/>
        <v>23023</v>
      </c>
      <c r="AQ383" t="s">
        <v>298</v>
      </c>
      <c r="AR383">
        <f t="shared" si="138"/>
        <v>2362645</v>
      </c>
      <c r="AS383" s="1">
        <v>18</v>
      </c>
      <c r="AU383" s="1"/>
      <c r="AW383" s="55">
        <v>5</v>
      </c>
      <c r="AX383" s="124"/>
    </row>
    <row r="384" spans="1:50" ht="13" hidden="1" customHeight="1" outlineLevel="1">
      <c r="A384" t="s">
        <v>1428</v>
      </c>
      <c r="B384" s="9" t="s">
        <v>2133</v>
      </c>
      <c r="C384" s="1">
        <f t="shared" si="140"/>
        <v>212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 t="shared" si="141"/>
        <v>0</v>
      </c>
      <c r="G384" s="1">
        <f t="shared" si="154"/>
        <v>112</v>
      </c>
      <c r="H384" s="2">
        <f t="shared" si="155"/>
        <v>0.52830188679245282</v>
      </c>
      <c r="I384" s="8"/>
      <c r="J384" s="2">
        <f t="shared" si="142"/>
        <v>0.23584905660377359</v>
      </c>
      <c r="K384" s="2">
        <f t="shared" si="143"/>
        <v>0.76415094339622647</v>
      </c>
      <c r="L384" s="2">
        <f t="shared" si="144"/>
        <v>0</v>
      </c>
      <c r="M384" s="2">
        <f t="shared" si="145"/>
        <v>-1.1102230246251565E-16</v>
      </c>
      <c r="N384" s="55">
        <v>50</v>
      </c>
      <c r="O384" s="55">
        <v>162</v>
      </c>
      <c r="T384" s="59"/>
      <c r="X384" s="55">
        <f t="shared" si="136"/>
        <v>0</v>
      </c>
      <c r="Y384" s="55">
        <v>0</v>
      </c>
      <c r="Z384" s="55">
        <v>0</v>
      </c>
      <c r="AA384" s="55"/>
      <c r="AB384" s="55"/>
      <c r="AG384" t="str">
        <f t="shared" si="139"/>
        <v>Ripley</v>
      </c>
      <c r="AH384" t="s">
        <v>1816</v>
      </c>
      <c r="AI384">
        <v>2</v>
      </c>
      <c r="AK384">
        <v>2</v>
      </c>
      <c r="AL384" s="95">
        <v>23</v>
      </c>
      <c r="AM384" s="97">
        <v>25</v>
      </c>
      <c r="AN384" s="97">
        <v>130</v>
      </c>
      <c r="AO384" s="100">
        <v>62995</v>
      </c>
      <c r="AP384" s="100">
        <f t="shared" ref="AP384:AP446" si="156">AL384*1000+AM384</f>
        <v>23025</v>
      </c>
      <c r="AQ384" t="s">
        <v>298</v>
      </c>
      <c r="AR384">
        <f t="shared" ref="AR384:AR446" si="157">AL384*100000+AO384</f>
        <v>2362995</v>
      </c>
      <c r="AS384" s="1">
        <v>2</v>
      </c>
      <c r="AU384" s="1"/>
      <c r="AW384" s="55">
        <v>0</v>
      </c>
      <c r="AX384" s="124"/>
    </row>
    <row r="385" spans="1:50" ht="13" hidden="1" customHeight="1" outlineLevel="1">
      <c r="A385" t="s">
        <v>1370</v>
      </c>
      <c r="B385" s="9" t="s">
        <v>2133</v>
      </c>
      <c r="C385" s="1">
        <f t="shared" si="140"/>
        <v>271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 t="shared" si="141"/>
        <v>0</v>
      </c>
      <c r="G385" s="1">
        <f t="shared" si="154"/>
        <v>105</v>
      </c>
      <c r="H385" s="2">
        <f t="shared" si="155"/>
        <v>0.38745387453874541</v>
      </c>
      <c r="I385" s="8"/>
      <c r="J385" s="2">
        <f t="shared" si="142"/>
        <v>0.30627306273062732</v>
      </c>
      <c r="K385" s="2">
        <f t="shared" si="143"/>
        <v>0.69372693726937273</v>
      </c>
      <c r="L385" s="2">
        <f t="shared" si="144"/>
        <v>0</v>
      </c>
      <c r="M385" s="2">
        <f t="shared" si="145"/>
        <v>-1.1102230246251565E-16</v>
      </c>
      <c r="N385" s="55">
        <v>83</v>
      </c>
      <c r="O385" s="55">
        <v>188</v>
      </c>
      <c r="T385" s="59"/>
      <c r="X385" s="55">
        <f t="shared" si="136"/>
        <v>0</v>
      </c>
      <c r="Y385" s="55">
        <v>0</v>
      </c>
      <c r="Z385" s="55">
        <v>0</v>
      </c>
      <c r="AA385" s="55"/>
      <c r="AB385" s="55"/>
      <c r="AG385" t="str">
        <f t="shared" si="139"/>
        <v>Robbinston</v>
      </c>
      <c r="AH385" t="s">
        <v>1864</v>
      </c>
      <c r="AI385">
        <v>2</v>
      </c>
      <c r="AK385">
        <v>2</v>
      </c>
      <c r="AL385" s="95">
        <v>23</v>
      </c>
      <c r="AM385" s="97">
        <v>29</v>
      </c>
      <c r="AN385" s="97">
        <v>185</v>
      </c>
      <c r="AO385" s="100">
        <v>63275</v>
      </c>
      <c r="AP385" s="100">
        <f t="shared" si="156"/>
        <v>23029</v>
      </c>
      <c r="AQ385" t="s">
        <v>298</v>
      </c>
      <c r="AR385">
        <f t="shared" si="157"/>
        <v>2363275</v>
      </c>
      <c r="AS385" s="1">
        <v>8</v>
      </c>
      <c r="AU385" s="1"/>
      <c r="AW385" s="55">
        <v>0</v>
      </c>
      <c r="AX385" s="124"/>
    </row>
    <row r="386" spans="1:50" ht="13" hidden="1" customHeight="1" outlineLevel="1">
      <c r="A386" t="s">
        <v>1856</v>
      </c>
      <c r="B386" s="9" t="s">
        <v>2133</v>
      </c>
      <c r="C386" s="1">
        <f t="shared" si="140"/>
        <v>2638</v>
      </c>
      <c r="D386" s="7">
        <f>IF(N386&gt;0, RANK(N386,(N386:P386,Q386:AE386)),0)</f>
        <v>2</v>
      </c>
      <c r="E386" s="7">
        <f>IF(O386&gt;0,RANK(O386,(N386:P386,Q386:AE386)),0)</f>
        <v>1</v>
      </c>
      <c r="F386" s="7">
        <f t="shared" si="141"/>
        <v>0</v>
      </c>
      <c r="G386" s="1">
        <f t="shared" si="154"/>
        <v>334</v>
      </c>
      <c r="H386" s="2">
        <f t="shared" si="155"/>
        <v>0.12661106899166036</v>
      </c>
      <c r="I386" s="8"/>
      <c r="J386" s="2">
        <f t="shared" si="142"/>
        <v>0.43669446550416985</v>
      </c>
      <c r="K386" s="2">
        <f t="shared" si="143"/>
        <v>0.56330553449583021</v>
      </c>
      <c r="L386" s="2">
        <f t="shared" si="144"/>
        <v>0</v>
      </c>
      <c r="M386" s="2">
        <f t="shared" si="145"/>
        <v>0</v>
      </c>
      <c r="N386" s="55">
        <v>1152</v>
      </c>
      <c r="O386" s="55">
        <v>1486</v>
      </c>
      <c r="T386" s="59"/>
      <c r="X386" s="55">
        <f t="shared" si="136"/>
        <v>0</v>
      </c>
      <c r="Y386" s="55">
        <v>0</v>
      </c>
      <c r="Z386" s="55">
        <v>0</v>
      </c>
      <c r="AA386" s="55"/>
      <c r="AB386" s="55"/>
      <c r="AG386" t="str">
        <f t="shared" si="139"/>
        <v>Rockland</v>
      </c>
      <c r="AH386" t="s">
        <v>2526</v>
      </c>
      <c r="AI386">
        <v>1</v>
      </c>
      <c r="AK386">
        <v>2</v>
      </c>
      <c r="AL386" s="95">
        <v>23</v>
      </c>
      <c r="AM386" s="97">
        <v>13</v>
      </c>
      <c r="AN386" s="97">
        <v>50</v>
      </c>
      <c r="AO386" s="100">
        <v>63590</v>
      </c>
      <c r="AP386" s="100">
        <f t="shared" si="156"/>
        <v>23013</v>
      </c>
      <c r="AQ386" t="s">
        <v>1943</v>
      </c>
      <c r="AR386">
        <f t="shared" si="157"/>
        <v>2363590</v>
      </c>
      <c r="AS386" s="1">
        <v>74</v>
      </c>
      <c r="AU386" s="1"/>
      <c r="AW386" s="55">
        <v>0</v>
      </c>
      <c r="AX386" s="124"/>
    </row>
    <row r="387" spans="1:50" ht="13" hidden="1" customHeight="1" outlineLevel="1">
      <c r="A387" t="s">
        <v>1249</v>
      </c>
      <c r="B387" s="9" t="s">
        <v>2133</v>
      </c>
      <c r="C387" s="1">
        <f t="shared" si="140"/>
        <v>1866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 t="shared" si="141"/>
        <v>0</v>
      </c>
      <c r="G387" s="1">
        <f t="shared" si="154"/>
        <v>430</v>
      </c>
      <c r="H387" s="2">
        <f t="shared" si="155"/>
        <v>0.23043944265809219</v>
      </c>
      <c r="I387" s="8"/>
      <c r="J387" s="2">
        <f t="shared" si="142"/>
        <v>0.38478027867095393</v>
      </c>
      <c r="K387" s="2">
        <f t="shared" si="143"/>
        <v>0.61521972132904612</v>
      </c>
      <c r="L387" s="2">
        <f t="shared" si="144"/>
        <v>0</v>
      </c>
      <c r="M387" s="2">
        <f t="shared" si="145"/>
        <v>-1.1102230246251565E-16</v>
      </c>
      <c r="N387" s="55">
        <v>718</v>
      </c>
      <c r="O387" s="55">
        <v>1148</v>
      </c>
      <c r="T387" s="59"/>
      <c r="X387" s="55">
        <f t="shared" ref="X387:X450" si="158">AW387-SUM(Y387:Z387)</f>
        <v>0</v>
      </c>
      <c r="Y387" s="55">
        <v>0</v>
      </c>
      <c r="Z387" s="55">
        <v>0</v>
      </c>
      <c r="AA387" s="55"/>
      <c r="AB387" s="55"/>
      <c r="AG387" t="str">
        <f t="shared" si="139"/>
        <v>Rockport</v>
      </c>
      <c r="AH387" t="s">
        <v>2526</v>
      </c>
      <c r="AI387">
        <v>1</v>
      </c>
      <c r="AK387">
        <v>2</v>
      </c>
      <c r="AL387" s="95">
        <v>23</v>
      </c>
      <c r="AM387" s="97">
        <v>13</v>
      </c>
      <c r="AN387" s="97">
        <v>55</v>
      </c>
      <c r="AO387" s="100">
        <v>63660</v>
      </c>
      <c r="AP387" s="100">
        <f t="shared" si="156"/>
        <v>23013</v>
      </c>
      <c r="AQ387" t="s">
        <v>298</v>
      </c>
      <c r="AR387">
        <f t="shared" si="157"/>
        <v>2363660</v>
      </c>
      <c r="AS387" s="1">
        <v>36</v>
      </c>
      <c r="AU387" s="1"/>
      <c r="AW387" s="55">
        <v>0</v>
      </c>
      <c r="AX387" s="124"/>
    </row>
    <row r="388" spans="1:50" ht="13" hidden="1" customHeight="1" outlineLevel="1">
      <c r="A388" t="s">
        <v>2199</v>
      </c>
      <c r="B388" s="9" t="s">
        <v>2133</v>
      </c>
      <c r="C388" s="1">
        <f t="shared" ref="C388:C458" si="159">SUM(N388:AE388)</f>
        <v>202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 t="shared" ref="F388:F458" si="160">IF(P388&gt;0,RANK(P388,(N388:AE388)),0)</f>
        <v>0</v>
      </c>
      <c r="G388" s="1">
        <f t="shared" si="154"/>
        <v>118</v>
      </c>
      <c r="H388" s="2">
        <f t="shared" si="155"/>
        <v>0.58415841584158412</v>
      </c>
      <c r="I388" s="8"/>
      <c r="J388" s="2">
        <f t="shared" ref="J388:J458" si="161">IF(C388=0,"-",N388/C388)</f>
        <v>0.20792079207920791</v>
      </c>
      <c r="K388" s="2">
        <f t="shared" ref="K388:K458" si="162">IF(C388=0,"-",O388/C388)</f>
        <v>0.79207920792079212</v>
      </c>
      <c r="L388" s="2">
        <f t="shared" ref="L388:L458" si="163">IF(C388=0,"-",P388/C388)</f>
        <v>0</v>
      </c>
      <c r="M388" s="2">
        <f t="shared" ref="M388:M458" si="164">IF(C388=0,"-",(1-J388-K388-L388))</f>
        <v>0</v>
      </c>
      <c r="N388" s="55">
        <v>42</v>
      </c>
      <c r="O388" s="55">
        <v>160</v>
      </c>
      <c r="T388" s="59"/>
      <c r="X388" s="55">
        <f t="shared" si="158"/>
        <v>0</v>
      </c>
      <c r="Y388" s="55">
        <v>0</v>
      </c>
      <c r="Z388" s="55">
        <v>0</v>
      </c>
      <c r="AA388" s="55"/>
      <c r="AB388" s="55"/>
      <c r="AG388" t="str">
        <f>A388</f>
        <v>Rockwood</v>
      </c>
      <c r="AH388" t="s">
        <v>1816</v>
      </c>
      <c r="AI388">
        <v>2</v>
      </c>
      <c r="AK388">
        <v>2</v>
      </c>
      <c r="AL388" s="95">
        <v>23</v>
      </c>
      <c r="AM388" s="97">
        <v>25</v>
      </c>
      <c r="AO388" s="100">
        <v>63700</v>
      </c>
      <c r="AP388" s="100">
        <f t="shared" si="156"/>
        <v>23025</v>
      </c>
      <c r="AQ388" t="s">
        <v>2361</v>
      </c>
      <c r="AR388">
        <f t="shared" si="157"/>
        <v>2363700</v>
      </c>
      <c r="AS388" s="1">
        <v>2</v>
      </c>
      <c r="AU388" s="1"/>
      <c r="AW388" s="55">
        <v>0</v>
      </c>
      <c r="AX388" s="124"/>
    </row>
    <row r="389" spans="1:50" ht="13" hidden="1" customHeight="1" outlineLevel="1">
      <c r="A389" t="s">
        <v>2573</v>
      </c>
      <c r="B389" s="9" t="s">
        <v>2133</v>
      </c>
      <c r="C389" s="1">
        <f t="shared" si="159"/>
        <v>528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 t="shared" si="160"/>
        <v>0</v>
      </c>
      <c r="G389" s="1">
        <f t="shared" si="154"/>
        <v>188</v>
      </c>
      <c r="H389" s="2">
        <f t="shared" si="155"/>
        <v>0.35606060606060608</v>
      </c>
      <c r="I389" s="8"/>
      <c r="J389" s="2">
        <f t="shared" si="161"/>
        <v>0.32196969696969696</v>
      </c>
      <c r="K389" s="2">
        <f t="shared" si="162"/>
        <v>0.67803030303030298</v>
      </c>
      <c r="L389" s="2">
        <f t="shared" si="163"/>
        <v>0</v>
      </c>
      <c r="M389" s="2">
        <f t="shared" si="164"/>
        <v>0</v>
      </c>
      <c r="N389" s="55">
        <v>170</v>
      </c>
      <c r="O389" s="55">
        <v>358</v>
      </c>
      <c r="T389" s="59"/>
      <c r="X389" s="55">
        <f t="shared" si="158"/>
        <v>0</v>
      </c>
      <c r="Y389" s="55">
        <v>0</v>
      </c>
      <c r="Z389" s="55">
        <v>0</v>
      </c>
      <c r="AA389" s="55"/>
      <c r="AB389" s="55"/>
      <c r="AG389" t="str">
        <f t="shared" ref="AG389:AG458" si="165">A389</f>
        <v>Rome</v>
      </c>
      <c r="AH389" t="s">
        <v>270</v>
      </c>
      <c r="AI389">
        <v>2</v>
      </c>
      <c r="AK389">
        <v>2</v>
      </c>
      <c r="AL389" s="95">
        <v>23</v>
      </c>
      <c r="AM389" s="97">
        <v>11</v>
      </c>
      <c r="AN389" s="97">
        <v>100</v>
      </c>
      <c r="AO389" s="100">
        <v>63835</v>
      </c>
      <c r="AP389" s="100">
        <f t="shared" si="156"/>
        <v>23011</v>
      </c>
      <c r="AQ389" t="s">
        <v>298</v>
      </c>
      <c r="AR389">
        <f t="shared" si="157"/>
        <v>2363835</v>
      </c>
      <c r="AS389" s="1">
        <v>9</v>
      </c>
      <c r="AU389" s="1"/>
      <c r="AW389" s="55">
        <v>0</v>
      </c>
      <c r="AX389" s="124"/>
    </row>
    <row r="390" spans="1:50" ht="13" hidden="1" customHeight="1" outlineLevel="1">
      <c r="A390" t="s">
        <v>296</v>
      </c>
      <c r="B390" s="9" t="s">
        <v>2133</v>
      </c>
      <c r="C390" s="1">
        <f t="shared" si="159"/>
        <v>140</v>
      </c>
      <c r="D390" s="7">
        <f>IF(N390&gt;0, RANK(N390,(N390:P390,Q390:AE390)),0)</f>
        <v>2</v>
      </c>
      <c r="E390" s="7">
        <f>IF(O390&gt;0,RANK(O390,(N390:P390,Q390:AE390)),0)</f>
        <v>1</v>
      </c>
      <c r="F390" s="7">
        <f t="shared" si="160"/>
        <v>0</v>
      </c>
      <c r="G390" s="1">
        <f t="shared" si="154"/>
        <v>32</v>
      </c>
      <c r="H390" s="2">
        <f t="shared" si="155"/>
        <v>0.22857142857142856</v>
      </c>
      <c r="I390" s="8"/>
      <c r="J390" s="2">
        <f t="shared" si="161"/>
        <v>0.38571428571428573</v>
      </c>
      <c r="K390" s="2">
        <f t="shared" si="162"/>
        <v>0.61428571428571432</v>
      </c>
      <c r="L390" s="2">
        <f t="shared" si="163"/>
        <v>0</v>
      </c>
      <c r="M390" s="2">
        <f t="shared" si="164"/>
        <v>0</v>
      </c>
      <c r="N390" s="55">
        <v>54</v>
      </c>
      <c r="O390" s="55">
        <v>86</v>
      </c>
      <c r="T390" s="59"/>
      <c r="X390" s="55">
        <f t="shared" si="158"/>
        <v>0</v>
      </c>
      <c r="Y390" s="55">
        <v>0</v>
      </c>
      <c r="Z390" s="55">
        <v>0</v>
      </c>
      <c r="AA390" s="55"/>
      <c r="AB390" s="55"/>
      <c r="AG390" t="str">
        <f t="shared" si="165"/>
        <v>Roque Bluffs</v>
      </c>
      <c r="AH390" t="s">
        <v>1864</v>
      </c>
      <c r="AI390">
        <v>2</v>
      </c>
      <c r="AK390">
        <v>2</v>
      </c>
      <c r="AL390" s="95">
        <v>23</v>
      </c>
      <c r="AM390" s="97">
        <v>29</v>
      </c>
      <c r="AN390" s="97">
        <v>190</v>
      </c>
      <c r="AO390" s="100">
        <v>63940</v>
      </c>
      <c r="AP390" s="100">
        <f t="shared" si="156"/>
        <v>23029</v>
      </c>
      <c r="AQ390" t="s">
        <v>298</v>
      </c>
      <c r="AR390">
        <f t="shared" si="157"/>
        <v>2363940</v>
      </c>
      <c r="AS390" s="1">
        <v>5</v>
      </c>
      <c r="AU390" s="1"/>
      <c r="AW390" s="55">
        <v>0</v>
      </c>
      <c r="AX390" s="124"/>
    </row>
    <row r="391" spans="1:50" ht="13" hidden="1" customHeight="1" outlineLevel="1">
      <c r="A391" t="s">
        <v>188</v>
      </c>
      <c r="B391" s="9" t="s">
        <v>2133</v>
      </c>
      <c r="C391" s="1">
        <f t="shared" si="159"/>
        <v>223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 t="shared" si="160"/>
        <v>0</v>
      </c>
      <c r="G391" s="1">
        <f t="shared" si="154"/>
        <v>89</v>
      </c>
      <c r="H391" s="2">
        <f t="shared" si="155"/>
        <v>0.3991031390134529</v>
      </c>
      <c r="I391" s="8"/>
      <c r="J391" s="2">
        <f t="shared" si="161"/>
        <v>0.30044843049327352</v>
      </c>
      <c r="K391" s="2">
        <f t="shared" si="162"/>
        <v>0.69955156950672648</v>
      </c>
      <c r="L391" s="2">
        <f t="shared" si="163"/>
        <v>0</v>
      </c>
      <c r="M391" s="2">
        <f t="shared" si="164"/>
        <v>0</v>
      </c>
      <c r="N391" s="55">
        <v>67</v>
      </c>
      <c r="O391" s="55">
        <v>156</v>
      </c>
      <c r="T391" s="59"/>
      <c r="X391" s="55">
        <f t="shared" si="158"/>
        <v>0</v>
      </c>
      <c r="Y391" s="55">
        <v>0</v>
      </c>
      <c r="Z391" s="55">
        <v>0</v>
      </c>
      <c r="AA391" s="55"/>
      <c r="AB391" s="55"/>
      <c r="AG391" t="str">
        <f t="shared" si="165"/>
        <v>Roxbury</v>
      </c>
      <c r="AH391" t="s">
        <v>149</v>
      </c>
      <c r="AI391">
        <v>2</v>
      </c>
      <c r="AK391">
        <v>2</v>
      </c>
      <c r="AL391" s="95">
        <v>23</v>
      </c>
      <c r="AM391" s="97">
        <v>17</v>
      </c>
      <c r="AN391" s="97">
        <v>130</v>
      </c>
      <c r="AO391" s="100">
        <v>64185</v>
      </c>
      <c r="AP391" s="100">
        <f t="shared" si="156"/>
        <v>23017</v>
      </c>
      <c r="AQ391" t="s">
        <v>298</v>
      </c>
      <c r="AR391">
        <f t="shared" si="157"/>
        <v>2364185</v>
      </c>
      <c r="AS391" s="1">
        <v>6</v>
      </c>
      <c r="AU391" s="1"/>
      <c r="AW391" s="55">
        <v>0</v>
      </c>
      <c r="AX391" s="124"/>
    </row>
    <row r="392" spans="1:50" ht="13" hidden="1" customHeight="1" outlineLevel="1">
      <c r="A392" t="s">
        <v>2105</v>
      </c>
      <c r="B392" s="9" t="s">
        <v>2133</v>
      </c>
      <c r="C392" s="1">
        <f t="shared" si="159"/>
        <v>2324</v>
      </c>
      <c r="D392" s="7">
        <f>IF(N392&gt;0, RANK(N392,(N392:P392,Q392:AE392)),0)</f>
        <v>2</v>
      </c>
      <c r="E392" s="7">
        <f>IF(O392&gt;0,RANK(O392,(N392:P392,Q392:AE392)),0)</f>
        <v>1</v>
      </c>
      <c r="F392" s="7">
        <f t="shared" si="160"/>
        <v>0</v>
      </c>
      <c r="G392" s="1">
        <f t="shared" si="154"/>
        <v>800</v>
      </c>
      <c r="H392" s="2">
        <f t="shared" si="155"/>
        <v>0.34423407917383819</v>
      </c>
      <c r="I392" s="8"/>
      <c r="J392" s="2">
        <f t="shared" si="161"/>
        <v>0.3278829604130809</v>
      </c>
      <c r="K392" s="2">
        <f t="shared" si="162"/>
        <v>0.67211703958691915</v>
      </c>
      <c r="L392" s="2">
        <f t="shared" si="163"/>
        <v>0</v>
      </c>
      <c r="M392" s="2">
        <f t="shared" si="164"/>
        <v>0</v>
      </c>
      <c r="N392" s="55">
        <v>762</v>
      </c>
      <c r="O392" s="55">
        <v>1562</v>
      </c>
      <c r="T392" s="59"/>
      <c r="X392" s="55">
        <f t="shared" si="158"/>
        <v>0</v>
      </c>
      <c r="Y392" s="55">
        <v>0</v>
      </c>
      <c r="Z392" s="55">
        <v>0</v>
      </c>
      <c r="AA392" s="55"/>
      <c r="AB392" s="55"/>
      <c r="AG392" t="str">
        <f t="shared" si="165"/>
        <v>Rumford</v>
      </c>
      <c r="AH392" t="s">
        <v>149</v>
      </c>
      <c r="AI392">
        <v>2</v>
      </c>
      <c r="AK392">
        <v>2</v>
      </c>
      <c r="AL392" s="95">
        <v>23</v>
      </c>
      <c r="AM392" s="97">
        <v>17</v>
      </c>
      <c r="AN392" s="97">
        <v>135</v>
      </c>
      <c r="AO392" s="100">
        <v>64290</v>
      </c>
      <c r="AP392" s="100">
        <f t="shared" si="156"/>
        <v>23017</v>
      </c>
      <c r="AQ392" t="s">
        <v>298</v>
      </c>
      <c r="AR392">
        <f t="shared" si="157"/>
        <v>2364290</v>
      </c>
      <c r="AS392" s="1">
        <v>41</v>
      </c>
      <c r="AU392" s="1"/>
      <c r="AW392" s="55">
        <v>0</v>
      </c>
      <c r="AX392" s="124"/>
    </row>
    <row r="393" spans="1:50" ht="13" hidden="1" customHeight="1" outlineLevel="1">
      <c r="A393" t="s">
        <v>1727</v>
      </c>
      <c r="B393" s="9" t="s">
        <v>2133</v>
      </c>
      <c r="C393" s="1">
        <f t="shared" si="159"/>
        <v>2177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 t="shared" si="160"/>
        <v>0</v>
      </c>
      <c r="G393" s="1">
        <f t="shared" si="154"/>
        <v>1109</v>
      </c>
      <c r="H393" s="2">
        <f t="shared" si="155"/>
        <v>0.50941662838768953</v>
      </c>
      <c r="I393" s="8"/>
      <c r="J393" s="2">
        <f t="shared" si="161"/>
        <v>0.24529168580615526</v>
      </c>
      <c r="K393" s="2">
        <f t="shared" si="162"/>
        <v>0.75470831419384476</v>
      </c>
      <c r="L393" s="2">
        <f t="shared" si="163"/>
        <v>0</v>
      </c>
      <c r="M393" s="2">
        <f t="shared" si="164"/>
        <v>0</v>
      </c>
      <c r="N393" s="55">
        <v>534</v>
      </c>
      <c r="O393" s="55">
        <v>1643</v>
      </c>
      <c r="T393" s="59"/>
      <c r="X393" s="55">
        <f t="shared" si="158"/>
        <v>0</v>
      </c>
      <c r="Y393" s="55">
        <v>0</v>
      </c>
      <c r="Z393" s="55">
        <v>0</v>
      </c>
      <c r="AA393" s="55"/>
      <c r="AB393" s="55"/>
      <c r="AG393" t="str">
        <f t="shared" si="165"/>
        <v>Sabattus</v>
      </c>
      <c r="AH393" t="s">
        <v>95</v>
      </c>
      <c r="AI393">
        <v>2</v>
      </c>
      <c r="AK393">
        <v>2</v>
      </c>
      <c r="AL393" s="95">
        <v>23</v>
      </c>
      <c r="AM393" s="97">
        <v>1</v>
      </c>
      <c r="AN393" s="97">
        <v>57</v>
      </c>
      <c r="AO393" s="100">
        <v>64570</v>
      </c>
      <c r="AP393" s="100">
        <f t="shared" si="156"/>
        <v>23001</v>
      </c>
      <c r="AQ393" t="s">
        <v>298</v>
      </c>
      <c r="AR393">
        <f t="shared" si="157"/>
        <v>2364570</v>
      </c>
      <c r="AS393" s="1">
        <v>37</v>
      </c>
      <c r="AU393" s="1"/>
      <c r="AW393" s="55">
        <v>0</v>
      </c>
      <c r="AX393" s="124"/>
    </row>
    <row r="394" spans="1:50" ht="13" hidden="1" customHeight="1" outlineLevel="1">
      <c r="A394" t="s">
        <v>275</v>
      </c>
      <c r="B394" s="9" t="s">
        <v>2133</v>
      </c>
      <c r="C394" s="1">
        <f t="shared" si="159"/>
        <v>8181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 t="shared" si="160"/>
        <v>0</v>
      </c>
      <c r="G394" s="1">
        <f t="shared" si="154"/>
        <v>2968</v>
      </c>
      <c r="H394" s="2">
        <f t="shared" si="155"/>
        <v>0.36279183473902948</v>
      </c>
      <c r="I394" s="8"/>
      <c r="J394" s="2">
        <f t="shared" si="161"/>
        <v>0.31854296540765187</v>
      </c>
      <c r="K394" s="2">
        <f t="shared" si="162"/>
        <v>0.68133480014668135</v>
      </c>
      <c r="L394" s="2">
        <f t="shared" si="163"/>
        <v>0</v>
      </c>
      <c r="M394" s="2">
        <f t="shared" si="164"/>
        <v>1.2223444566672459E-4</v>
      </c>
      <c r="N394" s="55">
        <v>2606</v>
      </c>
      <c r="O394" s="55">
        <v>5574</v>
      </c>
      <c r="T394" s="59"/>
      <c r="X394" s="55">
        <f t="shared" si="158"/>
        <v>0</v>
      </c>
      <c r="Y394" s="55">
        <v>1</v>
      </c>
      <c r="Z394" s="55">
        <v>0</v>
      </c>
      <c r="AA394" s="55"/>
      <c r="AB394" s="55"/>
      <c r="AG394" t="str">
        <f t="shared" si="165"/>
        <v>Saco</v>
      </c>
      <c r="AH394" t="s">
        <v>740</v>
      </c>
      <c r="AI394">
        <v>1</v>
      </c>
      <c r="AK394">
        <v>2</v>
      </c>
      <c r="AL394" s="95">
        <v>23</v>
      </c>
      <c r="AM394" s="97">
        <v>31</v>
      </c>
      <c r="AN394" s="97">
        <v>110</v>
      </c>
      <c r="AO394" s="100">
        <v>64675</v>
      </c>
      <c r="AP394" s="100">
        <f t="shared" si="156"/>
        <v>23031</v>
      </c>
      <c r="AQ394" t="s">
        <v>1943</v>
      </c>
      <c r="AR394">
        <f t="shared" si="157"/>
        <v>2364675</v>
      </c>
      <c r="AS394" s="1">
        <v>181</v>
      </c>
      <c r="AU394" s="1"/>
      <c r="AW394" s="55">
        <v>1</v>
      </c>
      <c r="AX394" s="124"/>
    </row>
    <row r="395" spans="1:50" ht="13" hidden="1" customHeight="1" outlineLevel="1">
      <c r="A395" t="s">
        <v>276</v>
      </c>
      <c r="B395" s="9" t="s">
        <v>2133</v>
      </c>
      <c r="C395" s="1">
        <f t="shared" si="159"/>
        <v>507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 t="shared" si="160"/>
        <v>0</v>
      </c>
      <c r="G395" s="1">
        <f t="shared" si="154"/>
        <v>215</v>
      </c>
      <c r="H395" s="2">
        <f t="shared" si="155"/>
        <v>0.42406311637080868</v>
      </c>
      <c r="I395" s="8"/>
      <c r="J395" s="2">
        <f t="shared" si="161"/>
        <v>0.28796844181459569</v>
      </c>
      <c r="K395" s="2">
        <f t="shared" si="162"/>
        <v>0.71203155818540431</v>
      </c>
      <c r="L395" s="2">
        <f t="shared" si="163"/>
        <v>0</v>
      </c>
      <c r="M395" s="2">
        <f t="shared" si="164"/>
        <v>0</v>
      </c>
      <c r="N395" s="55">
        <v>146</v>
      </c>
      <c r="O395" s="55">
        <v>361</v>
      </c>
      <c r="T395" s="59"/>
      <c r="X395" s="55">
        <f t="shared" si="158"/>
        <v>0</v>
      </c>
      <c r="Y395" s="55">
        <v>0</v>
      </c>
      <c r="Z395" s="55">
        <v>0</v>
      </c>
      <c r="AA395" s="55"/>
      <c r="AB395" s="55"/>
      <c r="AG395" t="str">
        <f t="shared" si="165"/>
        <v>St. Agatha</v>
      </c>
      <c r="AH395" t="s">
        <v>2510</v>
      </c>
      <c r="AI395">
        <v>2</v>
      </c>
      <c r="AK395">
        <v>2</v>
      </c>
      <c r="AL395" s="95">
        <v>23</v>
      </c>
      <c r="AM395" s="97">
        <v>3</v>
      </c>
      <c r="AN395" s="97">
        <v>275</v>
      </c>
      <c r="AO395" s="100">
        <v>64780</v>
      </c>
      <c r="AP395" s="100">
        <f t="shared" si="156"/>
        <v>23003</v>
      </c>
      <c r="AQ395" t="s">
        <v>298</v>
      </c>
      <c r="AR395">
        <f t="shared" si="157"/>
        <v>2364780</v>
      </c>
      <c r="AS395" s="1">
        <v>20</v>
      </c>
      <c r="AU395" s="1"/>
      <c r="AW395" s="55">
        <v>0</v>
      </c>
      <c r="AX395" s="124"/>
    </row>
    <row r="396" spans="1:50" ht="13" hidden="1" customHeight="1" outlineLevel="1">
      <c r="A396" t="s">
        <v>2032</v>
      </c>
      <c r="B396" s="9" t="s">
        <v>2133</v>
      </c>
      <c r="C396" s="1">
        <f t="shared" si="159"/>
        <v>920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 t="shared" si="160"/>
        <v>0</v>
      </c>
      <c r="G396" s="1">
        <f t="shared" si="154"/>
        <v>534</v>
      </c>
      <c r="H396" s="2">
        <f t="shared" si="155"/>
        <v>0.58043478260869563</v>
      </c>
      <c r="I396" s="8"/>
      <c r="J396" s="2">
        <f t="shared" si="161"/>
        <v>0.20869565217391303</v>
      </c>
      <c r="K396" s="2">
        <f t="shared" si="162"/>
        <v>0.78913043478260869</v>
      </c>
      <c r="L396" s="2">
        <f t="shared" si="163"/>
        <v>0</v>
      </c>
      <c r="M396" s="2">
        <f t="shared" si="164"/>
        <v>2.1739130434782483E-3</v>
      </c>
      <c r="N396" s="55">
        <v>192</v>
      </c>
      <c r="O396" s="55">
        <v>726</v>
      </c>
      <c r="T396" s="59"/>
      <c r="X396" s="55">
        <f t="shared" si="158"/>
        <v>0</v>
      </c>
      <c r="Y396" s="55">
        <v>0</v>
      </c>
      <c r="Z396" s="55">
        <v>2</v>
      </c>
      <c r="AA396" s="55"/>
      <c r="AB396" s="55"/>
      <c r="AG396" t="str">
        <f t="shared" si="165"/>
        <v>St. Albans</v>
      </c>
      <c r="AH396" t="s">
        <v>1816</v>
      </c>
      <c r="AI396">
        <v>2</v>
      </c>
      <c r="AK396">
        <v>2</v>
      </c>
      <c r="AL396" s="95">
        <v>23</v>
      </c>
      <c r="AM396" s="97">
        <v>25</v>
      </c>
      <c r="AN396" s="97">
        <v>135</v>
      </c>
      <c r="AO396" s="100">
        <v>64850</v>
      </c>
      <c r="AP396" s="100">
        <f t="shared" si="156"/>
        <v>23025</v>
      </c>
      <c r="AQ396" t="s">
        <v>298</v>
      </c>
      <c r="AR396">
        <f t="shared" si="157"/>
        <v>2364850</v>
      </c>
      <c r="AS396" s="1">
        <v>19</v>
      </c>
      <c r="AU396" s="1"/>
      <c r="AW396" s="55">
        <v>2</v>
      </c>
      <c r="AX396" s="124"/>
    </row>
    <row r="397" spans="1:50" ht="13" hidden="1" customHeight="1" outlineLevel="1">
      <c r="A397" t="s">
        <v>1598</v>
      </c>
      <c r="B397" s="9" t="s">
        <v>2133</v>
      </c>
      <c r="C397" s="1">
        <f t="shared" si="159"/>
        <v>224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 t="shared" si="160"/>
        <v>0</v>
      </c>
      <c r="G397" s="1">
        <f t="shared" si="154"/>
        <v>91</v>
      </c>
      <c r="H397" s="2">
        <f t="shared" si="155"/>
        <v>0.40625</v>
      </c>
      <c r="I397" s="8"/>
      <c r="J397" s="2">
        <f t="shared" si="161"/>
        <v>0.29464285714285715</v>
      </c>
      <c r="K397" s="2">
        <f t="shared" si="162"/>
        <v>0.7008928571428571</v>
      </c>
      <c r="L397" s="2">
        <f t="shared" si="163"/>
        <v>0</v>
      </c>
      <c r="M397" s="2">
        <f t="shared" si="164"/>
        <v>4.4642857142856984E-3</v>
      </c>
      <c r="N397" s="55">
        <v>66</v>
      </c>
      <c r="O397" s="55">
        <v>157</v>
      </c>
      <c r="T397" s="59"/>
      <c r="X397" s="55">
        <f t="shared" si="158"/>
        <v>0</v>
      </c>
      <c r="Y397" s="55">
        <v>1</v>
      </c>
      <c r="Z397" s="55">
        <v>0</v>
      </c>
      <c r="AA397" s="55"/>
      <c r="AB397" s="55"/>
      <c r="AG397" t="str">
        <f t="shared" si="165"/>
        <v>St. Francis</v>
      </c>
      <c r="AH397" t="s">
        <v>2510</v>
      </c>
      <c r="AI397">
        <v>2</v>
      </c>
      <c r="AK397">
        <v>2</v>
      </c>
      <c r="AL397" s="95">
        <v>23</v>
      </c>
      <c r="AM397" s="97">
        <v>3</v>
      </c>
      <c r="AN397" s="97">
        <v>280</v>
      </c>
      <c r="AO397" s="100">
        <v>65025</v>
      </c>
      <c r="AP397" s="100">
        <f t="shared" si="156"/>
        <v>23003</v>
      </c>
      <c r="AQ397" t="s">
        <v>298</v>
      </c>
      <c r="AR397">
        <f t="shared" si="157"/>
        <v>2365025</v>
      </c>
      <c r="AS397" s="1">
        <v>11</v>
      </c>
      <c r="AU397" s="1"/>
      <c r="AW397" s="55">
        <v>1</v>
      </c>
      <c r="AX397" s="124"/>
    </row>
    <row r="398" spans="1:50" ht="13" hidden="1" customHeight="1" outlineLevel="1">
      <c r="A398" t="s">
        <v>148</v>
      </c>
      <c r="B398" s="9" t="s">
        <v>2133</v>
      </c>
      <c r="C398" s="1">
        <f t="shared" si="159"/>
        <v>1426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 t="shared" si="160"/>
        <v>0</v>
      </c>
      <c r="G398" s="1">
        <f t="shared" si="154"/>
        <v>268</v>
      </c>
      <c r="H398" s="2">
        <f t="shared" si="155"/>
        <v>0.1879382889200561</v>
      </c>
      <c r="I398" s="8"/>
      <c r="J398" s="2">
        <f t="shared" si="161"/>
        <v>0.39340813464235624</v>
      </c>
      <c r="K398" s="2">
        <f t="shared" si="162"/>
        <v>0.5813464235624124</v>
      </c>
      <c r="L398" s="2">
        <f t="shared" si="163"/>
        <v>0</v>
      </c>
      <c r="M398" s="2">
        <f t="shared" si="164"/>
        <v>2.524544179523136E-2</v>
      </c>
      <c r="N398" s="55">
        <v>561</v>
      </c>
      <c r="O398" s="55">
        <v>829</v>
      </c>
      <c r="T398" s="59"/>
      <c r="X398" s="55">
        <f t="shared" si="158"/>
        <v>0</v>
      </c>
      <c r="Y398" s="55">
        <v>4</v>
      </c>
      <c r="Z398" s="55">
        <v>32</v>
      </c>
      <c r="AA398" s="55"/>
      <c r="AB398" s="55"/>
      <c r="AG398" t="str">
        <f t="shared" si="165"/>
        <v>St. George</v>
      </c>
      <c r="AH398" t="s">
        <v>2526</v>
      </c>
      <c r="AI398">
        <v>1</v>
      </c>
      <c r="AK398">
        <v>2</v>
      </c>
      <c r="AL398" s="95">
        <v>23</v>
      </c>
      <c r="AM398" s="97">
        <v>13</v>
      </c>
      <c r="AN398" s="97">
        <v>60</v>
      </c>
      <c r="AO398" s="100">
        <v>65130</v>
      </c>
      <c r="AP398" s="100">
        <f t="shared" si="156"/>
        <v>23013</v>
      </c>
      <c r="AQ398" t="s">
        <v>298</v>
      </c>
      <c r="AR398">
        <f t="shared" si="157"/>
        <v>2365130</v>
      </c>
      <c r="AS398" s="1">
        <v>1</v>
      </c>
      <c r="AU398" s="1"/>
      <c r="AW398" s="55">
        <v>36</v>
      </c>
      <c r="AX398" s="124"/>
    </row>
    <row r="399" spans="1:50" ht="13" hidden="1" customHeight="1" outlineLevel="1">
      <c r="A399" t="s">
        <v>1092</v>
      </c>
      <c r="B399" s="9" t="s">
        <v>2133</v>
      </c>
      <c r="C399" s="1">
        <f t="shared" si="159"/>
        <v>125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 t="shared" si="160"/>
        <v>0</v>
      </c>
      <c r="G399" s="1">
        <f t="shared" si="154"/>
        <v>71</v>
      </c>
      <c r="H399" s="2">
        <f t="shared" si="155"/>
        <v>0.56799999999999995</v>
      </c>
      <c r="I399" s="8"/>
      <c r="J399" s="2">
        <f t="shared" si="161"/>
        <v>0.216</v>
      </c>
      <c r="K399" s="2">
        <f t="shared" si="162"/>
        <v>0.78400000000000003</v>
      </c>
      <c r="L399" s="2">
        <f t="shared" si="163"/>
        <v>0</v>
      </c>
      <c r="M399" s="2">
        <f t="shared" si="164"/>
        <v>0</v>
      </c>
      <c r="N399" s="55">
        <v>27</v>
      </c>
      <c r="O399" s="55">
        <v>98</v>
      </c>
      <c r="T399" s="59"/>
      <c r="X399" s="55">
        <f t="shared" si="158"/>
        <v>0</v>
      </c>
      <c r="Y399" s="55">
        <v>0</v>
      </c>
      <c r="Z399" s="55">
        <v>0</v>
      </c>
      <c r="AA399" s="55"/>
      <c r="AB399" s="55"/>
      <c r="AG399" t="str">
        <f t="shared" si="165"/>
        <v>St. John</v>
      </c>
      <c r="AH399" t="s">
        <v>2510</v>
      </c>
      <c r="AI399">
        <v>2</v>
      </c>
      <c r="AK399">
        <v>2</v>
      </c>
      <c r="AL399" s="95">
        <v>23</v>
      </c>
      <c r="AM399" s="97">
        <v>3</v>
      </c>
      <c r="AN399" s="97">
        <v>285</v>
      </c>
      <c r="AO399" s="100">
        <v>65200</v>
      </c>
      <c r="AP399" s="100">
        <f t="shared" si="156"/>
        <v>23003</v>
      </c>
      <c r="AQ399" t="s">
        <v>15</v>
      </c>
      <c r="AR399">
        <f t="shared" si="157"/>
        <v>2365200</v>
      </c>
      <c r="AS399" s="1">
        <v>4</v>
      </c>
      <c r="AU399" s="1"/>
      <c r="AW399" s="55">
        <v>0</v>
      </c>
      <c r="AX399" s="124"/>
    </row>
    <row r="400" spans="1:50" ht="13" hidden="1" customHeight="1" outlineLevel="1">
      <c r="A400" t="s">
        <v>1299</v>
      </c>
      <c r="B400" s="9" t="s">
        <v>2133</v>
      </c>
      <c r="C400" s="1">
        <f t="shared" si="159"/>
        <v>76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 t="shared" si="160"/>
        <v>0</v>
      </c>
      <c r="G400" s="1">
        <f t="shared" si="154"/>
        <v>18</v>
      </c>
      <c r="H400" s="2">
        <f t="shared" si="155"/>
        <v>0.23684210526315788</v>
      </c>
      <c r="I400" s="8"/>
      <c r="J400" s="2">
        <f t="shared" si="161"/>
        <v>0.38157894736842107</v>
      </c>
      <c r="K400" s="2">
        <f t="shared" si="162"/>
        <v>0.61842105263157898</v>
      </c>
      <c r="L400" s="2">
        <f t="shared" si="163"/>
        <v>0</v>
      </c>
      <c r="M400" s="2">
        <f t="shared" si="164"/>
        <v>0</v>
      </c>
      <c r="N400" s="55">
        <v>29</v>
      </c>
      <c r="O400" s="55">
        <v>47</v>
      </c>
      <c r="T400" s="59"/>
      <c r="X400" s="55">
        <f t="shared" si="158"/>
        <v>0</v>
      </c>
      <c r="Y400" s="55">
        <v>0</v>
      </c>
      <c r="Z400" s="55">
        <v>0</v>
      </c>
      <c r="AA400" s="55"/>
      <c r="AB400" s="55"/>
      <c r="AG400" t="str">
        <f t="shared" si="165"/>
        <v>Sandy River</v>
      </c>
      <c r="AH400" t="s">
        <v>2389</v>
      </c>
      <c r="AI400">
        <v>2</v>
      </c>
      <c r="AK400">
        <v>2</v>
      </c>
      <c r="AL400" s="95">
        <v>23</v>
      </c>
      <c r="AM400" s="97">
        <v>7</v>
      </c>
      <c r="AN400" s="97">
        <v>85</v>
      </c>
      <c r="AO400" s="100">
        <v>65655</v>
      </c>
      <c r="AP400" s="100">
        <f t="shared" si="156"/>
        <v>23007</v>
      </c>
      <c r="AQ400" t="s">
        <v>15</v>
      </c>
      <c r="AR400">
        <f t="shared" si="157"/>
        <v>2365655</v>
      </c>
      <c r="AS400" s="1">
        <v>4</v>
      </c>
      <c r="AU400" s="1"/>
      <c r="AW400" s="55">
        <v>0</v>
      </c>
      <c r="AX400" s="124"/>
    </row>
    <row r="401" spans="1:50" ht="13" hidden="1" customHeight="1" outlineLevel="1">
      <c r="A401" t="s">
        <v>1479</v>
      </c>
      <c r="B401" s="9" t="s">
        <v>2133</v>
      </c>
      <c r="C401" s="1">
        <f t="shared" si="159"/>
        <v>7313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 t="shared" si="160"/>
        <v>0</v>
      </c>
      <c r="G401" s="1">
        <f t="shared" si="154"/>
        <v>2982</v>
      </c>
      <c r="H401" s="2">
        <f t="shared" si="155"/>
        <v>0.40776699029126212</v>
      </c>
      <c r="I401" s="8"/>
      <c r="J401" s="2">
        <f t="shared" si="161"/>
        <v>0.29604813346095993</v>
      </c>
      <c r="K401" s="2">
        <f t="shared" si="162"/>
        <v>0.7038151237522221</v>
      </c>
      <c r="L401" s="2">
        <f t="shared" si="163"/>
        <v>0</v>
      </c>
      <c r="M401" s="2">
        <f t="shared" si="164"/>
        <v>1.3674278681796714E-4</v>
      </c>
      <c r="N401" s="55">
        <v>2165</v>
      </c>
      <c r="O401" s="55">
        <v>5147</v>
      </c>
      <c r="T401" s="59"/>
      <c r="X401" s="55">
        <f t="shared" si="158"/>
        <v>0</v>
      </c>
      <c r="Y401" s="55">
        <v>1</v>
      </c>
      <c r="Z401" s="55">
        <v>0</v>
      </c>
      <c r="AA401" s="55"/>
      <c r="AB401" s="55"/>
      <c r="AG401" t="str">
        <f t="shared" si="165"/>
        <v>Sanford</v>
      </c>
      <c r="AH401" t="s">
        <v>740</v>
      </c>
      <c r="AI401">
        <v>1</v>
      </c>
      <c r="AK401">
        <v>2</v>
      </c>
      <c r="AL401" s="95">
        <v>23</v>
      </c>
      <c r="AM401" s="97">
        <v>31</v>
      </c>
      <c r="AN401" s="97">
        <v>115</v>
      </c>
      <c r="AO401" s="100">
        <v>65760</v>
      </c>
      <c r="AP401" s="100">
        <f t="shared" si="156"/>
        <v>23031</v>
      </c>
      <c r="AQ401" t="s">
        <v>298</v>
      </c>
      <c r="AR401">
        <f t="shared" si="157"/>
        <v>2365760</v>
      </c>
      <c r="AS401" s="1">
        <v>170</v>
      </c>
      <c r="AU401" s="1"/>
      <c r="AW401" s="55">
        <v>1</v>
      </c>
      <c r="AX401" s="124"/>
    </row>
    <row r="402" spans="1:50" ht="13" hidden="1" customHeight="1" outlineLevel="1">
      <c r="A402" t="s">
        <v>185</v>
      </c>
      <c r="B402" s="9" t="s">
        <v>2133</v>
      </c>
      <c r="C402" s="1">
        <f t="shared" si="159"/>
        <v>590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 t="shared" si="160"/>
        <v>0</v>
      </c>
      <c r="G402" s="1">
        <f t="shared" si="154"/>
        <v>313</v>
      </c>
      <c r="H402" s="2">
        <f t="shared" si="155"/>
        <v>0.53050847457627115</v>
      </c>
      <c r="I402" s="8"/>
      <c r="J402" s="2">
        <f t="shared" si="161"/>
        <v>0.23389830508474577</v>
      </c>
      <c r="K402" s="2">
        <f t="shared" si="162"/>
        <v>0.764406779661017</v>
      </c>
      <c r="L402" s="2">
        <f t="shared" si="163"/>
        <v>0</v>
      </c>
      <c r="M402" s="2">
        <f t="shared" si="164"/>
        <v>1.6949152542372614E-3</v>
      </c>
      <c r="N402" s="55">
        <v>138</v>
      </c>
      <c r="O402" s="55">
        <v>451</v>
      </c>
      <c r="T402" s="59"/>
      <c r="X402" s="55">
        <f t="shared" si="158"/>
        <v>0</v>
      </c>
      <c r="Y402" s="55">
        <v>1</v>
      </c>
      <c r="Z402" s="55">
        <v>0</v>
      </c>
      <c r="AA402" s="55"/>
      <c r="AB402" s="55"/>
      <c r="AG402" t="str">
        <f t="shared" si="165"/>
        <v>Sangerville</v>
      </c>
      <c r="AH402" t="s">
        <v>661</v>
      </c>
      <c r="AI402">
        <v>2</v>
      </c>
      <c r="AK402">
        <v>2</v>
      </c>
      <c r="AL402" s="95">
        <v>23</v>
      </c>
      <c r="AM402" s="97">
        <v>21</v>
      </c>
      <c r="AN402" s="97">
        <v>80</v>
      </c>
      <c r="AO402" s="100">
        <v>65865</v>
      </c>
      <c r="AP402" s="100">
        <f t="shared" si="156"/>
        <v>23021</v>
      </c>
      <c r="AQ402" t="s">
        <v>298</v>
      </c>
      <c r="AR402">
        <f t="shared" si="157"/>
        <v>2365865</v>
      </c>
      <c r="AS402" s="1">
        <v>21</v>
      </c>
      <c r="AU402" s="1"/>
      <c r="AW402" s="55">
        <v>1</v>
      </c>
      <c r="AX402" s="124"/>
    </row>
    <row r="403" spans="1:50" ht="13" hidden="1" customHeight="1" outlineLevel="1">
      <c r="A403" t="s">
        <v>240</v>
      </c>
      <c r="B403" s="9" t="s">
        <v>2133</v>
      </c>
      <c r="C403" s="1">
        <f t="shared" si="159"/>
        <v>10319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 t="shared" si="160"/>
        <v>0</v>
      </c>
      <c r="G403" s="1">
        <f t="shared" si="154"/>
        <v>4415</v>
      </c>
      <c r="H403" s="2">
        <f t="shared" si="155"/>
        <v>0.42785153600155051</v>
      </c>
      <c r="I403" s="8"/>
      <c r="J403" s="2">
        <f t="shared" si="161"/>
        <v>0.28588041476887294</v>
      </c>
      <c r="K403" s="2">
        <f t="shared" si="162"/>
        <v>0.71373195077042351</v>
      </c>
      <c r="L403" s="2">
        <f t="shared" si="163"/>
        <v>0</v>
      </c>
      <c r="M403" s="2">
        <f t="shared" si="164"/>
        <v>3.8763446070355645E-4</v>
      </c>
      <c r="N403" s="55">
        <v>2950</v>
      </c>
      <c r="O403" s="55">
        <v>7365</v>
      </c>
      <c r="T403" s="59"/>
      <c r="X403" s="55">
        <f t="shared" si="158"/>
        <v>0</v>
      </c>
      <c r="Y403" s="55">
        <v>4</v>
      </c>
      <c r="Z403" s="55">
        <v>0</v>
      </c>
      <c r="AA403" s="55"/>
      <c r="AB403" s="55"/>
      <c r="AG403" t="str">
        <f t="shared" si="165"/>
        <v>Scarborough</v>
      </c>
      <c r="AH403" t="s">
        <v>161</v>
      </c>
      <c r="AI403">
        <v>1</v>
      </c>
      <c r="AK403">
        <v>2</v>
      </c>
      <c r="AL403" s="95">
        <v>23</v>
      </c>
      <c r="AM403" s="97">
        <v>5</v>
      </c>
      <c r="AN403" s="97">
        <v>100</v>
      </c>
      <c r="AO403" s="100">
        <v>66145</v>
      </c>
      <c r="AP403" s="100">
        <f t="shared" si="156"/>
        <v>23005</v>
      </c>
      <c r="AQ403" t="s">
        <v>298</v>
      </c>
      <c r="AR403">
        <f t="shared" si="157"/>
        <v>2366145</v>
      </c>
      <c r="AS403" s="1">
        <v>168</v>
      </c>
      <c r="AU403" s="1"/>
      <c r="AW403" s="55">
        <v>4</v>
      </c>
      <c r="AX403" s="124"/>
    </row>
    <row r="404" spans="1:50" ht="13" hidden="1" customHeight="1" outlineLevel="1">
      <c r="A404" t="s">
        <v>243</v>
      </c>
      <c r="B404" s="9" t="s">
        <v>2133</v>
      </c>
      <c r="C404" s="1">
        <f t="shared" si="159"/>
        <v>635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 t="shared" si="160"/>
        <v>0</v>
      </c>
      <c r="G404" s="1">
        <f t="shared" si="154"/>
        <v>203</v>
      </c>
      <c r="H404" s="2">
        <f t="shared" si="155"/>
        <v>0.31968503937007875</v>
      </c>
      <c r="I404" s="8"/>
      <c r="J404" s="2">
        <f t="shared" si="161"/>
        <v>0.34015748031496063</v>
      </c>
      <c r="K404" s="2">
        <f t="shared" si="162"/>
        <v>0.65984251968503937</v>
      </c>
      <c r="L404" s="2">
        <f t="shared" si="163"/>
        <v>0</v>
      </c>
      <c r="M404" s="2">
        <f t="shared" si="164"/>
        <v>0</v>
      </c>
      <c r="N404" s="55">
        <v>216</v>
      </c>
      <c r="O404" s="55">
        <v>419</v>
      </c>
      <c r="T404" s="59"/>
      <c r="X404" s="55">
        <f t="shared" si="158"/>
        <v>0</v>
      </c>
      <c r="Y404" s="55">
        <v>0</v>
      </c>
      <c r="Z404" s="55">
        <v>0</v>
      </c>
      <c r="AA404" s="55"/>
      <c r="AB404" s="55"/>
      <c r="AG404" t="str">
        <f t="shared" si="165"/>
        <v>Searsmont</v>
      </c>
      <c r="AH404" t="s">
        <v>119</v>
      </c>
      <c r="AI404">
        <v>2</v>
      </c>
      <c r="AK404">
        <v>2</v>
      </c>
      <c r="AL404" s="95">
        <v>23</v>
      </c>
      <c r="AM404" s="97">
        <v>27</v>
      </c>
      <c r="AN404" s="97">
        <v>90</v>
      </c>
      <c r="AO404" s="100">
        <v>66565</v>
      </c>
      <c r="AP404" s="100">
        <f t="shared" si="156"/>
        <v>23027</v>
      </c>
      <c r="AQ404" t="s">
        <v>298</v>
      </c>
      <c r="AR404">
        <f t="shared" si="157"/>
        <v>2366565</v>
      </c>
      <c r="AS404" s="1">
        <v>14</v>
      </c>
      <c r="AU404" s="1"/>
      <c r="AW404" s="55">
        <v>0</v>
      </c>
      <c r="AX404" s="124"/>
    </row>
    <row r="405" spans="1:50" ht="13" hidden="1" customHeight="1" outlineLevel="1">
      <c r="A405" t="s">
        <v>545</v>
      </c>
      <c r="B405" s="9" t="s">
        <v>2133</v>
      </c>
      <c r="C405" s="1">
        <f t="shared" si="159"/>
        <v>1183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 t="shared" si="160"/>
        <v>0</v>
      </c>
      <c r="G405" s="1">
        <f t="shared" ref="G405:G471" si="166">IF(C405&gt;0,MAX(N405:P405)-LARGE(N405:P405,2),0)</f>
        <v>385</v>
      </c>
      <c r="H405" s="2">
        <f t="shared" ref="H405:H471" si="167">IF(C405&gt;0,G405/C405,0)</f>
        <v>0.32544378698224852</v>
      </c>
      <c r="I405" s="8"/>
      <c r="J405" s="2">
        <f t="shared" si="161"/>
        <v>0.33727810650887574</v>
      </c>
      <c r="K405" s="2">
        <f t="shared" si="162"/>
        <v>0.66272189349112431</v>
      </c>
      <c r="L405" s="2">
        <f t="shared" si="163"/>
        <v>0</v>
      </c>
      <c r="M405" s="2">
        <f t="shared" si="164"/>
        <v>0</v>
      </c>
      <c r="N405" s="55">
        <v>399</v>
      </c>
      <c r="O405" s="55">
        <v>784</v>
      </c>
      <c r="T405" s="59"/>
      <c r="X405" s="55">
        <f t="shared" si="158"/>
        <v>0</v>
      </c>
      <c r="Y405" s="55">
        <v>0</v>
      </c>
      <c r="Z405" s="55">
        <v>0</v>
      </c>
      <c r="AA405" s="55"/>
      <c r="AB405" s="55"/>
      <c r="AG405" t="str">
        <f t="shared" si="165"/>
        <v>Searsport</v>
      </c>
      <c r="AH405" t="s">
        <v>119</v>
      </c>
      <c r="AI405">
        <v>2</v>
      </c>
      <c r="AK405">
        <v>2</v>
      </c>
      <c r="AL405" s="95">
        <v>23</v>
      </c>
      <c r="AM405" s="97">
        <v>27</v>
      </c>
      <c r="AN405" s="97">
        <v>95</v>
      </c>
      <c r="AO405" s="100">
        <v>66635</v>
      </c>
      <c r="AP405" s="100">
        <f t="shared" si="156"/>
        <v>23027</v>
      </c>
      <c r="AQ405" t="s">
        <v>298</v>
      </c>
      <c r="AR405">
        <f t="shared" si="157"/>
        <v>2366635</v>
      </c>
      <c r="AS405" s="1">
        <v>31</v>
      </c>
      <c r="AU405" s="1"/>
      <c r="AW405" s="55">
        <v>0</v>
      </c>
      <c r="AX405" s="124"/>
    </row>
    <row r="406" spans="1:50" ht="13" hidden="1" customHeight="1" outlineLevel="1">
      <c r="A406" t="s">
        <v>59</v>
      </c>
      <c r="B406" s="9" t="s">
        <v>2133</v>
      </c>
      <c r="C406" s="1">
        <f t="shared" si="159"/>
        <v>904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 t="shared" si="160"/>
        <v>0</v>
      </c>
      <c r="G406" s="1">
        <f t="shared" si="166"/>
        <v>406</v>
      </c>
      <c r="H406" s="2">
        <f t="shared" si="167"/>
        <v>0.44911504424778759</v>
      </c>
      <c r="I406" s="8"/>
      <c r="J406" s="2">
        <f t="shared" si="161"/>
        <v>0.27544247787610621</v>
      </c>
      <c r="K406" s="2">
        <f t="shared" si="162"/>
        <v>0.72455752212389379</v>
      </c>
      <c r="L406" s="2">
        <f t="shared" si="163"/>
        <v>0</v>
      </c>
      <c r="M406" s="2">
        <f t="shared" si="164"/>
        <v>0</v>
      </c>
      <c r="N406" s="55">
        <v>249</v>
      </c>
      <c r="O406" s="55">
        <v>655</v>
      </c>
      <c r="T406" s="59"/>
      <c r="X406" s="55">
        <f t="shared" si="158"/>
        <v>0</v>
      </c>
      <c r="Y406" s="55">
        <v>0</v>
      </c>
      <c r="Z406" s="55">
        <v>0</v>
      </c>
      <c r="AA406" s="55"/>
      <c r="AB406" s="55"/>
      <c r="AG406" t="str">
        <f t="shared" si="165"/>
        <v>Sebago</v>
      </c>
      <c r="AH406" t="s">
        <v>161</v>
      </c>
      <c r="AI406">
        <v>1</v>
      </c>
      <c r="AK406">
        <v>2</v>
      </c>
      <c r="AL406" s="95">
        <v>23</v>
      </c>
      <c r="AM406" s="97">
        <v>5</v>
      </c>
      <c r="AN406" s="97">
        <v>105</v>
      </c>
      <c r="AO406" s="100">
        <v>66775</v>
      </c>
      <c r="AP406" s="100">
        <f t="shared" si="156"/>
        <v>23005</v>
      </c>
      <c r="AQ406" t="s">
        <v>298</v>
      </c>
      <c r="AR406">
        <f t="shared" si="157"/>
        <v>2366775</v>
      </c>
      <c r="AS406" s="1">
        <v>18</v>
      </c>
      <c r="AU406" s="1"/>
      <c r="AW406" s="55">
        <v>0</v>
      </c>
      <c r="AX406" s="124"/>
    </row>
    <row r="407" spans="1:50" ht="13" hidden="1" customHeight="1" outlineLevel="1">
      <c r="A407" t="s">
        <v>1477</v>
      </c>
      <c r="B407" s="9" t="s">
        <v>2133</v>
      </c>
      <c r="C407" s="1">
        <f t="shared" si="159"/>
        <v>331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 t="shared" si="160"/>
        <v>0</v>
      </c>
      <c r="G407" s="1">
        <f t="shared" si="166"/>
        <v>199</v>
      </c>
      <c r="H407" s="2">
        <f t="shared" si="167"/>
        <v>0.6012084592145015</v>
      </c>
      <c r="I407" s="8"/>
      <c r="J407" s="2">
        <f t="shared" si="161"/>
        <v>0.19939577039274925</v>
      </c>
      <c r="K407" s="2">
        <f t="shared" si="162"/>
        <v>0.80060422960725075</v>
      </c>
      <c r="L407" s="2">
        <f t="shared" si="163"/>
        <v>0</v>
      </c>
      <c r="M407" s="2">
        <f t="shared" si="164"/>
        <v>0</v>
      </c>
      <c r="N407" s="55">
        <v>66</v>
      </c>
      <c r="O407" s="55">
        <v>265</v>
      </c>
      <c r="T407" s="59"/>
      <c r="X407" s="55">
        <f t="shared" si="158"/>
        <v>0</v>
      </c>
      <c r="Y407" s="55">
        <v>0</v>
      </c>
      <c r="Z407" s="55">
        <v>0</v>
      </c>
      <c r="AA407" s="55"/>
      <c r="AB407" s="55"/>
      <c r="AG407" t="str">
        <f t="shared" si="165"/>
        <v>Sebec</v>
      </c>
      <c r="AH407" t="s">
        <v>661</v>
      </c>
      <c r="AI407">
        <v>2</v>
      </c>
      <c r="AK407">
        <v>2</v>
      </c>
      <c r="AL407" s="95">
        <v>23</v>
      </c>
      <c r="AM407" s="97">
        <v>21</v>
      </c>
      <c r="AN407" s="97">
        <v>85</v>
      </c>
      <c r="AO407" s="100">
        <v>66950</v>
      </c>
      <c r="AP407" s="100">
        <f t="shared" si="156"/>
        <v>23021</v>
      </c>
      <c r="AQ407" t="s">
        <v>298</v>
      </c>
      <c r="AR407">
        <f t="shared" si="157"/>
        <v>2366950</v>
      </c>
      <c r="AS407" s="1">
        <v>5</v>
      </c>
      <c r="AU407" s="1"/>
      <c r="AW407" s="55">
        <v>0</v>
      </c>
      <c r="AX407" s="124"/>
    </row>
    <row r="408" spans="1:50" ht="13" hidden="1" customHeight="1" outlineLevel="1">
      <c r="A408" t="s">
        <v>2413</v>
      </c>
      <c r="B408" s="9" t="s">
        <v>2133</v>
      </c>
      <c r="C408" s="1">
        <f t="shared" si="159"/>
        <v>26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 t="shared" si="160"/>
        <v>0</v>
      </c>
      <c r="G408" s="1">
        <f t="shared" si="166"/>
        <v>10</v>
      </c>
      <c r="H408" s="2">
        <f t="shared" si="167"/>
        <v>0.38461538461538464</v>
      </c>
      <c r="I408" s="8"/>
      <c r="J408" s="2">
        <f t="shared" si="161"/>
        <v>0.30769230769230771</v>
      </c>
      <c r="K408" s="2">
        <f t="shared" si="162"/>
        <v>0.69230769230769229</v>
      </c>
      <c r="L408" s="2">
        <f t="shared" si="163"/>
        <v>0</v>
      </c>
      <c r="M408" s="2">
        <f t="shared" si="164"/>
        <v>0</v>
      </c>
      <c r="N408" s="55">
        <v>8</v>
      </c>
      <c r="O408" s="55">
        <v>18</v>
      </c>
      <c r="T408" s="59"/>
      <c r="X408" s="55">
        <f t="shared" si="158"/>
        <v>0</v>
      </c>
      <c r="Y408" s="55">
        <v>0</v>
      </c>
      <c r="Z408" s="55">
        <v>0</v>
      </c>
      <c r="AA408" s="55"/>
      <c r="AB408" s="55"/>
      <c r="AG408" t="str">
        <f t="shared" si="165"/>
        <v>Seboeis</v>
      </c>
      <c r="AH408" t="s">
        <v>1379</v>
      </c>
      <c r="AI408">
        <v>2</v>
      </c>
      <c r="AK408">
        <v>2</v>
      </c>
      <c r="AL408" s="95">
        <v>23</v>
      </c>
      <c r="AM408" s="97">
        <v>19</v>
      </c>
      <c r="AN408" s="97">
        <v>275</v>
      </c>
      <c r="AO408" s="100">
        <v>67160</v>
      </c>
      <c r="AP408" s="100">
        <f t="shared" si="156"/>
        <v>23019</v>
      </c>
      <c r="AQ408" t="s">
        <v>15</v>
      </c>
      <c r="AR408">
        <f t="shared" si="157"/>
        <v>2367160</v>
      </c>
      <c r="AS408" s="1">
        <v>0</v>
      </c>
      <c r="AU408" s="1"/>
      <c r="AW408" s="55">
        <v>0</v>
      </c>
      <c r="AX408" s="124"/>
    </row>
    <row r="409" spans="1:50" ht="13" hidden="1" customHeight="1" outlineLevel="1">
      <c r="A409" t="s">
        <v>1412</v>
      </c>
      <c r="B409" s="9" t="s">
        <v>2133</v>
      </c>
      <c r="C409" s="1">
        <f t="shared" si="159"/>
        <v>586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 t="shared" si="160"/>
        <v>0</v>
      </c>
      <c r="G409" s="1">
        <f t="shared" si="166"/>
        <v>77</v>
      </c>
      <c r="H409" s="2">
        <f t="shared" si="167"/>
        <v>0.13139931740614336</v>
      </c>
      <c r="I409" s="8"/>
      <c r="J409" s="2">
        <f t="shared" si="161"/>
        <v>0.43344709897610922</v>
      </c>
      <c r="K409" s="2">
        <f t="shared" si="162"/>
        <v>0.56484641638225253</v>
      </c>
      <c r="L409" s="2">
        <f t="shared" si="163"/>
        <v>0</v>
      </c>
      <c r="M409" s="2">
        <f t="shared" si="164"/>
        <v>1.7064846416382506E-3</v>
      </c>
      <c r="N409" s="55">
        <v>254</v>
      </c>
      <c r="O409" s="55">
        <v>331</v>
      </c>
      <c r="T409" s="59"/>
      <c r="X409" s="55">
        <f t="shared" si="158"/>
        <v>0</v>
      </c>
      <c r="Y409" s="55">
        <v>1</v>
      </c>
      <c r="Z409" s="55">
        <v>0</v>
      </c>
      <c r="AA409" s="55"/>
      <c r="AB409" s="55"/>
      <c r="AG409" t="str">
        <f t="shared" si="165"/>
        <v>Sedgwick</v>
      </c>
      <c r="AH409" t="s">
        <v>12</v>
      </c>
      <c r="AI409">
        <v>2</v>
      </c>
      <c r="AK409">
        <v>2</v>
      </c>
      <c r="AL409" s="95">
        <v>23</v>
      </c>
      <c r="AM409" s="97">
        <v>9</v>
      </c>
      <c r="AN409" s="97">
        <v>130</v>
      </c>
      <c r="AO409" s="100">
        <v>67300</v>
      </c>
      <c r="AP409" s="100">
        <f t="shared" si="156"/>
        <v>23009</v>
      </c>
      <c r="AQ409" t="s">
        <v>298</v>
      </c>
      <c r="AR409">
        <f t="shared" si="157"/>
        <v>2367300</v>
      </c>
      <c r="AS409" s="1">
        <v>17</v>
      </c>
      <c r="AU409" s="1"/>
      <c r="AW409" s="55">
        <v>1</v>
      </c>
      <c r="AX409" s="124"/>
    </row>
    <row r="410" spans="1:50" ht="13" hidden="1" customHeight="1" outlineLevel="1">
      <c r="A410" t="s">
        <v>525</v>
      </c>
      <c r="B410" s="9" t="s">
        <v>2133</v>
      </c>
      <c r="C410" s="1">
        <f t="shared" si="159"/>
        <v>1191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 t="shared" si="160"/>
        <v>0</v>
      </c>
      <c r="G410" s="1">
        <f t="shared" si="166"/>
        <v>645</v>
      </c>
      <c r="H410" s="2">
        <f t="shared" si="167"/>
        <v>0.54156171284634758</v>
      </c>
      <c r="I410" s="8"/>
      <c r="J410" s="2">
        <f t="shared" si="161"/>
        <v>0.22921914357682618</v>
      </c>
      <c r="K410" s="2">
        <f t="shared" si="162"/>
        <v>0.77078085642317384</v>
      </c>
      <c r="L410" s="2">
        <f t="shared" si="163"/>
        <v>0</v>
      </c>
      <c r="M410" s="2">
        <f t="shared" si="164"/>
        <v>0</v>
      </c>
      <c r="N410" s="55">
        <v>273</v>
      </c>
      <c r="O410" s="55">
        <v>918</v>
      </c>
      <c r="T410" s="59"/>
      <c r="X410" s="55">
        <f t="shared" si="158"/>
        <v>0</v>
      </c>
      <c r="Y410" s="55">
        <v>0</v>
      </c>
      <c r="Z410" s="55">
        <v>0</v>
      </c>
      <c r="AA410" s="55"/>
      <c r="AB410" s="55"/>
      <c r="AG410" t="str">
        <f t="shared" si="165"/>
        <v>Shapleigh</v>
      </c>
      <c r="AH410" t="s">
        <v>740</v>
      </c>
      <c r="AI410">
        <v>1</v>
      </c>
      <c r="AK410">
        <v>2</v>
      </c>
      <c r="AL410" s="95">
        <v>23</v>
      </c>
      <c r="AM410" s="97">
        <v>31</v>
      </c>
      <c r="AN410" s="97">
        <v>120</v>
      </c>
      <c r="AO410" s="100">
        <v>67475</v>
      </c>
      <c r="AP410" s="100">
        <f t="shared" si="156"/>
        <v>23031</v>
      </c>
      <c r="AQ410" t="s">
        <v>298</v>
      </c>
      <c r="AR410">
        <f t="shared" si="157"/>
        <v>2367475</v>
      </c>
      <c r="AS410" s="1">
        <v>25</v>
      </c>
      <c r="AU410" s="1"/>
      <c r="AW410" s="55">
        <v>0</v>
      </c>
      <c r="AX410" s="124"/>
    </row>
    <row r="411" spans="1:50" ht="13" hidden="1" customHeight="1" outlineLevel="1">
      <c r="A411" t="s">
        <v>1100</v>
      </c>
      <c r="B411" s="9" t="s">
        <v>2133</v>
      </c>
      <c r="C411" s="1">
        <f t="shared" si="159"/>
        <v>534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 t="shared" si="160"/>
        <v>0</v>
      </c>
      <c r="G411" s="1">
        <f t="shared" si="166"/>
        <v>384</v>
      </c>
      <c r="H411" s="2">
        <f t="shared" si="167"/>
        <v>0.7191011235955056</v>
      </c>
      <c r="I411" s="8"/>
      <c r="J411" s="2">
        <f t="shared" si="161"/>
        <v>0.1404494382022472</v>
      </c>
      <c r="K411" s="2">
        <f t="shared" si="162"/>
        <v>0.8595505617977528</v>
      </c>
      <c r="L411" s="2">
        <f t="shared" si="163"/>
        <v>0</v>
      </c>
      <c r="M411" s="2">
        <f t="shared" si="164"/>
        <v>0</v>
      </c>
      <c r="N411" s="55">
        <v>75</v>
      </c>
      <c r="O411" s="55">
        <v>459</v>
      </c>
      <c r="T411" s="59"/>
      <c r="X411" s="55">
        <f t="shared" si="158"/>
        <v>0</v>
      </c>
      <c r="Y411" s="55">
        <v>0</v>
      </c>
      <c r="Z411" s="55">
        <v>0</v>
      </c>
      <c r="AA411" s="55"/>
      <c r="AB411" s="55"/>
      <c r="AG411" t="str">
        <f t="shared" si="165"/>
        <v>Sherman</v>
      </c>
      <c r="AH411" t="s">
        <v>2510</v>
      </c>
      <c r="AI411">
        <v>2</v>
      </c>
      <c r="AK411">
        <v>2</v>
      </c>
      <c r="AL411" s="95">
        <v>23</v>
      </c>
      <c r="AM411" s="97">
        <v>3</v>
      </c>
      <c r="AN411" s="97">
        <v>290</v>
      </c>
      <c r="AO411" s="100">
        <v>67790</v>
      </c>
      <c r="AP411" s="100">
        <f t="shared" si="156"/>
        <v>23003</v>
      </c>
      <c r="AQ411" t="s">
        <v>298</v>
      </c>
      <c r="AR411">
        <f t="shared" si="157"/>
        <v>2367790</v>
      </c>
      <c r="AS411" s="1">
        <v>20</v>
      </c>
      <c r="AU411" s="1"/>
      <c r="AW411" s="55">
        <v>0</v>
      </c>
      <c r="AX411" s="124"/>
    </row>
    <row r="412" spans="1:50" ht="13" hidden="1" customHeight="1" outlineLevel="1">
      <c r="A412" t="s">
        <v>2421</v>
      </c>
      <c r="B412" s="9" t="s">
        <v>2133</v>
      </c>
      <c r="C412" s="1">
        <f t="shared" si="159"/>
        <v>130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 t="shared" si="160"/>
        <v>0</v>
      </c>
      <c r="G412" s="1">
        <f t="shared" si="166"/>
        <v>92</v>
      </c>
      <c r="H412" s="2">
        <f t="shared" si="167"/>
        <v>0.70769230769230773</v>
      </c>
      <c r="I412" s="8"/>
      <c r="J412" s="2">
        <f t="shared" si="161"/>
        <v>0.14615384615384616</v>
      </c>
      <c r="K412" s="2">
        <f t="shared" si="162"/>
        <v>0.85384615384615381</v>
      </c>
      <c r="L412" s="2">
        <f t="shared" si="163"/>
        <v>0</v>
      </c>
      <c r="M412" s="2">
        <f t="shared" si="164"/>
        <v>0</v>
      </c>
      <c r="N412" s="55">
        <v>19</v>
      </c>
      <c r="O412" s="55">
        <v>111</v>
      </c>
      <c r="T412" s="59"/>
      <c r="X412" s="55">
        <f t="shared" si="158"/>
        <v>0</v>
      </c>
      <c r="Y412" s="55">
        <v>0</v>
      </c>
      <c r="Z412" s="55">
        <v>0</v>
      </c>
      <c r="AA412" s="55"/>
      <c r="AB412" s="55"/>
      <c r="AG412" t="str">
        <f t="shared" si="165"/>
        <v>Shirley</v>
      </c>
      <c r="AH412" t="s">
        <v>661</v>
      </c>
      <c r="AI412">
        <v>2</v>
      </c>
      <c r="AK412">
        <v>2</v>
      </c>
      <c r="AL412" s="95">
        <v>23</v>
      </c>
      <c r="AM412" s="97">
        <v>21</v>
      </c>
      <c r="AN412" s="97">
        <v>90</v>
      </c>
      <c r="AO412" s="100">
        <v>68140</v>
      </c>
      <c r="AP412" s="100">
        <f t="shared" si="156"/>
        <v>23021</v>
      </c>
      <c r="AQ412" t="s">
        <v>298</v>
      </c>
      <c r="AR412">
        <f t="shared" si="157"/>
        <v>2368140</v>
      </c>
      <c r="AS412" s="1">
        <v>4</v>
      </c>
      <c r="AU412" s="1"/>
      <c r="AW412" s="55">
        <v>0</v>
      </c>
      <c r="AX412" s="124"/>
    </row>
    <row r="413" spans="1:50" ht="13" hidden="1" customHeight="1" outlineLevel="1">
      <c r="A413" t="s">
        <v>1331</v>
      </c>
      <c r="B413" s="9" t="s">
        <v>2133</v>
      </c>
      <c r="C413" s="1">
        <f t="shared" si="159"/>
        <v>2187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 t="shared" si="160"/>
        <v>0</v>
      </c>
      <c r="G413" s="1">
        <f t="shared" si="166"/>
        <v>1115</v>
      </c>
      <c r="H413" s="2">
        <f t="shared" si="167"/>
        <v>0.50983081847279377</v>
      </c>
      <c r="I413" s="8"/>
      <c r="J413" s="2">
        <f t="shared" si="161"/>
        <v>0.24508459076360312</v>
      </c>
      <c r="K413" s="2">
        <f t="shared" si="162"/>
        <v>0.75491540923639688</v>
      </c>
      <c r="L413" s="2">
        <f t="shared" si="163"/>
        <v>0</v>
      </c>
      <c r="M413" s="2">
        <f t="shared" si="164"/>
        <v>0</v>
      </c>
      <c r="N413" s="55">
        <v>536</v>
      </c>
      <c r="O413" s="55">
        <v>1651</v>
      </c>
      <c r="T413" s="59"/>
      <c r="X413" s="55">
        <f t="shared" si="158"/>
        <v>0</v>
      </c>
      <c r="Y413" s="55">
        <v>0</v>
      </c>
      <c r="Z413" s="55">
        <v>0</v>
      </c>
      <c r="AA413" s="55"/>
      <c r="AB413" s="55"/>
      <c r="AG413" t="str">
        <f t="shared" si="165"/>
        <v>Sidney</v>
      </c>
      <c r="AH413" t="s">
        <v>270</v>
      </c>
      <c r="AI413">
        <v>2</v>
      </c>
      <c r="AK413">
        <v>2</v>
      </c>
      <c r="AL413" s="95">
        <v>23</v>
      </c>
      <c r="AM413" s="97">
        <v>11</v>
      </c>
      <c r="AN413" s="97">
        <v>105</v>
      </c>
      <c r="AO413" s="100">
        <v>68385</v>
      </c>
      <c r="AP413" s="100">
        <f t="shared" si="156"/>
        <v>23011</v>
      </c>
      <c r="AQ413" t="s">
        <v>298</v>
      </c>
      <c r="AR413">
        <f t="shared" si="157"/>
        <v>2368385</v>
      </c>
      <c r="AS413" s="1">
        <v>45</v>
      </c>
      <c r="AU413" s="1"/>
      <c r="AW413" s="55">
        <v>0</v>
      </c>
      <c r="AX413" s="124"/>
    </row>
    <row r="414" spans="1:50" ht="13" hidden="1" customHeight="1" outlineLevel="1">
      <c r="A414" t="s">
        <v>72</v>
      </c>
      <c r="B414" s="9" t="s">
        <v>2133</v>
      </c>
      <c r="C414" s="1">
        <f t="shared" si="159"/>
        <v>3409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 t="shared" si="160"/>
        <v>0</v>
      </c>
      <c r="G414" s="1">
        <f t="shared" si="166"/>
        <v>1321</v>
      </c>
      <c r="H414" s="2">
        <f t="shared" si="167"/>
        <v>0.38750366676444703</v>
      </c>
      <c r="I414" s="8"/>
      <c r="J414" s="2">
        <f t="shared" si="161"/>
        <v>0.30624816661777648</v>
      </c>
      <c r="K414" s="2">
        <f t="shared" si="162"/>
        <v>0.69375183338222357</v>
      </c>
      <c r="L414" s="2">
        <f t="shared" si="163"/>
        <v>0</v>
      </c>
      <c r="M414" s="2">
        <f t="shared" si="164"/>
        <v>-1.1102230246251565E-16</v>
      </c>
      <c r="N414" s="55">
        <v>1044</v>
      </c>
      <c r="O414" s="55">
        <v>2365</v>
      </c>
      <c r="T414" s="59"/>
      <c r="X414" s="55">
        <f t="shared" si="158"/>
        <v>0</v>
      </c>
      <c r="Y414" s="55">
        <v>0</v>
      </c>
      <c r="Z414" s="55">
        <v>0</v>
      </c>
      <c r="AA414" s="55"/>
      <c r="AB414" s="55"/>
      <c r="AG414" t="str">
        <f t="shared" si="165"/>
        <v>Skowhegan</v>
      </c>
      <c r="AH414" t="s">
        <v>1816</v>
      </c>
      <c r="AI414">
        <v>2</v>
      </c>
      <c r="AK414">
        <v>2</v>
      </c>
      <c r="AL414" s="95">
        <v>23</v>
      </c>
      <c r="AM414" s="97">
        <v>25</v>
      </c>
      <c r="AN414" s="97">
        <v>140</v>
      </c>
      <c r="AO414" s="100">
        <v>68910</v>
      </c>
      <c r="AP414" s="100">
        <f t="shared" si="156"/>
        <v>23025</v>
      </c>
      <c r="AQ414" t="s">
        <v>298</v>
      </c>
      <c r="AR414">
        <f t="shared" si="157"/>
        <v>2368910</v>
      </c>
      <c r="AS414" s="1">
        <v>112</v>
      </c>
      <c r="AU414" s="1"/>
      <c r="AW414" s="55">
        <v>0</v>
      </c>
      <c r="AX414" s="124"/>
    </row>
    <row r="415" spans="1:50" ht="13" hidden="1" customHeight="1" outlineLevel="1">
      <c r="A415" t="s">
        <v>1025</v>
      </c>
      <c r="B415" s="9" t="s">
        <v>2133</v>
      </c>
      <c r="C415" s="1">
        <f t="shared" si="159"/>
        <v>510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 t="shared" si="160"/>
        <v>0</v>
      </c>
      <c r="G415" s="1">
        <f t="shared" si="166"/>
        <v>226</v>
      </c>
      <c r="H415" s="2">
        <f t="shared" si="167"/>
        <v>0.44313725490196076</v>
      </c>
      <c r="I415" s="8"/>
      <c r="J415" s="2">
        <f t="shared" si="161"/>
        <v>0.27843137254901962</v>
      </c>
      <c r="K415" s="2">
        <f t="shared" si="162"/>
        <v>0.72156862745098038</v>
      </c>
      <c r="L415" s="2">
        <f t="shared" si="163"/>
        <v>0</v>
      </c>
      <c r="M415" s="2">
        <f t="shared" si="164"/>
        <v>0</v>
      </c>
      <c r="N415" s="55">
        <v>142</v>
      </c>
      <c r="O415" s="55">
        <v>368</v>
      </c>
      <c r="T415" s="59"/>
      <c r="X415" s="55">
        <f t="shared" si="158"/>
        <v>0</v>
      </c>
      <c r="Y415" s="55">
        <v>0</v>
      </c>
      <c r="Z415" s="55">
        <v>0</v>
      </c>
      <c r="AA415" s="55"/>
      <c r="AB415" s="55"/>
      <c r="AG415" t="str">
        <f t="shared" si="165"/>
        <v>Smithfield</v>
      </c>
      <c r="AH415" t="s">
        <v>1816</v>
      </c>
      <c r="AI415">
        <v>2</v>
      </c>
      <c r="AK415">
        <v>2</v>
      </c>
      <c r="AL415" s="95">
        <v>23</v>
      </c>
      <c r="AM415" s="97">
        <v>25</v>
      </c>
      <c r="AN415" s="97">
        <v>145</v>
      </c>
      <c r="AO415" s="100">
        <v>69155</v>
      </c>
      <c r="AP415" s="100">
        <f t="shared" si="156"/>
        <v>23025</v>
      </c>
      <c r="AQ415" t="s">
        <v>298</v>
      </c>
      <c r="AR415">
        <f t="shared" si="157"/>
        <v>2369155</v>
      </c>
      <c r="AS415" s="1">
        <v>8</v>
      </c>
      <c r="AU415" s="1"/>
      <c r="AW415" s="55">
        <v>0</v>
      </c>
      <c r="AX415" s="124"/>
    </row>
    <row r="416" spans="1:50" ht="13" hidden="1" customHeight="1" outlineLevel="1">
      <c r="A416" t="s">
        <v>441</v>
      </c>
      <c r="B416" s="9" t="s">
        <v>2133</v>
      </c>
      <c r="C416" s="1">
        <f t="shared" si="159"/>
        <v>107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 t="shared" si="160"/>
        <v>0</v>
      </c>
      <c r="G416" s="1">
        <f t="shared" si="166"/>
        <v>67</v>
      </c>
      <c r="H416" s="2">
        <f t="shared" si="167"/>
        <v>0.62616822429906538</v>
      </c>
      <c r="I416" s="8"/>
      <c r="J416" s="2">
        <f t="shared" si="161"/>
        <v>0.18691588785046728</v>
      </c>
      <c r="K416" s="2">
        <f t="shared" si="162"/>
        <v>0.81308411214953269</v>
      </c>
      <c r="L416" s="2">
        <f t="shared" si="163"/>
        <v>0</v>
      </c>
      <c r="M416" s="2">
        <f t="shared" si="164"/>
        <v>0</v>
      </c>
      <c r="N416" s="55">
        <v>20</v>
      </c>
      <c r="O416" s="55">
        <v>87</v>
      </c>
      <c r="T416" s="59"/>
      <c r="X416" s="55">
        <f t="shared" si="158"/>
        <v>0</v>
      </c>
      <c r="Y416" s="55">
        <v>0</v>
      </c>
      <c r="Z416" s="55">
        <v>0</v>
      </c>
      <c r="AA416" s="55"/>
      <c r="AB416" s="55"/>
      <c r="AG416" t="str">
        <f t="shared" si="165"/>
        <v>Smyrna</v>
      </c>
      <c r="AH416" t="s">
        <v>2510</v>
      </c>
      <c r="AI416">
        <v>2</v>
      </c>
      <c r="AK416">
        <v>2</v>
      </c>
      <c r="AL416" s="95">
        <v>23</v>
      </c>
      <c r="AM416" s="97">
        <v>3</v>
      </c>
      <c r="AN416" s="97">
        <v>295</v>
      </c>
      <c r="AO416" s="100">
        <v>69260</v>
      </c>
      <c r="AP416" s="100">
        <f t="shared" si="156"/>
        <v>23003</v>
      </c>
      <c r="AQ416" t="s">
        <v>298</v>
      </c>
      <c r="AR416">
        <f t="shared" si="157"/>
        <v>2369260</v>
      </c>
      <c r="AS416" s="1">
        <v>4</v>
      </c>
      <c r="AU416" s="1"/>
      <c r="AW416" s="55">
        <v>0</v>
      </c>
      <c r="AX416" s="124"/>
    </row>
    <row r="417" spans="1:50" ht="13" hidden="1" customHeight="1" outlineLevel="1">
      <c r="A417" s="9" t="s">
        <v>442</v>
      </c>
      <c r="B417" s="9" t="s">
        <v>2133</v>
      </c>
      <c r="C417" s="1">
        <f t="shared" si="159"/>
        <v>519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 t="shared" si="160"/>
        <v>0</v>
      </c>
      <c r="G417" s="1">
        <f t="shared" si="166"/>
        <v>181</v>
      </c>
      <c r="H417" s="2">
        <f t="shared" si="167"/>
        <v>0.34874759152215801</v>
      </c>
      <c r="I417" s="8"/>
      <c r="J417" s="2">
        <f t="shared" si="161"/>
        <v>0.32562620423892102</v>
      </c>
      <c r="K417" s="2">
        <f t="shared" si="162"/>
        <v>0.67437379576107903</v>
      </c>
      <c r="L417" s="2">
        <f t="shared" si="163"/>
        <v>0</v>
      </c>
      <c r="M417" s="2">
        <f t="shared" si="164"/>
        <v>-1.1102230246251565E-16</v>
      </c>
      <c r="N417" s="55">
        <v>169</v>
      </c>
      <c r="O417" s="55">
        <v>350</v>
      </c>
      <c r="T417" s="59"/>
      <c r="X417" s="55">
        <f t="shared" si="158"/>
        <v>0</v>
      </c>
      <c r="Y417" s="55">
        <v>0</v>
      </c>
      <c r="Z417" s="55">
        <v>0</v>
      </c>
      <c r="AA417" s="55"/>
      <c r="AB417" s="55"/>
      <c r="AG417" t="str">
        <f t="shared" si="165"/>
        <v>Solon</v>
      </c>
      <c r="AH417" t="s">
        <v>1816</v>
      </c>
      <c r="AI417">
        <v>2</v>
      </c>
      <c r="AK417">
        <v>2</v>
      </c>
      <c r="AL417" s="95">
        <v>23</v>
      </c>
      <c r="AM417" s="97">
        <v>25</v>
      </c>
      <c r="AN417" s="97">
        <v>150</v>
      </c>
      <c r="AO417" s="100">
        <v>69505</v>
      </c>
      <c r="AP417" s="100">
        <f t="shared" si="156"/>
        <v>23025</v>
      </c>
      <c r="AQ417" t="s">
        <v>298</v>
      </c>
      <c r="AR417">
        <f t="shared" si="157"/>
        <v>2369505</v>
      </c>
      <c r="AS417" s="1">
        <v>12</v>
      </c>
      <c r="AU417" s="1"/>
      <c r="AW417" s="55">
        <v>0</v>
      </c>
      <c r="AX417" s="124"/>
    </row>
    <row r="418" spans="1:50" ht="13" hidden="1" customHeight="1" outlineLevel="1">
      <c r="A418" t="s">
        <v>784</v>
      </c>
      <c r="B418" s="9" t="s">
        <v>2133</v>
      </c>
      <c r="C418" s="1">
        <f t="shared" si="159"/>
        <v>246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 t="shared" si="160"/>
        <v>0</v>
      </c>
      <c r="G418" s="1">
        <f t="shared" si="166"/>
        <v>98</v>
      </c>
      <c r="H418" s="2">
        <f t="shared" si="167"/>
        <v>0.3983739837398374</v>
      </c>
      <c r="I418" s="8"/>
      <c r="J418" s="2">
        <f t="shared" si="161"/>
        <v>0.30081300813008133</v>
      </c>
      <c r="K418" s="2">
        <f t="shared" si="162"/>
        <v>0.69918699186991873</v>
      </c>
      <c r="L418" s="2">
        <f t="shared" si="163"/>
        <v>0</v>
      </c>
      <c r="M418" s="2">
        <f t="shared" si="164"/>
        <v>0</v>
      </c>
      <c r="N418" s="55">
        <v>74</v>
      </c>
      <c r="O418" s="55">
        <v>172</v>
      </c>
      <c r="T418" s="59"/>
      <c r="X418" s="55">
        <f t="shared" si="158"/>
        <v>0</v>
      </c>
      <c r="Y418" s="55">
        <v>0</v>
      </c>
      <c r="Z418" s="55">
        <v>0</v>
      </c>
      <c r="AA418" s="55"/>
      <c r="AB418" s="55"/>
      <c r="AG418" t="str">
        <f t="shared" si="165"/>
        <v>Somerville</v>
      </c>
      <c r="AH418" t="s">
        <v>181</v>
      </c>
      <c r="AI418">
        <v>1</v>
      </c>
      <c r="AK418">
        <v>2</v>
      </c>
      <c r="AL418" s="95">
        <v>23</v>
      </c>
      <c r="AM418" s="97">
        <v>15</v>
      </c>
      <c r="AN418" s="97">
        <v>70</v>
      </c>
      <c r="AO418" s="100">
        <v>69645</v>
      </c>
      <c r="AP418" s="100">
        <f t="shared" si="156"/>
        <v>23015</v>
      </c>
      <c r="AQ418" t="s">
        <v>298</v>
      </c>
      <c r="AR418">
        <f t="shared" si="157"/>
        <v>2369645</v>
      </c>
      <c r="AS418" s="1">
        <v>10</v>
      </c>
      <c r="AU418" s="1"/>
      <c r="AW418" s="55">
        <v>0</v>
      </c>
      <c r="AX418" s="124"/>
    </row>
    <row r="419" spans="1:50" ht="13" hidden="1" customHeight="1" outlineLevel="1">
      <c r="A419" t="s">
        <v>796</v>
      </c>
      <c r="B419" s="9" t="s">
        <v>2133</v>
      </c>
      <c r="C419" s="1">
        <f t="shared" si="159"/>
        <v>188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 t="shared" si="160"/>
        <v>0</v>
      </c>
      <c r="G419" s="1">
        <f t="shared" si="166"/>
        <v>44</v>
      </c>
      <c r="H419" s="2">
        <f t="shared" si="167"/>
        <v>0.23404255319148937</v>
      </c>
      <c r="I419" s="8"/>
      <c r="J419" s="2">
        <f t="shared" si="161"/>
        <v>0.38297872340425532</v>
      </c>
      <c r="K419" s="2">
        <f t="shared" si="162"/>
        <v>0.61702127659574468</v>
      </c>
      <c r="L419" s="2">
        <f t="shared" si="163"/>
        <v>0</v>
      </c>
      <c r="M419" s="2">
        <f t="shared" si="164"/>
        <v>0</v>
      </c>
      <c r="N419" s="55">
        <v>72</v>
      </c>
      <c r="O419" s="55">
        <v>116</v>
      </c>
      <c r="T419" s="59"/>
      <c r="X419" s="55">
        <f t="shared" si="158"/>
        <v>0</v>
      </c>
      <c r="Y419" s="55">
        <v>0</v>
      </c>
      <c r="Z419" s="55">
        <v>0</v>
      </c>
      <c r="AA419" s="55"/>
      <c r="AB419" s="55"/>
      <c r="AG419" t="str">
        <f t="shared" si="165"/>
        <v>Sorrento</v>
      </c>
      <c r="AH419" t="s">
        <v>12</v>
      </c>
      <c r="AI419">
        <v>2</v>
      </c>
      <c r="AK419">
        <v>2</v>
      </c>
      <c r="AL419" s="95">
        <v>23</v>
      </c>
      <c r="AM419" s="97">
        <v>9</v>
      </c>
      <c r="AN419" s="97">
        <v>135</v>
      </c>
      <c r="AO419" s="100">
        <v>69750</v>
      </c>
      <c r="AP419" s="100">
        <f t="shared" si="156"/>
        <v>23009</v>
      </c>
      <c r="AQ419" t="s">
        <v>298</v>
      </c>
      <c r="AR419">
        <f t="shared" si="157"/>
        <v>2369750</v>
      </c>
      <c r="AS419" s="1">
        <v>2</v>
      </c>
      <c r="AU419" s="1"/>
      <c r="AW419" s="55">
        <v>0</v>
      </c>
      <c r="AX419" s="124"/>
    </row>
    <row r="420" spans="1:50" ht="13" hidden="1" customHeight="1" outlineLevel="1">
      <c r="A420" t="s">
        <v>1907</v>
      </c>
      <c r="B420" s="9" t="s">
        <v>2133</v>
      </c>
      <c r="C420" s="1">
        <f t="shared" si="159"/>
        <v>2933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 t="shared" si="160"/>
        <v>0</v>
      </c>
      <c r="G420" s="1">
        <f t="shared" si="166"/>
        <v>977</v>
      </c>
      <c r="H420" s="2">
        <f t="shared" si="167"/>
        <v>0.33310603477667916</v>
      </c>
      <c r="I420" s="8"/>
      <c r="J420" s="2">
        <f t="shared" si="161"/>
        <v>0.33344698261166039</v>
      </c>
      <c r="K420" s="2">
        <f t="shared" si="162"/>
        <v>0.66655301738833961</v>
      </c>
      <c r="L420" s="2">
        <f t="shared" si="163"/>
        <v>0</v>
      </c>
      <c r="M420" s="2">
        <f t="shared" si="164"/>
        <v>0</v>
      </c>
      <c r="N420" s="55">
        <v>978</v>
      </c>
      <c r="O420" s="55">
        <v>1955</v>
      </c>
      <c r="T420" s="59"/>
      <c r="X420" s="55">
        <f t="shared" si="158"/>
        <v>0</v>
      </c>
      <c r="Y420" s="55">
        <v>0</v>
      </c>
      <c r="Z420" s="55">
        <v>0</v>
      </c>
      <c r="AA420" s="55"/>
      <c r="AB420" s="55"/>
      <c r="AG420" t="str">
        <f t="shared" si="165"/>
        <v>South Berwick</v>
      </c>
      <c r="AH420" t="s">
        <v>740</v>
      </c>
      <c r="AI420">
        <v>1</v>
      </c>
      <c r="AK420">
        <v>2</v>
      </c>
      <c r="AL420" s="95">
        <v>23</v>
      </c>
      <c r="AM420" s="97">
        <v>31</v>
      </c>
      <c r="AN420" s="97">
        <v>125</v>
      </c>
      <c r="AO420" s="100">
        <v>70030</v>
      </c>
      <c r="AP420" s="100">
        <f t="shared" si="156"/>
        <v>23031</v>
      </c>
      <c r="AQ420" t="s">
        <v>298</v>
      </c>
      <c r="AR420">
        <f t="shared" si="157"/>
        <v>2370030</v>
      </c>
      <c r="AS420" s="1">
        <v>51</v>
      </c>
      <c r="AU420" s="1"/>
      <c r="AW420" s="55">
        <v>0</v>
      </c>
      <c r="AX420" s="124"/>
    </row>
    <row r="421" spans="1:50" ht="13" hidden="1" customHeight="1" outlineLevel="1">
      <c r="A421" t="s">
        <v>1915</v>
      </c>
      <c r="B421" s="9" t="s">
        <v>2133</v>
      </c>
      <c r="C421" s="1">
        <f t="shared" si="159"/>
        <v>538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 t="shared" si="160"/>
        <v>0</v>
      </c>
      <c r="G421" s="1">
        <f t="shared" si="166"/>
        <v>168</v>
      </c>
      <c r="H421" s="2">
        <f t="shared" si="167"/>
        <v>0.31226765799256506</v>
      </c>
      <c r="I421" s="8"/>
      <c r="J421" s="2">
        <f t="shared" si="161"/>
        <v>0.34386617100371747</v>
      </c>
      <c r="K421" s="2">
        <f t="shared" si="162"/>
        <v>0.65613382899628248</v>
      </c>
      <c r="L421" s="2">
        <f t="shared" si="163"/>
        <v>0</v>
      </c>
      <c r="M421" s="2">
        <f t="shared" si="164"/>
        <v>1.1102230246251565E-16</v>
      </c>
      <c r="N421" s="55">
        <v>185</v>
      </c>
      <c r="O421" s="55">
        <v>353</v>
      </c>
      <c r="T421" s="59"/>
      <c r="X421" s="55">
        <f t="shared" si="158"/>
        <v>0</v>
      </c>
      <c r="Y421" s="55">
        <v>0</v>
      </c>
      <c r="Z421" s="55">
        <v>0</v>
      </c>
      <c r="AA421" s="55"/>
      <c r="AB421" s="55"/>
      <c r="AG421" t="str">
        <f t="shared" si="165"/>
        <v>South Bristol</v>
      </c>
      <c r="AH421" t="s">
        <v>181</v>
      </c>
      <c r="AI421">
        <v>1</v>
      </c>
      <c r="AK421">
        <v>2</v>
      </c>
      <c r="AL421" s="95">
        <v>23</v>
      </c>
      <c r="AM421" s="97">
        <v>15</v>
      </c>
      <c r="AN421" s="97">
        <v>75</v>
      </c>
      <c r="AO421" s="100">
        <v>70240</v>
      </c>
      <c r="AP421" s="100">
        <f t="shared" si="156"/>
        <v>23015</v>
      </c>
      <c r="AQ421" t="s">
        <v>298</v>
      </c>
      <c r="AR421">
        <f t="shared" si="157"/>
        <v>2370240</v>
      </c>
      <c r="AS421" s="1">
        <v>8</v>
      </c>
      <c r="AU421" s="1"/>
      <c r="AW421" s="55">
        <v>0</v>
      </c>
      <c r="AX421" s="124"/>
    </row>
    <row r="422" spans="1:50" ht="13" hidden="1" customHeight="1" outlineLevel="1">
      <c r="A422" t="s">
        <v>811</v>
      </c>
      <c r="B422" s="9" t="s">
        <v>2133</v>
      </c>
      <c r="C422" s="1">
        <f t="shared" si="159"/>
        <v>12241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 t="shared" si="160"/>
        <v>0</v>
      </c>
      <c r="G422" s="1">
        <f t="shared" si="166"/>
        <v>1431</v>
      </c>
      <c r="H422" s="2">
        <f t="shared" si="167"/>
        <v>0.11690221387141574</v>
      </c>
      <c r="I422" s="8"/>
      <c r="J422" s="2">
        <f t="shared" si="161"/>
        <v>0.44146720039212484</v>
      </c>
      <c r="K422" s="2">
        <f t="shared" si="162"/>
        <v>0.55836941426354059</v>
      </c>
      <c r="L422" s="2">
        <f t="shared" si="163"/>
        <v>0</v>
      </c>
      <c r="M422" s="2">
        <f t="shared" si="164"/>
        <v>1.6338534433457674E-4</v>
      </c>
      <c r="N422" s="55">
        <v>5404</v>
      </c>
      <c r="O422" s="55">
        <v>6835</v>
      </c>
      <c r="T422" s="59"/>
      <c r="X422" s="55">
        <f t="shared" si="158"/>
        <v>0</v>
      </c>
      <c r="Y422" s="55">
        <v>2</v>
      </c>
      <c r="Z422" s="55">
        <v>0</v>
      </c>
      <c r="AA422" s="55"/>
      <c r="AB422" s="55"/>
      <c r="AG422" t="str">
        <f t="shared" si="165"/>
        <v>South Portland</v>
      </c>
      <c r="AH422" t="s">
        <v>161</v>
      </c>
      <c r="AI422">
        <v>1</v>
      </c>
      <c r="AK422">
        <v>2</v>
      </c>
      <c r="AL422" s="95">
        <v>23</v>
      </c>
      <c r="AM422" s="97">
        <v>5</v>
      </c>
      <c r="AN422" s="97">
        <v>110</v>
      </c>
      <c r="AO422" s="100">
        <v>71990</v>
      </c>
      <c r="AP422" s="100">
        <f t="shared" si="156"/>
        <v>23005</v>
      </c>
      <c r="AQ422" t="s">
        <v>1943</v>
      </c>
      <c r="AR422">
        <f t="shared" si="157"/>
        <v>2371990</v>
      </c>
      <c r="AS422" s="1">
        <v>228</v>
      </c>
      <c r="AU422" s="1"/>
      <c r="AW422" s="55">
        <v>2</v>
      </c>
      <c r="AX422" s="124"/>
    </row>
    <row r="423" spans="1:50" ht="13" hidden="1" customHeight="1" outlineLevel="1">
      <c r="A423" t="s">
        <v>1605</v>
      </c>
      <c r="B423" s="9" t="s">
        <v>2133</v>
      </c>
      <c r="C423" s="1">
        <f t="shared" si="159"/>
        <v>724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 t="shared" si="160"/>
        <v>0</v>
      </c>
      <c r="G423" s="1">
        <f t="shared" si="166"/>
        <v>246</v>
      </c>
      <c r="H423" s="2">
        <f t="shared" si="167"/>
        <v>0.3397790055248619</v>
      </c>
      <c r="I423" s="8"/>
      <c r="J423" s="2">
        <f t="shared" si="161"/>
        <v>0.33011049723756908</v>
      </c>
      <c r="K423" s="2">
        <f t="shared" si="162"/>
        <v>0.66988950276243098</v>
      </c>
      <c r="L423" s="2">
        <f t="shared" si="163"/>
        <v>0</v>
      </c>
      <c r="M423" s="2">
        <f t="shared" si="164"/>
        <v>0</v>
      </c>
      <c r="N423" s="55">
        <v>239</v>
      </c>
      <c r="O423" s="55">
        <v>485</v>
      </c>
      <c r="T423" s="59"/>
      <c r="X423" s="55">
        <f t="shared" si="158"/>
        <v>0</v>
      </c>
      <c r="Y423" s="55">
        <v>0</v>
      </c>
      <c r="Z423" s="55">
        <v>0</v>
      </c>
      <c r="AA423" s="55"/>
      <c r="AB423" s="55"/>
      <c r="AG423" t="str">
        <f t="shared" si="165"/>
        <v>South Thomaston</v>
      </c>
      <c r="AH423" t="s">
        <v>2526</v>
      </c>
      <c r="AI423">
        <v>1</v>
      </c>
      <c r="AK423">
        <v>2</v>
      </c>
      <c r="AL423" s="95">
        <v>23</v>
      </c>
      <c r="AM423" s="97">
        <v>13</v>
      </c>
      <c r="AN423" s="97">
        <v>65</v>
      </c>
      <c r="AO423" s="100">
        <v>72585</v>
      </c>
      <c r="AP423" s="100">
        <f t="shared" si="156"/>
        <v>23013</v>
      </c>
      <c r="AQ423" t="s">
        <v>298</v>
      </c>
      <c r="AR423">
        <f t="shared" si="157"/>
        <v>2372585</v>
      </c>
      <c r="AS423" s="1">
        <v>9</v>
      </c>
      <c r="AU423" s="1"/>
      <c r="AW423" s="55">
        <v>0</v>
      </c>
      <c r="AX423" s="124"/>
    </row>
    <row r="424" spans="1:50" ht="13" hidden="1" customHeight="1" outlineLevel="1">
      <c r="A424" t="s">
        <v>475</v>
      </c>
      <c r="B424" s="9" t="s">
        <v>2133</v>
      </c>
      <c r="C424" s="1">
        <f t="shared" si="159"/>
        <v>385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 t="shared" si="160"/>
        <v>0</v>
      </c>
      <c r="G424" s="1">
        <f t="shared" si="166"/>
        <v>191</v>
      </c>
      <c r="H424" s="2">
        <f t="shared" si="167"/>
        <v>0.4961038961038961</v>
      </c>
      <c r="I424" s="8"/>
      <c r="J424" s="2">
        <f t="shared" si="161"/>
        <v>0.25194805194805192</v>
      </c>
      <c r="K424" s="2">
        <f t="shared" si="162"/>
        <v>0.74805194805194808</v>
      </c>
      <c r="L424" s="2">
        <f t="shared" si="163"/>
        <v>0</v>
      </c>
      <c r="M424" s="2">
        <f t="shared" si="164"/>
        <v>0</v>
      </c>
      <c r="N424" s="55">
        <v>97</v>
      </c>
      <c r="O424" s="55">
        <v>288</v>
      </c>
      <c r="T424" s="59"/>
      <c r="X424" s="55">
        <f t="shared" si="158"/>
        <v>0</v>
      </c>
      <c r="Y424" s="55">
        <v>0</v>
      </c>
      <c r="Z424" s="55">
        <v>0</v>
      </c>
      <c r="AA424" s="55"/>
      <c r="AB424" s="55"/>
      <c r="AG424" t="str">
        <f t="shared" si="165"/>
        <v>Southport</v>
      </c>
      <c r="AH424" t="s">
        <v>181</v>
      </c>
      <c r="AI424">
        <v>1</v>
      </c>
      <c r="AK424">
        <v>2</v>
      </c>
      <c r="AL424" s="95">
        <v>23</v>
      </c>
      <c r="AM424" s="97">
        <v>15</v>
      </c>
      <c r="AN424" s="97">
        <v>80</v>
      </c>
      <c r="AO424" s="100">
        <v>71955</v>
      </c>
      <c r="AP424" s="100">
        <f t="shared" si="156"/>
        <v>23015</v>
      </c>
      <c r="AQ424" t="s">
        <v>298</v>
      </c>
      <c r="AR424">
        <f t="shared" si="157"/>
        <v>2371955</v>
      </c>
      <c r="AS424" s="1">
        <v>3</v>
      </c>
      <c r="AU424" s="1"/>
      <c r="AW424" s="55">
        <v>0</v>
      </c>
      <c r="AX424" s="124"/>
    </row>
    <row r="425" spans="1:50" ht="13" hidden="1" customHeight="1" outlineLevel="1">
      <c r="A425" t="s">
        <v>1969</v>
      </c>
      <c r="B425" s="9" t="s">
        <v>2133</v>
      </c>
      <c r="C425" s="1">
        <f t="shared" si="159"/>
        <v>849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 t="shared" si="160"/>
        <v>0</v>
      </c>
      <c r="G425" s="1">
        <f t="shared" si="166"/>
        <v>139</v>
      </c>
      <c r="H425" s="2">
        <f t="shared" si="167"/>
        <v>0.16372202591283863</v>
      </c>
      <c r="I425" s="8"/>
      <c r="J425" s="2">
        <f t="shared" si="161"/>
        <v>0.41813898704358066</v>
      </c>
      <c r="K425" s="2">
        <f t="shared" si="162"/>
        <v>0.58186101295641934</v>
      </c>
      <c r="L425" s="2">
        <f t="shared" si="163"/>
        <v>0</v>
      </c>
      <c r="M425" s="2">
        <f t="shared" si="164"/>
        <v>0</v>
      </c>
      <c r="N425" s="55">
        <v>355</v>
      </c>
      <c r="O425" s="55">
        <v>494</v>
      </c>
      <c r="T425" s="59"/>
      <c r="X425" s="55">
        <f t="shared" si="158"/>
        <v>0</v>
      </c>
      <c r="Y425" s="55">
        <v>0</v>
      </c>
      <c r="Z425" s="55">
        <v>0</v>
      </c>
      <c r="AA425" s="55"/>
      <c r="AB425" s="55"/>
      <c r="AG425" t="str">
        <f t="shared" si="165"/>
        <v>Southwest Harbor</v>
      </c>
      <c r="AH425" t="s">
        <v>12</v>
      </c>
      <c r="AI425">
        <v>2</v>
      </c>
      <c r="AK425">
        <v>2</v>
      </c>
      <c r="AL425" s="95">
        <v>23</v>
      </c>
      <c r="AM425" s="97">
        <v>9</v>
      </c>
      <c r="AN425" s="97">
        <v>140</v>
      </c>
      <c r="AO425" s="100">
        <v>72865</v>
      </c>
      <c r="AP425" s="100">
        <f t="shared" si="156"/>
        <v>23009</v>
      </c>
      <c r="AQ425" t="s">
        <v>298</v>
      </c>
      <c r="AR425">
        <f t="shared" si="157"/>
        <v>2372865</v>
      </c>
      <c r="AS425" s="1">
        <v>25</v>
      </c>
      <c r="AU425" s="1"/>
      <c r="AW425" s="55">
        <v>0</v>
      </c>
      <c r="AX425" s="124"/>
    </row>
    <row r="426" spans="1:50" ht="13" hidden="1" customHeight="1" outlineLevel="1">
      <c r="A426" t="s">
        <v>1288</v>
      </c>
      <c r="B426" s="9" t="s">
        <v>2133</v>
      </c>
      <c r="C426" s="1">
        <f t="shared" si="159"/>
        <v>154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 t="shared" si="160"/>
        <v>0</v>
      </c>
      <c r="G426" s="1">
        <f t="shared" si="166"/>
        <v>88</v>
      </c>
      <c r="H426" s="2">
        <f t="shared" si="167"/>
        <v>0.5714285714285714</v>
      </c>
      <c r="I426" s="8"/>
      <c r="J426" s="2">
        <f t="shared" si="161"/>
        <v>0.21428571428571427</v>
      </c>
      <c r="K426" s="2">
        <f t="shared" si="162"/>
        <v>0.7857142857142857</v>
      </c>
      <c r="L426" s="2">
        <f t="shared" si="163"/>
        <v>0</v>
      </c>
      <c r="M426" s="2">
        <f t="shared" si="164"/>
        <v>0</v>
      </c>
      <c r="N426" s="55">
        <v>33</v>
      </c>
      <c r="O426" s="55">
        <v>121</v>
      </c>
      <c r="T426" s="59"/>
      <c r="X426" s="55">
        <f t="shared" si="158"/>
        <v>0</v>
      </c>
      <c r="Y426" s="55">
        <v>0</v>
      </c>
      <c r="Z426" s="55">
        <v>0</v>
      </c>
      <c r="AA426" s="55"/>
      <c r="AB426" s="55"/>
      <c r="AG426" t="str">
        <f t="shared" si="165"/>
        <v>Springfield</v>
      </c>
      <c r="AH426" t="s">
        <v>1379</v>
      </c>
      <c r="AI426">
        <v>2</v>
      </c>
      <c r="AK426">
        <v>2</v>
      </c>
      <c r="AL426" s="95">
        <v>23</v>
      </c>
      <c r="AM426" s="97">
        <v>19</v>
      </c>
      <c r="AN426" s="97">
        <v>280</v>
      </c>
      <c r="AO426" s="100">
        <v>73250</v>
      </c>
      <c r="AP426" s="100">
        <f t="shared" si="156"/>
        <v>23019</v>
      </c>
      <c r="AQ426" t="s">
        <v>298</v>
      </c>
      <c r="AR426">
        <f t="shared" si="157"/>
        <v>2373250</v>
      </c>
      <c r="AS426" s="1">
        <v>6</v>
      </c>
      <c r="AU426" s="1"/>
      <c r="AW426" s="55">
        <v>0</v>
      </c>
      <c r="AX426" s="124"/>
    </row>
    <row r="427" spans="1:50" ht="13" hidden="1" customHeight="1" outlineLevel="1">
      <c r="A427" t="s">
        <v>1606</v>
      </c>
      <c r="B427" s="9" t="s">
        <v>2133</v>
      </c>
      <c r="C427" s="1">
        <f t="shared" si="159"/>
        <v>168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 t="shared" si="160"/>
        <v>0</v>
      </c>
      <c r="G427" s="1">
        <f t="shared" si="166"/>
        <v>104</v>
      </c>
      <c r="H427" s="2">
        <f t="shared" si="167"/>
        <v>0.61904761904761907</v>
      </c>
      <c r="I427" s="8"/>
      <c r="J427" s="2">
        <f t="shared" si="161"/>
        <v>0.19047619047619047</v>
      </c>
      <c r="K427" s="2">
        <f t="shared" si="162"/>
        <v>0.80952380952380953</v>
      </c>
      <c r="L427" s="2">
        <f t="shared" si="163"/>
        <v>0</v>
      </c>
      <c r="M427" s="2">
        <f t="shared" si="164"/>
        <v>0</v>
      </c>
      <c r="N427" s="55">
        <v>32</v>
      </c>
      <c r="O427" s="55">
        <v>136</v>
      </c>
      <c r="T427" s="59"/>
      <c r="X427" s="55">
        <f t="shared" si="158"/>
        <v>0</v>
      </c>
      <c r="Y427" s="55">
        <v>0</v>
      </c>
      <c r="Z427" s="55">
        <v>0</v>
      </c>
      <c r="AA427" s="55"/>
      <c r="AB427" s="55"/>
      <c r="AG427" t="str">
        <f t="shared" si="165"/>
        <v>Stacyville</v>
      </c>
      <c r="AH427" t="s">
        <v>1379</v>
      </c>
      <c r="AI427">
        <v>2</v>
      </c>
      <c r="AK427">
        <v>2</v>
      </c>
      <c r="AL427" s="95">
        <v>23</v>
      </c>
      <c r="AM427" s="97">
        <v>19</v>
      </c>
      <c r="AN427" s="97">
        <v>285</v>
      </c>
      <c r="AO427" s="100">
        <v>73600</v>
      </c>
      <c r="AP427" s="100">
        <f t="shared" si="156"/>
        <v>23019</v>
      </c>
      <c r="AQ427" t="s">
        <v>298</v>
      </c>
      <c r="AR427">
        <f t="shared" si="157"/>
        <v>2373600</v>
      </c>
      <c r="AS427" s="1">
        <v>10</v>
      </c>
      <c r="AU427" s="1"/>
      <c r="AW427" s="55">
        <v>0</v>
      </c>
      <c r="AX427" s="124"/>
    </row>
    <row r="428" spans="1:50" ht="13" hidden="1" customHeight="1" outlineLevel="1">
      <c r="A428" t="s">
        <v>1814</v>
      </c>
      <c r="B428" s="9" t="s">
        <v>2133</v>
      </c>
      <c r="C428" s="1">
        <f t="shared" si="159"/>
        <v>4338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 t="shared" si="160"/>
        <v>0</v>
      </c>
      <c r="G428" s="1">
        <f t="shared" si="166"/>
        <v>2148</v>
      </c>
      <c r="H428" s="2">
        <f t="shared" si="167"/>
        <v>0.49515905947441219</v>
      </c>
      <c r="I428" s="8"/>
      <c r="J428" s="2">
        <f t="shared" si="161"/>
        <v>0.25218994928538496</v>
      </c>
      <c r="K428" s="2">
        <f t="shared" si="162"/>
        <v>0.74734900875979715</v>
      </c>
      <c r="L428" s="2">
        <f t="shared" si="163"/>
        <v>0</v>
      </c>
      <c r="M428" s="2">
        <f t="shared" si="164"/>
        <v>4.6104195481788679E-4</v>
      </c>
      <c r="N428" s="55">
        <v>1094</v>
      </c>
      <c r="O428" s="55">
        <v>3242</v>
      </c>
      <c r="T428" s="59"/>
      <c r="X428" s="55">
        <f t="shared" si="158"/>
        <v>0</v>
      </c>
      <c r="Y428" s="55">
        <v>1</v>
      </c>
      <c r="Z428" s="55">
        <v>1</v>
      </c>
      <c r="AA428" s="55"/>
      <c r="AB428" s="55"/>
      <c r="AG428" t="str">
        <f t="shared" si="165"/>
        <v>Standish</v>
      </c>
      <c r="AH428" t="s">
        <v>161</v>
      </c>
      <c r="AI428">
        <v>1</v>
      </c>
      <c r="AK428">
        <v>2</v>
      </c>
      <c r="AL428" s="95">
        <v>23</v>
      </c>
      <c r="AM428" s="97">
        <v>5</v>
      </c>
      <c r="AN428" s="97">
        <v>115</v>
      </c>
      <c r="AO428" s="100">
        <v>73670</v>
      </c>
      <c r="AP428" s="100">
        <f t="shared" si="156"/>
        <v>23005</v>
      </c>
      <c r="AQ428" t="s">
        <v>298</v>
      </c>
      <c r="AR428">
        <f t="shared" si="157"/>
        <v>2373670</v>
      </c>
      <c r="AS428" s="1">
        <v>79</v>
      </c>
      <c r="AU428" s="1"/>
      <c r="AW428" s="55">
        <v>2</v>
      </c>
      <c r="AX428" s="124"/>
    </row>
    <row r="429" spans="1:50" ht="13" hidden="1" customHeight="1" outlineLevel="1">
      <c r="A429" t="s">
        <v>699</v>
      </c>
      <c r="B429" s="9" t="s">
        <v>2133</v>
      </c>
      <c r="C429" s="1">
        <f t="shared" si="159"/>
        <v>291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 t="shared" si="160"/>
        <v>0</v>
      </c>
      <c r="G429" s="1">
        <f t="shared" si="166"/>
        <v>73</v>
      </c>
      <c r="H429" s="2">
        <f t="shared" si="167"/>
        <v>0.25085910652920962</v>
      </c>
      <c r="I429" s="8"/>
      <c r="J429" s="2">
        <f t="shared" si="161"/>
        <v>0.37457044673539519</v>
      </c>
      <c r="K429" s="2">
        <f t="shared" si="162"/>
        <v>0.62542955326460481</v>
      </c>
      <c r="L429" s="2">
        <f t="shared" si="163"/>
        <v>0</v>
      </c>
      <c r="M429" s="2">
        <f t="shared" si="164"/>
        <v>0</v>
      </c>
      <c r="N429" s="55">
        <v>109</v>
      </c>
      <c r="O429" s="55">
        <v>182</v>
      </c>
      <c r="T429" s="59"/>
      <c r="X429" s="55">
        <f t="shared" si="158"/>
        <v>0</v>
      </c>
      <c r="Y429" s="55">
        <v>0</v>
      </c>
      <c r="Z429" s="55">
        <v>0</v>
      </c>
      <c r="AA429" s="55"/>
      <c r="AB429" s="55"/>
      <c r="AG429" t="str">
        <f t="shared" si="165"/>
        <v>Starks</v>
      </c>
      <c r="AH429" t="s">
        <v>1816</v>
      </c>
      <c r="AI429">
        <v>2</v>
      </c>
      <c r="AK429">
        <v>2</v>
      </c>
      <c r="AL429" s="95">
        <v>23</v>
      </c>
      <c r="AM429" s="97">
        <v>25</v>
      </c>
      <c r="AN429" s="97">
        <v>155</v>
      </c>
      <c r="AO429" s="100">
        <v>73845</v>
      </c>
      <c r="AP429" s="100">
        <f t="shared" si="156"/>
        <v>23025</v>
      </c>
      <c r="AQ429" t="s">
        <v>298</v>
      </c>
      <c r="AR429">
        <f t="shared" si="157"/>
        <v>2373845</v>
      </c>
      <c r="AS429" s="1">
        <v>5</v>
      </c>
      <c r="AU429" s="1"/>
      <c r="AW429" s="55">
        <v>0</v>
      </c>
      <c r="AX429" s="124"/>
    </row>
    <row r="430" spans="1:50" ht="13" hidden="1" customHeight="1" outlineLevel="1">
      <c r="A430" t="s">
        <v>40</v>
      </c>
      <c r="B430" s="9" t="s">
        <v>2133</v>
      </c>
      <c r="C430" s="1">
        <f t="shared" si="159"/>
        <v>555</v>
      </c>
      <c r="D430" s="7">
        <f>IF(N430&gt;0, RANK(N430,(N430:P430,Q430:AE430)),0)</f>
        <v>2</v>
      </c>
      <c r="E430" s="7">
        <f>IF(O430&gt;0,RANK(O430,(N430:P430,Q430:AE430)),0)</f>
        <v>1</v>
      </c>
      <c r="F430" s="7">
        <f t="shared" si="160"/>
        <v>0</v>
      </c>
      <c r="G430" s="1">
        <f t="shared" si="166"/>
        <v>345</v>
      </c>
      <c r="H430" s="2">
        <f t="shared" si="167"/>
        <v>0.6216216216216216</v>
      </c>
      <c r="I430" s="8"/>
      <c r="J430" s="2">
        <f t="shared" si="161"/>
        <v>0.1891891891891892</v>
      </c>
      <c r="K430" s="2">
        <f t="shared" si="162"/>
        <v>0.81081081081081086</v>
      </c>
      <c r="L430" s="2">
        <f t="shared" si="163"/>
        <v>0</v>
      </c>
      <c r="M430" s="2">
        <f t="shared" si="164"/>
        <v>-1.1102230246251565E-16</v>
      </c>
      <c r="N430" s="55">
        <v>105</v>
      </c>
      <c r="O430" s="55">
        <v>450</v>
      </c>
      <c r="T430" s="59"/>
      <c r="X430" s="55">
        <f t="shared" si="158"/>
        <v>0</v>
      </c>
      <c r="Y430" s="55">
        <v>0</v>
      </c>
      <c r="Z430" s="55">
        <v>0</v>
      </c>
      <c r="AA430" s="55"/>
      <c r="AB430" s="55"/>
      <c r="AG430" t="str">
        <f t="shared" si="165"/>
        <v>Stetson</v>
      </c>
      <c r="AH430" t="s">
        <v>1379</v>
      </c>
      <c r="AI430">
        <v>2</v>
      </c>
      <c r="AK430">
        <v>2</v>
      </c>
      <c r="AL430" s="95">
        <v>23</v>
      </c>
      <c r="AM430" s="97">
        <v>19</v>
      </c>
      <c r="AN430" s="97">
        <v>290</v>
      </c>
      <c r="AO430" s="100">
        <v>74055</v>
      </c>
      <c r="AP430" s="100">
        <f t="shared" si="156"/>
        <v>23019</v>
      </c>
      <c r="AQ430" t="s">
        <v>298</v>
      </c>
      <c r="AR430">
        <f t="shared" si="157"/>
        <v>2374055</v>
      </c>
      <c r="AS430" s="1">
        <v>7</v>
      </c>
      <c r="AU430" s="1"/>
      <c r="AW430" s="55">
        <v>0</v>
      </c>
      <c r="AX430" s="124"/>
    </row>
    <row r="431" spans="1:50" ht="13" hidden="1" customHeight="1" outlineLevel="1">
      <c r="A431" t="s">
        <v>266</v>
      </c>
      <c r="B431" s="9" t="s">
        <v>2133</v>
      </c>
      <c r="C431" s="1">
        <f t="shared" si="159"/>
        <v>478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 t="shared" si="160"/>
        <v>0</v>
      </c>
      <c r="G431" s="1">
        <f t="shared" si="166"/>
        <v>168</v>
      </c>
      <c r="H431" s="2">
        <f t="shared" si="167"/>
        <v>0.35146443514644349</v>
      </c>
      <c r="I431" s="8"/>
      <c r="J431" s="2">
        <f t="shared" si="161"/>
        <v>0.32426778242677823</v>
      </c>
      <c r="K431" s="2">
        <f t="shared" si="162"/>
        <v>0.67573221757322177</v>
      </c>
      <c r="L431" s="2">
        <f t="shared" si="163"/>
        <v>0</v>
      </c>
      <c r="M431" s="2">
        <f t="shared" si="164"/>
        <v>0</v>
      </c>
      <c r="N431" s="55">
        <v>155</v>
      </c>
      <c r="O431" s="55">
        <v>323</v>
      </c>
      <c r="T431" s="59"/>
      <c r="X431" s="55">
        <f t="shared" si="158"/>
        <v>0</v>
      </c>
      <c r="Y431" s="55">
        <v>0</v>
      </c>
      <c r="Z431" s="55">
        <v>0</v>
      </c>
      <c r="AA431" s="55"/>
      <c r="AB431" s="55"/>
      <c r="AG431" t="str">
        <f t="shared" si="165"/>
        <v>Steuben</v>
      </c>
      <c r="AH431" t="s">
        <v>1864</v>
      </c>
      <c r="AI431">
        <v>2</v>
      </c>
      <c r="AK431">
        <v>2</v>
      </c>
      <c r="AL431" s="95">
        <v>23</v>
      </c>
      <c r="AM431" s="97">
        <v>29</v>
      </c>
      <c r="AN431" s="97">
        <v>195</v>
      </c>
      <c r="AO431" s="100">
        <v>74125</v>
      </c>
      <c r="AP431" s="100">
        <f t="shared" si="156"/>
        <v>23029</v>
      </c>
      <c r="AQ431" t="s">
        <v>298</v>
      </c>
      <c r="AR431">
        <f t="shared" si="157"/>
        <v>2374125</v>
      </c>
      <c r="AS431" s="1">
        <v>35</v>
      </c>
      <c r="AU431" s="1"/>
      <c r="AW431" s="55">
        <v>0</v>
      </c>
      <c r="AX431" s="124"/>
    </row>
    <row r="432" spans="1:50" ht="13" hidden="1" customHeight="1" outlineLevel="1">
      <c r="A432" t="s">
        <v>265</v>
      </c>
      <c r="B432" s="9" t="s">
        <v>2133</v>
      </c>
      <c r="C432" s="1">
        <f t="shared" si="159"/>
        <v>133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 t="shared" si="160"/>
        <v>0</v>
      </c>
      <c r="G432" s="1">
        <f t="shared" si="166"/>
        <v>99</v>
      </c>
      <c r="H432" s="2">
        <f t="shared" si="167"/>
        <v>0.74436090225563911</v>
      </c>
      <c r="I432" s="8"/>
      <c r="J432" s="2">
        <f t="shared" si="161"/>
        <v>0.12781954887218044</v>
      </c>
      <c r="K432" s="2">
        <f t="shared" si="162"/>
        <v>0.8721804511278195</v>
      </c>
      <c r="L432" s="2">
        <f t="shared" si="163"/>
        <v>0</v>
      </c>
      <c r="M432" s="2">
        <f t="shared" si="164"/>
        <v>0</v>
      </c>
      <c r="N432" s="55">
        <v>17</v>
      </c>
      <c r="O432" s="55">
        <v>116</v>
      </c>
      <c r="T432" s="59"/>
      <c r="X432" s="55">
        <f t="shared" si="158"/>
        <v>0</v>
      </c>
      <c r="Y432" s="55">
        <v>0</v>
      </c>
      <c r="Z432" s="55">
        <v>0</v>
      </c>
      <c r="AA432" s="55"/>
      <c r="AB432" s="55"/>
      <c r="AG432" t="str">
        <f t="shared" si="165"/>
        <v>Stockholm</v>
      </c>
      <c r="AH432" t="s">
        <v>2510</v>
      </c>
      <c r="AI432">
        <v>2</v>
      </c>
      <c r="AK432">
        <v>2</v>
      </c>
      <c r="AL432" s="95">
        <v>23</v>
      </c>
      <c r="AM432" s="97">
        <v>3</v>
      </c>
      <c r="AN432" s="97">
        <v>300</v>
      </c>
      <c r="AO432" s="100">
        <v>74405</v>
      </c>
      <c r="AP432" s="100">
        <f t="shared" si="156"/>
        <v>23003</v>
      </c>
      <c r="AQ432" t="s">
        <v>298</v>
      </c>
      <c r="AR432">
        <f t="shared" si="157"/>
        <v>2374405</v>
      </c>
      <c r="AS432" s="1">
        <v>5</v>
      </c>
      <c r="AU432" s="1"/>
      <c r="AW432" s="55">
        <v>0</v>
      </c>
      <c r="AX432" s="124"/>
    </row>
    <row r="433" spans="1:50" ht="13" hidden="1" customHeight="1" outlineLevel="1">
      <c r="A433" t="s">
        <v>2275</v>
      </c>
      <c r="B433" s="9" t="s">
        <v>2133</v>
      </c>
      <c r="C433" s="1">
        <f t="shared" si="159"/>
        <v>832</v>
      </c>
      <c r="D433" s="7">
        <f>IF(N433&gt;0, RANK(N433,(N433:P433,Q433:AE433)),0)</f>
        <v>2</v>
      </c>
      <c r="E433" s="7">
        <f>IF(O433&gt;0,RANK(O433,(N433:P433,Q433:AE433)),0)</f>
        <v>1</v>
      </c>
      <c r="F433" s="7">
        <f t="shared" si="160"/>
        <v>0</v>
      </c>
      <c r="G433" s="1">
        <f t="shared" si="166"/>
        <v>250</v>
      </c>
      <c r="H433" s="2">
        <f t="shared" si="167"/>
        <v>0.30048076923076922</v>
      </c>
      <c r="I433" s="8"/>
      <c r="J433" s="2">
        <f t="shared" si="161"/>
        <v>0.34975961538461536</v>
      </c>
      <c r="K433" s="2">
        <f t="shared" si="162"/>
        <v>0.65024038461538458</v>
      </c>
      <c r="L433" s="2">
        <f t="shared" si="163"/>
        <v>0</v>
      </c>
      <c r="M433" s="2">
        <f t="shared" si="164"/>
        <v>0</v>
      </c>
      <c r="N433" s="55">
        <v>291</v>
      </c>
      <c r="O433" s="55">
        <v>541</v>
      </c>
      <c r="T433" s="59"/>
      <c r="X433" s="55">
        <f t="shared" si="158"/>
        <v>0</v>
      </c>
      <c r="Y433" s="55">
        <v>0</v>
      </c>
      <c r="Z433" s="55">
        <v>0</v>
      </c>
      <c r="AA433" s="55"/>
      <c r="AB433" s="55"/>
      <c r="AG433" t="str">
        <f t="shared" si="165"/>
        <v>Stockton Springs</v>
      </c>
      <c r="AH433" t="s">
        <v>119</v>
      </c>
      <c r="AI433">
        <v>2</v>
      </c>
      <c r="AK433">
        <v>2</v>
      </c>
      <c r="AL433" s="95">
        <v>23</v>
      </c>
      <c r="AM433" s="97">
        <v>27</v>
      </c>
      <c r="AN433" s="97">
        <v>100</v>
      </c>
      <c r="AO433" s="100">
        <v>74475</v>
      </c>
      <c r="AP433" s="100">
        <f t="shared" si="156"/>
        <v>23027</v>
      </c>
      <c r="AQ433" t="s">
        <v>298</v>
      </c>
      <c r="AR433">
        <f t="shared" si="157"/>
        <v>2374475</v>
      </c>
      <c r="AS433" s="1">
        <v>15</v>
      </c>
      <c r="AU433" s="1"/>
      <c r="AW433" s="55">
        <v>0</v>
      </c>
      <c r="AX433" s="124"/>
    </row>
    <row r="434" spans="1:50" ht="13" hidden="1" customHeight="1" outlineLevel="1">
      <c r="A434" t="s">
        <v>115</v>
      </c>
      <c r="B434" s="9" t="s">
        <v>2133</v>
      </c>
      <c r="C434" s="1">
        <f t="shared" si="159"/>
        <v>147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 t="shared" si="160"/>
        <v>0</v>
      </c>
      <c r="G434" s="1">
        <f t="shared" si="166"/>
        <v>61</v>
      </c>
      <c r="H434" s="2">
        <f t="shared" si="167"/>
        <v>0.41496598639455784</v>
      </c>
      <c r="I434" s="8"/>
      <c r="J434" s="2">
        <f t="shared" si="161"/>
        <v>0.29251700680272108</v>
      </c>
      <c r="K434" s="2">
        <f t="shared" si="162"/>
        <v>0.70748299319727892</v>
      </c>
      <c r="L434" s="2">
        <f t="shared" si="163"/>
        <v>0</v>
      </c>
      <c r="M434" s="2">
        <f t="shared" si="164"/>
        <v>0</v>
      </c>
      <c r="N434" s="55">
        <v>43</v>
      </c>
      <c r="O434" s="55">
        <v>104</v>
      </c>
      <c r="T434" s="59"/>
      <c r="X434" s="55">
        <f t="shared" si="158"/>
        <v>0</v>
      </c>
      <c r="Y434" s="55">
        <v>0</v>
      </c>
      <c r="Z434" s="55">
        <v>0</v>
      </c>
      <c r="AA434" s="55"/>
      <c r="AB434" s="55"/>
      <c r="AG434" t="str">
        <f t="shared" si="165"/>
        <v>Stoneham</v>
      </c>
      <c r="AH434" t="s">
        <v>149</v>
      </c>
      <c r="AI434">
        <v>2</v>
      </c>
      <c r="AK434">
        <v>2</v>
      </c>
      <c r="AL434" s="95">
        <v>23</v>
      </c>
      <c r="AM434" s="97">
        <v>17</v>
      </c>
      <c r="AN434" s="97">
        <v>140</v>
      </c>
      <c r="AO434" s="100">
        <v>74510</v>
      </c>
      <c r="AP434" s="100">
        <f t="shared" si="156"/>
        <v>23017</v>
      </c>
      <c r="AQ434" t="s">
        <v>298</v>
      </c>
      <c r="AR434">
        <f t="shared" si="157"/>
        <v>2374510</v>
      </c>
      <c r="AS434" s="1">
        <v>5</v>
      </c>
      <c r="AU434" s="1"/>
      <c r="AW434" s="55">
        <v>0</v>
      </c>
      <c r="AX434" s="124"/>
    </row>
    <row r="435" spans="1:50" ht="13" hidden="1" customHeight="1" outlineLevel="1">
      <c r="A435" t="s">
        <v>627</v>
      </c>
      <c r="B435" s="9" t="s">
        <v>2133</v>
      </c>
      <c r="C435" s="1">
        <f t="shared" si="159"/>
        <v>467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 t="shared" si="160"/>
        <v>0</v>
      </c>
      <c r="G435" s="1">
        <f t="shared" si="166"/>
        <v>87</v>
      </c>
      <c r="H435" s="2">
        <f t="shared" si="167"/>
        <v>0.18629550321199143</v>
      </c>
      <c r="I435" s="8"/>
      <c r="J435" s="2">
        <f t="shared" si="161"/>
        <v>0.4068522483940043</v>
      </c>
      <c r="K435" s="2">
        <f t="shared" si="162"/>
        <v>0.59314775160599575</v>
      </c>
      <c r="L435" s="2">
        <f t="shared" si="163"/>
        <v>0</v>
      </c>
      <c r="M435" s="2">
        <f t="shared" si="164"/>
        <v>0</v>
      </c>
      <c r="N435" s="55">
        <v>190</v>
      </c>
      <c r="O435" s="55">
        <v>277</v>
      </c>
      <c r="T435" s="59"/>
      <c r="X435" s="55">
        <f t="shared" si="158"/>
        <v>0</v>
      </c>
      <c r="Y435" s="55">
        <v>0</v>
      </c>
      <c r="Z435" s="55">
        <v>0</v>
      </c>
      <c r="AA435" s="55"/>
      <c r="AB435" s="55"/>
      <c r="AG435" t="str">
        <f t="shared" si="165"/>
        <v>Stonington</v>
      </c>
      <c r="AH435" t="s">
        <v>12</v>
      </c>
      <c r="AI435">
        <v>2</v>
      </c>
      <c r="AK435">
        <v>2</v>
      </c>
      <c r="AL435" s="95">
        <v>23</v>
      </c>
      <c r="AM435" s="97">
        <v>9</v>
      </c>
      <c r="AN435" s="97">
        <v>145</v>
      </c>
      <c r="AO435" s="100">
        <v>74580</v>
      </c>
      <c r="AP435" s="100">
        <f t="shared" si="156"/>
        <v>23009</v>
      </c>
      <c r="AQ435" t="s">
        <v>298</v>
      </c>
      <c r="AR435">
        <f t="shared" si="157"/>
        <v>2374580</v>
      </c>
      <c r="AS435" s="1">
        <v>11</v>
      </c>
      <c r="AU435" s="1"/>
      <c r="AW435" s="55">
        <v>0</v>
      </c>
      <c r="AX435" s="124"/>
    </row>
    <row r="436" spans="1:50" ht="13" hidden="1" customHeight="1" outlineLevel="1">
      <c r="A436" t="s">
        <v>451</v>
      </c>
      <c r="B436" s="9" t="s">
        <v>2133</v>
      </c>
      <c r="C436" s="1">
        <f t="shared" si="159"/>
        <v>176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 t="shared" si="160"/>
        <v>0</v>
      </c>
      <c r="G436" s="1">
        <f t="shared" si="166"/>
        <v>48</v>
      </c>
      <c r="H436" s="2">
        <f t="shared" si="167"/>
        <v>0.27272727272727271</v>
      </c>
      <c r="I436" s="8"/>
      <c r="J436" s="2">
        <f t="shared" si="161"/>
        <v>0.36363636363636365</v>
      </c>
      <c r="K436" s="2">
        <f t="shared" si="162"/>
        <v>0.63636363636363635</v>
      </c>
      <c r="L436" s="2">
        <f t="shared" si="163"/>
        <v>0</v>
      </c>
      <c r="M436" s="2">
        <f t="shared" si="164"/>
        <v>0</v>
      </c>
      <c r="N436" s="55">
        <v>64</v>
      </c>
      <c r="O436" s="55">
        <v>112</v>
      </c>
      <c r="T436" s="59"/>
      <c r="X436" s="55">
        <f t="shared" si="158"/>
        <v>0</v>
      </c>
      <c r="Y436" s="55">
        <v>0</v>
      </c>
      <c r="Z436" s="55">
        <v>0</v>
      </c>
      <c r="AA436" s="55"/>
      <c r="AB436" s="55"/>
      <c r="AG436" t="str">
        <f t="shared" si="165"/>
        <v>Stow</v>
      </c>
      <c r="AH436" t="s">
        <v>149</v>
      </c>
      <c r="AI436">
        <v>2</v>
      </c>
      <c r="AK436">
        <v>2</v>
      </c>
      <c r="AL436" s="95">
        <v>23</v>
      </c>
      <c r="AM436" s="97">
        <v>17</v>
      </c>
      <c r="AN436" s="97">
        <v>145</v>
      </c>
      <c r="AO436" s="100">
        <v>74685</v>
      </c>
      <c r="AP436" s="100">
        <f t="shared" si="156"/>
        <v>23017</v>
      </c>
      <c r="AQ436" t="s">
        <v>298</v>
      </c>
      <c r="AR436">
        <f t="shared" si="157"/>
        <v>2374685</v>
      </c>
      <c r="AS436" s="1">
        <v>2</v>
      </c>
      <c r="AU436" s="1"/>
      <c r="AW436" s="55">
        <v>0</v>
      </c>
      <c r="AX436" s="124"/>
    </row>
    <row r="437" spans="1:50" ht="13" hidden="1" customHeight="1" outlineLevel="1">
      <c r="A437" t="s">
        <v>1843</v>
      </c>
      <c r="B437" s="9" t="s">
        <v>2133</v>
      </c>
      <c r="C437" s="1">
        <f t="shared" si="159"/>
        <v>567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 t="shared" si="160"/>
        <v>0</v>
      </c>
      <c r="G437" s="1">
        <f t="shared" si="166"/>
        <v>323</v>
      </c>
      <c r="H437" s="2">
        <f t="shared" si="167"/>
        <v>0.56966490299823636</v>
      </c>
      <c r="I437" s="8"/>
      <c r="J437" s="2">
        <f t="shared" si="161"/>
        <v>0.21516754850088182</v>
      </c>
      <c r="K437" s="2">
        <f t="shared" si="162"/>
        <v>0.78483245149911818</v>
      </c>
      <c r="L437" s="2">
        <f t="shared" si="163"/>
        <v>0</v>
      </c>
      <c r="M437" s="2">
        <f t="shared" si="164"/>
        <v>0</v>
      </c>
      <c r="N437" s="55">
        <v>122</v>
      </c>
      <c r="O437" s="55">
        <v>445</v>
      </c>
      <c r="T437" s="59"/>
      <c r="X437" s="55">
        <f t="shared" si="158"/>
        <v>0</v>
      </c>
      <c r="Y437" s="55">
        <v>0</v>
      </c>
      <c r="Z437" s="55">
        <v>0</v>
      </c>
      <c r="AA437" s="55"/>
      <c r="AB437" s="55"/>
      <c r="AG437" t="str">
        <f t="shared" si="165"/>
        <v>Strong</v>
      </c>
      <c r="AH437" t="s">
        <v>2389</v>
      </c>
      <c r="AI437">
        <v>2</v>
      </c>
      <c r="AK437">
        <v>2</v>
      </c>
      <c r="AL437" s="95">
        <v>23</v>
      </c>
      <c r="AM437" s="97">
        <v>7</v>
      </c>
      <c r="AN437" s="97">
        <v>90</v>
      </c>
      <c r="AO437" s="100">
        <v>74825</v>
      </c>
      <c r="AP437" s="100">
        <f t="shared" si="156"/>
        <v>23007</v>
      </c>
      <c r="AQ437" t="s">
        <v>298</v>
      </c>
      <c r="AR437">
        <f t="shared" si="157"/>
        <v>2374825</v>
      </c>
      <c r="AS437" s="1">
        <v>7</v>
      </c>
      <c r="AU437" s="1"/>
      <c r="AW437" s="55">
        <v>0</v>
      </c>
      <c r="AX437" s="124"/>
    </row>
    <row r="438" spans="1:50" ht="13" hidden="1" customHeight="1" outlineLevel="1">
      <c r="A438" t="s">
        <v>267</v>
      </c>
      <c r="B438" s="9" t="s">
        <v>2133</v>
      </c>
      <c r="C438" s="1">
        <f t="shared" si="159"/>
        <v>526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 t="shared" si="160"/>
        <v>0</v>
      </c>
      <c r="G438" s="1">
        <f t="shared" si="166"/>
        <v>112</v>
      </c>
      <c r="H438" s="2">
        <f t="shared" si="167"/>
        <v>0.21292775665399238</v>
      </c>
      <c r="I438" s="8"/>
      <c r="J438" s="2">
        <f t="shared" si="161"/>
        <v>0.39353612167300378</v>
      </c>
      <c r="K438" s="2">
        <f t="shared" si="162"/>
        <v>0.60646387832699622</v>
      </c>
      <c r="L438" s="2">
        <f t="shared" si="163"/>
        <v>0</v>
      </c>
      <c r="M438" s="2">
        <f t="shared" si="164"/>
        <v>0</v>
      </c>
      <c r="N438" s="55">
        <v>207</v>
      </c>
      <c r="O438" s="55">
        <v>319</v>
      </c>
      <c r="T438" s="59"/>
      <c r="X438" s="55">
        <f t="shared" si="158"/>
        <v>0</v>
      </c>
      <c r="Y438" s="55">
        <v>0</v>
      </c>
      <c r="Z438" s="55">
        <v>0</v>
      </c>
      <c r="AA438" s="55"/>
      <c r="AB438" s="55"/>
      <c r="AG438" t="str">
        <f t="shared" si="165"/>
        <v>Sullivan</v>
      </c>
      <c r="AH438" t="s">
        <v>12</v>
      </c>
      <c r="AI438">
        <v>2</v>
      </c>
      <c r="AK438">
        <v>2</v>
      </c>
      <c r="AL438" s="95">
        <v>23</v>
      </c>
      <c r="AM438" s="97">
        <v>9</v>
      </c>
      <c r="AN438" s="97">
        <v>150</v>
      </c>
      <c r="AO438" s="100">
        <v>74965</v>
      </c>
      <c r="AP438" s="100">
        <f t="shared" si="156"/>
        <v>23009</v>
      </c>
      <c r="AQ438" t="s">
        <v>298</v>
      </c>
      <c r="AR438">
        <f t="shared" si="157"/>
        <v>2374965</v>
      </c>
      <c r="AS438" s="1">
        <v>7</v>
      </c>
      <c r="AU438" s="1"/>
      <c r="AW438" s="55">
        <v>0</v>
      </c>
      <c r="AX438" s="124"/>
    </row>
    <row r="439" spans="1:50" ht="13" hidden="1" customHeight="1" outlineLevel="1">
      <c r="A439" t="s">
        <v>1429</v>
      </c>
      <c r="B439" s="9" t="s">
        <v>2133</v>
      </c>
      <c r="C439" s="1">
        <f t="shared" si="159"/>
        <v>471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 t="shared" si="160"/>
        <v>0</v>
      </c>
      <c r="G439" s="1">
        <f t="shared" si="166"/>
        <v>193</v>
      </c>
      <c r="H439" s="2">
        <f t="shared" si="167"/>
        <v>0.40976645435244163</v>
      </c>
      <c r="I439" s="8"/>
      <c r="J439" s="2">
        <f t="shared" si="161"/>
        <v>0.29511677282377918</v>
      </c>
      <c r="K439" s="2">
        <f t="shared" si="162"/>
        <v>0.70488322717622076</v>
      </c>
      <c r="L439" s="2">
        <f t="shared" si="163"/>
        <v>0</v>
      </c>
      <c r="M439" s="2">
        <f t="shared" si="164"/>
        <v>1.1102230246251565E-16</v>
      </c>
      <c r="N439" s="55">
        <v>139</v>
      </c>
      <c r="O439" s="55">
        <v>332</v>
      </c>
      <c r="T439" s="59"/>
      <c r="X439" s="55">
        <f t="shared" si="158"/>
        <v>0</v>
      </c>
      <c r="Y439" s="55">
        <v>0</v>
      </c>
      <c r="Z439" s="55">
        <v>0</v>
      </c>
      <c r="AA439" s="55"/>
      <c r="AB439" s="55"/>
      <c r="AG439" t="str">
        <f t="shared" si="165"/>
        <v>Sumner</v>
      </c>
      <c r="AH439" t="s">
        <v>149</v>
      </c>
      <c r="AI439">
        <v>2</v>
      </c>
      <c r="AK439">
        <v>2</v>
      </c>
      <c r="AL439" s="95">
        <v>23</v>
      </c>
      <c r="AM439" s="97">
        <v>17</v>
      </c>
      <c r="AN439" s="97">
        <v>150</v>
      </c>
      <c r="AO439" s="100">
        <v>75035</v>
      </c>
      <c r="AP439" s="100">
        <f t="shared" si="156"/>
        <v>23017</v>
      </c>
      <c r="AQ439" t="s">
        <v>298</v>
      </c>
      <c r="AR439">
        <f t="shared" si="157"/>
        <v>2375035</v>
      </c>
      <c r="AS439" s="1">
        <v>13</v>
      </c>
      <c r="AU439" s="1"/>
      <c r="AW439" s="55">
        <v>0</v>
      </c>
      <c r="AX439" s="124"/>
    </row>
    <row r="440" spans="1:50" ht="13" hidden="1" customHeight="1" outlineLevel="1">
      <c r="A440" t="s">
        <v>1885</v>
      </c>
      <c r="B440" s="9" t="s">
        <v>2133</v>
      </c>
      <c r="C440" s="1">
        <f t="shared" si="159"/>
        <v>835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 t="shared" si="160"/>
        <v>0</v>
      </c>
      <c r="G440" s="1">
        <f t="shared" si="166"/>
        <v>153</v>
      </c>
      <c r="H440" s="2">
        <f t="shared" si="167"/>
        <v>0.18323353293413175</v>
      </c>
      <c r="I440" s="8"/>
      <c r="J440" s="2">
        <f t="shared" si="161"/>
        <v>0.40838323353293415</v>
      </c>
      <c r="K440" s="2">
        <f t="shared" si="162"/>
        <v>0.59161676646706585</v>
      </c>
      <c r="L440" s="2">
        <f t="shared" si="163"/>
        <v>0</v>
      </c>
      <c r="M440" s="2">
        <f t="shared" si="164"/>
        <v>0</v>
      </c>
      <c r="N440" s="55">
        <v>341</v>
      </c>
      <c r="O440" s="55">
        <v>494</v>
      </c>
      <c r="T440" s="59"/>
      <c r="X440" s="55">
        <f t="shared" si="158"/>
        <v>0</v>
      </c>
      <c r="Y440" s="55">
        <v>0</v>
      </c>
      <c r="Z440" s="55">
        <v>0</v>
      </c>
      <c r="AA440" s="55"/>
      <c r="AB440" s="55"/>
      <c r="AG440" t="str">
        <f t="shared" si="165"/>
        <v>Surry</v>
      </c>
      <c r="AH440" t="s">
        <v>12</v>
      </c>
      <c r="AI440">
        <v>2</v>
      </c>
      <c r="AK440">
        <v>2</v>
      </c>
      <c r="AL440" s="95">
        <v>23</v>
      </c>
      <c r="AM440" s="97">
        <v>9</v>
      </c>
      <c r="AN440" s="97">
        <v>155</v>
      </c>
      <c r="AO440" s="100">
        <v>75280</v>
      </c>
      <c r="AP440" s="100">
        <f t="shared" si="156"/>
        <v>23009</v>
      </c>
      <c r="AQ440" t="s">
        <v>298</v>
      </c>
      <c r="AR440">
        <f t="shared" si="157"/>
        <v>2375280</v>
      </c>
      <c r="AS440" s="1">
        <v>15</v>
      </c>
      <c r="AU440" s="1"/>
      <c r="AW440" s="55">
        <v>0</v>
      </c>
      <c r="AX440" s="124"/>
    </row>
    <row r="441" spans="1:50" ht="13" hidden="1" customHeight="1" outlineLevel="1">
      <c r="A441" t="s">
        <v>1557</v>
      </c>
      <c r="B441" s="9" t="s">
        <v>2133</v>
      </c>
      <c r="C441" s="1">
        <f t="shared" si="159"/>
        <v>192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 t="shared" si="160"/>
        <v>0</v>
      </c>
      <c r="G441" s="1">
        <f t="shared" si="166"/>
        <v>102</v>
      </c>
      <c r="H441" s="2">
        <f t="shared" si="167"/>
        <v>0.53125</v>
      </c>
      <c r="I441" s="8"/>
      <c r="J441" s="2">
        <f t="shared" si="161"/>
        <v>0.234375</v>
      </c>
      <c r="K441" s="2">
        <f t="shared" si="162"/>
        <v>0.765625</v>
      </c>
      <c r="L441" s="2">
        <f t="shared" si="163"/>
        <v>0</v>
      </c>
      <c r="M441" s="2">
        <f t="shared" si="164"/>
        <v>0</v>
      </c>
      <c r="N441" s="55">
        <v>45</v>
      </c>
      <c r="O441" s="55">
        <v>147</v>
      </c>
      <c r="T441" s="59"/>
      <c r="X441" s="55">
        <f t="shared" si="158"/>
        <v>0</v>
      </c>
      <c r="Y441" s="55">
        <v>0</v>
      </c>
      <c r="Z441" s="55">
        <v>0</v>
      </c>
      <c r="AA441" s="55"/>
      <c r="AB441" s="55"/>
      <c r="AG441" t="str">
        <f t="shared" si="165"/>
        <v>Swan's Island</v>
      </c>
      <c r="AH441" t="s">
        <v>12</v>
      </c>
      <c r="AI441">
        <v>2</v>
      </c>
      <c r="AK441">
        <v>2</v>
      </c>
      <c r="AL441" s="95">
        <v>23</v>
      </c>
      <c r="AM441" s="97">
        <v>9</v>
      </c>
      <c r="AN441" s="97">
        <v>160</v>
      </c>
      <c r="AO441" s="100">
        <v>75455</v>
      </c>
      <c r="AP441" s="100">
        <f t="shared" si="156"/>
        <v>23009</v>
      </c>
      <c r="AQ441" t="s">
        <v>298</v>
      </c>
      <c r="AR441">
        <f t="shared" si="157"/>
        <v>2375455</v>
      </c>
      <c r="AS441" s="1">
        <v>10</v>
      </c>
      <c r="AU441" s="1"/>
      <c r="AW441" s="55">
        <v>0</v>
      </c>
      <c r="AX441" s="124"/>
    </row>
    <row r="442" spans="1:50" ht="13" hidden="1" customHeight="1" outlineLevel="1">
      <c r="A442" t="s">
        <v>2387</v>
      </c>
      <c r="B442" s="9" t="s">
        <v>2133</v>
      </c>
      <c r="C442" s="1">
        <f t="shared" si="159"/>
        <v>591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 t="shared" si="160"/>
        <v>0</v>
      </c>
      <c r="G442" s="1">
        <f t="shared" si="166"/>
        <v>190</v>
      </c>
      <c r="H442" s="2">
        <f t="shared" si="167"/>
        <v>0.32148900169204736</v>
      </c>
      <c r="I442" s="8"/>
      <c r="J442" s="2">
        <f t="shared" si="161"/>
        <v>0.33671742808798644</v>
      </c>
      <c r="K442" s="2">
        <f t="shared" si="162"/>
        <v>0.65820642978003385</v>
      </c>
      <c r="L442" s="2">
        <f t="shared" si="163"/>
        <v>0</v>
      </c>
      <c r="M442" s="2">
        <f t="shared" si="164"/>
        <v>5.0761421319797106E-3</v>
      </c>
      <c r="N442" s="55">
        <v>199</v>
      </c>
      <c r="O442" s="55">
        <v>389</v>
      </c>
      <c r="T442" s="59"/>
      <c r="X442" s="55">
        <f t="shared" si="158"/>
        <v>0</v>
      </c>
      <c r="Y442" s="55">
        <v>0</v>
      </c>
      <c r="Z442" s="55">
        <v>3</v>
      </c>
      <c r="AA442" s="55"/>
      <c r="AB442" s="55"/>
      <c r="AG442" t="str">
        <f t="shared" si="165"/>
        <v>Swanville</v>
      </c>
      <c r="AH442" t="s">
        <v>119</v>
      </c>
      <c r="AI442">
        <v>2</v>
      </c>
      <c r="AK442">
        <v>2</v>
      </c>
      <c r="AL442" s="95">
        <v>23</v>
      </c>
      <c r="AM442" s="97">
        <v>27</v>
      </c>
      <c r="AN442" s="97">
        <v>105</v>
      </c>
      <c r="AO442" s="100">
        <v>75525</v>
      </c>
      <c r="AP442" s="100">
        <f t="shared" si="156"/>
        <v>23027</v>
      </c>
      <c r="AQ442" t="s">
        <v>298</v>
      </c>
      <c r="AR442">
        <f t="shared" si="157"/>
        <v>2375525</v>
      </c>
      <c r="AS442" s="1">
        <v>15</v>
      </c>
      <c r="AU442" s="1"/>
      <c r="AW442" s="55">
        <v>3</v>
      </c>
      <c r="AX442" s="124"/>
    </row>
    <row r="443" spans="1:50" ht="13" hidden="1" customHeight="1" outlineLevel="1">
      <c r="A443" t="s">
        <v>2367</v>
      </c>
      <c r="B443" s="9" t="s">
        <v>2133</v>
      </c>
      <c r="C443" s="1">
        <f t="shared" si="159"/>
        <v>204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 t="shared" si="160"/>
        <v>0</v>
      </c>
      <c r="G443" s="1">
        <f t="shared" si="166"/>
        <v>56</v>
      </c>
      <c r="H443" s="2">
        <f t="shared" si="167"/>
        <v>0.27450980392156865</v>
      </c>
      <c r="I443" s="8"/>
      <c r="J443" s="2">
        <f t="shared" si="161"/>
        <v>0.36274509803921567</v>
      </c>
      <c r="K443" s="2">
        <f t="shared" si="162"/>
        <v>0.63725490196078427</v>
      </c>
      <c r="L443" s="2">
        <f t="shared" si="163"/>
        <v>0</v>
      </c>
      <c r="M443" s="2">
        <f t="shared" si="164"/>
        <v>0</v>
      </c>
      <c r="N443" s="55">
        <v>74</v>
      </c>
      <c r="O443" s="55">
        <v>130</v>
      </c>
      <c r="T443" s="59"/>
      <c r="X443" s="55">
        <f t="shared" si="158"/>
        <v>0</v>
      </c>
      <c r="Y443" s="55">
        <v>0</v>
      </c>
      <c r="Z443" s="55">
        <v>0</v>
      </c>
      <c r="AA443" s="55"/>
      <c r="AB443" s="55"/>
      <c r="AG443" t="str">
        <f t="shared" si="165"/>
        <v>Sweden</v>
      </c>
      <c r="AH443" t="s">
        <v>149</v>
      </c>
      <c r="AI443">
        <v>2</v>
      </c>
      <c r="AK443">
        <v>2</v>
      </c>
      <c r="AL443" s="95">
        <v>23</v>
      </c>
      <c r="AM443" s="97">
        <v>17</v>
      </c>
      <c r="AN443" s="97">
        <v>155</v>
      </c>
      <c r="AO443" s="100">
        <v>75595</v>
      </c>
      <c r="AP443" s="100">
        <f t="shared" si="156"/>
        <v>23017</v>
      </c>
      <c r="AQ443" t="s">
        <v>298</v>
      </c>
      <c r="AR443">
        <f t="shared" si="157"/>
        <v>2375595</v>
      </c>
      <c r="AS443" s="1">
        <v>1</v>
      </c>
      <c r="AU443" s="1"/>
      <c r="AW443" s="55">
        <v>0</v>
      </c>
      <c r="AX443" s="124"/>
    </row>
    <row r="444" spans="1:50" ht="13" hidden="1" customHeight="1" outlineLevel="1">
      <c r="A444" t="s">
        <v>2966</v>
      </c>
      <c r="B444" s="9" t="s">
        <v>2133</v>
      </c>
      <c r="C444" s="1">
        <f t="shared" si="159"/>
        <v>56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 t="shared" si="160"/>
        <v>0</v>
      </c>
      <c r="G444" s="1">
        <f t="shared" si="166"/>
        <v>30</v>
      </c>
      <c r="H444" s="2">
        <f t="shared" si="167"/>
        <v>0.5357142857142857</v>
      </c>
      <c r="I444" s="8"/>
      <c r="J444" s="2">
        <f t="shared" si="161"/>
        <v>0.23214285714285715</v>
      </c>
      <c r="K444" s="2">
        <f t="shared" si="162"/>
        <v>0.7678571428571429</v>
      </c>
      <c r="L444" s="2">
        <f t="shared" si="163"/>
        <v>0</v>
      </c>
      <c r="M444" s="2">
        <f t="shared" si="164"/>
        <v>-1.1102230246251565E-16</v>
      </c>
      <c r="N444" s="55">
        <v>13</v>
      </c>
      <c r="O444" s="55">
        <v>43</v>
      </c>
      <c r="T444" s="59"/>
      <c r="X444" s="55">
        <f t="shared" si="158"/>
        <v>0</v>
      </c>
      <c r="Y444" s="55">
        <v>0</v>
      </c>
      <c r="Z444" s="55">
        <v>0</v>
      </c>
      <c r="AA444" s="55"/>
      <c r="AB444" s="55"/>
      <c r="AG444" t="str">
        <f>A444</f>
        <v>T1 R9 WELS</v>
      </c>
      <c r="AH444" t="s">
        <v>661</v>
      </c>
      <c r="AI444">
        <v>2</v>
      </c>
      <c r="AK444">
        <v>2</v>
      </c>
      <c r="AL444" s="95">
        <v>23</v>
      </c>
      <c r="AM444" s="97">
        <v>21</v>
      </c>
      <c r="AO444" s="100">
        <v>75619</v>
      </c>
      <c r="AP444" s="100">
        <f t="shared" si="156"/>
        <v>23021</v>
      </c>
      <c r="AQ444" t="s">
        <v>2361</v>
      </c>
      <c r="AR444">
        <f t="shared" si="157"/>
        <v>2375619</v>
      </c>
      <c r="AS444" s="1">
        <v>1</v>
      </c>
      <c r="AU444" s="1"/>
      <c r="AW444" s="55">
        <v>0</v>
      </c>
      <c r="AX444" s="124"/>
    </row>
    <row r="445" spans="1:50" ht="13" hidden="1" customHeight="1" outlineLevel="1">
      <c r="A445" t="s">
        <v>692</v>
      </c>
      <c r="B445" s="9" t="s">
        <v>2133</v>
      </c>
      <c r="C445" s="1">
        <f>SUM(N445:AE445)</f>
        <v>7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>IF(P445&gt;0,RANK(P445,(N445:AE445)),0)</f>
        <v>0</v>
      </c>
      <c r="G445" s="1">
        <f t="shared" si="166"/>
        <v>5</v>
      </c>
      <c r="H445" s="2">
        <f t="shared" si="167"/>
        <v>0.7142857142857143</v>
      </c>
      <c r="I445" s="8"/>
      <c r="J445" s="2">
        <f>IF(C445=0,"-",N445/C445)</f>
        <v>0.14285714285714285</v>
      </c>
      <c r="K445" s="2">
        <f>IF(C445=0,"-",O445/C445)</f>
        <v>0.8571428571428571</v>
      </c>
      <c r="L445" s="2">
        <f>IF(C445=0,"-",P445/C445)</f>
        <v>0</v>
      </c>
      <c r="M445" s="2">
        <f>IF(C445=0,"-",(1-J445-K445-L445))</f>
        <v>1.1102230246251565E-16</v>
      </c>
      <c r="N445" s="55">
        <v>1</v>
      </c>
      <c r="O445" s="55">
        <v>6</v>
      </c>
      <c r="T445" s="59"/>
      <c r="Y445" s="55"/>
      <c r="Z445" s="55"/>
      <c r="AA445" s="55"/>
      <c r="AB445" s="55"/>
      <c r="AG445" t="str">
        <f>A445</f>
        <v>T3 ND</v>
      </c>
      <c r="AH445" t="s">
        <v>12</v>
      </c>
      <c r="AI445">
        <v>2</v>
      </c>
      <c r="AK445">
        <v>2</v>
      </c>
      <c r="AL445" s="95">
        <v>23</v>
      </c>
      <c r="AM445" s="97">
        <v>9</v>
      </c>
      <c r="AO445" s="100">
        <v>75630</v>
      </c>
      <c r="AP445" s="100">
        <f t="shared" si="156"/>
        <v>23009</v>
      </c>
      <c r="AQ445" t="s">
        <v>2361</v>
      </c>
      <c r="AR445">
        <f t="shared" si="157"/>
        <v>2375630</v>
      </c>
      <c r="AS445" s="1">
        <v>0</v>
      </c>
      <c r="AU445" s="1"/>
      <c r="AW445" s="55">
        <v>0</v>
      </c>
      <c r="AX445" s="124"/>
    </row>
    <row r="446" spans="1:50" ht="13" hidden="1" customHeight="1" outlineLevel="1">
      <c r="A446" t="s">
        <v>2968</v>
      </c>
      <c r="B446" s="9" t="s">
        <v>2133</v>
      </c>
      <c r="C446" s="1">
        <f t="shared" ref="C446:C452" si="168">SUM(N446:AE446)</f>
        <v>1</v>
      </c>
      <c r="D446" s="7">
        <f>IF(N446&gt;0, RANK(N446,(N446:P446,Q446:AE446)),0)</f>
        <v>1</v>
      </c>
      <c r="E446" s="7">
        <f>IF(O446&gt;0,RANK(O446,(N446:P446,Q446:AE446)),0)</f>
        <v>0</v>
      </c>
      <c r="F446" s="7">
        <f t="shared" ref="F446:F452" si="169">IF(P446&gt;0,RANK(P446,(N446:AE446)),0)</f>
        <v>0</v>
      </c>
      <c r="G446" s="1">
        <f t="shared" ref="G446:G452" si="170">IF(C446&gt;0,MAX(N446:P446)-LARGE(N446:P446,2),0)</f>
        <v>1</v>
      </c>
      <c r="H446" s="2">
        <f t="shared" ref="H446:H452" si="171">IF(C446&gt;0,G446/C446,0)</f>
        <v>1</v>
      </c>
      <c r="I446" s="8"/>
      <c r="J446" s="2">
        <f t="shared" ref="J446:J452" si="172">IF(C446=0,"-",N446/C446)</f>
        <v>1</v>
      </c>
      <c r="K446" s="2">
        <f t="shared" ref="K446:K452" si="173">IF(C446=0,"-",O446/C446)</f>
        <v>0</v>
      </c>
      <c r="L446" s="2">
        <f t="shared" ref="L446:L452" si="174">IF(C446=0,"-",P446/C446)</f>
        <v>0</v>
      </c>
      <c r="M446" s="2">
        <f t="shared" ref="M446:M452" si="175">IF(C446=0,"-",(1-J446-K446-L446))</f>
        <v>0</v>
      </c>
      <c r="N446" s="55">
        <v>1</v>
      </c>
      <c r="O446" s="55">
        <v>0</v>
      </c>
      <c r="T446" s="59"/>
      <c r="X446" s="55">
        <f t="shared" si="158"/>
        <v>0</v>
      </c>
      <c r="Y446" s="55">
        <v>0</v>
      </c>
      <c r="Z446" s="55">
        <v>0</v>
      </c>
      <c r="AA446" s="55"/>
      <c r="AB446" s="55"/>
      <c r="AG446" t="str">
        <f>A446</f>
        <v>T4 R3 WELS</v>
      </c>
      <c r="AH446" t="s">
        <v>2510</v>
      </c>
      <c r="AI446">
        <v>2</v>
      </c>
      <c r="AK446">
        <v>2</v>
      </c>
      <c r="AL446" s="95">
        <v>23</v>
      </c>
      <c r="AM446" s="97">
        <v>3</v>
      </c>
      <c r="AP446" s="100">
        <f t="shared" si="156"/>
        <v>23003</v>
      </c>
      <c r="AQ446" t="s">
        <v>2361</v>
      </c>
      <c r="AR446">
        <f t="shared" si="157"/>
        <v>2300000</v>
      </c>
      <c r="AS446" s="1">
        <v>0</v>
      </c>
      <c r="AU446" s="1"/>
      <c r="AW446" s="55">
        <v>0</v>
      </c>
      <c r="AX446" s="124"/>
    </row>
    <row r="447" spans="1:50" ht="13" hidden="1" customHeight="1" outlineLevel="1">
      <c r="A447" t="s">
        <v>2967</v>
      </c>
      <c r="B447" s="9" t="s">
        <v>2133</v>
      </c>
      <c r="C447" s="1">
        <f t="shared" si="168"/>
        <v>3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 t="shared" si="169"/>
        <v>0</v>
      </c>
      <c r="G447" s="1">
        <f t="shared" si="170"/>
        <v>1</v>
      </c>
      <c r="H447" s="2">
        <f t="shared" si="171"/>
        <v>0.33333333333333331</v>
      </c>
      <c r="I447" s="8"/>
      <c r="J447" s="2">
        <f t="shared" si="172"/>
        <v>0.33333333333333331</v>
      </c>
      <c r="K447" s="2">
        <f t="shared" si="173"/>
        <v>0.66666666666666663</v>
      </c>
      <c r="L447" s="2">
        <f t="shared" si="174"/>
        <v>0</v>
      </c>
      <c r="M447" s="2">
        <f t="shared" si="175"/>
        <v>1.1102230246251565E-16</v>
      </c>
      <c r="N447" s="55">
        <v>1</v>
      </c>
      <c r="O447" s="55">
        <v>2</v>
      </c>
      <c r="T447" s="59"/>
      <c r="X447" s="55">
        <f t="shared" si="158"/>
        <v>0</v>
      </c>
      <c r="Y447" s="55">
        <v>0</v>
      </c>
      <c r="Z447" s="55">
        <v>0</v>
      </c>
      <c r="AA447" s="55"/>
      <c r="AB447" s="55"/>
      <c r="AG447" t="str">
        <f t="shared" ref="AG447:AG452" si="176">A447</f>
        <v>T7 SD</v>
      </c>
      <c r="AH447" t="s">
        <v>12</v>
      </c>
      <c r="AI447">
        <v>2</v>
      </c>
      <c r="AK447">
        <v>2</v>
      </c>
      <c r="AL447" s="95">
        <v>23</v>
      </c>
      <c r="AM447" s="97">
        <v>9</v>
      </c>
      <c r="AO447" s="100">
        <v>75670</v>
      </c>
      <c r="AP447" s="100">
        <f t="shared" ref="AP447:AP452" si="177">AL447*1000+AM447</f>
        <v>23009</v>
      </c>
      <c r="AQ447" t="s">
        <v>2361</v>
      </c>
      <c r="AR447">
        <f t="shared" ref="AR447:AR452" si="178">AL447*100000+AO447</f>
        <v>2375670</v>
      </c>
      <c r="AS447" s="1">
        <v>0</v>
      </c>
      <c r="AU447" s="1"/>
      <c r="AW447" s="55">
        <v>0</v>
      </c>
      <c r="AX447" s="124"/>
    </row>
    <row r="448" spans="1:50" ht="13" hidden="1" customHeight="1" outlineLevel="1">
      <c r="A448" t="s">
        <v>2975</v>
      </c>
      <c r="B448" s="9" t="s">
        <v>2133</v>
      </c>
      <c r="C448" s="1">
        <f t="shared" si="168"/>
        <v>0</v>
      </c>
      <c r="D448" s="7">
        <f>IF(N448&gt;0, RANK(N448,(N448:P448,Q448:AE448)),0)</f>
        <v>0</v>
      </c>
      <c r="E448" s="7">
        <f>IF(O448&gt;0,RANK(O448,(N448:P448,Q448:AE448)),0)</f>
        <v>0</v>
      </c>
      <c r="F448" s="7">
        <f t="shared" si="169"/>
        <v>0</v>
      </c>
      <c r="G448" s="1">
        <f t="shared" si="170"/>
        <v>0</v>
      </c>
      <c r="H448" s="2">
        <f t="shared" si="171"/>
        <v>0</v>
      </c>
      <c r="I448" s="8"/>
      <c r="J448" s="2" t="str">
        <f t="shared" si="172"/>
        <v>-</v>
      </c>
      <c r="K448" s="2" t="str">
        <f t="shared" si="173"/>
        <v>-</v>
      </c>
      <c r="L448" s="2" t="str">
        <f t="shared" si="174"/>
        <v>-</v>
      </c>
      <c r="M448" s="2" t="str">
        <f t="shared" si="175"/>
        <v>-</v>
      </c>
      <c r="N448" s="55">
        <v>0</v>
      </c>
      <c r="O448" s="55">
        <v>0</v>
      </c>
      <c r="T448" s="59"/>
      <c r="X448" s="55">
        <f t="shared" si="158"/>
        <v>0</v>
      </c>
      <c r="Y448" s="55">
        <v>0</v>
      </c>
      <c r="Z448" s="55">
        <v>0</v>
      </c>
      <c r="AA448" s="55"/>
      <c r="AB448" s="55"/>
      <c r="AG448" t="str">
        <f t="shared" si="176"/>
        <v>T10 R15 WELS</v>
      </c>
      <c r="AH448" t="s">
        <v>661</v>
      </c>
      <c r="AI448">
        <v>2</v>
      </c>
      <c r="AK448">
        <v>2</v>
      </c>
      <c r="AL448" s="95">
        <v>23</v>
      </c>
      <c r="AM448" s="97">
        <v>21</v>
      </c>
      <c r="AO448" s="100">
        <v>91015</v>
      </c>
      <c r="AP448" s="100">
        <f t="shared" si="177"/>
        <v>23021</v>
      </c>
      <c r="AQ448" t="s">
        <v>2361</v>
      </c>
      <c r="AR448">
        <f t="shared" si="178"/>
        <v>2391015</v>
      </c>
      <c r="AS448" s="1">
        <v>2</v>
      </c>
      <c r="AU448" s="1"/>
      <c r="AW448" s="55">
        <v>0</v>
      </c>
      <c r="AX448" s="124"/>
    </row>
    <row r="449" spans="1:50" ht="13" hidden="1" customHeight="1" outlineLevel="1">
      <c r="A449" t="s">
        <v>2976</v>
      </c>
      <c r="B449" s="9" t="s">
        <v>2133</v>
      </c>
      <c r="C449" s="1">
        <f t="shared" si="168"/>
        <v>12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 t="shared" si="169"/>
        <v>0</v>
      </c>
      <c r="G449" s="1">
        <f t="shared" si="170"/>
        <v>4</v>
      </c>
      <c r="H449" s="2">
        <f t="shared" si="171"/>
        <v>0.33333333333333331</v>
      </c>
      <c r="I449" s="8"/>
      <c r="J449" s="2">
        <f t="shared" si="172"/>
        <v>0.33333333333333331</v>
      </c>
      <c r="K449" s="2">
        <f t="shared" si="173"/>
        <v>0.66666666666666663</v>
      </c>
      <c r="L449" s="2">
        <f t="shared" si="174"/>
        <v>0</v>
      </c>
      <c r="M449" s="2">
        <f t="shared" si="175"/>
        <v>1.1102230246251565E-16</v>
      </c>
      <c r="N449" s="55">
        <v>4</v>
      </c>
      <c r="O449" s="55">
        <v>8</v>
      </c>
      <c r="T449" s="59"/>
      <c r="X449" s="55">
        <f t="shared" si="158"/>
        <v>0</v>
      </c>
      <c r="Y449" s="55">
        <v>0</v>
      </c>
      <c r="Z449" s="55">
        <v>0</v>
      </c>
      <c r="AA449" s="55"/>
      <c r="AB449" s="55"/>
      <c r="AG449" t="str">
        <f t="shared" si="176"/>
        <v>T10 SD</v>
      </c>
      <c r="AH449" t="s">
        <v>12</v>
      </c>
      <c r="AI449">
        <v>2</v>
      </c>
      <c r="AK449">
        <v>2</v>
      </c>
      <c r="AL449" s="95">
        <v>23</v>
      </c>
      <c r="AM449" s="97">
        <v>9</v>
      </c>
      <c r="AO449" s="100">
        <v>93010</v>
      </c>
      <c r="AP449" s="100">
        <f t="shared" si="177"/>
        <v>23009</v>
      </c>
      <c r="AQ449" t="s">
        <v>2361</v>
      </c>
      <c r="AR449">
        <f t="shared" si="178"/>
        <v>2393010</v>
      </c>
      <c r="AS449" s="1">
        <v>0</v>
      </c>
      <c r="AU449" s="1"/>
      <c r="AW449" s="55">
        <v>0</v>
      </c>
      <c r="AX449" s="124"/>
    </row>
    <row r="450" spans="1:50" ht="13" hidden="1" customHeight="1" outlineLevel="1">
      <c r="A450" t="s">
        <v>2977</v>
      </c>
      <c r="B450" s="9" t="s">
        <v>2133</v>
      </c>
      <c r="C450" s="1">
        <f t="shared" si="168"/>
        <v>19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 t="shared" si="169"/>
        <v>0</v>
      </c>
      <c r="G450" s="1">
        <f t="shared" si="170"/>
        <v>11</v>
      </c>
      <c r="H450" s="2">
        <f t="shared" si="171"/>
        <v>0.57894736842105265</v>
      </c>
      <c r="I450" s="8"/>
      <c r="J450" s="2">
        <f t="shared" si="172"/>
        <v>0.21052631578947367</v>
      </c>
      <c r="K450" s="2">
        <f t="shared" si="173"/>
        <v>0.78947368421052633</v>
      </c>
      <c r="L450" s="2">
        <f t="shared" si="174"/>
        <v>0</v>
      </c>
      <c r="M450" s="2">
        <f t="shared" si="175"/>
        <v>0</v>
      </c>
      <c r="N450" s="55">
        <v>4</v>
      </c>
      <c r="O450" s="55">
        <v>15</v>
      </c>
      <c r="T450" s="59"/>
      <c r="X450" s="55">
        <f t="shared" si="158"/>
        <v>0</v>
      </c>
      <c r="Y450" s="55">
        <v>0</v>
      </c>
      <c r="Z450" s="55">
        <v>0</v>
      </c>
      <c r="AA450" s="55"/>
      <c r="AB450" s="55"/>
      <c r="AG450" t="str">
        <f t="shared" si="176"/>
        <v>T11 R4 WELS</v>
      </c>
      <c r="AH450" t="s">
        <v>2510</v>
      </c>
      <c r="AI450">
        <v>2</v>
      </c>
      <c r="AK450">
        <v>2</v>
      </c>
      <c r="AL450" s="95">
        <v>23</v>
      </c>
      <c r="AM450" s="97">
        <v>3</v>
      </c>
      <c r="AO450" s="100">
        <v>91104</v>
      </c>
      <c r="AP450" s="100">
        <f t="shared" si="177"/>
        <v>23003</v>
      </c>
      <c r="AQ450" t="s">
        <v>2361</v>
      </c>
      <c r="AR450">
        <f t="shared" si="178"/>
        <v>2391104</v>
      </c>
      <c r="AS450" s="1">
        <v>0</v>
      </c>
      <c r="AU450" s="1"/>
      <c r="AW450" s="55">
        <v>0</v>
      </c>
      <c r="AX450" s="124"/>
    </row>
    <row r="451" spans="1:50" ht="13" hidden="1" customHeight="1" outlineLevel="1">
      <c r="A451" t="s">
        <v>2979</v>
      </c>
      <c r="B451" s="9" t="s">
        <v>2133</v>
      </c>
      <c r="C451" s="1">
        <f t="shared" ref="C451" si="179">SUM(N451:AE451)</f>
        <v>5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 t="shared" ref="F451" si="180">IF(P451&gt;0,RANK(P451,(N451:AE451)),0)</f>
        <v>0</v>
      </c>
      <c r="G451" s="1">
        <f t="shared" ref="G451" si="181">IF(C451&gt;0,MAX(N451:P451)-LARGE(N451:P451,2),0)</f>
        <v>3</v>
      </c>
      <c r="H451" s="2">
        <f t="shared" ref="H451" si="182">IF(C451&gt;0,G451/C451,0)</f>
        <v>0.6</v>
      </c>
      <c r="I451" s="8"/>
      <c r="J451" s="2">
        <f t="shared" ref="J451" si="183">IF(C451=0,"-",N451/C451)</f>
        <v>0.2</v>
      </c>
      <c r="K451" s="2">
        <f t="shared" ref="K451" si="184">IF(C451=0,"-",O451/C451)</f>
        <v>0.8</v>
      </c>
      <c r="L451" s="2">
        <f t="shared" ref="L451" si="185">IF(C451=0,"-",P451/C451)</f>
        <v>0</v>
      </c>
      <c r="M451" s="2">
        <f t="shared" ref="M451" si="186">IF(C451=0,"-",(1-J451-K451-L451))</f>
        <v>0</v>
      </c>
      <c r="N451" s="55">
        <v>1</v>
      </c>
      <c r="O451" s="55">
        <v>4</v>
      </c>
      <c r="T451" s="59"/>
      <c r="X451" s="55">
        <f t="shared" ref="X451:X514" si="187">AW451-SUM(Y451:Z451)</f>
        <v>0</v>
      </c>
      <c r="Y451" s="55">
        <v>0</v>
      </c>
      <c r="Z451" s="55">
        <v>0</v>
      </c>
      <c r="AA451" s="55"/>
      <c r="AB451" s="55"/>
      <c r="AG451" t="str">
        <f t="shared" ref="AG451" si="188">A451</f>
        <v>T15 R6 WELS</v>
      </c>
      <c r="AH451" t="s">
        <v>2510</v>
      </c>
      <c r="AI451">
        <v>2</v>
      </c>
      <c r="AK451">
        <v>2</v>
      </c>
      <c r="AL451" s="95">
        <v>23</v>
      </c>
      <c r="AM451" s="97">
        <v>3</v>
      </c>
      <c r="AO451" s="100">
        <v>91506</v>
      </c>
      <c r="AP451" s="100">
        <f t="shared" ref="AP451" si="189">AL451*1000+AM451</f>
        <v>23003</v>
      </c>
      <c r="AQ451" t="s">
        <v>2361</v>
      </c>
      <c r="AR451">
        <f t="shared" ref="AR451" si="190">AL451*100000+AO451</f>
        <v>2391506</v>
      </c>
      <c r="AS451" s="1">
        <v>0</v>
      </c>
      <c r="AU451" s="1"/>
      <c r="AW451" s="55">
        <v>0</v>
      </c>
      <c r="AX451" s="124"/>
    </row>
    <row r="452" spans="1:50" ht="13" hidden="1" customHeight="1" outlineLevel="1">
      <c r="A452" t="s">
        <v>2980</v>
      </c>
      <c r="B452" s="9" t="s">
        <v>2133</v>
      </c>
      <c r="C452" s="1">
        <f t="shared" si="168"/>
        <v>4</v>
      </c>
      <c r="D452" s="7">
        <f>IF(N452&gt;0, RANK(N452,(N452:P452,Q452:AE452)),0)</f>
        <v>0</v>
      </c>
      <c r="E452" s="7">
        <f>IF(O452&gt;0,RANK(O452,(N452:P452,Q452:AE452)),0)</f>
        <v>1</v>
      </c>
      <c r="F452" s="7">
        <f t="shared" si="169"/>
        <v>0</v>
      </c>
      <c r="G452" s="1">
        <f t="shared" si="170"/>
        <v>4</v>
      </c>
      <c r="H452" s="2">
        <f t="shared" si="171"/>
        <v>1</v>
      </c>
      <c r="I452" s="8"/>
      <c r="J452" s="2">
        <f t="shared" si="172"/>
        <v>0</v>
      </c>
      <c r="K452" s="2">
        <f t="shared" si="173"/>
        <v>1</v>
      </c>
      <c r="L452" s="2">
        <f t="shared" si="174"/>
        <v>0</v>
      </c>
      <c r="M452" s="2">
        <f t="shared" si="175"/>
        <v>0</v>
      </c>
      <c r="N452" s="55">
        <v>0</v>
      </c>
      <c r="O452" s="55">
        <v>4</v>
      </c>
      <c r="T452" s="59"/>
      <c r="X452" s="55">
        <f t="shared" si="187"/>
        <v>0</v>
      </c>
      <c r="Y452" s="55">
        <v>0</v>
      </c>
      <c r="Z452" s="55">
        <v>0</v>
      </c>
      <c r="AA452" s="55"/>
      <c r="AB452" s="55"/>
      <c r="AG452" t="str">
        <f t="shared" si="176"/>
        <v>T22 MD</v>
      </c>
      <c r="AH452" t="s">
        <v>12</v>
      </c>
      <c r="AI452">
        <v>2</v>
      </c>
      <c r="AK452">
        <v>2</v>
      </c>
      <c r="AL452" s="95">
        <v>23</v>
      </c>
      <c r="AM452" s="97">
        <v>9</v>
      </c>
      <c r="AO452" s="100">
        <v>93022</v>
      </c>
      <c r="AP452" s="100">
        <f t="shared" si="177"/>
        <v>23009</v>
      </c>
      <c r="AQ452" t="s">
        <v>2361</v>
      </c>
      <c r="AR452">
        <f t="shared" si="178"/>
        <v>2393022</v>
      </c>
      <c r="AS452" s="1">
        <v>0</v>
      </c>
      <c r="AU452" s="1"/>
      <c r="AW452" s="55">
        <v>0</v>
      </c>
      <c r="AX452" s="124"/>
    </row>
    <row r="453" spans="1:50" ht="13" hidden="1" customHeight="1" outlineLevel="1">
      <c r="A453" t="s">
        <v>1411</v>
      </c>
      <c r="B453" s="9" t="s">
        <v>2133</v>
      </c>
      <c r="C453" s="1">
        <f t="shared" si="159"/>
        <v>31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 t="shared" si="160"/>
        <v>0</v>
      </c>
      <c r="G453" s="1">
        <f t="shared" si="166"/>
        <v>17</v>
      </c>
      <c r="H453" s="2">
        <f t="shared" si="167"/>
        <v>0.54838709677419351</v>
      </c>
      <c r="I453" s="8"/>
      <c r="J453" s="2">
        <f t="shared" si="161"/>
        <v>0.22580645161290322</v>
      </c>
      <c r="K453" s="2">
        <f t="shared" si="162"/>
        <v>0.77419354838709675</v>
      </c>
      <c r="L453" s="2">
        <f t="shared" si="163"/>
        <v>0</v>
      </c>
      <c r="M453" s="2">
        <f t="shared" si="164"/>
        <v>0</v>
      </c>
      <c r="N453" s="55">
        <v>7</v>
      </c>
      <c r="O453" s="55">
        <v>24</v>
      </c>
      <c r="T453" s="59"/>
      <c r="X453" s="55">
        <f t="shared" si="187"/>
        <v>0</v>
      </c>
      <c r="Y453" s="55">
        <v>0</v>
      </c>
      <c r="Z453" s="55">
        <v>0</v>
      </c>
      <c r="AA453" s="55"/>
      <c r="AB453" s="55"/>
      <c r="AG453" t="str">
        <f t="shared" si="165"/>
        <v>Talmadge</v>
      </c>
      <c r="AH453" t="s">
        <v>1864</v>
      </c>
      <c r="AI453">
        <v>2</v>
      </c>
      <c r="AK453">
        <v>2</v>
      </c>
      <c r="AL453" s="95">
        <v>23</v>
      </c>
      <c r="AM453" s="97">
        <v>29</v>
      </c>
      <c r="AN453" s="97">
        <v>200</v>
      </c>
      <c r="AO453" s="100">
        <v>75770</v>
      </c>
      <c r="AP453" s="100">
        <f t="shared" ref="AP453:AP518" si="191">AL453*1000+AM453</f>
        <v>23029</v>
      </c>
      <c r="AQ453" t="s">
        <v>298</v>
      </c>
      <c r="AR453">
        <f t="shared" ref="AR453:AR516" si="192">AL453*100000+AO453</f>
        <v>2375770</v>
      </c>
      <c r="AS453" s="1">
        <v>1</v>
      </c>
      <c r="AU453" s="1"/>
      <c r="AW453" s="55">
        <v>0</v>
      </c>
      <c r="AX453" s="124"/>
    </row>
    <row r="454" spans="1:50" ht="13" hidden="1" customHeight="1" outlineLevel="1">
      <c r="A454" t="s">
        <v>2969</v>
      </c>
      <c r="B454" s="9" t="s">
        <v>2133</v>
      </c>
      <c r="C454" s="1">
        <f t="shared" ref="C454" si="193">SUM(N454:AE454)</f>
        <v>3</v>
      </c>
      <c r="D454" s="7">
        <f>IF(N454&gt;0, RANK(N454,(N454:P454,Q454:AE454)),0)</f>
        <v>1</v>
      </c>
      <c r="E454" s="7">
        <f>IF(O454&gt;0,RANK(O454,(N454:P454,Q454:AE454)),0)</f>
        <v>0</v>
      </c>
      <c r="F454" s="7">
        <f t="shared" ref="F454" si="194">IF(P454&gt;0,RANK(P454,(N454:AE454)),0)</f>
        <v>0</v>
      </c>
      <c r="G454" s="1">
        <f t="shared" ref="G454" si="195">IF(C454&gt;0,MAX(N454:P454)-LARGE(N454:P454,2),0)</f>
        <v>3</v>
      </c>
      <c r="H454" s="2">
        <f t="shared" ref="H454" si="196">IF(C454&gt;0,G454/C454,0)</f>
        <v>1</v>
      </c>
      <c r="I454" s="8"/>
      <c r="J454" s="2">
        <f t="shared" ref="J454" si="197">IF(C454=0,"-",N454/C454)</f>
        <v>1</v>
      </c>
      <c r="K454" s="2">
        <f t="shared" ref="K454" si="198">IF(C454=0,"-",O454/C454)</f>
        <v>0</v>
      </c>
      <c r="L454" s="2">
        <f t="shared" ref="L454" si="199">IF(C454=0,"-",P454/C454)</f>
        <v>0</v>
      </c>
      <c r="M454" s="2">
        <f t="shared" ref="M454" si="200">IF(C454=0,"-",(1-J454-K454-L454))</f>
        <v>0</v>
      </c>
      <c r="N454" s="55">
        <v>3</v>
      </c>
      <c r="O454" s="55">
        <v>0</v>
      </c>
      <c r="T454" s="59"/>
      <c r="X454" s="55">
        <f t="shared" si="187"/>
        <v>0</v>
      </c>
      <c r="Y454" s="55">
        <v>0</v>
      </c>
      <c r="Z454" s="55">
        <v>0</v>
      </c>
      <c r="AA454" s="55"/>
      <c r="AB454" s="55"/>
      <c r="AG454" t="str">
        <f t="shared" si="165"/>
        <v>TD R2 WELS</v>
      </c>
      <c r="AH454" t="s">
        <v>2510</v>
      </c>
      <c r="AI454">
        <v>2</v>
      </c>
      <c r="AK454">
        <v>2</v>
      </c>
      <c r="AL454" s="95">
        <v>23</v>
      </c>
      <c r="AM454" s="97">
        <v>3</v>
      </c>
      <c r="AO454" s="100">
        <v>89702</v>
      </c>
      <c r="AP454" s="100">
        <f t="shared" si="191"/>
        <v>23003</v>
      </c>
      <c r="AQ454" t="s">
        <v>2361</v>
      </c>
      <c r="AR454">
        <f t="shared" si="192"/>
        <v>2389702</v>
      </c>
      <c r="AS454" s="1">
        <v>0</v>
      </c>
      <c r="AU454" s="1"/>
      <c r="AW454" s="55">
        <v>0</v>
      </c>
      <c r="AX454" s="124"/>
    </row>
    <row r="455" spans="1:50" ht="13" hidden="1" customHeight="1" outlineLevel="1">
      <c r="A455" t="s">
        <v>572</v>
      </c>
      <c r="B455" s="9" t="s">
        <v>2133</v>
      </c>
      <c r="C455" s="1">
        <f t="shared" si="159"/>
        <v>278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 t="shared" si="160"/>
        <v>0</v>
      </c>
      <c r="G455" s="1">
        <f t="shared" si="166"/>
        <v>86</v>
      </c>
      <c r="H455" s="2">
        <f t="shared" si="167"/>
        <v>0.30935251798561153</v>
      </c>
      <c r="I455" s="8"/>
      <c r="J455" s="2">
        <f t="shared" si="161"/>
        <v>0.34532374100719426</v>
      </c>
      <c r="K455" s="2">
        <f t="shared" si="162"/>
        <v>0.65467625899280579</v>
      </c>
      <c r="L455" s="2">
        <f t="shared" si="163"/>
        <v>0</v>
      </c>
      <c r="M455" s="2">
        <f t="shared" si="164"/>
        <v>-1.1102230246251565E-16</v>
      </c>
      <c r="N455" s="55">
        <v>96</v>
      </c>
      <c r="O455" s="55">
        <v>182</v>
      </c>
      <c r="T455" s="59"/>
      <c r="X455" s="55">
        <f t="shared" si="187"/>
        <v>0</v>
      </c>
      <c r="Y455" s="55">
        <v>0</v>
      </c>
      <c r="Z455" s="55">
        <v>0</v>
      </c>
      <c r="AA455" s="55"/>
      <c r="AB455" s="55"/>
      <c r="AG455" t="str">
        <f t="shared" si="165"/>
        <v>Temple</v>
      </c>
      <c r="AH455" t="s">
        <v>2389</v>
      </c>
      <c r="AI455">
        <v>2</v>
      </c>
      <c r="AK455">
        <v>2</v>
      </c>
      <c r="AL455" s="95">
        <v>23</v>
      </c>
      <c r="AM455" s="97">
        <v>7</v>
      </c>
      <c r="AN455" s="97">
        <v>95</v>
      </c>
      <c r="AO455" s="100">
        <v>75980</v>
      </c>
      <c r="AP455" s="100">
        <f t="shared" si="191"/>
        <v>23007</v>
      </c>
      <c r="AQ455" t="s">
        <v>298</v>
      </c>
      <c r="AR455">
        <f t="shared" si="192"/>
        <v>2375980</v>
      </c>
      <c r="AS455" s="1">
        <v>3</v>
      </c>
      <c r="AU455" s="1"/>
      <c r="AW455" s="55">
        <v>0</v>
      </c>
      <c r="AX455" s="124"/>
    </row>
    <row r="456" spans="1:50" ht="13" hidden="1" customHeight="1" outlineLevel="1">
      <c r="A456" t="s">
        <v>2414</v>
      </c>
      <c r="B456" s="9" t="s">
        <v>2133</v>
      </c>
      <c r="C456" s="1">
        <f t="shared" si="159"/>
        <v>45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 t="shared" si="160"/>
        <v>0</v>
      </c>
      <c r="G456" s="1">
        <f t="shared" si="166"/>
        <v>29</v>
      </c>
      <c r="H456" s="2">
        <f t="shared" si="167"/>
        <v>0.64444444444444449</v>
      </c>
      <c r="I456" s="8"/>
      <c r="J456" s="2">
        <f t="shared" si="161"/>
        <v>0.17777777777777778</v>
      </c>
      <c r="K456" s="2">
        <f t="shared" si="162"/>
        <v>0.82222222222222219</v>
      </c>
      <c r="L456" s="2">
        <f t="shared" si="163"/>
        <v>0</v>
      </c>
      <c r="M456" s="2">
        <f t="shared" si="164"/>
        <v>0</v>
      </c>
      <c r="N456" s="55">
        <v>8</v>
      </c>
      <c r="O456" s="55">
        <v>37</v>
      </c>
      <c r="T456" s="59"/>
      <c r="X456" s="55">
        <f t="shared" si="187"/>
        <v>0</v>
      </c>
      <c r="Y456" s="55">
        <v>0</v>
      </c>
      <c r="Z456" s="55">
        <v>0</v>
      </c>
      <c r="AA456" s="55"/>
      <c r="AB456" s="55"/>
      <c r="AG456" t="str">
        <f t="shared" si="165"/>
        <v>The Forks</v>
      </c>
      <c r="AH456" t="s">
        <v>1816</v>
      </c>
      <c r="AI456">
        <v>2</v>
      </c>
      <c r="AK456">
        <v>2</v>
      </c>
      <c r="AL456" s="95">
        <v>23</v>
      </c>
      <c r="AM456" s="97">
        <v>25</v>
      </c>
      <c r="AN456" s="97">
        <v>160</v>
      </c>
      <c r="AO456" s="100">
        <v>76190</v>
      </c>
      <c r="AP456" s="100">
        <f t="shared" si="191"/>
        <v>23025</v>
      </c>
      <c r="AQ456" t="s">
        <v>15</v>
      </c>
      <c r="AR456">
        <f t="shared" si="192"/>
        <v>2376190</v>
      </c>
      <c r="AS456" s="1">
        <v>0</v>
      </c>
      <c r="AU456" s="1"/>
      <c r="AW456" s="55">
        <v>0</v>
      </c>
      <c r="AX456" s="124"/>
    </row>
    <row r="457" spans="1:50" ht="13" hidden="1" customHeight="1" outlineLevel="1">
      <c r="A457" t="s">
        <v>639</v>
      </c>
      <c r="B457" s="9" t="s">
        <v>2133</v>
      </c>
      <c r="C457" s="1">
        <f t="shared" si="159"/>
        <v>1158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 t="shared" si="160"/>
        <v>0</v>
      </c>
      <c r="G457" s="1">
        <f t="shared" si="166"/>
        <v>350</v>
      </c>
      <c r="H457" s="2">
        <f t="shared" si="167"/>
        <v>0.30224525043177891</v>
      </c>
      <c r="I457" s="8"/>
      <c r="J457" s="2">
        <f t="shared" si="161"/>
        <v>0.34887737478411052</v>
      </c>
      <c r="K457" s="2">
        <f t="shared" si="162"/>
        <v>0.65112262521588948</v>
      </c>
      <c r="L457" s="2">
        <f t="shared" si="163"/>
        <v>0</v>
      </c>
      <c r="M457" s="2">
        <f t="shared" si="164"/>
        <v>0</v>
      </c>
      <c r="N457" s="55">
        <v>404</v>
      </c>
      <c r="O457" s="55">
        <v>754</v>
      </c>
      <c r="T457" s="59"/>
      <c r="X457" s="55">
        <f t="shared" si="187"/>
        <v>0</v>
      </c>
      <c r="Y457" s="55">
        <v>0</v>
      </c>
      <c r="Z457" s="55">
        <v>0</v>
      </c>
      <c r="AA457" s="55"/>
      <c r="AB457" s="55"/>
      <c r="AG457" t="str">
        <f t="shared" si="165"/>
        <v>Thomaston</v>
      </c>
      <c r="AH457" t="s">
        <v>2526</v>
      </c>
      <c r="AI457">
        <v>1</v>
      </c>
      <c r="AK457">
        <v>2</v>
      </c>
      <c r="AL457" s="95">
        <v>23</v>
      </c>
      <c r="AM457" s="97">
        <v>13</v>
      </c>
      <c r="AN457" s="97">
        <v>70</v>
      </c>
      <c r="AO457" s="100">
        <v>76365</v>
      </c>
      <c r="AP457" s="100">
        <f t="shared" si="191"/>
        <v>23013</v>
      </c>
      <c r="AQ457" t="s">
        <v>298</v>
      </c>
      <c r="AR457">
        <f t="shared" si="192"/>
        <v>2376365</v>
      </c>
      <c r="AS457" s="1">
        <v>30</v>
      </c>
      <c r="AU457" s="1"/>
      <c r="AW457" s="55">
        <v>0</v>
      </c>
      <c r="AX457" s="124"/>
    </row>
    <row r="458" spans="1:50" ht="13" hidden="1" customHeight="1" outlineLevel="1">
      <c r="A458" t="s">
        <v>802</v>
      </c>
      <c r="B458" s="9" t="s">
        <v>2133</v>
      </c>
      <c r="C458" s="1">
        <f t="shared" si="159"/>
        <v>344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 t="shared" si="160"/>
        <v>0</v>
      </c>
      <c r="G458" s="1">
        <f t="shared" si="166"/>
        <v>132</v>
      </c>
      <c r="H458" s="2">
        <f t="shared" si="167"/>
        <v>0.38372093023255816</v>
      </c>
      <c r="I458" s="8"/>
      <c r="J458" s="2">
        <f t="shared" si="161"/>
        <v>0.30813953488372092</v>
      </c>
      <c r="K458" s="2">
        <f t="shared" si="162"/>
        <v>0.69186046511627908</v>
      </c>
      <c r="L458" s="2">
        <f t="shared" si="163"/>
        <v>0</v>
      </c>
      <c r="M458" s="2">
        <f t="shared" si="164"/>
        <v>0</v>
      </c>
      <c r="N458" s="55">
        <v>106</v>
      </c>
      <c r="O458" s="55">
        <v>238</v>
      </c>
      <c r="T458" s="59"/>
      <c r="X458" s="55">
        <f t="shared" si="187"/>
        <v>0</v>
      </c>
      <c r="Y458" s="55">
        <v>0</v>
      </c>
      <c r="Z458" s="55">
        <v>0</v>
      </c>
      <c r="AA458" s="55"/>
      <c r="AB458" s="55"/>
      <c r="AG458" t="str">
        <f t="shared" si="165"/>
        <v>Thorndike</v>
      </c>
      <c r="AH458" t="s">
        <v>119</v>
      </c>
      <c r="AI458">
        <v>2</v>
      </c>
      <c r="AK458">
        <v>2</v>
      </c>
      <c r="AL458" s="95">
        <v>23</v>
      </c>
      <c r="AM458" s="97">
        <v>27</v>
      </c>
      <c r="AN458" s="97">
        <v>110</v>
      </c>
      <c r="AO458" s="100">
        <v>76610</v>
      </c>
      <c r="AP458" s="100">
        <f t="shared" si="191"/>
        <v>23027</v>
      </c>
      <c r="AQ458" t="s">
        <v>298</v>
      </c>
      <c r="AR458">
        <f t="shared" si="192"/>
        <v>2376610</v>
      </c>
      <c r="AS458" s="1">
        <v>8</v>
      </c>
      <c r="AU458" s="1"/>
      <c r="AW458" s="55">
        <v>0</v>
      </c>
      <c r="AX458" s="124"/>
    </row>
    <row r="459" spans="1:50" ht="13" hidden="1" customHeight="1" outlineLevel="1">
      <c r="A459" t="s">
        <v>642</v>
      </c>
      <c r="B459" s="9" t="s">
        <v>2133</v>
      </c>
      <c r="C459" s="1">
        <f t="shared" ref="C459:C515" si="201">SUM(N459:AE459)</f>
        <v>105</v>
      </c>
      <c r="D459" s="7">
        <f>IF(N459&gt;0, RANK(N459,(N459:P459,Q459:AE459)),0)</f>
        <v>2</v>
      </c>
      <c r="E459" s="7">
        <f>IF(O459&gt;0,RANK(O459,(N459:P459,Q459:AE459)),0)</f>
        <v>1</v>
      </c>
      <c r="F459" s="7">
        <f t="shared" ref="F459:F515" si="202">IF(P459&gt;0,RANK(P459,(N459:AE459)),0)</f>
        <v>0</v>
      </c>
      <c r="G459" s="1">
        <f t="shared" si="166"/>
        <v>67</v>
      </c>
      <c r="H459" s="2">
        <f t="shared" si="167"/>
        <v>0.63809523809523805</v>
      </c>
      <c r="I459" s="8"/>
      <c r="J459" s="2">
        <f t="shared" ref="J459:J515" si="203">IF(C459=0,"-",N459/C459)</f>
        <v>0.18095238095238095</v>
      </c>
      <c r="K459" s="2">
        <f t="shared" ref="K459:K515" si="204">IF(C459=0,"-",O459/C459)</f>
        <v>0.81904761904761902</v>
      </c>
      <c r="L459" s="2">
        <f t="shared" ref="L459:L515" si="205">IF(C459=0,"-",P459/C459)</f>
        <v>0</v>
      </c>
      <c r="M459" s="2">
        <f t="shared" ref="M459:M515" si="206">IF(C459=0,"-",(1-J459-K459-L459))</f>
        <v>0</v>
      </c>
      <c r="N459" s="55">
        <v>19</v>
      </c>
      <c r="O459" s="55">
        <v>86</v>
      </c>
      <c r="T459" s="59"/>
      <c r="X459" s="55">
        <f t="shared" si="187"/>
        <v>0</v>
      </c>
      <c r="Y459" s="55">
        <v>0</v>
      </c>
      <c r="Z459" s="55">
        <v>0</v>
      </c>
      <c r="AA459" s="55"/>
      <c r="AB459" s="55"/>
      <c r="AG459" t="str">
        <f t="shared" ref="AG459:AG522" si="207">A459</f>
        <v>Topsfield</v>
      </c>
      <c r="AH459" t="s">
        <v>1864</v>
      </c>
      <c r="AI459">
        <v>2</v>
      </c>
      <c r="AK459">
        <v>2</v>
      </c>
      <c r="AL459" s="95">
        <v>23</v>
      </c>
      <c r="AM459" s="97">
        <v>29</v>
      </c>
      <c r="AN459" s="97">
        <v>202</v>
      </c>
      <c r="AO459" s="100">
        <v>76895</v>
      </c>
      <c r="AP459" s="100">
        <f t="shared" si="191"/>
        <v>23029</v>
      </c>
      <c r="AQ459" t="s">
        <v>298</v>
      </c>
      <c r="AR459">
        <f t="shared" si="192"/>
        <v>2376895</v>
      </c>
      <c r="AS459" s="1">
        <v>2</v>
      </c>
      <c r="AU459" s="1"/>
      <c r="AW459" s="55">
        <v>0</v>
      </c>
      <c r="AX459" s="124"/>
    </row>
    <row r="460" spans="1:50" ht="13" hidden="1" customHeight="1" outlineLevel="1">
      <c r="A460" t="s">
        <v>402</v>
      </c>
      <c r="B460" s="9" t="s">
        <v>2133</v>
      </c>
      <c r="C460" s="1">
        <f t="shared" si="201"/>
        <v>4954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 t="shared" si="202"/>
        <v>0</v>
      </c>
      <c r="G460" s="1">
        <f t="shared" si="166"/>
        <v>1955</v>
      </c>
      <c r="H460" s="2">
        <f t="shared" si="167"/>
        <v>0.39463060153411383</v>
      </c>
      <c r="I460" s="8"/>
      <c r="J460" s="2">
        <f t="shared" si="203"/>
        <v>0.30258377069035125</v>
      </c>
      <c r="K460" s="2">
        <f t="shared" si="204"/>
        <v>0.69721437222446503</v>
      </c>
      <c r="L460" s="2">
        <f t="shared" si="205"/>
        <v>0</v>
      </c>
      <c r="M460" s="2">
        <f t="shared" si="206"/>
        <v>2.0185708518372092E-4</v>
      </c>
      <c r="N460" s="55">
        <v>1499</v>
      </c>
      <c r="O460" s="55">
        <v>3454</v>
      </c>
      <c r="T460" s="59"/>
      <c r="X460" s="55">
        <f t="shared" si="187"/>
        <v>0</v>
      </c>
      <c r="Y460" s="55">
        <v>1</v>
      </c>
      <c r="Z460" s="55">
        <v>0</v>
      </c>
      <c r="AA460" s="55"/>
      <c r="AB460" s="55"/>
      <c r="AG460" t="str">
        <f t="shared" si="207"/>
        <v>Topsham</v>
      </c>
      <c r="AH460" t="s">
        <v>108</v>
      </c>
      <c r="AI460">
        <v>1</v>
      </c>
      <c r="AK460">
        <v>2</v>
      </c>
      <c r="AL460" s="95">
        <v>23</v>
      </c>
      <c r="AM460" s="97">
        <v>23</v>
      </c>
      <c r="AN460" s="97">
        <v>40</v>
      </c>
      <c r="AO460" s="100">
        <v>76960</v>
      </c>
      <c r="AP460" s="100">
        <f t="shared" si="191"/>
        <v>23023</v>
      </c>
      <c r="AQ460" t="s">
        <v>298</v>
      </c>
      <c r="AR460">
        <f t="shared" si="192"/>
        <v>2376960</v>
      </c>
      <c r="AS460" s="1">
        <v>104</v>
      </c>
      <c r="AU460" s="1"/>
      <c r="AW460" s="55">
        <v>1</v>
      </c>
      <c r="AX460" s="124"/>
    </row>
    <row r="461" spans="1:50" ht="13" hidden="1" customHeight="1" outlineLevel="1">
      <c r="A461" t="s">
        <v>1168</v>
      </c>
      <c r="B461" s="9" t="s">
        <v>2133</v>
      </c>
      <c r="C461" s="1">
        <f t="shared" si="201"/>
        <v>748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 t="shared" si="202"/>
        <v>0</v>
      </c>
      <c r="G461" s="1">
        <f t="shared" si="166"/>
        <v>148</v>
      </c>
      <c r="H461" s="2">
        <f t="shared" si="167"/>
        <v>0.19786096256684493</v>
      </c>
      <c r="I461" s="8"/>
      <c r="J461" s="2">
        <f t="shared" si="203"/>
        <v>0.40106951871657753</v>
      </c>
      <c r="K461" s="2">
        <f t="shared" si="204"/>
        <v>0.59893048128342241</v>
      </c>
      <c r="L461" s="2">
        <f t="shared" si="205"/>
        <v>0</v>
      </c>
      <c r="M461" s="2">
        <f t="shared" si="206"/>
        <v>0</v>
      </c>
      <c r="N461" s="55">
        <v>300</v>
      </c>
      <c r="O461" s="55">
        <v>448</v>
      </c>
      <c r="T461" s="59"/>
      <c r="X461" s="55">
        <f t="shared" si="187"/>
        <v>0</v>
      </c>
      <c r="Y461" s="55">
        <v>0</v>
      </c>
      <c r="Z461" s="55">
        <v>0</v>
      </c>
      <c r="AA461" s="55"/>
      <c r="AB461" s="55"/>
      <c r="AG461" t="str">
        <f t="shared" si="207"/>
        <v>Tremont</v>
      </c>
      <c r="AH461" t="s">
        <v>12</v>
      </c>
      <c r="AI461">
        <v>2</v>
      </c>
      <c r="AK461">
        <v>2</v>
      </c>
      <c r="AL461" s="95">
        <v>23</v>
      </c>
      <c r="AM461" s="97">
        <v>9</v>
      </c>
      <c r="AN461" s="97">
        <v>165</v>
      </c>
      <c r="AO461" s="100">
        <v>77345</v>
      </c>
      <c r="AP461" s="100">
        <f t="shared" si="191"/>
        <v>23009</v>
      </c>
      <c r="AQ461" t="s">
        <v>298</v>
      </c>
      <c r="AR461">
        <f t="shared" si="192"/>
        <v>2377345</v>
      </c>
      <c r="AS461" s="1">
        <v>7</v>
      </c>
      <c r="AU461" s="1"/>
      <c r="AW461" s="55">
        <v>0</v>
      </c>
      <c r="AX461" s="124"/>
    </row>
    <row r="462" spans="1:50" ht="13" hidden="1" customHeight="1" outlineLevel="1">
      <c r="A462" t="s">
        <v>235</v>
      </c>
      <c r="B462" s="9" t="s">
        <v>2133</v>
      </c>
      <c r="C462" s="1">
        <f t="shared" si="201"/>
        <v>690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 t="shared" si="202"/>
        <v>0</v>
      </c>
      <c r="G462" s="1">
        <f t="shared" si="166"/>
        <v>292</v>
      </c>
      <c r="H462" s="2">
        <f t="shared" si="167"/>
        <v>0.42318840579710143</v>
      </c>
      <c r="I462" s="8"/>
      <c r="J462" s="2">
        <f t="shared" si="203"/>
        <v>0.28840579710144926</v>
      </c>
      <c r="K462" s="2">
        <f t="shared" si="204"/>
        <v>0.71159420289855069</v>
      </c>
      <c r="L462" s="2">
        <f t="shared" si="205"/>
        <v>0</v>
      </c>
      <c r="M462" s="2">
        <f t="shared" si="206"/>
        <v>0</v>
      </c>
      <c r="N462" s="55">
        <v>199</v>
      </c>
      <c r="O462" s="55">
        <v>491</v>
      </c>
      <c r="T462" s="59"/>
      <c r="X462" s="55">
        <f t="shared" si="187"/>
        <v>0</v>
      </c>
      <c r="Y462" s="55">
        <v>0</v>
      </c>
      <c r="Z462" s="55">
        <v>0</v>
      </c>
      <c r="AA462" s="55"/>
      <c r="AB462" s="55"/>
      <c r="AG462" t="str">
        <f t="shared" si="207"/>
        <v>Trenton</v>
      </c>
      <c r="AH462" t="s">
        <v>12</v>
      </c>
      <c r="AI462">
        <v>2</v>
      </c>
      <c r="AK462">
        <v>2</v>
      </c>
      <c r="AL462" s="95">
        <v>23</v>
      </c>
      <c r="AM462" s="97">
        <v>9</v>
      </c>
      <c r="AN462" s="97">
        <v>170</v>
      </c>
      <c r="AO462" s="100">
        <v>77415</v>
      </c>
      <c r="AP462" s="100">
        <f t="shared" si="191"/>
        <v>23009</v>
      </c>
      <c r="AQ462" t="s">
        <v>298</v>
      </c>
      <c r="AR462">
        <f t="shared" si="192"/>
        <v>2377415</v>
      </c>
      <c r="AS462" s="1">
        <v>10</v>
      </c>
      <c r="AU462" s="1"/>
      <c r="AW462" s="55">
        <v>0</v>
      </c>
      <c r="AX462" s="124"/>
    </row>
    <row r="463" spans="1:50" ht="13" hidden="1" customHeight="1" outlineLevel="1">
      <c r="A463" t="s">
        <v>599</v>
      </c>
      <c r="B463" s="9" t="s">
        <v>2133</v>
      </c>
      <c r="C463" s="1">
        <f t="shared" si="201"/>
        <v>451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 t="shared" si="202"/>
        <v>0</v>
      </c>
      <c r="G463" s="1">
        <f t="shared" si="166"/>
        <v>189</v>
      </c>
      <c r="H463" s="2">
        <f t="shared" si="167"/>
        <v>0.41906873614190687</v>
      </c>
      <c r="I463" s="8"/>
      <c r="J463" s="2">
        <f t="shared" si="203"/>
        <v>0.29046563192904656</v>
      </c>
      <c r="K463" s="2">
        <f t="shared" si="204"/>
        <v>0.70953436807095349</v>
      </c>
      <c r="L463" s="2">
        <f t="shared" si="205"/>
        <v>0</v>
      </c>
      <c r="M463" s="2">
        <f t="shared" si="206"/>
        <v>-1.1102230246251565E-16</v>
      </c>
      <c r="N463" s="55">
        <v>131</v>
      </c>
      <c r="O463" s="55">
        <v>320</v>
      </c>
      <c r="T463" s="59"/>
      <c r="X463" s="55">
        <f t="shared" si="187"/>
        <v>0</v>
      </c>
      <c r="Y463" s="55">
        <v>0</v>
      </c>
      <c r="Z463" s="55">
        <v>0</v>
      </c>
      <c r="AA463" s="55"/>
      <c r="AB463" s="55"/>
      <c r="AG463" t="str">
        <f t="shared" si="207"/>
        <v>Troy</v>
      </c>
      <c r="AH463" t="s">
        <v>119</v>
      </c>
      <c r="AI463">
        <v>2</v>
      </c>
      <c r="AK463">
        <v>2</v>
      </c>
      <c r="AL463" s="95">
        <v>23</v>
      </c>
      <c r="AM463" s="97">
        <v>27</v>
      </c>
      <c r="AN463" s="97">
        <v>115</v>
      </c>
      <c r="AO463" s="100">
        <v>77625</v>
      </c>
      <c r="AP463" s="100">
        <f t="shared" si="191"/>
        <v>23027</v>
      </c>
      <c r="AQ463" t="s">
        <v>298</v>
      </c>
      <c r="AR463">
        <f t="shared" si="192"/>
        <v>2377625</v>
      </c>
      <c r="AS463" s="1">
        <v>14</v>
      </c>
      <c r="AU463" s="1"/>
      <c r="AW463" s="55">
        <v>0</v>
      </c>
      <c r="AX463" s="124"/>
    </row>
    <row r="464" spans="1:50" ht="13" hidden="1" customHeight="1" outlineLevel="1">
      <c r="A464" t="s">
        <v>1306</v>
      </c>
      <c r="B464" s="9" t="s">
        <v>2133</v>
      </c>
      <c r="C464" s="1">
        <f t="shared" si="201"/>
        <v>2758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 t="shared" si="202"/>
        <v>0</v>
      </c>
      <c r="G464" s="1">
        <f t="shared" si="166"/>
        <v>1459</v>
      </c>
      <c r="H464" s="2">
        <f t="shared" si="167"/>
        <v>0.52900652646845536</v>
      </c>
      <c r="I464" s="8"/>
      <c r="J464" s="2">
        <f t="shared" si="203"/>
        <v>0.23495286439448876</v>
      </c>
      <c r="K464" s="2">
        <f t="shared" si="204"/>
        <v>0.76395939086294418</v>
      </c>
      <c r="L464" s="2">
        <f t="shared" si="205"/>
        <v>0</v>
      </c>
      <c r="M464" s="2">
        <f t="shared" si="206"/>
        <v>1.0877447425671205E-3</v>
      </c>
      <c r="N464" s="55">
        <v>648</v>
      </c>
      <c r="O464" s="55">
        <v>2107</v>
      </c>
      <c r="T464" s="59"/>
      <c r="X464" s="55">
        <f t="shared" si="187"/>
        <v>0</v>
      </c>
      <c r="Y464" s="55">
        <v>3</v>
      </c>
      <c r="Z464" s="55">
        <v>0</v>
      </c>
      <c r="AA464" s="55"/>
      <c r="AB464" s="55"/>
      <c r="AG464" t="str">
        <f t="shared" si="207"/>
        <v>Turner</v>
      </c>
      <c r="AH464" t="s">
        <v>95</v>
      </c>
      <c r="AI464">
        <v>2</v>
      </c>
      <c r="AK464">
        <v>2</v>
      </c>
      <c r="AL464" s="95">
        <v>23</v>
      </c>
      <c r="AM464" s="97">
        <v>1</v>
      </c>
      <c r="AN464" s="97">
        <v>60</v>
      </c>
      <c r="AO464" s="100">
        <v>77800</v>
      </c>
      <c r="AP464" s="100">
        <f t="shared" si="191"/>
        <v>23001</v>
      </c>
      <c r="AQ464" t="s">
        <v>298</v>
      </c>
      <c r="AR464">
        <f t="shared" si="192"/>
        <v>2377800</v>
      </c>
      <c r="AS464" s="1">
        <v>54</v>
      </c>
      <c r="AU464" s="1"/>
      <c r="AW464" s="55">
        <v>3</v>
      </c>
      <c r="AX464" s="124"/>
    </row>
    <row r="465" spans="1:50" ht="13" hidden="1" customHeight="1" outlineLevel="1">
      <c r="A465" t="s">
        <v>532</v>
      </c>
      <c r="B465" s="9" t="s">
        <v>2133</v>
      </c>
      <c r="C465" s="1">
        <f t="shared" si="201"/>
        <v>1179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 t="shared" si="202"/>
        <v>0</v>
      </c>
      <c r="G465" s="1">
        <f t="shared" si="166"/>
        <v>493</v>
      </c>
      <c r="H465" s="2">
        <f t="shared" si="167"/>
        <v>0.41815097540288382</v>
      </c>
      <c r="I465" s="8"/>
      <c r="J465" s="2">
        <f t="shared" si="203"/>
        <v>0.29092451229855809</v>
      </c>
      <c r="K465" s="2">
        <f t="shared" si="204"/>
        <v>0.70907548770144191</v>
      </c>
      <c r="L465" s="2">
        <f t="shared" si="205"/>
        <v>0</v>
      </c>
      <c r="M465" s="2">
        <f t="shared" si="206"/>
        <v>0</v>
      </c>
      <c r="N465" s="55">
        <v>343</v>
      </c>
      <c r="O465" s="55">
        <v>836</v>
      </c>
      <c r="T465" s="59"/>
      <c r="X465" s="55">
        <f t="shared" si="187"/>
        <v>0</v>
      </c>
      <c r="Y465" s="55">
        <v>0</v>
      </c>
      <c r="Z465" s="55">
        <v>0</v>
      </c>
      <c r="AA465" s="55"/>
      <c r="AB465" s="55"/>
      <c r="AG465" t="str">
        <f t="shared" si="207"/>
        <v>Union</v>
      </c>
      <c r="AH465" t="s">
        <v>2526</v>
      </c>
      <c r="AI465">
        <v>1</v>
      </c>
      <c r="AK465">
        <v>2</v>
      </c>
      <c r="AL465" s="95">
        <v>23</v>
      </c>
      <c r="AM465" s="97">
        <v>13</v>
      </c>
      <c r="AN465" s="97">
        <v>75</v>
      </c>
      <c r="AO465" s="100">
        <v>78115</v>
      </c>
      <c r="AP465" s="100">
        <f t="shared" si="191"/>
        <v>23013</v>
      </c>
      <c r="AQ465" t="s">
        <v>298</v>
      </c>
      <c r="AR465">
        <f t="shared" si="192"/>
        <v>2378115</v>
      </c>
      <c r="AS465" s="1">
        <v>21</v>
      </c>
      <c r="AU465" s="1"/>
      <c r="AW465" s="55">
        <v>0</v>
      </c>
      <c r="AX465" s="124"/>
    </row>
    <row r="466" spans="1:50" ht="13" hidden="1" customHeight="1" outlineLevel="1">
      <c r="A466" t="s">
        <v>571</v>
      </c>
      <c r="B466" s="9" t="s">
        <v>2133</v>
      </c>
      <c r="C466" s="1">
        <f t="shared" si="201"/>
        <v>776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 t="shared" si="202"/>
        <v>0</v>
      </c>
      <c r="G466" s="1">
        <f t="shared" si="166"/>
        <v>300</v>
      </c>
      <c r="H466" s="2">
        <f t="shared" si="167"/>
        <v>0.38659793814432991</v>
      </c>
      <c r="I466" s="8"/>
      <c r="J466" s="2">
        <f t="shared" si="203"/>
        <v>0.30670103092783507</v>
      </c>
      <c r="K466" s="2">
        <f t="shared" si="204"/>
        <v>0.69329896907216493</v>
      </c>
      <c r="L466" s="2">
        <f t="shared" si="205"/>
        <v>0</v>
      </c>
      <c r="M466" s="2">
        <f t="shared" si="206"/>
        <v>0</v>
      </c>
      <c r="N466" s="55">
        <v>238</v>
      </c>
      <c r="O466" s="55">
        <v>538</v>
      </c>
      <c r="T466" s="59"/>
      <c r="X466" s="55">
        <f t="shared" si="187"/>
        <v>0</v>
      </c>
      <c r="Y466" s="55">
        <v>0</v>
      </c>
      <c r="Z466" s="55">
        <v>0</v>
      </c>
      <c r="AA466" s="55"/>
      <c r="AB466" s="55"/>
      <c r="AG466" t="str">
        <f t="shared" si="207"/>
        <v>Unity</v>
      </c>
      <c r="AH466" t="s">
        <v>119</v>
      </c>
      <c r="AI466">
        <v>2</v>
      </c>
      <c r="AK466">
        <v>2</v>
      </c>
      <c r="AL466" s="95">
        <v>23</v>
      </c>
      <c r="AM466" s="97">
        <v>27</v>
      </c>
      <c r="AN466" s="97">
        <v>120</v>
      </c>
      <c r="AO466" s="100">
        <v>78255</v>
      </c>
      <c r="AP466" s="100">
        <f t="shared" si="191"/>
        <v>23027</v>
      </c>
      <c r="AQ466" t="s">
        <v>298</v>
      </c>
      <c r="AR466">
        <f t="shared" si="192"/>
        <v>2378255</v>
      </c>
      <c r="AS466" s="1">
        <v>32</v>
      </c>
      <c r="AU466" s="1"/>
      <c r="AW466" s="55">
        <v>0</v>
      </c>
      <c r="AX466" s="124"/>
    </row>
    <row r="467" spans="1:50" ht="13" hidden="1" customHeight="1" outlineLevel="1">
      <c r="A467" t="s">
        <v>732</v>
      </c>
      <c r="B467" s="9" t="s">
        <v>2133</v>
      </c>
      <c r="C467" s="1">
        <f t="shared" si="201"/>
        <v>54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 t="shared" si="202"/>
        <v>0</v>
      </c>
      <c r="G467" s="1">
        <f t="shared" si="166"/>
        <v>34</v>
      </c>
      <c r="H467" s="2">
        <f t="shared" si="167"/>
        <v>0.62962962962962965</v>
      </c>
      <c r="I467" s="8"/>
      <c r="J467" s="2">
        <f t="shared" si="203"/>
        <v>0.18518518518518517</v>
      </c>
      <c r="K467" s="2">
        <f t="shared" si="204"/>
        <v>0.81481481481481477</v>
      </c>
      <c r="L467" s="2">
        <f t="shared" si="205"/>
        <v>0</v>
      </c>
      <c r="M467" s="2">
        <f t="shared" si="206"/>
        <v>1.1102230246251565E-16</v>
      </c>
      <c r="N467" s="55">
        <v>10</v>
      </c>
      <c r="O467" s="55">
        <v>44</v>
      </c>
      <c r="T467" s="59"/>
      <c r="X467" s="55">
        <f t="shared" si="187"/>
        <v>0</v>
      </c>
      <c r="Y467" s="55">
        <v>0</v>
      </c>
      <c r="Z467" s="55">
        <v>0</v>
      </c>
      <c r="AA467" s="55"/>
      <c r="AB467" s="55"/>
      <c r="AG467" t="str">
        <f t="shared" si="207"/>
        <v>Upton</v>
      </c>
      <c r="AH467" t="s">
        <v>149</v>
      </c>
      <c r="AI467">
        <v>2</v>
      </c>
      <c r="AK467">
        <v>2</v>
      </c>
      <c r="AL467" s="95">
        <v>23</v>
      </c>
      <c r="AM467" s="97">
        <v>17</v>
      </c>
      <c r="AN467" s="97">
        <v>160</v>
      </c>
      <c r="AO467" s="100">
        <v>78465</v>
      </c>
      <c r="AP467" s="100">
        <f t="shared" si="191"/>
        <v>23017</v>
      </c>
      <c r="AQ467" t="s">
        <v>298</v>
      </c>
      <c r="AR467">
        <f t="shared" si="192"/>
        <v>2378465</v>
      </c>
      <c r="AS467" s="1">
        <v>2</v>
      </c>
      <c r="AU467" s="1"/>
      <c r="AW467" s="55">
        <v>0</v>
      </c>
      <c r="AX467" s="124"/>
    </row>
    <row r="468" spans="1:50" ht="13" hidden="1" customHeight="1" outlineLevel="1">
      <c r="A468" s="9" t="s">
        <v>1139</v>
      </c>
      <c r="B468" s="9" t="s">
        <v>2133</v>
      </c>
      <c r="C468" s="1">
        <f t="shared" si="201"/>
        <v>764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 t="shared" si="202"/>
        <v>0</v>
      </c>
      <c r="G468" s="1">
        <f t="shared" si="166"/>
        <v>272</v>
      </c>
      <c r="H468" s="2">
        <f t="shared" si="167"/>
        <v>0.35602094240837695</v>
      </c>
      <c r="I468" s="8"/>
      <c r="J468" s="2">
        <f t="shared" si="203"/>
        <v>0.3219895287958115</v>
      </c>
      <c r="K468" s="2">
        <f t="shared" si="204"/>
        <v>0.67801047120418845</v>
      </c>
      <c r="L468" s="2">
        <f t="shared" si="205"/>
        <v>0</v>
      </c>
      <c r="M468" s="2">
        <f t="shared" si="206"/>
        <v>1.1102230246251565E-16</v>
      </c>
      <c r="N468" s="55">
        <v>246</v>
      </c>
      <c r="O468" s="55">
        <v>518</v>
      </c>
      <c r="T468" s="59"/>
      <c r="X468" s="55">
        <f t="shared" si="187"/>
        <v>0</v>
      </c>
      <c r="Y468" s="55">
        <v>0</v>
      </c>
      <c r="Z468" s="55">
        <v>0</v>
      </c>
      <c r="AA468" s="55"/>
      <c r="AB468" s="55"/>
      <c r="AG468" t="str">
        <f t="shared" si="207"/>
        <v>Van Buren</v>
      </c>
      <c r="AH468" t="s">
        <v>2510</v>
      </c>
      <c r="AI468">
        <v>2</v>
      </c>
      <c r="AK468">
        <v>2</v>
      </c>
      <c r="AL468" s="95">
        <v>23</v>
      </c>
      <c r="AM468" s="97">
        <v>3</v>
      </c>
      <c r="AN468" s="97">
        <v>305</v>
      </c>
      <c r="AO468" s="100">
        <v>78570</v>
      </c>
      <c r="AP468" s="100">
        <f t="shared" si="191"/>
        <v>23003</v>
      </c>
      <c r="AQ468" t="s">
        <v>298</v>
      </c>
      <c r="AR468">
        <f t="shared" si="192"/>
        <v>2378570</v>
      </c>
      <c r="AS468" s="1">
        <v>32</v>
      </c>
      <c r="AU468" s="1"/>
      <c r="AW468" s="55">
        <v>0</v>
      </c>
      <c r="AX468" s="124"/>
    </row>
    <row r="469" spans="1:50" ht="13" hidden="1" customHeight="1" outlineLevel="1">
      <c r="A469" t="s">
        <v>144</v>
      </c>
      <c r="B469" s="9" t="s">
        <v>2133</v>
      </c>
      <c r="C469" s="1">
        <f t="shared" si="201"/>
        <v>82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 t="shared" si="202"/>
        <v>0</v>
      </c>
      <c r="G469" s="1">
        <f t="shared" si="166"/>
        <v>42</v>
      </c>
      <c r="H469" s="2">
        <f t="shared" si="167"/>
        <v>0.51219512195121952</v>
      </c>
      <c r="I469" s="8"/>
      <c r="J469" s="2">
        <f t="shared" si="203"/>
        <v>0.24390243902439024</v>
      </c>
      <c r="K469" s="2">
        <f t="shared" si="204"/>
        <v>0.75609756097560976</v>
      </c>
      <c r="L469" s="2">
        <f t="shared" si="205"/>
        <v>0</v>
      </c>
      <c r="M469" s="2">
        <f t="shared" si="206"/>
        <v>0</v>
      </c>
      <c r="N469" s="55">
        <v>20</v>
      </c>
      <c r="O469" s="55">
        <v>62</v>
      </c>
      <c r="T469" s="59"/>
      <c r="X469" s="55">
        <f t="shared" si="187"/>
        <v>0</v>
      </c>
      <c r="Y469" s="55">
        <v>0</v>
      </c>
      <c r="Z469" s="55">
        <v>0</v>
      </c>
      <c r="AA469" s="55"/>
      <c r="AB469" s="55"/>
      <c r="AG469" t="str">
        <f t="shared" si="207"/>
        <v>Vanceboro</v>
      </c>
      <c r="AH469" t="s">
        <v>1864</v>
      </c>
      <c r="AI469">
        <v>2</v>
      </c>
      <c r="AK469">
        <v>2</v>
      </c>
      <c r="AL469" s="95">
        <v>23</v>
      </c>
      <c r="AM469" s="97">
        <v>29</v>
      </c>
      <c r="AN469" s="97">
        <v>205</v>
      </c>
      <c r="AO469" s="100">
        <v>78675</v>
      </c>
      <c r="AP469" s="100">
        <f t="shared" si="191"/>
        <v>23029</v>
      </c>
      <c r="AQ469" t="s">
        <v>298</v>
      </c>
      <c r="AR469">
        <f t="shared" si="192"/>
        <v>2378675</v>
      </c>
      <c r="AS469" s="1">
        <v>3</v>
      </c>
      <c r="AU469" s="1"/>
      <c r="AW469" s="55">
        <v>0</v>
      </c>
      <c r="AX469" s="124"/>
    </row>
    <row r="470" spans="1:50" ht="13" hidden="1" customHeight="1" outlineLevel="1">
      <c r="A470" t="s">
        <v>595</v>
      </c>
      <c r="B470" s="9" t="s">
        <v>2133</v>
      </c>
      <c r="C470" s="1">
        <f t="shared" si="201"/>
        <v>2057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 t="shared" si="202"/>
        <v>0</v>
      </c>
      <c r="G470" s="1">
        <f t="shared" si="166"/>
        <v>907</v>
      </c>
      <c r="H470" s="2">
        <f t="shared" si="167"/>
        <v>0.44093339815264948</v>
      </c>
      <c r="I470" s="8"/>
      <c r="J470" s="2">
        <f t="shared" si="203"/>
        <v>0.27953330092367523</v>
      </c>
      <c r="K470" s="2">
        <f t="shared" si="204"/>
        <v>0.72046669907632477</v>
      </c>
      <c r="L470" s="2">
        <f t="shared" si="205"/>
        <v>0</v>
      </c>
      <c r="M470" s="2">
        <f t="shared" si="206"/>
        <v>0</v>
      </c>
      <c r="N470" s="55">
        <v>575</v>
      </c>
      <c r="O470" s="55">
        <v>1482</v>
      </c>
      <c r="T470" s="59"/>
      <c r="X470" s="55">
        <f t="shared" si="187"/>
        <v>0</v>
      </c>
      <c r="Y470" s="55">
        <v>0</v>
      </c>
      <c r="Z470" s="55">
        <v>0</v>
      </c>
      <c r="AA470" s="55"/>
      <c r="AB470" s="55"/>
      <c r="AG470" t="str">
        <f t="shared" si="207"/>
        <v>Vassalboro</v>
      </c>
      <c r="AH470" t="s">
        <v>270</v>
      </c>
      <c r="AI470">
        <v>1</v>
      </c>
      <c r="AK470">
        <v>2</v>
      </c>
      <c r="AL470" s="95">
        <v>23</v>
      </c>
      <c r="AM470" s="97">
        <v>11</v>
      </c>
      <c r="AN470" s="97">
        <v>110</v>
      </c>
      <c r="AO470" s="100">
        <v>78745</v>
      </c>
      <c r="AP470" s="100">
        <f t="shared" si="191"/>
        <v>23011</v>
      </c>
      <c r="AQ470" t="s">
        <v>298</v>
      </c>
      <c r="AR470">
        <f t="shared" si="192"/>
        <v>2378745</v>
      </c>
      <c r="AS470" s="1">
        <v>43</v>
      </c>
      <c r="AU470" s="1"/>
      <c r="AW470" s="55">
        <v>0</v>
      </c>
      <c r="AX470" s="124"/>
    </row>
    <row r="471" spans="1:50" ht="13" hidden="1" customHeight="1" outlineLevel="1">
      <c r="A471" t="s">
        <v>596</v>
      </c>
      <c r="B471" s="9" t="s">
        <v>2133</v>
      </c>
      <c r="C471" s="1">
        <f t="shared" si="201"/>
        <v>874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 t="shared" si="202"/>
        <v>0</v>
      </c>
      <c r="G471" s="1">
        <f t="shared" si="166"/>
        <v>338</v>
      </c>
      <c r="H471" s="2">
        <f t="shared" si="167"/>
        <v>0.38672768878718533</v>
      </c>
      <c r="I471" s="8"/>
      <c r="J471" s="2">
        <f t="shared" si="203"/>
        <v>0.30663615560640733</v>
      </c>
      <c r="K471" s="2">
        <f t="shared" si="204"/>
        <v>0.69336384439359267</v>
      </c>
      <c r="L471" s="2">
        <f t="shared" si="205"/>
        <v>0</v>
      </c>
      <c r="M471" s="2">
        <f t="shared" si="206"/>
        <v>0</v>
      </c>
      <c r="N471" s="55">
        <v>268</v>
      </c>
      <c r="O471" s="55">
        <v>606</v>
      </c>
      <c r="T471" s="59"/>
      <c r="X471" s="55">
        <f t="shared" si="187"/>
        <v>0</v>
      </c>
      <c r="Y471" s="55">
        <v>0</v>
      </c>
      <c r="Z471" s="55">
        <v>0</v>
      </c>
      <c r="AA471" s="55"/>
      <c r="AB471" s="55"/>
      <c r="AG471" t="str">
        <f t="shared" si="207"/>
        <v>Veazie</v>
      </c>
      <c r="AH471" t="s">
        <v>1379</v>
      </c>
      <c r="AI471">
        <v>2</v>
      </c>
      <c r="AK471">
        <v>2</v>
      </c>
      <c r="AL471" s="95">
        <v>23</v>
      </c>
      <c r="AM471" s="97">
        <v>19</v>
      </c>
      <c r="AN471" s="97">
        <v>295</v>
      </c>
      <c r="AO471" s="100">
        <v>78780</v>
      </c>
      <c r="AP471" s="100">
        <f t="shared" si="191"/>
        <v>23019</v>
      </c>
      <c r="AQ471" t="s">
        <v>298</v>
      </c>
      <c r="AR471">
        <f t="shared" si="192"/>
        <v>2378780</v>
      </c>
      <c r="AS471" s="1">
        <v>26</v>
      </c>
      <c r="AU471" s="1"/>
      <c r="AW471" s="55">
        <v>0</v>
      </c>
      <c r="AX471" s="124"/>
    </row>
    <row r="472" spans="1:50" ht="13" hidden="1" customHeight="1" outlineLevel="1">
      <c r="A472" t="s">
        <v>2334</v>
      </c>
      <c r="B472" s="9" t="s">
        <v>2133</v>
      </c>
      <c r="C472" s="1">
        <f t="shared" si="201"/>
        <v>259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 t="shared" si="202"/>
        <v>0</v>
      </c>
      <c r="G472" s="1">
        <f t="shared" ref="G472:G534" si="208">IF(C472&gt;0,MAX(N472:P472)-LARGE(N472:P472,2),0)</f>
        <v>93</v>
      </c>
      <c r="H472" s="2">
        <f t="shared" ref="H472:H547" si="209">IF(C472&gt;0,G472/C472,0)</f>
        <v>0.35907335907335908</v>
      </c>
      <c r="I472" s="8"/>
      <c r="J472" s="2">
        <f t="shared" si="203"/>
        <v>0.32046332046332049</v>
      </c>
      <c r="K472" s="2">
        <f t="shared" si="204"/>
        <v>0.67953667953667951</v>
      </c>
      <c r="L472" s="2">
        <f t="shared" si="205"/>
        <v>0</v>
      </c>
      <c r="M472" s="2">
        <f t="shared" si="206"/>
        <v>0</v>
      </c>
      <c r="N472" s="55">
        <v>83</v>
      </c>
      <c r="O472" s="55">
        <v>176</v>
      </c>
      <c r="T472" s="59"/>
      <c r="X472" s="55">
        <f t="shared" si="187"/>
        <v>0</v>
      </c>
      <c r="Y472" s="55">
        <v>0</v>
      </c>
      <c r="Z472" s="55">
        <v>0</v>
      </c>
      <c r="AA472" s="55"/>
      <c r="AB472" s="55"/>
      <c r="AG472" t="str">
        <f t="shared" si="207"/>
        <v>Verona Island</v>
      </c>
      <c r="AH472" t="s">
        <v>12</v>
      </c>
      <c r="AI472">
        <v>2</v>
      </c>
      <c r="AK472">
        <v>2</v>
      </c>
      <c r="AL472" s="95">
        <v>23</v>
      </c>
      <c r="AM472" s="97">
        <v>9</v>
      </c>
      <c r="AN472" s="97">
        <v>175</v>
      </c>
      <c r="AO472" s="100">
        <v>78920</v>
      </c>
      <c r="AP472" s="100">
        <f t="shared" si="191"/>
        <v>23009</v>
      </c>
      <c r="AQ472" t="s">
        <v>298</v>
      </c>
      <c r="AR472">
        <f t="shared" si="192"/>
        <v>2378920</v>
      </c>
      <c r="AS472" s="1">
        <v>5</v>
      </c>
      <c r="AU472" s="1"/>
      <c r="AW472" s="55">
        <v>0</v>
      </c>
      <c r="AX472" s="124"/>
    </row>
    <row r="473" spans="1:50" ht="13" hidden="1" customHeight="1" outlineLevel="1">
      <c r="A473" t="s">
        <v>814</v>
      </c>
      <c r="B473" s="9" t="s">
        <v>2133</v>
      </c>
      <c r="C473" s="1">
        <f t="shared" si="201"/>
        <v>344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 t="shared" si="202"/>
        <v>0</v>
      </c>
      <c r="G473" s="1">
        <f t="shared" si="208"/>
        <v>92</v>
      </c>
      <c r="H473" s="2">
        <f t="shared" si="209"/>
        <v>0.26744186046511625</v>
      </c>
      <c r="I473" s="8"/>
      <c r="J473" s="2">
        <f t="shared" si="203"/>
        <v>0.36627906976744184</v>
      </c>
      <c r="K473" s="2">
        <f t="shared" si="204"/>
        <v>0.63372093023255816</v>
      </c>
      <c r="L473" s="2">
        <f t="shared" si="205"/>
        <v>0</v>
      </c>
      <c r="M473" s="2">
        <f t="shared" si="206"/>
        <v>0</v>
      </c>
      <c r="N473" s="55">
        <v>126</v>
      </c>
      <c r="O473" s="55">
        <v>218</v>
      </c>
      <c r="T473" s="59"/>
      <c r="X473" s="55">
        <f t="shared" si="187"/>
        <v>0</v>
      </c>
      <c r="Y473" s="55">
        <v>0</v>
      </c>
      <c r="Z473" s="55">
        <v>0</v>
      </c>
      <c r="AA473" s="55"/>
      <c r="AB473" s="55"/>
      <c r="AG473" t="str">
        <f t="shared" si="207"/>
        <v>Vienna</v>
      </c>
      <c r="AH473" t="s">
        <v>270</v>
      </c>
      <c r="AI473">
        <v>2</v>
      </c>
      <c r="AK473">
        <v>2</v>
      </c>
      <c r="AL473" s="95">
        <v>23</v>
      </c>
      <c r="AM473" s="97">
        <v>11</v>
      </c>
      <c r="AN473" s="97">
        <v>115</v>
      </c>
      <c r="AO473" s="100">
        <v>79025</v>
      </c>
      <c r="AP473" s="100">
        <f t="shared" si="191"/>
        <v>23011</v>
      </c>
      <c r="AQ473" t="s">
        <v>298</v>
      </c>
      <c r="AR473">
        <f t="shared" si="192"/>
        <v>2379025</v>
      </c>
      <c r="AS473" s="1">
        <v>6</v>
      </c>
      <c r="AU473" s="1"/>
      <c r="AW473" s="55">
        <v>0</v>
      </c>
      <c r="AX473" s="124"/>
    </row>
    <row r="474" spans="1:50" ht="13" hidden="1" customHeight="1" outlineLevel="1">
      <c r="A474" t="s">
        <v>2561</v>
      </c>
      <c r="B474" s="9" t="s">
        <v>2133</v>
      </c>
      <c r="C474" s="1">
        <f t="shared" si="201"/>
        <v>595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 t="shared" si="202"/>
        <v>0</v>
      </c>
      <c r="G474" s="1">
        <f t="shared" si="208"/>
        <v>67</v>
      </c>
      <c r="H474" s="2">
        <f t="shared" si="209"/>
        <v>0.11260504201680673</v>
      </c>
      <c r="I474" s="8"/>
      <c r="J474" s="2">
        <f t="shared" si="203"/>
        <v>0.44369747899159662</v>
      </c>
      <c r="K474" s="2">
        <f t="shared" si="204"/>
        <v>0.55630252100840338</v>
      </c>
      <c r="L474" s="2">
        <f t="shared" si="205"/>
        <v>0</v>
      </c>
      <c r="M474" s="2">
        <f t="shared" si="206"/>
        <v>0</v>
      </c>
      <c r="N474" s="55">
        <v>264</v>
      </c>
      <c r="O474" s="55">
        <v>331</v>
      </c>
      <c r="T474" s="59"/>
      <c r="X474" s="55">
        <f t="shared" si="187"/>
        <v>0</v>
      </c>
      <c r="Y474" s="55">
        <v>0</v>
      </c>
      <c r="Z474" s="55">
        <v>0</v>
      </c>
      <c r="AA474" s="55"/>
      <c r="AB474" s="55"/>
      <c r="AG474" t="str">
        <f t="shared" si="207"/>
        <v>Vinalhaven</v>
      </c>
      <c r="AH474" t="s">
        <v>2526</v>
      </c>
      <c r="AI474">
        <v>1</v>
      </c>
      <c r="AK474">
        <v>2</v>
      </c>
      <c r="AL474" s="95">
        <v>23</v>
      </c>
      <c r="AM474" s="97">
        <v>13</v>
      </c>
      <c r="AN474" s="97">
        <v>80</v>
      </c>
      <c r="AO474" s="100">
        <v>79130</v>
      </c>
      <c r="AP474" s="100">
        <f t="shared" si="191"/>
        <v>23013</v>
      </c>
      <c r="AQ474" t="s">
        <v>298</v>
      </c>
      <c r="AR474">
        <f t="shared" si="192"/>
        <v>2379130</v>
      </c>
      <c r="AS474" s="1">
        <v>23</v>
      </c>
      <c r="AU474" s="1"/>
      <c r="AW474" s="55">
        <v>0</v>
      </c>
      <c r="AX474" s="124"/>
    </row>
    <row r="475" spans="1:50" ht="13" hidden="1" customHeight="1" outlineLevel="1">
      <c r="A475" t="s">
        <v>930</v>
      </c>
      <c r="B475" s="9" t="s">
        <v>2133</v>
      </c>
      <c r="C475" s="1">
        <f t="shared" si="201"/>
        <v>113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 t="shared" si="202"/>
        <v>0</v>
      </c>
      <c r="G475" s="1">
        <f t="shared" si="208"/>
        <v>79</v>
      </c>
      <c r="H475" s="2">
        <f t="shared" si="209"/>
        <v>0.69911504424778759</v>
      </c>
      <c r="I475" s="8"/>
      <c r="J475" s="2">
        <f t="shared" si="203"/>
        <v>0.15044247787610621</v>
      </c>
      <c r="K475" s="2">
        <f t="shared" si="204"/>
        <v>0.84955752212389379</v>
      </c>
      <c r="L475" s="2">
        <f t="shared" si="205"/>
        <v>0</v>
      </c>
      <c r="M475" s="2">
        <f t="shared" si="206"/>
        <v>0</v>
      </c>
      <c r="N475" s="55">
        <v>17</v>
      </c>
      <c r="O475" s="55">
        <v>96</v>
      </c>
      <c r="T475" s="59"/>
      <c r="X475" s="55">
        <f t="shared" si="187"/>
        <v>0</v>
      </c>
      <c r="Y475" s="55">
        <v>0</v>
      </c>
      <c r="Z475" s="55">
        <v>0</v>
      </c>
      <c r="AA475" s="55"/>
      <c r="AB475" s="55"/>
      <c r="AG475" t="str">
        <f t="shared" si="207"/>
        <v>Wade</v>
      </c>
      <c r="AH475" t="s">
        <v>2510</v>
      </c>
      <c r="AI475">
        <v>2</v>
      </c>
      <c r="AK475">
        <v>2</v>
      </c>
      <c r="AL475" s="95">
        <v>23</v>
      </c>
      <c r="AM475" s="97">
        <v>3</v>
      </c>
      <c r="AN475" s="97">
        <v>310</v>
      </c>
      <c r="AO475" s="100">
        <v>79270</v>
      </c>
      <c r="AP475" s="100">
        <f t="shared" si="191"/>
        <v>23003</v>
      </c>
      <c r="AQ475" t="s">
        <v>298</v>
      </c>
      <c r="AR475">
        <f t="shared" si="192"/>
        <v>2379270</v>
      </c>
      <c r="AS475" s="1">
        <v>7</v>
      </c>
      <c r="AU475" s="1"/>
      <c r="AW475" s="55">
        <v>0</v>
      </c>
      <c r="AX475" s="124"/>
    </row>
    <row r="476" spans="1:50" ht="13" hidden="1" customHeight="1" outlineLevel="1">
      <c r="A476" t="s">
        <v>1547</v>
      </c>
      <c r="B476" s="9" t="s">
        <v>2133</v>
      </c>
      <c r="C476" s="1">
        <f t="shared" si="201"/>
        <v>51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 t="shared" si="202"/>
        <v>0</v>
      </c>
      <c r="G476" s="1">
        <f t="shared" si="208"/>
        <v>19</v>
      </c>
      <c r="H476" s="2">
        <f t="shared" si="209"/>
        <v>0.37254901960784315</v>
      </c>
      <c r="I476" s="8"/>
      <c r="J476" s="2">
        <f t="shared" si="203"/>
        <v>0.31372549019607843</v>
      </c>
      <c r="K476" s="2">
        <f t="shared" si="204"/>
        <v>0.68627450980392157</v>
      </c>
      <c r="L476" s="2">
        <f t="shared" si="205"/>
        <v>0</v>
      </c>
      <c r="M476" s="2">
        <f t="shared" si="206"/>
        <v>0</v>
      </c>
      <c r="N476" s="55">
        <v>16</v>
      </c>
      <c r="O476" s="55">
        <v>35</v>
      </c>
      <c r="T476" s="59"/>
      <c r="X476" s="55">
        <f t="shared" si="187"/>
        <v>0</v>
      </c>
      <c r="Y476" s="55">
        <v>0</v>
      </c>
      <c r="Z476" s="55">
        <v>0</v>
      </c>
      <c r="AA476" s="55"/>
      <c r="AB476" s="55"/>
      <c r="AG476" t="str">
        <f t="shared" si="207"/>
        <v>Waite</v>
      </c>
      <c r="AH476" t="s">
        <v>1864</v>
      </c>
      <c r="AI476">
        <v>2</v>
      </c>
      <c r="AK476">
        <v>2</v>
      </c>
      <c r="AL476" s="95">
        <v>23</v>
      </c>
      <c r="AM476" s="97">
        <v>29</v>
      </c>
      <c r="AN476" s="97">
        <v>210</v>
      </c>
      <c r="AO476" s="100">
        <v>79375</v>
      </c>
      <c r="AP476" s="100">
        <f t="shared" si="191"/>
        <v>23029</v>
      </c>
      <c r="AQ476" t="s">
        <v>298</v>
      </c>
      <c r="AR476">
        <f t="shared" si="192"/>
        <v>2379375</v>
      </c>
      <c r="AS476" s="1">
        <v>0</v>
      </c>
      <c r="AU476" s="1"/>
      <c r="AW476" s="55">
        <v>0</v>
      </c>
      <c r="AX476" s="124"/>
    </row>
    <row r="477" spans="1:50" ht="13" hidden="1" customHeight="1" outlineLevel="1">
      <c r="A477" t="s">
        <v>119</v>
      </c>
      <c r="B477" s="9" t="s">
        <v>2133</v>
      </c>
      <c r="C477" s="1">
        <f t="shared" si="201"/>
        <v>378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 t="shared" si="202"/>
        <v>0</v>
      </c>
      <c r="G477" s="1">
        <f t="shared" si="208"/>
        <v>166</v>
      </c>
      <c r="H477" s="2">
        <f t="shared" si="209"/>
        <v>0.43915343915343913</v>
      </c>
      <c r="I477" s="8"/>
      <c r="J477" s="2">
        <f t="shared" si="203"/>
        <v>0.28042328042328041</v>
      </c>
      <c r="K477" s="2">
        <f t="shared" si="204"/>
        <v>0.71957671957671954</v>
      </c>
      <c r="L477" s="2">
        <f t="shared" si="205"/>
        <v>0</v>
      </c>
      <c r="M477" s="2">
        <f t="shared" si="206"/>
        <v>0</v>
      </c>
      <c r="N477" s="55">
        <v>106</v>
      </c>
      <c r="O477" s="55">
        <v>272</v>
      </c>
      <c r="T477" s="59"/>
      <c r="X477" s="55">
        <f t="shared" si="187"/>
        <v>0</v>
      </c>
      <c r="Y477" s="55">
        <v>0</v>
      </c>
      <c r="Z477" s="55">
        <v>0</v>
      </c>
      <c r="AA477" s="55"/>
      <c r="AB477" s="55"/>
      <c r="AG477" t="str">
        <f t="shared" si="207"/>
        <v>Waldo</v>
      </c>
      <c r="AH477" t="s">
        <v>119</v>
      </c>
      <c r="AI477">
        <v>2</v>
      </c>
      <c r="AK477">
        <v>2</v>
      </c>
      <c r="AL477" s="95">
        <v>23</v>
      </c>
      <c r="AM477" s="97">
        <v>27</v>
      </c>
      <c r="AN477" s="97">
        <v>125</v>
      </c>
      <c r="AO477" s="100">
        <v>79480</v>
      </c>
      <c r="AP477" s="100">
        <f t="shared" si="191"/>
        <v>23027</v>
      </c>
      <c r="AQ477" t="s">
        <v>298</v>
      </c>
      <c r="AR477">
        <f t="shared" si="192"/>
        <v>2379480</v>
      </c>
      <c r="AS477" s="1">
        <v>9</v>
      </c>
      <c r="AU477" s="1"/>
      <c r="AW477" s="55">
        <v>0</v>
      </c>
      <c r="AX477" s="124"/>
    </row>
    <row r="478" spans="1:50" ht="13" hidden="1" customHeight="1" outlineLevel="1">
      <c r="A478" t="s">
        <v>2074</v>
      </c>
      <c r="B478" s="9" t="s">
        <v>2133</v>
      </c>
      <c r="C478" s="1">
        <f t="shared" si="201"/>
        <v>2154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 t="shared" si="202"/>
        <v>0</v>
      </c>
      <c r="G478" s="1">
        <f t="shared" si="208"/>
        <v>808</v>
      </c>
      <c r="H478" s="2">
        <f t="shared" si="209"/>
        <v>0.37511606313834728</v>
      </c>
      <c r="I478" s="8"/>
      <c r="J478" s="2">
        <f t="shared" si="203"/>
        <v>0.31197771587743733</v>
      </c>
      <c r="K478" s="2">
        <f t="shared" si="204"/>
        <v>0.68709377901578461</v>
      </c>
      <c r="L478" s="2">
        <f t="shared" si="205"/>
        <v>0</v>
      </c>
      <c r="M478" s="2">
        <f t="shared" si="206"/>
        <v>9.2850510677811027E-4</v>
      </c>
      <c r="N478" s="55">
        <v>672</v>
      </c>
      <c r="O478" s="55">
        <v>1480</v>
      </c>
      <c r="T478" s="59"/>
      <c r="X478" s="55">
        <f t="shared" si="187"/>
        <v>0</v>
      </c>
      <c r="Y478" s="55">
        <v>2</v>
      </c>
      <c r="Z478" s="55">
        <v>0</v>
      </c>
      <c r="AA478" s="55"/>
      <c r="AB478" s="55"/>
      <c r="AG478" t="str">
        <f t="shared" si="207"/>
        <v>Waldoboro</v>
      </c>
      <c r="AH478" t="s">
        <v>181</v>
      </c>
      <c r="AI478">
        <v>1</v>
      </c>
      <c r="AK478">
        <v>2</v>
      </c>
      <c r="AL478" s="95">
        <v>23</v>
      </c>
      <c r="AM478" s="97">
        <v>15</v>
      </c>
      <c r="AN478" s="97">
        <v>85</v>
      </c>
      <c r="AO478" s="100">
        <v>79550</v>
      </c>
      <c r="AP478" s="100">
        <f t="shared" si="191"/>
        <v>23015</v>
      </c>
      <c r="AQ478" t="s">
        <v>298</v>
      </c>
      <c r="AR478">
        <f t="shared" si="192"/>
        <v>2379550</v>
      </c>
      <c r="AS478" s="1">
        <v>50</v>
      </c>
      <c r="AU478" s="1"/>
      <c r="AW478" s="55">
        <v>2</v>
      </c>
      <c r="AX478" s="124"/>
    </row>
    <row r="479" spans="1:50" ht="13" hidden="1" customHeight="1" outlineLevel="1">
      <c r="A479" t="s">
        <v>2234</v>
      </c>
      <c r="B479" s="9" t="s">
        <v>2133</v>
      </c>
      <c r="C479" s="1">
        <f t="shared" si="201"/>
        <v>731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 t="shared" si="202"/>
        <v>0</v>
      </c>
      <c r="G479" s="1">
        <f t="shared" si="208"/>
        <v>453</v>
      </c>
      <c r="H479" s="2">
        <f t="shared" si="209"/>
        <v>0.61969904240766072</v>
      </c>
      <c r="I479" s="8"/>
      <c r="J479" s="2">
        <f t="shared" si="203"/>
        <v>0.19015047879616964</v>
      </c>
      <c r="K479" s="2">
        <f t="shared" si="204"/>
        <v>0.80984952120383036</v>
      </c>
      <c r="L479" s="2">
        <f t="shared" si="205"/>
        <v>0</v>
      </c>
      <c r="M479" s="2">
        <f t="shared" si="206"/>
        <v>0</v>
      </c>
      <c r="N479" s="55">
        <v>139</v>
      </c>
      <c r="O479" s="55">
        <v>592</v>
      </c>
      <c r="T479" s="59"/>
      <c r="X479" s="55">
        <f t="shared" si="187"/>
        <v>0</v>
      </c>
      <c r="Y479" s="55">
        <v>0</v>
      </c>
      <c r="Z479" s="55">
        <v>0</v>
      </c>
      <c r="AA479" s="55"/>
      <c r="AB479" s="55"/>
      <c r="AG479" t="str">
        <f t="shared" si="207"/>
        <v>Wales</v>
      </c>
      <c r="AH479" t="s">
        <v>95</v>
      </c>
      <c r="AI479">
        <v>2</v>
      </c>
      <c r="AK479">
        <v>2</v>
      </c>
      <c r="AL479" s="95">
        <v>23</v>
      </c>
      <c r="AM479" s="97">
        <v>1</v>
      </c>
      <c r="AN479" s="97">
        <v>65</v>
      </c>
      <c r="AO479" s="100">
        <v>79585</v>
      </c>
      <c r="AP479" s="100">
        <f t="shared" si="191"/>
        <v>23001</v>
      </c>
      <c r="AQ479" t="s">
        <v>298</v>
      </c>
      <c r="AR479">
        <f t="shared" si="192"/>
        <v>2379585</v>
      </c>
      <c r="AS479" s="1">
        <v>18</v>
      </c>
      <c r="AU479" s="1"/>
      <c r="AW479" s="55">
        <v>0</v>
      </c>
      <c r="AX479" s="124"/>
    </row>
    <row r="480" spans="1:50" ht="13" hidden="1" customHeight="1" outlineLevel="1">
      <c r="A480" t="s">
        <v>1889</v>
      </c>
      <c r="B480" s="9" t="s">
        <v>2133</v>
      </c>
      <c r="C480" s="1">
        <f t="shared" si="201"/>
        <v>261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 t="shared" si="202"/>
        <v>0</v>
      </c>
      <c r="G480" s="1">
        <f t="shared" si="208"/>
        <v>121</v>
      </c>
      <c r="H480" s="2">
        <f t="shared" si="209"/>
        <v>0.46360153256704983</v>
      </c>
      <c r="I480" s="8"/>
      <c r="J480" s="2">
        <f t="shared" si="203"/>
        <v>0.26819923371647508</v>
      </c>
      <c r="K480" s="2">
        <f t="shared" si="204"/>
        <v>0.73180076628352486</v>
      </c>
      <c r="L480" s="2">
        <f t="shared" si="205"/>
        <v>0</v>
      </c>
      <c r="M480" s="2">
        <f t="shared" si="206"/>
        <v>0</v>
      </c>
      <c r="N480" s="55">
        <v>70</v>
      </c>
      <c r="O480" s="55">
        <v>191</v>
      </c>
      <c r="T480" s="59"/>
      <c r="X480" s="55">
        <f t="shared" si="187"/>
        <v>0</v>
      </c>
      <c r="Y480" s="55">
        <v>0</v>
      </c>
      <c r="Z480" s="55">
        <v>0</v>
      </c>
      <c r="AA480" s="55"/>
      <c r="AB480" s="55"/>
      <c r="AG480" t="str">
        <f t="shared" si="207"/>
        <v>Wallagrass</v>
      </c>
      <c r="AH480" t="s">
        <v>2510</v>
      </c>
      <c r="AI480">
        <v>2</v>
      </c>
      <c r="AK480">
        <v>2</v>
      </c>
      <c r="AL480" s="95">
        <v>23</v>
      </c>
      <c r="AM480" s="97">
        <v>3</v>
      </c>
      <c r="AN480" s="97">
        <v>315</v>
      </c>
      <c r="AO480" s="100">
        <v>79865</v>
      </c>
      <c r="AP480" s="100">
        <f t="shared" si="191"/>
        <v>23003</v>
      </c>
      <c r="AQ480" t="s">
        <v>298</v>
      </c>
      <c r="AR480">
        <f t="shared" si="192"/>
        <v>2379865</v>
      </c>
      <c r="AS480" s="1">
        <v>9</v>
      </c>
      <c r="AU480" s="1"/>
      <c r="AW480" s="55">
        <v>0</v>
      </c>
      <c r="AX480" s="124"/>
    </row>
    <row r="481" spans="1:50" ht="13" hidden="1" customHeight="1" outlineLevel="1">
      <c r="A481" t="s">
        <v>425</v>
      </c>
      <c r="B481" s="9" t="s">
        <v>2133</v>
      </c>
      <c r="C481" s="1">
        <f t="shared" si="201"/>
        <v>163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 t="shared" si="202"/>
        <v>0</v>
      </c>
      <c r="G481" s="1">
        <f t="shared" si="208"/>
        <v>91</v>
      </c>
      <c r="H481" s="2">
        <f t="shared" si="209"/>
        <v>0.55828220858895705</v>
      </c>
      <c r="I481" s="8"/>
      <c r="J481" s="2">
        <f t="shared" si="203"/>
        <v>0.22085889570552147</v>
      </c>
      <c r="K481" s="2">
        <f t="shared" si="204"/>
        <v>0.77914110429447858</v>
      </c>
      <c r="L481" s="2">
        <f t="shared" si="205"/>
        <v>0</v>
      </c>
      <c r="M481" s="2">
        <f t="shared" si="206"/>
        <v>-1.1102230246251565E-16</v>
      </c>
      <c r="N481" s="55">
        <v>36</v>
      </c>
      <c r="O481" s="55">
        <v>127</v>
      </c>
      <c r="T481" s="59"/>
      <c r="X481" s="55">
        <f t="shared" si="187"/>
        <v>0</v>
      </c>
      <c r="Y481" s="55">
        <v>0</v>
      </c>
      <c r="Z481" s="55">
        <v>0</v>
      </c>
      <c r="AA481" s="55"/>
      <c r="AB481" s="55"/>
      <c r="AG481" t="str">
        <f t="shared" si="207"/>
        <v>Waltham</v>
      </c>
      <c r="AH481" t="s">
        <v>12</v>
      </c>
      <c r="AI481">
        <v>2</v>
      </c>
      <c r="AK481">
        <v>2</v>
      </c>
      <c r="AL481" s="95">
        <v>23</v>
      </c>
      <c r="AM481" s="97">
        <v>9</v>
      </c>
      <c r="AN481" s="97">
        <v>180</v>
      </c>
      <c r="AO481" s="100">
        <v>80040</v>
      </c>
      <c r="AP481" s="100">
        <f t="shared" si="191"/>
        <v>23009</v>
      </c>
      <c r="AQ481" t="s">
        <v>298</v>
      </c>
      <c r="AR481">
        <f t="shared" si="192"/>
        <v>2380040</v>
      </c>
      <c r="AS481" s="1">
        <v>4</v>
      </c>
      <c r="AU481" s="1"/>
      <c r="AW481" s="55">
        <v>0</v>
      </c>
      <c r="AX481" s="124"/>
    </row>
    <row r="482" spans="1:50" ht="13" hidden="1" customHeight="1" outlineLevel="1">
      <c r="A482" t="s">
        <v>1682</v>
      </c>
      <c r="B482" s="9" t="s">
        <v>2133</v>
      </c>
      <c r="C482" s="1">
        <f t="shared" si="201"/>
        <v>1580</v>
      </c>
      <c r="D482" s="7">
        <f>IF(N482&gt;0, RANK(N482,(N482:P482,Q482:AE482)),0)</f>
        <v>2</v>
      </c>
      <c r="E482" s="7">
        <f>IF(O482&gt;0,RANK(O482,(N482:P482,Q482:AE482)),0)</f>
        <v>1</v>
      </c>
      <c r="F482" s="7">
        <f t="shared" si="202"/>
        <v>0</v>
      </c>
      <c r="G482" s="1">
        <f t="shared" si="208"/>
        <v>800</v>
      </c>
      <c r="H482" s="2">
        <f t="shared" si="209"/>
        <v>0.50632911392405067</v>
      </c>
      <c r="I482" s="8"/>
      <c r="J482" s="2">
        <f t="shared" si="203"/>
        <v>0.24683544303797469</v>
      </c>
      <c r="K482" s="2">
        <f t="shared" si="204"/>
        <v>0.75316455696202533</v>
      </c>
      <c r="L482" s="2">
        <f t="shared" si="205"/>
        <v>0</v>
      </c>
      <c r="M482" s="2">
        <f t="shared" si="206"/>
        <v>0</v>
      </c>
      <c r="N482" s="55">
        <v>390</v>
      </c>
      <c r="O482" s="55">
        <v>1190</v>
      </c>
      <c r="T482" s="59"/>
      <c r="X482" s="55">
        <f t="shared" si="187"/>
        <v>0</v>
      </c>
      <c r="Y482" s="55">
        <v>0</v>
      </c>
      <c r="Z482" s="55">
        <v>0</v>
      </c>
      <c r="AA482" s="55"/>
      <c r="AB482" s="55"/>
      <c r="AG482" t="str">
        <f t="shared" si="207"/>
        <v>Warren</v>
      </c>
      <c r="AH482" t="s">
        <v>2526</v>
      </c>
      <c r="AI482">
        <v>1</v>
      </c>
      <c r="AK482">
        <v>2</v>
      </c>
      <c r="AL482" s="95">
        <v>23</v>
      </c>
      <c r="AM482" s="97">
        <v>13</v>
      </c>
      <c r="AN482" s="97">
        <v>85</v>
      </c>
      <c r="AO482" s="100">
        <v>80215</v>
      </c>
      <c r="AP482" s="100">
        <f t="shared" si="191"/>
        <v>23013</v>
      </c>
      <c r="AQ482" t="s">
        <v>298</v>
      </c>
      <c r="AR482">
        <f t="shared" si="192"/>
        <v>2380215</v>
      </c>
      <c r="AS482" s="1">
        <v>33</v>
      </c>
      <c r="AU482" s="1"/>
      <c r="AW482" s="55">
        <v>0</v>
      </c>
      <c r="AX482" s="124"/>
    </row>
    <row r="483" spans="1:50" ht="13" hidden="1" customHeight="1" outlineLevel="1">
      <c r="A483" t="s">
        <v>2207</v>
      </c>
      <c r="B483" s="9" t="s">
        <v>2133</v>
      </c>
      <c r="C483" s="1">
        <f t="shared" si="201"/>
        <v>635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 t="shared" si="202"/>
        <v>0</v>
      </c>
      <c r="G483" s="1">
        <f t="shared" si="208"/>
        <v>367</v>
      </c>
      <c r="H483" s="2">
        <f t="shared" si="209"/>
        <v>0.57795275590551176</v>
      </c>
      <c r="I483" s="8"/>
      <c r="J483" s="2">
        <f t="shared" si="203"/>
        <v>0.21102362204724409</v>
      </c>
      <c r="K483" s="2">
        <f t="shared" si="204"/>
        <v>0.78897637795275588</v>
      </c>
      <c r="L483" s="2">
        <f t="shared" si="205"/>
        <v>0</v>
      </c>
      <c r="M483" s="2">
        <f t="shared" si="206"/>
        <v>0</v>
      </c>
      <c r="N483" s="55">
        <v>134</v>
      </c>
      <c r="O483" s="55">
        <v>501</v>
      </c>
      <c r="T483" s="59"/>
      <c r="X483" s="55">
        <f t="shared" si="187"/>
        <v>0</v>
      </c>
      <c r="Y483" s="55">
        <v>0</v>
      </c>
      <c r="Z483" s="55">
        <v>0</v>
      </c>
      <c r="AA483" s="55"/>
      <c r="AB483" s="55"/>
      <c r="AG483" t="str">
        <f t="shared" si="207"/>
        <v>Washburn</v>
      </c>
      <c r="AH483" t="s">
        <v>2510</v>
      </c>
      <c r="AI483">
        <v>2</v>
      </c>
      <c r="AK483">
        <v>2</v>
      </c>
      <c r="AL483" s="95">
        <v>23</v>
      </c>
      <c r="AM483" s="97">
        <v>3</v>
      </c>
      <c r="AN483" s="97">
        <v>320</v>
      </c>
      <c r="AO483" s="100">
        <v>80285</v>
      </c>
      <c r="AP483" s="100">
        <f t="shared" si="191"/>
        <v>23003</v>
      </c>
      <c r="AQ483" t="s">
        <v>298</v>
      </c>
      <c r="AR483">
        <f t="shared" si="192"/>
        <v>2380285</v>
      </c>
      <c r="AS483" s="1">
        <v>24</v>
      </c>
      <c r="AU483" s="1"/>
      <c r="AW483" s="55">
        <v>0</v>
      </c>
      <c r="AX483" s="124"/>
    </row>
    <row r="484" spans="1:50" ht="13" hidden="1" customHeight="1" outlineLevel="1">
      <c r="A484" t="s">
        <v>1864</v>
      </c>
      <c r="B484" s="9" t="s">
        <v>2133</v>
      </c>
      <c r="C484" s="1">
        <f t="shared" si="201"/>
        <v>718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 t="shared" si="202"/>
        <v>0</v>
      </c>
      <c r="G484" s="1">
        <f t="shared" si="208"/>
        <v>253</v>
      </c>
      <c r="H484" s="2">
        <f t="shared" si="209"/>
        <v>0.35236768802228413</v>
      </c>
      <c r="I484" s="8"/>
      <c r="J484" s="2">
        <f t="shared" si="203"/>
        <v>0.32311977715877438</v>
      </c>
      <c r="K484" s="2">
        <f t="shared" si="204"/>
        <v>0.67548746518105851</v>
      </c>
      <c r="L484" s="2">
        <f t="shared" si="205"/>
        <v>0</v>
      </c>
      <c r="M484" s="2">
        <f t="shared" si="206"/>
        <v>1.3927576601671099E-3</v>
      </c>
      <c r="N484" s="55">
        <v>232</v>
      </c>
      <c r="O484" s="55">
        <v>485</v>
      </c>
      <c r="T484" s="59"/>
      <c r="X484" s="55">
        <f t="shared" si="187"/>
        <v>0</v>
      </c>
      <c r="Y484" s="55">
        <v>1</v>
      </c>
      <c r="Z484" s="55">
        <v>0</v>
      </c>
      <c r="AA484" s="55"/>
      <c r="AB484" s="55"/>
      <c r="AG484" t="str">
        <f t="shared" si="207"/>
        <v>Washington</v>
      </c>
      <c r="AH484" t="s">
        <v>2526</v>
      </c>
      <c r="AI484">
        <v>1</v>
      </c>
      <c r="AK484">
        <v>2</v>
      </c>
      <c r="AL484" s="95">
        <v>23</v>
      </c>
      <c r="AM484" s="97">
        <v>13</v>
      </c>
      <c r="AN484" s="97">
        <v>90</v>
      </c>
      <c r="AO484" s="100">
        <v>80425</v>
      </c>
      <c r="AP484" s="100">
        <f t="shared" si="191"/>
        <v>23013</v>
      </c>
      <c r="AQ484" t="s">
        <v>298</v>
      </c>
      <c r="AR484">
        <f t="shared" si="192"/>
        <v>2380425</v>
      </c>
      <c r="AS484" s="1">
        <v>21</v>
      </c>
      <c r="AU484" s="1"/>
      <c r="AW484" s="55">
        <v>1</v>
      </c>
      <c r="AX484" s="124"/>
    </row>
    <row r="485" spans="1:50" ht="13" hidden="1" customHeight="1" outlineLevel="1">
      <c r="A485" t="s">
        <v>1746</v>
      </c>
      <c r="B485" s="9" t="s">
        <v>2133</v>
      </c>
      <c r="C485" s="1">
        <f t="shared" si="201"/>
        <v>3009</v>
      </c>
      <c r="D485" s="7">
        <f>IF(N485&gt;0, RANK(N485,(N485:P485,Q485:AE485)),0)</f>
        <v>2</v>
      </c>
      <c r="E485" s="7">
        <f>IF(O485&gt;0,RANK(O485,(N485:P485,Q485:AE485)),0)</f>
        <v>1</v>
      </c>
      <c r="F485" s="7">
        <f t="shared" si="202"/>
        <v>0</v>
      </c>
      <c r="G485" s="1">
        <f t="shared" si="208"/>
        <v>1609</v>
      </c>
      <c r="H485" s="2">
        <f t="shared" si="209"/>
        <v>0.53472914589564635</v>
      </c>
      <c r="I485" s="8"/>
      <c r="J485" s="2">
        <f t="shared" si="203"/>
        <v>0.2326354270521768</v>
      </c>
      <c r="K485" s="2">
        <f t="shared" si="204"/>
        <v>0.76736457294782323</v>
      </c>
      <c r="L485" s="2">
        <f t="shared" si="205"/>
        <v>0</v>
      </c>
      <c r="M485" s="2">
        <f t="shared" si="206"/>
        <v>0</v>
      </c>
      <c r="N485" s="55">
        <v>700</v>
      </c>
      <c r="O485" s="55">
        <v>2309</v>
      </c>
      <c r="T485" s="59"/>
      <c r="X485" s="55">
        <f t="shared" si="187"/>
        <v>0</v>
      </c>
      <c r="Y485" s="55">
        <v>0</v>
      </c>
      <c r="Z485" s="55">
        <v>0</v>
      </c>
      <c r="AA485" s="55"/>
      <c r="AB485" s="55"/>
      <c r="AG485" t="str">
        <f t="shared" si="207"/>
        <v>Waterboro</v>
      </c>
      <c r="AH485" t="s">
        <v>740</v>
      </c>
      <c r="AI485">
        <v>1</v>
      </c>
      <c r="AK485">
        <v>2</v>
      </c>
      <c r="AL485" s="95">
        <v>23</v>
      </c>
      <c r="AM485" s="97">
        <v>31</v>
      </c>
      <c r="AN485" s="97">
        <v>130</v>
      </c>
      <c r="AO485" s="100">
        <v>80530</v>
      </c>
      <c r="AP485" s="100">
        <f t="shared" si="191"/>
        <v>23031</v>
      </c>
      <c r="AQ485" t="s">
        <v>298</v>
      </c>
      <c r="AR485">
        <f t="shared" si="192"/>
        <v>2380530</v>
      </c>
      <c r="AS485" s="1">
        <v>70</v>
      </c>
      <c r="AU485" s="1"/>
      <c r="AW485" s="55">
        <v>0</v>
      </c>
      <c r="AX485" s="124"/>
    </row>
    <row r="486" spans="1:50" ht="13" hidden="1" customHeight="1" outlineLevel="1">
      <c r="A486" t="s">
        <v>2026</v>
      </c>
      <c r="B486" s="9" t="s">
        <v>2133</v>
      </c>
      <c r="C486" s="1">
        <f t="shared" si="201"/>
        <v>795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 t="shared" si="202"/>
        <v>0</v>
      </c>
      <c r="G486" s="1">
        <f t="shared" si="208"/>
        <v>360</v>
      </c>
      <c r="H486" s="2">
        <f t="shared" si="209"/>
        <v>0.45283018867924529</v>
      </c>
      <c r="I486" s="8"/>
      <c r="J486" s="2">
        <f t="shared" si="203"/>
        <v>0.27295597484276729</v>
      </c>
      <c r="K486" s="2">
        <f t="shared" si="204"/>
        <v>0.72578616352201253</v>
      </c>
      <c r="L486" s="2">
        <f t="shared" si="205"/>
        <v>0</v>
      </c>
      <c r="M486" s="2">
        <f t="shared" si="206"/>
        <v>1.2578616352202365E-3</v>
      </c>
      <c r="N486" s="55">
        <v>217</v>
      </c>
      <c r="O486" s="55">
        <v>577</v>
      </c>
      <c r="T486" s="59"/>
      <c r="X486" s="55">
        <f t="shared" si="187"/>
        <v>0</v>
      </c>
      <c r="Y486" s="55">
        <v>1</v>
      </c>
      <c r="Z486" s="55">
        <v>0</v>
      </c>
      <c r="AA486" s="55"/>
      <c r="AB486" s="55"/>
      <c r="AG486" t="str">
        <f t="shared" si="207"/>
        <v>Waterford</v>
      </c>
      <c r="AH486" t="s">
        <v>149</v>
      </c>
      <c r="AI486">
        <v>2</v>
      </c>
      <c r="AK486">
        <v>2</v>
      </c>
      <c r="AL486" s="95">
        <v>23</v>
      </c>
      <c r="AM486" s="97">
        <v>17</v>
      </c>
      <c r="AN486" s="97">
        <v>165</v>
      </c>
      <c r="AO486" s="100">
        <v>80635</v>
      </c>
      <c r="AP486" s="100">
        <f t="shared" si="191"/>
        <v>23017</v>
      </c>
      <c r="AQ486" t="s">
        <v>298</v>
      </c>
      <c r="AR486">
        <f t="shared" si="192"/>
        <v>2380635</v>
      </c>
      <c r="AS486" s="1">
        <v>12</v>
      </c>
      <c r="AU486" s="1"/>
      <c r="AW486" s="55">
        <v>1</v>
      </c>
      <c r="AX486" s="124"/>
    </row>
    <row r="487" spans="1:50" ht="13" hidden="1" customHeight="1" outlineLevel="1">
      <c r="A487" t="s">
        <v>1681</v>
      </c>
      <c r="B487" s="9" t="s">
        <v>2133</v>
      </c>
      <c r="C487" s="1">
        <f t="shared" si="201"/>
        <v>5564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 t="shared" si="202"/>
        <v>0</v>
      </c>
      <c r="G487" s="1">
        <f t="shared" si="208"/>
        <v>1002</v>
      </c>
      <c r="H487" s="2">
        <f t="shared" si="209"/>
        <v>0.1800862688713156</v>
      </c>
      <c r="I487" s="8"/>
      <c r="J487" s="2">
        <f t="shared" si="203"/>
        <v>0.40995686556434219</v>
      </c>
      <c r="K487" s="2">
        <f t="shared" si="204"/>
        <v>0.59004313443565781</v>
      </c>
      <c r="L487" s="2">
        <f t="shared" si="205"/>
        <v>0</v>
      </c>
      <c r="M487" s="2">
        <f t="shared" si="206"/>
        <v>0</v>
      </c>
      <c r="N487" s="55">
        <v>2281</v>
      </c>
      <c r="O487" s="55">
        <v>3283</v>
      </c>
      <c r="T487" s="59"/>
      <c r="X487" s="55">
        <f t="shared" si="187"/>
        <v>0</v>
      </c>
      <c r="Y487" s="55">
        <v>0</v>
      </c>
      <c r="Z487" s="55">
        <v>0</v>
      </c>
      <c r="AA487" s="55"/>
      <c r="AB487" s="55"/>
      <c r="AG487" t="str">
        <f t="shared" si="207"/>
        <v>Waterville</v>
      </c>
      <c r="AH487" t="s">
        <v>270</v>
      </c>
      <c r="AI487">
        <v>1</v>
      </c>
      <c r="AK487">
        <v>2</v>
      </c>
      <c r="AL487" s="95">
        <v>23</v>
      </c>
      <c r="AM487" s="97">
        <v>11</v>
      </c>
      <c r="AN487" s="97">
        <v>120</v>
      </c>
      <c r="AO487" s="100">
        <v>80740</v>
      </c>
      <c r="AP487" s="100">
        <f t="shared" si="191"/>
        <v>23011</v>
      </c>
      <c r="AQ487" t="s">
        <v>1943</v>
      </c>
      <c r="AR487">
        <f t="shared" si="192"/>
        <v>2380740</v>
      </c>
      <c r="AS487" s="1">
        <v>149</v>
      </c>
      <c r="AU487" s="1"/>
      <c r="AW487" s="55">
        <v>0</v>
      </c>
      <c r="AX487" s="124"/>
    </row>
    <row r="488" spans="1:50" ht="13" hidden="1" customHeight="1" outlineLevel="1">
      <c r="A488" t="s">
        <v>1208</v>
      </c>
      <c r="B488" s="9" t="s">
        <v>2133</v>
      </c>
      <c r="C488" s="1">
        <f t="shared" si="201"/>
        <v>697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 t="shared" si="202"/>
        <v>0</v>
      </c>
      <c r="G488" s="1">
        <f t="shared" si="208"/>
        <v>197</v>
      </c>
      <c r="H488" s="2">
        <f t="shared" si="209"/>
        <v>0.28263988522238165</v>
      </c>
      <c r="I488" s="8"/>
      <c r="J488" s="2">
        <f t="shared" si="203"/>
        <v>0.3586800573888092</v>
      </c>
      <c r="K488" s="2">
        <f t="shared" si="204"/>
        <v>0.64131994261119085</v>
      </c>
      <c r="L488" s="2">
        <f t="shared" si="205"/>
        <v>0</v>
      </c>
      <c r="M488" s="2">
        <f t="shared" si="206"/>
        <v>0</v>
      </c>
      <c r="N488" s="55">
        <v>250</v>
      </c>
      <c r="O488" s="55">
        <v>447</v>
      </c>
      <c r="T488" s="59"/>
      <c r="X488" s="55">
        <f t="shared" si="187"/>
        <v>0</v>
      </c>
      <c r="Y488" s="55">
        <v>0</v>
      </c>
      <c r="Z488" s="55">
        <v>0</v>
      </c>
      <c r="AA488" s="55"/>
      <c r="AB488" s="55"/>
      <c r="AG488" t="str">
        <f t="shared" si="207"/>
        <v>Wayne</v>
      </c>
      <c r="AH488" t="s">
        <v>270</v>
      </c>
      <c r="AI488">
        <v>2</v>
      </c>
      <c r="AK488">
        <v>2</v>
      </c>
      <c r="AL488" s="95">
        <v>23</v>
      </c>
      <c r="AM488" s="97">
        <v>11</v>
      </c>
      <c r="AN488" s="97">
        <v>125</v>
      </c>
      <c r="AO488" s="100">
        <v>80880</v>
      </c>
      <c r="AP488" s="100">
        <f t="shared" si="191"/>
        <v>23011</v>
      </c>
      <c r="AQ488" t="s">
        <v>298</v>
      </c>
      <c r="AR488">
        <f t="shared" si="192"/>
        <v>2380880</v>
      </c>
      <c r="AS488" s="1">
        <v>10</v>
      </c>
      <c r="AU488" s="1"/>
      <c r="AW488" s="55">
        <v>0</v>
      </c>
      <c r="AX488" s="124"/>
    </row>
    <row r="489" spans="1:50" ht="13" hidden="1" customHeight="1" outlineLevel="1">
      <c r="A489" t="s">
        <v>2446</v>
      </c>
      <c r="B489" s="9" t="s">
        <v>2133</v>
      </c>
      <c r="C489" s="1">
        <f t="shared" si="201"/>
        <v>18</v>
      </c>
      <c r="D489" s="7">
        <f>IF(N489&gt;0, RANK(N489,(N489:P489,Q489:AE489)),0)</f>
        <v>2</v>
      </c>
      <c r="E489" s="7">
        <f>IF(O489&gt;0,RANK(O489,(N489:P489,Q489:AE489)),0)</f>
        <v>1</v>
      </c>
      <c r="F489" s="7">
        <f t="shared" si="202"/>
        <v>0</v>
      </c>
      <c r="G489" s="1">
        <f t="shared" si="208"/>
        <v>6</v>
      </c>
      <c r="H489" s="2">
        <f t="shared" si="209"/>
        <v>0.33333333333333331</v>
      </c>
      <c r="I489" s="8"/>
      <c r="J489" s="2">
        <f t="shared" si="203"/>
        <v>0.33333333333333331</v>
      </c>
      <c r="K489" s="2">
        <f t="shared" si="204"/>
        <v>0.66666666666666663</v>
      </c>
      <c r="L489" s="2">
        <f t="shared" si="205"/>
        <v>0</v>
      </c>
      <c r="M489" s="2">
        <f t="shared" si="206"/>
        <v>1.1102230246251565E-16</v>
      </c>
      <c r="N489" s="55">
        <v>6</v>
      </c>
      <c r="O489" s="55">
        <v>12</v>
      </c>
      <c r="T489" s="59"/>
      <c r="X489" s="55">
        <f t="shared" si="187"/>
        <v>0</v>
      </c>
      <c r="Y489" s="55">
        <v>0</v>
      </c>
      <c r="Z489" s="55">
        <v>0</v>
      </c>
      <c r="AA489" s="55"/>
      <c r="AB489" s="55"/>
      <c r="AG489" t="str">
        <f t="shared" si="207"/>
        <v>Webster</v>
      </c>
      <c r="AH489" t="s">
        <v>1379</v>
      </c>
      <c r="AI489">
        <v>2</v>
      </c>
      <c r="AK489">
        <v>2</v>
      </c>
      <c r="AL489" s="95">
        <v>23</v>
      </c>
      <c r="AM489" s="97">
        <v>19</v>
      </c>
      <c r="AN489" s="97">
        <v>300</v>
      </c>
      <c r="AO489" s="100">
        <v>81055</v>
      </c>
      <c r="AP489" s="100">
        <f t="shared" si="191"/>
        <v>23019</v>
      </c>
      <c r="AQ489" t="s">
        <v>15</v>
      </c>
      <c r="AR489">
        <f t="shared" si="192"/>
        <v>2381055</v>
      </c>
      <c r="AS489" s="1">
        <v>2</v>
      </c>
      <c r="AU489" s="1"/>
      <c r="AW489" s="55">
        <v>0</v>
      </c>
      <c r="AX489" s="124"/>
    </row>
    <row r="490" spans="1:50" ht="13" hidden="1" customHeight="1" outlineLevel="1">
      <c r="A490" t="s">
        <v>284</v>
      </c>
      <c r="B490" s="9" t="s">
        <v>2133</v>
      </c>
      <c r="C490" s="1">
        <f t="shared" si="201"/>
        <v>259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 t="shared" si="202"/>
        <v>0</v>
      </c>
      <c r="G490" s="1">
        <f t="shared" si="208"/>
        <v>125</v>
      </c>
      <c r="H490" s="2">
        <f t="shared" si="209"/>
        <v>0.4826254826254826</v>
      </c>
      <c r="I490" s="8"/>
      <c r="J490" s="2">
        <f t="shared" si="203"/>
        <v>0.25868725868725867</v>
      </c>
      <c r="K490" s="2">
        <f t="shared" si="204"/>
        <v>0.74131274131274127</v>
      </c>
      <c r="L490" s="2">
        <f t="shared" si="205"/>
        <v>0</v>
      </c>
      <c r="M490" s="2">
        <f t="shared" si="206"/>
        <v>1.1102230246251565E-16</v>
      </c>
      <c r="N490" s="55">
        <v>67</v>
      </c>
      <c r="O490" s="55">
        <v>192</v>
      </c>
      <c r="T490" s="59"/>
      <c r="X490" s="55">
        <f t="shared" si="187"/>
        <v>0</v>
      </c>
      <c r="Y490" s="55">
        <v>0</v>
      </c>
      <c r="Z490" s="55">
        <v>0</v>
      </c>
      <c r="AA490" s="55"/>
      <c r="AB490" s="55"/>
      <c r="AG490" t="str">
        <f t="shared" si="207"/>
        <v>Weld</v>
      </c>
      <c r="AH490" t="s">
        <v>2389</v>
      </c>
      <c r="AI490">
        <v>2</v>
      </c>
      <c r="AK490">
        <v>2</v>
      </c>
      <c r="AL490" s="95">
        <v>23</v>
      </c>
      <c r="AM490" s="97">
        <v>7</v>
      </c>
      <c r="AN490" s="97">
        <v>100</v>
      </c>
      <c r="AO490" s="100">
        <v>81300</v>
      </c>
      <c r="AP490" s="100">
        <f t="shared" si="191"/>
        <v>23007</v>
      </c>
      <c r="AQ490" t="s">
        <v>298</v>
      </c>
      <c r="AR490">
        <f t="shared" si="192"/>
        <v>2381300</v>
      </c>
      <c r="AS490" s="1">
        <v>5</v>
      </c>
      <c r="AU490" s="1"/>
      <c r="AW490" s="55">
        <v>0</v>
      </c>
      <c r="AX490" s="124"/>
    </row>
    <row r="491" spans="1:50" ht="13" hidden="1" customHeight="1" outlineLevel="1">
      <c r="A491" t="s">
        <v>2019</v>
      </c>
      <c r="B491" s="9" t="s">
        <v>2133</v>
      </c>
      <c r="C491" s="1">
        <f t="shared" si="201"/>
        <v>105</v>
      </c>
      <c r="D491" s="7">
        <f>IF(N491&gt;0, RANK(N491,(N491:P491,Q491:AE491)),0)</f>
        <v>2</v>
      </c>
      <c r="E491" s="7">
        <f>IF(O491&gt;0,RANK(O491,(N491:P491,Q491:AE491)),0)</f>
        <v>1</v>
      </c>
      <c r="F491" s="7">
        <f t="shared" si="202"/>
        <v>0</v>
      </c>
      <c r="G491" s="1">
        <f t="shared" si="208"/>
        <v>29</v>
      </c>
      <c r="H491" s="2">
        <f t="shared" si="209"/>
        <v>0.27619047619047621</v>
      </c>
      <c r="I491" s="8"/>
      <c r="J491" s="2">
        <f t="shared" si="203"/>
        <v>0.3619047619047619</v>
      </c>
      <c r="K491" s="2">
        <f t="shared" si="204"/>
        <v>0.63809523809523805</v>
      </c>
      <c r="L491" s="2">
        <f t="shared" si="205"/>
        <v>0</v>
      </c>
      <c r="M491" s="2">
        <f t="shared" si="206"/>
        <v>0</v>
      </c>
      <c r="N491" s="55">
        <v>38</v>
      </c>
      <c r="O491" s="55">
        <v>67</v>
      </c>
      <c r="T491" s="59"/>
      <c r="X491" s="55">
        <f t="shared" si="187"/>
        <v>0</v>
      </c>
      <c r="Y491" s="55">
        <v>0</v>
      </c>
      <c r="Z491" s="55">
        <v>0</v>
      </c>
      <c r="AA491" s="55"/>
      <c r="AB491" s="55"/>
      <c r="AG491" t="str">
        <f t="shared" si="207"/>
        <v>Wellington</v>
      </c>
      <c r="AH491" t="s">
        <v>661</v>
      </c>
      <c r="AI491">
        <v>2</v>
      </c>
      <c r="AK491">
        <v>2</v>
      </c>
      <c r="AL491" s="95">
        <v>23</v>
      </c>
      <c r="AM491" s="97">
        <v>21</v>
      </c>
      <c r="AN491" s="97">
        <v>95</v>
      </c>
      <c r="AO491" s="100">
        <v>81405</v>
      </c>
      <c r="AP491" s="100">
        <f t="shared" si="191"/>
        <v>23021</v>
      </c>
      <c r="AQ491" t="s">
        <v>298</v>
      </c>
      <c r="AR491">
        <f t="shared" si="192"/>
        <v>2381405</v>
      </c>
      <c r="AS491" s="1">
        <v>3</v>
      </c>
      <c r="AU491" s="1"/>
      <c r="AW491" s="55">
        <v>0</v>
      </c>
      <c r="AX491" s="124"/>
    </row>
    <row r="492" spans="1:50" ht="13" hidden="1" customHeight="1" outlineLevel="1">
      <c r="A492" t="s">
        <v>750</v>
      </c>
      <c r="B492" s="9" t="s">
        <v>2133</v>
      </c>
      <c r="C492" s="1">
        <f t="shared" si="201"/>
        <v>4927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 t="shared" si="202"/>
        <v>0</v>
      </c>
      <c r="G492" s="1">
        <f t="shared" si="208"/>
        <v>2129</v>
      </c>
      <c r="H492" s="2">
        <f t="shared" si="209"/>
        <v>0.43210878830931604</v>
      </c>
      <c r="I492" s="8"/>
      <c r="J492" s="2">
        <f t="shared" si="203"/>
        <v>0.28394560584534201</v>
      </c>
      <c r="K492" s="2">
        <f t="shared" si="204"/>
        <v>0.71605439415465799</v>
      </c>
      <c r="L492" s="2">
        <f t="shared" si="205"/>
        <v>0</v>
      </c>
      <c r="M492" s="2">
        <f t="shared" si="206"/>
        <v>0</v>
      </c>
      <c r="N492" s="55">
        <v>1399</v>
      </c>
      <c r="O492" s="55">
        <v>3528</v>
      </c>
      <c r="T492" s="59"/>
      <c r="X492" s="55">
        <f t="shared" si="187"/>
        <v>0</v>
      </c>
      <c r="Y492" s="55">
        <v>0</v>
      </c>
      <c r="Z492" s="55">
        <v>0</v>
      </c>
      <c r="AA492" s="55"/>
      <c r="AB492" s="55"/>
      <c r="AG492" t="str">
        <f t="shared" si="207"/>
        <v>Wells</v>
      </c>
      <c r="AH492" t="s">
        <v>740</v>
      </c>
      <c r="AI492">
        <v>1</v>
      </c>
      <c r="AK492">
        <v>2</v>
      </c>
      <c r="AL492" s="95">
        <v>23</v>
      </c>
      <c r="AM492" s="97">
        <v>31</v>
      </c>
      <c r="AN492" s="97">
        <v>135</v>
      </c>
      <c r="AO492" s="100">
        <v>81475</v>
      </c>
      <c r="AP492" s="100">
        <f t="shared" si="191"/>
        <v>23031</v>
      </c>
      <c r="AQ492" t="s">
        <v>298</v>
      </c>
      <c r="AR492">
        <f t="shared" si="192"/>
        <v>2381475</v>
      </c>
      <c r="AS492" s="1">
        <v>79</v>
      </c>
      <c r="AU492" s="1"/>
      <c r="AW492" s="55">
        <v>0</v>
      </c>
      <c r="AX492" s="124"/>
    </row>
    <row r="493" spans="1:50" ht="13" hidden="1" customHeight="1" outlineLevel="1">
      <c r="A493" t="s">
        <v>2226</v>
      </c>
      <c r="B493" s="9" t="s">
        <v>2133</v>
      </c>
      <c r="C493" s="1">
        <f t="shared" si="201"/>
        <v>69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 t="shared" si="202"/>
        <v>0</v>
      </c>
      <c r="G493" s="1">
        <f t="shared" si="208"/>
        <v>51</v>
      </c>
      <c r="H493" s="2">
        <f t="shared" si="209"/>
        <v>0.73913043478260865</v>
      </c>
      <c r="I493" s="8"/>
      <c r="J493" s="2">
        <f t="shared" si="203"/>
        <v>0.13043478260869565</v>
      </c>
      <c r="K493" s="2">
        <f t="shared" si="204"/>
        <v>0.86956521739130432</v>
      </c>
      <c r="L493" s="2">
        <f t="shared" si="205"/>
        <v>0</v>
      </c>
      <c r="M493" s="2">
        <f t="shared" si="206"/>
        <v>0</v>
      </c>
      <c r="N493" s="55">
        <v>9</v>
      </c>
      <c r="O493" s="55">
        <v>60</v>
      </c>
      <c r="T493" s="59"/>
      <c r="X493" s="55">
        <f t="shared" si="187"/>
        <v>0</v>
      </c>
      <c r="Y493" s="55">
        <v>0</v>
      </c>
      <c r="Z493" s="55">
        <v>0</v>
      </c>
      <c r="AA493" s="55"/>
      <c r="AB493" s="55"/>
      <c r="AG493" t="str">
        <f t="shared" si="207"/>
        <v>Wesley</v>
      </c>
      <c r="AH493" t="s">
        <v>1864</v>
      </c>
      <c r="AI493">
        <v>2</v>
      </c>
      <c r="AK493">
        <v>2</v>
      </c>
      <c r="AL493" s="95">
        <v>23</v>
      </c>
      <c r="AM493" s="97">
        <v>29</v>
      </c>
      <c r="AN493" s="97">
        <v>215</v>
      </c>
      <c r="AO493" s="100">
        <v>81685</v>
      </c>
      <c r="AP493" s="100">
        <f t="shared" si="191"/>
        <v>23029</v>
      </c>
      <c r="AQ493" t="s">
        <v>298</v>
      </c>
      <c r="AR493">
        <f t="shared" si="192"/>
        <v>2381685</v>
      </c>
      <c r="AS493" s="1">
        <v>3</v>
      </c>
      <c r="AU493" s="1"/>
      <c r="AW493" s="55">
        <v>0</v>
      </c>
      <c r="AX493" s="124"/>
    </row>
    <row r="494" spans="1:50" ht="13" hidden="1" customHeight="1" outlineLevel="1">
      <c r="A494" t="s">
        <v>1138</v>
      </c>
      <c r="B494" s="9" t="s">
        <v>2133</v>
      </c>
      <c r="C494" s="1">
        <f t="shared" si="201"/>
        <v>1098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 t="shared" si="202"/>
        <v>0</v>
      </c>
      <c r="G494" s="1">
        <f t="shared" si="208"/>
        <v>466</v>
      </c>
      <c r="H494" s="2">
        <f t="shared" si="209"/>
        <v>0.42440801457194899</v>
      </c>
      <c r="I494" s="8"/>
      <c r="J494" s="2">
        <f t="shared" si="203"/>
        <v>0.28779599271402551</v>
      </c>
      <c r="K494" s="2">
        <f t="shared" si="204"/>
        <v>0.71220400728597455</v>
      </c>
      <c r="L494" s="2">
        <f t="shared" si="205"/>
        <v>0</v>
      </c>
      <c r="M494" s="2">
        <f t="shared" si="206"/>
        <v>0</v>
      </c>
      <c r="N494" s="55">
        <v>316</v>
      </c>
      <c r="O494" s="55">
        <v>782</v>
      </c>
      <c r="T494" s="59"/>
      <c r="X494" s="55">
        <f t="shared" si="187"/>
        <v>0</v>
      </c>
      <c r="Y494" s="55">
        <v>0</v>
      </c>
      <c r="Z494" s="55">
        <v>0</v>
      </c>
      <c r="AA494" s="55"/>
      <c r="AB494" s="55"/>
      <c r="AG494" t="str">
        <f t="shared" si="207"/>
        <v>West Bath</v>
      </c>
      <c r="AH494" t="s">
        <v>108</v>
      </c>
      <c r="AI494">
        <v>1</v>
      </c>
      <c r="AK494">
        <v>2</v>
      </c>
      <c r="AL494" s="95">
        <v>23</v>
      </c>
      <c r="AM494" s="97">
        <v>23</v>
      </c>
      <c r="AN494" s="97">
        <v>45</v>
      </c>
      <c r="AO494" s="100">
        <v>81930</v>
      </c>
      <c r="AP494" s="100">
        <f t="shared" si="191"/>
        <v>23023</v>
      </c>
      <c r="AQ494" t="s">
        <v>298</v>
      </c>
      <c r="AR494">
        <f t="shared" si="192"/>
        <v>2381930</v>
      </c>
      <c r="AS494" s="1">
        <v>19</v>
      </c>
      <c r="AU494" s="1"/>
      <c r="AW494" s="55">
        <v>0</v>
      </c>
      <c r="AX494" s="124"/>
    </row>
    <row r="495" spans="1:50" ht="13" hidden="1" customHeight="1" outlineLevel="1">
      <c r="A495" t="s">
        <v>1725</v>
      </c>
      <c r="B495" s="9" t="s">
        <v>2133</v>
      </c>
      <c r="C495" s="1">
        <f t="shared" si="201"/>
        <v>42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 t="shared" si="202"/>
        <v>0</v>
      </c>
      <c r="G495" s="1">
        <f t="shared" si="208"/>
        <v>16</v>
      </c>
      <c r="H495" s="2">
        <f t="shared" si="209"/>
        <v>0.38095238095238093</v>
      </c>
      <c r="I495" s="8"/>
      <c r="J495" s="2">
        <f t="shared" si="203"/>
        <v>0.30952380952380953</v>
      </c>
      <c r="K495" s="2">
        <f t="shared" si="204"/>
        <v>0.69047619047619047</v>
      </c>
      <c r="L495" s="2">
        <f t="shared" si="205"/>
        <v>0</v>
      </c>
      <c r="M495" s="2">
        <f t="shared" si="206"/>
        <v>0</v>
      </c>
      <c r="N495" s="55">
        <v>13</v>
      </c>
      <c r="O495" s="55">
        <v>29</v>
      </c>
      <c r="T495" s="59"/>
      <c r="X495" s="55">
        <f t="shared" si="187"/>
        <v>0</v>
      </c>
      <c r="Y495" s="55">
        <v>0</v>
      </c>
      <c r="Z495" s="55">
        <v>0</v>
      </c>
      <c r="AA495" s="55"/>
      <c r="AB495" s="55"/>
      <c r="AG495" t="str">
        <f t="shared" si="207"/>
        <v>West Forks</v>
      </c>
      <c r="AH495" t="s">
        <v>1816</v>
      </c>
      <c r="AI495">
        <v>2</v>
      </c>
      <c r="AK495">
        <v>2</v>
      </c>
      <c r="AL495" s="95">
        <v>23</v>
      </c>
      <c r="AM495" s="97">
        <v>25</v>
      </c>
      <c r="AN495" s="97">
        <v>165</v>
      </c>
      <c r="AO495" s="100">
        <v>82840</v>
      </c>
      <c r="AP495" s="100">
        <f t="shared" si="191"/>
        <v>23025</v>
      </c>
      <c r="AQ495" t="s">
        <v>15</v>
      </c>
      <c r="AR495">
        <f t="shared" si="192"/>
        <v>2382840</v>
      </c>
      <c r="AS495" s="1">
        <v>1</v>
      </c>
      <c r="AU495" s="1"/>
      <c r="AW495" s="55">
        <v>0</v>
      </c>
      <c r="AX495" s="124"/>
    </row>
    <row r="496" spans="1:50" ht="13" hidden="1" customHeight="1" outlineLevel="1">
      <c r="A496" t="s">
        <v>337</v>
      </c>
      <c r="B496" s="9" t="s">
        <v>2133</v>
      </c>
      <c r="C496" s="1">
        <f t="shared" si="201"/>
        <v>1906</v>
      </c>
      <c r="D496" s="7">
        <f>IF(N496&gt;0, RANK(N496,(N496:P496,Q496:AE496)),0)</f>
        <v>2</v>
      </c>
      <c r="E496" s="7">
        <f>IF(O496&gt;0,RANK(O496,(N496:P496,Q496:AE496)),0)</f>
        <v>1</v>
      </c>
      <c r="F496" s="7">
        <f t="shared" si="202"/>
        <v>0</v>
      </c>
      <c r="G496" s="1">
        <f t="shared" si="208"/>
        <v>940</v>
      </c>
      <c r="H496" s="2">
        <f t="shared" si="209"/>
        <v>0.4931794333683106</v>
      </c>
      <c r="I496" s="8"/>
      <c r="J496" s="2">
        <f t="shared" si="203"/>
        <v>0.2534102833158447</v>
      </c>
      <c r="K496" s="2">
        <f t="shared" si="204"/>
        <v>0.7465897166841553</v>
      </c>
      <c r="L496" s="2">
        <f t="shared" si="205"/>
        <v>0</v>
      </c>
      <c r="M496" s="2">
        <f t="shared" si="206"/>
        <v>0</v>
      </c>
      <c r="N496" s="55">
        <v>483</v>
      </c>
      <c r="O496" s="55">
        <v>1423</v>
      </c>
      <c r="T496" s="59"/>
      <c r="X496" s="55">
        <f t="shared" si="187"/>
        <v>0</v>
      </c>
      <c r="Y496" s="55">
        <v>0</v>
      </c>
      <c r="Z496" s="55">
        <v>0</v>
      </c>
      <c r="AA496" s="55"/>
      <c r="AB496" s="55"/>
      <c r="AG496" t="str">
        <f t="shared" si="207"/>
        <v>West Gardiner</v>
      </c>
      <c r="AH496" t="s">
        <v>270</v>
      </c>
      <c r="AI496">
        <v>2</v>
      </c>
      <c r="AK496">
        <v>2</v>
      </c>
      <c r="AL496" s="95">
        <v>23</v>
      </c>
      <c r="AM496" s="97">
        <v>11</v>
      </c>
      <c r="AN496" s="97">
        <v>130</v>
      </c>
      <c r="AO496" s="100">
        <v>82945</v>
      </c>
      <c r="AP496" s="100">
        <f t="shared" si="191"/>
        <v>23011</v>
      </c>
      <c r="AQ496" t="s">
        <v>298</v>
      </c>
      <c r="AR496">
        <f t="shared" si="192"/>
        <v>2382945</v>
      </c>
      <c r="AS496" s="1">
        <v>28</v>
      </c>
      <c r="AU496" s="1"/>
      <c r="AW496" s="55">
        <v>0</v>
      </c>
      <c r="AX496" s="124"/>
    </row>
    <row r="497" spans="1:50" ht="13" hidden="1" customHeight="1" outlineLevel="1">
      <c r="A497" t="s">
        <v>1436</v>
      </c>
      <c r="B497" s="9" t="s">
        <v>2133</v>
      </c>
      <c r="C497" s="1">
        <f t="shared" si="201"/>
        <v>776</v>
      </c>
      <c r="D497" s="7">
        <f>IF(N497&gt;0, RANK(N497,(N497:P497,Q497:AE497)),0)</f>
        <v>2</v>
      </c>
      <c r="E497" s="7">
        <f>IF(O497&gt;0,RANK(O497,(N497:P497,Q497:AE497)),0)</f>
        <v>1</v>
      </c>
      <c r="F497" s="7">
        <f t="shared" si="202"/>
        <v>0</v>
      </c>
      <c r="G497" s="1">
        <f t="shared" si="208"/>
        <v>350</v>
      </c>
      <c r="H497" s="2">
        <f t="shared" si="209"/>
        <v>0.45103092783505155</v>
      </c>
      <c r="I497" s="8"/>
      <c r="J497" s="2">
        <f t="shared" si="203"/>
        <v>0.27448453608247425</v>
      </c>
      <c r="K497" s="2">
        <f t="shared" si="204"/>
        <v>0.72551546391752575</v>
      </c>
      <c r="L497" s="2">
        <f t="shared" si="205"/>
        <v>0</v>
      </c>
      <c r="M497" s="2">
        <f t="shared" si="206"/>
        <v>0</v>
      </c>
      <c r="N497" s="55">
        <v>213</v>
      </c>
      <c r="O497" s="55">
        <v>563</v>
      </c>
      <c r="T497" s="59"/>
      <c r="X497" s="55">
        <f t="shared" si="187"/>
        <v>0</v>
      </c>
      <c r="Y497" s="55">
        <v>0</v>
      </c>
      <c r="Z497" s="55">
        <v>0</v>
      </c>
      <c r="AA497" s="55"/>
      <c r="AB497" s="55"/>
      <c r="AG497" t="str">
        <f t="shared" si="207"/>
        <v>West Paris</v>
      </c>
      <c r="AH497" t="s">
        <v>149</v>
      </c>
      <c r="AI497">
        <v>2</v>
      </c>
      <c r="AK497">
        <v>2</v>
      </c>
      <c r="AL497" s="95">
        <v>23</v>
      </c>
      <c r="AM497" s="97">
        <v>17</v>
      </c>
      <c r="AN497" s="97">
        <v>170</v>
      </c>
      <c r="AO497" s="100">
        <v>83890</v>
      </c>
      <c r="AP497" s="100">
        <f t="shared" si="191"/>
        <v>23017</v>
      </c>
      <c r="AQ497" t="s">
        <v>298</v>
      </c>
      <c r="AR497">
        <f t="shared" si="192"/>
        <v>2383890</v>
      </c>
      <c r="AS497" s="1">
        <v>29</v>
      </c>
      <c r="AU497" s="1"/>
      <c r="AW497" s="55">
        <v>0</v>
      </c>
      <c r="AX497" s="124"/>
    </row>
    <row r="498" spans="1:50" ht="13" hidden="1" customHeight="1" outlineLevel="1">
      <c r="A498" t="s">
        <v>2170</v>
      </c>
      <c r="B498" s="9" t="s">
        <v>2133</v>
      </c>
      <c r="C498" s="1">
        <f t="shared" si="201"/>
        <v>7584</v>
      </c>
      <c r="D498" s="7">
        <f>IF(N498&gt;0, RANK(N498,(N498:P498,Q498:AE498)),0)</f>
        <v>2</v>
      </c>
      <c r="E498" s="7">
        <f>IF(O498&gt;0,RANK(O498,(N498:P498,Q498:AE498)),0)</f>
        <v>1</v>
      </c>
      <c r="F498" s="7">
        <f t="shared" si="202"/>
        <v>0</v>
      </c>
      <c r="G498" s="1">
        <f t="shared" si="208"/>
        <v>2265</v>
      </c>
      <c r="H498" s="2">
        <f t="shared" si="209"/>
        <v>0.29865506329113922</v>
      </c>
      <c r="I498" s="8"/>
      <c r="J498" s="2">
        <f t="shared" si="203"/>
        <v>0.35034282700421943</v>
      </c>
      <c r="K498" s="2">
        <f t="shared" si="204"/>
        <v>0.6489978902953587</v>
      </c>
      <c r="L498" s="2">
        <f t="shared" si="205"/>
        <v>0</v>
      </c>
      <c r="M498" s="2">
        <f t="shared" si="206"/>
        <v>6.5928270042181492E-4</v>
      </c>
      <c r="N498" s="55">
        <v>2657</v>
      </c>
      <c r="O498" s="55">
        <v>4922</v>
      </c>
      <c r="T498" s="59"/>
      <c r="X498" s="55">
        <f t="shared" si="187"/>
        <v>0</v>
      </c>
      <c r="Y498" s="55">
        <v>5</v>
      </c>
      <c r="Z498" s="55">
        <v>0</v>
      </c>
      <c r="AA498" s="55"/>
      <c r="AB498" s="55"/>
      <c r="AG498" t="str">
        <f t="shared" si="207"/>
        <v>Westbrook</v>
      </c>
      <c r="AH498" t="s">
        <v>161</v>
      </c>
      <c r="AI498">
        <v>1</v>
      </c>
      <c r="AK498">
        <v>2</v>
      </c>
      <c r="AL498" s="95">
        <v>23</v>
      </c>
      <c r="AM498" s="97">
        <v>5</v>
      </c>
      <c r="AN498" s="97">
        <v>120</v>
      </c>
      <c r="AO498" s="100">
        <v>82105</v>
      </c>
      <c r="AP498" s="100">
        <f t="shared" si="191"/>
        <v>23005</v>
      </c>
      <c r="AQ498" t="s">
        <v>1943</v>
      </c>
      <c r="AR498">
        <f t="shared" si="192"/>
        <v>2382105</v>
      </c>
      <c r="AS498" s="1">
        <v>134</v>
      </c>
      <c r="AU498" s="1"/>
      <c r="AW498" s="55">
        <v>5</v>
      </c>
      <c r="AX498" s="124"/>
    </row>
    <row r="499" spans="1:50" ht="13" hidden="1" customHeight="1" outlineLevel="1">
      <c r="A499" t="s">
        <v>1719</v>
      </c>
      <c r="B499" s="9" t="s">
        <v>2133</v>
      </c>
      <c r="C499" s="1">
        <f t="shared" si="201"/>
        <v>210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 t="shared" si="202"/>
        <v>0</v>
      </c>
      <c r="G499" s="1">
        <f t="shared" si="208"/>
        <v>108</v>
      </c>
      <c r="H499" s="2">
        <f t="shared" si="209"/>
        <v>0.51428571428571423</v>
      </c>
      <c r="I499" s="8"/>
      <c r="J499" s="2">
        <f t="shared" si="203"/>
        <v>0.24285714285714285</v>
      </c>
      <c r="K499" s="2">
        <f t="shared" si="204"/>
        <v>0.75714285714285712</v>
      </c>
      <c r="L499" s="2">
        <f t="shared" si="205"/>
        <v>0</v>
      </c>
      <c r="M499" s="2">
        <f t="shared" si="206"/>
        <v>0</v>
      </c>
      <c r="N499" s="55">
        <v>51</v>
      </c>
      <c r="O499" s="55">
        <v>159</v>
      </c>
      <c r="T499" s="59"/>
      <c r="X499" s="55">
        <f t="shared" si="187"/>
        <v>0</v>
      </c>
      <c r="Y499" s="55">
        <v>0</v>
      </c>
      <c r="Z499" s="55">
        <v>0</v>
      </c>
      <c r="AA499" s="55"/>
      <c r="AB499" s="55"/>
      <c r="AG499" t="str">
        <f t="shared" si="207"/>
        <v>Westfield</v>
      </c>
      <c r="AH499" t="s">
        <v>2510</v>
      </c>
      <c r="AI499">
        <v>2</v>
      </c>
      <c r="AK499">
        <v>2</v>
      </c>
      <c r="AL499" s="95">
        <v>23</v>
      </c>
      <c r="AM499" s="97">
        <v>3</v>
      </c>
      <c r="AN499" s="97">
        <v>325</v>
      </c>
      <c r="AO499" s="100">
        <v>82770</v>
      </c>
      <c r="AP499" s="100">
        <f t="shared" si="191"/>
        <v>23003</v>
      </c>
      <c r="AQ499" t="s">
        <v>298</v>
      </c>
      <c r="AR499">
        <f t="shared" si="192"/>
        <v>2382770</v>
      </c>
      <c r="AS499" s="1">
        <v>7</v>
      </c>
      <c r="AU499" s="1"/>
      <c r="AW499" s="55">
        <v>0</v>
      </c>
      <c r="AX499" s="124"/>
    </row>
    <row r="500" spans="1:50" ht="13" hidden="1" customHeight="1" outlineLevel="1">
      <c r="A500" t="s">
        <v>1057</v>
      </c>
      <c r="B500" s="9" t="s">
        <v>2133</v>
      </c>
      <c r="C500" s="1">
        <f>SUM(N500:AE500)</f>
        <v>37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>IF(P500&gt;0,RANK(P500,(N500:AE500)),0)</f>
        <v>0</v>
      </c>
      <c r="G500" s="1">
        <f>IF(C500&gt;0,MAX(N500:P500)-LARGE(N500:P500,2),0)</f>
        <v>27</v>
      </c>
      <c r="H500" s="2">
        <f>IF(C500&gt;0,G500/C500,0)</f>
        <v>0.72972972972972971</v>
      </c>
      <c r="I500" s="8"/>
      <c r="J500" s="2">
        <f>IF(C500=0,"-",N500/C500)</f>
        <v>0.13513513513513514</v>
      </c>
      <c r="K500" s="2">
        <f>IF(C500=0,"-",O500/C500)</f>
        <v>0.86486486486486491</v>
      </c>
      <c r="L500" s="2">
        <f>IF(C500=0,"-",P500/C500)</f>
        <v>0</v>
      </c>
      <c r="M500" s="2">
        <f>IF(C500=0,"-",(1-J500-K500-L500))</f>
        <v>0</v>
      </c>
      <c r="N500" s="55">
        <v>5</v>
      </c>
      <c r="O500" s="55">
        <v>32</v>
      </c>
      <c r="T500" s="59"/>
      <c r="X500" s="55">
        <f t="shared" si="187"/>
        <v>0</v>
      </c>
      <c r="Y500" s="55">
        <v>0</v>
      </c>
      <c r="Z500" s="55">
        <v>0</v>
      </c>
      <c r="AA500" s="55"/>
      <c r="AB500" s="55"/>
      <c r="AG500" t="str">
        <f t="shared" si="207"/>
        <v>Westmanland</v>
      </c>
      <c r="AH500" t="s">
        <v>2510</v>
      </c>
      <c r="AI500">
        <v>2</v>
      </c>
      <c r="AK500">
        <v>2</v>
      </c>
      <c r="AL500" s="95">
        <v>23</v>
      </c>
      <c r="AM500" s="97">
        <v>3</v>
      </c>
      <c r="AN500" s="97">
        <v>330</v>
      </c>
      <c r="AO500" s="100">
        <v>83540</v>
      </c>
      <c r="AP500" s="100">
        <f t="shared" si="191"/>
        <v>23003</v>
      </c>
      <c r="AQ500" t="s">
        <v>298</v>
      </c>
      <c r="AR500">
        <f t="shared" si="192"/>
        <v>2383540</v>
      </c>
      <c r="AS500" s="1">
        <v>2</v>
      </c>
      <c r="AU500" s="1"/>
      <c r="AW500" s="55">
        <v>0</v>
      </c>
      <c r="AX500" s="124"/>
    </row>
    <row r="501" spans="1:50" ht="13" hidden="1" customHeight="1" outlineLevel="1">
      <c r="A501" t="s">
        <v>1393</v>
      </c>
      <c r="B501" s="9" t="s">
        <v>2133</v>
      </c>
      <c r="C501" s="1">
        <f t="shared" si="201"/>
        <v>117</v>
      </c>
      <c r="D501" s="7">
        <f>IF(N501&gt;0, RANK(N501,(N501:P501,Q501:AE501)),0)</f>
        <v>2</v>
      </c>
      <c r="E501" s="7">
        <f>IF(O501&gt;0,RANK(O501,(N501:P501,Q501:AE501)),0)</f>
        <v>1</v>
      </c>
      <c r="F501" s="7">
        <f t="shared" si="202"/>
        <v>0</v>
      </c>
      <c r="G501" s="1">
        <f t="shared" si="208"/>
        <v>81</v>
      </c>
      <c r="H501" s="2">
        <f t="shared" si="209"/>
        <v>0.69230769230769229</v>
      </c>
      <c r="I501" s="8"/>
      <c r="J501" s="2">
        <f t="shared" si="203"/>
        <v>0.15384615384615385</v>
      </c>
      <c r="K501" s="2">
        <f t="shared" si="204"/>
        <v>0.84615384615384615</v>
      </c>
      <c r="L501" s="2">
        <f t="shared" si="205"/>
        <v>0</v>
      </c>
      <c r="M501" s="2">
        <f t="shared" si="206"/>
        <v>0</v>
      </c>
      <c r="N501" s="55">
        <v>18</v>
      </c>
      <c r="O501" s="55">
        <v>99</v>
      </c>
      <c r="T501" s="59"/>
      <c r="X501" s="55">
        <f t="shared" si="187"/>
        <v>0</v>
      </c>
      <c r="Y501" s="55">
        <v>0</v>
      </c>
      <c r="Z501" s="55">
        <v>0</v>
      </c>
      <c r="AA501" s="55"/>
      <c r="AB501" s="55"/>
      <c r="AG501" t="str">
        <f t="shared" si="207"/>
        <v>Weston</v>
      </c>
      <c r="AH501" t="s">
        <v>2510</v>
      </c>
      <c r="AI501">
        <v>2</v>
      </c>
      <c r="AK501">
        <v>2</v>
      </c>
      <c r="AL501" s="95">
        <v>23</v>
      </c>
      <c r="AM501" s="97">
        <v>3</v>
      </c>
      <c r="AN501" s="97">
        <v>335</v>
      </c>
      <c r="AO501" s="100">
        <v>83785</v>
      </c>
      <c r="AP501" s="100">
        <f t="shared" si="191"/>
        <v>23003</v>
      </c>
      <c r="AQ501" t="s">
        <v>298</v>
      </c>
      <c r="AR501">
        <f t="shared" si="192"/>
        <v>2383785</v>
      </c>
      <c r="AS501" s="1">
        <v>3</v>
      </c>
      <c r="AU501" s="1"/>
      <c r="AW501" s="55">
        <v>0</v>
      </c>
      <c r="AX501" s="124"/>
    </row>
    <row r="502" spans="1:50" ht="13" hidden="1" customHeight="1" outlineLevel="1">
      <c r="A502" t="s">
        <v>2335</v>
      </c>
      <c r="B502" s="9" t="s">
        <v>2133</v>
      </c>
      <c r="C502" s="1">
        <f t="shared" si="201"/>
        <v>430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 t="shared" si="202"/>
        <v>0</v>
      </c>
      <c r="G502" s="1">
        <f t="shared" si="208"/>
        <v>148</v>
      </c>
      <c r="H502" s="2">
        <f t="shared" si="209"/>
        <v>0.34418604651162793</v>
      </c>
      <c r="I502" s="8"/>
      <c r="J502" s="2">
        <f t="shared" si="203"/>
        <v>0.32790697674418606</v>
      </c>
      <c r="K502" s="2">
        <f t="shared" si="204"/>
        <v>0.67209302325581399</v>
      </c>
      <c r="L502" s="2">
        <f t="shared" si="205"/>
        <v>0</v>
      </c>
      <c r="M502" s="2">
        <f t="shared" si="206"/>
        <v>0</v>
      </c>
      <c r="N502" s="55">
        <v>141</v>
      </c>
      <c r="O502" s="55">
        <v>289</v>
      </c>
      <c r="T502" s="59"/>
      <c r="X502" s="55">
        <f t="shared" si="187"/>
        <v>0</v>
      </c>
      <c r="Y502" s="55">
        <v>0</v>
      </c>
      <c r="Z502" s="55">
        <v>0</v>
      </c>
      <c r="AA502" s="55"/>
      <c r="AB502" s="55"/>
      <c r="AG502" t="str">
        <f t="shared" si="207"/>
        <v>Westport Island</v>
      </c>
      <c r="AH502" t="s">
        <v>181</v>
      </c>
      <c r="AI502">
        <v>1</v>
      </c>
      <c r="AK502">
        <v>2</v>
      </c>
      <c r="AL502" s="95">
        <v>23</v>
      </c>
      <c r="AM502" s="97">
        <v>15</v>
      </c>
      <c r="AN502" s="97">
        <v>92</v>
      </c>
      <c r="AO502" s="100">
        <v>84135</v>
      </c>
      <c r="AP502" s="100">
        <f t="shared" si="191"/>
        <v>23015</v>
      </c>
      <c r="AQ502" t="s">
        <v>298</v>
      </c>
      <c r="AR502">
        <f t="shared" si="192"/>
        <v>2384135</v>
      </c>
      <c r="AS502" s="1">
        <v>2</v>
      </c>
      <c r="AU502" s="1"/>
      <c r="AW502" s="55">
        <v>0</v>
      </c>
      <c r="AX502" s="124"/>
    </row>
    <row r="503" spans="1:50" ht="13" hidden="1" customHeight="1" outlineLevel="1">
      <c r="A503" t="s">
        <v>687</v>
      </c>
      <c r="B503" s="9" t="s">
        <v>2133</v>
      </c>
      <c r="C503" s="1">
        <f t="shared" si="201"/>
        <v>1114</v>
      </c>
      <c r="D503" s="7">
        <f>IF(N503&gt;0, RANK(N503,(N503:P503,Q503:AE503)),0)</f>
        <v>2</v>
      </c>
      <c r="E503" s="7">
        <f>IF(O503&gt;0,RANK(O503,(N503:P503,Q503:AE503)),0)</f>
        <v>1</v>
      </c>
      <c r="F503" s="7">
        <f t="shared" si="202"/>
        <v>0</v>
      </c>
      <c r="G503" s="1">
        <f t="shared" si="208"/>
        <v>387</v>
      </c>
      <c r="H503" s="2">
        <f t="shared" si="209"/>
        <v>0.34739676840215439</v>
      </c>
      <c r="I503" s="8"/>
      <c r="J503" s="2">
        <f t="shared" si="203"/>
        <v>0.3258527827648115</v>
      </c>
      <c r="K503" s="2">
        <f t="shared" si="204"/>
        <v>0.67324955116696594</v>
      </c>
      <c r="L503" s="2">
        <f t="shared" si="205"/>
        <v>0</v>
      </c>
      <c r="M503" s="2">
        <f t="shared" si="206"/>
        <v>8.9766606822261341E-4</v>
      </c>
      <c r="N503" s="55">
        <v>363</v>
      </c>
      <c r="O503" s="55">
        <v>750</v>
      </c>
      <c r="T503" s="59"/>
      <c r="X503" s="55">
        <f t="shared" si="187"/>
        <v>0</v>
      </c>
      <c r="Y503" s="55">
        <v>1</v>
      </c>
      <c r="Z503" s="55">
        <v>0</v>
      </c>
      <c r="AA503" s="55"/>
      <c r="AB503" s="55"/>
      <c r="AG503" t="str">
        <f t="shared" si="207"/>
        <v>Whitefield</v>
      </c>
      <c r="AH503" t="s">
        <v>181</v>
      </c>
      <c r="AI503">
        <v>1</v>
      </c>
      <c r="AK503">
        <v>2</v>
      </c>
      <c r="AL503" s="95">
        <v>23</v>
      </c>
      <c r="AM503" s="97">
        <v>15</v>
      </c>
      <c r="AN503" s="97">
        <v>95</v>
      </c>
      <c r="AO503" s="100">
        <v>85010</v>
      </c>
      <c r="AP503" s="100">
        <f t="shared" si="191"/>
        <v>23015</v>
      </c>
      <c r="AQ503" t="s">
        <v>298</v>
      </c>
      <c r="AR503">
        <f t="shared" si="192"/>
        <v>2385010</v>
      </c>
      <c r="AS503" s="1">
        <v>27</v>
      </c>
      <c r="AU503" s="1"/>
      <c r="AW503" s="55">
        <v>1</v>
      </c>
      <c r="AX503" s="124"/>
    </row>
    <row r="504" spans="1:50" ht="13" hidden="1" customHeight="1" outlineLevel="1">
      <c r="A504" t="s">
        <v>1587</v>
      </c>
      <c r="B504" s="9" t="s">
        <v>2133</v>
      </c>
      <c r="C504" s="1">
        <f t="shared" si="201"/>
        <v>299</v>
      </c>
      <c r="D504" s="7">
        <f>IF(N504&gt;0, RANK(N504,(N504:P504,Q504:AE504)),0)</f>
        <v>2</v>
      </c>
      <c r="E504" s="7">
        <f>IF(O504&gt;0,RANK(O504,(N504:P504,Q504:AE504)),0)</f>
        <v>1</v>
      </c>
      <c r="F504" s="7">
        <f t="shared" si="202"/>
        <v>0</v>
      </c>
      <c r="G504" s="1">
        <f t="shared" si="208"/>
        <v>83</v>
      </c>
      <c r="H504" s="2">
        <f t="shared" si="209"/>
        <v>0.27759197324414714</v>
      </c>
      <c r="I504" s="8"/>
      <c r="J504" s="2">
        <f t="shared" si="203"/>
        <v>0.3612040133779264</v>
      </c>
      <c r="K504" s="2">
        <f t="shared" si="204"/>
        <v>0.6387959866220736</v>
      </c>
      <c r="L504" s="2">
        <f t="shared" si="205"/>
        <v>0</v>
      </c>
      <c r="M504" s="2">
        <f t="shared" si="206"/>
        <v>0</v>
      </c>
      <c r="N504" s="55">
        <v>108</v>
      </c>
      <c r="O504" s="55">
        <v>191</v>
      </c>
      <c r="T504" s="59"/>
      <c r="X504" s="55">
        <f t="shared" si="187"/>
        <v>0</v>
      </c>
      <c r="Y504" s="55">
        <v>0</v>
      </c>
      <c r="Z504" s="55">
        <v>0</v>
      </c>
      <c r="AA504" s="55"/>
      <c r="AB504" s="55"/>
      <c r="AG504" t="str">
        <f t="shared" si="207"/>
        <v>Whiting</v>
      </c>
      <c r="AH504" t="s">
        <v>1864</v>
      </c>
      <c r="AI504">
        <v>2</v>
      </c>
      <c r="AK504">
        <v>2</v>
      </c>
      <c r="AL504" s="95">
        <v>23</v>
      </c>
      <c r="AM504" s="97">
        <v>29</v>
      </c>
      <c r="AN504" s="97">
        <v>220</v>
      </c>
      <c r="AO504" s="100">
        <v>85185</v>
      </c>
      <c r="AP504" s="100">
        <f t="shared" si="191"/>
        <v>23029</v>
      </c>
      <c r="AQ504" t="s">
        <v>298</v>
      </c>
      <c r="AR504">
        <f t="shared" si="192"/>
        <v>2385185</v>
      </c>
      <c r="AS504" s="1">
        <v>14</v>
      </c>
      <c r="AU504" s="1"/>
      <c r="AW504" s="55">
        <v>0</v>
      </c>
      <c r="AX504" s="124"/>
    </row>
    <row r="505" spans="1:50" ht="13" hidden="1" customHeight="1" outlineLevel="1">
      <c r="A505" t="s">
        <v>1341</v>
      </c>
      <c r="B505" s="9" t="s">
        <v>2133</v>
      </c>
      <c r="C505" s="1">
        <f t="shared" si="201"/>
        <v>91</v>
      </c>
      <c r="D505" s="7">
        <f>IF(N505&gt;0, RANK(N505,(N505:P505,Q505:AE505)),0)</f>
        <v>2</v>
      </c>
      <c r="E505" s="7">
        <f>IF(O505&gt;0,RANK(O505,(N505:P505,Q505:AE505)),0)</f>
        <v>1</v>
      </c>
      <c r="F505" s="7">
        <f t="shared" si="202"/>
        <v>0</v>
      </c>
      <c r="G505" s="1">
        <f t="shared" si="208"/>
        <v>49</v>
      </c>
      <c r="H505" s="2">
        <f t="shared" si="209"/>
        <v>0.53846153846153844</v>
      </c>
      <c r="I505" s="8"/>
      <c r="J505" s="2">
        <f t="shared" si="203"/>
        <v>0.23076923076923078</v>
      </c>
      <c r="K505" s="2">
        <f t="shared" si="204"/>
        <v>0.76923076923076927</v>
      </c>
      <c r="L505" s="2">
        <f t="shared" si="205"/>
        <v>0</v>
      </c>
      <c r="M505" s="2">
        <f t="shared" si="206"/>
        <v>-1.1102230246251565E-16</v>
      </c>
      <c r="N505" s="55">
        <v>21</v>
      </c>
      <c r="O505" s="55">
        <v>70</v>
      </c>
      <c r="T505" s="59"/>
      <c r="X505" s="55">
        <f t="shared" si="187"/>
        <v>0</v>
      </c>
      <c r="Y505" s="55">
        <v>0</v>
      </c>
      <c r="Z505" s="55">
        <v>0</v>
      </c>
      <c r="AA505" s="55"/>
      <c r="AB505" s="55"/>
      <c r="AG505" t="str">
        <f t="shared" si="207"/>
        <v>Whitneyville</v>
      </c>
      <c r="AH505" t="s">
        <v>1864</v>
      </c>
      <c r="AI505">
        <v>2</v>
      </c>
      <c r="AK505">
        <v>2</v>
      </c>
      <c r="AL505" s="95">
        <v>23</v>
      </c>
      <c r="AM505" s="97">
        <v>29</v>
      </c>
      <c r="AN505" s="97">
        <v>225</v>
      </c>
      <c r="AO505" s="100">
        <v>85290</v>
      </c>
      <c r="AP505" s="100">
        <f t="shared" si="191"/>
        <v>23029</v>
      </c>
      <c r="AQ505" t="s">
        <v>298</v>
      </c>
      <c r="AR505">
        <f t="shared" si="192"/>
        <v>2385290</v>
      </c>
      <c r="AS505" s="1">
        <v>1</v>
      </c>
      <c r="AU505" s="1"/>
      <c r="AW505" s="55">
        <v>0</v>
      </c>
      <c r="AX505" s="124"/>
    </row>
    <row r="506" spans="1:50" ht="13" hidden="1" customHeight="1" outlineLevel="1">
      <c r="A506" t="s">
        <v>1369</v>
      </c>
      <c r="B506" s="9" t="s">
        <v>2133</v>
      </c>
      <c r="C506" s="1">
        <f t="shared" si="201"/>
        <v>74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 t="shared" si="202"/>
        <v>0</v>
      </c>
      <c r="G506" s="1">
        <f t="shared" si="208"/>
        <v>40</v>
      </c>
      <c r="H506" s="2">
        <f t="shared" si="209"/>
        <v>0.54054054054054057</v>
      </c>
      <c r="I506" s="8"/>
      <c r="J506" s="2">
        <f t="shared" si="203"/>
        <v>0.22972972972972974</v>
      </c>
      <c r="K506" s="2">
        <f t="shared" si="204"/>
        <v>0.77027027027027029</v>
      </c>
      <c r="L506" s="2">
        <f t="shared" si="205"/>
        <v>0</v>
      </c>
      <c r="M506" s="2">
        <f t="shared" si="206"/>
        <v>0</v>
      </c>
      <c r="N506" s="55">
        <v>17</v>
      </c>
      <c r="O506" s="55">
        <v>57</v>
      </c>
      <c r="T506" s="59"/>
      <c r="X506" s="55">
        <f t="shared" si="187"/>
        <v>0</v>
      </c>
      <c r="Y506" s="55">
        <v>0</v>
      </c>
      <c r="Z506" s="55">
        <v>0</v>
      </c>
      <c r="AA506" s="55"/>
      <c r="AB506" s="55"/>
      <c r="AG506" t="str">
        <f t="shared" si="207"/>
        <v>Willimantic</v>
      </c>
      <c r="AH506" t="s">
        <v>661</v>
      </c>
      <c r="AI506">
        <v>2</v>
      </c>
      <c r="AK506">
        <v>2</v>
      </c>
      <c r="AL506" s="95">
        <v>23</v>
      </c>
      <c r="AM506" s="97">
        <v>21</v>
      </c>
      <c r="AN506" s="97">
        <v>100</v>
      </c>
      <c r="AO506" s="100">
        <v>85710</v>
      </c>
      <c r="AP506" s="100">
        <f t="shared" si="191"/>
        <v>23021</v>
      </c>
      <c r="AQ506" t="s">
        <v>298</v>
      </c>
      <c r="AR506">
        <f t="shared" si="192"/>
        <v>2385710</v>
      </c>
      <c r="AS506" s="1">
        <v>3</v>
      </c>
      <c r="AU506" s="1"/>
      <c r="AW506" s="55">
        <v>0</v>
      </c>
      <c r="AX506" s="124"/>
    </row>
    <row r="507" spans="1:50" ht="13" hidden="1" customHeight="1" outlineLevel="1">
      <c r="A507" t="s">
        <v>562</v>
      </c>
      <c r="B507" s="9" t="s">
        <v>2133</v>
      </c>
      <c r="C507" s="1">
        <f t="shared" si="201"/>
        <v>1818</v>
      </c>
      <c r="D507" s="7">
        <f>IF(N507&gt;0, RANK(N507,(N507:P507,Q507:AE507)),0)</f>
        <v>2</v>
      </c>
      <c r="E507" s="7">
        <f>IF(O507&gt;0,RANK(O507,(N507:P507,Q507:AE507)),0)</f>
        <v>1</v>
      </c>
      <c r="F507" s="7">
        <f t="shared" si="202"/>
        <v>0</v>
      </c>
      <c r="G507" s="1">
        <f t="shared" si="208"/>
        <v>769</v>
      </c>
      <c r="H507" s="2">
        <f t="shared" si="209"/>
        <v>0.42299229922992299</v>
      </c>
      <c r="I507" s="8"/>
      <c r="J507" s="2">
        <f t="shared" si="203"/>
        <v>0.2876787678767877</v>
      </c>
      <c r="K507" s="2">
        <f t="shared" si="204"/>
        <v>0.71067106710671069</v>
      </c>
      <c r="L507" s="2">
        <f t="shared" si="205"/>
        <v>0</v>
      </c>
      <c r="M507" s="2">
        <f t="shared" si="206"/>
        <v>1.6501650165016146E-3</v>
      </c>
      <c r="N507" s="55">
        <v>523</v>
      </c>
      <c r="O507" s="55">
        <v>1292</v>
      </c>
      <c r="T507" s="59"/>
      <c r="X507" s="55">
        <f t="shared" si="187"/>
        <v>0</v>
      </c>
      <c r="Y507" s="55">
        <v>3</v>
      </c>
      <c r="Z507" s="55">
        <v>0</v>
      </c>
      <c r="AA507" s="55"/>
      <c r="AB507" s="55"/>
      <c r="AG507" t="str">
        <f t="shared" si="207"/>
        <v>Wilton</v>
      </c>
      <c r="AH507" t="s">
        <v>2389</v>
      </c>
      <c r="AI507">
        <v>2</v>
      </c>
      <c r="AK507">
        <v>2</v>
      </c>
      <c r="AL507" s="95">
        <v>23</v>
      </c>
      <c r="AM507" s="97">
        <v>7</v>
      </c>
      <c r="AN507" s="97">
        <v>105</v>
      </c>
      <c r="AO507" s="100">
        <v>85850</v>
      </c>
      <c r="AP507" s="100">
        <f t="shared" si="191"/>
        <v>23007</v>
      </c>
      <c r="AQ507" t="s">
        <v>298</v>
      </c>
      <c r="AR507">
        <f t="shared" si="192"/>
        <v>2385850</v>
      </c>
      <c r="AS507" s="1">
        <v>36</v>
      </c>
      <c r="AU507" s="1"/>
      <c r="AW507" s="55">
        <v>3</v>
      </c>
      <c r="AX507" s="124"/>
    </row>
    <row r="508" spans="1:50" ht="13" hidden="1" customHeight="1" outlineLevel="1">
      <c r="A508" t="s">
        <v>2269</v>
      </c>
      <c r="B508" s="9" t="s">
        <v>2133</v>
      </c>
      <c r="C508" s="1">
        <f t="shared" si="201"/>
        <v>7679</v>
      </c>
      <c r="D508" s="7">
        <f>IF(N508&gt;0, RANK(N508,(N508:P508,Q508:AE508)),0)</f>
        <v>2</v>
      </c>
      <c r="E508" s="7">
        <f>IF(O508&gt;0,RANK(O508,(N508:P508,Q508:AE508)),0)</f>
        <v>1</v>
      </c>
      <c r="F508" s="7">
        <f t="shared" si="202"/>
        <v>0</v>
      </c>
      <c r="G508" s="1">
        <f t="shared" si="208"/>
        <v>3518</v>
      </c>
      <c r="H508" s="2">
        <f t="shared" si="209"/>
        <v>0.45813256934496677</v>
      </c>
      <c r="I508" s="8"/>
      <c r="J508" s="2">
        <f t="shared" si="203"/>
        <v>0.27086860268264096</v>
      </c>
      <c r="K508" s="2">
        <f t="shared" si="204"/>
        <v>0.72900117202760772</v>
      </c>
      <c r="L508" s="2">
        <f t="shared" si="205"/>
        <v>0</v>
      </c>
      <c r="M508" s="2">
        <f t="shared" si="206"/>
        <v>1.3022528975126235E-4</v>
      </c>
      <c r="N508" s="55">
        <v>2080</v>
      </c>
      <c r="O508" s="55">
        <v>5598</v>
      </c>
      <c r="T508" s="59"/>
      <c r="X508" s="55">
        <f t="shared" si="187"/>
        <v>0</v>
      </c>
      <c r="Y508" s="55">
        <v>1</v>
      </c>
      <c r="Z508" s="55">
        <v>0</v>
      </c>
      <c r="AA508" s="55"/>
      <c r="AB508" s="55"/>
      <c r="AG508" t="str">
        <f t="shared" si="207"/>
        <v>Windham</v>
      </c>
      <c r="AH508" t="s">
        <v>161</v>
      </c>
      <c r="AI508">
        <v>1</v>
      </c>
      <c r="AK508">
        <v>2</v>
      </c>
      <c r="AL508" s="95">
        <v>23</v>
      </c>
      <c r="AM508" s="97">
        <v>5</v>
      </c>
      <c r="AN508" s="97">
        <v>125</v>
      </c>
      <c r="AO508" s="100">
        <v>86025</v>
      </c>
      <c r="AP508" s="100">
        <f t="shared" si="191"/>
        <v>23005</v>
      </c>
      <c r="AQ508" t="s">
        <v>298</v>
      </c>
      <c r="AR508">
        <f t="shared" si="192"/>
        <v>2386025</v>
      </c>
      <c r="AS508" s="1">
        <v>103</v>
      </c>
      <c r="AU508" s="1"/>
      <c r="AW508" s="55">
        <v>1</v>
      </c>
      <c r="AX508" s="124"/>
    </row>
    <row r="509" spans="1:50" ht="13" hidden="1" customHeight="1" outlineLevel="1">
      <c r="A509" t="s">
        <v>1499</v>
      </c>
      <c r="B509" s="9" t="s">
        <v>2133</v>
      </c>
      <c r="C509" s="1">
        <f t="shared" si="201"/>
        <v>1136</v>
      </c>
      <c r="D509" s="7">
        <f>IF(N509&gt;0, RANK(N509,(N509:P509,Q509:AE509)),0)</f>
        <v>2</v>
      </c>
      <c r="E509" s="7">
        <f>IF(O509&gt;0,RANK(O509,(N509:P509,Q509:AE509)),0)</f>
        <v>1</v>
      </c>
      <c r="F509" s="7">
        <f t="shared" si="202"/>
        <v>0</v>
      </c>
      <c r="G509" s="1">
        <f t="shared" si="208"/>
        <v>612</v>
      </c>
      <c r="H509" s="2">
        <f t="shared" si="209"/>
        <v>0.53873239436619713</v>
      </c>
      <c r="I509" s="8"/>
      <c r="J509" s="2">
        <f t="shared" si="203"/>
        <v>0.23063380281690141</v>
      </c>
      <c r="K509" s="2">
        <f t="shared" si="204"/>
        <v>0.76936619718309862</v>
      </c>
      <c r="L509" s="2">
        <f t="shared" si="205"/>
        <v>0</v>
      </c>
      <c r="M509" s="2">
        <f t="shared" si="206"/>
        <v>0</v>
      </c>
      <c r="N509" s="55">
        <v>262</v>
      </c>
      <c r="O509" s="55">
        <v>874</v>
      </c>
      <c r="T509" s="59"/>
      <c r="X509" s="55">
        <f t="shared" si="187"/>
        <v>0</v>
      </c>
      <c r="Y509" s="55">
        <v>0</v>
      </c>
      <c r="Z509" s="55">
        <v>0</v>
      </c>
      <c r="AA509" s="55"/>
      <c r="AB509" s="55"/>
      <c r="AG509" t="str">
        <f t="shared" si="207"/>
        <v>Windsor</v>
      </c>
      <c r="AH509" t="s">
        <v>270</v>
      </c>
      <c r="AI509">
        <v>1</v>
      </c>
      <c r="AK509">
        <v>2</v>
      </c>
      <c r="AL509" s="95">
        <v>23</v>
      </c>
      <c r="AM509" s="97">
        <v>11</v>
      </c>
      <c r="AN509" s="97">
        <v>135</v>
      </c>
      <c r="AO509" s="100">
        <v>86165</v>
      </c>
      <c r="AP509" s="100">
        <f t="shared" si="191"/>
        <v>23011</v>
      </c>
      <c r="AQ509" t="s">
        <v>298</v>
      </c>
      <c r="AR509">
        <f t="shared" si="192"/>
        <v>2386165</v>
      </c>
      <c r="AS509" s="1">
        <v>38</v>
      </c>
      <c r="AU509" s="1"/>
      <c r="AW509" s="55">
        <v>0</v>
      </c>
      <c r="AX509" s="124"/>
    </row>
    <row r="510" spans="1:50" ht="13" hidden="1" customHeight="1" outlineLevel="1">
      <c r="A510" t="s">
        <v>1815</v>
      </c>
      <c r="B510" s="9" t="s">
        <v>2133</v>
      </c>
      <c r="C510" s="1">
        <f t="shared" si="201"/>
        <v>152</v>
      </c>
      <c r="D510" s="7">
        <f>IF(N510&gt;0, RANK(N510,(N510:P510,Q510:AE510)),0)</f>
        <v>2</v>
      </c>
      <c r="E510" s="7">
        <f>IF(O510&gt;0,RANK(O510,(N510:P510,Q510:AE510)),0)</f>
        <v>1</v>
      </c>
      <c r="F510" s="7">
        <f t="shared" si="202"/>
        <v>0</v>
      </c>
      <c r="G510" s="1">
        <f t="shared" si="208"/>
        <v>94</v>
      </c>
      <c r="H510" s="2">
        <f t="shared" si="209"/>
        <v>0.61842105263157898</v>
      </c>
      <c r="I510" s="8"/>
      <c r="J510" s="2">
        <f t="shared" si="203"/>
        <v>0.19078947368421054</v>
      </c>
      <c r="K510" s="2">
        <f t="shared" si="204"/>
        <v>0.80921052631578949</v>
      </c>
      <c r="L510" s="2">
        <f t="shared" si="205"/>
        <v>0</v>
      </c>
      <c r="M510" s="2">
        <f t="shared" si="206"/>
        <v>0</v>
      </c>
      <c r="N510" s="55">
        <v>29</v>
      </c>
      <c r="O510" s="55">
        <v>123</v>
      </c>
      <c r="T510" s="59"/>
      <c r="X510" s="55">
        <f t="shared" si="187"/>
        <v>0</v>
      </c>
      <c r="Y510" s="55">
        <v>0</v>
      </c>
      <c r="Z510" s="55">
        <v>0</v>
      </c>
      <c r="AA510" s="55"/>
      <c r="AB510" s="55"/>
      <c r="AG510" t="str">
        <f t="shared" si="207"/>
        <v>Winn</v>
      </c>
      <c r="AH510" t="s">
        <v>1379</v>
      </c>
      <c r="AI510">
        <v>2</v>
      </c>
      <c r="AK510">
        <v>2</v>
      </c>
      <c r="AL510" s="95">
        <v>23</v>
      </c>
      <c r="AM510" s="97">
        <v>19</v>
      </c>
      <c r="AN510" s="97">
        <v>305</v>
      </c>
      <c r="AO510" s="100">
        <v>86305</v>
      </c>
      <c r="AP510" s="100">
        <f t="shared" si="191"/>
        <v>23019</v>
      </c>
      <c r="AQ510" t="s">
        <v>298</v>
      </c>
      <c r="AR510">
        <f t="shared" si="192"/>
        <v>2386305</v>
      </c>
      <c r="AS510" s="1">
        <v>6</v>
      </c>
      <c r="AU510" s="1"/>
      <c r="AW510" s="55">
        <v>0</v>
      </c>
      <c r="AX510" s="124"/>
    </row>
    <row r="511" spans="1:50" ht="13" hidden="1" customHeight="1" outlineLevel="1">
      <c r="A511" t="s">
        <v>1505</v>
      </c>
      <c r="B511" s="9" t="s">
        <v>2133</v>
      </c>
      <c r="C511" s="1">
        <f t="shared" si="201"/>
        <v>3679</v>
      </c>
      <c r="D511" s="7">
        <f>IF(N511&gt;0, RANK(N511,(N511:P511,Q511:AE511)),0)</f>
        <v>2</v>
      </c>
      <c r="E511" s="7">
        <f>IF(O511&gt;0,RANK(O511,(N511:P511,Q511:AE511)),0)</f>
        <v>1</v>
      </c>
      <c r="F511" s="7">
        <f t="shared" si="202"/>
        <v>0</v>
      </c>
      <c r="G511" s="1">
        <f t="shared" si="208"/>
        <v>1593</v>
      </c>
      <c r="H511" s="2">
        <f t="shared" si="209"/>
        <v>0.43299809730905137</v>
      </c>
      <c r="I511" s="8"/>
      <c r="J511" s="2">
        <f t="shared" si="203"/>
        <v>0.28350095134547432</v>
      </c>
      <c r="K511" s="2">
        <f t="shared" si="204"/>
        <v>0.71649904865452574</v>
      </c>
      <c r="L511" s="2">
        <f t="shared" si="205"/>
        <v>0</v>
      </c>
      <c r="M511" s="2">
        <f t="shared" si="206"/>
        <v>0</v>
      </c>
      <c r="N511" s="55">
        <v>1043</v>
      </c>
      <c r="O511" s="55">
        <v>2636</v>
      </c>
      <c r="T511" s="59"/>
      <c r="X511" s="55">
        <f t="shared" si="187"/>
        <v>0</v>
      </c>
      <c r="Y511" s="55">
        <v>0</v>
      </c>
      <c r="Z511" s="55">
        <v>0</v>
      </c>
      <c r="AA511" s="55"/>
      <c r="AB511" s="55"/>
      <c r="AG511" t="str">
        <f t="shared" si="207"/>
        <v>Winslow</v>
      </c>
      <c r="AH511" t="s">
        <v>270</v>
      </c>
      <c r="AI511">
        <v>1</v>
      </c>
      <c r="AK511">
        <v>2</v>
      </c>
      <c r="AL511" s="95">
        <v>23</v>
      </c>
      <c r="AM511" s="97">
        <v>11</v>
      </c>
      <c r="AN511" s="97">
        <v>140</v>
      </c>
      <c r="AO511" s="100">
        <v>86515</v>
      </c>
      <c r="AP511" s="100">
        <f t="shared" si="191"/>
        <v>23011</v>
      </c>
      <c r="AQ511" t="s">
        <v>298</v>
      </c>
      <c r="AR511">
        <f t="shared" si="192"/>
        <v>2386515</v>
      </c>
      <c r="AS511" s="1">
        <v>79</v>
      </c>
      <c r="AU511" s="1"/>
      <c r="AW511" s="55">
        <v>0</v>
      </c>
      <c r="AX511" s="124"/>
    </row>
    <row r="512" spans="1:50" ht="13" hidden="1" customHeight="1" outlineLevel="1">
      <c r="A512" t="s">
        <v>998</v>
      </c>
      <c r="B512" s="9" t="s">
        <v>2133</v>
      </c>
      <c r="C512" s="1">
        <f t="shared" si="201"/>
        <v>236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 t="shared" si="202"/>
        <v>0</v>
      </c>
      <c r="G512" s="1">
        <f t="shared" si="208"/>
        <v>108</v>
      </c>
      <c r="H512" s="2">
        <f t="shared" si="209"/>
        <v>0.4576271186440678</v>
      </c>
      <c r="I512" s="8"/>
      <c r="J512" s="2">
        <f t="shared" si="203"/>
        <v>0.2711864406779661</v>
      </c>
      <c r="K512" s="2">
        <f t="shared" si="204"/>
        <v>0.72881355932203384</v>
      </c>
      <c r="L512" s="2">
        <f t="shared" si="205"/>
        <v>0</v>
      </c>
      <c r="M512" s="2">
        <f t="shared" si="206"/>
        <v>1.1102230246251565E-16</v>
      </c>
      <c r="N512" s="55">
        <v>64</v>
      </c>
      <c r="O512" s="55">
        <v>172</v>
      </c>
      <c r="T512" s="59"/>
      <c r="X512" s="55">
        <f t="shared" si="187"/>
        <v>0</v>
      </c>
      <c r="Y512" s="55">
        <v>0</v>
      </c>
      <c r="Z512" s="55">
        <v>0</v>
      </c>
      <c r="AA512" s="55"/>
      <c r="AB512" s="55"/>
      <c r="AG512" t="str">
        <f t="shared" si="207"/>
        <v>Winter Harbor</v>
      </c>
      <c r="AH512" t="s">
        <v>12</v>
      </c>
      <c r="AI512">
        <v>2</v>
      </c>
      <c r="AK512">
        <v>2</v>
      </c>
      <c r="AL512" s="95">
        <v>23</v>
      </c>
      <c r="AM512" s="97">
        <v>9</v>
      </c>
      <c r="AN512" s="97">
        <v>185</v>
      </c>
      <c r="AO512" s="100">
        <v>86655</v>
      </c>
      <c r="AP512" s="100">
        <f t="shared" si="191"/>
        <v>23009</v>
      </c>
      <c r="AQ512" t="s">
        <v>298</v>
      </c>
      <c r="AR512">
        <f t="shared" si="192"/>
        <v>2386655</v>
      </c>
      <c r="AS512" s="1">
        <v>7</v>
      </c>
      <c r="AU512" s="1"/>
      <c r="AW512" s="55">
        <v>0</v>
      </c>
      <c r="AX512" s="124"/>
    </row>
    <row r="513" spans="1:50" ht="13" hidden="1" customHeight="1" outlineLevel="1">
      <c r="A513" t="s">
        <v>1880</v>
      </c>
      <c r="B513" s="9" t="s">
        <v>2133</v>
      </c>
      <c r="C513" s="1">
        <f t="shared" si="201"/>
        <v>1692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 t="shared" si="202"/>
        <v>0</v>
      </c>
      <c r="G513" s="1">
        <f t="shared" si="208"/>
        <v>755</v>
      </c>
      <c r="H513" s="2">
        <f t="shared" si="209"/>
        <v>0.44621749408983452</v>
      </c>
      <c r="I513" s="8"/>
      <c r="J513" s="2">
        <f t="shared" si="203"/>
        <v>0.27659574468085107</v>
      </c>
      <c r="K513" s="2">
        <f t="shared" si="204"/>
        <v>0.7228132387706856</v>
      </c>
      <c r="L513" s="2">
        <f t="shared" si="205"/>
        <v>0</v>
      </c>
      <c r="M513" s="2">
        <f t="shared" si="206"/>
        <v>5.9101654846327456E-4</v>
      </c>
      <c r="N513" s="55">
        <v>468</v>
      </c>
      <c r="O513" s="55">
        <v>1223</v>
      </c>
      <c r="T513" s="59"/>
      <c r="X513" s="55">
        <f t="shared" si="187"/>
        <v>0</v>
      </c>
      <c r="Y513" s="55">
        <v>1</v>
      </c>
      <c r="Z513" s="55">
        <v>0</v>
      </c>
      <c r="AA513" s="55"/>
      <c r="AB513" s="55"/>
      <c r="AG513" t="str">
        <f t="shared" si="207"/>
        <v>Winterport</v>
      </c>
      <c r="AH513" t="s">
        <v>119</v>
      </c>
      <c r="AI513">
        <v>2</v>
      </c>
      <c r="AK513">
        <v>2</v>
      </c>
      <c r="AL513" s="95">
        <v>23</v>
      </c>
      <c r="AM513" s="97">
        <v>27</v>
      </c>
      <c r="AN513" s="97">
        <v>130</v>
      </c>
      <c r="AO513" s="100">
        <v>86760</v>
      </c>
      <c r="AP513" s="100">
        <f t="shared" si="191"/>
        <v>23027</v>
      </c>
      <c r="AQ513" t="s">
        <v>298</v>
      </c>
      <c r="AR513">
        <f t="shared" si="192"/>
        <v>2386760</v>
      </c>
      <c r="AS513" s="1">
        <v>21</v>
      </c>
      <c r="AU513" s="1"/>
      <c r="AW513" s="55">
        <v>1</v>
      </c>
      <c r="AX513" s="124"/>
    </row>
    <row r="514" spans="1:50" ht="13" hidden="1" customHeight="1" outlineLevel="1">
      <c r="A514" s="9" t="s">
        <v>2085</v>
      </c>
      <c r="B514" s="9" t="s">
        <v>2133</v>
      </c>
      <c r="C514" s="1">
        <f t="shared" si="201"/>
        <v>115</v>
      </c>
      <c r="D514" s="7">
        <f>IF(N514&gt;0, RANK(N514,(N514:P514,Q514:AE514)),0)</f>
        <v>2</v>
      </c>
      <c r="E514" s="7">
        <f>IF(O514&gt;0,RANK(O514,(N514:P514,Q514:AE514)),0)</f>
        <v>1</v>
      </c>
      <c r="F514" s="7">
        <f t="shared" si="202"/>
        <v>0</v>
      </c>
      <c r="G514" s="1">
        <f t="shared" si="208"/>
        <v>65</v>
      </c>
      <c r="H514" s="2">
        <f t="shared" si="209"/>
        <v>0.56521739130434778</v>
      </c>
      <c r="I514" s="8"/>
      <c r="J514" s="2">
        <f t="shared" si="203"/>
        <v>0.21739130434782608</v>
      </c>
      <c r="K514" s="2">
        <f t="shared" si="204"/>
        <v>0.78260869565217395</v>
      </c>
      <c r="L514" s="2">
        <f t="shared" si="205"/>
        <v>0</v>
      </c>
      <c r="M514" s="2">
        <f t="shared" si="206"/>
        <v>0</v>
      </c>
      <c r="N514" s="55">
        <v>25</v>
      </c>
      <c r="O514" s="55">
        <v>90</v>
      </c>
      <c r="T514" s="59"/>
      <c r="X514" s="55">
        <f t="shared" si="187"/>
        <v>0</v>
      </c>
      <c r="Y514" s="55">
        <v>0</v>
      </c>
      <c r="Z514" s="55">
        <v>0</v>
      </c>
      <c r="AA514" s="55"/>
      <c r="AB514" s="55"/>
      <c r="AG514" t="str">
        <f t="shared" si="207"/>
        <v>Winterville</v>
      </c>
      <c r="AH514" t="s">
        <v>2510</v>
      </c>
      <c r="AI514">
        <v>2</v>
      </c>
      <c r="AK514">
        <v>2</v>
      </c>
      <c r="AL514" s="95">
        <v>23</v>
      </c>
      <c r="AM514" s="97">
        <v>3</v>
      </c>
      <c r="AN514" s="97">
        <v>340</v>
      </c>
      <c r="AO514" s="100">
        <v>86865</v>
      </c>
      <c r="AP514" s="100">
        <f t="shared" si="191"/>
        <v>23003</v>
      </c>
      <c r="AQ514" t="s">
        <v>15</v>
      </c>
      <c r="AR514">
        <f t="shared" si="192"/>
        <v>2386865</v>
      </c>
      <c r="AS514" s="1">
        <v>8</v>
      </c>
      <c r="AU514" s="1"/>
      <c r="AW514" s="55">
        <v>0</v>
      </c>
      <c r="AX514" s="124"/>
    </row>
    <row r="515" spans="1:50" ht="13" hidden="1" customHeight="1" outlineLevel="1">
      <c r="A515" t="s">
        <v>994</v>
      </c>
      <c r="B515" s="9" t="s">
        <v>2133</v>
      </c>
      <c r="C515" s="1">
        <f t="shared" si="201"/>
        <v>3097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 t="shared" si="202"/>
        <v>0</v>
      </c>
      <c r="G515" s="1">
        <f t="shared" si="208"/>
        <v>1145</v>
      </c>
      <c r="H515" s="2">
        <f t="shared" si="209"/>
        <v>0.36971262512108494</v>
      </c>
      <c r="I515" s="8"/>
      <c r="J515" s="2">
        <f t="shared" si="203"/>
        <v>0.31514368743945753</v>
      </c>
      <c r="K515" s="2">
        <f t="shared" si="204"/>
        <v>0.68485631256054247</v>
      </c>
      <c r="L515" s="2">
        <f t="shared" si="205"/>
        <v>0</v>
      </c>
      <c r="M515" s="2">
        <f t="shared" si="206"/>
        <v>0</v>
      </c>
      <c r="N515" s="55">
        <v>976</v>
      </c>
      <c r="O515" s="55">
        <v>2121</v>
      </c>
      <c r="T515" s="59"/>
      <c r="X515" s="55">
        <f t="shared" ref="X515:X533" si="210">AW515-SUM(Y515:Z515)</f>
        <v>0</v>
      </c>
      <c r="Y515" s="55">
        <v>0</v>
      </c>
      <c r="Z515" s="55">
        <v>0</v>
      </c>
      <c r="AA515" s="55"/>
      <c r="AB515" s="55"/>
      <c r="AG515" t="str">
        <f t="shared" si="207"/>
        <v>Winthrop</v>
      </c>
      <c r="AH515" t="s">
        <v>270</v>
      </c>
      <c r="AI515">
        <v>1</v>
      </c>
      <c r="AK515">
        <v>2</v>
      </c>
      <c r="AL515" s="95">
        <v>23</v>
      </c>
      <c r="AM515" s="97">
        <v>11</v>
      </c>
      <c r="AN515" s="97">
        <v>145</v>
      </c>
      <c r="AO515" s="100">
        <v>86970</v>
      </c>
      <c r="AP515" s="100">
        <f t="shared" si="191"/>
        <v>23011</v>
      </c>
      <c r="AQ515" t="s">
        <v>298</v>
      </c>
      <c r="AR515">
        <f t="shared" si="192"/>
        <v>2386970</v>
      </c>
      <c r="AS515" s="1">
        <v>49</v>
      </c>
      <c r="AU515" s="1"/>
      <c r="AW515" s="55">
        <v>0</v>
      </c>
      <c r="AX515" s="124"/>
    </row>
    <row r="516" spans="1:50" ht="13" hidden="1" customHeight="1" outlineLevel="1">
      <c r="A516" t="s">
        <v>1820</v>
      </c>
      <c r="B516" s="9" t="s">
        <v>2133</v>
      </c>
      <c r="C516" s="1">
        <f t="shared" ref="C516:C534" si="211">SUM(N516:AE516)</f>
        <v>1754</v>
      </c>
      <c r="D516" s="7">
        <f>IF(N516&gt;0, RANK(N516,(N516:P516,Q516:AE516)),0)</f>
        <v>2</v>
      </c>
      <c r="E516" s="7">
        <f>IF(O516&gt;0,RANK(O516,(N516:P516,Q516:AE516)),0)</f>
        <v>1</v>
      </c>
      <c r="F516" s="7">
        <f t="shared" ref="F516:F534" si="212">IF(P516&gt;0,RANK(P516,(N516:AE516)),0)</f>
        <v>0</v>
      </c>
      <c r="G516" s="1">
        <f t="shared" si="208"/>
        <v>901</v>
      </c>
      <c r="H516" s="2">
        <f t="shared" si="209"/>
        <v>0.51368301026225771</v>
      </c>
      <c r="I516" s="8"/>
      <c r="J516" s="2">
        <f t="shared" ref="J516:J534" si="213">IF(C516=0,"-",N516/C516)</f>
        <v>0.24230330672748004</v>
      </c>
      <c r="K516" s="2">
        <f t="shared" ref="K516:K534" si="214">IF(C516=0,"-",O516/C516)</f>
        <v>0.75598631698973773</v>
      </c>
      <c r="L516" s="2">
        <f t="shared" ref="L516:L534" si="215">IF(C516=0,"-",P516/C516)</f>
        <v>0</v>
      </c>
      <c r="M516" s="2">
        <f t="shared" ref="M516:M534" si="216">IF(C516=0,"-",(1-J516-K516-L516))</f>
        <v>1.7103762827822555E-3</v>
      </c>
      <c r="N516" s="55">
        <v>425</v>
      </c>
      <c r="O516" s="55">
        <v>1326</v>
      </c>
      <c r="T516" s="59"/>
      <c r="X516" s="55">
        <f t="shared" si="210"/>
        <v>0</v>
      </c>
      <c r="Y516" s="55">
        <v>1</v>
      </c>
      <c r="Z516" s="55">
        <v>2</v>
      </c>
      <c r="AA516" s="55"/>
      <c r="AB516" s="55"/>
      <c r="AG516" t="str">
        <f t="shared" si="207"/>
        <v>Wiscasset</v>
      </c>
      <c r="AH516" t="s">
        <v>181</v>
      </c>
      <c r="AI516">
        <v>1</v>
      </c>
      <c r="AK516">
        <v>2</v>
      </c>
      <c r="AL516" s="95">
        <v>23</v>
      </c>
      <c r="AM516" s="97">
        <v>15</v>
      </c>
      <c r="AN516" s="97">
        <v>100</v>
      </c>
      <c r="AO516" s="100">
        <v>87075</v>
      </c>
      <c r="AP516" s="100">
        <f t="shared" si="191"/>
        <v>23015</v>
      </c>
      <c r="AQ516" t="s">
        <v>298</v>
      </c>
      <c r="AR516">
        <f t="shared" si="192"/>
        <v>2387075</v>
      </c>
      <c r="AS516" s="1">
        <v>33</v>
      </c>
      <c r="AU516" s="1"/>
      <c r="AW516" s="55">
        <v>3</v>
      </c>
      <c r="AX516" s="124"/>
    </row>
    <row r="517" spans="1:50" ht="13" hidden="1" customHeight="1" outlineLevel="1">
      <c r="A517" t="s">
        <v>1205</v>
      </c>
      <c r="B517" s="9" t="s">
        <v>2133</v>
      </c>
      <c r="C517" s="1">
        <f t="shared" si="211"/>
        <v>538</v>
      </c>
      <c r="D517" s="7">
        <f>IF(N517&gt;0, RANK(N517,(N517:P517,Q517:AE517)),0)</f>
        <v>2</v>
      </c>
      <c r="E517" s="7">
        <f>IF(O517&gt;0,RANK(O517,(N517:P517,Q517:AE517)),0)</f>
        <v>1</v>
      </c>
      <c r="F517" s="7">
        <f t="shared" si="212"/>
        <v>0</v>
      </c>
      <c r="G517" s="1">
        <f t="shared" si="208"/>
        <v>346</v>
      </c>
      <c r="H517" s="2">
        <f t="shared" si="209"/>
        <v>0.64312267657992561</v>
      </c>
      <c r="I517" s="8"/>
      <c r="J517" s="2">
        <f t="shared" si="213"/>
        <v>0.17472118959107807</v>
      </c>
      <c r="K517" s="2">
        <f t="shared" si="214"/>
        <v>0.81784386617100369</v>
      </c>
      <c r="L517" s="2">
        <f t="shared" si="215"/>
        <v>0</v>
      </c>
      <c r="M517" s="2">
        <f t="shared" si="216"/>
        <v>7.4349442379182396E-3</v>
      </c>
      <c r="N517" s="55">
        <v>94</v>
      </c>
      <c r="O517" s="55">
        <v>440</v>
      </c>
      <c r="T517" s="59"/>
      <c r="X517" s="55">
        <f t="shared" si="210"/>
        <v>0</v>
      </c>
      <c r="Y517" s="55">
        <v>4</v>
      </c>
      <c r="Z517" s="55">
        <v>0</v>
      </c>
      <c r="AA517" s="55"/>
      <c r="AB517" s="55"/>
      <c r="AG517" t="str">
        <f t="shared" si="207"/>
        <v>Woodland</v>
      </c>
      <c r="AH517" t="s">
        <v>2510</v>
      </c>
      <c r="AI517">
        <v>2</v>
      </c>
      <c r="AK517">
        <v>2</v>
      </c>
      <c r="AL517" s="95">
        <v>23</v>
      </c>
      <c r="AM517" s="97">
        <v>3</v>
      </c>
      <c r="AN517" s="97">
        <v>345</v>
      </c>
      <c r="AO517" s="100">
        <v>87215</v>
      </c>
      <c r="AP517" s="100">
        <f t="shared" si="191"/>
        <v>23003</v>
      </c>
      <c r="AQ517" t="s">
        <v>298</v>
      </c>
      <c r="AR517">
        <f t="shared" ref="AR517:AR533" si="217">AL517*100000+AO517</f>
        <v>2387215</v>
      </c>
      <c r="AS517" s="1">
        <v>14</v>
      </c>
      <c r="AU517" s="1"/>
      <c r="AW517" s="55">
        <v>4</v>
      </c>
      <c r="AX517" s="124"/>
    </row>
    <row r="518" spans="1:50" ht="13" hidden="1" customHeight="1" outlineLevel="1">
      <c r="A518" t="s">
        <v>168</v>
      </c>
      <c r="B518" s="9" t="s">
        <v>2133</v>
      </c>
      <c r="C518" s="1">
        <f t="shared" si="211"/>
        <v>651</v>
      </c>
      <c r="D518" s="7">
        <f>IF(N518&gt;0, RANK(N518,(N518:P518,Q518:AE518)),0)</f>
        <v>2</v>
      </c>
      <c r="E518" s="7">
        <f>IF(O518&gt;0,RANK(O518,(N518:P518,Q518:AE518)),0)</f>
        <v>1</v>
      </c>
      <c r="F518" s="7">
        <f t="shared" si="212"/>
        <v>0</v>
      </c>
      <c r="G518" s="1">
        <f t="shared" si="208"/>
        <v>309</v>
      </c>
      <c r="H518" s="2">
        <f t="shared" si="209"/>
        <v>0.47465437788018433</v>
      </c>
      <c r="I518" s="8"/>
      <c r="J518" s="2">
        <f t="shared" si="213"/>
        <v>0.26267281105990781</v>
      </c>
      <c r="K518" s="2">
        <f t="shared" si="214"/>
        <v>0.73732718894009219</v>
      </c>
      <c r="L518" s="2">
        <f t="shared" si="215"/>
        <v>0</v>
      </c>
      <c r="M518" s="2">
        <f t="shared" si="216"/>
        <v>0</v>
      </c>
      <c r="N518" s="55">
        <v>171</v>
      </c>
      <c r="O518" s="55">
        <v>480</v>
      </c>
      <c r="T518" s="59"/>
      <c r="X518" s="55">
        <f t="shared" si="210"/>
        <v>0</v>
      </c>
      <c r="Y518" s="55">
        <v>0</v>
      </c>
      <c r="Z518" s="55">
        <v>0</v>
      </c>
      <c r="AA518" s="55"/>
      <c r="AB518" s="55"/>
      <c r="AG518" t="str">
        <f t="shared" si="207"/>
        <v>Woodstock</v>
      </c>
      <c r="AH518" t="s">
        <v>149</v>
      </c>
      <c r="AI518">
        <v>2</v>
      </c>
      <c r="AK518">
        <v>2</v>
      </c>
      <c r="AL518" s="95">
        <v>23</v>
      </c>
      <c r="AM518" s="97">
        <v>17</v>
      </c>
      <c r="AN518" s="97">
        <v>175</v>
      </c>
      <c r="AO518" s="100">
        <v>87355</v>
      </c>
      <c r="AP518" s="100">
        <f t="shared" si="191"/>
        <v>23017</v>
      </c>
      <c r="AQ518" t="s">
        <v>298</v>
      </c>
      <c r="AR518">
        <f t="shared" si="217"/>
        <v>2387355</v>
      </c>
      <c r="AS518" s="1">
        <v>11</v>
      </c>
      <c r="AU518" s="1"/>
      <c r="AW518" s="55">
        <v>0</v>
      </c>
      <c r="AX518" s="124"/>
    </row>
    <row r="519" spans="1:50" ht="13" hidden="1" customHeight="1" outlineLevel="1">
      <c r="A519" t="s">
        <v>1844</v>
      </c>
      <c r="B519" s="9" t="s">
        <v>2133</v>
      </c>
      <c r="C519" s="1">
        <f t="shared" si="211"/>
        <v>108</v>
      </c>
      <c r="D519" s="7">
        <f>IF(N519&gt;0, RANK(N519,(N519:P519,Q519:AE519)),0)</f>
        <v>2</v>
      </c>
      <c r="E519" s="7">
        <f>IF(O519&gt;0,RANK(O519,(N519:P519,Q519:AE519)),0)</f>
        <v>1</v>
      </c>
      <c r="F519" s="7">
        <f t="shared" si="212"/>
        <v>0</v>
      </c>
      <c r="G519" s="1">
        <f t="shared" si="208"/>
        <v>58</v>
      </c>
      <c r="H519" s="2">
        <f t="shared" si="209"/>
        <v>0.53703703703703709</v>
      </c>
      <c r="I519" s="8"/>
      <c r="J519" s="2">
        <f t="shared" si="213"/>
        <v>0.23148148148148148</v>
      </c>
      <c r="K519" s="2">
        <f t="shared" si="214"/>
        <v>0.76851851851851849</v>
      </c>
      <c r="L519" s="2">
        <f t="shared" si="215"/>
        <v>0</v>
      </c>
      <c r="M519" s="2">
        <f t="shared" si="216"/>
        <v>0</v>
      </c>
      <c r="N519" s="55">
        <v>25</v>
      </c>
      <c r="O519" s="55">
        <v>83</v>
      </c>
      <c r="T519" s="59"/>
      <c r="X519" s="55">
        <f t="shared" si="210"/>
        <v>0</v>
      </c>
      <c r="Y519" s="55">
        <v>0</v>
      </c>
      <c r="Z519" s="55">
        <v>0</v>
      </c>
      <c r="AA519" s="55"/>
      <c r="AB519" s="55"/>
      <c r="AG519" t="str">
        <f t="shared" si="207"/>
        <v>Woodville</v>
      </c>
      <c r="AH519" t="s">
        <v>1379</v>
      </c>
      <c r="AI519">
        <v>2</v>
      </c>
      <c r="AK519">
        <v>2</v>
      </c>
      <c r="AL519" s="95">
        <v>23</v>
      </c>
      <c r="AM519" s="97">
        <v>19</v>
      </c>
      <c r="AN519" s="97">
        <v>310</v>
      </c>
      <c r="AO519" s="100">
        <v>87390</v>
      </c>
      <c r="AP519" s="100">
        <f>AL519*1000+AM519</f>
        <v>23019</v>
      </c>
      <c r="AQ519" t="s">
        <v>298</v>
      </c>
      <c r="AR519">
        <f t="shared" si="217"/>
        <v>2387390</v>
      </c>
      <c r="AS519" s="1">
        <v>1</v>
      </c>
      <c r="AU519" s="1"/>
      <c r="AW519" s="55">
        <v>0</v>
      </c>
      <c r="AX519" s="124"/>
    </row>
    <row r="520" spans="1:50" ht="13" hidden="1" customHeight="1" outlineLevel="1">
      <c r="A520" t="s">
        <v>2538</v>
      </c>
      <c r="B520" s="9" t="s">
        <v>2133</v>
      </c>
      <c r="C520" s="1">
        <f t="shared" si="211"/>
        <v>1675</v>
      </c>
      <c r="D520" s="7">
        <f>IF(N520&gt;0, RANK(N520,(N520:P520,Q520:AE520)),0)</f>
        <v>2</v>
      </c>
      <c r="E520" s="7">
        <f>IF(O520&gt;0,RANK(O520,(N520:P520,Q520:AE520)),0)</f>
        <v>1</v>
      </c>
      <c r="F520" s="7">
        <f t="shared" si="212"/>
        <v>0</v>
      </c>
      <c r="G520" s="1">
        <f t="shared" si="208"/>
        <v>799</v>
      </c>
      <c r="H520" s="2">
        <f t="shared" si="209"/>
        <v>0.47701492537313434</v>
      </c>
      <c r="I520" s="8"/>
      <c r="J520" s="2">
        <f t="shared" si="213"/>
        <v>0.26149253731343286</v>
      </c>
      <c r="K520" s="2">
        <f t="shared" si="214"/>
        <v>0.7385074626865672</v>
      </c>
      <c r="L520" s="2">
        <f t="shared" si="215"/>
        <v>0</v>
      </c>
      <c r="M520" s="2">
        <f t="shared" si="216"/>
        <v>-1.1102230246251565E-16</v>
      </c>
      <c r="N520" s="55">
        <v>438</v>
      </c>
      <c r="O520" s="55">
        <v>1237</v>
      </c>
      <c r="T520" s="59"/>
      <c r="X520" s="55">
        <f t="shared" si="210"/>
        <v>0</v>
      </c>
      <c r="Y520" s="55">
        <v>0</v>
      </c>
      <c r="Z520" s="55">
        <v>0</v>
      </c>
      <c r="AA520" s="55"/>
      <c r="AB520" s="55"/>
      <c r="AG520" t="str">
        <f t="shared" si="207"/>
        <v>Woolwich</v>
      </c>
      <c r="AH520" t="s">
        <v>108</v>
      </c>
      <c r="AI520">
        <v>1</v>
      </c>
      <c r="AK520">
        <v>2</v>
      </c>
      <c r="AL520" s="95">
        <v>23</v>
      </c>
      <c r="AM520" s="97">
        <v>23</v>
      </c>
      <c r="AN520" s="97">
        <v>50</v>
      </c>
      <c r="AO520" s="100">
        <v>87460</v>
      </c>
      <c r="AP520" s="100">
        <f>AL520*1000+AM520</f>
        <v>23023</v>
      </c>
      <c r="AQ520" t="s">
        <v>298</v>
      </c>
      <c r="AR520">
        <f t="shared" si="217"/>
        <v>2387460</v>
      </c>
      <c r="AS520" s="1">
        <v>26</v>
      </c>
      <c r="AU520" s="1"/>
      <c r="AW520" s="55">
        <v>0</v>
      </c>
      <c r="AX520" s="124"/>
    </row>
    <row r="521" spans="1:50" ht="13" hidden="1" customHeight="1" outlineLevel="1">
      <c r="A521" t="s">
        <v>498</v>
      </c>
      <c r="B521" s="9" t="s">
        <v>2133</v>
      </c>
      <c r="C521" s="1">
        <f t="shared" ref="C521" si="218">SUM(N521:AE521)</f>
        <v>36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 t="shared" ref="F521" si="219">IF(P521&gt;0,RANK(P521,(N521:AE521)),0)</f>
        <v>0</v>
      </c>
      <c r="G521" s="1">
        <f t="shared" ref="G521" si="220">IF(C521&gt;0,MAX(N521:P521)-LARGE(N521:P521,2),0)</f>
        <v>12</v>
      </c>
      <c r="H521" s="2">
        <f t="shared" ref="H521" si="221">IF(C521&gt;0,G521/C521,0)</f>
        <v>0.33333333333333331</v>
      </c>
      <c r="I521" s="8"/>
      <c r="J521" s="2">
        <f t="shared" ref="J521" si="222">IF(C521=0,"-",N521/C521)</f>
        <v>0.33333333333333331</v>
      </c>
      <c r="K521" s="2">
        <f t="shared" ref="K521" si="223">IF(C521=0,"-",O521/C521)</f>
        <v>0.66666666666666663</v>
      </c>
      <c r="L521" s="2">
        <f t="shared" ref="L521" si="224">IF(C521=0,"-",P521/C521)</f>
        <v>0</v>
      </c>
      <c r="M521" s="2">
        <f t="shared" ref="M521" si="225">IF(C521=0,"-",(1-J521-K521-L521))</f>
        <v>1.1102230246251565E-16</v>
      </c>
      <c r="N521" s="55">
        <v>12</v>
      </c>
      <c r="O521" s="55">
        <v>24</v>
      </c>
      <c r="T521" s="59"/>
      <c r="X521" s="55">
        <f t="shared" si="210"/>
        <v>0</v>
      </c>
      <c r="Y521" s="55">
        <v>0</v>
      </c>
      <c r="Z521" s="55">
        <v>0</v>
      </c>
      <c r="AA521" s="55"/>
      <c r="AB521" s="55"/>
      <c r="AG521" t="str">
        <f t="shared" si="207"/>
        <v>Wyman</v>
      </c>
      <c r="AH521" t="s">
        <v>2389</v>
      </c>
      <c r="AI521">
        <v>2</v>
      </c>
      <c r="AK521">
        <v>2</v>
      </c>
      <c r="AL521" s="95">
        <v>23</v>
      </c>
      <c r="AM521" s="97">
        <v>7</v>
      </c>
      <c r="AO521" s="170">
        <v>87680</v>
      </c>
      <c r="AP521" s="100">
        <f>AL521*1000+AM521</f>
        <v>23007</v>
      </c>
      <c r="AQ521" t="s">
        <v>2361</v>
      </c>
      <c r="AR521">
        <f t="shared" si="217"/>
        <v>2387680</v>
      </c>
      <c r="AS521" s="1">
        <v>1</v>
      </c>
      <c r="AU521" s="1"/>
      <c r="AW521" s="55">
        <v>0</v>
      </c>
      <c r="AX521" s="124"/>
    </row>
    <row r="522" spans="1:50" ht="13" hidden="1" customHeight="1" outlineLevel="1">
      <c r="A522" t="s">
        <v>826</v>
      </c>
      <c r="B522" s="9" t="s">
        <v>2133</v>
      </c>
      <c r="C522" s="1">
        <f t="shared" si="211"/>
        <v>4661</v>
      </c>
      <c r="D522" s="7">
        <f>IF(N522&gt;0, RANK(N522,(N522:P522,Q522:AE522)),0)</f>
        <v>2</v>
      </c>
      <c r="E522" s="7">
        <f>IF(O522&gt;0,RANK(O522,(N522:P522,Q522:AE522)),0)</f>
        <v>1</v>
      </c>
      <c r="F522" s="7">
        <f t="shared" si="212"/>
        <v>0</v>
      </c>
      <c r="G522" s="1">
        <f t="shared" si="208"/>
        <v>1325</v>
      </c>
      <c r="H522" s="2">
        <f t="shared" si="209"/>
        <v>0.28427376099549451</v>
      </c>
      <c r="I522" s="8"/>
      <c r="J522" s="2">
        <f t="shared" si="213"/>
        <v>0.35786311950225275</v>
      </c>
      <c r="K522" s="2">
        <f t="shared" si="214"/>
        <v>0.64213688049774731</v>
      </c>
      <c r="L522" s="2">
        <f t="shared" si="215"/>
        <v>0</v>
      </c>
      <c r="M522" s="2">
        <f t="shared" si="216"/>
        <v>-1.1102230246251565E-16</v>
      </c>
      <c r="N522" s="55">
        <v>1668</v>
      </c>
      <c r="O522" s="55">
        <v>2993</v>
      </c>
      <c r="T522" s="59"/>
      <c r="X522" s="55">
        <f t="shared" si="210"/>
        <v>0</v>
      </c>
      <c r="Y522" s="55">
        <v>0</v>
      </c>
      <c r="Z522" s="55">
        <v>0</v>
      </c>
      <c r="AA522" s="55"/>
      <c r="AB522" s="55"/>
      <c r="AG522" t="str">
        <f t="shared" si="207"/>
        <v>Yarmouth</v>
      </c>
      <c r="AH522" t="s">
        <v>161</v>
      </c>
      <c r="AI522">
        <v>1</v>
      </c>
      <c r="AK522">
        <v>2</v>
      </c>
      <c r="AL522" s="95">
        <v>23</v>
      </c>
      <c r="AM522" s="97">
        <v>5</v>
      </c>
      <c r="AN522" s="97">
        <v>130</v>
      </c>
      <c r="AO522" s="100">
        <v>87845</v>
      </c>
      <c r="AP522" s="100">
        <f>AL522*1000+AM522</f>
        <v>23005</v>
      </c>
      <c r="AQ522" t="s">
        <v>298</v>
      </c>
      <c r="AR522">
        <f t="shared" si="217"/>
        <v>2387845</v>
      </c>
      <c r="AS522" s="1">
        <v>59</v>
      </c>
      <c r="AU522" s="1"/>
      <c r="AW522" s="55">
        <v>0</v>
      </c>
      <c r="AX522" s="124"/>
    </row>
    <row r="523" spans="1:50" ht="13" hidden="1" customHeight="1" outlineLevel="1">
      <c r="A523" t="s">
        <v>740</v>
      </c>
      <c r="B523" s="9" t="s">
        <v>2133</v>
      </c>
      <c r="C523" s="1">
        <f t="shared" ref="C523:C528" si="226">SUM(N523:AE523)</f>
        <v>6823</v>
      </c>
      <c r="D523" s="7">
        <f>IF(N523&gt;0, RANK(N523,(N523:P523,Q523:AE523)),0)</f>
        <v>2</v>
      </c>
      <c r="E523" s="7">
        <f>IF(O523&gt;0,RANK(O523,(N523:P523,Q523:AE523)),0)</f>
        <v>1</v>
      </c>
      <c r="F523" s="7">
        <f t="shared" ref="F523:F528" si="227">IF(P523&gt;0,RANK(P523,(N523:AE523)),0)</f>
        <v>0</v>
      </c>
      <c r="G523" s="1">
        <f t="shared" ref="G523:G528" si="228">IF(C523&gt;0,MAX(N523:P523)-LARGE(N523:P523,2),0)</f>
        <v>2432</v>
      </c>
      <c r="H523" s="2">
        <f t="shared" ref="H523:H528" si="229">IF(C523&gt;0,G523/C523,0)</f>
        <v>0.35644144804338268</v>
      </c>
      <c r="I523" s="8"/>
      <c r="J523" s="2">
        <f t="shared" ref="J523:J528" si="230">IF(C523=0,"-",N523/C523)</f>
        <v>0.32170599443060238</v>
      </c>
      <c r="K523" s="2">
        <f t="shared" ref="K523:K528" si="231">IF(C523=0,"-",O523/C523)</f>
        <v>0.67814744247398506</v>
      </c>
      <c r="L523" s="2">
        <f t="shared" ref="L523:L528" si="232">IF(C523=0,"-",P523/C523)</f>
        <v>0</v>
      </c>
      <c r="M523" s="2">
        <f t="shared" ref="M523:M528" si="233">IF(C523=0,"-",(1-J523-K523-L523))</f>
        <v>1.4656309541249968E-4</v>
      </c>
      <c r="N523" s="55">
        <v>2195</v>
      </c>
      <c r="O523" s="55">
        <v>4627</v>
      </c>
      <c r="T523" s="59"/>
      <c r="X523" s="55">
        <f t="shared" si="210"/>
        <v>0</v>
      </c>
      <c r="Y523" s="55">
        <v>1</v>
      </c>
      <c r="Z523" s="55">
        <v>0</v>
      </c>
      <c r="AA523" s="55"/>
      <c r="AB523" s="55"/>
      <c r="AG523" t="str">
        <f>A523</f>
        <v>York</v>
      </c>
      <c r="AH523" t="s">
        <v>740</v>
      </c>
      <c r="AI523">
        <v>1</v>
      </c>
      <c r="AK523">
        <v>2</v>
      </c>
      <c r="AL523" s="95">
        <v>23</v>
      </c>
      <c r="AM523" s="97">
        <v>31</v>
      </c>
      <c r="AN523" s="97">
        <v>140</v>
      </c>
      <c r="AO523" s="100">
        <v>87985</v>
      </c>
      <c r="AP523" s="100">
        <f>AL523*1000+AM523</f>
        <v>23031</v>
      </c>
      <c r="AQ523" t="s">
        <v>298</v>
      </c>
      <c r="AR523">
        <f t="shared" si="217"/>
        <v>2387985</v>
      </c>
      <c r="AS523" s="1">
        <v>134</v>
      </c>
      <c r="AU523" s="1"/>
      <c r="AW523" s="55">
        <v>1</v>
      </c>
      <c r="AX523" s="124"/>
    </row>
    <row r="524" spans="1:50" ht="13" hidden="1" customHeight="1" outlineLevel="1">
      <c r="A524" t="s">
        <v>2982</v>
      </c>
      <c r="B524" s="9" t="s">
        <v>2133</v>
      </c>
      <c r="C524" s="1">
        <f t="shared" si="226"/>
        <v>3</v>
      </c>
      <c r="D524" s="7">
        <f>IF(N524&gt;0, RANK(N524,(N524:P524,Q524:AE524)),0)</f>
        <v>1</v>
      </c>
      <c r="E524" s="7">
        <f>IF(O524&gt;0,RANK(O524,(N524:P524,Q524:AE524)),0)</f>
        <v>0</v>
      </c>
      <c r="F524" s="7">
        <f t="shared" si="227"/>
        <v>0</v>
      </c>
      <c r="G524" s="1">
        <f t="shared" si="228"/>
        <v>3</v>
      </c>
      <c r="H524" s="2">
        <f t="shared" si="229"/>
        <v>1</v>
      </c>
      <c r="I524" s="8"/>
      <c r="J524" s="2">
        <f t="shared" si="230"/>
        <v>1</v>
      </c>
      <c r="K524" s="2">
        <f t="shared" si="231"/>
        <v>0</v>
      </c>
      <c r="L524" s="2">
        <f t="shared" si="232"/>
        <v>0</v>
      </c>
      <c r="M524" s="2">
        <f t="shared" si="233"/>
        <v>0</v>
      </c>
      <c r="N524" s="55">
        <v>3</v>
      </c>
      <c r="O524" s="55">
        <v>0</v>
      </c>
      <c r="T524" s="59"/>
      <c r="X524" s="55">
        <f t="shared" si="210"/>
        <v>0</v>
      </c>
      <c r="Y524" s="55">
        <v>0</v>
      </c>
      <c r="Z524" s="55">
        <v>0</v>
      </c>
      <c r="AA524" s="55"/>
      <c r="AB524" s="55"/>
      <c r="AG524" t="str">
        <f t="shared" ref="AG524:AG528" si="234">A524</f>
        <v>Adamstown/Lower Cupsuptic</v>
      </c>
      <c r="AH524" t="s">
        <v>149</v>
      </c>
      <c r="AI524">
        <v>2</v>
      </c>
      <c r="AK524">
        <v>2</v>
      </c>
      <c r="AL524" s="95">
        <v>23</v>
      </c>
      <c r="AM524" s="97">
        <v>17</v>
      </c>
      <c r="AO524" s="100">
        <v>99900</v>
      </c>
      <c r="AP524" s="100">
        <f t="shared" ref="AP524:AP528" si="235">AL524*1000+AM524</f>
        <v>23017</v>
      </c>
      <c r="AQ524" t="s">
        <v>2361</v>
      </c>
      <c r="AR524">
        <f t="shared" si="217"/>
        <v>2399900</v>
      </c>
      <c r="AS524" s="1">
        <v>0</v>
      </c>
      <c r="AU524" s="1"/>
      <c r="AW524" s="55">
        <v>0</v>
      </c>
      <c r="AX524" s="124"/>
    </row>
    <row r="525" spans="1:50" ht="13" hidden="1" customHeight="1" outlineLevel="1">
      <c r="A525" t="s">
        <v>2983</v>
      </c>
      <c r="B525" s="9" t="s">
        <v>2133</v>
      </c>
      <c r="C525" s="1">
        <f t="shared" si="226"/>
        <v>92</v>
      </c>
      <c r="D525" s="7">
        <f>IF(N525&gt;0, RANK(N525,(N525:P525,Q525:AE525)),0)</f>
        <v>2</v>
      </c>
      <c r="E525" s="7">
        <f>IF(O525&gt;0,RANK(O525,(N525:P525,Q525:AE525)),0)</f>
        <v>1</v>
      </c>
      <c r="F525" s="7">
        <f t="shared" si="227"/>
        <v>0</v>
      </c>
      <c r="G525" s="1">
        <f t="shared" si="228"/>
        <v>56</v>
      </c>
      <c r="H525" s="2">
        <f t="shared" si="229"/>
        <v>0.60869565217391308</v>
      </c>
      <c r="I525" s="8"/>
      <c r="J525" s="2">
        <f t="shared" si="230"/>
        <v>0.19565217391304349</v>
      </c>
      <c r="K525" s="2">
        <f t="shared" si="231"/>
        <v>0.80434782608695654</v>
      </c>
      <c r="L525" s="2">
        <f t="shared" si="232"/>
        <v>0</v>
      </c>
      <c r="M525" s="2">
        <f t="shared" si="233"/>
        <v>0</v>
      </c>
      <c r="N525" s="55">
        <v>18</v>
      </c>
      <c r="O525" s="55">
        <v>74</v>
      </c>
      <c r="T525" s="59"/>
      <c r="X525" s="55">
        <f t="shared" si="210"/>
        <v>0</v>
      </c>
      <c r="Y525" s="55">
        <v>0</v>
      </c>
      <c r="Z525" s="55">
        <v>0</v>
      </c>
      <c r="AA525" s="55"/>
      <c r="AB525" s="55"/>
      <c r="AG525" t="str">
        <f t="shared" si="234"/>
        <v>Barnard/Ebeemee (T5 R9 Nwp)/T4 R9 Nwp/Williamsburg</v>
      </c>
      <c r="AH525" t="s">
        <v>661</v>
      </c>
      <c r="AI525">
        <v>2</v>
      </c>
      <c r="AK525">
        <v>2</v>
      </c>
      <c r="AL525" s="95">
        <v>23</v>
      </c>
      <c r="AM525" s="97">
        <v>21</v>
      </c>
      <c r="AO525" s="100">
        <v>99901</v>
      </c>
      <c r="AP525" s="100">
        <f t="shared" si="235"/>
        <v>23021</v>
      </c>
      <c r="AQ525" t="s">
        <v>2361</v>
      </c>
      <c r="AR525">
        <f t="shared" si="217"/>
        <v>2399901</v>
      </c>
      <c r="AS525" s="1">
        <v>1</v>
      </c>
      <c r="AU525" s="1"/>
      <c r="AW525" s="55">
        <v>0</v>
      </c>
      <c r="AX525" s="124"/>
    </row>
    <row r="526" spans="1:50" ht="13" hidden="1" customHeight="1" outlineLevel="1">
      <c r="A526" t="s">
        <v>2981</v>
      </c>
      <c r="B526" s="9" t="s">
        <v>2133</v>
      </c>
      <c r="C526" s="1">
        <f t="shared" si="226"/>
        <v>25</v>
      </c>
      <c r="D526" s="7">
        <f>IF(N526&gt;0, RANK(N526,(N526:P526,Q526:AE526)),0)</f>
        <v>2</v>
      </c>
      <c r="E526" s="7">
        <f>IF(O526&gt;0,RANK(O526,(N526:P526,Q526:AE526)),0)</f>
        <v>1</v>
      </c>
      <c r="F526" s="7">
        <f t="shared" si="227"/>
        <v>0</v>
      </c>
      <c r="G526" s="1">
        <f t="shared" si="228"/>
        <v>13</v>
      </c>
      <c r="H526" s="2">
        <f t="shared" si="229"/>
        <v>0.52</v>
      </c>
      <c r="I526" s="8"/>
      <c r="J526" s="2">
        <f t="shared" si="230"/>
        <v>0.24</v>
      </c>
      <c r="K526" s="2">
        <f t="shared" si="231"/>
        <v>0.76</v>
      </c>
      <c r="L526" s="2">
        <f t="shared" si="232"/>
        <v>0</v>
      </c>
      <c r="M526" s="2">
        <f t="shared" si="233"/>
        <v>0</v>
      </c>
      <c r="N526" s="55">
        <v>6</v>
      </c>
      <c r="O526" s="55">
        <v>19</v>
      </c>
      <c r="T526" s="59"/>
      <c r="X526" s="55">
        <f t="shared" si="210"/>
        <v>0</v>
      </c>
      <c r="Y526" s="55">
        <v>0</v>
      </c>
      <c r="Z526" s="55">
        <v>0</v>
      </c>
      <c r="AA526" s="55"/>
      <c r="AB526" s="55"/>
      <c r="AG526" t="str">
        <f t="shared" si="234"/>
        <v>Berry/Cathance/Marion</v>
      </c>
      <c r="AH526" t="s">
        <v>1864</v>
      </c>
      <c r="AI526">
        <v>2</v>
      </c>
      <c r="AK526">
        <v>2</v>
      </c>
      <c r="AL526" s="95">
        <v>23</v>
      </c>
      <c r="AM526" s="97">
        <v>29</v>
      </c>
      <c r="AO526" s="100">
        <v>99902</v>
      </c>
      <c r="AP526" s="100">
        <f t="shared" si="235"/>
        <v>23029</v>
      </c>
      <c r="AQ526" t="s">
        <v>2361</v>
      </c>
      <c r="AR526">
        <f t="shared" si="217"/>
        <v>2399902</v>
      </c>
      <c r="AS526" s="1">
        <v>2</v>
      </c>
      <c r="AU526" s="1"/>
      <c r="AW526" s="55">
        <v>0</v>
      </c>
      <c r="AX526" s="124"/>
    </row>
    <row r="527" spans="1:50" ht="13" hidden="1" customHeight="1" outlineLevel="1">
      <c r="A527" t="s">
        <v>2984</v>
      </c>
      <c r="B527" s="9" t="s">
        <v>2133</v>
      </c>
      <c r="C527" s="1">
        <f t="shared" si="226"/>
        <v>25</v>
      </c>
      <c r="D527" s="7">
        <f>IF(N527&gt;0, RANK(N527,(N527:P527,Q527:AE527)),0)</f>
        <v>2</v>
      </c>
      <c r="E527" s="7">
        <f>IF(O527&gt;0,RANK(O527,(N527:P527,Q527:AE527)),0)</f>
        <v>1</v>
      </c>
      <c r="F527" s="7">
        <f t="shared" si="227"/>
        <v>0</v>
      </c>
      <c r="G527" s="1">
        <f t="shared" si="228"/>
        <v>9</v>
      </c>
      <c r="H527" s="2">
        <f t="shared" si="229"/>
        <v>0.36</v>
      </c>
      <c r="I527" s="8"/>
      <c r="J527" s="2">
        <f t="shared" si="230"/>
        <v>0.32</v>
      </c>
      <c r="K527" s="2">
        <f t="shared" si="231"/>
        <v>0.68</v>
      </c>
      <c r="L527" s="2">
        <f t="shared" si="232"/>
        <v>0</v>
      </c>
      <c r="M527" s="2">
        <f t="shared" si="233"/>
        <v>-1.1102230246251565E-16</v>
      </c>
      <c r="N527" s="55">
        <v>8</v>
      </c>
      <c r="O527" s="55">
        <v>17</v>
      </c>
      <c r="T527" s="59"/>
      <c r="X527" s="55">
        <f t="shared" si="210"/>
        <v>0</v>
      </c>
      <c r="Y527" s="55">
        <v>0</v>
      </c>
      <c r="Z527" s="55">
        <v>0</v>
      </c>
      <c r="AA527" s="55"/>
      <c r="AB527" s="55"/>
      <c r="AG527" t="str">
        <f t="shared" si="234"/>
        <v>Grindstone/Herseytown/Soldiertown T2 R7 WELS</v>
      </c>
      <c r="AH527" t="s">
        <v>1379</v>
      </c>
      <c r="AI527">
        <v>2</v>
      </c>
      <c r="AK527">
        <v>2</v>
      </c>
      <c r="AL527" s="95">
        <v>23</v>
      </c>
      <c r="AM527" s="97">
        <v>19</v>
      </c>
      <c r="AO527" s="100">
        <v>99905</v>
      </c>
      <c r="AP527" s="100">
        <f t="shared" si="235"/>
        <v>23019</v>
      </c>
      <c r="AQ527" t="s">
        <v>2361</v>
      </c>
      <c r="AR527">
        <f t="shared" si="217"/>
        <v>2399905</v>
      </c>
      <c r="AS527" s="1">
        <v>0</v>
      </c>
      <c r="AU527" s="1"/>
      <c r="AW527" s="55">
        <v>0</v>
      </c>
      <c r="AX527" s="124"/>
    </row>
    <row r="528" spans="1:50" ht="13" hidden="1" customHeight="1" outlineLevel="1">
      <c r="A528" t="s">
        <v>2985</v>
      </c>
      <c r="B528" s="9" t="s">
        <v>2133</v>
      </c>
      <c r="C528" s="1">
        <f t="shared" si="226"/>
        <v>6</v>
      </c>
      <c r="D528" s="7">
        <f>IF(N528&gt;0, RANK(N528,(N528:P528,Q528:AE528)),0)</f>
        <v>0</v>
      </c>
      <c r="E528" s="7">
        <f>IF(O528&gt;0,RANK(O528,(N528:P528,Q528:AE528)),0)</f>
        <v>1</v>
      </c>
      <c r="F528" s="7">
        <f t="shared" si="227"/>
        <v>0</v>
      </c>
      <c r="G528" s="1">
        <f t="shared" si="228"/>
        <v>6</v>
      </c>
      <c r="H528" s="2">
        <f t="shared" si="229"/>
        <v>1</v>
      </c>
      <c r="I528" s="8"/>
      <c r="J528" s="2">
        <f t="shared" si="230"/>
        <v>0</v>
      </c>
      <c r="K528" s="2">
        <f t="shared" si="231"/>
        <v>1</v>
      </c>
      <c r="L528" s="2">
        <f t="shared" si="232"/>
        <v>0</v>
      </c>
      <c r="M528" s="2">
        <f t="shared" si="233"/>
        <v>0</v>
      </c>
      <c r="N528" s="55">
        <v>0</v>
      </c>
      <c r="O528" s="55">
        <v>6</v>
      </c>
      <c r="T528" s="59"/>
      <c r="X528" s="55">
        <f t="shared" si="210"/>
        <v>0</v>
      </c>
      <c r="Y528" s="55">
        <v>0</v>
      </c>
      <c r="Z528" s="55">
        <v>0</v>
      </c>
      <c r="AA528" s="55"/>
      <c r="AB528" s="55"/>
      <c r="AG528" t="str">
        <f t="shared" si="234"/>
        <v>Lexington/Spring Lake</v>
      </c>
      <c r="AH528" t="s">
        <v>1816</v>
      </c>
      <c r="AI528">
        <v>2</v>
      </c>
      <c r="AK528">
        <v>2</v>
      </c>
      <c r="AL528" s="95">
        <v>23</v>
      </c>
      <c r="AM528" s="97">
        <v>25</v>
      </c>
      <c r="AO528" s="100">
        <v>99906</v>
      </c>
      <c r="AP528" s="100">
        <f t="shared" si="235"/>
        <v>23025</v>
      </c>
      <c r="AQ528" t="s">
        <v>2361</v>
      </c>
      <c r="AR528">
        <f t="shared" si="217"/>
        <v>2399906</v>
      </c>
      <c r="AS528" s="1">
        <v>0</v>
      </c>
      <c r="AU528" s="1"/>
      <c r="AW528" s="55">
        <v>0</v>
      </c>
      <c r="AX528" s="124"/>
    </row>
    <row r="529" spans="1:51" ht="13" hidden="1" customHeight="1" outlineLevel="1">
      <c r="A529" t="s">
        <v>2974</v>
      </c>
      <c r="B529" s="9" t="s">
        <v>2133</v>
      </c>
      <c r="C529" s="1">
        <f>SUM(N529:AE529)</f>
        <v>8</v>
      </c>
      <c r="D529" s="7">
        <f>IF(N529&gt;0, RANK(N529,(N529:P529,Q529:AE529)),0)</f>
        <v>2</v>
      </c>
      <c r="E529" s="7">
        <f>IF(O529&gt;0,RANK(O529,(N529:P529,Q529:AE529)),0)</f>
        <v>1</v>
      </c>
      <c r="F529" s="7">
        <f>IF(P529&gt;0,RANK(P529,(N529:AE529)),0)</f>
        <v>0</v>
      </c>
      <c r="G529" s="1">
        <f>IF(C529&gt;0,MAX(N529:P529)-LARGE(N529:P529,2),0)</f>
        <v>6</v>
      </c>
      <c r="H529" s="2">
        <f>IF(C529&gt;0,G529/C529,0)</f>
        <v>0.75</v>
      </c>
      <c r="I529" s="8"/>
      <c r="J529" s="2">
        <f>IF(C529=0,"-",N529/C529)</f>
        <v>0.125</v>
      </c>
      <c r="K529" s="2">
        <f>IF(C529=0,"-",O529/C529)</f>
        <v>0.875</v>
      </c>
      <c r="L529" s="2">
        <f>IF(C529=0,"-",P529/C529)</f>
        <v>0</v>
      </c>
      <c r="M529" s="2">
        <f>IF(C529=0,"-",(1-J529-K529-L529))</f>
        <v>0</v>
      </c>
      <c r="N529" s="55">
        <v>1</v>
      </c>
      <c r="O529" s="55">
        <v>7</v>
      </c>
      <c r="T529" s="59"/>
      <c r="X529" s="55">
        <f t="shared" si="210"/>
        <v>0</v>
      </c>
      <c r="Y529" s="55">
        <v>0</v>
      </c>
      <c r="Z529" s="55">
        <v>0</v>
      </c>
      <c r="AA529" s="55"/>
      <c r="AB529" s="55"/>
      <c r="AG529" t="str">
        <f t="shared" ref="AG529:AG534" si="236">A529</f>
        <v>T5 R7 WELS/T5 R8 WELS/T6 R8 WELS</v>
      </c>
      <c r="AH529" t="s">
        <v>1379</v>
      </c>
      <c r="AI529">
        <v>2</v>
      </c>
      <c r="AK529">
        <v>2</v>
      </c>
      <c r="AL529" s="95">
        <v>23</v>
      </c>
      <c r="AM529" s="97">
        <v>19</v>
      </c>
      <c r="AO529" s="100">
        <v>99908</v>
      </c>
      <c r="AP529" s="100">
        <f>AL529*1000+AM529</f>
        <v>23019</v>
      </c>
      <c r="AQ529" t="s">
        <v>2361</v>
      </c>
      <c r="AR529">
        <f>AL529*100000+AO529</f>
        <v>2399908</v>
      </c>
      <c r="AS529" s="1">
        <v>0</v>
      </c>
      <c r="AU529" s="1"/>
      <c r="AW529" s="55">
        <v>0</v>
      </c>
      <c r="AX529" s="124"/>
    </row>
    <row r="530" spans="1:51" ht="13" hidden="1" customHeight="1" outlineLevel="1">
      <c r="A530" t="s">
        <v>2978</v>
      </c>
      <c r="B530" s="9" t="s">
        <v>2133</v>
      </c>
      <c r="C530" s="1">
        <f>SUM(N530:AE530)</f>
        <v>2</v>
      </c>
      <c r="D530" s="7">
        <f>IF(N530&gt;0, RANK(N530,(N530:P530,Q530:AE530)),0)</f>
        <v>1</v>
      </c>
      <c r="E530" s="7">
        <f>IF(O530&gt;0,RANK(O530,(N530:P530,Q530:AE530)),0)</f>
        <v>0</v>
      </c>
      <c r="F530" s="7">
        <f>IF(P530&gt;0,RANK(P530,(N530:AE530)),0)</f>
        <v>0</v>
      </c>
      <c r="G530" s="1">
        <f>IF(C530&gt;0,MAX(N530:P530)-LARGE(N530:P530,2),0)</f>
        <v>2</v>
      </c>
      <c r="H530" s="2">
        <f>IF(C530&gt;0,G530/C530,0)</f>
        <v>1</v>
      </c>
      <c r="I530" s="8"/>
      <c r="J530" s="2">
        <f>IF(C530=0,"-",N530/C530)</f>
        <v>1</v>
      </c>
      <c r="K530" s="2">
        <f>IF(C530=0,"-",O530/C530)</f>
        <v>0</v>
      </c>
      <c r="L530" s="2">
        <f>IF(C530=0,"-",P530/C530)</f>
        <v>0</v>
      </c>
      <c r="M530" s="2">
        <f>IF(C530=0,"-",(1-J530-K530-L530))</f>
        <v>0</v>
      </c>
      <c r="N530" s="55">
        <v>2</v>
      </c>
      <c r="O530" s="55">
        <v>0</v>
      </c>
      <c r="T530" s="59"/>
      <c r="X530" s="55">
        <f t="shared" si="210"/>
        <v>0</v>
      </c>
      <c r="Y530" s="55">
        <v>0</v>
      </c>
      <c r="Z530" s="55">
        <v>0</v>
      </c>
      <c r="AA530" s="55"/>
      <c r="AB530" s="55"/>
      <c r="AG530" t="str">
        <f t="shared" si="236"/>
        <v>T12 R13/T9 R8 WELS</v>
      </c>
      <c r="AH530" t="s">
        <v>2510</v>
      </c>
      <c r="AI530">
        <v>2</v>
      </c>
      <c r="AK530">
        <v>2</v>
      </c>
      <c r="AL530" s="95">
        <v>23</v>
      </c>
      <c r="AM530" s="97">
        <v>3</v>
      </c>
      <c r="AO530" s="100">
        <v>99909</v>
      </c>
      <c r="AP530" s="100">
        <f>AL530*1000+AM530</f>
        <v>23003</v>
      </c>
      <c r="AQ530" t="s">
        <v>2361</v>
      </c>
      <c r="AR530">
        <f>AL530*100000+AO530</f>
        <v>2399909</v>
      </c>
      <c r="AS530" s="1">
        <v>0</v>
      </c>
      <c r="AU530" s="1"/>
      <c r="AW530" s="55">
        <v>0</v>
      </c>
      <c r="AX530" s="124"/>
    </row>
    <row r="531" spans="1:51" ht="13" hidden="1" customHeight="1" outlineLevel="1">
      <c r="A531" t="s">
        <v>3046</v>
      </c>
      <c r="B531" s="9" t="s">
        <v>2133</v>
      </c>
      <c r="C531" s="1">
        <f>SUM(N531:AE531)</f>
        <v>123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>IF(P531&gt;0,RANK(P531,(N531:AE531)),0)</f>
        <v>0</v>
      </c>
      <c r="G531" s="1">
        <f>IF(C531&gt;0,MAX(N531:P531)-LARGE(N531:P531,2),0)</f>
        <v>51</v>
      </c>
      <c r="H531" s="2">
        <f>IF(C531&gt;0,G531/C531,0)</f>
        <v>0.41463414634146339</v>
      </c>
      <c r="I531" s="8"/>
      <c r="J531" s="2">
        <f>IF(C531=0,"-",N531/C531)</f>
        <v>0.29268292682926828</v>
      </c>
      <c r="K531" s="2">
        <f>IF(C531=0,"-",O531/C531)</f>
        <v>0.70731707317073167</v>
      </c>
      <c r="L531" s="2">
        <f>IF(C531=0,"-",P531/C531)</f>
        <v>0</v>
      </c>
      <c r="M531" s="2">
        <f>IF(C531=0,"-",(1-J531-K531-L531))</f>
        <v>0</v>
      </c>
      <c r="N531" s="55">
        <v>36</v>
      </c>
      <c r="O531" s="55">
        <v>87</v>
      </c>
      <c r="T531" s="59"/>
      <c r="X531" s="55">
        <f>AW531-SUM(Y531:Z531)</f>
        <v>0</v>
      </c>
      <c r="Y531" s="55">
        <v>0</v>
      </c>
      <c r="Z531" s="55">
        <v>0</v>
      </c>
      <c r="AA531" s="55"/>
      <c r="AB531" s="55"/>
      <c r="AG531" t="str">
        <f t="shared" si="236"/>
        <v>Penobscot Townships</v>
      </c>
      <c r="AH531" t="s">
        <v>1379</v>
      </c>
      <c r="AI531">
        <v>2</v>
      </c>
      <c r="AK531">
        <v>2</v>
      </c>
      <c r="AL531" s="95">
        <v>23</v>
      </c>
      <c r="AM531" s="97">
        <v>19</v>
      </c>
      <c r="AO531" s="100">
        <v>99910</v>
      </c>
      <c r="AP531" s="100">
        <f>AL531*1000+AM531</f>
        <v>23019</v>
      </c>
      <c r="AQ531" t="s">
        <v>2361</v>
      </c>
      <c r="AR531">
        <f>AL531*100000+AO531</f>
        <v>2399910</v>
      </c>
      <c r="AS531" s="1">
        <v>2</v>
      </c>
      <c r="AU531" s="1"/>
      <c r="AW531" s="55">
        <v>0</v>
      </c>
      <c r="AX531" s="124"/>
    </row>
    <row r="532" spans="1:51" ht="13" hidden="1" customHeight="1" outlineLevel="1">
      <c r="A532" t="s">
        <v>2970</v>
      </c>
      <c r="B532" s="9" t="s">
        <v>2133</v>
      </c>
      <c r="C532" s="1">
        <f t="shared" ref="C532" si="237">SUM(N532:AE532)</f>
        <v>761</v>
      </c>
      <c r="D532" s="7">
        <f>IF(N532&gt;0, RANK(N532,(N532:P532,Q532:AE532)),0)</f>
        <v>1</v>
      </c>
      <c r="E532" s="7">
        <f>IF(O532&gt;0,RANK(O532,(N532:P532,Q532:AE532)),0)</f>
        <v>2</v>
      </c>
      <c r="F532" s="7">
        <f t="shared" ref="F532" si="238">IF(P532&gt;0,RANK(P532,(N532:AE532)),0)</f>
        <v>0</v>
      </c>
      <c r="G532" s="1">
        <f t="shared" ref="G532" si="239">IF(C532&gt;0,MAX(N532:P532)-LARGE(N532:P532,2),0)</f>
        <v>69</v>
      </c>
      <c r="H532" s="2">
        <f t="shared" ref="H532" si="240">IF(C532&gt;0,G532/C532,0)</f>
        <v>9.0670170827858082E-2</v>
      </c>
      <c r="I532" s="8"/>
      <c r="J532" s="2">
        <f t="shared" ref="J532" si="241">IF(C532=0,"-",N532/C532)</f>
        <v>0.54402102496714844</v>
      </c>
      <c r="K532" s="2">
        <f t="shared" ref="K532" si="242">IF(C532=0,"-",O532/C532)</f>
        <v>0.45335085413929038</v>
      </c>
      <c r="L532" s="2">
        <f t="shared" ref="L532" si="243">IF(C532=0,"-",P532/C532)</f>
        <v>0</v>
      </c>
      <c r="M532" s="2">
        <f t="shared" ref="M532" si="244">IF(C532=0,"-",(1-J532-K532-L532))</f>
        <v>2.6281208935611811E-3</v>
      </c>
      <c r="N532" s="55">
        <v>414</v>
      </c>
      <c r="O532" s="55">
        <v>345</v>
      </c>
      <c r="T532" s="59"/>
      <c r="X532" s="55">
        <f t="shared" si="210"/>
        <v>0</v>
      </c>
      <c r="Y532" s="55">
        <v>0</v>
      </c>
      <c r="Z532" s="55">
        <v>2</v>
      </c>
      <c r="AA532" s="55"/>
      <c r="AB532" s="55"/>
      <c r="AG532" t="str">
        <f t="shared" si="236"/>
        <v>State UOCAVA</v>
      </c>
      <c r="AH532" t="s">
        <v>2972</v>
      </c>
      <c r="AI532">
        <v>0</v>
      </c>
      <c r="AK532">
        <v>2</v>
      </c>
      <c r="AL532" s="95">
        <v>23</v>
      </c>
      <c r="AM532" s="97">
        <v>99</v>
      </c>
      <c r="AO532" s="100">
        <v>99998</v>
      </c>
      <c r="AP532" s="100">
        <f>AL532*1000+AM532</f>
        <v>23099</v>
      </c>
      <c r="AQ532" t="s">
        <v>2973</v>
      </c>
      <c r="AR532">
        <f t="shared" ref="AR532" si="245">AL532*100000+AO532</f>
        <v>2399998</v>
      </c>
      <c r="AS532" s="1">
        <v>15</v>
      </c>
      <c r="AU532" s="1"/>
      <c r="AW532" s="55">
        <v>2</v>
      </c>
      <c r="AX532" s="124"/>
    </row>
    <row r="533" spans="1:51" ht="13" hidden="1" customHeight="1" outlineLevel="1">
      <c r="A533" t="s">
        <v>2971</v>
      </c>
      <c r="B533" s="9" t="s">
        <v>2133</v>
      </c>
      <c r="C533" s="1">
        <f t="shared" si="211"/>
        <v>90</v>
      </c>
      <c r="D533" s="7">
        <f>IF(N533&gt;0, RANK(N533,(N533:P533,Q533:AE533)),0)</f>
        <v>2</v>
      </c>
      <c r="E533" s="7">
        <f>IF(O533&gt;0,RANK(O533,(N533:P533,Q533:AE533)),0)</f>
        <v>1</v>
      </c>
      <c r="F533" s="7">
        <f t="shared" si="212"/>
        <v>0</v>
      </c>
      <c r="G533" s="1">
        <f t="shared" si="208"/>
        <v>70</v>
      </c>
      <c r="H533" s="2">
        <f t="shared" si="209"/>
        <v>0.77777777777777779</v>
      </c>
      <c r="I533" s="8"/>
      <c r="J533" s="2">
        <f t="shared" si="213"/>
        <v>0.1111111111111111</v>
      </c>
      <c r="K533" s="2">
        <f t="shared" si="214"/>
        <v>0.88888888888888884</v>
      </c>
      <c r="L533" s="2">
        <f t="shared" si="215"/>
        <v>0</v>
      </c>
      <c r="M533" s="2">
        <f t="shared" si="216"/>
        <v>0</v>
      </c>
      <c r="N533" s="55">
        <v>10</v>
      </c>
      <c r="O533" s="55">
        <v>80</v>
      </c>
      <c r="T533" s="59"/>
      <c r="X533" s="55">
        <f t="shared" si="210"/>
        <v>0</v>
      </c>
      <c r="Y533" s="55">
        <v>0</v>
      </c>
      <c r="Z533" s="55">
        <v>0</v>
      </c>
      <c r="AA533" s="55"/>
      <c r="AB533" s="55"/>
      <c r="AG533" t="str">
        <f t="shared" si="236"/>
        <v>Emergency Utility Workers</v>
      </c>
      <c r="AH533" t="s">
        <v>2972</v>
      </c>
      <c r="AI533">
        <v>0</v>
      </c>
      <c r="AK533">
        <v>2</v>
      </c>
      <c r="AL533" s="95">
        <v>23</v>
      </c>
      <c r="AM533" s="97">
        <v>99</v>
      </c>
      <c r="AO533" s="100">
        <v>99999</v>
      </c>
      <c r="AP533" s="100">
        <f>AL533*1000+AM533</f>
        <v>23099</v>
      </c>
      <c r="AQ533" t="s">
        <v>2973</v>
      </c>
      <c r="AR533">
        <f t="shared" si="217"/>
        <v>2399999</v>
      </c>
      <c r="AS533" s="1">
        <v>0</v>
      </c>
      <c r="AU533" s="1"/>
      <c r="AW533" s="55">
        <v>0</v>
      </c>
      <c r="AX533" s="124"/>
    </row>
    <row r="534" spans="1:51" ht="13" customHeight="1" collapsed="1">
      <c r="A534" s="9" t="s">
        <v>2513</v>
      </c>
      <c r="B534" s="9" t="s">
        <v>2430</v>
      </c>
      <c r="C534" s="1">
        <f t="shared" si="211"/>
        <v>604028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 t="shared" si="212"/>
        <v>0</v>
      </c>
      <c r="G534" s="1">
        <f t="shared" si="208"/>
        <v>223251</v>
      </c>
      <c r="H534" s="2">
        <f t="shared" si="209"/>
        <v>0.36960372697954397</v>
      </c>
      <c r="I534" s="8"/>
      <c r="J534" s="2">
        <f t="shared" si="213"/>
        <v>0.31497546471355631</v>
      </c>
      <c r="K534" s="2">
        <f t="shared" si="214"/>
        <v>0.68457919169310033</v>
      </c>
      <c r="L534" s="2">
        <f t="shared" si="215"/>
        <v>0</v>
      </c>
      <c r="M534" s="2">
        <f t="shared" si="216"/>
        <v>4.4534359334336138E-4</v>
      </c>
      <c r="N534" s="55">
        <f>SUM(N3:N533)</f>
        <v>190254</v>
      </c>
      <c r="O534" s="55">
        <f>SUM(O3:O533)</f>
        <v>413505</v>
      </c>
      <c r="X534" s="55">
        <f>SUM(X3:X533)</f>
        <v>4</v>
      </c>
      <c r="Y534" s="55">
        <f>SUM(Y3:Y533)</f>
        <v>174</v>
      </c>
      <c r="Z534" s="55">
        <f>SUM(Z3:Z533)</f>
        <v>91</v>
      </c>
      <c r="AA534" s="55"/>
      <c r="AB534" s="55"/>
      <c r="AG534" t="str">
        <f t="shared" si="236"/>
        <v>Maine</v>
      </c>
      <c r="AK534">
        <v>2</v>
      </c>
      <c r="AL534" s="95">
        <v>23</v>
      </c>
      <c r="AP534" s="95">
        <v>23</v>
      </c>
      <c r="AQ534" t="s">
        <v>2180</v>
      </c>
      <c r="AR534" s="95">
        <v>23</v>
      </c>
      <c r="AS534" s="55">
        <f>SUM(AS3:AS533)</f>
        <v>12968</v>
      </c>
      <c r="AU534" s="1"/>
      <c r="AW534" s="55">
        <f>SUM(AW3:AW533)</f>
        <v>269</v>
      </c>
      <c r="AX534" s="124"/>
    </row>
    <row r="535" spans="1:51" s="57" customFormat="1" ht="13" customHeight="1">
      <c r="A535" s="9"/>
      <c r="B535" s="9"/>
      <c r="C535" s="1"/>
      <c r="D535" s="7"/>
      <c r="E535" s="7"/>
      <c r="F535" s="7"/>
      <c r="G535" s="1"/>
      <c r="H535" s="2"/>
      <c r="I535" s="15"/>
      <c r="J535" s="2"/>
      <c r="K535" s="2"/>
      <c r="L535" s="2"/>
      <c r="M535" s="2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9"/>
      <c r="AD535" s="9"/>
      <c r="AE535" s="9"/>
      <c r="AG535"/>
      <c r="AI535" s="9"/>
      <c r="AK535"/>
      <c r="AL535" s="95"/>
      <c r="AM535" s="97"/>
      <c r="AN535" s="97"/>
      <c r="AO535" s="100"/>
      <c r="AP535" s="100"/>
      <c r="AR535"/>
      <c r="AS535" s="1"/>
      <c r="AT535" s="1"/>
      <c r="AU535" s="1"/>
      <c r="AW535" s="124"/>
      <c r="AX535" s="124"/>
      <c r="AY535"/>
    </row>
    <row r="536" spans="1:51" ht="13" hidden="1" customHeight="1" outlineLevel="1">
      <c r="A536" s="56" t="s">
        <v>242</v>
      </c>
      <c r="B536" s="9" t="s">
        <v>563</v>
      </c>
      <c r="C536" s="1">
        <f t="shared" ref="C536:C599" si="246">SUM(N536:AE536)</f>
        <v>5668</v>
      </c>
      <c r="D536" s="7">
        <f>IF(N536&gt;0, RANK(N536,(N536:P536,Q536:AE536)),0)</f>
        <v>1</v>
      </c>
      <c r="E536" s="7">
        <f>IF(O536&gt;0,RANK(O536,(N536:P536,Q536:AE536)),0)</f>
        <v>2</v>
      </c>
      <c r="F536" s="7">
        <f t="shared" ref="F536:F599" si="247">IF(P536&gt;0,RANK(P536,(N536:AE536)),0)</f>
        <v>0</v>
      </c>
      <c r="G536" s="1">
        <f t="shared" ref="G536:G599" si="248">IF(C536&gt;0,MAX(N536:Z536)-LARGE(N536:Z536,2),0)</f>
        <v>323</v>
      </c>
      <c r="H536" s="2">
        <f t="shared" si="209"/>
        <v>5.6986591390261118E-2</v>
      </c>
      <c r="I536" s="8"/>
      <c r="J536" s="2">
        <f t="shared" ref="J536:J599" si="249">IF(C536=0,"-",N536/C536)</f>
        <v>0.52805222300635146</v>
      </c>
      <c r="K536" s="2">
        <f t="shared" ref="K536:K599" si="250">IF(C536=0,"-",O536/C536)</f>
        <v>0.47106563161609033</v>
      </c>
      <c r="L536" s="2">
        <f t="shared" ref="L536:L599" si="251">IF(C536=0,"-",P536/C536)</f>
        <v>0</v>
      </c>
      <c r="M536" s="2">
        <f t="shared" ref="M536:M599" si="252">IF(C536=0,"-",(1-J536-K536-L536))</f>
        <v>8.8214537755820777E-4</v>
      </c>
      <c r="N536" s="55">
        <v>2993</v>
      </c>
      <c r="O536" s="55">
        <v>2670</v>
      </c>
      <c r="X536" s="55">
        <v>5</v>
      </c>
      <c r="Y536" s="55">
        <v>0</v>
      </c>
      <c r="Z536" s="55"/>
      <c r="AA536" s="55"/>
      <c r="AB536" s="55"/>
      <c r="AG536" t="str">
        <f t="shared" ref="AG536:AG548" si="253">A536</f>
        <v>Abington</v>
      </c>
      <c r="AH536" t="s">
        <v>534</v>
      </c>
      <c r="AI536">
        <v>8</v>
      </c>
      <c r="AK536">
        <v>2</v>
      </c>
      <c r="AL536" s="95">
        <v>25</v>
      </c>
      <c r="AM536" s="97">
        <v>23</v>
      </c>
      <c r="AN536" s="97">
        <v>5</v>
      </c>
      <c r="AO536" s="100">
        <v>170</v>
      </c>
      <c r="AP536" s="100">
        <f t="shared" ref="AP536:AP550" si="254">AL536*1000+AM536</f>
        <v>25023</v>
      </c>
      <c r="AQ536" t="s">
        <v>298</v>
      </c>
      <c r="AR536">
        <f t="shared" ref="AR536:AR599" si="255">AL536*100000+AO536</f>
        <v>2500170</v>
      </c>
      <c r="AS536" s="1">
        <v>245</v>
      </c>
      <c r="AU536" s="1"/>
      <c r="AX536" s="124"/>
    </row>
    <row r="537" spans="1:51" ht="13" hidden="1" customHeight="1" outlineLevel="1">
      <c r="A537" s="56" t="s">
        <v>528</v>
      </c>
      <c r="B537" s="9" t="s">
        <v>563</v>
      </c>
      <c r="C537" s="1">
        <f t="shared" si="246"/>
        <v>8490</v>
      </c>
      <c r="D537" s="7">
        <f>IF(N537&gt;0, RANK(N537,(N537:P537,Q537:AE537)),0)</f>
        <v>1</v>
      </c>
      <c r="E537" s="7">
        <f>IF(O537&gt;0,RANK(O537,(N537:P537,Q537:AE537)),0)</f>
        <v>2</v>
      </c>
      <c r="F537" s="7">
        <f t="shared" si="247"/>
        <v>0</v>
      </c>
      <c r="G537" s="1">
        <f t="shared" si="248"/>
        <v>2927</v>
      </c>
      <c r="H537" s="2">
        <f t="shared" si="209"/>
        <v>0.34475853945818608</v>
      </c>
      <c r="I537" s="8"/>
      <c r="J537" s="2">
        <f t="shared" si="249"/>
        <v>0.67149587750294459</v>
      </c>
      <c r="K537" s="2">
        <f t="shared" si="250"/>
        <v>0.32673733804475852</v>
      </c>
      <c r="L537" s="2">
        <f t="shared" si="251"/>
        <v>0</v>
      </c>
      <c r="M537" s="2">
        <f t="shared" si="252"/>
        <v>1.7667844522968879E-3</v>
      </c>
      <c r="N537" s="55">
        <v>5701</v>
      </c>
      <c r="O537" s="55">
        <v>2774</v>
      </c>
      <c r="X537" s="55">
        <v>15</v>
      </c>
      <c r="Y537" s="55">
        <v>0</v>
      </c>
      <c r="Z537" s="55"/>
      <c r="AA537" s="55"/>
      <c r="AB537" s="55"/>
      <c r="AG537" t="str">
        <f t="shared" si="253"/>
        <v>Acton</v>
      </c>
      <c r="AH537" t="s">
        <v>1563</v>
      </c>
      <c r="AI537">
        <v>3</v>
      </c>
      <c r="AK537">
        <v>2</v>
      </c>
      <c r="AL537" s="95">
        <v>25</v>
      </c>
      <c r="AM537" s="97">
        <v>17</v>
      </c>
      <c r="AN537" s="97">
        <v>5</v>
      </c>
      <c r="AO537" s="100">
        <v>380</v>
      </c>
      <c r="AP537" s="100">
        <f t="shared" si="254"/>
        <v>25017</v>
      </c>
      <c r="AQ537" t="s">
        <v>298</v>
      </c>
      <c r="AR537">
        <f t="shared" si="255"/>
        <v>2500380</v>
      </c>
      <c r="AS537" s="1">
        <v>246</v>
      </c>
      <c r="AU537" s="1"/>
      <c r="AX537" s="124"/>
    </row>
    <row r="538" spans="1:51" ht="13" hidden="1" customHeight="1" outlineLevel="1">
      <c r="A538" s="56" t="s">
        <v>618</v>
      </c>
      <c r="B538" s="9" t="s">
        <v>563</v>
      </c>
      <c r="C538" s="1">
        <f t="shared" si="246"/>
        <v>3008</v>
      </c>
      <c r="D538" s="7">
        <f>IF(N538&gt;0, RANK(N538,(N538:P538,Q538:AE538)),0)</f>
        <v>1</v>
      </c>
      <c r="E538" s="7">
        <f>IF(O538&gt;0,RANK(O538,(N538:P538,Q538:AE538)),0)</f>
        <v>2</v>
      </c>
      <c r="F538" s="7">
        <f t="shared" si="247"/>
        <v>0</v>
      </c>
      <c r="G538" s="1">
        <f t="shared" si="248"/>
        <v>640</v>
      </c>
      <c r="H538" s="2">
        <f t="shared" si="209"/>
        <v>0.21276595744680851</v>
      </c>
      <c r="I538" s="8"/>
      <c r="J538" s="2">
        <f t="shared" si="249"/>
        <v>0.6063829787234043</v>
      </c>
      <c r="K538" s="2">
        <f t="shared" si="250"/>
        <v>0.39361702127659576</v>
      </c>
      <c r="L538" s="2">
        <f t="shared" si="251"/>
        <v>0</v>
      </c>
      <c r="M538" s="2">
        <f t="shared" si="252"/>
        <v>-5.5511151231257827E-17</v>
      </c>
      <c r="N538" s="55">
        <v>1824</v>
      </c>
      <c r="O538" s="55">
        <v>1184</v>
      </c>
      <c r="X538" s="55">
        <v>0</v>
      </c>
      <c r="Y538" s="55">
        <v>0</v>
      </c>
      <c r="Z538" s="55"/>
      <c r="AA538" s="55"/>
      <c r="AB538" s="55"/>
      <c r="AG538" t="str">
        <f t="shared" si="253"/>
        <v>Acushnet</v>
      </c>
      <c r="AH538" t="s">
        <v>1983</v>
      </c>
      <c r="AI538">
        <v>9</v>
      </c>
      <c r="AK538">
        <v>2</v>
      </c>
      <c r="AL538" s="95">
        <v>25</v>
      </c>
      <c r="AM538" s="97">
        <v>5</v>
      </c>
      <c r="AN538" s="97">
        <v>5</v>
      </c>
      <c r="AO538" s="100">
        <v>520</v>
      </c>
      <c r="AP538" s="100">
        <f t="shared" si="254"/>
        <v>25005</v>
      </c>
      <c r="AQ538" t="s">
        <v>298</v>
      </c>
      <c r="AR538">
        <f t="shared" si="255"/>
        <v>2500520</v>
      </c>
      <c r="AS538" s="1">
        <v>137</v>
      </c>
      <c r="AU538" s="1"/>
      <c r="AX538" s="124"/>
    </row>
    <row r="539" spans="1:51" ht="13" hidden="1" customHeight="1" outlineLevel="1">
      <c r="A539" s="56" t="s">
        <v>1149</v>
      </c>
      <c r="B539" s="9" t="s">
        <v>563</v>
      </c>
      <c r="C539" s="1">
        <f t="shared" si="246"/>
        <v>2159</v>
      </c>
      <c r="D539" s="7">
        <f>IF(N539&gt;0, RANK(N539,(N539:P539,Q539:AE539)),0)</f>
        <v>1</v>
      </c>
      <c r="E539" s="7">
        <f>IF(O539&gt;0,RANK(O539,(N539:P539,Q539:AE539)),0)</f>
        <v>2</v>
      </c>
      <c r="F539" s="7">
        <f t="shared" si="247"/>
        <v>0</v>
      </c>
      <c r="G539" s="1">
        <f t="shared" si="248"/>
        <v>1172</v>
      </c>
      <c r="H539" s="2">
        <f t="shared" si="209"/>
        <v>0.54284390921723025</v>
      </c>
      <c r="I539" s="8"/>
      <c r="J539" s="2">
        <f t="shared" si="249"/>
        <v>0.77119036591014356</v>
      </c>
      <c r="K539" s="2">
        <f t="shared" si="250"/>
        <v>0.2283464566929134</v>
      </c>
      <c r="L539" s="2">
        <f t="shared" si="251"/>
        <v>0</v>
      </c>
      <c r="M539" s="2">
        <f t="shared" si="252"/>
        <v>4.6317739694304305E-4</v>
      </c>
      <c r="N539" s="55">
        <v>1665</v>
      </c>
      <c r="O539" s="55">
        <v>493</v>
      </c>
      <c r="X539" s="55">
        <v>1</v>
      </c>
      <c r="Y539" s="55">
        <v>0</v>
      </c>
      <c r="Z539" s="55"/>
      <c r="AA539" s="55"/>
      <c r="AB539" s="55"/>
      <c r="AG539" t="str">
        <f t="shared" si="253"/>
        <v>Adams</v>
      </c>
      <c r="AH539" t="s">
        <v>1320</v>
      </c>
      <c r="AI539">
        <v>1</v>
      </c>
      <c r="AK539">
        <v>2</v>
      </c>
      <c r="AL539" s="95">
        <v>25</v>
      </c>
      <c r="AM539" s="97">
        <v>3</v>
      </c>
      <c r="AN539" s="97">
        <v>5</v>
      </c>
      <c r="AO539" s="100">
        <v>555</v>
      </c>
      <c r="AP539" s="100">
        <f t="shared" si="254"/>
        <v>25003</v>
      </c>
      <c r="AQ539" t="s">
        <v>298</v>
      </c>
      <c r="AR539">
        <f t="shared" si="255"/>
        <v>2500555</v>
      </c>
      <c r="AS539" s="1">
        <v>79</v>
      </c>
      <c r="AU539" s="1"/>
      <c r="AX539" s="124"/>
    </row>
    <row r="540" spans="1:51" ht="13" hidden="1" customHeight="1" outlineLevel="1">
      <c r="A540" s="56" t="s">
        <v>1588</v>
      </c>
      <c r="B540" s="9" t="s">
        <v>563</v>
      </c>
      <c r="C540" s="1">
        <f t="shared" si="246"/>
        <v>9672</v>
      </c>
      <c r="D540" s="7">
        <f>IF(N540&gt;0, RANK(N540,(N540:P540,Q540:AE540)),0)</f>
        <v>1</v>
      </c>
      <c r="E540" s="7">
        <f>IF(O540&gt;0,RANK(O540,(N540:P540,Q540:AE540)),0)</f>
        <v>2</v>
      </c>
      <c r="F540" s="7">
        <f t="shared" si="247"/>
        <v>0</v>
      </c>
      <c r="G540" s="1">
        <f t="shared" si="248"/>
        <v>211</v>
      </c>
      <c r="H540" s="2">
        <f t="shared" si="209"/>
        <v>2.1815550041356494E-2</v>
      </c>
      <c r="I540" s="8"/>
      <c r="J540" s="2">
        <f t="shared" si="249"/>
        <v>0.5100289495450786</v>
      </c>
      <c r="K540" s="2">
        <f t="shared" si="250"/>
        <v>0.48821339950372211</v>
      </c>
      <c r="L540" s="2">
        <f t="shared" si="251"/>
        <v>0</v>
      </c>
      <c r="M540" s="2">
        <f t="shared" si="252"/>
        <v>1.7576509511992855E-3</v>
      </c>
      <c r="N540" s="55">
        <v>4933</v>
      </c>
      <c r="O540" s="55">
        <v>4722</v>
      </c>
      <c r="X540" s="55">
        <v>17</v>
      </c>
      <c r="Y540" s="55">
        <v>0</v>
      </c>
      <c r="Z540" s="55"/>
      <c r="AA540" s="55"/>
      <c r="AB540" s="55"/>
      <c r="AG540" t="str">
        <f t="shared" si="253"/>
        <v>Agawam</v>
      </c>
      <c r="AH540" t="s">
        <v>129</v>
      </c>
      <c r="AI540">
        <v>1</v>
      </c>
      <c r="AK540">
        <v>2</v>
      </c>
      <c r="AL540" s="95">
        <v>25</v>
      </c>
      <c r="AM540" s="97">
        <v>13</v>
      </c>
      <c r="AN540" s="97">
        <v>5</v>
      </c>
      <c r="AO540" s="100">
        <v>765</v>
      </c>
      <c r="AP540" s="100">
        <f t="shared" si="254"/>
        <v>25013</v>
      </c>
      <c r="AQ540" t="s">
        <v>1943</v>
      </c>
      <c r="AR540">
        <f t="shared" si="255"/>
        <v>2500765</v>
      </c>
      <c r="AS540" s="1">
        <v>632</v>
      </c>
      <c r="AU540" s="1"/>
      <c r="AX540" s="124"/>
    </row>
    <row r="541" spans="1:51" ht="13" hidden="1" customHeight="1" outlineLevel="1">
      <c r="A541" s="56" t="s">
        <v>2235</v>
      </c>
      <c r="B541" s="9" t="s">
        <v>563</v>
      </c>
      <c r="C541" s="1">
        <f t="shared" si="246"/>
        <v>201</v>
      </c>
      <c r="D541" s="7">
        <f>IF(N541&gt;0, RANK(N541,(N541:P541,Q541:AE541)),0)</f>
        <v>1</v>
      </c>
      <c r="E541" s="7">
        <f>IF(O541&gt;0,RANK(O541,(N541:P541,Q541:AE541)),0)</f>
        <v>2</v>
      </c>
      <c r="F541" s="7">
        <f t="shared" si="247"/>
        <v>0</v>
      </c>
      <c r="G541" s="1">
        <f t="shared" si="248"/>
        <v>109</v>
      </c>
      <c r="H541" s="2">
        <f t="shared" si="209"/>
        <v>0.54228855721393032</v>
      </c>
      <c r="I541" s="8"/>
      <c r="J541" s="2">
        <f t="shared" si="249"/>
        <v>0.77114427860696522</v>
      </c>
      <c r="K541" s="2">
        <f t="shared" si="250"/>
        <v>0.22885572139303484</v>
      </c>
      <c r="L541" s="2">
        <f t="shared" si="251"/>
        <v>0</v>
      </c>
      <c r="M541" s="2">
        <f t="shared" si="252"/>
        <v>-5.5511151231257827E-17</v>
      </c>
      <c r="N541" s="55">
        <v>155</v>
      </c>
      <c r="O541" s="55">
        <v>46</v>
      </c>
      <c r="X541" s="55">
        <v>0</v>
      </c>
      <c r="Y541" s="55">
        <v>0</v>
      </c>
      <c r="Z541" s="55"/>
      <c r="AA541" s="55"/>
      <c r="AB541" s="55"/>
      <c r="AG541" t="str">
        <f t="shared" si="253"/>
        <v>Alford</v>
      </c>
      <c r="AH541" t="s">
        <v>1320</v>
      </c>
      <c r="AI541">
        <v>1</v>
      </c>
      <c r="AK541">
        <v>2</v>
      </c>
      <c r="AL541" s="95">
        <v>25</v>
      </c>
      <c r="AM541" s="97">
        <v>3</v>
      </c>
      <c r="AN541" s="97">
        <v>10</v>
      </c>
      <c r="AO541" s="100">
        <v>975</v>
      </c>
      <c r="AP541" s="100">
        <f t="shared" si="254"/>
        <v>25003</v>
      </c>
      <c r="AQ541" t="s">
        <v>298</v>
      </c>
      <c r="AR541">
        <f t="shared" si="255"/>
        <v>2500975</v>
      </c>
      <c r="AS541" s="1">
        <v>8</v>
      </c>
      <c r="AU541" s="1"/>
      <c r="AX541" s="124"/>
    </row>
    <row r="542" spans="1:51" ht="13" hidden="1" customHeight="1" outlineLevel="1">
      <c r="A542" s="56" t="s">
        <v>196</v>
      </c>
      <c r="B542" s="9" t="s">
        <v>563</v>
      </c>
      <c r="C542" s="1">
        <f t="shared" si="246"/>
        <v>5741</v>
      </c>
      <c r="D542" s="7">
        <f>IF(N542&gt;0, RANK(N542,(N542:P542,Q542:AE542)),0)</f>
        <v>1</v>
      </c>
      <c r="E542" s="7">
        <f>IF(O542&gt;0,RANK(O542,(N542:P542,Q542:AE542)),0)</f>
        <v>2</v>
      </c>
      <c r="F542" s="7">
        <f t="shared" si="247"/>
        <v>0</v>
      </c>
      <c r="G542" s="1">
        <f t="shared" si="248"/>
        <v>921</v>
      </c>
      <c r="H542" s="2">
        <f t="shared" si="209"/>
        <v>0.16042501306392615</v>
      </c>
      <c r="I542" s="8"/>
      <c r="J542" s="2">
        <f t="shared" si="249"/>
        <v>0.57968994948615227</v>
      </c>
      <c r="K542" s="2">
        <f t="shared" si="250"/>
        <v>0.41926493642222612</v>
      </c>
      <c r="L542" s="2">
        <f t="shared" si="251"/>
        <v>0</v>
      </c>
      <c r="M542" s="2">
        <f t="shared" si="252"/>
        <v>1.0451140916216128E-3</v>
      </c>
      <c r="N542" s="55">
        <v>3328</v>
      </c>
      <c r="O542" s="55">
        <v>2407</v>
      </c>
      <c r="X542" s="55">
        <v>6</v>
      </c>
      <c r="Y542" s="55">
        <v>0</v>
      </c>
      <c r="Z542" s="55"/>
      <c r="AA542" s="55"/>
      <c r="AB542" s="55"/>
      <c r="AG542" t="str">
        <f t="shared" si="253"/>
        <v>Amesbury</v>
      </c>
      <c r="AH542" t="s">
        <v>2492</v>
      </c>
      <c r="AI542">
        <v>6</v>
      </c>
      <c r="AK542">
        <v>2</v>
      </c>
      <c r="AL542" s="95">
        <v>25</v>
      </c>
      <c r="AM542" s="97">
        <v>9</v>
      </c>
      <c r="AN542" s="97">
        <v>5</v>
      </c>
      <c r="AO542" s="100">
        <v>1185</v>
      </c>
      <c r="AP542" s="100">
        <f t="shared" si="254"/>
        <v>25009</v>
      </c>
      <c r="AQ542" t="s">
        <v>1943</v>
      </c>
      <c r="AR542">
        <f t="shared" si="255"/>
        <v>2501185</v>
      </c>
      <c r="AS542" s="1">
        <v>204</v>
      </c>
      <c r="AU542" s="1"/>
      <c r="AX542" s="124"/>
    </row>
    <row r="543" spans="1:51" ht="13" hidden="1" customHeight="1" outlineLevel="1">
      <c r="A543" s="56" t="s">
        <v>177</v>
      </c>
      <c r="B543" s="9" t="s">
        <v>563</v>
      </c>
      <c r="C543" s="1">
        <f t="shared" si="246"/>
        <v>7679</v>
      </c>
      <c r="D543" s="7">
        <f>IF(N543&gt;0, RANK(N543,(N543:P543,Q543:AE543)),0)</f>
        <v>1</v>
      </c>
      <c r="E543" s="7">
        <f>IF(O543&gt;0,RANK(O543,(N543:P543,Q543:AE543)),0)</f>
        <v>2</v>
      </c>
      <c r="F543" s="7">
        <f t="shared" si="247"/>
        <v>0</v>
      </c>
      <c r="G543" s="1">
        <f t="shared" si="248"/>
        <v>5957</v>
      </c>
      <c r="H543" s="2">
        <f t="shared" si="209"/>
        <v>0.77575205104831357</v>
      </c>
      <c r="I543" s="8"/>
      <c r="J543" s="2">
        <f t="shared" si="249"/>
        <v>0.88670399791639531</v>
      </c>
      <c r="K543" s="2">
        <f t="shared" si="250"/>
        <v>0.11095194686808178</v>
      </c>
      <c r="L543" s="2">
        <f t="shared" si="251"/>
        <v>0</v>
      </c>
      <c r="M543" s="2">
        <f t="shared" si="252"/>
        <v>2.3440552155229027E-3</v>
      </c>
      <c r="N543" s="55">
        <v>6809</v>
      </c>
      <c r="O543" s="55">
        <v>852</v>
      </c>
      <c r="X543" s="55">
        <v>18</v>
      </c>
      <c r="Y543" s="55">
        <v>0</v>
      </c>
      <c r="Z543" s="55"/>
      <c r="AA543" s="55"/>
      <c r="AB543" s="55"/>
      <c r="AG543" t="str">
        <f t="shared" si="253"/>
        <v>Amherst</v>
      </c>
      <c r="AH543" t="s">
        <v>1997</v>
      </c>
      <c r="AI543">
        <v>2</v>
      </c>
      <c r="AK543">
        <v>2</v>
      </c>
      <c r="AL543" s="95">
        <v>25</v>
      </c>
      <c r="AM543" s="97">
        <v>15</v>
      </c>
      <c r="AN543" s="97">
        <v>5</v>
      </c>
      <c r="AO543" s="100">
        <v>1325</v>
      </c>
      <c r="AP543" s="100">
        <f t="shared" si="254"/>
        <v>25015</v>
      </c>
      <c r="AQ543" t="s">
        <v>298</v>
      </c>
      <c r="AR543">
        <f t="shared" si="255"/>
        <v>2501325</v>
      </c>
      <c r="AS543" s="1">
        <v>255</v>
      </c>
      <c r="AU543" s="1"/>
      <c r="AX543" s="124"/>
    </row>
    <row r="544" spans="1:51" ht="13" hidden="1" customHeight="1" outlineLevel="1">
      <c r="A544" s="56" t="s">
        <v>321</v>
      </c>
      <c r="B544" s="9" t="s">
        <v>563</v>
      </c>
      <c r="C544" s="1">
        <f t="shared" si="246"/>
        <v>12794</v>
      </c>
      <c r="D544" s="7">
        <f>IF(N544&gt;0, RANK(N544,(N544:P544,Q544:AE544)),0)</f>
        <v>1</v>
      </c>
      <c r="E544" s="7">
        <f>IF(O544&gt;0,RANK(O544,(N544:P544,Q544:AE544)),0)</f>
        <v>2</v>
      </c>
      <c r="F544" s="7">
        <f t="shared" si="247"/>
        <v>0</v>
      </c>
      <c r="G544" s="1">
        <f t="shared" si="248"/>
        <v>439</v>
      </c>
      <c r="H544" s="2">
        <f t="shared" si="209"/>
        <v>3.4312959199624828E-2</v>
      </c>
      <c r="I544" s="8"/>
      <c r="J544" s="2">
        <f t="shared" si="249"/>
        <v>0.51703923714241051</v>
      </c>
      <c r="K544" s="2">
        <f t="shared" si="250"/>
        <v>0.48272627794278566</v>
      </c>
      <c r="L544" s="2">
        <f t="shared" si="251"/>
        <v>0</v>
      </c>
      <c r="M544" s="2">
        <f t="shared" si="252"/>
        <v>2.3448491480382305E-4</v>
      </c>
      <c r="N544" s="55">
        <v>6615</v>
      </c>
      <c r="O544" s="55">
        <v>6176</v>
      </c>
      <c r="X544" s="55">
        <v>3</v>
      </c>
      <c r="Y544" s="55">
        <v>0</v>
      </c>
      <c r="Z544" s="55"/>
      <c r="AA544" s="55"/>
      <c r="AB544" s="55"/>
      <c r="AG544" t="str">
        <f t="shared" si="253"/>
        <v>Andover</v>
      </c>
      <c r="AH544" t="s">
        <v>2492</v>
      </c>
      <c r="AK544">
        <v>2</v>
      </c>
      <c r="AL544" s="95">
        <v>25</v>
      </c>
      <c r="AM544" s="97">
        <v>9</v>
      </c>
      <c r="AN544" s="97">
        <v>10</v>
      </c>
      <c r="AO544" s="100">
        <v>1465</v>
      </c>
      <c r="AP544" s="100">
        <f t="shared" si="254"/>
        <v>25009</v>
      </c>
      <c r="AQ544" t="s">
        <v>298</v>
      </c>
      <c r="AR544">
        <f t="shared" si="255"/>
        <v>2501465</v>
      </c>
      <c r="AS544" s="1">
        <v>417</v>
      </c>
      <c r="AU544" s="1"/>
      <c r="AX544" s="124"/>
    </row>
    <row r="545" spans="1:50" ht="13" hidden="1" customHeight="1" outlineLevel="1">
      <c r="A545" s="56" t="s">
        <v>2315</v>
      </c>
      <c r="B545" s="9" t="s">
        <v>563</v>
      </c>
      <c r="C545" s="1">
        <f t="shared" si="246"/>
        <v>193</v>
      </c>
      <c r="D545" s="7">
        <f>IF(N545&gt;0, RANK(N545,(N545:P545,Q545:AE545)),0)</f>
        <v>1</v>
      </c>
      <c r="E545" s="7">
        <f>IF(O545&gt;0,RANK(O545,(N545:P545,Q545:AE545)),0)</f>
        <v>2</v>
      </c>
      <c r="F545" s="7">
        <f t="shared" si="247"/>
        <v>0</v>
      </c>
      <c r="G545" s="1">
        <f t="shared" si="248"/>
        <v>149</v>
      </c>
      <c r="H545" s="2">
        <f t="shared" si="209"/>
        <v>0.772020725388601</v>
      </c>
      <c r="I545" s="8"/>
      <c r="J545" s="2">
        <f t="shared" si="249"/>
        <v>0.88601036269430056</v>
      </c>
      <c r="K545" s="2">
        <f t="shared" si="250"/>
        <v>0.11398963730569948</v>
      </c>
      <c r="L545" s="2">
        <f t="shared" si="251"/>
        <v>0</v>
      </c>
      <c r="M545" s="2">
        <f t="shared" si="252"/>
        <v>-4.163336342344337E-17</v>
      </c>
      <c r="N545" s="55">
        <v>171</v>
      </c>
      <c r="O545" s="55">
        <v>22</v>
      </c>
      <c r="X545" s="55">
        <v>0</v>
      </c>
      <c r="Y545" s="55">
        <v>0</v>
      </c>
      <c r="Z545" s="55"/>
      <c r="AA545" s="55"/>
      <c r="AB545" s="55"/>
      <c r="AG545" t="str">
        <f t="shared" si="253"/>
        <v>Aquinnah</v>
      </c>
      <c r="AH545" t="s">
        <v>570</v>
      </c>
      <c r="AI545">
        <v>9</v>
      </c>
      <c r="AK545">
        <v>2</v>
      </c>
      <c r="AL545" s="95">
        <v>25</v>
      </c>
      <c r="AM545" s="97">
        <v>7</v>
      </c>
      <c r="AN545" s="97">
        <v>3</v>
      </c>
      <c r="AO545" s="100">
        <v>1585</v>
      </c>
      <c r="AP545" s="100">
        <f t="shared" si="254"/>
        <v>25007</v>
      </c>
      <c r="AQ545" t="s">
        <v>298</v>
      </c>
      <c r="AR545">
        <f t="shared" si="255"/>
        <v>2501585</v>
      </c>
      <c r="AS545" s="1">
        <v>7</v>
      </c>
      <c r="AU545" s="1"/>
      <c r="AX545" s="124"/>
    </row>
    <row r="546" spans="1:50" ht="13" hidden="1" customHeight="1" outlineLevel="1">
      <c r="A546" s="56" t="s">
        <v>490</v>
      </c>
      <c r="B546" s="9" t="s">
        <v>563</v>
      </c>
      <c r="C546" s="1">
        <f t="shared" si="246"/>
        <v>19115</v>
      </c>
      <c r="D546" s="7">
        <f>IF(N546&gt;0, RANK(N546,(N546:P546,Q546:AE546)),0)</f>
        <v>1</v>
      </c>
      <c r="E546" s="7">
        <f>IF(O546&gt;0,RANK(O546,(N546:P546,Q546:AE546)),0)</f>
        <v>2</v>
      </c>
      <c r="F546" s="7">
        <f t="shared" si="247"/>
        <v>0</v>
      </c>
      <c r="G546" s="1">
        <f t="shared" si="248"/>
        <v>10668</v>
      </c>
      <c r="H546" s="2">
        <f t="shared" si="209"/>
        <v>0.55809573633272302</v>
      </c>
      <c r="I546" s="8"/>
      <c r="J546" s="2">
        <f t="shared" si="249"/>
        <v>0.77865550614700496</v>
      </c>
      <c r="K546" s="2">
        <f t="shared" si="250"/>
        <v>0.22055976981428196</v>
      </c>
      <c r="L546" s="2">
        <f t="shared" si="251"/>
        <v>0</v>
      </c>
      <c r="M546" s="2">
        <f t="shared" si="252"/>
        <v>7.8472403871307495E-4</v>
      </c>
      <c r="N546" s="55">
        <v>14884</v>
      </c>
      <c r="O546" s="55">
        <v>4216</v>
      </c>
      <c r="X546" s="55">
        <v>15</v>
      </c>
      <c r="Y546" s="55">
        <v>0</v>
      </c>
      <c r="Z546" s="55"/>
      <c r="AA546" s="55"/>
      <c r="AB546" s="55"/>
      <c r="AG546" t="str">
        <f t="shared" si="253"/>
        <v>Arlington</v>
      </c>
      <c r="AH546" t="s">
        <v>1563</v>
      </c>
      <c r="AI546">
        <v>5</v>
      </c>
      <c r="AK546">
        <v>2</v>
      </c>
      <c r="AL546" s="95">
        <v>25</v>
      </c>
      <c r="AM546" s="97">
        <v>17</v>
      </c>
      <c r="AN546" s="97">
        <v>10</v>
      </c>
      <c r="AO546" s="100">
        <v>1605</v>
      </c>
      <c r="AP546" s="100">
        <f t="shared" si="254"/>
        <v>25017</v>
      </c>
      <c r="AQ546" t="s">
        <v>298</v>
      </c>
      <c r="AR546">
        <f t="shared" si="255"/>
        <v>2501605</v>
      </c>
      <c r="AS546" s="1">
        <v>626</v>
      </c>
      <c r="AU546" s="1"/>
      <c r="AX546" s="124"/>
    </row>
    <row r="547" spans="1:50" ht="13" hidden="1" customHeight="1" outlineLevel="1">
      <c r="A547" s="56" t="s">
        <v>197</v>
      </c>
      <c r="B547" s="9" t="s">
        <v>563</v>
      </c>
      <c r="C547" s="1">
        <f t="shared" si="246"/>
        <v>2131</v>
      </c>
      <c r="D547" s="7">
        <f>IF(N547&gt;0, RANK(N547,(N547:P547,Q547:AE547)),0)</f>
        <v>1</v>
      </c>
      <c r="E547" s="7">
        <f>IF(O547&gt;0,RANK(O547,(N547:P547,Q547:AE547)),0)</f>
        <v>2</v>
      </c>
      <c r="F547" s="7">
        <f t="shared" si="247"/>
        <v>0</v>
      </c>
      <c r="G547" s="1">
        <f t="shared" si="248"/>
        <v>56</v>
      </c>
      <c r="H547" s="2">
        <f t="shared" si="209"/>
        <v>2.6278742374472079E-2</v>
      </c>
      <c r="I547" s="8"/>
      <c r="J547" s="2">
        <f t="shared" si="249"/>
        <v>0.51243547630220554</v>
      </c>
      <c r="K547" s="2">
        <f t="shared" si="250"/>
        <v>0.48615673392773345</v>
      </c>
      <c r="L547" s="2">
        <f t="shared" si="251"/>
        <v>0</v>
      </c>
      <c r="M547" s="2">
        <f t="shared" si="252"/>
        <v>1.4077897700610076E-3</v>
      </c>
      <c r="N547" s="55">
        <v>1092</v>
      </c>
      <c r="O547" s="55">
        <v>1036</v>
      </c>
      <c r="X547" s="55">
        <v>3</v>
      </c>
      <c r="Y547" s="55">
        <v>0</v>
      </c>
      <c r="Z547" s="55"/>
      <c r="AA547" s="55"/>
      <c r="AB547" s="55"/>
      <c r="AG547" t="str">
        <f t="shared" si="253"/>
        <v>Ashburnham</v>
      </c>
      <c r="AH547" s="9" t="s">
        <v>964</v>
      </c>
      <c r="AI547">
        <v>3</v>
      </c>
      <c r="AK547">
        <v>2</v>
      </c>
      <c r="AL547" s="95">
        <v>25</v>
      </c>
      <c r="AM547" s="97">
        <v>27</v>
      </c>
      <c r="AN547" s="97">
        <v>5</v>
      </c>
      <c r="AO547" s="100">
        <v>1885</v>
      </c>
      <c r="AP547" s="100">
        <f t="shared" si="254"/>
        <v>25027</v>
      </c>
      <c r="AQ547" t="s">
        <v>298</v>
      </c>
      <c r="AR547">
        <f t="shared" si="255"/>
        <v>2501885</v>
      </c>
      <c r="AS547" s="1">
        <v>63</v>
      </c>
      <c r="AU547" s="1"/>
      <c r="AX547" s="124"/>
    </row>
    <row r="548" spans="1:50" ht="13" hidden="1" customHeight="1" outlineLevel="1">
      <c r="A548" s="56" t="s">
        <v>1173</v>
      </c>
      <c r="B548" s="9" t="s">
        <v>563</v>
      </c>
      <c r="C548" s="1">
        <f t="shared" si="246"/>
        <v>1259</v>
      </c>
      <c r="D548" s="7">
        <f>IF(N548&gt;0, RANK(N548,(N548:P548,Q548:AE548)),0)</f>
        <v>2</v>
      </c>
      <c r="E548" s="7">
        <f>IF(O548&gt;0,RANK(O548,(N548:P548,Q548:AE548)),0)</f>
        <v>1</v>
      </c>
      <c r="F548" s="7">
        <f t="shared" si="247"/>
        <v>0</v>
      </c>
      <c r="G548" s="1">
        <f t="shared" si="248"/>
        <v>51</v>
      </c>
      <c r="H548" s="2">
        <f t="shared" ref="H548:H611" si="256">IF(C548&gt;0,G548/C548,0)</f>
        <v>4.0508339952343132E-2</v>
      </c>
      <c r="I548" s="8"/>
      <c r="J548" s="2">
        <f t="shared" si="249"/>
        <v>0.47815726767275618</v>
      </c>
      <c r="K548" s="2">
        <f t="shared" si="250"/>
        <v>0.51866560762509928</v>
      </c>
      <c r="L548" s="2">
        <f t="shared" si="251"/>
        <v>0</v>
      </c>
      <c r="M548" s="2">
        <f t="shared" si="252"/>
        <v>3.1771247021445959E-3</v>
      </c>
      <c r="N548" s="55">
        <v>602</v>
      </c>
      <c r="O548" s="55">
        <v>653</v>
      </c>
      <c r="X548" s="55">
        <v>4</v>
      </c>
      <c r="Y548" s="55">
        <v>0</v>
      </c>
      <c r="Z548" s="55"/>
      <c r="AA548" s="55"/>
      <c r="AB548" s="55"/>
      <c r="AG548" t="str">
        <f t="shared" si="253"/>
        <v>Ashby</v>
      </c>
      <c r="AH548" t="s">
        <v>1563</v>
      </c>
      <c r="AI548">
        <v>3</v>
      </c>
      <c r="AK548">
        <v>2</v>
      </c>
      <c r="AL548" s="95">
        <v>25</v>
      </c>
      <c r="AM548" s="97">
        <v>17</v>
      </c>
      <c r="AN548" s="97">
        <v>15</v>
      </c>
      <c r="AO548" s="100">
        <v>1955</v>
      </c>
      <c r="AP548" s="100">
        <f t="shared" si="254"/>
        <v>25017</v>
      </c>
      <c r="AQ548" t="s">
        <v>298</v>
      </c>
      <c r="AR548">
        <f t="shared" si="255"/>
        <v>2501955</v>
      </c>
      <c r="AS548" s="1">
        <v>45</v>
      </c>
      <c r="AU548" s="1"/>
      <c r="AX548" s="124"/>
    </row>
    <row r="549" spans="1:50" ht="13" hidden="1" customHeight="1" outlineLevel="1">
      <c r="A549" s="56" t="s">
        <v>1029</v>
      </c>
      <c r="B549" s="9" t="s">
        <v>563</v>
      </c>
      <c r="C549" s="1">
        <f t="shared" si="246"/>
        <v>835</v>
      </c>
      <c r="D549" s="7">
        <f>IF(N549&gt;0, RANK(N549,(N549:P549,Q549:AE549)),0)</f>
        <v>1</v>
      </c>
      <c r="E549" s="7">
        <f>IF(O549&gt;0,RANK(O549,(N549:P549,Q549:AE549)),0)</f>
        <v>2</v>
      </c>
      <c r="F549" s="7">
        <f t="shared" si="247"/>
        <v>0</v>
      </c>
      <c r="G549" s="1">
        <f t="shared" si="248"/>
        <v>523</v>
      </c>
      <c r="H549" s="2">
        <f t="shared" si="256"/>
        <v>0.62634730538922156</v>
      </c>
      <c r="I549" s="8"/>
      <c r="J549" s="2">
        <f t="shared" si="249"/>
        <v>0.81317365269461073</v>
      </c>
      <c r="K549" s="2">
        <f t="shared" si="250"/>
        <v>0.18682634730538922</v>
      </c>
      <c r="L549" s="2">
        <f t="shared" si="251"/>
        <v>0</v>
      </c>
      <c r="M549" s="2">
        <f t="shared" si="252"/>
        <v>5.5511151231257827E-17</v>
      </c>
      <c r="N549" s="55">
        <v>679</v>
      </c>
      <c r="O549" s="55">
        <v>156</v>
      </c>
      <c r="X549" s="55">
        <v>0</v>
      </c>
      <c r="Y549" s="55">
        <v>0</v>
      </c>
      <c r="Z549" s="55"/>
      <c r="AA549" s="55"/>
      <c r="AB549" s="55"/>
      <c r="AG549" t="str">
        <f t="shared" ref="AG549:AG612" si="257">A549</f>
        <v>Ashfield</v>
      </c>
      <c r="AH549" t="s">
        <v>2389</v>
      </c>
      <c r="AI549">
        <v>1</v>
      </c>
      <c r="AK549">
        <v>2</v>
      </c>
      <c r="AL549" s="95">
        <v>25</v>
      </c>
      <c r="AM549" s="97">
        <v>11</v>
      </c>
      <c r="AN549" s="97">
        <v>5</v>
      </c>
      <c r="AO549" s="100">
        <v>2095</v>
      </c>
      <c r="AP549" s="100">
        <f t="shared" si="254"/>
        <v>25011</v>
      </c>
      <c r="AQ549" t="s">
        <v>298</v>
      </c>
      <c r="AR549">
        <f t="shared" si="255"/>
        <v>2502095</v>
      </c>
      <c r="AS549" s="1">
        <v>32</v>
      </c>
      <c r="AU549" s="1"/>
      <c r="AX549" s="124"/>
    </row>
    <row r="550" spans="1:50" ht="13" hidden="1" customHeight="1" outlineLevel="1">
      <c r="A550" s="56" t="s">
        <v>2562</v>
      </c>
      <c r="B550" s="9" t="s">
        <v>563</v>
      </c>
      <c r="C550" s="1">
        <f t="shared" si="246"/>
        <v>5570</v>
      </c>
      <c r="D550" s="7">
        <f>IF(N550&gt;0, RANK(N550,(N550:P550,Q550:AE550)),0)</f>
        <v>1</v>
      </c>
      <c r="E550" s="7">
        <f>IF(O550&gt;0,RANK(O550,(N550:P550,Q550:AE550)),0)</f>
        <v>2</v>
      </c>
      <c r="F550" s="7">
        <f t="shared" si="247"/>
        <v>0</v>
      </c>
      <c r="G550" s="1">
        <f t="shared" si="248"/>
        <v>732</v>
      </c>
      <c r="H550" s="2">
        <f t="shared" si="256"/>
        <v>0.13141831238779175</v>
      </c>
      <c r="I550" s="8"/>
      <c r="J550" s="2">
        <f t="shared" si="249"/>
        <v>0.56570915619389583</v>
      </c>
      <c r="K550" s="2">
        <f t="shared" si="250"/>
        <v>0.43429084380610411</v>
      </c>
      <c r="L550" s="2">
        <f t="shared" si="251"/>
        <v>0</v>
      </c>
      <c r="M550" s="2">
        <f t="shared" si="252"/>
        <v>5.5511151231257827E-17</v>
      </c>
      <c r="N550" s="55">
        <v>3151</v>
      </c>
      <c r="O550" s="55">
        <v>2419</v>
      </c>
      <c r="X550" s="55">
        <v>0</v>
      </c>
      <c r="Y550" s="55">
        <v>0</v>
      </c>
      <c r="Z550" s="55"/>
      <c r="AA550" s="55"/>
      <c r="AB550" s="55"/>
      <c r="AG550" t="str">
        <f t="shared" si="257"/>
        <v>Ashland</v>
      </c>
      <c r="AH550" t="s">
        <v>1563</v>
      </c>
      <c r="AI550">
        <v>5</v>
      </c>
      <c r="AK550">
        <v>2</v>
      </c>
      <c r="AL550" s="95">
        <v>25</v>
      </c>
      <c r="AM550" s="97">
        <v>17</v>
      </c>
      <c r="AN550" s="97">
        <v>20</v>
      </c>
      <c r="AO550" s="100">
        <v>2130</v>
      </c>
      <c r="AP550" s="100">
        <f t="shared" si="254"/>
        <v>25017</v>
      </c>
      <c r="AQ550" t="s">
        <v>298</v>
      </c>
      <c r="AR550">
        <f t="shared" si="255"/>
        <v>2502130</v>
      </c>
      <c r="AS550" s="1">
        <v>166</v>
      </c>
      <c r="AU550" s="1"/>
      <c r="AX550" s="124"/>
    </row>
    <row r="551" spans="1:50" ht="13" hidden="1" customHeight="1" outlineLevel="1">
      <c r="A551" s="56" t="s">
        <v>1030</v>
      </c>
      <c r="B551" s="9" t="s">
        <v>563</v>
      </c>
      <c r="C551" s="1">
        <f t="shared" si="246"/>
        <v>3226</v>
      </c>
      <c r="D551" s="7">
        <f>IF(N551&gt;0, RANK(N551,(N551:P551,Q551:AE551)),0)</f>
        <v>1</v>
      </c>
      <c r="E551" s="7">
        <f>IF(O551&gt;0,RANK(O551,(N551:P551,Q551:AE551)),0)</f>
        <v>2</v>
      </c>
      <c r="F551" s="7">
        <f t="shared" si="247"/>
        <v>0</v>
      </c>
      <c r="G551" s="1">
        <f t="shared" si="248"/>
        <v>98</v>
      </c>
      <c r="H551" s="2">
        <f t="shared" si="256"/>
        <v>3.0378177309361439E-2</v>
      </c>
      <c r="I551" s="8"/>
      <c r="J551" s="2">
        <f t="shared" si="249"/>
        <v>0.51425914445133292</v>
      </c>
      <c r="K551" s="2">
        <f t="shared" si="250"/>
        <v>0.48388096714197149</v>
      </c>
      <c r="L551" s="2">
        <f t="shared" si="251"/>
        <v>0</v>
      </c>
      <c r="M551" s="2">
        <f t="shared" si="252"/>
        <v>1.8598884066955979E-3</v>
      </c>
      <c r="N551" s="55">
        <v>1659</v>
      </c>
      <c r="O551" s="55">
        <v>1561</v>
      </c>
      <c r="X551" s="55">
        <v>6</v>
      </c>
      <c r="Y551" s="55">
        <v>0</v>
      </c>
      <c r="Z551" s="55"/>
      <c r="AA551" s="55"/>
      <c r="AB551" s="55"/>
      <c r="AG551" t="str">
        <f t="shared" si="257"/>
        <v>Athol</v>
      </c>
      <c r="AH551" s="9" t="s">
        <v>964</v>
      </c>
      <c r="AI551">
        <v>2</v>
      </c>
      <c r="AK551">
        <v>2</v>
      </c>
      <c r="AL551" s="95">
        <v>25</v>
      </c>
      <c r="AM551" s="97">
        <v>27</v>
      </c>
      <c r="AN551" s="97">
        <v>10</v>
      </c>
      <c r="AO551" s="100">
        <v>2480</v>
      </c>
      <c r="AP551" s="100">
        <f t="shared" ref="AP551:AP614" si="258">AL551*1000+AM551</f>
        <v>25027</v>
      </c>
      <c r="AQ551" t="s">
        <v>298</v>
      </c>
      <c r="AR551">
        <f t="shared" si="255"/>
        <v>2502480</v>
      </c>
      <c r="AS551" s="1">
        <v>147</v>
      </c>
      <c r="AU551" s="1"/>
      <c r="AX551" s="124"/>
    </row>
    <row r="552" spans="1:50" ht="13" hidden="1" customHeight="1" outlineLevel="1">
      <c r="A552" s="56" t="s">
        <v>1026</v>
      </c>
      <c r="B552" s="9" t="s">
        <v>563</v>
      </c>
      <c r="C552" s="1">
        <f t="shared" si="246"/>
        <v>11796</v>
      </c>
      <c r="D552" s="7">
        <f>IF(N552&gt;0, RANK(N552,(N552:P552,Q552:AE552)),0)</f>
        <v>1</v>
      </c>
      <c r="E552" s="7">
        <f>IF(O552&gt;0,RANK(O552,(N552:P552,Q552:AE552)),0)</f>
        <v>2</v>
      </c>
      <c r="F552" s="7">
        <f t="shared" si="247"/>
        <v>0</v>
      </c>
      <c r="G552" s="1">
        <f t="shared" si="248"/>
        <v>1009</v>
      </c>
      <c r="H552" s="2">
        <f t="shared" si="256"/>
        <v>8.5537470328925058E-2</v>
      </c>
      <c r="I552" s="8"/>
      <c r="J552" s="2">
        <f t="shared" si="249"/>
        <v>0.542302475415395</v>
      </c>
      <c r="K552" s="2">
        <f t="shared" si="250"/>
        <v>0.45676500508647</v>
      </c>
      <c r="L552" s="2">
        <f t="shared" si="251"/>
        <v>0</v>
      </c>
      <c r="M552" s="2">
        <f t="shared" si="252"/>
        <v>9.3251949813499824E-4</v>
      </c>
      <c r="N552" s="55">
        <v>6397</v>
      </c>
      <c r="O552" s="55">
        <v>5388</v>
      </c>
      <c r="X552" s="55">
        <v>11</v>
      </c>
      <c r="Y552" s="55">
        <v>0</v>
      </c>
      <c r="Z552" s="55"/>
      <c r="AA552" s="55"/>
      <c r="AB552" s="55"/>
      <c r="AG552" t="str">
        <f t="shared" si="257"/>
        <v>Attleboro</v>
      </c>
      <c r="AH552" t="s">
        <v>1983</v>
      </c>
      <c r="AI552">
        <v>4</v>
      </c>
      <c r="AK552">
        <v>2</v>
      </c>
      <c r="AL552" s="95">
        <v>25</v>
      </c>
      <c r="AM552" s="97">
        <v>5</v>
      </c>
      <c r="AN552" s="97">
        <v>10</v>
      </c>
      <c r="AO552" s="100">
        <v>2690</v>
      </c>
      <c r="AP552" s="100">
        <f t="shared" si="258"/>
        <v>25005</v>
      </c>
      <c r="AQ552" t="s">
        <v>1943</v>
      </c>
      <c r="AR552">
        <f t="shared" si="255"/>
        <v>2502690</v>
      </c>
      <c r="AS552" s="1">
        <v>499</v>
      </c>
      <c r="AU552" s="1"/>
      <c r="AX552" s="124"/>
    </row>
    <row r="553" spans="1:50" ht="13" hidden="1" customHeight="1" outlineLevel="1">
      <c r="A553" s="56" t="s">
        <v>2033</v>
      </c>
      <c r="B553" s="9" t="s">
        <v>563</v>
      </c>
      <c r="C553" s="1">
        <f t="shared" si="246"/>
        <v>6046</v>
      </c>
      <c r="D553" s="7">
        <f>IF(N553&gt;0, RANK(N553,(N553:P553,Q553:AE553)),0)</f>
        <v>1</v>
      </c>
      <c r="E553" s="7">
        <f>IF(O553&gt;0,RANK(O553,(N553:P553,Q553:AE553)),0)</f>
        <v>2</v>
      </c>
      <c r="F553" s="7">
        <f t="shared" si="247"/>
        <v>0</v>
      </c>
      <c r="G553" s="1">
        <f t="shared" si="248"/>
        <v>200</v>
      </c>
      <c r="H553" s="2">
        <f t="shared" si="256"/>
        <v>3.3079722130334104E-2</v>
      </c>
      <c r="I553" s="8"/>
      <c r="J553" s="2">
        <f t="shared" si="249"/>
        <v>0.51653986106516703</v>
      </c>
      <c r="K553" s="2">
        <f t="shared" si="250"/>
        <v>0.48346013893483297</v>
      </c>
      <c r="L553" s="2">
        <f t="shared" si="251"/>
        <v>0</v>
      </c>
      <c r="M553" s="2">
        <f t="shared" si="252"/>
        <v>0</v>
      </c>
      <c r="N553" s="55">
        <v>3123</v>
      </c>
      <c r="O553" s="55">
        <v>2923</v>
      </c>
      <c r="X553" s="55">
        <v>0</v>
      </c>
      <c r="Y553" s="55">
        <v>0</v>
      </c>
      <c r="Z553" s="55"/>
      <c r="AA553" s="55"/>
      <c r="AB553" s="55"/>
      <c r="AG553" t="str">
        <f t="shared" si="257"/>
        <v>Auburn</v>
      </c>
      <c r="AH553" s="9" t="s">
        <v>964</v>
      </c>
      <c r="AI553">
        <v>2</v>
      </c>
      <c r="AK553">
        <v>2</v>
      </c>
      <c r="AL553" s="95">
        <v>25</v>
      </c>
      <c r="AM553" s="97">
        <v>27</v>
      </c>
      <c r="AN553" s="97">
        <v>15</v>
      </c>
      <c r="AO553" s="100">
        <v>2760</v>
      </c>
      <c r="AP553" s="100">
        <f t="shared" si="258"/>
        <v>25027</v>
      </c>
      <c r="AQ553" t="s">
        <v>298</v>
      </c>
      <c r="AR553">
        <f t="shared" si="255"/>
        <v>2502760</v>
      </c>
      <c r="AS553" s="1">
        <v>298</v>
      </c>
      <c r="AU553" s="1"/>
      <c r="AX553" s="124"/>
    </row>
    <row r="554" spans="1:50" ht="13" hidden="1" customHeight="1" outlineLevel="1">
      <c r="A554" s="56" t="s">
        <v>2034</v>
      </c>
      <c r="B554" s="9" t="s">
        <v>563</v>
      </c>
      <c r="C554" s="1">
        <f t="shared" si="246"/>
        <v>1614</v>
      </c>
      <c r="D554" s="7">
        <f>IF(N554&gt;0, RANK(N554,(N554:P554,Q554:AE554)),0)</f>
        <v>1</v>
      </c>
      <c r="E554" s="7">
        <f>IF(O554&gt;0,RANK(O554,(N554:P554,Q554:AE554)),0)</f>
        <v>2</v>
      </c>
      <c r="F554" s="7">
        <f t="shared" si="247"/>
        <v>0</v>
      </c>
      <c r="G554" s="1">
        <f t="shared" si="248"/>
        <v>240</v>
      </c>
      <c r="H554" s="2">
        <f t="shared" si="256"/>
        <v>0.14869888475836432</v>
      </c>
      <c r="I554" s="8"/>
      <c r="J554" s="2">
        <f t="shared" si="249"/>
        <v>0.57434944237918217</v>
      </c>
      <c r="K554" s="2">
        <f t="shared" si="250"/>
        <v>0.42565055762081783</v>
      </c>
      <c r="L554" s="2">
        <f t="shared" si="251"/>
        <v>0</v>
      </c>
      <c r="M554" s="2">
        <f t="shared" si="252"/>
        <v>0</v>
      </c>
      <c r="N554" s="55">
        <v>927</v>
      </c>
      <c r="O554" s="55">
        <v>687</v>
      </c>
      <c r="X554" s="55">
        <v>0</v>
      </c>
      <c r="Y554" s="55">
        <v>0</v>
      </c>
      <c r="Z554" s="55"/>
      <c r="AA554" s="55"/>
      <c r="AB554" s="55"/>
      <c r="AG554" t="str">
        <f t="shared" si="257"/>
        <v>Avon</v>
      </c>
      <c r="AH554" t="s">
        <v>2318</v>
      </c>
      <c r="AI554">
        <v>8</v>
      </c>
      <c r="AK554">
        <v>2</v>
      </c>
      <c r="AL554" s="95">
        <v>25</v>
      </c>
      <c r="AM554" s="97">
        <v>21</v>
      </c>
      <c r="AN554" s="97">
        <v>5</v>
      </c>
      <c r="AO554" s="100">
        <v>2935</v>
      </c>
      <c r="AP554" s="100">
        <f t="shared" si="258"/>
        <v>25021</v>
      </c>
      <c r="AQ554" t="s">
        <v>298</v>
      </c>
      <c r="AR554">
        <f t="shared" si="255"/>
        <v>2502935</v>
      </c>
      <c r="AS554" s="1">
        <v>86</v>
      </c>
      <c r="AU554" s="1"/>
      <c r="AX554" s="124"/>
    </row>
    <row r="555" spans="1:50" ht="13" hidden="1" customHeight="1" outlineLevel="1">
      <c r="A555" s="56" t="s">
        <v>2405</v>
      </c>
      <c r="B555" s="9" t="s">
        <v>563</v>
      </c>
      <c r="C555" s="1">
        <f t="shared" si="246"/>
        <v>2402</v>
      </c>
      <c r="D555" s="7">
        <f>IF(N555&gt;0, RANK(N555,(N555:P555,Q555:AE555)),0)</f>
        <v>1</v>
      </c>
      <c r="E555" s="7">
        <f>IF(O555&gt;0,RANK(O555,(N555:P555,Q555:AE555)),0)</f>
        <v>2</v>
      </c>
      <c r="F555" s="7">
        <f t="shared" si="247"/>
        <v>0</v>
      </c>
      <c r="G555" s="1">
        <f t="shared" si="248"/>
        <v>252</v>
      </c>
      <c r="H555" s="2">
        <f t="shared" si="256"/>
        <v>0.10491257285595337</v>
      </c>
      <c r="I555" s="8"/>
      <c r="J555" s="2">
        <f t="shared" si="249"/>
        <v>0.55162364696086597</v>
      </c>
      <c r="K555" s="2">
        <f t="shared" si="250"/>
        <v>0.44671107410491256</v>
      </c>
      <c r="L555" s="2">
        <f t="shared" si="251"/>
        <v>0</v>
      </c>
      <c r="M555" s="2">
        <f t="shared" si="252"/>
        <v>1.6652789342214702E-3</v>
      </c>
      <c r="N555" s="55">
        <v>1325</v>
      </c>
      <c r="O555" s="55">
        <v>1073</v>
      </c>
      <c r="X555" s="55">
        <v>4</v>
      </c>
      <c r="Y555" s="55">
        <v>0</v>
      </c>
      <c r="Z555" s="55"/>
      <c r="AA555" s="55"/>
      <c r="AB555" s="55"/>
      <c r="AG555" t="str">
        <f t="shared" si="257"/>
        <v>Ayer</v>
      </c>
      <c r="AH555" t="s">
        <v>1563</v>
      </c>
      <c r="AI555">
        <v>3</v>
      </c>
      <c r="AK555">
        <v>2</v>
      </c>
      <c r="AL555" s="95">
        <v>25</v>
      </c>
      <c r="AM555" s="97">
        <v>17</v>
      </c>
      <c r="AN555" s="97">
        <v>25</v>
      </c>
      <c r="AO555" s="100">
        <v>3005</v>
      </c>
      <c r="AP555" s="100">
        <f t="shared" si="258"/>
        <v>25017</v>
      </c>
      <c r="AQ555" t="s">
        <v>298</v>
      </c>
      <c r="AR555">
        <f t="shared" si="255"/>
        <v>2503005</v>
      </c>
      <c r="AS555" s="1">
        <v>88</v>
      </c>
      <c r="AU555" s="1"/>
      <c r="AX555" s="124"/>
    </row>
    <row r="556" spans="1:50" ht="13" hidden="1" customHeight="1" outlineLevel="1">
      <c r="A556" s="56" t="s">
        <v>42</v>
      </c>
      <c r="B556" s="9" t="s">
        <v>563</v>
      </c>
      <c r="C556" s="1">
        <f t="shared" si="246"/>
        <v>18306</v>
      </c>
      <c r="D556" s="7">
        <f>IF(N556&gt;0, RANK(N556,(N556:P556,Q556:AE556)),0)</f>
        <v>1</v>
      </c>
      <c r="E556" s="7">
        <f>IF(O556&gt;0,RANK(O556,(N556:P556,Q556:AE556)),0)</f>
        <v>2</v>
      </c>
      <c r="F556" s="7">
        <f t="shared" si="247"/>
        <v>0</v>
      </c>
      <c r="G556" s="1">
        <f t="shared" si="248"/>
        <v>22</v>
      </c>
      <c r="H556" s="2">
        <f t="shared" si="256"/>
        <v>1.2017917622637387E-3</v>
      </c>
      <c r="I556" s="8"/>
      <c r="J556" s="2">
        <f t="shared" si="249"/>
        <v>0.50016388069485418</v>
      </c>
      <c r="K556" s="2">
        <f t="shared" si="250"/>
        <v>0.49896208893259042</v>
      </c>
      <c r="L556" s="2">
        <f t="shared" si="251"/>
        <v>0</v>
      </c>
      <c r="M556" s="2">
        <f t="shared" si="252"/>
        <v>8.7403037255540106E-4</v>
      </c>
      <c r="N556" s="55">
        <v>9156</v>
      </c>
      <c r="O556" s="55">
        <v>9134</v>
      </c>
      <c r="X556" s="55">
        <v>16</v>
      </c>
      <c r="Y556" s="55">
        <v>0</v>
      </c>
      <c r="Z556" s="55"/>
      <c r="AA556" s="55"/>
      <c r="AB556" s="55"/>
      <c r="AG556" t="str">
        <f t="shared" si="257"/>
        <v>Barnstable</v>
      </c>
      <c r="AH556" t="s">
        <v>42</v>
      </c>
      <c r="AI556">
        <v>9</v>
      </c>
      <c r="AK556">
        <v>2</v>
      </c>
      <c r="AL556" s="95">
        <v>25</v>
      </c>
      <c r="AM556" s="97">
        <v>1</v>
      </c>
      <c r="AN556" s="97">
        <v>5</v>
      </c>
      <c r="AO556" s="100">
        <v>3600</v>
      </c>
      <c r="AP556" s="100">
        <f t="shared" si="258"/>
        <v>25001</v>
      </c>
      <c r="AQ556" t="s">
        <v>1943</v>
      </c>
      <c r="AR556">
        <f t="shared" si="255"/>
        <v>2503600</v>
      </c>
      <c r="AS556" s="1">
        <v>466</v>
      </c>
      <c r="AU556" s="1"/>
      <c r="AX556" s="124"/>
    </row>
    <row r="557" spans="1:50" ht="13" hidden="1" customHeight="1" outlineLevel="1">
      <c r="A557" s="56" t="s">
        <v>2406</v>
      </c>
      <c r="B557" s="9" t="s">
        <v>563</v>
      </c>
      <c r="C557" s="1">
        <f t="shared" si="246"/>
        <v>1866</v>
      </c>
      <c r="D557" s="7">
        <f>IF(N557&gt;0, RANK(N557,(N557:P557,Q557:AE557)),0)</f>
        <v>2</v>
      </c>
      <c r="E557" s="7">
        <f>IF(O557&gt;0,RANK(O557,(N557:P557,Q557:AE557)),0)</f>
        <v>1</v>
      </c>
      <c r="F557" s="7">
        <f t="shared" si="247"/>
        <v>0</v>
      </c>
      <c r="G557" s="1">
        <f t="shared" si="248"/>
        <v>86</v>
      </c>
      <c r="H557" s="2">
        <f t="shared" si="256"/>
        <v>4.6087888531618437E-2</v>
      </c>
      <c r="I557" s="8"/>
      <c r="J557" s="2">
        <f t="shared" si="249"/>
        <v>0.47588424437299037</v>
      </c>
      <c r="K557" s="2">
        <f t="shared" si="250"/>
        <v>0.52197213290460875</v>
      </c>
      <c r="L557" s="2">
        <f t="shared" si="251"/>
        <v>0</v>
      </c>
      <c r="M557" s="2">
        <f t="shared" si="252"/>
        <v>2.143622722400873E-3</v>
      </c>
      <c r="N557" s="55">
        <v>888</v>
      </c>
      <c r="O557" s="55">
        <v>974</v>
      </c>
      <c r="X557" s="55">
        <v>4</v>
      </c>
      <c r="Y557" s="55">
        <v>0</v>
      </c>
      <c r="Z557" s="55"/>
      <c r="AA557" s="55"/>
      <c r="AB557" s="55"/>
      <c r="AG557" t="str">
        <f t="shared" si="257"/>
        <v>Barre</v>
      </c>
      <c r="AH557" s="9" t="s">
        <v>964</v>
      </c>
      <c r="AI557">
        <v>2</v>
      </c>
      <c r="AK557">
        <v>2</v>
      </c>
      <c r="AL557" s="95">
        <v>25</v>
      </c>
      <c r="AM557" s="97">
        <v>27</v>
      </c>
      <c r="AN557" s="97">
        <v>20</v>
      </c>
      <c r="AO557" s="100">
        <v>3740</v>
      </c>
      <c r="AP557" s="100">
        <f t="shared" si="258"/>
        <v>25027</v>
      </c>
      <c r="AQ557" t="s">
        <v>298</v>
      </c>
      <c r="AR557">
        <f t="shared" si="255"/>
        <v>2503740</v>
      </c>
      <c r="AS557" s="1">
        <v>91</v>
      </c>
      <c r="AU557" s="1"/>
      <c r="AX557" s="124"/>
    </row>
    <row r="558" spans="1:50" ht="13" hidden="1" customHeight="1" outlineLevel="1">
      <c r="A558" s="56" t="s">
        <v>593</v>
      </c>
      <c r="B558" s="9" t="s">
        <v>563</v>
      </c>
      <c r="C558" s="1">
        <f t="shared" si="246"/>
        <v>576</v>
      </c>
      <c r="D558" s="7">
        <f>IF(N558&gt;0, RANK(N558,(N558:P558,Q558:AE558)),0)</f>
        <v>1</v>
      </c>
      <c r="E558" s="7">
        <f>IF(O558&gt;0,RANK(O558,(N558:P558,Q558:AE558)),0)</f>
        <v>2</v>
      </c>
      <c r="F558" s="7">
        <f t="shared" si="247"/>
        <v>0</v>
      </c>
      <c r="G558" s="1">
        <f t="shared" si="248"/>
        <v>211</v>
      </c>
      <c r="H558" s="2">
        <f t="shared" si="256"/>
        <v>0.36631944444444442</v>
      </c>
      <c r="I558" s="8"/>
      <c r="J558" s="2">
        <f t="shared" si="249"/>
        <v>0.68229166666666663</v>
      </c>
      <c r="K558" s="2">
        <f t="shared" si="250"/>
        <v>0.31597222222222221</v>
      </c>
      <c r="L558" s="2">
        <f t="shared" si="251"/>
        <v>0</v>
      </c>
      <c r="M558" s="2">
        <f t="shared" si="252"/>
        <v>1.7361111111111605E-3</v>
      </c>
      <c r="N558" s="55">
        <v>393</v>
      </c>
      <c r="O558" s="55">
        <v>182</v>
      </c>
      <c r="X558" s="55">
        <v>1</v>
      </c>
      <c r="Y558" s="55">
        <v>0</v>
      </c>
      <c r="Z558" s="55"/>
      <c r="AA558" s="55"/>
      <c r="AB558" s="55"/>
      <c r="AG558" t="str">
        <f t="shared" si="257"/>
        <v>Becket</v>
      </c>
      <c r="AH558" t="s">
        <v>1320</v>
      </c>
      <c r="AI558">
        <v>1</v>
      </c>
      <c r="AK558">
        <v>2</v>
      </c>
      <c r="AL558" s="95">
        <v>25</v>
      </c>
      <c r="AM558" s="97">
        <v>3</v>
      </c>
      <c r="AN558" s="97">
        <v>15</v>
      </c>
      <c r="AO558" s="100">
        <v>4545</v>
      </c>
      <c r="AP558" s="100">
        <f t="shared" si="258"/>
        <v>25003</v>
      </c>
      <c r="AQ558" t="s">
        <v>298</v>
      </c>
      <c r="AR558">
        <f t="shared" si="255"/>
        <v>2504545</v>
      </c>
      <c r="AS558" s="1">
        <v>17</v>
      </c>
      <c r="AU558" s="1"/>
      <c r="AX558" s="124"/>
    </row>
    <row r="559" spans="1:50" ht="13" hidden="1" customHeight="1" outlineLevel="1">
      <c r="A559" s="56" t="s">
        <v>1837</v>
      </c>
      <c r="B559" s="9" t="s">
        <v>563</v>
      </c>
      <c r="C559" s="1">
        <f t="shared" si="246"/>
        <v>5488</v>
      </c>
      <c r="D559" s="7">
        <f>IF(N559&gt;0, RANK(N559,(N559:P559,Q559:AE559)),0)</f>
        <v>1</v>
      </c>
      <c r="E559" s="7">
        <f>IF(O559&gt;0,RANK(O559,(N559:P559,Q559:AE559)),0)</f>
        <v>2</v>
      </c>
      <c r="F559" s="7">
        <f t="shared" si="247"/>
        <v>0</v>
      </c>
      <c r="G559" s="1">
        <f t="shared" si="248"/>
        <v>1253</v>
      </c>
      <c r="H559" s="2">
        <f t="shared" si="256"/>
        <v>0.22831632653061223</v>
      </c>
      <c r="I559" s="8"/>
      <c r="J559" s="2">
        <f t="shared" si="249"/>
        <v>0.61388483965014573</v>
      </c>
      <c r="K559" s="2">
        <f t="shared" si="250"/>
        <v>0.38556851311953355</v>
      </c>
      <c r="L559" s="2">
        <f t="shared" si="251"/>
        <v>0</v>
      </c>
      <c r="M559" s="2">
        <f t="shared" si="252"/>
        <v>5.4664723032071816E-4</v>
      </c>
      <c r="N559" s="55">
        <v>3369</v>
      </c>
      <c r="O559" s="55">
        <v>2116</v>
      </c>
      <c r="X559" s="55">
        <v>3</v>
      </c>
      <c r="Y559" s="55">
        <v>0</v>
      </c>
      <c r="Z559" s="55"/>
      <c r="AA559" s="55"/>
      <c r="AB559" s="55"/>
      <c r="AG559" t="str">
        <f t="shared" si="257"/>
        <v>Bedford</v>
      </c>
      <c r="AH559" t="s">
        <v>1563</v>
      </c>
      <c r="AI559">
        <v>6</v>
      </c>
      <c r="AK559">
        <v>2</v>
      </c>
      <c r="AL559" s="95">
        <v>25</v>
      </c>
      <c r="AM559" s="97">
        <v>17</v>
      </c>
      <c r="AN559" s="97">
        <v>30</v>
      </c>
      <c r="AO559" s="100">
        <v>4615</v>
      </c>
      <c r="AP559" s="100">
        <f t="shared" si="258"/>
        <v>25017</v>
      </c>
      <c r="AQ559" t="s">
        <v>298</v>
      </c>
      <c r="AR559">
        <f t="shared" si="255"/>
        <v>2504615</v>
      </c>
      <c r="AS559" s="1">
        <v>176</v>
      </c>
      <c r="AU559" s="1"/>
      <c r="AX559" s="124"/>
    </row>
    <row r="560" spans="1:50" ht="13" hidden="1" customHeight="1" outlineLevel="1">
      <c r="A560" s="56" t="s">
        <v>510</v>
      </c>
      <c r="B560" s="9" t="s">
        <v>563</v>
      </c>
      <c r="C560" s="1">
        <f t="shared" si="246"/>
        <v>5052</v>
      </c>
      <c r="D560" s="7">
        <f>IF(N560&gt;0, RANK(N560,(N560:P560,Q560:AE560)),0)</f>
        <v>1</v>
      </c>
      <c r="E560" s="7">
        <f>IF(O560&gt;0,RANK(O560,(N560:P560,Q560:AE560)),0)</f>
        <v>2</v>
      </c>
      <c r="F560" s="7">
        <f t="shared" si="247"/>
        <v>0</v>
      </c>
      <c r="G560" s="1">
        <f t="shared" si="248"/>
        <v>861</v>
      </c>
      <c r="H560" s="2">
        <f t="shared" si="256"/>
        <v>0.17042755344418054</v>
      </c>
      <c r="I560" s="8"/>
      <c r="J560" s="2">
        <f t="shared" si="249"/>
        <v>0.58491686460807601</v>
      </c>
      <c r="K560" s="2">
        <f t="shared" si="250"/>
        <v>0.41448931116389548</v>
      </c>
      <c r="L560" s="2">
        <f t="shared" si="251"/>
        <v>0</v>
      </c>
      <c r="M560" s="2">
        <f t="shared" si="252"/>
        <v>5.9382422802850554E-4</v>
      </c>
      <c r="N560" s="55">
        <v>2955</v>
      </c>
      <c r="O560" s="55">
        <v>2094</v>
      </c>
      <c r="X560" s="55">
        <v>3</v>
      </c>
      <c r="Y560" s="55">
        <v>0</v>
      </c>
      <c r="Z560" s="55"/>
      <c r="AA560" s="55"/>
      <c r="AB560" s="55"/>
      <c r="AG560" t="str">
        <f t="shared" si="257"/>
        <v>Belchertown</v>
      </c>
      <c r="AH560" t="s">
        <v>1997</v>
      </c>
      <c r="AI560">
        <v>2</v>
      </c>
      <c r="AK560">
        <v>2</v>
      </c>
      <c r="AL560" s="95">
        <v>25</v>
      </c>
      <c r="AM560" s="97">
        <v>15</v>
      </c>
      <c r="AN560" s="97">
        <v>10</v>
      </c>
      <c r="AO560" s="100">
        <v>4825</v>
      </c>
      <c r="AP560" s="100">
        <f t="shared" si="258"/>
        <v>25015</v>
      </c>
      <c r="AQ560" t="s">
        <v>298</v>
      </c>
      <c r="AR560">
        <f t="shared" si="255"/>
        <v>2504825</v>
      </c>
      <c r="AS560" s="1">
        <v>223</v>
      </c>
      <c r="AU560" s="1"/>
      <c r="AX560" s="124"/>
    </row>
    <row r="561" spans="1:50" ht="13" hidden="1" customHeight="1" outlineLevel="1">
      <c r="A561" s="56" t="s">
        <v>1270</v>
      </c>
      <c r="B561" s="9" t="s">
        <v>563</v>
      </c>
      <c r="C561" s="1">
        <f t="shared" si="246"/>
        <v>5409</v>
      </c>
      <c r="D561" s="7">
        <f>IF(N561&gt;0, RANK(N561,(N561:P561,Q561:AE561)),0)</f>
        <v>1</v>
      </c>
      <c r="E561" s="7">
        <f>IF(O561&gt;0,RANK(O561,(N561:P561,Q561:AE561)),0)</f>
        <v>2</v>
      </c>
      <c r="F561" s="7">
        <f t="shared" si="247"/>
        <v>0</v>
      </c>
      <c r="G561" s="1">
        <f t="shared" si="248"/>
        <v>11</v>
      </c>
      <c r="H561" s="2">
        <f t="shared" si="256"/>
        <v>2.0336476243298205E-3</v>
      </c>
      <c r="I561" s="8"/>
      <c r="J561" s="2">
        <f t="shared" si="249"/>
        <v>0.50027731558513588</v>
      </c>
      <c r="K561" s="2">
        <f t="shared" si="250"/>
        <v>0.49824366796080605</v>
      </c>
      <c r="L561" s="2">
        <f t="shared" si="251"/>
        <v>0</v>
      </c>
      <c r="M561" s="2">
        <f t="shared" si="252"/>
        <v>1.4790164540580686E-3</v>
      </c>
      <c r="N561" s="55">
        <v>2706</v>
      </c>
      <c r="O561" s="55">
        <v>2695</v>
      </c>
      <c r="X561" s="55">
        <v>8</v>
      </c>
      <c r="Y561" s="55">
        <v>0</v>
      </c>
      <c r="Z561" s="55"/>
      <c r="AA561" s="55"/>
      <c r="AB561" s="55"/>
      <c r="AG561" t="str">
        <f t="shared" si="257"/>
        <v>Bellingham</v>
      </c>
      <c r="AH561" t="s">
        <v>2318</v>
      </c>
      <c r="AK561">
        <v>2</v>
      </c>
      <c r="AL561" s="95">
        <v>25</v>
      </c>
      <c r="AM561" s="97">
        <v>21</v>
      </c>
      <c r="AN561" s="97">
        <v>10</v>
      </c>
      <c r="AO561" s="100">
        <v>4930</v>
      </c>
      <c r="AP561" s="100">
        <f t="shared" si="258"/>
        <v>25021</v>
      </c>
      <c r="AQ561" t="s">
        <v>298</v>
      </c>
      <c r="AR561">
        <f t="shared" si="255"/>
        <v>2504930</v>
      </c>
      <c r="AS561" s="1">
        <v>253</v>
      </c>
      <c r="AU561" s="1"/>
      <c r="AX561" s="124"/>
    </row>
    <row r="562" spans="1:50" ht="13" hidden="1" customHeight="1" outlineLevel="1">
      <c r="A562" s="56" t="s">
        <v>2152</v>
      </c>
      <c r="B562" s="9" t="s">
        <v>563</v>
      </c>
      <c r="C562" s="1">
        <f t="shared" si="246"/>
        <v>9962</v>
      </c>
      <c r="D562" s="7">
        <f>IF(N562&gt;0, RANK(N562,(N562:P562,Q562:AE562)),0)</f>
        <v>1</v>
      </c>
      <c r="E562" s="7">
        <f>IF(O562&gt;0,RANK(O562,(N562:P562,Q562:AE562)),0)</f>
        <v>2</v>
      </c>
      <c r="F562" s="7">
        <f t="shared" si="247"/>
        <v>0</v>
      </c>
      <c r="G562" s="1">
        <f t="shared" si="248"/>
        <v>4216</v>
      </c>
      <c r="H562" s="2">
        <f t="shared" si="256"/>
        <v>0.42320819112627989</v>
      </c>
      <c r="I562" s="8"/>
      <c r="J562" s="2">
        <f t="shared" si="249"/>
        <v>0.71090142541658297</v>
      </c>
      <c r="K562" s="2">
        <f t="shared" si="250"/>
        <v>0.28769323429030313</v>
      </c>
      <c r="L562" s="2">
        <f t="shared" si="251"/>
        <v>0</v>
      </c>
      <c r="M562" s="2">
        <f t="shared" si="252"/>
        <v>1.4053402931138992E-3</v>
      </c>
      <c r="N562" s="55">
        <v>7082</v>
      </c>
      <c r="O562" s="55">
        <v>2866</v>
      </c>
      <c r="X562" s="55">
        <v>14</v>
      </c>
      <c r="Y562" s="55">
        <v>0</v>
      </c>
      <c r="Z562" s="55"/>
      <c r="AA562" s="55"/>
      <c r="AB562" s="55"/>
      <c r="AG562" t="str">
        <f t="shared" si="257"/>
        <v>Belmont</v>
      </c>
      <c r="AH562" t="s">
        <v>1563</v>
      </c>
      <c r="AI562">
        <v>5</v>
      </c>
      <c r="AK562">
        <v>2</v>
      </c>
      <c r="AL562" s="95">
        <v>25</v>
      </c>
      <c r="AM562" s="97">
        <v>17</v>
      </c>
      <c r="AN562" s="97">
        <v>35</v>
      </c>
      <c r="AO562" s="100">
        <v>5070</v>
      </c>
      <c r="AP562" s="100">
        <f t="shared" si="258"/>
        <v>25017</v>
      </c>
      <c r="AQ562" t="s">
        <v>298</v>
      </c>
      <c r="AR562">
        <f t="shared" si="255"/>
        <v>2505070</v>
      </c>
      <c r="AS562" s="1">
        <v>383</v>
      </c>
      <c r="AU562" s="1"/>
      <c r="AX562" s="124"/>
    </row>
    <row r="563" spans="1:50" ht="13" hidden="1" customHeight="1" outlineLevel="1">
      <c r="A563" s="56" t="s">
        <v>1478</v>
      </c>
      <c r="B563" s="9" t="s">
        <v>563</v>
      </c>
      <c r="C563" s="1">
        <f t="shared" si="246"/>
        <v>2052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 t="shared" si="247"/>
        <v>0</v>
      </c>
      <c r="G563" s="1">
        <f t="shared" si="248"/>
        <v>63</v>
      </c>
      <c r="H563" s="2">
        <f t="shared" si="256"/>
        <v>3.0701754385964911E-2</v>
      </c>
      <c r="I563" s="8"/>
      <c r="J563" s="2">
        <f t="shared" si="249"/>
        <v>0.48343079922027288</v>
      </c>
      <c r="K563" s="2">
        <f t="shared" si="250"/>
        <v>0.51413255360623777</v>
      </c>
      <c r="L563" s="2">
        <f t="shared" si="251"/>
        <v>0</v>
      </c>
      <c r="M563" s="2">
        <f t="shared" si="252"/>
        <v>2.436647173489348E-3</v>
      </c>
      <c r="N563" s="55">
        <v>992</v>
      </c>
      <c r="O563" s="55">
        <v>1055</v>
      </c>
      <c r="X563" s="55">
        <v>5</v>
      </c>
      <c r="Y563" s="55">
        <v>0</v>
      </c>
      <c r="Z563" s="55"/>
      <c r="AA563" s="55"/>
      <c r="AB563" s="55"/>
      <c r="AG563" t="str">
        <f t="shared" si="257"/>
        <v>Berkley</v>
      </c>
      <c r="AH563" t="s">
        <v>1983</v>
      </c>
      <c r="AI563">
        <v>4</v>
      </c>
      <c r="AK563">
        <v>2</v>
      </c>
      <c r="AL563" s="95">
        <v>25</v>
      </c>
      <c r="AM563" s="97">
        <v>5</v>
      </c>
      <c r="AN563" s="97">
        <v>15</v>
      </c>
      <c r="AO563" s="100">
        <v>5280</v>
      </c>
      <c r="AP563" s="100">
        <f t="shared" si="258"/>
        <v>25005</v>
      </c>
      <c r="AQ563" t="s">
        <v>298</v>
      </c>
      <c r="AR563">
        <f t="shared" si="255"/>
        <v>2505280</v>
      </c>
      <c r="AS563" s="1">
        <v>81</v>
      </c>
      <c r="AU563" s="1"/>
      <c r="AX563" s="124"/>
    </row>
    <row r="564" spans="1:50" ht="13" hidden="1" customHeight="1" outlineLevel="1">
      <c r="A564" s="56" t="s">
        <v>1353</v>
      </c>
      <c r="B564" s="9" t="s">
        <v>563</v>
      </c>
      <c r="C564" s="1">
        <f t="shared" si="246"/>
        <v>1356</v>
      </c>
      <c r="D564" s="7">
        <f>IF(N564&gt;0, RANK(N564,(N564:P564,Q564:AE564)),0)</f>
        <v>1</v>
      </c>
      <c r="E564" s="7">
        <f>IF(O564&gt;0,RANK(O564,(N564:P564,Q564:AE564)),0)</f>
        <v>2</v>
      </c>
      <c r="F564" s="7">
        <f t="shared" si="247"/>
        <v>0</v>
      </c>
      <c r="G564" s="1">
        <f t="shared" si="248"/>
        <v>94</v>
      </c>
      <c r="H564" s="2">
        <f t="shared" si="256"/>
        <v>6.9321533923303841E-2</v>
      </c>
      <c r="I564" s="8"/>
      <c r="J564" s="2">
        <f t="shared" si="249"/>
        <v>0.53466076696165188</v>
      </c>
      <c r="K564" s="2">
        <f t="shared" si="250"/>
        <v>0.46533923303834807</v>
      </c>
      <c r="L564" s="2">
        <f t="shared" si="251"/>
        <v>0</v>
      </c>
      <c r="M564" s="2">
        <f t="shared" si="252"/>
        <v>5.5511151231257827E-17</v>
      </c>
      <c r="N564" s="55">
        <v>725</v>
      </c>
      <c r="O564" s="55">
        <v>631</v>
      </c>
      <c r="X564" s="55">
        <v>0</v>
      </c>
      <c r="Y564" s="55">
        <v>0</v>
      </c>
      <c r="Z564" s="55"/>
      <c r="AA564" s="55"/>
      <c r="AB564" s="55"/>
      <c r="AG564" t="str">
        <f t="shared" si="257"/>
        <v>Berlin</v>
      </c>
      <c r="AH564" s="9" t="s">
        <v>964</v>
      </c>
      <c r="AI564">
        <v>3</v>
      </c>
      <c r="AK564">
        <v>2</v>
      </c>
      <c r="AL564" s="95">
        <v>25</v>
      </c>
      <c r="AM564" s="97">
        <v>27</v>
      </c>
      <c r="AN564" s="97">
        <v>25</v>
      </c>
      <c r="AO564" s="100">
        <v>5490</v>
      </c>
      <c r="AP564" s="100">
        <f t="shared" si="258"/>
        <v>25027</v>
      </c>
      <c r="AQ564" t="s">
        <v>298</v>
      </c>
      <c r="AR564">
        <f t="shared" si="255"/>
        <v>2505490</v>
      </c>
      <c r="AS564" s="1">
        <v>55</v>
      </c>
      <c r="AU564" s="1"/>
      <c r="AX564" s="124"/>
    </row>
    <row r="565" spans="1:50" ht="13" hidden="1" customHeight="1" outlineLevel="1">
      <c r="A565" s="56" t="s">
        <v>509</v>
      </c>
      <c r="B565" s="9" t="s">
        <v>563</v>
      </c>
      <c r="C565" s="1">
        <f t="shared" si="246"/>
        <v>777</v>
      </c>
      <c r="D565" s="7">
        <f>IF(N565&gt;0, RANK(N565,(N565:P565,Q565:AE565)),0)</f>
        <v>1</v>
      </c>
      <c r="E565" s="7">
        <f>IF(O565&gt;0,RANK(O565,(N565:P565,Q565:AE565)),0)</f>
        <v>2</v>
      </c>
      <c r="F565" s="7">
        <f t="shared" si="247"/>
        <v>0</v>
      </c>
      <c r="G565" s="1">
        <f t="shared" si="248"/>
        <v>265</v>
      </c>
      <c r="H565" s="2">
        <f t="shared" si="256"/>
        <v>0.34105534105534108</v>
      </c>
      <c r="I565" s="8"/>
      <c r="J565" s="2">
        <f t="shared" si="249"/>
        <v>0.67052767052767048</v>
      </c>
      <c r="K565" s="2">
        <f t="shared" si="250"/>
        <v>0.32947232947232946</v>
      </c>
      <c r="L565" s="2">
        <f t="shared" si="251"/>
        <v>0</v>
      </c>
      <c r="M565" s="2">
        <f t="shared" si="252"/>
        <v>5.5511151231257827E-17</v>
      </c>
      <c r="N565" s="55">
        <v>521</v>
      </c>
      <c r="O565" s="55">
        <v>256</v>
      </c>
      <c r="X565" s="55">
        <v>0</v>
      </c>
      <c r="Y565" s="55">
        <v>0</v>
      </c>
      <c r="Z565" s="55"/>
      <c r="AA565" s="55"/>
      <c r="AB565" s="55"/>
      <c r="AG565" t="str">
        <f t="shared" si="257"/>
        <v>Bernardston</v>
      </c>
      <c r="AH565" t="s">
        <v>2389</v>
      </c>
      <c r="AI565">
        <v>1</v>
      </c>
      <c r="AK565">
        <v>2</v>
      </c>
      <c r="AL565" s="95">
        <v>25</v>
      </c>
      <c r="AM565" s="97">
        <v>11</v>
      </c>
      <c r="AN565" s="97">
        <v>10</v>
      </c>
      <c r="AO565" s="100">
        <v>5560</v>
      </c>
      <c r="AP565" s="100">
        <f t="shared" si="258"/>
        <v>25011</v>
      </c>
      <c r="AQ565" t="s">
        <v>298</v>
      </c>
      <c r="AR565">
        <f t="shared" si="255"/>
        <v>2505560</v>
      </c>
      <c r="AS565" s="1">
        <v>31</v>
      </c>
      <c r="AU565" s="1"/>
      <c r="AX565" s="124"/>
    </row>
    <row r="566" spans="1:50" ht="13" hidden="1" customHeight="1" outlineLevel="1">
      <c r="A566" s="56" t="s">
        <v>915</v>
      </c>
      <c r="B566" s="9" t="s">
        <v>563</v>
      </c>
      <c r="C566" s="1">
        <f t="shared" si="246"/>
        <v>14092</v>
      </c>
      <c r="D566" s="7">
        <f>IF(N566&gt;0, RANK(N566,(N566:P566,Q566:AE566)),0)</f>
        <v>1</v>
      </c>
      <c r="E566" s="7">
        <f>IF(O566&gt;0,RANK(O566,(N566:P566,Q566:AE566)),0)</f>
        <v>2</v>
      </c>
      <c r="F566" s="7">
        <f t="shared" si="247"/>
        <v>0</v>
      </c>
      <c r="G566" s="1">
        <f t="shared" si="248"/>
        <v>3307</v>
      </c>
      <c r="H566" s="2">
        <f t="shared" si="256"/>
        <v>0.23467215441385184</v>
      </c>
      <c r="I566" s="8"/>
      <c r="J566" s="2">
        <f t="shared" si="249"/>
        <v>0.6173005960828839</v>
      </c>
      <c r="K566" s="2">
        <f t="shared" si="250"/>
        <v>0.38262844166903209</v>
      </c>
      <c r="L566" s="2">
        <f t="shared" si="251"/>
        <v>0</v>
      </c>
      <c r="M566" s="2">
        <f t="shared" si="252"/>
        <v>7.096224808400553E-5</v>
      </c>
      <c r="N566" s="55">
        <v>8699</v>
      </c>
      <c r="O566" s="55">
        <v>5392</v>
      </c>
      <c r="X566" s="55">
        <v>1</v>
      </c>
      <c r="Y566" s="55">
        <v>0</v>
      </c>
      <c r="Z566" s="55"/>
      <c r="AA566" s="55"/>
      <c r="AB566" s="55"/>
      <c r="AG566" t="str">
        <f t="shared" si="257"/>
        <v>Beverly</v>
      </c>
      <c r="AH566" t="s">
        <v>2492</v>
      </c>
      <c r="AI566">
        <v>6</v>
      </c>
      <c r="AK566">
        <v>2</v>
      </c>
      <c r="AL566" s="95">
        <v>25</v>
      </c>
      <c r="AM566" s="97">
        <v>9</v>
      </c>
      <c r="AN566" s="97">
        <v>15</v>
      </c>
      <c r="AO566" s="100">
        <v>5595</v>
      </c>
      <c r="AP566" s="100">
        <f t="shared" si="258"/>
        <v>25009</v>
      </c>
      <c r="AQ566" t="s">
        <v>1943</v>
      </c>
      <c r="AR566">
        <f t="shared" si="255"/>
        <v>2505595</v>
      </c>
      <c r="AS566" s="1">
        <v>702</v>
      </c>
      <c r="AU566" s="1"/>
      <c r="AX566" s="124"/>
    </row>
    <row r="567" spans="1:50" ht="13" hidden="1" customHeight="1" outlineLevel="1">
      <c r="A567" s="56" t="s">
        <v>518</v>
      </c>
      <c r="B567" s="9" t="s">
        <v>563</v>
      </c>
      <c r="C567" s="1">
        <f t="shared" si="246"/>
        <v>13721</v>
      </c>
      <c r="D567" s="7">
        <f>IF(N567&gt;0, RANK(N567,(N567:P567,Q567:AE567)),0)</f>
        <v>1</v>
      </c>
      <c r="E567" s="7">
        <f>IF(O567&gt;0,RANK(O567,(N567:P567,Q567:AE567)),0)</f>
        <v>2</v>
      </c>
      <c r="F567" s="7">
        <f t="shared" si="247"/>
        <v>0</v>
      </c>
      <c r="G567" s="1">
        <f t="shared" si="248"/>
        <v>677</v>
      </c>
      <c r="H567" s="2">
        <f t="shared" si="256"/>
        <v>4.9340427082574155E-2</v>
      </c>
      <c r="I567" s="8"/>
      <c r="J567" s="2">
        <f t="shared" si="249"/>
        <v>0.52401428467312883</v>
      </c>
      <c r="K567" s="2">
        <f t="shared" si="250"/>
        <v>0.47467385759055464</v>
      </c>
      <c r="L567" s="2">
        <f t="shared" si="251"/>
        <v>0</v>
      </c>
      <c r="M567" s="2">
        <f t="shared" si="252"/>
        <v>1.3118577363165351E-3</v>
      </c>
      <c r="N567" s="55">
        <v>7190</v>
      </c>
      <c r="O567" s="55">
        <v>6513</v>
      </c>
      <c r="X567" s="55">
        <v>18</v>
      </c>
      <c r="Y567" s="55">
        <v>0</v>
      </c>
      <c r="Z567" s="55"/>
      <c r="AA567" s="55"/>
      <c r="AB567" s="55"/>
      <c r="AG567" t="str">
        <f t="shared" si="257"/>
        <v>Billerica</v>
      </c>
      <c r="AH567" t="s">
        <v>1563</v>
      </c>
      <c r="AI567">
        <v>6</v>
      </c>
      <c r="AK567">
        <v>2</v>
      </c>
      <c r="AL567" s="95">
        <v>25</v>
      </c>
      <c r="AM567" s="97">
        <v>17</v>
      </c>
      <c r="AN567" s="97">
        <v>40</v>
      </c>
      <c r="AO567" s="100">
        <v>5805</v>
      </c>
      <c r="AP567" s="100">
        <f t="shared" si="258"/>
        <v>25017</v>
      </c>
      <c r="AQ567" t="s">
        <v>298</v>
      </c>
      <c r="AR567">
        <f t="shared" si="255"/>
        <v>2505805</v>
      </c>
      <c r="AS567" s="1">
        <v>513</v>
      </c>
      <c r="AU567" s="1"/>
      <c r="AX567" s="124"/>
    </row>
    <row r="568" spans="1:50" ht="13" hidden="1" customHeight="1" outlineLevel="1">
      <c r="A568" s="56" t="s">
        <v>2503</v>
      </c>
      <c r="B568" s="9" t="s">
        <v>563</v>
      </c>
      <c r="C568" s="1">
        <f t="shared" si="246"/>
        <v>2796</v>
      </c>
      <c r="D568" s="7">
        <f>IF(N568&gt;0, RANK(N568,(N568:P568,Q568:AE568)),0)</f>
        <v>1</v>
      </c>
      <c r="E568" s="7">
        <f>IF(O568&gt;0,RANK(O568,(N568:P568,Q568:AE568)),0)</f>
        <v>2</v>
      </c>
      <c r="F568" s="7">
        <f t="shared" si="247"/>
        <v>0</v>
      </c>
      <c r="G568" s="1">
        <f t="shared" si="248"/>
        <v>42</v>
      </c>
      <c r="H568" s="2">
        <f t="shared" si="256"/>
        <v>1.5021459227467811E-2</v>
      </c>
      <c r="I568" s="8"/>
      <c r="J568" s="2">
        <f t="shared" si="249"/>
        <v>0.50751072961373389</v>
      </c>
      <c r="K568" s="2">
        <f t="shared" si="250"/>
        <v>0.49248927038626611</v>
      </c>
      <c r="L568" s="2">
        <f t="shared" si="251"/>
        <v>0</v>
      </c>
      <c r="M568" s="2">
        <f t="shared" si="252"/>
        <v>0</v>
      </c>
      <c r="N568" s="55">
        <v>1419</v>
      </c>
      <c r="O568" s="55">
        <v>1377</v>
      </c>
      <c r="X568" s="55">
        <v>0</v>
      </c>
      <c r="Y568" s="55">
        <v>0</v>
      </c>
      <c r="Z568" s="55"/>
      <c r="AA568" s="55"/>
      <c r="AB568" s="55"/>
      <c r="AG568" t="str">
        <f t="shared" si="257"/>
        <v>Blackstone</v>
      </c>
      <c r="AH568" s="9" t="s">
        <v>964</v>
      </c>
      <c r="AI568">
        <v>2</v>
      </c>
      <c r="AK568">
        <v>2</v>
      </c>
      <c r="AL568" s="95">
        <v>25</v>
      </c>
      <c r="AM568" s="97">
        <v>27</v>
      </c>
      <c r="AN568" s="97">
        <v>30</v>
      </c>
      <c r="AO568" s="100">
        <v>6015</v>
      </c>
      <c r="AP568" s="100">
        <f t="shared" si="258"/>
        <v>25027</v>
      </c>
      <c r="AQ568" t="s">
        <v>298</v>
      </c>
      <c r="AR568">
        <f t="shared" si="255"/>
        <v>2506015</v>
      </c>
      <c r="AS568" s="1">
        <v>117</v>
      </c>
      <c r="AU568" s="1"/>
      <c r="AX568" s="124"/>
    </row>
    <row r="569" spans="1:50" ht="13" hidden="1" customHeight="1" outlineLevel="1">
      <c r="A569" s="56" t="s">
        <v>884</v>
      </c>
      <c r="B569" s="9" t="s">
        <v>563</v>
      </c>
      <c r="C569" s="1">
        <f t="shared" si="246"/>
        <v>496</v>
      </c>
      <c r="D569" s="7">
        <f>IF(N569&gt;0, RANK(N569,(N569:P569,Q569:AE569)),0)</f>
        <v>2</v>
      </c>
      <c r="E569" s="7">
        <f>IF(O569&gt;0,RANK(O569,(N569:P569,Q569:AE569)),0)</f>
        <v>1</v>
      </c>
      <c r="F569" s="7">
        <f t="shared" si="247"/>
        <v>0</v>
      </c>
      <c r="G569" s="1">
        <f t="shared" si="248"/>
        <v>48</v>
      </c>
      <c r="H569" s="2">
        <f t="shared" si="256"/>
        <v>9.6774193548387094E-2</v>
      </c>
      <c r="I569" s="8"/>
      <c r="J569" s="2">
        <f t="shared" si="249"/>
        <v>0.45161290322580644</v>
      </c>
      <c r="K569" s="2">
        <f t="shared" si="250"/>
        <v>0.54838709677419351</v>
      </c>
      <c r="L569" s="2">
        <f t="shared" si="251"/>
        <v>0</v>
      </c>
      <c r="M569" s="2">
        <f t="shared" si="252"/>
        <v>0</v>
      </c>
      <c r="N569" s="55">
        <v>224</v>
      </c>
      <c r="O569" s="55">
        <v>272</v>
      </c>
      <c r="X569" s="55">
        <v>0</v>
      </c>
      <c r="Y569" s="55">
        <v>0</v>
      </c>
      <c r="Z569" s="55"/>
      <c r="AA569" s="55"/>
      <c r="AB569" s="55"/>
      <c r="AG569" t="str">
        <f t="shared" si="257"/>
        <v>Blandford</v>
      </c>
      <c r="AH569" t="s">
        <v>129</v>
      </c>
      <c r="AI569">
        <v>1</v>
      </c>
      <c r="AK569">
        <v>2</v>
      </c>
      <c r="AL569" s="95">
        <v>25</v>
      </c>
      <c r="AM569" s="97">
        <v>13</v>
      </c>
      <c r="AN569" s="97">
        <v>10</v>
      </c>
      <c r="AO569" s="100">
        <v>6085</v>
      </c>
      <c r="AP569" s="100">
        <f t="shared" si="258"/>
        <v>25013</v>
      </c>
      <c r="AQ569" t="s">
        <v>298</v>
      </c>
      <c r="AR569">
        <f t="shared" si="255"/>
        <v>2506085</v>
      </c>
      <c r="AS569" s="1">
        <v>19</v>
      </c>
      <c r="AU569" s="1"/>
      <c r="AX569" s="124"/>
    </row>
    <row r="570" spans="1:50" ht="13" hidden="1" customHeight="1" outlineLevel="1">
      <c r="A570" s="56" t="s">
        <v>1748</v>
      </c>
      <c r="B570" s="9" t="s">
        <v>563</v>
      </c>
      <c r="C570" s="1">
        <f t="shared" si="246"/>
        <v>2229</v>
      </c>
      <c r="D570" s="7">
        <f>IF(N570&gt;0, RANK(N570,(N570:P570,Q570:AE570)),0)</f>
        <v>1</v>
      </c>
      <c r="E570" s="7">
        <f>IF(O570&gt;0,RANK(O570,(N570:P570,Q570:AE570)),0)</f>
        <v>2</v>
      </c>
      <c r="F570" s="7">
        <f t="shared" si="247"/>
        <v>0</v>
      </c>
      <c r="G570" s="1">
        <f t="shared" si="248"/>
        <v>109</v>
      </c>
      <c r="H570" s="2">
        <f t="shared" si="256"/>
        <v>4.8900852400179454E-2</v>
      </c>
      <c r="I570" s="8"/>
      <c r="J570" s="2">
        <f t="shared" si="249"/>
        <v>0.5240017945266936</v>
      </c>
      <c r="K570" s="2">
        <f t="shared" si="250"/>
        <v>0.47510094212651416</v>
      </c>
      <c r="L570" s="2">
        <f t="shared" si="251"/>
        <v>0</v>
      </c>
      <c r="M570" s="2">
        <f t="shared" si="252"/>
        <v>8.9726334679224307E-4</v>
      </c>
      <c r="N570" s="55">
        <v>1168</v>
      </c>
      <c r="O570" s="55">
        <v>1059</v>
      </c>
      <c r="X570" s="55">
        <v>2</v>
      </c>
      <c r="Y570" s="55">
        <v>0</v>
      </c>
      <c r="Z570" s="55"/>
      <c r="AA570" s="55"/>
      <c r="AB570" s="55"/>
      <c r="AG570" t="str">
        <f t="shared" si="257"/>
        <v>Bolton</v>
      </c>
      <c r="AH570" s="9" t="s">
        <v>964</v>
      </c>
      <c r="AI570">
        <v>3</v>
      </c>
      <c r="AK570">
        <v>2</v>
      </c>
      <c r="AL570" s="95">
        <v>25</v>
      </c>
      <c r="AM570" s="97">
        <v>27</v>
      </c>
      <c r="AN570" s="97">
        <v>35</v>
      </c>
      <c r="AO570" s="100">
        <v>6365</v>
      </c>
      <c r="AP570" s="100">
        <f t="shared" si="258"/>
        <v>25027</v>
      </c>
      <c r="AQ570" t="s">
        <v>298</v>
      </c>
      <c r="AR570">
        <f t="shared" si="255"/>
        <v>2506365</v>
      </c>
      <c r="AS570" s="1">
        <v>65</v>
      </c>
      <c r="AU570" s="1"/>
      <c r="AX570" s="124"/>
    </row>
    <row r="571" spans="1:50" ht="13" hidden="1" customHeight="1" outlineLevel="1">
      <c r="A571" s="56" t="s">
        <v>1283</v>
      </c>
      <c r="B571" s="9" t="s">
        <v>563</v>
      </c>
      <c r="C571" s="1">
        <f t="shared" si="246"/>
        <v>147791</v>
      </c>
      <c r="D571" s="7">
        <f>IF(N571&gt;0, RANK(N571,(N571:P571,Q571:AE571)),0)</f>
        <v>1</v>
      </c>
      <c r="E571" s="7">
        <f>IF(O571&gt;0,RANK(O571,(N571:P571,Q571:AE571)),0)</f>
        <v>2</v>
      </c>
      <c r="F571" s="7">
        <f t="shared" si="247"/>
        <v>0</v>
      </c>
      <c r="G571" s="1">
        <f t="shared" si="248"/>
        <v>91007</v>
      </c>
      <c r="H571" s="2">
        <f t="shared" si="256"/>
        <v>0.61578174584379297</v>
      </c>
      <c r="I571" s="8"/>
      <c r="J571" s="2">
        <f t="shared" si="249"/>
        <v>0.80617222970275593</v>
      </c>
      <c r="K571" s="2">
        <f t="shared" si="250"/>
        <v>0.19039048385896298</v>
      </c>
      <c r="L571" s="2">
        <f t="shared" si="251"/>
        <v>0</v>
      </c>
      <c r="M571" s="2">
        <f t="shared" si="252"/>
        <v>3.4372864382810897E-3</v>
      </c>
      <c r="N571" s="55">
        <v>119145</v>
      </c>
      <c r="O571" s="55">
        <v>28138</v>
      </c>
      <c r="X571" s="55">
        <v>508</v>
      </c>
      <c r="Y571" s="55">
        <v>0</v>
      </c>
      <c r="Z571" s="55"/>
      <c r="AA571" s="55"/>
      <c r="AB571" s="55"/>
      <c r="AG571" t="str">
        <f t="shared" si="257"/>
        <v>Boston</v>
      </c>
      <c r="AH571" t="s">
        <v>57</v>
      </c>
      <c r="AK571">
        <v>2</v>
      </c>
      <c r="AL571" s="95">
        <v>25</v>
      </c>
      <c r="AM571" s="97">
        <v>25</v>
      </c>
      <c r="AN571" s="97">
        <v>5</v>
      </c>
      <c r="AO571" s="100">
        <v>7000</v>
      </c>
      <c r="AP571" s="100">
        <f t="shared" si="258"/>
        <v>25025</v>
      </c>
      <c r="AQ571" t="s">
        <v>1943</v>
      </c>
      <c r="AR571">
        <f t="shared" si="255"/>
        <v>2507000</v>
      </c>
      <c r="AS571" s="1">
        <v>13324</v>
      </c>
      <c r="AU571" s="1"/>
      <c r="AX571" s="124"/>
    </row>
    <row r="572" spans="1:50" ht="13" hidden="1" customHeight="1" outlineLevel="1">
      <c r="A572" s="56" t="s">
        <v>1061</v>
      </c>
      <c r="B572" s="9" t="s">
        <v>563</v>
      </c>
      <c r="C572" s="1">
        <f t="shared" si="246"/>
        <v>7320</v>
      </c>
      <c r="D572" s="7">
        <f>IF(N572&gt;0, RANK(N572,(N572:P572,Q572:AE572)),0)</f>
        <v>2</v>
      </c>
      <c r="E572" s="7">
        <f>IF(O572&gt;0,RANK(O572,(N572:P572,Q572:AE572)),0)</f>
        <v>1</v>
      </c>
      <c r="F572" s="7">
        <f t="shared" si="247"/>
        <v>0</v>
      </c>
      <c r="G572" s="1">
        <f t="shared" si="248"/>
        <v>405</v>
      </c>
      <c r="H572" s="2">
        <f t="shared" si="256"/>
        <v>5.5327868852459015E-2</v>
      </c>
      <c r="I572" s="8"/>
      <c r="J572" s="2">
        <f t="shared" si="249"/>
        <v>0.47185792349726774</v>
      </c>
      <c r="K572" s="2">
        <f t="shared" si="250"/>
        <v>0.52718579234972673</v>
      </c>
      <c r="L572" s="2">
        <f t="shared" si="251"/>
        <v>0</v>
      </c>
      <c r="M572" s="2">
        <f t="shared" si="252"/>
        <v>9.562841530055266E-4</v>
      </c>
      <c r="N572" s="55">
        <v>3454</v>
      </c>
      <c r="O572" s="55">
        <v>3859</v>
      </c>
      <c r="X572" s="55">
        <v>7</v>
      </c>
      <c r="Y572" s="55">
        <v>0</v>
      </c>
      <c r="Z572" s="55"/>
      <c r="AA572" s="55"/>
      <c r="AB572" s="55"/>
      <c r="AG572" t="str">
        <f t="shared" si="257"/>
        <v>Bourne</v>
      </c>
      <c r="AH572" t="s">
        <v>42</v>
      </c>
      <c r="AI572">
        <v>9</v>
      </c>
      <c r="AK572">
        <v>2</v>
      </c>
      <c r="AL572" s="95">
        <v>25</v>
      </c>
      <c r="AM572" s="97">
        <v>1</v>
      </c>
      <c r="AN572" s="97">
        <v>10</v>
      </c>
      <c r="AO572" s="100">
        <v>7175</v>
      </c>
      <c r="AP572" s="100">
        <f t="shared" si="258"/>
        <v>25001</v>
      </c>
      <c r="AQ572" t="s">
        <v>298</v>
      </c>
      <c r="AR572">
        <f t="shared" si="255"/>
        <v>2507175</v>
      </c>
      <c r="AS572" s="1">
        <v>228</v>
      </c>
      <c r="AU572" s="1"/>
      <c r="AX572" s="124"/>
    </row>
    <row r="573" spans="1:50" ht="13" hidden="1" customHeight="1" outlineLevel="1">
      <c r="A573" s="56" t="s">
        <v>1062</v>
      </c>
      <c r="B573" s="9" t="s">
        <v>563</v>
      </c>
      <c r="C573" s="1">
        <f t="shared" si="246"/>
        <v>2042</v>
      </c>
      <c r="D573" s="7">
        <f>IF(N573&gt;0, RANK(N573,(N573:P573,Q573:AE573)),0)</f>
        <v>1</v>
      </c>
      <c r="E573" s="7">
        <f>IF(O573&gt;0,RANK(O573,(N573:P573,Q573:AE573)),0)</f>
        <v>2</v>
      </c>
      <c r="F573" s="7">
        <f t="shared" si="247"/>
        <v>0</v>
      </c>
      <c r="G573" s="1">
        <f t="shared" si="248"/>
        <v>443</v>
      </c>
      <c r="H573" s="2">
        <f t="shared" si="256"/>
        <v>0.21694417238001959</v>
      </c>
      <c r="I573" s="8"/>
      <c r="J573" s="2">
        <f t="shared" si="249"/>
        <v>0.60822722820763953</v>
      </c>
      <c r="K573" s="2">
        <f t="shared" si="250"/>
        <v>0.39128305582761996</v>
      </c>
      <c r="L573" s="2">
        <f t="shared" si="251"/>
        <v>0</v>
      </c>
      <c r="M573" s="2">
        <f t="shared" si="252"/>
        <v>4.8971596474051138E-4</v>
      </c>
      <c r="N573" s="55">
        <v>1242</v>
      </c>
      <c r="O573" s="55">
        <v>799</v>
      </c>
      <c r="X573" s="55">
        <v>1</v>
      </c>
      <c r="Y573" s="55">
        <v>0</v>
      </c>
      <c r="Z573" s="55"/>
      <c r="AA573" s="55"/>
      <c r="AB573" s="55"/>
      <c r="AG573" t="str">
        <f t="shared" si="257"/>
        <v>Boxborough</v>
      </c>
      <c r="AH573" t="s">
        <v>1563</v>
      </c>
      <c r="AI573">
        <v>3</v>
      </c>
      <c r="AK573">
        <v>2</v>
      </c>
      <c r="AL573" s="95">
        <v>25</v>
      </c>
      <c r="AM573" s="97">
        <v>17</v>
      </c>
      <c r="AN573" s="97">
        <v>45</v>
      </c>
      <c r="AO573" s="100">
        <v>7350</v>
      </c>
      <c r="AP573" s="100">
        <f t="shared" si="258"/>
        <v>25017</v>
      </c>
      <c r="AQ573" t="s">
        <v>298</v>
      </c>
      <c r="AR573">
        <f t="shared" si="255"/>
        <v>2507350</v>
      </c>
      <c r="AS573" s="1">
        <v>60</v>
      </c>
      <c r="AU573" s="1"/>
      <c r="AX573" s="124"/>
    </row>
    <row r="574" spans="1:50" ht="13" hidden="1" customHeight="1" outlineLevel="1">
      <c r="A574" s="56" t="s">
        <v>848</v>
      </c>
      <c r="B574" s="9" t="s">
        <v>563</v>
      </c>
      <c r="C574" s="1">
        <f t="shared" si="246"/>
        <v>3577</v>
      </c>
      <c r="D574" s="7">
        <f>IF(N574&gt;0, RANK(N574,(N574:P574,Q574:AE574)),0)</f>
        <v>2</v>
      </c>
      <c r="E574" s="7">
        <f>IF(O574&gt;0,RANK(O574,(N574:P574,Q574:AE574)),0)</f>
        <v>1</v>
      </c>
      <c r="F574" s="7">
        <f t="shared" si="247"/>
        <v>0</v>
      </c>
      <c r="G574" s="1">
        <f t="shared" si="248"/>
        <v>598</v>
      </c>
      <c r="H574" s="2">
        <f t="shared" si="256"/>
        <v>0.1671792004473022</v>
      </c>
      <c r="I574" s="8"/>
      <c r="J574" s="2">
        <f t="shared" si="249"/>
        <v>0.41599105395582892</v>
      </c>
      <c r="K574" s="2">
        <f t="shared" si="250"/>
        <v>0.58317025440313108</v>
      </c>
      <c r="L574" s="2">
        <f t="shared" si="251"/>
        <v>0</v>
      </c>
      <c r="M574" s="2">
        <f t="shared" si="252"/>
        <v>8.3869164104000138E-4</v>
      </c>
      <c r="N574" s="55">
        <v>1488</v>
      </c>
      <c r="O574" s="55">
        <v>2086</v>
      </c>
      <c r="X574" s="55">
        <v>3</v>
      </c>
      <c r="Y574" s="55">
        <v>0</v>
      </c>
      <c r="Z574" s="55"/>
      <c r="AA574" s="55"/>
      <c r="AB574" s="55"/>
      <c r="AG574" t="str">
        <f t="shared" si="257"/>
        <v>Boxford</v>
      </c>
      <c r="AH574" t="s">
        <v>2492</v>
      </c>
      <c r="AI574">
        <v>6</v>
      </c>
      <c r="AK574">
        <v>2</v>
      </c>
      <c r="AL574" s="95">
        <v>25</v>
      </c>
      <c r="AM574" s="97">
        <v>9</v>
      </c>
      <c r="AN574" s="97">
        <v>20</v>
      </c>
      <c r="AO574" s="100">
        <v>7420</v>
      </c>
      <c r="AP574" s="100">
        <f t="shared" si="258"/>
        <v>25009</v>
      </c>
      <c r="AQ574" t="s">
        <v>298</v>
      </c>
      <c r="AR574">
        <f t="shared" si="255"/>
        <v>2507420</v>
      </c>
      <c r="AS574" s="1">
        <v>118</v>
      </c>
      <c r="AU574" s="1"/>
      <c r="AX574" s="124"/>
    </row>
    <row r="575" spans="1:50" ht="13" hidden="1" customHeight="1" outlineLevel="1">
      <c r="A575" s="56" t="s">
        <v>2100</v>
      </c>
      <c r="B575" s="9" t="s">
        <v>563</v>
      </c>
      <c r="C575" s="1">
        <f t="shared" si="246"/>
        <v>2007</v>
      </c>
      <c r="D575" s="7">
        <f>IF(N575&gt;0, RANK(N575,(N575:P575,Q575:AE575)),0)</f>
        <v>2</v>
      </c>
      <c r="E575" s="7">
        <f>IF(O575&gt;0,RANK(O575,(N575:P575,Q575:AE575)),0)</f>
        <v>1</v>
      </c>
      <c r="F575" s="7">
        <f t="shared" si="247"/>
        <v>0</v>
      </c>
      <c r="G575" s="1">
        <f t="shared" si="248"/>
        <v>66</v>
      </c>
      <c r="H575" s="2">
        <f t="shared" si="256"/>
        <v>3.2884902840059793E-2</v>
      </c>
      <c r="I575" s="8"/>
      <c r="J575" s="2">
        <f t="shared" si="249"/>
        <v>0.48281016442451419</v>
      </c>
      <c r="K575" s="2">
        <f t="shared" si="250"/>
        <v>0.51569506726457404</v>
      </c>
      <c r="L575" s="2">
        <f t="shared" si="251"/>
        <v>0</v>
      </c>
      <c r="M575" s="2">
        <f t="shared" si="252"/>
        <v>1.494768310911776E-3</v>
      </c>
      <c r="N575" s="55">
        <v>969</v>
      </c>
      <c r="O575" s="55">
        <v>1035</v>
      </c>
      <c r="X575" s="55">
        <v>3</v>
      </c>
      <c r="Y575" s="55">
        <v>0</v>
      </c>
      <c r="Z575" s="55"/>
      <c r="AA575" s="55"/>
      <c r="AB575" s="55"/>
      <c r="AG575" t="str">
        <f t="shared" si="257"/>
        <v>Boylston</v>
      </c>
      <c r="AH575" s="9" t="s">
        <v>964</v>
      </c>
      <c r="AI575">
        <v>2</v>
      </c>
      <c r="AK575">
        <v>2</v>
      </c>
      <c r="AL575" s="95">
        <v>25</v>
      </c>
      <c r="AM575" s="97">
        <v>27</v>
      </c>
      <c r="AN575" s="97">
        <v>40</v>
      </c>
      <c r="AO575" s="100">
        <v>7525</v>
      </c>
      <c r="AP575" s="100">
        <f t="shared" si="258"/>
        <v>25027</v>
      </c>
      <c r="AQ575" t="s">
        <v>298</v>
      </c>
      <c r="AR575">
        <f t="shared" si="255"/>
        <v>2507525</v>
      </c>
      <c r="AS575" s="1">
        <v>68</v>
      </c>
      <c r="AU575" s="1"/>
      <c r="AX575" s="124"/>
    </row>
    <row r="576" spans="1:50" ht="13" hidden="1" customHeight="1" outlineLevel="1">
      <c r="A576" s="56" t="s">
        <v>2155</v>
      </c>
      <c r="B576" s="9" t="s">
        <v>563</v>
      </c>
      <c r="C576" s="1">
        <f t="shared" si="246"/>
        <v>13608</v>
      </c>
      <c r="D576" s="7">
        <f>IF(N576&gt;0, RANK(N576,(N576:P576,Q576:AE576)),0)</f>
        <v>1</v>
      </c>
      <c r="E576" s="7">
        <f>IF(O576&gt;0,RANK(O576,(N576:P576,Q576:AE576)),0)</f>
        <v>2</v>
      </c>
      <c r="F576" s="7">
        <f t="shared" si="247"/>
        <v>0</v>
      </c>
      <c r="G576" s="1">
        <f t="shared" si="248"/>
        <v>1764</v>
      </c>
      <c r="H576" s="2">
        <f t="shared" si="256"/>
        <v>0.12962962962962962</v>
      </c>
      <c r="I576" s="8"/>
      <c r="J576" s="2">
        <f t="shared" si="249"/>
        <v>0.56393298059964725</v>
      </c>
      <c r="K576" s="2">
        <f t="shared" si="250"/>
        <v>0.43430335097001765</v>
      </c>
      <c r="L576" s="2">
        <f t="shared" si="251"/>
        <v>0</v>
      </c>
      <c r="M576" s="2">
        <f t="shared" si="252"/>
        <v>1.7636684303350969E-3</v>
      </c>
      <c r="N576" s="55">
        <v>7674</v>
      </c>
      <c r="O576" s="55">
        <v>5910</v>
      </c>
      <c r="X576" s="55">
        <v>19</v>
      </c>
      <c r="Y576" s="55">
        <v>5</v>
      </c>
      <c r="Z576" s="55"/>
      <c r="AA576" s="55"/>
      <c r="AB576" s="55"/>
      <c r="AG576" t="str">
        <f t="shared" si="257"/>
        <v>Braintree</v>
      </c>
      <c r="AH576" t="s">
        <v>2318</v>
      </c>
      <c r="AI576">
        <v>8</v>
      </c>
      <c r="AK576">
        <v>2</v>
      </c>
      <c r="AL576" s="95">
        <v>25</v>
      </c>
      <c r="AM576" s="97">
        <v>21</v>
      </c>
      <c r="AN576" s="97">
        <v>15</v>
      </c>
      <c r="AO576" s="100">
        <v>7665</v>
      </c>
      <c r="AP576" s="100">
        <f t="shared" si="258"/>
        <v>25021</v>
      </c>
      <c r="AQ576" t="s">
        <v>298</v>
      </c>
      <c r="AR576">
        <f t="shared" si="255"/>
        <v>2507665</v>
      </c>
      <c r="AS576" s="1">
        <v>809</v>
      </c>
      <c r="AU576" s="1"/>
      <c r="AX576" s="124"/>
    </row>
    <row r="577" spans="1:50" ht="13" hidden="1" customHeight="1" outlineLevel="1">
      <c r="A577" s="56" t="s">
        <v>1970</v>
      </c>
      <c r="B577" s="9" t="s">
        <v>563</v>
      </c>
      <c r="C577" s="1">
        <f t="shared" si="246"/>
        <v>4811</v>
      </c>
      <c r="D577" s="7">
        <f>IF(N577&gt;0, RANK(N577,(N577:P577,Q577:AE577)),0)</f>
        <v>1</v>
      </c>
      <c r="E577" s="7">
        <f>IF(O577&gt;0,RANK(O577,(N577:P577,Q577:AE577)),0)</f>
        <v>2</v>
      </c>
      <c r="F577" s="7">
        <f t="shared" si="247"/>
        <v>0</v>
      </c>
      <c r="G577" s="1">
        <f t="shared" si="248"/>
        <v>576</v>
      </c>
      <c r="H577" s="2">
        <f t="shared" si="256"/>
        <v>0.11972562876740803</v>
      </c>
      <c r="I577" s="8"/>
      <c r="J577" s="2">
        <f t="shared" si="249"/>
        <v>0.55955102889212227</v>
      </c>
      <c r="K577" s="2">
        <f t="shared" si="250"/>
        <v>0.43982540012471422</v>
      </c>
      <c r="L577" s="2">
        <f t="shared" si="251"/>
        <v>0</v>
      </c>
      <c r="M577" s="2">
        <f t="shared" si="252"/>
        <v>6.2357098316351278E-4</v>
      </c>
      <c r="N577" s="55">
        <v>2692</v>
      </c>
      <c r="O577" s="55">
        <v>2116</v>
      </c>
      <c r="X577" s="55">
        <v>3</v>
      </c>
      <c r="Y577" s="55">
        <v>0</v>
      </c>
      <c r="Z577" s="55"/>
      <c r="AA577" s="55"/>
      <c r="AB577" s="55"/>
      <c r="AG577" t="str">
        <f t="shared" si="257"/>
        <v>Brewster</v>
      </c>
      <c r="AH577" t="s">
        <v>42</v>
      </c>
      <c r="AI577">
        <v>9</v>
      </c>
      <c r="AK577">
        <v>2</v>
      </c>
      <c r="AL577" s="95">
        <v>25</v>
      </c>
      <c r="AM577" s="97">
        <v>1</v>
      </c>
      <c r="AN577" s="97">
        <v>15</v>
      </c>
      <c r="AO577" s="100">
        <v>7980</v>
      </c>
      <c r="AP577" s="100">
        <f t="shared" si="258"/>
        <v>25001</v>
      </c>
      <c r="AQ577" t="s">
        <v>298</v>
      </c>
      <c r="AR577">
        <f t="shared" si="255"/>
        <v>2507980</v>
      </c>
      <c r="AS577" s="1">
        <v>135</v>
      </c>
      <c r="AU577" s="1"/>
      <c r="AX577" s="124"/>
    </row>
    <row r="578" spans="1:50" ht="13" hidden="1" customHeight="1" outlineLevel="1">
      <c r="A578" s="56" t="s">
        <v>2110</v>
      </c>
      <c r="B578" s="9" t="s">
        <v>563</v>
      </c>
      <c r="C578" s="1">
        <f t="shared" si="246"/>
        <v>7920</v>
      </c>
      <c r="D578" s="7">
        <f>IF(N578&gt;0, RANK(N578,(N578:P578,Q578:AE578)),0)</f>
        <v>1</v>
      </c>
      <c r="E578" s="7">
        <f>IF(O578&gt;0,RANK(O578,(N578:P578,Q578:AE578)),0)</f>
        <v>2</v>
      </c>
      <c r="F578" s="7">
        <f t="shared" si="247"/>
        <v>0</v>
      </c>
      <c r="G578" s="1">
        <f t="shared" si="248"/>
        <v>105</v>
      </c>
      <c r="H578" s="2">
        <f t="shared" si="256"/>
        <v>1.3257575757575758E-2</v>
      </c>
      <c r="I578" s="8"/>
      <c r="J578" s="2">
        <f t="shared" si="249"/>
        <v>0.5060606060606061</v>
      </c>
      <c r="K578" s="2">
        <f t="shared" si="250"/>
        <v>0.4928030303030303</v>
      </c>
      <c r="L578" s="2">
        <f t="shared" si="251"/>
        <v>0</v>
      </c>
      <c r="M578" s="2">
        <f t="shared" si="252"/>
        <v>1.136363636363602E-3</v>
      </c>
      <c r="N578" s="55">
        <v>4008</v>
      </c>
      <c r="O578" s="55">
        <v>3903</v>
      </c>
      <c r="X578" s="55">
        <v>9</v>
      </c>
      <c r="Y578" s="55">
        <v>0</v>
      </c>
      <c r="Z578" s="55"/>
      <c r="AA578" s="55"/>
      <c r="AB578" s="55"/>
      <c r="AG578" t="str">
        <f t="shared" si="257"/>
        <v>Bridgewater</v>
      </c>
      <c r="AH578" t="s">
        <v>534</v>
      </c>
      <c r="AI578">
        <v>8</v>
      </c>
      <c r="AK578">
        <v>2</v>
      </c>
      <c r="AL578" s="95">
        <v>25</v>
      </c>
      <c r="AM578" s="97">
        <v>23</v>
      </c>
      <c r="AN578" s="97">
        <v>10</v>
      </c>
      <c r="AO578" s="100">
        <v>8085</v>
      </c>
      <c r="AP578" s="100">
        <f t="shared" si="258"/>
        <v>25023</v>
      </c>
      <c r="AQ578" t="s">
        <v>298</v>
      </c>
      <c r="AR578">
        <f t="shared" si="255"/>
        <v>2508085</v>
      </c>
      <c r="AS578" s="1">
        <v>418</v>
      </c>
      <c r="AU578" s="1"/>
      <c r="AX578" s="124"/>
    </row>
    <row r="579" spans="1:50" ht="13" hidden="1" customHeight="1" outlineLevel="1">
      <c r="A579" s="56" t="s">
        <v>752</v>
      </c>
      <c r="B579" s="9" t="s">
        <v>563</v>
      </c>
      <c r="C579" s="1">
        <f t="shared" si="246"/>
        <v>1371</v>
      </c>
      <c r="D579" s="7">
        <f>IF(N579&gt;0, RANK(N579,(N579:P579,Q579:AE579)),0)</f>
        <v>2</v>
      </c>
      <c r="E579" s="7">
        <f>IF(O579&gt;0,RANK(O579,(N579:P579,Q579:AE579)),0)</f>
        <v>1</v>
      </c>
      <c r="F579" s="7">
        <f t="shared" si="247"/>
        <v>0</v>
      </c>
      <c r="G579" s="1">
        <f t="shared" si="248"/>
        <v>231</v>
      </c>
      <c r="H579" s="2">
        <f t="shared" si="256"/>
        <v>0.16849015317286653</v>
      </c>
      <c r="I579" s="8"/>
      <c r="J579" s="2">
        <f t="shared" si="249"/>
        <v>0.41575492341356673</v>
      </c>
      <c r="K579" s="2">
        <f t="shared" si="250"/>
        <v>0.58424507658643321</v>
      </c>
      <c r="L579" s="2">
        <f t="shared" si="251"/>
        <v>0</v>
      </c>
      <c r="M579" s="2">
        <f t="shared" si="252"/>
        <v>1.1102230246251565E-16</v>
      </c>
      <c r="N579" s="55">
        <v>570</v>
      </c>
      <c r="O579" s="55">
        <v>801</v>
      </c>
      <c r="X579" s="55">
        <v>0</v>
      </c>
      <c r="Y579" s="55">
        <v>0</v>
      </c>
      <c r="Z579" s="55"/>
      <c r="AA579" s="55"/>
      <c r="AB579" s="55"/>
      <c r="AG579" t="str">
        <f t="shared" si="257"/>
        <v>Brimfield</v>
      </c>
      <c r="AH579" t="s">
        <v>129</v>
      </c>
      <c r="AI579">
        <v>1</v>
      </c>
      <c r="AK579">
        <v>2</v>
      </c>
      <c r="AL579" s="95">
        <v>25</v>
      </c>
      <c r="AM579" s="97">
        <v>13</v>
      </c>
      <c r="AN579" s="97">
        <v>15</v>
      </c>
      <c r="AO579" s="100">
        <v>8470</v>
      </c>
      <c r="AP579" s="100">
        <f t="shared" si="258"/>
        <v>25013</v>
      </c>
      <c r="AQ579" t="s">
        <v>298</v>
      </c>
      <c r="AR579">
        <f t="shared" si="255"/>
        <v>2508470</v>
      </c>
      <c r="AS579" s="1">
        <v>75</v>
      </c>
      <c r="AU579" s="1"/>
      <c r="AX579" s="124"/>
    </row>
    <row r="580" spans="1:50" ht="13" hidden="1" customHeight="1" outlineLevel="1">
      <c r="A580" s="56" t="s">
        <v>199</v>
      </c>
      <c r="B580" s="9" t="s">
        <v>563</v>
      </c>
      <c r="C580" s="1">
        <f t="shared" si="246"/>
        <v>20316</v>
      </c>
      <c r="D580" s="7">
        <f>IF(N580&gt;0, RANK(N580,(N580:P580,Q580:AE580)),0)</f>
        <v>1</v>
      </c>
      <c r="E580" s="7">
        <f>IF(O580&gt;0,RANK(O580,(N580:P580,Q580:AE580)),0)</f>
        <v>2</v>
      </c>
      <c r="F580" s="7">
        <f t="shared" si="247"/>
        <v>0</v>
      </c>
      <c r="G580" s="1">
        <f t="shared" si="248"/>
        <v>9575</v>
      </c>
      <c r="H580" s="2">
        <f t="shared" si="256"/>
        <v>0.47130340618231936</v>
      </c>
      <c r="I580" s="8"/>
      <c r="J580" s="2">
        <f t="shared" si="249"/>
        <v>0.73533175822012209</v>
      </c>
      <c r="K580" s="2">
        <f t="shared" si="250"/>
        <v>0.26402835203780273</v>
      </c>
      <c r="L580" s="2">
        <f t="shared" si="251"/>
        <v>0</v>
      </c>
      <c r="M580" s="2">
        <f t="shared" si="252"/>
        <v>6.3988974207518368E-4</v>
      </c>
      <c r="N580" s="55">
        <v>14939</v>
      </c>
      <c r="O580" s="55">
        <v>5364</v>
      </c>
      <c r="X580" s="55">
        <v>13</v>
      </c>
      <c r="Y580" s="55">
        <v>0</v>
      </c>
      <c r="Z580" s="55"/>
      <c r="AA580" s="55"/>
      <c r="AB580" s="55"/>
      <c r="AG580" t="str">
        <f t="shared" si="257"/>
        <v>Brockton</v>
      </c>
      <c r="AH580" t="s">
        <v>534</v>
      </c>
      <c r="AI580">
        <v>8</v>
      </c>
      <c r="AK580">
        <v>2</v>
      </c>
      <c r="AL580" s="95">
        <v>25</v>
      </c>
      <c r="AM580" s="97">
        <v>23</v>
      </c>
      <c r="AN580" s="97">
        <v>15</v>
      </c>
      <c r="AO580" s="100">
        <v>9000</v>
      </c>
      <c r="AP580" s="100">
        <f t="shared" si="258"/>
        <v>25023</v>
      </c>
      <c r="AQ580" t="s">
        <v>1943</v>
      </c>
      <c r="AR580">
        <f t="shared" si="255"/>
        <v>2509000</v>
      </c>
      <c r="AS580" s="1">
        <v>1160</v>
      </c>
      <c r="AU580" s="1"/>
      <c r="AX580" s="124"/>
    </row>
    <row r="581" spans="1:50" ht="13" hidden="1" customHeight="1" outlineLevel="1">
      <c r="A581" s="56" t="s">
        <v>416</v>
      </c>
      <c r="B581" s="9" t="s">
        <v>563</v>
      </c>
      <c r="C581" s="1">
        <f t="shared" si="246"/>
        <v>1188</v>
      </c>
      <c r="D581" s="7">
        <f>IF(N581&gt;0, RANK(N581,(N581:P581,Q581:AE581)),0)</f>
        <v>2</v>
      </c>
      <c r="E581" s="7">
        <f>IF(O581&gt;0,RANK(O581,(N581:P581,Q581:AE581)),0)</f>
        <v>1</v>
      </c>
      <c r="F581" s="7">
        <f t="shared" si="247"/>
        <v>0</v>
      </c>
      <c r="G581" s="1">
        <f t="shared" si="248"/>
        <v>64</v>
      </c>
      <c r="H581" s="2">
        <f t="shared" si="256"/>
        <v>5.387205387205387E-2</v>
      </c>
      <c r="I581" s="8"/>
      <c r="J581" s="2">
        <f t="shared" si="249"/>
        <v>0.47222222222222221</v>
      </c>
      <c r="K581" s="2">
        <f t="shared" si="250"/>
        <v>0.52609427609427606</v>
      </c>
      <c r="L581" s="2">
        <f t="shared" si="251"/>
        <v>0</v>
      </c>
      <c r="M581" s="2">
        <f t="shared" si="252"/>
        <v>1.6835016835017313E-3</v>
      </c>
      <c r="N581" s="55">
        <v>561</v>
      </c>
      <c r="O581" s="55">
        <v>625</v>
      </c>
      <c r="X581" s="55">
        <v>2</v>
      </c>
      <c r="Y581" s="55">
        <v>0</v>
      </c>
      <c r="Z581" s="55"/>
      <c r="AA581" s="55"/>
      <c r="AB581" s="55"/>
      <c r="AG581" t="str">
        <f t="shared" si="257"/>
        <v>Brookfield</v>
      </c>
      <c r="AH581" s="9" t="s">
        <v>964</v>
      </c>
      <c r="AI581">
        <v>1</v>
      </c>
      <c r="AK581">
        <v>2</v>
      </c>
      <c r="AL581" s="95">
        <v>25</v>
      </c>
      <c r="AM581" s="97">
        <v>27</v>
      </c>
      <c r="AN581" s="97">
        <v>45</v>
      </c>
      <c r="AO581" s="100">
        <v>9105</v>
      </c>
      <c r="AP581" s="100">
        <f t="shared" si="258"/>
        <v>25027</v>
      </c>
      <c r="AQ581" t="s">
        <v>298</v>
      </c>
      <c r="AR581">
        <f t="shared" si="255"/>
        <v>2509105</v>
      </c>
      <c r="AS581" s="1">
        <v>57</v>
      </c>
      <c r="AU581" s="1"/>
      <c r="AX581" s="124"/>
    </row>
    <row r="582" spans="1:50" ht="13" hidden="1" customHeight="1" outlineLevel="1">
      <c r="A582" s="56" t="s">
        <v>1381</v>
      </c>
      <c r="B582" s="9" t="s">
        <v>563</v>
      </c>
      <c r="C582" s="1">
        <f t="shared" si="246"/>
        <v>18298</v>
      </c>
      <c r="D582" s="7">
        <f>IF(N582&gt;0, RANK(N582,(N582:P582,Q582:AE582)),0)</f>
        <v>1</v>
      </c>
      <c r="E582" s="7">
        <f>IF(O582&gt;0,RANK(O582,(N582:P582,Q582:AE582)),0)</f>
        <v>2</v>
      </c>
      <c r="F582" s="7">
        <f t="shared" si="247"/>
        <v>0</v>
      </c>
      <c r="G582" s="1">
        <f t="shared" si="248"/>
        <v>11410</v>
      </c>
      <c r="H582" s="2">
        <f t="shared" si="256"/>
        <v>0.62356541698546286</v>
      </c>
      <c r="I582" s="8"/>
      <c r="J582" s="2">
        <f t="shared" si="249"/>
        <v>0.81145480380369439</v>
      </c>
      <c r="K582" s="2">
        <f t="shared" si="250"/>
        <v>0.1878893868182315</v>
      </c>
      <c r="L582" s="2">
        <f t="shared" si="251"/>
        <v>0</v>
      </c>
      <c r="M582" s="2">
        <f t="shared" si="252"/>
        <v>6.55809378074107E-4</v>
      </c>
      <c r="N582" s="55">
        <v>14848</v>
      </c>
      <c r="O582" s="55">
        <v>3438</v>
      </c>
      <c r="X582" s="55">
        <v>12</v>
      </c>
      <c r="Y582" s="55">
        <v>0</v>
      </c>
      <c r="Z582" s="55"/>
      <c r="AA582" s="55"/>
      <c r="AB582" s="55"/>
      <c r="AG582" t="str">
        <f t="shared" si="257"/>
        <v>Brookline</v>
      </c>
      <c r="AH582" t="s">
        <v>2318</v>
      </c>
      <c r="AI582">
        <v>4</v>
      </c>
      <c r="AK582">
        <v>2</v>
      </c>
      <c r="AL582" s="95">
        <v>25</v>
      </c>
      <c r="AM582" s="97">
        <v>21</v>
      </c>
      <c r="AN582" s="97">
        <v>20</v>
      </c>
      <c r="AO582" s="100">
        <v>9175</v>
      </c>
      <c r="AP582" s="100">
        <f t="shared" si="258"/>
        <v>25021</v>
      </c>
      <c r="AQ582" t="s">
        <v>298</v>
      </c>
      <c r="AR582">
        <f t="shared" si="255"/>
        <v>2509175</v>
      </c>
      <c r="AS582" s="1">
        <v>551</v>
      </c>
      <c r="AU582" s="1"/>
      <c r="AX582" s="124"/>
    </row>
    <row r="583" spans="1:50" ht="13" hidden="1" customHeight="1" outlineLevel="1">
      <c r="A583" s="56" t="s">
        <v>843</v>
      </c>
      <c r="B583" s="9" t="s">
        <v>563</v>
      </c>
      <c r="C583" s="1">
        <f t="shared" si="246"/>
        <v>724</v>
      </c>
      <c r="D583" s="7">
        <f>IF(N583&gt;0, RANK(N583,(N583:P583,Q583:AE583)),0)</f>
        <v>1</v>
      </c>
      <c r="E583" s="7">
        <f>IF(O583&gt;0,RANK(O583,(N583:P583,Q583:AE583)),0)</f>
        <v>2</v>
      </c>
      <c r="F583" s="7">
        <f t="shared" si="247"/>
        <v>0</v>
      </c>
      <c r="G583" s="1">
        <f t="shared" si="248"/>
        <v>376</v>
      </c>
      <c r="H583" s="2">
        <f t="shared" si="256"/>
        <v>0.51933701657458564</v>
      </c>
      <c r="I583" s="8"/>
      <c r="J583" s="2">
        <f t="shared" si="249"/>
        <v>0.75966850828729282</v>
      </c>
      <c r="K583" s="2">
        <f t="shared" si="250"/>
        <v>0.24033149171270718</v>
      </c>
      <c r="L583" s="2">
        <f t="shared" si="251"/>
        <v>0</v>
      </c>
      <c r="M583" s="2">
        <f t="shared" si="252"/>
        <v>0</v>
      </c>
      <c r="N583" s="55">
        <v>550</v>
      </c>
      <c r="O583" s="55">
        <v>174</v>
      </c>
      <c r="X583" s="55">
        <v>0</v>
      </c>
      <c r="Y583" s="55">
        <v>0</v>
      </c>
      <c r="Z583" s="55"/>
      <c r="AA583" s="55"/>
      <c r="AB583" s="55"/>
      <c r="AG583" t="str">
        <f t="shared" si="257"/>
        <v>Buckland</v>
      </c>
      <c r="AH583" t="s">
        <v>2389</v>
      </c>
      <c r="AI583">
        <v>1</v>
      </c>
      <c r="AK583">
        <v>2</v>
      </c>
      <c r="AL583" s="95">
        <v>25</v>
      </c>
      <c r="AM583" s="97">
        <v>11</v>
      </c>
      <c r="AN583" s="97">
        <v>15</v>
      </c>
      <c r="AO583" s="100">
        <v>9595</v>
      </c>
      <c r="AP583" s="100">
        <f t="shared" si="258"/>
        <v>25011</v>
      </c>
      <c r="AQ583" t="s">
        <v>298</v>
      </c>
      <c r="AR583">
        <f t="shared" si="255"/>
        <v>2509595</v>
      </c>
      <c r="AS583" s="1">
        <v>26</v>
      </c>
      <c r="AU583" s="1"/>
      <c r="AX583" s="124"/>
    </row>
    <row r="584" spans="1:50" ht="13" hidden="1" customHeight="1" outlineLevel="1">
      <c r="A584" s="56" t="s">
        <v>1146</v>
      </c>
      <c r="B584" s="9" t="s">
        <v>563</v>
      </c>
      <c r="C584" s="1">
        <f t="shared" si="246"/>
        <v>8966</v>
      </c>
      <c r="D584" s="7">
        <f>IF(N584&gt;0, RANK(N584,(N584:P584,Q584:AE584)),0)</f>
        <v>1</v>
      </c>
      <c r="E584" s="7">
        <f>IF(O584&gt;0,RANK(O584,(N584:P584,Q584:AE584)),0)</f>
        <v>2</v>
      </c>
      <c r="F584" s="7">
        <f t="shared" si="247"/>
        <v>0</v>
      </c>
      <c r="G584" s="1">
        <f t="shared" si="248"/>
        <v>1003</v>
      </c>
      <c r="H584" s="2">
        <f t="shared" si="256"/>
        <v>0.11186705331251394</v>
      </c>
      <c r="I584" s="8"/>
      <c r="J584" s="2">
        <f t="shared" si="249"/>
        <v>0.5553200981485612</v>
      </c>
      <c r="K584" s="2">
        <f t="shared" si="250"/>
        <v>0.44345304483604731</v>
      </c>
      <c r="L584" s="2">
        <f t="shared" si="251"/>
        <v>0</v>
      </c>
      <c r="M584" s="2">
        <f t="shared" si="252"/>
        <v>1.2268570153914915E-3</v>
      </c>
      <c r="N584" s="55">
        <v>4979</v>
      </c>
      <c r="O584" s="55">
        <v>3976</v>
      </c>
      <c r="X584" s="55">
        <v>11</v>
      </c>
      <c r="Y584" s="55">
        <v>0</v>
      </c>
      <c r="Z584" s="55"/>
      <c r="AA584" s="55"/>
      <c r="AB584" s="55"/>
      <c r="AG584" t="str">
        <f t="shared" si="257"/>
        <v>Burlington</v>
      </c>
      <c r="AH584" t="s">
        <v>1563</v>
      </c>
      <c r="AI584">
        <v>6</v>
      </c>
      <c r="AK584">
        <v>2</v>
      </c>
      <c r="AL584" s="95">
        <v>25</v>
      </c>
      <c r="AM584" s="97">
        <v>17</v>
      </c>
      <c r="AN584" s="97">
        <v>50</v>
      </c>
      <c r="AO584" s="100">
        <v>9840</v>
      </c>
      <c r="AP584" s="100">
        <f t="shared" si="258"/>
        <v>25017</v>
      </c>
      <c r="AQ584" t="s">
        <v>298</v>
      </c>
      <c r="AR584">
        <f t="shared" si="255"/>
        <v>2509840</v>
      </c>
      <c r="AS584" s="1">
        <v>368</v>
      </c>
      <c r="AU584" s="1"/>
      <c r="AX584" s="124"/>
    </row>
    <row r="585" spans="1:50" ht="13" hidden="1" customHeight="1" outlineLevel="1">
      <c r="A585" s="56" t="s">
        <v>1440</v>
      </c>
      <c r="B585" s="9" t="s">
        <v>563</v>
      </c>
      <c r="C585" s="1">
        <f t="shared" si="246"/>
        <v>31802</v>
      </c>
      <c r="D585" s="7">
        <f>IF(N585&gt;0, RANK(N585,(N585:P585,Q585:AE585)),0)</f>
        <v>1</v>
      </c>
      <c r="E585" s="7">
        <f>IF(O585&gt;0,RANK(O585,(N585:P585,Q585:AE585)),0)</f>
        <v>2</v>
      </c>
      <c r="F585" s="7">
        <f t="shared" si="247"/>
        <v>0</v>
      </c>
      <c r="G585" s="1">
        <f t="shared" si="248"/>
        <v>25316</v>
      </c>
      <c r="H585" s="2">
        <f t="shared" si="256"/>
        <v>0.79605056285768194</v>
      </c>
      <c r="I585" s="8"/>
      <c r="J585" s="2">
        <f t="shared" si="249"/>
        <v>0.89692472171561533</v>
      </c>
      <c r="K585" s="2">
        <f t="shared" si="250"/>
        <v>0.10087415885793347</v>
      </c>
      <c r="L585" s="2">
        <f t="shared" si="251"/>
        <v>0</v>
      </c>
      <c r="M585" s="2">
        <f t="shared" si="252"/>
        <v>2.2011194264512091E-3</v>
      </c>
      <c r="N585" s="55">
        <v>28524</v>
      </c>
      <c r="O585" s="55">
        <v>3208</v>
      </c>
      <c r="X585" s="55">
        <v>70</v>
      </c>
      <c r="Y585" s="55">
        <v>0</v>
      </c>
      <c r="Z585" s="55"/>
      <c r="AA585" s="55"/>
      <c r="AB585" s="55"/>
      <c r="AG585" t="str">
        <f t="shared" si="257"/>
        <v>Cambridge</v>
      </c>
      <c r="AH585" t="s">
        <v>1563</v>
      </c>
      <c r="AK585">
        <v>2</v>
      </c>
      <c r="AL585" s="95">
        <v>25</v>
      </c>
      <c r="AM585" s="97">
        <v>17</v>
      </c>
      <c r="AN585" s="97">
        <v>55</v>
      </c>
      <c r="AO585" s="100">
        <v>11000</v>
      </c>
      <c r="AP585" s="100">
        <f t="shared" si="258"/>
        <v>25017</v>
      </c>
      <c r="AQ585" t="s">
        <v>1943</v>
      </c>
      <c r="AR585">
        <f t="shared" si="255"/>
        <v>2511000</v>
      </c>
      <c r="AS585" s="1">
        <v>923</v>
      </c>
      <c r="AU585" s="1"/>
      <c r="AX585" s="124"/>
    </row>
    <row r="586" spans="1:50" ht="13" hidden="1" customHeight="1" outlineLevel="1">
      <c r="A586" s="56" t="s">
        <v>844</v>
      </c>
      <c r="B586" s="9" t="s">
        <v>563</v>
      </c>
      <c r="C586" s="1">
        <f t="shared" si="246"/>
        <v>8353</v>
      </c>
      <c r="D586" s="7">
        <f>IF(N586&gt;0, RANK(N586,(N586:P586,Q586:AE586)),0)</f>
        <v>1</v>
      </c>
      <c r="E586" s="7">
        <f>IF(O586&gt;0,RANK(O586,(N586:P586,Q586:AE586)),0)</f>
        <v>2</v>
      </c>
      <c r="F586" s="7">
        <f t="shared" si="247"/>
        <v>0</v>
      </c>
      <c r="G586" s="1">
        <f t="shared" si="248"/>
        <v>995</v>
      </c>
      <c r="H586" s="2">
        <f t="shared" si="256"/>
        <v>0.11911887944451095</v>
      </c>
      <c r="I586" s="8"/>
      <c r="J586" s="2">
        <f t="shared" si="249"/>
        <v>0.55920028732192029</v>
      </c>
      <c r="K586" s="2">
        <f t="shared" si="250"/>
        <v>0.44008140787740929</v>
      </c>
      <c r="L586" s="2">
        <f t="shared" si="251"/>
        <v>0</v>
      </c>
      <c r="M586" s="2">
        <f t="shared" si="252"/>
        <v>7.1830480067042179E-4</v>
      </c>
      <c r="N586" s="55">
        <v>4671</v>
      </c>
      <c r="O586" s="55">
        <v>3676</v>
      </c>
      <c r="X586" s="55">
        <v>6</v>
      </c>
      <c r="Y586" s="55">
        <v>0</v>
      </c>
      <c r="Z586" s="55"/>
      <c r="AA586" s="55"/>
      <c r="AB586" s="55"/>
      <c r="AG586" t="str">
        <f t="shared" si="257"/>
        <v>Canton</v>
      </c>
      <c r="AH586" t="s">
        <v>2318</v>
      </c>
      <c r="AI586">
        <v>8</v>
      </c>
      <c r="AK586">
        <v>2</v>
      </c>
      <c r="AL586" s="95">
        <v>25</v>
      </c>
      <c r="AM586" s="97">
        <v>21</v>
      </c>
      <c r="AN586" s="97">
        <v>25</v>
      </c>
      <c r="AO586" s="100">
        <v>11315</v>
      </c>
      <c r="AP586" s="100">
        <f t="shared" si="258"/>
        <v>25021</v>
      </c>
      <c r="AQ586" t="s">
        <v>298</v>
      </c>
      <c r="AR586">
        <f t="shared" si="255"/>
        <v>2511315</v>
      </c>
      <c r="AS586" s="1">
        <v>421</v>
      </c>
      <c r="AU586" s="1"/>
      <c r="AX586" s="124"/>
    </row>
    <row r="587" spans="1:50" ht="13" hidden="1" customHeight="1" outlineLevel="1">
      <c r="A587" s="56" t="s">
        <v>1971</v>
      </c>
      <c r="B587" s="9" t="s">
        <v>563</v>
      </c>
      <c r="C587" s="1">
        <f t="shared" si="246"/>
        <v>2444</v>
      </c>
      <c r="D587" s="7">
        <f>IF(N587&gt;0, RANK(N587,(N587:P587,Q587:AE587)),0)</f>
        <v>1</v>
      </c>
      <c r="E587" s="7">
        <f>IF(O587&gt;0,RANK(O587,(N587:P587,Q587:AE587)),0)</f>
        <v>2</v>
      </c>
      <c r="F587" s="7">
        <f t="shared" si="247"/>
        <v>0</v>
      </c>
      <c r="G587" s="1">
        <f t="shared" si="248"/>
        <v>542</v>
      </c>
      <c r="H587" s="2">
        <f t="shared" si="256"/>
        <v>0.22176759410801963</v>
      </c>
      <c r="I587" s="8"/>
      <c r="J587" s="2">
        <f t="shared" si="249"/>
        <v>0.61088379705400986</v>
      </c>
      <c r="K587" s="2">
        <f t="shared" si="250"/>
        <v>0.3891162029459902</v>
      </c>
      <c r="L587" s="2">
        <f t="shared" si="251"/>
        <v>0</v>
      </c>
      <c r="M587" s="2">
        <f t="shared" si="252"/>
        <v>-5.5511151231257827E-17</v>
      </c>
      <c r="N587" s="55">
        <v>1493</v>
      </c>
      <c r="O587" s="55">
        <v>951</v>
      </c>
      <c r="X587" s="55">
        <v>0</v>
      </c>
      <c r="Y587" s="55">
        <v>0</v>
      </c>
      <c r="Z587" s="55"/>
      <c r="AA587" s="55"/>
      <c r="AB587" s="55"/>
      <c r="AG587" t="str">
        <f t="shared" si="257"/>
        <v>Carlisle</v>
      </c>
      <c r="AH587" t="s">
        <v>1563</v>
      </c>
      <c r="AI587">
        <v>3</v>
      </c>
      <c r="AK587">
        <v>2</v>
      </c>
      <c r="AL587" s="95">
        <v>25</v>
      </c>
      <c r="AM587" s="97">
        <v>17</v>
      </c>
      <c r="AN587" s="97">
        <v>60</v>
      </c>
      <c r="AO587" s="100">
        <v>11525</v>
      </c>
      <c r="AP587" s="100">
        <f t="shared" si="258"/>
        <v>25017</v>
      </c>
      <c r="AQ587" t="s">
        <v>298</v>
      </c>
      <c r="AR587">
        <f t="shared" si="255"/>
        <v>2511525</v>
      </c>
      <c r="AS587" s="1">
        <v>97</v>
      </c>
      <c r="AU587" s="1"/>
      <c r="AX587" s="124"/>
    </row>
    <row r="588" spans="1:50" ht="13" hidden="1" customHeight="1" outlineLevel="1">
      <c r="A588" s="56" t="s">
        <v>2125</v>
      </c>
      <c r="B588" s="9" t="s">
        <v>563</v>
      </c>
      <c r="C588" s="1">
        <f t="shared" si="246"/>
        <v>3944</v>
      </c>
      <c r="D588" s="7">
        <f>IF(N588&gt;0, RANK(N588,(N588:P588,Q588:AE588)),0)</f>
        <v>2</v>
      </c>
      <c r="E588" s="7">
        <f>IF(O588&gt;0,RANK(O588,(N588:P588,Q588:AE588)),0)</f>
        <v>1</v>
      </c>
      <c r="F588" s="7">
        <f t="shared" si="247"/>
        <v>0</v>
      </c>
      <c r="G588" s="1">
        <f t="shared" si="248"/>
        <v>179</v>
      </c>
      <c r="H588" s="2">
        <f t="shared" si="256"/>
        <v>4.5385395537525353E-2</v>
      </c>
      <c r="I588" s="8"/>
      <c r="J588" s="2">
        <f t="shared" si="249"/>
        <v>0.47718052738336714</v>
      </c>
      <c r="K588" s="2">
        <f t="shared" si="250"/>
        <v>0.52256592292089254</v>
      </c>
      <c r="L588" s="2">
        <f t="shared" si="251"/>
        <v>0</v>
      </c>
      <c r="M588" s="2">
        <f t="shared" si="252"/>
        <v>2.5354969574031827E-4</v>
      </c>
      <c r="N588" s="55">
        <v>1882</v>
      </c>
      <c r="O588" s="55">
        <v>2061</v>
      </c>
      <c r="X588" s="55">
        <v>1</v>
      </c>
      <c r="Y588" s="55">
        <v>0</v>
      </c>
      <c r="Z588" s="55"/>
      <c r="AA588" s="55"/>
      <c r="AB588" s="55"/>
      <c r="AG588" t="str">
        <f t="shared" si="257"/>
        <v>Carver</v>
      </c>
      <c r="AH588" t="s">
        <v>534</v>
      </c>
      <c r="AI588">
        <v>9</v>
      </c>
      <c r="AK588">
        <v>2</v>
      </c>
      <c r="AL588" s="95">
        <v>25</v>
      </c>
      <c r="AM588" s="97">
        <v>23</v>
      </c>
      <c r="AN588" s="97">
        <v>20</v>
      </c>
      <c r="AO588" s="100">
        <v>11665</v>
      </c>
      <c r="AP588" s="100">
        <f t="shared" si="258"/>
        <v>25023</v>
      </c>
      <c r="AQ588" t="s">
        <v>298</v>
      </c>
      <c r="AR588">
        <f t="shared" si="255"/>
        <v>2511665</v>
      </c>
      <c r="AS588" s="1">
        <v>150</v>
      </c>
      <c r="AU588" s="1"/>
      <c r="AX588" s="124"/>
    </row>
    <row r="589" spans="1:50" ht="13" hidden="1" customHeight="1" outlineLevel="1">
      <c r="A589" s="56" t="s">
        <v>580</v>
      </c>
      <c r="B589" s="9" t="s">
        <v>563</v>
      </c>
      <c r="C589" s="1">
        <f t="shared" si="246"/>
        <v>422</v>
      </c>
      <c r="D589" s="7">
        <f>IF(N589&gt;0, RANK(N589,(N589:P589,Q589:AE589)),0)</f>
        <v>1</v>
      </c>
      <c r="E589" s="7">
        <f>IF(O589&gt;0,RANK(O589,(N589:P589,Q589:AE589)),0)</f>
        <v>2</v>
      </c>
      <c r="F589" s="7">
        <f t="shared" si="247"/>
        <v>0</v>
      </c>
      <c r="G589" s="1">
        <f t="shared" si="248"/>
        <v>146</v>
      </c>
      <c r="H589" s="2">
        <f t="shared" si="256"/>
        <v>0.34597156398104267</v>
      </c>
      <c r="I589" s="8"/>
      <c r="J589" s="2">
        <f t="shared" si="249"/>
        <v>0.67298578199052128</v>
      </c>
      <c r="K589" s="2">
        <f t="shared" si="250"/>
        <v>0.32701421800947866</v>
      </c>
      <c r="L589" s="2">
        <f t="shared" si="251"/>
        <v>0</v>
      </c>
      <c r="M589" s="2">
        <f t="shared" si="252"/>
        <v>5.5511151231257827E-17</v>
      </c>
      <c r="N589" s="55">
        <v>284</v>
      </c>
      <c r="O589" s="55">
        <v>138</v>
      </c>
      <c r="X589" s="55">
        <v>0</v>
      </c>
      <c r="Y589" s="55">
        <v>0</v>
      </c>
      <c r="Z589" s="55"/>
      <c r="AA589" s="55"/>
      <c r="AB589" s="55"/>
      <c r="AG589" t="str">
        <f t="shared" si="257"/>
        <v>Charlemont</v>
      </c>
      <c r="AH589" t="s">
        <v>2389</v>
      </c>
      <c r="AI589">
        <v>1</v>
      </c>
      <c r="AK589">
        <v>2</v>
      </c>
      <c r="AL589" s="95">
        <v>25</v>
      </c>
      <c r="AM589" s="97">
        <v>11</v>
      </c>
      <c r="AN589" s="97">
        <v>20</v>
      </c>
      <c r="AO589" s="100">
        <v>12505</v>
      </c>
      <c r="AP589" s="100">
        <f t="shared" si="258"/>
        <v>25011</v>
      </c>
      <c r="AQ589" t="s">
        <v>298</v>
      </c>
      <c r="AR589">
        <f t="shared" si="255"/>
        <v>2512505</v>
      </c>
      <c r="AS589" s="1">
        <v>22</v>
      </c>
      <c r="AU589" s="1"/>
      <c r="AX589" s="124"/>
    </row>
    <row r="590" spans="1:50" ht="13" hidden="1" customHeight="1" outlineLevel="1">
      <c r="A590" s="56" t="s">
        <v>1753</v>
      </c>
      <c r="B590" s="9" t="s">
        <v>563</v>
      </c>
      <c r="C590" s="1">
        <f t="shared" si="246"/>
        <v>4386</v>
      </c>
      <c r="D590" s="7">
        <f>IF(N590&gt;0, RANK(N590,(N590:P590,Q590:AE590)),0)</f>
        <v>2</v>
      </c>
      <c r="E590" s="7">
        <f>IF(O590&gt;0,RANK(O590,(N590:P590,Q590:AE590)),0)</f>
        <v>1</v>
      </c>
      <c r="F590" s="7">
        <f t="shared" si="247"/>
        <v>0</v>
      </c>
      <c r="G590" s="1">
        <f t="shared" si="248"/>
        <v>765</v>
      </c>
      <c r="H590" s="2">
        <f t="shared" si="256"/>
        <v>0.1744186046511628</v>
      </c>
      <c r="I590" s="8"/>
      <c r="J590" s="2">
        <f t="shared" si="249"/>
        <v>0.41222070223438212</v>
      </c>
      <c r="K590" s="2">
        <f t="shared" si="250"/>
        <v>0.58663930688554489</v>
      </c>
      <c r="L590" s="2">
        <f t="shared" si="251"/>
        <v>0</v>
      </c>
      <c r="M590" s="2">
        <f t="shared" si="252"/>
        <v>1.1399908800729941E-3</v>
      </c>
      <c r="N590" s="55">
        <v>1808</v>
      </c>
      <c r="O590" s="55">
        <v>2573</v>
      </c>
      <c r="X590" s="55">
        <v>5</v>
      </c>
      <c r="Y590" s="55">
        <v>0</v>
      </c>
      <c r="Z590" s="55"/>
      <c r="AA590" s="55"/>
      <c r="AB590" s="55"/>
      <c r="AG590" t="str">
        <f t="shared" si="257"/>
        <v>Charlton</v>
      </c>
      <c r="AH590" s="9" t="s">
        <v>964</v>
      </c>
      <c r="AI590">
        <v>1</v>
      </c>
      <c r="AK590">
        <v>2</v>
      </c>
      <c r="AL590" s="95">
        <v>25</v>
      </c>
      <c r="AM590" s="97">
        <v>27</v>
      </c>
      <c r="AN590" s="97">
        <v>50</v>
      </c>
      <c r="AO590" s="100">
        <v>12715</v>
      </c>
      <c r="AP590" s="100">
        <f t="shared" si="258"/>
        <v>25027</v>
      </c>
      <c r="AQ590" t="s">
        <v>298</v>
      </c>
      <c r="AR590">
        <f t="shared" si="255"/>
        <v>2512715</v>
      </c>
      <c r="AS590" s="1">
        <v>178</v>
      </c>
      <c r="AU590" s="1"/>
      <c r="AX590" s="124"/>
    </row>
    <row r="591" spans="1:50" ht="13" hidden="1" customHeight="1" outlineLevel="1">
      <c r="A591" s="56" t="s">
        <v>1448</v>
      </c>
      <c r="B591" s="9" t="s">
        <v>563</v>
      </c>
      <c r="C591" s="1">
        <f t="shared" si="246"/>
        <v>3518</v>
      </c>
      <c r="D591" s="7">
        <f>IF(N591&gt;0, RANK(N591,(N591:P591,Q591:AE591)),0)</f>
        <v>2</v>
      </c>
      <c r="E591" s="7">
        <f>IF(O591&gt;0,RANK(O591,(N591:P591,Q591:AE591)),0)</f>
        <v>1</v>
      </c>
      <c r="F591" s="7">
        <f t="shared" si="247"/>
        <v>0</v>
      </c>
      <c r="G591" s="1">
        <f t="shared" si="248"/>
        <v>6</v>
      </c>
      <c r="H591" s="2">
        <f t="shared" si="256"/>
        <v>1.7055144968732233E-3</v>
      </c>
      <c r="I591" s="8"/>
      <c r="J591" s="2">
        <f t="shared" si="249"/>
        <v>0.49857873791927232</v>
      </c>
      <c r="K591" s="2">
        <f t="shared" si="250"/>
        <v>0.50028425241614549</v>
      </c>
      <c r="L591" s="2">
        <f t="shared" si="251"/>
        <v>0</v>
      </c>
      <c r="M591" s="2">
        <f t="shared" si="252"/>
        <v>1.1370096645821892E-3</v>
      </c>
      <c r="N591" s="55">
        <v>1754</v>
      </c>
      <c r="O591" s="55">
        <v>1760</v>
      </c>
      <c r="X591" s="55">
        <v>4</v>
      </c>
      <c r="Y591" s="55">
        <v>0</v>
      </c>
      <c r="Z591" s="55"/>
      <c r="AA591" s="55"/>
      <c r="AB591" s="55"/>
      <c r="AG591" t="str">
        <f t="shared" si="257"/>
        <v>Chatham</v>
      </c>
      <c r="AH591" t="s">
        <v>42</v>
      </c>
      <c r="AI591">
        <v>9</v>
      </c>
      <c r="AK591">
        <v>2</v>
      </c>
      <c r="AL591" s="95">
        <v>25</v>
      </c>
      <c r="AM591" s="97">
        <v>1</v>
      </c>
      <c r="AN591" s="97">
        <v>20</v>
      </c>
      <c r="AO591" s="100">
        <v>12995</v>
      </c>
      <c r="AP591" s="100">
        <f t="shared" si="258"/>
        <v>25001</v>
      </c>
      <c r="AQ591" t="s">
        <v>298</v>
      </c>
      <c r="AR591">
        <f t="shared" si="255"/>
        <v>2512995</v>
      </c>
      <c r="AS591" s="1">
        <v>88</v>
      </c>
      <c r="AU591" s="1"/>
      <c r="AX591" s="124"/>
    </row>
    <row r="592" spans="1:50" ht="13" hidden="1" customHeight="1" outlineLevel="1">
      <c r="A592" s="56" t="s">
        <v>798</v>
      </c>
      <c r="B592" s="9" t="s">
        <v>563</v>
      </c>
      <c r="C592" s="1">
        <f t="shared" si="246"/>
        <v>13567</v>
      </c>
      <c r="D592" s="7">
        <f>IF(N592&gt;0, RANK(N592,(N592:P592,Q592:AE592)),0)</f>
        <v>1</v>
      </c>
      <c r="E592" s="7">
        <f>IF(O592&gt;0,RANK(O592,(N592:P592,Q592:AE592)),0)</f>
        <v>2</v>
      </c>
      <c r="F592" s="7">
        <f t="shared" si="247"/>
        <v>0</v>
      </c>
      <c r="G592" s="1">
        <f t="shared" si="248"/>
        <v>720</v>
      </c>
      <c r="H592" s="2">
        <f t="shared" si="256"/>
        <v>5.3069949141298742E-2</v>
      </c>
      <c r="I592" s="8"/>
      <c r="J592" s="2">
        <f t="shared" si="249"/>
        <v>0.525834746075035</v>
      </c>
      <c r="K592" s="2">
        <f t="shared" si="250"/>
        <v>0.4727647969337363</v>
      </c>
      <c r="L592" s="2">
        <f t="shared" si="251"/>
        <v>0</v>
      </c>
      <c r="M592" s="2">
        <f t="shared" si="252"/>
        <v>1.4004569912287046E-3</v>
      </c>
      <c r="N592" s="55">
        <v>7134</v>
      </c>
      <c r="O592" s="55">
        <v>6414</v>
      </c>
      <c r="X592" s="55">
        <v>19</v>
      </c>
      <c r="Y592" s="55">
        <v>0</v>
      </c>
      <c r="Z592" s="55"/>
      <c r="AA592" s="55"/>
      <c r="AB592" s="55"/>
      <c r="AG592" t="str">
        <f t="shared" si="257"/>
        <v>Chelmsford</v>
      </c>
      <c r="AH592" t="s">
        <v>1563</v>
      </c>
      <c r="AI592">
        <v>3</v>
      </c>
      <c r="AK592">
        <v>2</v>
      </c>
      <c r="AL592" s="95">
        <v>25</v>
      </c>
      <c r="AM592" s="97">
        <v>17</v>
      </c>
      <c r="AN592" s="97">
        <v>65</v>
      </c>
      <c r="AO592" s="100">
        <v>13135</v>
      </c>
      <c r="AP592" s="100">
        <f t="shared" si="258"/>
        <v>25017</v>
      </c>
      <c r="AQ592" t="s">
        <v>298</v>
      </c>
      <c r="AR592">
        <f t="shared" si="255"/>
        <v>2513135</v>
      </c>
      <c r="AS592" s="1">
        <v>611</v>
      </c>
      <c r="AU592" s="1"/>
      <c r="AX592" s="124"/>
    </row>
    <row r="593" spans="1:50" ht="13" hidden="1" customHeight="1" outlineLevel="1">
      <c r="A593" s="56" t="s">
        <v>132</v>
      </c>
      <c r="B593" s="9" t="s">
        <v>563</v>
      </c>
      <c r="C593" s="1">
        <f t="shared" si="246"/>
        <v>4557</v>
      </c>
      <c r="D593" s="7">
        <f>IF(N593&gt;0, RANK(N593,(N593:P593,Q593:AE593)),0)</f>
        <v>1</v>
      </c>
      <c r="E593" s="7">
        <f>IF(O593&gt;0,RANK(O593,(N593:P593,Q593:AE593)),0)</f>
        <v>2</v>
      </c>
      <c r="F593" s="7">
        <f t="shared" si="247"/>
        <v>0</v>
      </c>
      <c r="G593" s="1">
        <f t="shared" si="248"/>
        <v>2779</v>
      </c>
      <c r="H593" s="2">
        <f t="shared" si="256"/>
        <v>0.60983102918586785</v>
      </c>
      <c r="I593" s="8"/>
      <c r="J593" s="2">
        <f t="shared" si="249"/>
        <v>0.80491551459293398</v>
      </c>
      <c r="K593" s="2">
        <f t="shared" si="250"/>
        <v>0.19508448540706605</v>
      </c>
      <c r="L593" s="2">
        <f t="shared" si="251"/>
        <v>0</v>
      </c>
      <c r="M593" s="2">
        <f t="shared" si="252"/>
        <v>-2.7755575615628914E-17</v>
      </c>
      <c r="N593" s="55">
        <v>3668</v>
      </c>
      <c r="O593" s="55">
        <v>889</v>
      </c>
      <c r="X593" s="55">
        <v>0</v>
      </c>
      <c r="Y593" s="55">
        <v>0</v>
      </c>
      <c r="Z593" s="55"/>
      <c r="AA593" s="55"/>
      <c r="AB593" s="55"/>
      <c r="AG593" t="str">
        <f t="shared" si="257"/>
        <v>Chelsea</v>
      </c>
      <c r="AH593" t="s">
        <v>57</v>
      </c>
      <c r="AI593">
        <v>7</v>
      </c>
      <c r="AK593">
        <v>2</v>
      </c>
      <c r="AL593" s="95">
        <v>25</v>
      </c>
      <c r="AM593" s="97">
        <v>25</v>
      </c>
      <c r="AN593" s="97">
        <v>10</v>
      </c>
      <c r="AO593" s="100">
        <v>13205</v>
      </c>
      <c r="AP593" s="100">
        <f t="shared" si="258"/>
        <v>25025</v>
      </c>
      <c r="AQ593" t="s">
        <v>1943</v>
      </c>
      <c r="AR593">
        <f t="shared" si="255"/>
        <v>2513205</v>
      </c>
      <c r="AS593" s="1">
        <v>598</v>
      </c>
      <c r="AU593" s="1"/>
      <c r="AX593" s="124"/>
    </row>
    <row r="594" spans="1:50" ht="13" hidden="1" customHeight="1" outlineLevel="1">
      <c r="A594" s="56" t="s">
        <v>1720</v>
      </c>
      <c r="B594" s="9" t="s">
        <v>563</v>
      </c>
      <c r="C594" s="1">
        <f t="shared" si="246"/>
        <v>984</v>
      </c>
      <c r="D594" s="7">
        <f>IF(N594&gt;0, RANK(N594,(N594:P594,Q594:AE594)),0)</f>
        <v>1</v>
      </c>
      <c r="E594" s="7">
        <f>IF(O594&gt;0,RANK(O594,(N594:P594,Q594:AE594)),0)</f>
        <v>2</v>
      </c>
      <c r="F594" s="7">
        <f t="shared" si="247"/>
        <v>0</v>
      </c>
      <c r="G594" s="1">
        <f t="shared" si="248"/>
        <v>316</v>
      </c>
      <c r="H594" s="2">
        <f t="shared" si="256"/>
        <v>0.32113821138211385</v>
      </c>
      <c r="I594" s="8"/>
      <c r="J594" s="2">
        <f t="shared" si="249"/>
        <v>0.66056910569105687</v>
      </c>
      <c r="K594" s="2">
        <f t="shared" si="250"/>
        <v>0.33943089430894308</v>
      </c>
      <c r="L594" s="2">
        <f t="shared" si="251"/>
        <v>0</v>
      </c>
      <c r="M594" s="2">
        <f t="shared" si="252"/>
        <v>5.5511151231257827E-17</v>
      </c>
      <c r="N594" s="55">
        <v>650</v>
      </c>
      <c r="O594" s="55">
        <v>334</v>
      </c>
      <c r="X594" s="55">
        <v>0</v>
      </c>
      <c r="Y594" s="55">
        <v>0</v>
      </c>
      <c r="Z594" s="55"/>
      <c r="AA594" s="55"/>
      <c r="AB594" s="55"/>
      <c r="AG594" t="str">
        <f t="shared" si="257"/>
        <v>Cheshire</v>
      </c>
      <c r="AH594" t="s">
        <v>1320</v>
      </c>
      <c r="AI594">
        <v>1</v>
      </c>
      <c r="AK594">
        <v>2</v>
      </c>
      <c r="AL594" s="95">
        <v>25</v>
      </c>
      <c r="AM594" s="97">
        <v>3</v>
      </c>
      <c r="AN594" s="97">
        <v>20</v>
      </c>
      <c r="AO594" s="100">
        <v>13345</v>
      </c>
      <c r="AP594" s="100">
        <f t="shared" si="258"/>
        <v>25003</v>
      </c>
      <c r="AQ594" t="s">
        <v>298</v>
      </c>
      <c r="AR594">
        <f t="shared" si="255"/>
        <v>2513345</v>
      </c>
      <c r="AS594" s="1">
        <v>29</v>
      </c>
      <c r="AU594" s="1"/>
      <c r="AX594" s="124"/>
    </row>
    <row r="595" spans="1:50" ht="13" hidden="1" customHeight="1" outlineLevel="1">
      <c r="A595" s="56" t="s">
        <v>2004</v>
      </c>
      <c r="B595" s="9" t="s">
        <v>563</v>
      </c>
      <c r="C595" s="1">
        <f t="shared" si="246"/>
        <v>443</v>
      </c>
      <c r="D595" s="7">
        <f>IF(N595&gt;0, RANK(N595,(N595:P595,Q595:AE595)),0)</f>
        <v>2</v>
      </c>
      <c r="E595" s="7">
        <f>IF(O595&gt;0,RANK(O595,(N595:P595,Q595:AE595)),0)</f>
        <v>1</v>
      </c>
      <c r="F595" s="7">
        <f t="shared" si="247"/>
        <v>0</v>
      </c>
      <c r="G595" s="1">
        <f t="shared" si="248"/>
        <v>35</v>
      </c>
      <c r="H595" s="2">
        <f t="shared" si="256"/>
        <v>7.900677200902935E-2</v>
      </c>
      <c r="I595" s="8"/>
      <c r="J595" s="2">
        <f t="shared" si="249"/>
        <v>0.4604966139954853</v>
      </c>
      <c r="K595" s="2">
        <f t="shared" si="250"/>
        <v>0.53950338600451464</v>
      </c>
      <c r="L595" s="2">
        <f t="shared" si="251"/>
        <v>0</v>
      </c>
      <c r="M595" s="2">
        <f t="shared" si="252"/>
        <v>0</v>
      </c>
      <c r="N595" s="55">
        <v>204</v>
      </c>
      <c r="O595" s="55">
        <v>239</v>
      </c>
      <c r="X595" s="55">
        <v>0</v>
      </c>
      <c r="Y595" s="55">
        <v>0</v>
      </c>
      <c r="Z595" s="55"/>
      <c r="AA595" s="55"/>
      <c r="AB595" s="55"/>
      <c r="AG595" t="str">
        <f t="shared" si="257"/>
        <v>Chester</v>
      </c>
      <c r="AH595" t="s">
        <v>129</v>
      </c>
      <c r="AI595">
        <v>1</v>
      </c>
      <c r="AK595">
        <v>2</v>
      </c>
      <c r="AL595" s="95">
        <v>25</v>
      </c>
      <c r="AM595" s="97">
        <v>13</v>
      </c>
      <c r="AN595" s="97">
        <v>20</v>
      </c>
      <c r="AO595" s="100">
        <v>13485</v>
      </c>
      <c r="AP595" s="100">
        <f t="shared" si="258"/>
        <v>25013</v>
      </c>
      <c r="AQ595" t="s">
        <v>298</v>
      </c>
      <c r="AR595">
        <f t="shared" si="255"/>
        <v>2513485</v>
      </c>
      <c r="AS595" s="1">
        <v>24</v>
      </c>
      <c r="AU595" s="1"/>
      <c r="AX595" s="124"/>
    </row>
    <row r="596" spans="1:50" ht="13" hidden="1" customHeight="1" outlineLevel="1">
      <c r="A596" s="56" t="s">
        <v>2056</v>
      </c>
      <c r="B596" s="9" t="s">
        <v>563</v>
      </c>
      <c r="C596" s="1">
        <f t="shared" si="246"/>
        <v>526</v>
      </c>
      <c r="D596" s="7">
        <f>IF(N596&gt;0, RANK(N596,(N596:P596,Q596:AE596)),0)</f>
        <v>1</v>
      </c>
      <c r="E596" s="7">
        <f>IF(O596&gt;0,RANK(O596,(N596:P596,Q596:AE596)),0)</f>
        <v>2</v>
      </c>
      <c r="F596" s="7">
        <f t="shared" si="247"/>
        <v>0</v>
      </c>
      <c r="G596" s="1">
        <f t="shared" si="248"/>
        <v>118</v>
      </c>
      <c r="H596" s="2">
        <f t="shared" si="256"/>
        <v>0.22433460076045628</v>
      </c>
      <c r="I596" s="8"/>
      <c r="J596" s="2">
        <f t="shared" si="249"/>
        <v>0.61216730038022815</v>
      </c>
      <c r="K596" s="2">
        <f t="shared" si="250"/>
        <v>0.38783269961977185</v>
      </c>
      <c r="L596" s="2">
        <f t="shared" si="251"/>
        <v>0</v>
      </c>
      <c r="M596" s="2">
        <f t="shared" si="252"/>
        <v>0</v>
      </c>
      <c r="N596" s="55">
        <v>322</v>
      </c>
      <c r="O596" s="55">
        <v>204</v>
      </c>
      <c r="X596" s="55">
        <v>0</v>
      </c>
      <c r="Y596" s="55">
        <v>0</v>
      </c>
      <c r="Z596" s="55"/>
      <c r="AA596" s="55"/>
      <c r="AB596" s="55"/>
      <c r="AG596" t="str">
        <f t="shared" si="257"/>
        <v>Chesterfield</v>
      </c>
      <c r="AH596" t="s">
        <v>1997</v>
      </c>
      <c r="AI596">
        <v>1</v>
      </c>
      <c r="AK596">
        <v>2</v>
      </c>
      <c r="AL596" s="95">
        <v>25</v>
      </c>
      <c r="AM596" s="97">
        <v>15</v>
      </c>
      <c r="AN596" s="97">
        <v>15</v>
      </c>
      <c r="AO596" s="100">
        <v>13590</v>
      </c>
      <c r="AP596" s="100">
        <f t="shared" si="258"/>
        <v>25015</v>
      </c>
      <c r="AQ596" t="s">
        <v>298</v>
      </c>
      <c r="AR596">
        <f t="shared" si="255"/>
        <v>2513590</v>
      </c>
      <c r="AS596" s="1">
        <v>23</v>
      </c>
      <c r="AU596" s="1"/>
      <c r="AX596" s="124"/>
    </row>
    <row r="597" spans="1:50" ht="13" hidden="1" customHeight="1" outlineLevel="1">
      <c r="A597" s="56" t="s">
        <v>1685</v>
      </c>
      <c r="B597" s="9" t="s">
        <v>563</v>
      </c>
      <c r="C597" s="1">
        <f t="shared" si="246"/>
        <v>15315</v>
      </c>
      <c r="D597" s="7">
        <f>IF(N597&gt;0, RANK(N597,(N597:P597,Q597:AE597)),0)</f>
        <v>1</v>
      </c>
      <c r="E597" s="7">
        <f>IF(O597&gt;0,RANK(O597,(N597:P597,Q597:AE597)),0)</f>
        <v>2</v>
      </c>
      <c r="F597" s="7">
        <f t="shared" si="247"/>
        <v>0</v>
      </c>
      <c r="G597" s="1">
        <f t="shared" si="248"/>
        <v>3607</v>
      </c>
      <c r="H597" s="2">
        <f t="shared" si="256"/>
        <v>0.235520731309174</v>
      </c>
      <c r="I597" s="8"/>
      <c r="J597" s="2">
        <f t="shared" si="249"/>
        <v>0.61606268364348682</v>
      </c>
      <c r="K597" s="2">
        <f t="shared" si="250"/>
        <v>0.38054195233431276</v>
      </c>
      <c r="L597" s="2">
        <f t="shared" si="251"/>
        <v>0</v>
      </c>
      <c r="M597" s="2">
        <f t="shared" si="252"/>
        <v>3.39536402220042E-3</v>
      </c>
      <c r="N597" s="55">
        <v>9435</v>
      </c>
      <c r="O597" s="55">
        <v>5828</v>
      </c>
      <c r="X597" s="55">
        <v>52</v>
      </c>
      <c r="Y597" s="55">
        <v>0</v>
      </c>
      <c r="Z597" s="55"/>
      <c r="AA597" s="55"/>
      <c r="AB597" s="55"/>
      <c r="AG597" t="str">
        <f t="shared" si="257"/>
        <v>Chicopee</v>
      </c>
      <c r="AH597" t="s">
        <v>129</v>
      </c>
      <c r="AI597">
        <v>1</v>
      </c>
      <c r="AK597">
        <v>2</v>
      </c>
      <c r="AL597" s="95">
        <v>25</v>
      </c>
      <c r="AM597" s="97">
        <v>13</v>
      </c>
      <c r="AN597" s="97">
        <v>25</v>
      </c>
      <c r="AO597" s="100">
        <v>13660</v>
      </c>
      <c r="AP597" s="100">
        <f t="shared" si="258"/>
        <v>25013</v>
      </c>
      <c r="AQ597" t="s">
        <v>1943</v>
      </c>
      <c r="AR597">
        <f t="shared" si="255"/>
        <v>2513660</v>
      </c>
      <c r="AS597" s="1">
        <v>756</v>
      </c>
      <c r="AU597" s="1"/>
      <c r="AX597" s="124"/>
    </row>
    <row r="598" spans="1:50" ht="13" hidden="1" customHeight="1" outlineLevel="1">
      <c r="A598" s="56" t="s">
        <v>854</v>
      </c>
      <c r="B598" s="9" t="s">
        <v>563</v>
      </c>
      <c r="C598" s="1">
        <f t="shared" si="246"/>
        <v>501</v>
      </c>
      <c r="D598" s="7">
        <f>IF(N598&gt;0, RANK(N598,(N598:P598,Q598:AE598)),0)</f>
        <v>1</v>
      </c>
      <c r="E598" s="7">
        <f>IF(O598&gt;0,RANK(O598,(N598:P598,Q598:AE598)),0)</f>
        <v>2</v>
      </c>
      <c r="F598" s="7">
        <f t="shared" si="247"/>
        <v>0</v>
      </c>
      <c r="G598" s="1">
        <f t="shared" si="248"/>
        <v>305</v>
      </c>
      <c r="H598" s="2">
        <f t="shared" si="256"/>
        <v>0.60878243512974051</v>
      </c>
      <c r="I598" s="8"/>
      <c r="J598" s="2">
        <f t="shared" si="249"/>
        <v>0.80439121756487031</v>
      </c>
      <c r="K598" s="2">
        <f t="shared" si="250"/>
        <v>0.19560878243512975</v>
      </c>
      <c r="L598" s="2">
        <f t="shared" si="251"/>
        <v>0</v>
      </c>
      <c r="M598" s="2">
        <f t="shared" si="252"/>
        <v>-5.5511151231257827E-17</v>
      </c>
      <c r="N598" s="55">
        <v>403</v>
      </c>
      <c r="O598" s="55">
        <v>98</v>
      </c>
      <c r="X598" s="55">
        <v>0</v>
      </c>
      <c r="Y598" s="55">
        <v>0</v>
      </c>
      <c r="Z598" s="55"/>
      <c r="AA598" s="55"/>
      <c r="AB598" s="55"/>
      <c r="AG598" t="str">
        <f t="shared" si="257"/>
        <v>Chilmark</v>
      </c>
      <c r="AH598" t="s">
        <v>570</v>
      </c>
      <c r="AI598">
        <v>9</v>
      </c>
      <c r="AK598">
        <v>2</v>
      </c>
      <c r="AL598" s="95">
        <v>25</v>
      </c>
      <c r="AM598" s="97">
        <v>7</v>
      </c>
      <c r="AN598" s="97">
        <v>5</v>
      </c>
      <c r="AO598" s="100">
        <v>13800</v>
      </c>
      <c r="AP598" s="100">
        <f t="shared" si="258"/>
        <v>25007</v>
      </c>
      <c r="AQ598" t="s">
        <v>298</v>
      </c>
      <c r="AR598">
        <f t="shared" si="255"/>
        <v>2513800</v>
      </c>
      <c r="AS598" s="1">
        <v>10</v>
      </c>
      <c r="AU598" s="1"/>
      <c r="AX598" s="124"/>
    </row>
    <row r="599" spans="1:50" ht="13" hidden="1" customHeight="1" outlineLevel="1">
      <c r="A599" s="56" t="s">
        <v>290</v>
      </c>
      <c r="B599" s="9" t="s">
        <v>563</v>
      </c>
      <c r="C599" s="1">
        <f t="shared" si="246"/>
        <v>549</v>
      </c>
      <c r="D599" s="7">
        <f>IF(N599&gt;0, RANK(N599,(N599:P599,Q599:AE599)),0)</f>
        <v>1</v>
      </c>
      <c r="E599" s="7">
        <f>IF(O599&gt;0,RANK(O599,(N599:P599,Q599:AE599)),0)</f>
        <v>2</v>
      </c>
      <c r="F599" s="7">
        <f t="shared" si="247"/>
        <v>0</v>
      </c>
      <c r="G599" s="1">
        <f t="shared" si="248"/>
        <v>213</v>
      </c>
      <c r="H599" s="2">
        <f t="shared" si="256"/>
        <v>0.38797814207650272</v>
      </c>
      <c r="I599" s="8"/>
      <c r="J599" s="2">
        <f t="shared" si="249"/>
        <v>0.69398907103825136</v>
      </c>
      <c r="K599" s="2">
        <f t="shared" si="250"/>
        <v>0.30601092896174864</v>
      </c>
      <c r="L599" s="2">
        <f t="shared" si="251"/>
        <v>0</v>
      </c>
      <c r="M599" s="2">
        <f t="shared" si="252"/>
        <v>0</v>
      </c>
      <c r="N599" s="55">
        <v>381</v>
      </c>
      <c r="O599" s="55">
        <v>168</v>
      </c>
      <c r="X599" s="55">
        <v>0</v>
      </c>
      <c r="Y599" s="55">
        <v>0</v>
      </c>
      <c r="Z599" s="55"/>
      <c r="AA599" s="55"/>
      <c r="AB599" s="55"/>
      <c r="AG599" t="str">
        <f t="shared" si="257"/>
        <v>Clarksburg</v>
      </c>
      <c r="AH599" t="s">
        <v>1320</v>
      </c>
      <c r="AI599">
        <v>1</v>
      </c>
      <c r="AK599">
        <v>2</v>
      </c>
      <c r="AL599" s="95">
        <v>25</v>
      </c>
      <c r="AM599" s="97">
        <v>3</v>
      </c>
      <c r="AN599" s="97">
        <v>25</v>
      </c>
      <c r="AO599" s="100">
        <v>14010</v>
      </c>
      <c r="AP599" s="100">
        <f t="shared" si="258"/>
        <v>25003</v>
      </c>
      <c r="AQ599" t="s">
        <v>298</v>
      </c>
      <c r="AR599">
        <f t="shared" si="255"/>
        <v>2514010</v>
      </c>
      <c r="AS599" s="1">
        <v>21</v>
      </c>
      <c r="AU599" s="1"/>
      <c r="AX599" s="124"/>
    </row>
    <row r="600" spans="1:50" ht="13" hidden="1" customHeight="1" outlineLevel="1">
      <c r="A600" s="56" t="s">
        <v>110</v>
      </c>
      <c r="B600" s="9" t="s">
        <v>563</v>
      </c>
      <c r="C600" s="1">
        <f t="shared" ref="C600:C663" si="259">SUM(N600:AE600)</f>
        <v>4308</v>
      </c>
      <c r="D600" s="7">
        <f>IF(N600&gt;0, RANK(N600,(N600:P600,Q600:AE600)),0)</f>
        <v>1</v>
      </c>
      <c r="E600" s="7">
        <f>IF(O600&gt;0,RANK(O600,(N600:P600,Q600:AE600)),0)</f>
        <v>2</v>
      </c>
      <c r="F600" s="7">
        <f t="shared" ref="F600:F663" si="260">IF(P600&gt;0,RANK(P600,(N600:AE600)),0)</f>
        <v>0</v>
      </c>
      <c r="G600" s="1">
        <f t="shared" ref="G600:G663" si="261">IF(C600&gt;0,MAX(N600:Z600)-LARGE(N600:Z600,2),0)</f>
        <v>670</v>
      </c>
      <c r="H600" s="2">
        <f t="shared" si="256"/>
        <v>0.15552460538532961</v>
      </c>
      <c r="I600" s="8"/>
      <c r="J600" s="2">
        <f t="shared" ref="J600:J663" si="262">IF(C600=0,"-",N600/C600)</f>
        <v>0.57683379758588671</v>
      </c>
      <c r="K600" s="2">
        <f t="shared" ref="K600:K663" si="263">IF(C600=0,"-",O600/C600)</f>
        <v>0.42130919220055713</v>
      </c>
      <c r="L600" s="2">
        <f t="shared" ref="L600:L663" si="264">IF(C600=0,"-",P600/C600)</f>
        <v>0</v>
      </c>
      <c r="M600" s="2">
        <f t="shared" ref="M600:M663" si="265">IF(C600=0,"-",(1-J600-K600-L600))</f>
        <v>1.857010213556165E-3</v>
      </c>
      <c r="N600" s="55">
        <v>2485</v>
      </c>
      <c r="O600" s="55">
        <v>1815</v>
      </c>
      <c r="X600" s="55">
        <v>8</v>
      </c>
      <c r="Y600" s="55">
        <v>0</v>
      </c>
      <c r="Z600" s="55"/>
      <c r="AA600" s="55"/>
      <c r="AB600" s="55"/>
      <c r="AG600" t="str">
        <f t="shared" si="257"/>
        <v>Clinton</v>
      </c>
      <c r="AH600" s="9" t="s">
        <v>964</v>
      </c>
      <c r="AI600">
        <v>3</v>
      </c>
      <c r="AK600">
        <v>2</v>
      </c>
      <c r="AL600" s="95">
        <v>25</v>
      </c>
      <c r="AM600" s="97">
        <v>27</v>
      </c>
      <c r="AN600" s="97">
        <v>55</v>
      </c>
      <c r="AO600" s="100">
        <v>14395</v>
      </c>
      <c r="AP600" s="100">
        <f t="shared" si="258"/>
        <v>25027</v>
      </c>
      <c r="AQ600" t="s">
        <v>298</v>
      </c>
      <c r="AR600">
        <f t="shared" ref="AR600:AR663" si="266">AL600*100000+AO600</f>
        <v>2514395</v>
      </c>
      <c r="AS600" s="1">
        <v>165</v>
      </c>
      <c r="AU600" s="1"/>
      <c r="AX600" s="124"/>
    </row>
    <row r="601" spans="1:50" ht="13" hidden="1" customHeight="1" outlineLevel="1">
      <c r="A601" s="56" t="s">
        <v>1537</v>
      </c>
      <c r="B601" s="9" t="s">
        <v>563</v>
      </c>
      <c r="C601" s="1">
        <f t="shared" si="259"/>
        <v>3454</v>
      </c>
      <c r="D601" s="7">
        <f>IF(N601&gt;0, RANK(N601,(N601:P601,Q601:AE601)),0)</f>
        <v>2</v>
      </c>
      <c r="E601" s="7">
        <f>IF(O601&gt;0,RANK(O601,(N601:P601,Q601:AE601)),0)</f>
        <v>1</v>
      </c>
      <c r="F601" s="7">
        <f t="shared" si="260"/>
        <v>0</v>
      </c>
      <c r="G601" s="1">
        <f t="shared" si="261"/>
        <v>133</v>
      </c>
      <c r="H601" s="2">
        <f t="shared" si="256"/>
        <v>3.8506079907353795E-2</v>
      </c>
      <c r="I601" s="8"/>
      <c r="J601" s="2">
        <f t="shared" si="262"/>
        <v>0.48002316155182395</v>
      </c>
      <c r="K601" s="2">
        <f t="shared" si="263"/>
        <v>0.51852924145917778</v>
      </c>
      <c r="L601" s="2">
        <f t="shared" si="264"/>
        <v>0</v>
      </c>
      <c r="M601" s="2">
        <f t="shared" si="265"/>
        <v>1.4475969889982121E-3</v>
      </c>
      <c r="N601" s="55">
        <v>1658</v>
      </c>
      <c r="O601" s="55">
        <v>1791</v>
      </c>
      <c r="X601" s="55">
        <v>5</v>
      </c>
      <c r="Y601" s="55">
        <v>0</v>
      </c>
      <c r="Z601" s="55"/>
      <c r="AA601" s="55"/>
      <c r="AB601" s="55"/>
      <c r="AG601" t="str">
        <f t="shared" si="257"/>
        <v>Cohasset</v>
      </c>
      <c r="AH601" t="s">
        <v>2318</v>
      </c>
      <c r="AI601">
        <v>8</v>
      </c>
      <c r="AK601">
        <v>2</v>
      </c>
      <c r="AL601" s="95">
        <v>25</v>
      </c>
      <c r="AM601" s="97">
        <v>21</v>
      </c>
      <c r="AN601" s="97">
        <v>30</v>
      </c>
      <c r="AO601" s="100">
        <v>14640</v>
      </c>
      <c r="AP601" s="100">
        <f t="shared" si="258"/>
        <v>25021</v>
      </c>
      <c r="AQ601" t="s">
        <v>298</v>
      </c>
      <c r="AR601">
        <f t="shared" si="266"/>
        <v>2514640</v>
      </c>
      <c r="AS601" s="1">
        <v>165</v>
      </c>
      <c r="AU601" s="1"/>
      <c r="AX601" s="124"/>
    </row>
    <row r="602" spans="1:50" ht="13" hidden="1" customHeight="1" outlineLevel="1">
      <c r="A602" s="56" t="s">
        <v>984</v>
      </c>
      <c r="B602" s="9" t="s">
        <v>563</v>
      </c>
      <c r="C602" s="1">
        <f t="shared" si="259"/>
        <v>577</v>
      </c>
      <c r="D602" s="7">
        <f>IF(N602&gt;0, RANK(N602,(N602:P602,Q602:AE602)),0)</f>
        <v>1</v>
      </c>
      <c r="E602" s="7">
        <f>IF(O602&gt;0,RANK(O602,(N602:P602,Q602:AE602)),0)</f>
        <v>2</v>
      </c>
      <c r="F602" s="7">
        <f t="shared" si="260"/>
        <v>0</v>
      </c>
      <c r="G602" s="1">
        <f t="shared" si="261"/>
        <v>221</v>
      </c>
      <c r="H602" s="2">
        <f t="shared" si="256"/>
        <v>0.38301559792027728</v>
      </c>
      <c r="I602" s="8"/>
      <c r="J602" s="2">
        <f t="shared" si="262"/>
        <v>0.6915077989601387</v>
      </c>
      <c r="K602" s="2">
        <f t="shared" si="263"/>
        <v>0.30849220103986136</v>
      </c>
      <c r="L602" s="2">
        <f t="shared" si="264"/>
        <v>0</v>
      </c>
      <c r="M602" s="2">
        <f t="shared" si="265"/>
        <v>-5.5511151231257827E-17</v>
      </c>
      <c r="N602" s="55">
        <v>399</v>
      </c>
      <c r="O602" s="55">
        <v>178</v>
      </c>
      <c r="X602" s="55">
        <v>0</v>
      </c>
      <c r="Y602" s="55">
        <v>0</v>
      </c>
      <c r="Z602" s="55"/>
      <c r="AA602" s="55"/>
      <c r="AB602" s="55"/>
      <c r="AG602" t="str">
        <f t="shared" si="257"/>
        <v>Colrain</v>
      </c>
      <c r="AH602" t="s">
        <v>2389</v>
      </c>
      <c r="AI602">
        <v>1</v>
      </c>
      <c r="AK602">
        <v>2</v>
      </c>
      <c r="AL602" s="95">
        <v>25</v>
      </c>
      <c r="AM602" s="97">
        <v>11</v>
      </c>
      <c r="AN602" s="97">
        <v>25</v>
      </c>
      <c r="AO602" s="100">
        <v>14885</v>
      </c>
      <c r="AP602" s="100">
        <f t="shared" si="258"/>
        <v>25011</v>
      </c>
      <c r="AQ602" t="s">
        <v>298</v>
      </c>
      <c r="AR602">
        <f t="shared" si="266"/>
        <v>2514885</v>
      </c>
      <c r="AS602" s="1">
        <v>24</v>
      </c>
      <c r="AU602" s="1"/>
      <c r="AX602" s="124"/>
    </row>
    <row r="603" spans="1:50" ht="13" hidden="1" customHeight="1" outlineLevel="1">
      <c r="A603" s="56" t="s">
        <v>2069</v>
      </c>
      <c r="B603" s="9" t="s">
        <v>563</v>
      </c>
      <c r="C603" s="1">
        <f t="shared" si="259"/>
        <v>8035</v>
      </c>
      <c r="D603" s="7">
        <f>IF(N603&gt;0, RANK(N603,(N603:P603,Q603:AE603)),0)</f>
        <v>1</v>
      </c>
      <c r="E603" s="7">
        <f>IF(O603&gt;0,RANK(O603,(N603:P603,Q603:AE603)),0)</f>
        <v>2</v>
      </c>
      <c r="F603" s="7">
        <f t="shared" si="260"/>
        <v>0</v>
      </c>
      <c r="G603" s="1">
        <f t="shared" si="261"/>
        <v>2984</v>
      </c>
      <c r="H603" s="2">
        <f t="shared" si="256"/>
        <v>0.37137523335407591</v>
      </c>
      <c r="I603" s="8"/>
      <c r="J603" s="2">
        <f t="shared" si="262"/>
        <v>0.68550093341630369</v>
      </c>
      <c r="K603" s="2">
        <f t="shared" si="263"/>
        <v>0.31412570006222773</v>
      </c>
      <c r="L603" s="2">
        <f t="shared" si="264"/>
        <v>0</v>
      </c>
      <c r="M603" s="2">
        <f t="shared" si="265"/>
        <v>3.7336652146857663E-4</v>
      </c>
      <c r="N603" s="55">
        <v>5508</v>
      </c>
      <c r="O603" s="55">
        <v>2524</v>
      </c>
      <c r="X603" s="55">
        <v>3</v>
      </c>
      <c r="Y603" s="55">
        <v>0</v>
      </c>
      <c r="Z603" s="55"/>
      <c r="AA603" s="55"/>
      <c r="AB603" s="55"/>
      <c r="AG603" t="str">
        <f t="shared" si="257"/>
        <v>Concord</v>
      </c>
      <c r="AH603" t="s">
        <v>1563</v>
      </c>
      <c r="AI603">
        <v>3</v>
      </c>
      <c r="AK603">
        <v>2</v>
      </c>
      <c r="AL603" s="95">
        <v>25</v>
      </c>
      <c r="AM603" s="97">
        <v>17</v>
      </c>
      <c r="AN603" s="97">
        <v>70</v>
      </c>
      <c r="AO603" s="100">
        <v>15060</v>
      </c>
      <c r="AP603" s="100">
        <f t="shared" si="258"/>
        <v>25017</v>
      </c>
      <c r="AQ603" t="s">
        <v>298</v>
      </c>
      <c r="AR603">
        <f t="shared" si="266"/>
        <v>2515060</v>
      </c>
      <c r="AS603" s="1">
        <v>239</v>
      </c>
      <c r="AU603" s="1"/>
      <c r="AX603" s="124"/>
    </row>
    <row r="604" spans="1:50" ht="13" hidden="1" customHeight="1" outlineLevel="1">
      <c r="A604" s="56" t="s">
        <v>909</v>
      </c>
      <c r="B604" s="9" t="s">
        <v>563</v>
      </c>
      <c r="C604" s="1">
        <f t="shared" si="259"/>
        <v>927</v>
      </c>
      <c r="D604" s="7">
        <f>IF(N604&gt;0, RANK(N604,(N604:P604,Q604:AE604)),0)</f>
        <v>1</v>
      </c>
      <c r="E604" s="7">
        <f>IF(O604&gt;0,RANK(O604,(N604:P604,Q604:AE604)),0)</f>
        <v>2</v>
      </c>
      <c r="F604" s="7">
        <f t="shared" si="260"/>
        <v>0</v>
      </c>
      <c r="G604" s="1">
        <f t="shared" si="261"/>
        <v>505</v>
      </c>
      <c r="H604" s="2">
        <f t="shared" si="256"/>
        <v>0.5447680690399137</v>
      </c>
      <c r="I604" s="8"/>
      <c r="J604" s="2">
        <f t="shared" si="262"/>
        <v>0.77238403451995685</v>
      </c>
      <c r="K604" s="2">
        <f t="shared" si="263"/>
        <v>0.22761596548004315</v>
      </c>
      <c r="L604" s="2">
        <f t="shared" si="264"/>
        <v>0</v>
      </c>
      <c r="M604" s="2">
        <f t="shared" si="265"/>
        <v>0</v>
      </c>
      <c r="N604" s="55">
        <v>716</v>
      </c>
      <c r="O604" s="55">
        <v>211</v>
      </c>
      <c r="X604" s="55">
        <v>0</v>
      </c>
      <c r="Y604" s="55">
        <v>0</v>
      </c>
      <c r="Z604" s="55"/>
      <c r="AA604" s="55"/>
      <c r="AB604" s="55"/>
      <c r="AG604" t="str">
        <f t="shared" si="257"/>
        <v>Conway</v>
      </c>
      <c r="AH604" t="s">
        <v>2389</v>
      </c>
      <c r="AI604">
        <v>1</v>
      </c>
      <c r="AK604">
        <v>2</v>
      </c>
      <c r="AL604" s="95">
        <v>25</v>
      </c>
      <c r="AM604" s="97">
        <v>11</v>
      </c>
      <c r="AN604" s="97">
        <v>30</v>
      </c>
      <c r="AO604" s="100">
        <v>15200</v>
      </c>
      <c r="AP604" s="100">
        <f t="shared" si="258"/>
        <v>25011</v>
      </c>
      <c r="AQ604" t="s">
        <v>298</v>
      </c>
      <c r="AR604">
        <f t="shared" si="266"/>
        <v>2515200</v>
      </c>
      <c r="AS604" s="1">
        <v>33</v>
      </c>
      <c r="AU604" s="1"/>
      <c r="AX604" s="124"/>
    </row>
    <row r="605" spans="1:50" ht="13" hidden="1" customHeight="1" outlineLevel="1">
      <c r="A605" s="56" t="s">
        <v>1140</v>
      </c>
      <c r="B605" s="9" t="s">
        <v>563</v>
      </c>
      <c r="C605" s="1">
        <f t="shared" si="259"/>
        <v>412</v>
      </c>
      <c r="D605" s="7">
        <f>IF(N605&gt;0, RANK(N605,(N605:P605,Q605:AE605)),0)</f>
        <v>1</v>
      </c>
      <c r="E605" s="7">
        <f>IF(O605&gt;0,RANK(O605,(N605:P605,Q605:AE605)),0)</f>
        <v>2</v>
      </c>
      <c r="F605" s="7">
        <f t="shared" si="260"/>
        <v>0</v>
      </c>
      <c r="G605" s="1">
        <f t="shared" si="261"/>
        <v>200</v>
      </c>
      <c r="H605" s="2">
        <f t="shared" si="256"/>
        <v>0.4854368932038835</v>
      </c>
      <c r="I605" s="8"/>
      <c r="J605" s="2">
        <f t="shared" si="262"/>
        <v>0.74271844660194175</v>
      </c>
      <c r="K605" s="2">
        <f t="shared" si="263"/>
        <v>0.25728155339805825</v>
      </c>
      <c r="L605" s="2">
        <f t="shared" si="264"/>
        <v>0</v>
      </c>
      <c r="M605" s="2">
        <f t="shared" si="265"/>
        <v>0</v>
      </c>
      <c r="N605" s="55">
        <v>306</v>
      </c>
      <c r="O605" s="55">
        <v>106</v>
      </c>
      <c r="X605" s="55">
        <v>0</v>
      </c>
      <c r="Y605" s="55">
        <v>0</v>
      </c>
      <c r="Z605" s="55"/>
      <c r="AA605" s="55"/>
      <c r="AB605" s="55"/>
      <c r="AG605" t="str">
        <f t="shared" si="257"/>
        <v>Cummington</v>
      </c>
      <c r="AH605" t="s">
        <v>1997</v>
      </c>
      <c r="AI605">
        <v>1</v>
      </c>
      <c r="AK605">
        <v>2</v>
      </c>
      <c r="AL605" s="95">
        <v>25</v>
      </c>
      <c r="AM605" s="97">
        <v>15</v>
      </c>
      <c r="AN605" s="97">
        <v>20</v>
      </c>
      <c r="AO605" s="100">
        <v>16040</v>
      </c>
      <c r="AP605" s="100">
        <f t="shared" si="258"/>
        <v>25015</v>
      </c>
      <c r="AQ605" t="s">
        <v>298</v>
      </c>
      <c r="AR605">
        <f t="shared" si="266"/>
        <v>2516040</v>
      </c>
      <c r="AS605" s="1">
        <v>13</v>
      </c>
      <c r="AU605" s="1"/>
      <c r="AX605" s="124"/>
    </row>
    <row r="606" spans="1:50" ht="13" hidden="1" customHeight="1" outlineLevel="1">
      <c r="A606" s="56" t="s">
        <v>1492</v>
      </c>
      <c r="B606" s="9" t="s">
        <v>563</v>
      </c>
      <c r="C606" s="1">
        <f t="shared" si="259"/>
        <v>2000</v>
      </c>
      <c r="D606" s="7">
        <f>IF(N606&gt;0, RANK(N606,(N606:P606,Q606:AE606)),0)</f>
        <v>1</v>
      </c>
      <c r="E606" s="7">
        <f>IF(O606&gt;0,RANK(O606,(N606:P606,Q606:AE606)),0)</f>
        <v>2</v>
      </c>
      <c r="F606" s="7">
        <f t="shared" si="260"/>
        <v>0</v>
      </c>
      <c r="G606" s="1">
        <f t="shared" si="261"/>
        <v>790</v>
      </c>
      <c r="H606" s="2">
        <f t="shared" si="256"/>
        <v>0.39500000000000002</v>
      </c>
      <c r="I606" s="8"/>
      <c r="J606" s="2">
        <f t="shared" si="262"/>
        <v>0.69750000000000001</v>
      </c>
      <c r="K606" s="2">
        <f t="shared" si="263"/>
        <v>0.30249999999999999</v>
      </c>
      <c r="L606" s="2">
        <f t="shared" si="264"/>
        <v>0</v>
      </c>
      <c r="M606" s="2">
        <f t="shared" si="265"/>
        <v>0</v>
      </c>
      <c r="N606" s="55">
        <v>1395</v>
      </c>
      <c r="O606" s="55">
        <v>605</v>
      </c>
      <c r="X606" s="55">
        <v>0</v>
      </c>
      <c r="Y606" s="55">
        <v>0</v>
      </c>
      <c r="Z606" s="55"/>
      <c r="AA606" s="55"/>
      <c r="AB606" s="55"/>
      <c r="AG606" t="str">
        <f t="shared" si="257"/>
        <v>Dalton</v>
      </c>
      <c r="AH606" t="s">
        <v>1320</v>
      </c>
      <c r="AI606">
        <v>1</v>
      </c>
      <c r="AK606">
        <v>2</v>
      </c>
      <c r="AL606" s="95">
        <v>25</v>
      </c>
      <c r="AM606" s="97">
        <v>3</v>
      </c>
      <c r="AN606" s="97">
        <v>30</v>
      </c>
      <c r="AO606" s="100">
        <v>16180</v>
      </c>
      <c r="AP606" s="100">
        <f t="shared" si="258"/>
        <v>25003</v>
      </c>
      <c r="AQ606" t="s">
        <v>298</v>
      </c>
      <c r="AR606">
        <f t="shared" si="266"/>
        <v>2516180</v>
      </c>
      <c r="AS606" s="1">
        <v>56</v>
      </c>
      <c r="AU606" s="1"/>
      <c r="AX606" s="124"/>
    </row>
    <row r="607" spans="1:50" ht="13" hidden="1" customHeight="1" outlineLevel="1">
      <c r="A607" s="56" t="s">
        <v>561</v>
      </c>
      <c r="B607" s="9" t="s">
        <v>563</v>
      </c>
      <c r="C607" s="1">
        <f t="shared" si="259"/>
        <v>9754</v>
      </c>
      <c r="D607" s="7">
        <f>IF(N607&gt;0, RANK(N607,(N607:P607,Q607:AE607)),0)</f>
        <v>1</v>
      </c>
      <c r="E607" s="7">
        <f>IF(O607&gt;0,RANK(O607,(N607:P607,Q607:AE607)),0)</f>
        <v>2</v>
      </c>
      <c r="F607" s="7">
        <f t="shared" si="260"/>
        <v>0</v>
      </c>
      <c r="G607" s="1">
        <f t="shared" si="261"/>
        <v>951</v>
      </c>
      <c r="H607" s="2">
        <f t="shared" si="256"/>
        <v>9.7498462169366418E-2</v>
      </c>
      <c r="I607" s="8"/>
      <c r="J607" s="2">
        <f t="shared" si="262"/>
        <v>0.54808283781012923</v>
      </c>
      <c r="K607" s="2">
        <f t="shared" si="263"/>
        <v>0.45058437564076276</v>
      </c>
      <c r="L607" s="2">
        <f t="shared" si="264"/>
        <v>0</v>
      </c>
      <c r="M607" s="2">
        <f t="shared" si="265"/>
        <v>1.3327865491080115E-3</v>
      </c>
      <c r="N607" s="55">
        <v>5346</v>
      </c>
      <c r="O607" s="55">
        <v>4395</v>
      </c>
      <c r="X607" s="55">
        <v>13</v>
      </c>
      <c r="Y607" s="55">
        <v>0</v>
      </c>
      <c r="Z607" s="55"/>
      <c r="AA607" s="55"/>
      <c r="AB607" s="55"/>
      <c r="AG607" t="str">
        <f t="shared" si="257"/>
        <v>Danvers</v>
      </c>
      <c r="AH607" t="s">
        <v>2492</v>
      </c>
      <c r="AI607">
        <v>6</v>
      </c>
      <c r="AK607">
        <v>2</v>
      </c>
      <c r="AL607" s="95">
        <v>25</v>
      </c>
      <c r="AM607" s="97">
        <v>9</v>
      </c>
      <c r="AN607" s="97">
        <v>25</v>
      </c>
      <c r="AO607" s="100">
        <v>16250</v>
      </c>
      <c r="AP607" s="100">
        <f t="shared" si="258"/>
        <v>25009</v>
      </c>
      <c r="AQ607" t="s">
        <v>298</v>
      </c>
      <c r="AR607">
        <f t="shared" si="266"/>
        <v>2516250</v>
      </c>
      <c r="AS607" s="1">
        <v>406</v>
      </c>
      <c r="AU607" s="1"/>
      <c r="AX607" s="124"/>
    </row>
    <row r="608" spans="1:50" ht="13" hidden="1" customHeight="1" outlineLevel="1">
      <c r="A608" s="56" t="s">
        <v>2390</v>
      </c>
      <c r="B608" s="9" t="s">
        <v>563</v>
      </c>
      <c r="C608" s="1">
        <f t="shared" si="259"/>
        <v>9097</v>
      </c>
      <c r="D608" s="7">
        <f>IF(N608&gt;0, RANK(N608,(N608:P608,Q608:AE608)),0)</f>
        <v>1</v>
      </c>
      <c r="E608" s="7">
        <f>IF(O608&gt;0,RANK(O608,(N608:P608,Q608:AE608)),0)</f>
        <v>2</v>
      </c>
      <c r="F608" s="7">
        <f t="shared" si="260"/>
        <v>0</v>
      </c>
      <c r="G608" s="1">
        <f t="shared" si="261"/>
        <v>2531</v>
      </c>
      <c r="H608" s="2">
        <f t="shared" si="256"/>
        <v>0.27822359019456966</v>
      </c>
      <c r="I608" s="8"/>
      <c r="J608" s="2">
        <f t="shared" si="262"/>
        <v>0.638782016049247</v>
      </c>
      <c r="K608" s="2">
        <f t="shared" si="263"/>
        <v>0.36055842585467734</v>
      </c>
      <c r="L608" s="2">
        <f t="shared" si="264"/>
        <v>0</v>
      </c>
      <c r="M608" s="2">
        <f t="shared" si="265"/>
        <v>6.5955809607565197E-4</v>
      </c>
      <c r="N608" s="55">
        <v>5811</v>
      </c>
      <c r="O608" s="55">
        <v>3280</v>
      </c>
      <c r="X608" s="55">
        <v>6</v>
      </c>
      <c r="Y608" s="55">
        <v>0</v>
      </c>
      <c r="Z608" s="55"/>
      <c r="AA608" s="55"/>
      <c r="AB608" s="55"/>
      <c r="AG608" t="str">
        <f t="shared" si="257"/>
        <v>Dartmouth</v>
      </c>
      <c r="AH608" t="s">
        <v>1983</v>
      </c>
      <c r="AI608">
        <v>9</v>
      </c>
      <c r="AK608">
        <v>2</v>
      </c>
      <c r="AL608" s="95">
        <v>25</v>
      </c>
      <c r="AM608" s="97">
        <v>5</v>
      </c>
      <c r="AN608" s="97">
        <v>20</v>
      </c>
      <c r="AO608" s="100">
        <v>16425</v>
      </c>
      <c r="AP608" s="100">
        <f t="shared" si="258"/>
        <v>25005</v>
      </c>
      <c r="AQ608" t="s">
        <v>298</v>
      </c>
      <c r="AR608">
        <f t="shared" si="266"/>
        <v>2516425</v>
      </c>
      <c r="AS608" s="1">
        <v>305</v>
      </c>
      <c r="AU608" s="1"/>
      <c r="AX608" s="124"/>
    </row>
    <row r="609" spans="1:50" ht="13" hidden="1" customHeight="1" outlineLevel="1">
      <c r="A609" s="56" t="s">
        <v>2442</v>
      </c>
      <c r="B609" s="9" t="s">
        <v>563</v>
      </c>
      <c r="C609" s="1">
        <f t="shared" si="259"/>
        <v>9340</v>
      </c>
      <c r="D609" s="7">
        <f>IF(N609&gt;0, RANK(N609,(N609:P609,Q609:AE609)),0)</f>
        <v>1</v>
      </c>
      <c r="E609" s="7">
        <f>IF(O609&gt;0,RANK(O609,(N609:P609,Q609:AE609)),0)</f>
        <v>2</v>
      </c>
      <c r="F609" s="7">
        <f t="shared" si="260"/>
        <v>0</v>
      </c>
      <c r="G609" s="1">
        <f t="shared" si="261"/>
        <v>2082</v>
      </c>
      <c r="H609" s="2">
        <f t="shared" si="256"/>
        <v>0.22291220556745181</v>
      </c>
      <c r="I609" s="8"/>
      <c r="J609" s="2">
        <f t="shared" si="262"/>
        <v>0.61092077087794427</v>
      </c>
      <c r="K609" s="2">
        <f t="shared" si="263"/>
        <v>0.38800856531049249</v>
      </c>
      <c r="L609" s="2">
        <f t="shared" si="264"/>
        <v>0</v>
      </c>
      <c r="M609" s="2">
        <f t="shared" si="265"/>
        <v>1.0706638115632328E-3</v>
      </c>
      <c r="N609" s="55">
        <v>5706</v>
      </c>
      <c r="O609" s="55">
        <v>3624</v>
      </c>
      <c r="X609" s="55">
        <v>10</v>
      </c>
      <c r="Y609" s="55">
        <v>0</v>
      </c>
      <c r="Z609" s="55"/>
      <c r="AA609" s="55"/>
      <c r="AB609" s="55"/>
      <c r="AG609" t="str">
        <f t="shared" si="257"/>
        <v>Dedham</v>
      </c>
      <c r="AH609" t="s">
        <v>2318</v>
      </c>
      <c r="AI609">
        <v>8</v>
      </c>
      <c r="AK609">
        <v>2</v>
      </c>
      <c r="AL609" s="95">
        <v>25</v>
      </c>
      <c r="AM609" s="97">
        <v>21</v>
      </c>
      <c r="AN609" s="97">
        <v>35</v>
      </c>
      <c r="AO609" s="100">
        <v>16495</v>
      </c>
      <c r="AP609" s="100">
        <f t="shared" si="258"/>
        <v>25021</v>
      </c>
      <c r="AQ609" t="s">
        <v>298</v>
      </c>
      <c r="AR609">
        <f t="shared" si="266"/>
        <v>2516495</v>
      </c>
      <c r="AS609" s="1">
        <v>555</v>
      </c>
      <c r="AU609" s="1"/>
      <c r="AX609" s="124"/>
    </row>
    <row r="610" spans="1:50" ht="13" hidden="1" customHeight="1" outlineLevel="1">
      <c r="A610" s="56" t="s">
        <v>1054</v>
      </c>
      <c r="B610" s="9" t="s">
        <v>563</v>
      </c>
      <c r="C610" s="1">
        <f t="shared" si="259"/>
        <v>2184</v>
      </c>
      <c r="D610" s="7">
        <f>IF(N610&gt;0, RANK(N610,(N610:P610,Q610:AE610)),0)</f>
        <v>1</v>
      </c>
      <c r="E610" s="7">
        <f>IF(O610&gt;0,RANK(O610,(N610:P610,Q610:AE610)),0)</f>
        <v>2</v>
      </c>
      <c r="F610" s="7">
        <f t="shared" si="260"/>
        <v>0</v>
      </c>
      <c r="G610" s="1">
        <f t="shared" si="261"/>
        <v>1009</v>
      </c>
      <c r="H610" s="2">
        <f t="shared" si="256"/>
        <v>0.46199633699633702</v>
      </c>
      <c r="I610" s="8"/>
      <c r="J610" s="2">
        <f t="shared" si="262"/>
        <v>0.73076923076923073</v>
      </c>
      <c r="K610" s="2">
        <f t="shared" si="263"/>
        <v>0.26877289377289376</v>
      </c>
      <c r="L610" s="2">
        <f t="shared" si="264"/>
        <v>0</v>
      </c>
      <c r="M610" s="2">
        <f t="shared" si="265"/>
        <v>4.5787545787551176E-4</v>
      </c>
      <c r="N610" s="55">
        <v>1596</v>
      </c>
      <c r="O610" s="55">
        <v>587</v>
      </c>
      <c r="X610" s="55">
        <v>1</v>
      </c>
      <c r="Y610" s="55">
        <v>0</v>
      </c>
      <c r="Z610" s="55"/>
      <c r="AA610" s="55"/>
      <c r="AB610" s="55"/>
      <c r="AG610" t="str">
        <f t="shared" si="257"/>
        <v>Deerfield</v>
      </c>
      <c r="AH610" t="s">
        <v>2389</v>
      </c>
      <c r="AI610">
        <v>2</v>
      </c>
      <c r="AK610">
        <v>2</v>
      </c>
      <c r="AL610" s="95">
        <v>25</v>
      </c>
      <c r="AM610" s="97">
        <v>11</v>
      </c>
      <c r="AN610" s="97">
        <v>35</v>
      </c>
      <c r="AO610" s="100">
        <v>16670</v>
      </c>
      <c r="AP610" s="100">
        <f t="shared" si="258"/>
        <v>25011</v>
      </c>
      <c r="AQ610" t="s">
        <v>298</v>
      </c>
      <c r="AR610">
        <f t="shared" si="266"/>
        <v>2516670</v>
      </c>
      <c r="AS610" s="1">
        <v>76</v>
      </c>
      <c r="AU610" s="1"/>
      <c r="AX610" s="124"/>
    </row>
    <row r="611" spans="1:50" ht="13" hidden="1" customHeight="1" outlineLevel="1">
      <c r="A611" s="56" t="s">
        <v>667</v>
      </c>
      <c r="B611" s="9" t="s">
        <v>563</v>
      </c>
      <c r="C611" s="1">
        <f t="shared" si="259"/>
        <v>6825</v>
      </c>
      <c r="D611" s="7">
        <f>IF(N611&gt;0, RANK(N611,(N611:P611,Q611:AE611)),0)</f>
        <v>1</v>
      </c>
      <c r="E611" s="7">
        <f>IF(O611&gt;0,RANK(O611,(N611:P611,Q611:AE611)),0)</f>
        <v>2</v>
      </c>
      <c r="F611" s="7">
        <f t="shared" si="260"/>
        <v>0</v>
      </c>
      <c r="G611" s="1">
        <f t="shared" si="261"/>
        <v>501</v>
      </c>
      <c r="H611" s="2">
        <f t="shared" si="256"/>
        <v>7.3406593406593404E-2</v>
      </c>
      <c r="I611" s="8"/>
      <c r="J611" s="2">
        <f t="shared" si="262"/>
        <v>0.53670329670329675</v>
      </c>
      <c r="K611" s="2">
        <f t="shared" si="263"/>
        <v>0.4632967032967033</v>
      </c>
      <c r="L611" s="2">
        <f t="shared" si="264"/>
        <v>0</v>
      </c>
      <c r="M611" s="2">
        <f t="shared" si="265"/>
        <v>-5.5511151231257827E-17</v>
      </c>
      <c r="N611" s="55">
        <v>3663</v>
      </c>
      <c r="O611" s="55">
        <v>3162</v>
      </c>
      <c r="X611" s="55">
        <v>0</v>
      </c>
      <c r="Y611" s="55">
        <v>0</v>
      </c>
      <c r="Z611" s="55"/>
      <c r="AA611" s="55"/>
      <c r="AB611" s="55"/>
      <c r="AG611" t="str">
        <f t="shared" si="257"/>
        <v>Dennis</v>
      </c>
      <c r="AH611" t="s">
        <v>42</v>
      </c>
      <c r="AI611">
        <v>9</v>
      </c>
      <c r="AK611">
        <v>2</v>
      </c>
      <c r="AL611" s="95">
        <v>25</v>
      </c>
      <c r="AM611" s="97">
        <v>1</v>
      </c>
      <c r="AN611" s="97">
        <v>25</v>
      </c>
      <c r="AO611" s="100">
        <v>16775</v>
      </c>
      <c r="AP611" s="100">
        <f t="shared" si="258"/>
        <v>25001</v>
      </c>
      <c r="AQ611" t="s">
        <v>298</v>
      </c>
      <c r="AR611">
        <f t="shared" si="266"/>
        <v>2516775</v>
      </c>
      <c r="AS611" s="1">
        <v>232</v>
      </c>
      <c r="AU611" s="1"/>
      <c r="AX611" s="124"/>
    </row>
    <row r="612" spans="1:50" ht="13" hidden="1" customHeight="1" outlineLevel="1">
      <c r="A612" s="56" t="s">
        <v>668</v>
      </c>
      <c r="B612" s="9" t="s">
        <v>563</v>
      </c>
      <c r="C612" s="1">
        <f t="shared" si="259"/>
        <v>2232</v>
      </c>
      <c r="D612" s="7">
        <f>IF(N612&gt;0, RANK(N612,(N612:P612,Q612:AE612)),0)</f>
        <v>1</v>
      </c>
      <c r="E612" s="7">
        <f>IF(O612&gt;0,RANK(O612,(N612:P612,Q612:AE612)),0)</f>
        <v>2</v>
      </c>
      <c r="F612" s="7">
        <f t="shared" si="260"/>
        <v>0</v>
      </c>
      <c r="G612" s="1">
        <f t="shared" si="261"/>
        <v>2</v>
      </c>
      <c r="H612" s="2">
        <f t="shared" ref="H612:H675" si="267">IF(C612&gt;0,G612/C612,0)</f>
        <v>8.960573476702509E-4</v>
      </c>
      <c r="I612" s="8"/>
      <c r="J612" s="2">
        <f t="shared" si="262"/>
        <v>0.49955197132616486</v>
      </c>
      <c r="K612" s="2">
        <f t="shared" si="263"/>
        <v>0.49865591397849462</v>
      </c>
      <c r="L612" s="2">
        <f t="shared" si="264"/>
        <v>0</v>
      </c>
      <c r="M612" s="2">
        <f t="shared" si="265"/>
        <v>1.7921146953404632E-3</v>
      </c>
      <c r="N612" s="55">
        <v>1115</v>
      </c>
      <c r="O612" s="55">
        <v>1113</v>
      </c>
      <c r="X612" s="55">
        <v>4</v>
      </c>
      <c r="Y612" s="55">
        <v>0</v>
      </c>
      <c r="Z612" s="55"/>
      <c r="AA612" s="55"/>
      <c r="AB612" s="55"/>
      <c r="AG612" t="str">
        <f t="shared" si="257"/>
        <v>Dighton</v>
      </c>
      <c r="AH612" t="s">
        <v>1983</v>
      </c>
      <c r="AI612">
        <v>4</v>
      </c>
      <c r="AK612">
        <v>2</v>
      </c>
      <c r="AL612" s="95">
        <v>25</v>
      </c>
      <c r="AM612" s="97">
        <v>5</v>
      </c>
      <c r="AN612" s="97">
        <v>25</v>
      </c>
      <c r="AO612" s="100">
        <v>16950</v>
      </c>
      <c r="AP612" s="100">
        <f t="shared" si="258"/>
        <v>25005</v>
      </c>
      <c r="AQ612" t="s">
        <v>298</v>
      </c>
      <c r="AR612">
        <f t="shared" si="266"/>
        <v>2516950</v>
      </c>
      <c r="AS612" s="1">
        <v>120</v>
      </c>
      <c r="AU612" s="1"/>
      <c r="AX612" s="124"/>
    </row>
    <row r="613" spans="1:50" ht="13" hidden="1" customHeight="1" outlineLevel="1">
      <c r="A613" s="56" t="s">
        <v>1840</v>
      </c>
      <c r="B613" s="9" t="s">
        <v>563</v>
      </c>
      <c r="C613" s="1">
        <f t="shared" si="259"/>
        <v>2940</v>
      </c>
      <c r="D613" s="7">
        <f>IF(N613&gt;0, RANK(N613,(N613:P613,Q613:AE613)),0)</f>
        <v>2</v>
      </c>
      <c r="E613" s="7">
        <f>IF(O613&gt;0,RANK(O613,(N613:P613,Q613:AE613)),0)</f>
        <v>1</v>
      </c>
      <c r="F613" s="7">
        <f t="shared" si="260"/>
        <v>0</v>
      </c>
      <c r="G613" s="1">
        <f t="shared" si="261"/>
        <v>664</v>
      </c>
      <c r="H613" s="2">
        <f t="shared" si="267"/>
        <v>0.22585034013605443</v>
      </c>
      <c r="I613" s="8"/>
      <c r="J613" s="2">
        <f t="shared" si="262"/>
        <v>0.38707482993197279</v>
      </c>
      <c r="K613" s="2">
        <f t="shared" si="263"/>
        <v>0.61292517006802716</v>
      </c>
      <c r="L613" s="2">
        <f t="shared" si="264"/>
        <v>0</v>
      </c>
      <c r="M613" s="2">
        <f t="shared" si="265"/>
        <v>0</v>
      </c>
      <c r="N613" s="55">
        <v>1138</v>
      </c>
      <c r="O613" s="55">
        <v>1802</v>
      </c>
      <c r="X613" s="55">
        <v>0</v>
      </c>
      <c r="Y613" s="55">
        <v>0</v>
      </c>
      <c r="Z613" s="55"/>
      <c r="AA613" s="55"/>
      <c r="AB613" s="55"/>
      <c r="AG613" t="str">
        <f t="shared" ref="AG613:AG675" si="268">A613</f>
        <v>Douglas</v>
      </c>
      <c r="AH613" s="9" t="s">
        <v>964</v>
      </c>
      <c r="AI613">
        <v>2</v>
      </c>
      <c r="AK613">
        <v>2</v>
      </c>
      <c r="AL613" s="95">
        <v>25</v>
      </c>
      <c r="AM613" s="97">
        <v>27</v>
      </c>
      <c r="AN613" s="97">
        <v>60</v>
      </c>
      <c r="AO613" s="100">
        <v>17300</v>
      </c>
      <c r="AP613" s="100">
        <f t="shared" si="258"/>
        <v>25027</v>
      </c>
      <c r="AQ613" t="s">
        <v>298</v>
      </c>
      <c r="AR613">
        <f t="shared" si="266"/>
        <v>2517300</v>
      </c>
      <c r="AS613" s="1">
        <v>142</v>
      </c>
      <c r="AU613" s="1"/>
      <c r="AX613" s="124"/>
    </row>
    <row r="614" spans="1:50" ht="13" hidden="1" customHeight="1" outlineLevel="1">
      <c r="A614" s="56" t="s">
        <v>1172</v>
      </c>
      <c r="B614" s="9" t="s">
        <v>563</v>
      </c>
      <c r="C614" s="1">
        <f t="shared" si="259"/>
        <v>2611</v>
      </c>
      <c r="D614" s="7">
        <f>IF(N614&gt;0, RANK(N614,(N614:P614,Q614:AE614)),0)</f>
        <v>2</v>
      </c>
      <c r="E614" s="7">
        <f>IF(O614&gt;0,RANK(O614,(N614:P614,Q614:AE614)),0)</f>
        <v>1</v>
      </c>
      <c r="F614" s="7">
        <f t="shared" si="260"/>
        <v>0</v>
      </c>
      <c r="G614" s="1">
        <f t="shared" si="261"/>
        <v>263</v>
      </c>
      <c r="H614" s="2">
        <f t="shared" si="267"/>
        <v>0.10072769054002298</v>
      </c>
      <c r="I614" s="8"/>
      <c r="J614" s="2">
        <f t="shared" si="262"/>
        <v>0.44963615472998852</v>
      </c>
      <c r="K614" s="2">
        <f t="shared" si="263"/>
        <v>0.55036384527001148</v>
      </c>
      <c r="L614" s="2">
        <f t="shared" si="264"/>
        <v>0</v>
      </c>
      <c r="M614" s="2">
        <f t="shared" si="265"/>
        <v>0</v>
      </c>
      <c r="N614" s="55">
        <v>1174</v>
      </c>
      <c r="O614" s="55">
        <v>1437</v>
      </c>
      <c r="X614" s="55">
        <v>0</v>
      </c>
      <c r="Y614" s="55">
        <v>0</v>
      </c>
      <c r="Z614" s="55"/>
      <c r="AA614" s="55"/>
      <c r="AB614" s="55"/>
      <c r="AG614" t="str">
        <f t="shared" si="268"/>
        <v>Dover</v>
      </c>
      <c r="AH614" t="s">
        <v>2318</v>
      </c>
      <c r="AI614">
        <v>4</v>
      </c>
      <c r="AK614">
        <v>2</v>
      </c>
      <c r="AL614" s="95">
        <v>25</v>
      </c>
      <c r="AM614" s="97">
        <v>21</v>
      </c>
      <c r="AN614" s="97">
        <v>40</v>
      </c>
      <c r="AO614" s="100">
        <v>17405</v>
      </c>
      <c r="AP614" s="100">
        <f t="shared" si="258"/>
        <v>25021</v>
      </c>
      <c r="AQ614" t="s">
        <v>298</v>
      </c>
      <c r="AR614">
        <f t="shared" si="266"/>
        <v>2517405</v>
      </c>
      <c r="AS614" s="1">
        <v>107</v>
      </c>
      <c r="AU614" s="1"/>
      <c r="AX614" s="124"/>
    </row>
    <row r="615" spans="1:50" ht="13" hidden="1" customHeight="1" outlineLevel="1">
      <c r="A615" s="56" t="s">
        <v>619</v>
      </c>
      <c r="B615" s="9" t="s">
        <v>563</v>
      </c>
      <c r="C615" s="1">
        <f t="shared" si="259"/>
        <v>10217</v>
      </c>
      <c r="D615" s="7">
        <f>IF(N615&gt;0, RANK(N615,(N615:P615,Q615:AE615)),0)</f>
        <v>2</v>
      </c>
      <c r="E615" s="7">
        <f>IF(O615&gt;0,RANK(O615,(N615:P615,Q615:AE615)),0)</f>
        <v>1</v>
      </c>
      <c r="F615" s="7">
        <f t="shared" si="260"/>
        <v>0</v>
      </c>
      <c r="G615" s="1">
        <f t="shared" si="261"/>
        <v>116</v>
      </c>
      <c r="H615" s="2">
        <f t="shared" si="267"/>
        <v>1.1353626309092689E-2</v>
      </c>
      <c r="I615" s="8"/>
      <c r="J615" s="2">
        <f t="shared" si="262"/>
        <v>0.49153371831261622</v>
      </c>
      <c r="K615" s="2">
        <f t="shared" si="263"/>
        <v>0.50288734462170892</v>
      </c>
      <c r="L615" s="2">
        <f t="shared" si="264"/>
        <v>0</v>
      </c>
      <c r="M615" s="2">
        <f t="shared" si="265"/>
        <v>5.578937065674805E-3</v>
      </c>
      <c r="N615" s="55">
        <v>5022</v>
      </c>
      <c r="O615" s="55">
        <v>5138</v>
      </c>
      <c r="X615" s="55">
        <v>57</v>
      </c>
      <c r="Y615" s="55">
        <v>0</v>
      </c>
      <c r="Z615" s="55"/>
      <c r="AA615" s="55"/>
      <c r="AB615" s="55"/>
      <c r="AG615" t="str">
        <f t="shared" si="268"/>
        <v>Dracut</v>
      </c>
      <c r="AH615" t="s">
        <v>1563</v>
      </c>
      <c r="AI615">
        <v>3</v>
      </c>
      <c r="AK615">
        <v>2</v>
      </c>
      <c r="AL615" s="95">
        <v>25</v>
      </c>
      <c r="AM615" s="97">
        <v>17</v>
      </c>
      <c r="AN615" s="97">
        <v>75</v>
      </c>
      <c r="AO615" s="100">
        <v>17475</v>
      </c>
      <c r="AP615" s="100">
        <f t="shared" ref="AP615:AP678" si="269">AL615*1000+AM615</f>
        <v>25017</v>
      </c>
      <c r="AQ615" t="s">
        <v>298</v>
      </c>
      <c r="AR615">
        <f t="shared" si="266"/>
        <v>2517475</v>
      </c>
      <c r="AS615" s="1">
        <v>413</v>
      </c>
      <c r="AU615" s="1"/>
      <c r="AX615" s="124"/>
    </row>
    <row r="616" spans="1:50" ht="13" hidden="1" customHeight="1" outlineLevel="1">
      <c r="A616" s="56" t="s">
        <v>428</v>
      </c>
      <c r="B616" s="9" t="s">
        <v>563</v>
      </c>
      <c r="C616" s="1">
        <f t="shared" si="259"/>
        <v>3406</v>
      </c>
      <c r="D616" s="7">
        <f>IF(N616&gt;0, RANK(N616,(N616:P616,Q616:AE616)),0)</f>
        <v>2</v>
      </c>
      <c r="E616" s="7">
        <f>IF(O616&gt;0,RANK(O616,(N616:P616,Q616:AE616)),0)</f>
        <v>1</v>
      </c>
      <c r="F616" s="7">
        <f t="shared" si="260"/>
        <v>0</v>
      </c>
      <c r="G616" s="1">
        <f t="shared" si="261"/>
        <v>108</v>
      </c>
      <c r="H616" s="2">
        <f t="shared" si="267"/>
        <v>3.1708749266001174E-2</v>
      </c>
      <c r="I616" s="8"/>
      <c r="J616" s="2">
        <f t="shared" si="262"/>
        <v>0.48385202583675868</v>
      </c>
      <c r="K616" s="2">
        <f t="shared" si="263"/>
        <v>0.51556077510275988</v>
      </c>
      <c r="L616" s="2">
        <f t="shared" si="264"/>
        <v>0</v>
      </c>
      <c r="M616" s="2">
        <f t="shared" si="265"/>
        <v>5.8719906048143589E-4</v>
      </c>
      <c r="N616" s="55">
        <v>1648</v>
      </c>
      <c r="O616" s="55">
        <v>1756</v>
      </c>
      <c r="X616" s="55">
        <v>2</v>
      </c>
      <c r="Y616" s="55">
        <v>0</v>
      </c>
      <c r="Z616" s="55"/>
      <c r="AA616" s="55"/>
      <c r="AB616" s="55"/>
      <c r="AG616" t="str">
        <f t="shared" si="268"/>
        <v>Dudley</v>
      </c>
      <c r="AH616" s="9" t="s">
        <v>964</v>
      </c>
      <c r="AI616">
        <v>1</v>
      </c>
      <c r="AK616">
        <v>2</v>
      </c>
      <c r="AL616" s="95">
        <v>25</v>
      </c>
      <c r="AM616" s="97">
        <v>27</v>
      </c>
      <c r="AN616" s="97">
        <v>65</v>
      </c>
      <c r="AO616" s="100">
        <v>17685</v>
      </c>
      <c r="AP616" s="100">
        <f t="shared" si="269"/>
        <v>25027</v>
      </c>
      <c r="AQ616" t="s">
        <v>298</v>
      </c>
      <c r="AR616">
        <f t="shared" si="266"/>
        <v>2517685</v>
      </c>
      <c r="AS616" s="1">
        <v>137</v>
      </c>
      <c r="AU616" s="1"/>
      <c r="AX616" s="124"/>
    </row>
    <row r="617" spans="1:50" ht="13" hidden="1" customHeight="1" outlineLevel="1">
      <c r="A617" s="56" t="s">
        <v>9</v>
      </c>
      <c r="B617" s="9" t="s">
        <v>563</v>
      </c>
      <c r="C617" s="1">
        <f t="shared" si="259"/>
        <v>1345</v>
      </c>
      <c r="D617" s="7">
        <f>IF(N617&gt;0, RANK(N617,(N617:P617,Q617:AE617)),0)</f>
        <v>2</v>
      </c>
      <c r="E617" s="7">
        <f>IF(O617&gt;0,RANK(O617,(N617:P617,Q617:AE617)),0)</f>
        <v>1</v>
      </c>
      <c r="F617" s="7">
        <f t="shared" si="260"/>
        <v>0</v>
      </c>
      <c r="G617" s="1">
        <f t="shared" si="261"/>
        <v>71</v>
      </c>
      <c r="H617" s="2">
        <f t="shared" si="267"/>
        <v>5.2788104089219329E-2</v>
      </c>
      <c r="I617" s="8"/>
      <c r="J617" s="2">
        <f t="shared" si="262"/>
        <v>0.4728624535315985</v>
      </c>
      <c r="K617" s="2">
        <f t="shared" si="263"/>
        <v>0.5256505576208178</v>
      </c>
      <c r="L617" s="2">
        <f t="shared" si="264"/>
        <v>0</v>
      </c>
      <c r="M617" s="2">
        <f t="shared" si="265"/>
        <v>1.4869888475836923E-3</v>
      </c>
      <c r="N617" s="55">
        <v>636</v>
      </c>
      <c r="O617" s="55">
        <v>707</v>
      </c>
      <c r="X617" s="55">
        <v>2</v>
      </c>
      <c r="Y617" s="55">
        <v>0</v>
      </c>
      <c r="Z617" s="55"/>
      <c r="AA617" s="55"/>
      <c r="AB617" s="55"/>
      <c r="AG617" t="str">
        <f t="shared" si="268"/>
        <v>Dunstable</v>
      </c>
      <c r="AH617" t="s">
        <v>1563</v>
      </c>
      <c r="AI617">
        <v>3</v>
      </c>
      <c r="AK617">
        <v>2</v>
      </c>
      <c r="AL617" s="95">
        <v>25</v>
      </c>
      <c r="AM617" s="97">
        <v>17</v>
      </c>
      <c r="AN617" s="97">
        <v>80</v>
      </c>
      <c r="AO617" s="100">
        <v>17825</v>
      </c>
      <c r="AP617" s="100">
        <f t="shared" si="269"/>
        <v>25017</v>
      </c>
      <c r="AQ617" t="s">
        <v>298</v>
      </c>
      <c r="AR617">
        <f t="shared" si="266"/>
        <v>2517825</v>
      </c>
      <c r="AS617" s="1">
        <v>49</v>
      </c>
      <c r="AU617" s="1"/>
      <c r="AX617" s="124"/>
    </row>
    <row r="618" spans="1:50" ht="13" hidden="1" customHeight="1" outlineLevel="1">
      <c r="A618" s="56" t="s">
        <v>262</v>
      </c>
      <c r="B618" s="9" t="s">
        <v>563</v>
      </c>
      <c r="C618" s="1">
        <f t="shared" si="259"/>
        <v>6787</v>
      </c>
      <c r="D618" s="7">
        <f>IF(N618&gt;0, RANK(N618,(N618:P618,Q618:AE618)),0)</f>
        <v>2</v>
      </c>
      <c r="E618" s="7">
        <f>IF(O618&gt;0,RANK(O618,(N618:P618,Q618:AE618)),0)</f>
        <v>1</v>
      </c>
      <c r="F618" s="7">
        <f t="shared" si="260"/>
        <v>0</v>
      </c>
      <c r="G618" s="1">
        <f t="shared" si="261"/>
        <v>572</v>
      </c>
      <c r="H618" s="2">
        <f t="shared" si="267"/>
        <v>8.4278768233387355E-2</v>
      </c>
      <c r="I618" s="8"/>
      <c r="J618" s="2">
        <f t="shared" si="262"/>
        <v>0.45719758361573598</v>
      </c>
      <c r="K618" s="2">
        <f t="shared" si="263"/>
        <v>0.54147635184912335</v>
      </c>
      <c r="L618" s="2">
        <f t="shared" si="264"/>
        <v>0</v>
      </c>
      <c r="M618" s="2">
        <f t="shared" si="265"/>
        <v>1.3260645351406142E-3</v>
      </c>
      <c r="N618" s="55">
        <v>3103</v>
      </c>
      <c r="O618" s="55">
        <v>3675</v>
      </c>
      <c r="X618" s="55">
        <v>9</v>
      </c>
      <c r="Y618" s="55">
        <v>0</v>
      </c>
      <c r="Z618" s="55"/>
      <c r="AA618" s="55"/>
      <c r="AB618" s="55"/>
      <c r="AG618" t="str">
        <f t="shared" si="268"/>
        <v>Duxbury</v>
      </c>
      <c r="AH618" t="s">
        <v>534</v>
      </c>
      <c r="AI618">
        <v>9</v>
      </c>
      <c r="AK618">
        <v>2</v>
      </c>
      <c r="AL618" s="95">
        <v>25</v>
      </c>
      <c r="AM618" s="97">
        <v>23</v>
      </c>
      <c r="AN618" s="97">
        <v>25</v>
      </c>
      <c r="AO618" s="100">
        <v>17895</v>
      </c>
      <c r="AP618" s="100">
        <f t="shared" si="269"/>
        <v>25023</v>
      </c>
      <c r="AQ618" t="s">
        <v>298</v>
      </c>
      <c r="AR618">
        <f t="shared" si="266"/>
        <v>2517895</v>
      </c>
      <c r="AS618" s="1">
        <v>232</v>
      </c>
      <c r="AU618" s="1"/>
      <c r="AX618" s="124"/>
    </row>
    <row r="619" spans="1:50" ht="13" hidden="1" customHeight="1" outlineLevel="1">
      <c r="A619" s="56" t="s">
        <v>624</v>
      </c>
      <c r="B619" s="9" t="s">
        <v>563</v>
      </c>
      <c r="C619" s="1">
        <f t="shared" si="259"/>
        <v>4732</v>
      </c>
      <c r="D619" s="7">
        <f>IF(N619&gt;0, RANK(N619,(N619:P619,Q619:AE619)),0)</f>
        <v>2</v>
      </c>
      <c r="E619" s="7">
        <f>IF(O619&gt;0,RANK(O619,(N619:P619,Q619:AE619)),0)</f>
        <v>1</v>
      </c>
      <c r="F619" s="7">
        <f t="shared" si="260"/>
        <v>0</v>
      </c>
      <c r="G619" s="1">
        <f t="shared" si="261"/>
        <v>204</v>
      </c>
      <c r="H619" s="2">
        <f t="shared" si="267"/>
        <v>4.3110735418427727E-2</v>
      </c>
      <c r="I619" s="8"/>
      <c r="J619" s="2">
        <f t="shared" si="262"/>
        <v>0.47802197802197804</v>
      </c>
      <c r="K619" s="2">
        <f t="shared" si="263"/>
        <v>0.52113271344040579</v>
      </c>
      <c r="L619" s="2">
        <f t="shared" si="264"/>
        <v>0</v>
      </c>
      <c r="M619" s="2">
        <f t="shared" si="265"/>
        <v>8.4530853761610736E-4</v>
      </c>
      <c r="N619" s="55">
        <v>2262</v>
      </c>
      <c r="O619" s="55">
        <v>2466</v>
      </c>
      <c r="X619" s="55">
        <v>4</v>
      </c>
      <c r="Y619" s="55">
        <v>0</v>
      </c>
      <c r="Z619" s="55"/>
      <c r="AA619" s="55"/>
      <c r="AB619" s="55"/>
      <c r="AG619" t="str">
        <f t="shared" si="268"/>
        <v>East Bridgewater</v>
      </c>
      <c r="AH619" t="s">
        <v>534</v>
      </c>
      <c r="AI619">
        <v>8</v>
      </c>
      <c r="AK619">
        <v>2</v>
      </c>
      <c r="AL619" s="95">
        <v>25</v>
      </c>
      <c r="AM619" s="97">
        <v>23</v>
      </c>
      <c r="AN619" s="97">
        <v>30</v>
      </c>
      <c r="AO619" s="100">
        <v>18455</v>
      </c>
      <c r="AP619" s="100">
        <f t="shared" si="269"/>
        <v>25023</v>
      </c>
      <c r="AQ619" t="s">
        <v>298</v>
      </c>
      <c r="AR619">
        <f t="shared" si="266"/>
        <v>2518455</v>
      </c>
      <c r="AS619" s="1">
        <v>261</v>
      </c>
      <c r="AU619" s="1"/>
      <c r="AX619" s="124"/>
    </row>
    <row r="620" spans="1:50" ht="13" hidden="1" customHeight="1" outlineLevel="1">
      <c r="A620" s="56" t="s">
        <v>1628</v>
      </c>
      <c r="B620" s="9" t="s">
        <v>563</v>
      </c>
      <c r="C620" s="1">
        <f t="shared" si="259"/>
        <v>841</v>
      </c>
      <c r="D620" s="7">
        <f>IF(N620&gt;0, RANK(N620,(N620:P620,Q620:AE620)),0)</f>
        <v>2</v>
      </c>
      <c r="E620" s="7">
        <f>IF(O620&gt;0,RANK(O620,(N620:P620,Q620:AE620)),0)</f>
        <v>1</v>
      </c>
      <c r="F620" s="7">
        <f t="shared" si="260"/>
        <v>0</v>
      </c>
      <c r="G620" s="1">
        <f t="shared" si="261"/>
        <v>104</v>
      </c>
      <c r="H620" s="2">
        <f t="shared" si="267"/>
        <v>0.12366230677764566</v>
      </c>
      <c r="I620" s="8"/>
      <c r="J620" s="2">
        <f t="shared" si="262"/>
        <v>0.43757431629013077</v>
      </c>
      <c r="K620" s="2">
        <f t="shared" si="263"/>
        <v>0.56123662306777644</v>
      </c>
      <c r="L620" s="2">
        <f t="shared" si="264"/>
        <v>0</v>
      </c>
      <c r="M620" s="2">
        <f t="shared" si="265"/>
        <v>1.1890606420927874E-3</v>
      </c>
      <c r="N620" s="55">
        <v>368</v>
      </c>
      <c r="O620" s="55">
        <v>472</v>
      </c>
      <c r="X620" s="55">
        <v>1</v>
      </c>
      <c r="Y620" s="55">
        <v>0</v>
      </c>
      <c r="Z620" s="55"/>
      <c r="AA620" s="55"/>
      <c r="AB620" s="55"/>
      <c r="AG620" t="str">
        <f t="shared" si="268"/>
        <v>East Brookfield</v>
      </c>
      <c r="AH620" s="9" t="s">
        <v>964</v>
      </c>
      <c r="AI620">
        <v>1</v>
      </c>
      <c r="AK620">
        <v>2</v>
      </c>
      <c r="AL620" s="95">
        <v>25</v>
      </c>
      <c r="AM620" s="97">
        <v>27</v>
      </c>
      <c r="AN620" s="97">
        <v>70</v>
      </c>
      <c r="AO620" s="100">
        <v>18560</v>
      </c>
      <c r="AP620" s="100">
        <f t="shared" si="269"/>
        <v>25027</v>
      </c>
      <c r="AQ620" t="s">
        <v>298</v>
      </c>
      <c r="AR620">
        <f t="shared" si="266"/>
        <v>2518560</v>
      </c>
      <c r="AS620" s="1">
        <v>41</v>
      </c>
      <c r="AU620" s="1"/>
      <c r="AX620" s="124"/>
    </row>
    <row r="621" spans="1:50" ht="13" hidden="1" customHeight="1" outlineLevel="1">
      <c r="A621" s="56" t="s">
        <v>314</v>
      </c>
      <c r="B621" s="9" t="s">
        <v>563</v>
      </c>
      <c r="C621" s="1">
        <f t="shared" si="259"/>
        <v>5975</v>
      </c>
      <c r="D621" s="7">
        <f>IF(N621&gt;0, RANK(N621,(N621:P621,Q621:AE621)),0)</f>
        <v>2</v>
      </c>
      <c r="E621" s="7">
        <f>IF(O621&gt;0,RANK(O621,(N621:P621,Q621:AE621)),0)</f>
        <v>1</v>
      </c>
      <c r="F621" s="7">
        <f t="shared" si="260"/>
        <v>0</v>
      </c>
      <c r="G621" s="1">
        <f t="shared" si="261"/>
        <v>104</v>
      </c>
      <c r="H621" s="2">
        <f t="shared" si="267"/>
        <v>1.7405857740585774E-2</v>
      </c>
      <c r="I621" s="8"/>
      <c r="J621" s="2">
        <f t="shared" si="262"/>
        <v>0.4907112970711297</v>
      </c>
      <c r="K621" s="2">
        <f t="shared" si="263"/>
        <v>0.50811715481171549</v>
      </c>
      <c r="L621" s="2">
        <f t="shared" si="264"/>
        <v>0</v>
      </c>
      <c r="M621" s="2">
        <f t="shared" si="265"/>
        <v>1.1715481171548081E-3</v>
      </c>
      <c r="N621" s="55">
        <v>2932</v>
      </c>
      <c r="O621" s="55">
        <v>3036</v>
      </c>
      <c r="X621" s="55">
        <v>7</v>
      </c>
      <c r="Y621" s="55">
        <v>0</v>
      </c>
      <c r="Z621" s="55"/>
      <c r="AA621" s="55"/>
      <c r="AB621" s="55"/>
      <c r="AG621" t="str">
        <f t="shared" si="268"/>
        <v>East Longmeadow</v>
      </c>
      <c r="AH621" t="s">
        <v>129</v>
      </c>
      <c r="AI621">
        <v>1</v>
      </c>
      <c r="AK621">
        <v>2</v>
      </c>
      <c r="AL621" s="95">
        <v>25</v>
      </c>
      <c r="AM621" s="97">
        <v>13</v>
      </c>
      <c r="AN621" s="97">
        <v>30</v>
      </c>
      <c r="AO621" s="100">
        <v>19645</v>
      </c>
      <c r="AP621" s="100">
        <f t="shared" si="269"/>
        <v>25013</v>
      </c>
      <c r="AQ621" t="s">
        <v>298</v>
      </c>
      <c r="AR621">
        <f t="shared" si="266"/>
        <v>2519645</v>
      </c>
      <c r="AS621" s="1">
        <v>393</v>
      </c>
      <c r="AU621" s="1"/>
      <c r="AX621" s="124"/>
    </row>
    <row r="622" spans="1:50" ht="13" hidden="1" customHeight="1" outlineLevel="1">
      <c r="A622" s="56" t="s">
        <v>136</v>
      </c>
      <c r="B622" s="9" t="s">
        <v>563</v>
      </c>
      <c r="C622" s="1">
        <f t="shared" si="259"/>
        <v>2759</v>
      </c>
      <c r="D622" s="7">
        <f>IF(N622&gt;0, RANK(N622,(N622:P622,Q622:AE622)),0)</f>
        <v>1</v>
      </c>
      <c r="E622" s="7">
        <f>IF(O622&gt;0,RANK(O622,(N622:P622,Q622:AE622)),0)</f>
        <v>2</v>
      </c>
      <c r="F622" s="7">
        <f t="shared" si="260"/>
        <v>0</v>
      </c>
      <c r="G622" s="1">
        <f t="shared" si="261"/>
        <v>580</v>
      </c>
      <c r="H622" s="2">
        <f t="shared" si="267"/>
        <v>0.21022109459949256</v>
      </c>
      <c r="I622" s="8"/>
      <c r="J622" s="2">
        <f t="shared" si="262"/>
        <v>0.60456687205509241</v>
      </c>
      <c r="K622" s="2">
        <f t="shared" si="263"/>
        <v>0.39434577745559984</v>
      </c>
      <c r="L622" s="2">
        <f t="shared" si="264"/>
        <v>0</v>
      </c>
      <c r="M622" s="2">
        <f t="shared" si="265"/>
        <v>1.0873504893077479E-3</v>
      </c>
      <c r="N622" s="55">
        <v>1668</v>
      </c>
      <c r="O622" s="55">
        <v>1088</v>
      </c>
      <c r="X622" s="55">
        <v>3</v>
      </c>
      <c r="Y622" s="55">
        <v>0</v>
      </c>
      <c r="Z622" s="55"/>
      <c r="AA622" s="55"/>
      <c r="AB622" s="55"/>
      <c r="AG622" t="str">
        <f t="shared" si="268"/>
        <v>Eastham</v>
      </c>
      <c r="AH622" t="s">
        <v>42</v>
      </c>
      <c r="AI622">
        <v>9</v>
      </c>
      <c r="AK622">
        <v>2</v>
      </c>
      <c r="AL622" s="95">
        <v>25</v>
      </c>
      <c r="AM622" s="97">
        <v>1</v>
      </c>
      <c r="AN622" s="97">
        <v>30</v>
      </c>
      <c r="AO622" s="100">
        <v>19295</v>
      </c>
      <c r="AP622" s="100">
        <f t="shared" si="269"/>
        <v>25001</v>
      </c>
      <c r="AQ622" t="s">
        <v>298</v>
      </c>
      <c r="AR622">
        <f t="shared" si="266"/>
        <v>2519295</v>
      </c>
      <c r="AS622" s="1">
        <v>69</v>
      </c>
      <c r="AU622" s="1"/>
      <c r="AX622" s="124"/>
    </row>
    <row r="623" spans="1:50" ht="13" hidden="1" customHeight="1" outlineLevel="1">
      <c r="A623" s="56" t="s">
        <v>1350</v>
      </c>
      <c r="B623" s="9" t="s">
        <v>563</v>
      </c>
      <c r="C623" s="1">
        <f t="shared" si="259"/>
        <v>6000</v>
      </c>
      <c r="D623" s="7">
        <f>IF(N623&gt;0, RANK(N623,(N623:P623,Q623:AE623)),0)</f>
        <v>1</v>
      </c>
      <c r="E623" s="7">
        <f>IF(O623&gt;0,RANK(O623,(N623:P623,Q623:AE623)),0)</f>
        <v>2</v>
      </c>
      <c r="F623" s="7">
        <f t="shared" si="260"/>
        <v>0</v>
      </c>
      <c r="G623" s="1">
        <f t="shared" si="261"/>
        <v>2607</v>
      </c>
      <c r="H623" s="2">
        <f t="shared" si="267"/>
        <v>0.4345</v>
      </c>
      <c r="I623" s="8"/>
      <c r="J623" s="2">
        <f t="shared" si="262"/>
        <v>0.71683333333333332</v>
      </c>
      <c r="K623" s="2">
        <f t="shared" si="263"/>
        <v>0.28233333333333333</v>
      </c>
      <c r="L623" s="2">
        <f t="shared" si="264"/>
        <v>0</v>
      </c>
      <c r="M623" s="2">
        <f t="shared" si="265"/>
        <v>8.3333333333335258E-4</v>
      </c>
      <c r="N623" s="55">
        <v>4301</v>
      </c>
      <c r="O623" s="55">
        <v>1694</v>
      </c>
      <c r="X623" s="55">
        <v>5</v>
      </c>
      <c r="Y623" s="55">
        <v>0</v>
      </c>
      <c r="Z623" s="55"/>
      <c r="AA623" s="55"/>
      <c r="AB623" s="55"/>
      <c r="AG623" t="str">
        <f t="shared" si="268"/>
        <v>Easthampton</v>
      </c>
      <c r="AH623" t="s">
        <v>1997</v>
      </c>
      <c r="AI623">
        <v>1</v>
      </c>
      <c r="AK623">
        <v>2</v>
      </c>
      <c r="AL623" s="95">
        <v>25</v>
      </c>
      <c r="AM623" s="97">
        <v>15</v>
      </c>
      <c r="AN623" s="97">
        <v>25</v>
      </c>
      <c r="AO623" s="100">
        <v>19330</v>
      </c>
      <c r="AP623" s="100">
        <f t="shared" si="269"/>
        <v>25015</v>
      </c>
      <c r="AQ623" t="s">
        <v>1943</v>
      </c>
      <c r="AR623">
        <f t="shared" si="266"/>
        <v>2519330</v>
      </c>
      <c r="AS623" s="1">
        <v>265</v>
      </c>
      <c r="AU623" s="1"/>
      <c r="AX623" s="124"/>
    </row>
    <row r="624" spans="1:50" ht="13" hidden="1" customHeight="1" outlineLevel="1">
      <c r="A624" s="56" t="s">
        <v>641</v>
      </c>
      <c r="B624" s="9" t="s">
        <v>563</v>
      </c>
      <c r="C624" s="1">
        <f t="shared" si="259"/>
        <v>7931</v>
      </c>
      <c r="D624" s="7">
        <f>IF(N624&gt;0, RANK(N624,(N624:P624,Q624:AE624)),0)</f>
        <v>1</v>
      </c>
      <c r="E624" s="7">
        <f>IF(O624&gt;0,RANK(O624,(N624:P624,Q624:AE624)),0)</f>
        <v>2</v>
      </c>
      <c r="F624" s="7">
        <f t="shared" si="260"/>
        <v>0</v>
      </c>
      <c r="G624" s="1">
        <f t="shared" si="261"/>
        <v>75</v>
      </c>
      <c r="H624" s="2">
        <f t="shared" si="267"/>
        <v>9.4565628546211065E-3</v>
      </c>
      <c r="I624" s="8"/>
      <c r="J624" s="2">
        <f t="shared" si="262"/>
        <v>0.50384566889421256</v>
      </c>
      <c r="K624" s="2">
        <f t="shared" si="263"/>
        <v>0.49438910603959146</v>
      </c>
      <c r="L624" s="2">
        <f t="shared" si="264"/>
        <v>0</v>
      </c>
      <c r="M624" s="2">
        <f t="shared" si="265"/>
        <v>1.7652250661959745E-3</v>
      </c>
      <c r="N624" s="55">
        <v>3996</v>
      </c>
      <c r="O624" s="55">
        <v>3921</v>
      </c>
      <c r="X624" s="55">
        <v>14</v>
      </c>
      <c r="Y624" s="55">
        <v>0</v>
      </c>
      <c r="Z624" s="55"/>
      <c r="AA624" s="55"/>
      <c r="AB624" s="55"/>
      <c r="AG624" t="str">
        <f t="shared" si="268"/>
        <v>Easton</v>
      </c>
      <c r="AH624" t="s">
        <v>1983</v>
      </c>
      <c r="AI624">
        <v>4</v>
      </c>
      <c r="AK624">
        <v>2</v>
      </c>
      <c r="AL624" s="95">
        <v>25</v>
      </c>
      <c r="AM624" s="97">
        <v>5</v>
      </c>
      <c r="AN624" s="97">
        <v>30</v>
      </c>
      <c r="AO624" s="100">
        <v>20100</v>
      </c>
      <c r="AP624" s="100">
        <f t="shared" si="269"/>
        <v>25005</v>
      </c>
      <c r="AQ624" t="s">
        <v>298</v>
      </c>
      <c r="AR624">
        <f t="shared" si="266"/>
        <v>2520100</v>
      </c>
      <c r="AS624" s="1">
        <v>356</v>
      </c>
      <c r="AU624" s="1"/>
      <c r="AX624" s="124"/>
    </row>
    <row r="625" spans="1:50" ht="13" hidden="1" customHeight="1" outlineLevel="1">
      <c r="A625" s="56" t="s">
        <v>706</v>
      </c>
      <c r="B625" s="9" t="s">
        <v>563</v>
      </c>
      <c r="C625" s="1">
        <f t="shared" si="259"/>
        <v>1672</v>
      </c>
      <c r="D625" s="7">
        <f>IF(N625&gt;0, RANK(N625,(N625:P625,Q625:AE625)),0)</f>
        <v>1</v>
      </c>
      <c r="E625" s="7">
        <f>IF(O625&gt;0,RANK(O625,(N625:P625,Q625:AE625)),0)</f>
        <v>2</v>
      </c>
      <c r="F625" s="7">
        <f t="shared" si="260"/>
        <v>0</v>
      </c>
      <c r="G625" s="1">
        <f t="shared" si="261"/>
        <v>456</v>
      </c>
      <c r="H625" s="2">
        <f t="shared" si="267"/>
        <v>0.27272727272727271</v>
      </c>
      <c r="I625" s="8"/>
      <c r="J625" s="2">
        <f t="shared" si="262"/>
        <v>0.63576555023923442</v>
      </c>
      <c r="K625" s="2">
        <f t="shared" si="263"/>
        <v>0.36303827751196172</v>
      </c>
      <c r="L625" s="2">
        <f t="shared" si="264"/>
        <v>0</v>
      </c>
      <c r="M625" s="2">
        <f t="shared" si="265"/>
        <v>1.1961722488038617E-3</v>
      </c>
      <c r="N625" s="55">
        <v>1063</v>
      </c>
      <c r="O625" s="55">
        <v>607</v>
      </c>
      <c r="X625" s="55">
        <v>2</v>
      </c>
      <c r="Y625" s="55">
        <v>0</v>
      </c>
      <c r="Z625" s="55"/>
      <c r="AA625" s="55"/>
      <c r="AB625" s="55"/>
      <c r="AG625" t="str">
        <f t="shared" si="268"/>
        <v>Edgartown</v>
      </c>
      <c r="AH625" t="s">
        <v>570</v>
      </c>
      <c r="AI625">
        <v>9</v>
      </c>
      <c r="AK625">
        <v>2</v>
      </c>
      <c r="AL625" s="95">
        <v>25</v>
      </c>
      <c r="AM625" s="97">
        <v>7</v>
      </c>
      <c r="AN625" s="97">
        <v>10</v>
      </c>
      <c r="AO625" s="100">
        <v>21150</v>
      </c>
      <c r="AP625" s="100">
        <f t="shared" si="269"/>
        <v>25007</v>
      </c>
      <c r="AQ625" t="s">
        <v>298</v>
      </c>
      <c r="AR625">
        <f t="shared" si="266"/>
        <v>2521150</v>
      </c>
      <c r="AS625" s="1">
        <v>44</v>
      </c>
      <c r="AU625" s="1"/>
      <c r="AX625" s="124"/>
    </row>
    <row r="626" spans="1:50" ht="13" hidden="1" customHeight="1" outlineLevel="1">
      <c r="A626" s="56" t="s">
        <v>1712</v>
      </c>
      <c r="B626" s="9" t="s">
        <v>563</v>
      </c>
      <c r="C626" s="1">
        <f t="shared" si="259"/>
        <v>605</v>
      </c>
      <c r="D626" s="7">
        <f>IF(N626&gt;0, RANK(N626,(N626:P626,Q626:AE626)),0)</f>
        <v>1</v>
      </c>
      <c r="E626" s="7">
        <f>IF(O626&gt;0,RANK(O626,(N626:P626,Q626:AE626)),0)</f>
        <v>2</v>
      </c>
      <c r="F626" s="7">
        <f t="shared" si="260"/>
        <v>0</v>
      </c>
      <c r="G626" s="1">
        <f t="shared" si="261"/>
        <v>331</v>
      </c>
      <c r="H626" s="2">
        <f t="shared" si="267"/>
        <v>0.54710743801652895</v>
      </c>
      <c r="I626" s="8"/>
      <c r="J626" s="2">
        <f t="shared" si="262"/>
        <v>0.77355371900826442</v>
      </c>
      <c r="K626" s="2">
        <f t="shared" si="263"/>
        <v>0.22644628099173553</v>
      </c>
      <c r="L626" s="2">
        <f t="shared" si="264"/>
        <v>0</v>
      </c>
      <c r="M626" s="2">
        <f t="shared" si="265"/>
        <v>5.5511151231257827E-17</v>
      </c>
      <c r="N626" s="55">
        <v>468</v>
      </c>
      <c r="O626" s="55">
        <v>137</v>
      </c>
      <c r="X626" s="55">
        <v>0</v>
      </c>
      <c r="Y626" s="55">
        <v>0</v>
      </c>
      <c r="Z626" s="55"/>
      <c r="AA626" s="55"/>
      <c r="AB626" s="55"/>
      <c r="AG626" t="str">
        <f t="shared" si="268"/>
        <v>Egremont</v>
      </c>
      <c r="AH626" t="s">
        <v>1320</v>
      </c>
      <c r="AI626">
        <v>1</v>
      </c>
      <c r="AK626">
        <v>2</v>
      </c>
      <c r="AL626" s="95">
        <v>25</v>
      </c>
      <c r="AM626" s="97">
        <v>3</v>
      </c>
      <c r="AN626" s="97">
        <v>35</v>
      </c>
      <c r="AO626" s="100">
        <v>21360</v>
      </c>
      <c r="AP626" s="100">
        <f t="shared" si="269"/>
        <v>25003</v>
      </c>
      <c r="AQ626" t="s">
        <v>298</v>
      </c>
      <c r="AR626">
        <f t="shared" si="266"/>
        <v>2521360</v>
      </c>
      <c r="AS626" s="1">
        <v>27</v>
      </c>
      <c r="AU626" s="1"/>
      <c r="AX626" s="124"/>
    </row>
    <row r="627" spans="1:50" ht="13" hidden="1" customHeight="1" outlineLevel="1">
      <c r="A627" s="56" t="s">
        <v>257</v>
      </c>
      <c r="B627" s="9" t="s">
        <v>563</v>
      </c>
      <c r="C627" s="1">
        <f t="shared" si="259"/>
        <v>505</v>
      </c>
      <c r="D627" s="7">
        <f>IF(N627&gt;0, RANK(N627,(N627:P627,Q627:AE627)),0)</f>
        <v>1</v>
      </c>
      <c r="E627" s="7">
        <f>IF(O627&gt;0,RANK(O627,(N627:P627,Q627:AE627)),0)</f>
        <v>2</v>
      </c>
      <c r="F627" s="7">
        <f t="shared" si="260"/>
        <v>0</v>
      </c>
      <c r="G627" s="1">
        <f t="shared" si="261"/>
        <v>165</v>
      </c>
      <c r="H627" s="2">
        <f t="shared" si="267"/>
        <v>0.32673267326732675</v>
      </c>
      <c r="I627" s="8"/>
      <c r="J627" s="2">
        <f t="shared" si="262"/>
        <v>0.6633663366336634</v>
      </c>
      <c r="K627" s="2">
        <f t="shared" si="263"/>
        <v>0.33663366336633666</v>
      </c>
      <c r="L627" s="2">
        <f t="shared" si="264"/>
        <v>0</v>
      </c>
      <c r="M627" s="2">
        <f t="shared" si="265"/>
        <v>-5.5511151231257827E-17</v>
      </c>
      <c r="N627" s="55">
        <v>335</v>
      </c>
      <c r="O627" s="55">
        <v>170</v>
      </c>
      <c r="X627" s="55">
        <v>0</v>
      </c>
      <c r="Y627" s="55">
        <v>0</v>
      </c>
      <c r="Z627" s="55"/>
      <c r="AA627" s="55"/>
      <c r="AB627" s="55"/>
      <c r="AG627" t="str">
        <f t="shared" si="268"/>
        <v>Erving</v>
      </c>
      <c r="AH627" t="s">
        <v>2389</v>
      </c>
      <c r="AI627">
        <v>2</v>
      </c>
      <c r="AK627">
        <v>2</v>
      </c>
      <c r="AL627" s="95">
        <v>25</v>
      </c>
      <c r="AM627" s="97">
        <v>11</v>
      </c>
      <c r="AN627" s="97">
        <v>40</v>
      </c>
      <c r="AO627" s="100">
        <v>21780</v>
      </c>
      <c r="AP627" s="100">
        <f t="shared" si="269"/>
        <v>25011</v>
      </c>
      <c r="AQ627" t="s">
        <v>298</v>
      </c>
      <c r="AR627">
        <f t="shared" si="266"/>
        <v>2521780</v>
      </c>
      <c r="AS627" s="1">
        <v>14</v>
      </c>
      <c r="AU627" s="1"/>
      <c r="AX627" s="124"/>
    </row>
    <row r="628" spans="1:50" ht="13" hidden="1" customHeight="1" outlineLevel="1">
      <c r="A628" s="56" t="s">
        <v>2492</v>
      </c>
      <c r="B628" s="9" t="s">
        <v>563</v>
      </c>
      <c r="C628" s="1">
        <f t="shared" si="259"/>
        <v>1594</v>
      </c>
      <c r="D628" s="7">
        <f>IF(N628&gt;0, RANK(N628,(N628:P628,Q628:AE628)),0)</f>
        <v>1</v>
      </c>
      <c r="E628" s="7">
        <f>IF(O628&gt;0,RANK(O628,(N628:P628,Q628:AE628)),0)</f>
        <v>2</v>
      </c>
      <c r="F628" s="7">
        <f t="shared" si="260"/>
        <v>0</v>
      </c>
      <c r="G628" s="1">
        <f t="shared" si="261"/>
        <v>112</v>
      </c>
      <c r="H628" s="2">
        <f t="shared" si="267"/>
        <v>7.0263488080301126E-2</v>
      </c>
      <c r="I628" s="8"/>
      <c r="J628" s="2">
        <f t="shared" si="262"/>
        <v>0.53513174404015051</v>
      </c>
      <c r="K628" s="2">
        <f t="shared" si="263"/>
        <v>0.46486825595984943</v>
      </c>
      <c r="L628" s="2">
        <f t="shared" si="264"/>
        <v>0</v>
      </c>
      <c r="M628" s="2">
        <f t="shared" si="265"/>
        <v>5.5511151231257827E-17</v>
      </c>
      <c r="N628" s="55">
        <v>853</v>
      </c>
      <c r="O628" s="55">
        <v>741</v>
      </c>
      <c r="X628" s="55">
        <v>0</v>
      </c>
      <c r="Y628" s="55">
        <v>0</v>
      </c>
      <c r="Z628" s="55"/>
      <c r="AA628" s="55"/>
      <c r="AB628" s="55"/>
      <c r="AG628" t="str">
        <f t="shared" si="268"/>
        <v>Essex</v>
      </c>
      <c r="AH628" t="s">
        <v>2492</v>
      </c>
      <c r="AI628">
        <v>6</v>
      </c>
      <c r="AK628">
        <v>2</v>
      </c>
      <c r="AL628" s="95">
        <v>25</v>
      </c>
      <c r="AM628" s="97">
        <v>9</v>
      </c>
      <c r="AN628" s="97">
        <v>30</v>
      </c>
      <c r="AO628" s="100">
        <v>21850</v>
      </c>
      <c r="AP628" s="100">
        <f t="shared" si="269"/>
        <v>25009</v>
      </c>
      <c r="AQ628" t="s">
        <v>298</v>
      </c>
      <c r="AR628">
        <f t="shared" si="266"/>
        <v>2521850</v>
      </c>
      <c r="AS628" s="1">
        <v>54</v>
      </c>
      <c r="AU628" s="1"/>
      <c r="AX628" s="124"/>
    </row>
    <row r="629" spans="1:50" ht="13" hidden="1" customHeight="1" outlineLevel="1">
      <c r="A629" s="56" t="s">
        <v>666</v>
      </c>
      <c r="B629" s="9" t="s">
        <v>563</v>
      </c>
      <c r="C629" s="1">
        <f t="shared" si="259"/>
        <v>8731</v>
      </c>
      <c r="D629" s="7">
        <f>IF(N629&gt;0, RANK(N629,(N629:P629,Q629:AE629)),0)</f>
        <v>1</v>
      </c>
      <c r="E629" s="7">
        <f>IF(O629&gt;0,RANK(O629,(N629:P629,Q629:AE629)),0)</f>
        <v>2</v>
      </c>
      <c r="F629" s="7">
        <f t="shared" si="260"/>
        <v>0</v>
      </c>
      <c r="G629" s="1">
        <f t="shared" si="261"/>
        <v>4777</v>
      </c>
      <c r="H629" s="2">
        <f t="shared" si="267"/>
        <v>0.54713091283930826</v>
      </c>
      <c r="I629" s="8"/>
      <c r="J629" s="2">
        <f t="shared" si="262"/>
        <v>0.77276371549650669</v>
      </c>
      <c r="K629" s="2">
        <f t="shared" si="263"/>
        <v>0.22563280265719848</v>
      </c>
      <c r="L629" s="2">
        <f t="shared" si="264"/>
        <v>0</v>
      </c>
      <c r="M629" s="2">
        <f t="shared" si="265"/>
        <v>1.6034818462948297E-3</v>
      </c>
      <c r="N629" s="55">
        <v>6747</v>
      </c>
      <c r="O629" s="55">
        <v>1970</v>
      </c>
      <c r="X629" s="55">
        <v>14</v>
      </c>
      <c r="Y629" s="55">
        <v>0</v>
      </c>
      <c r="Z629" s="55"/>
      <c r="AA629" s="55"/>
      <c r="AB629" s="55"/>
      <c r="AG629" t="str">
        <f t="shared" si="268"/>
        <v>Everett</v>
      </c>
      <c r="AH629" t="s">
        <v>1563</v>
      </c>
      <c r="AI629">
        <v>7</v>
      </c>
      <c r="AK629">
        <v>2</v>
      </c>
      <c r="AL629" s="95">
        <v>25</v>
      </c>
      <c r="AM629" s="97">
        <v>17</v>
      </c>
      <c r="AN629" s="97">
        <v>85</v>
      </c>
      <c r="AO629" s="100">
        <v>21990</v>
      </c>
      <c r="AP629" s="100">
        <f t="shared" si="269"/>
        <v>25017</v>
      </c>
      <c r="AQ629" t="s">
        <v>1943</v>
      </c>
      <c r="AR629">
        <f t="shared" si="266"/>
        <v>2521990</v>
      </c>
      <c r="AS629" s="1">
        <v>649</v>
      </c>
      <c r="AU629" s="1"/>
      <c r="AX629" s="124"/>
    </row>
    <row r="630" spans="1:50" ht="13" hidden="1" customHeight="1" outlineLevel="1">
      <c r="A630" s="56" t="s">
        <v>1482</v>
      </c>
      <c r="B630" s="9" t="s">
        <v>563</v>
      </c>
      <c r="C630" s="1">
        <f t="shared" si="259"/>
        <v>5052</v>
      </c>
      <c r="D630" s="7">
        <f>IF(N630&gt;0, RANK(N630,(N630:P630,Q630:AE630)),0)</f>
        <v>1</v>
      </c>
      <c r="E630" s="7">
        <f>IF(O630&gt;0,RANK(O630,(N630:P630,Q630:AE630)),0)</f>
        <v>2</v>
      </c>
      <c r="F630" s="7">
        <f t="shared" si="260"/>
        <v>0</v>
      </c>
      <c r="G630" s="1">
        <f t="shared" si="261"/>
        <v>1488</v>
      </c>
      <c r="H630" s="2">
        <f t="shared" si="267"/>
        <v>0.29453681710213775</v>
      </c>
      <c r="I630" s="8"/>
      <c r="J630" s="2">
        <f t="shared" si="262"/>
        <v>0.64667458432304037</v>
      </c>
      <c r="K630" s="2">
        <f t="shared" si="263"/>
        <v>0.35213776722090262</v>
      </c>
      <c r="L630" s="2">
        <f t="shared" si="264"/>
        <v>0</v>
      </c>
      <c r="M630" s="2">
        <f t="shared" si="265"/>
        <v>1.1876484560570111E-3</v>
      </c>
      <c r="N630" s="55">
        <v>3267</v>
      </c>
      <c r="O630" s="55">
        <v>1779</v>
      </c>
      <c r="X630" s="55">
        <v>6</v>
      </c>
      <c r="Y630" s="55">
        <v>0</v>
      </c>
      <c r="Z630" s="55"/>
      <c r="AA630" s="55"/>
      <c r="AB630" s="55"/>
      <c r="AG630" t="str">
        <f t="shared" si="268"/>
        <v>Fairhaven</v>
      </c>
      <c r="AH630" t="s">
        <v>1983</v>
      </c>
      <c r="AI630">
        <v>9</v>
      </c>
      <c r="AK630">
        <v>2</v>
      </c>
      <c r="AL630" s="95">
        <v>25</v>
      </c>
      <c r="AM630" s="97">
        <v>5</v>
      </c>
      <c r="AN630" s="97">
        <v>35</v>
      </c>
      <c r="AO630" s="100">
        <v>22130</v>
      </c>
      <c r="AP630" s="100">
        <f t="shared" si="269"/>
        <v>25005</v>
      </c>
      <c r="AQ630" t="s">
        <v>298</v>
      </c>
      <c r="AR630">
        <f t="shared" si="266"/>
        <v>2522130</v>
      </c>
      <c r="AS630" s="1">
        <v>182</v>
      </c>
      <c r="AU630" s="1"/>
      <c r="AX630" s="124"/>
    </row>
    <row r="631" spans="1:50" ht="13" hidden="1" customHeight="1" outlineLevel="1">
      <c r="A631" s="56" t="s">
        <v>2448</v>
      </c>
      <c r="B631" s="9" t="s">
        <v>563</v>
      </c>
      <c r="C631" s="1">
        <f t="shared" si="259"/>
        <v>16062</v>
      </c>
      <c r="D631" s="7">
        <f>IF(N631&gt;0, RANK(N631,(N631:P631,Q631:AE631)),0)</f>
        <v>1</v>
      </c>
      <c r="E631" s="7">
        <f>IF(O631&gt;0,RANK(O631,(N631:P631,Q631:AE631)),0)</f>
        <v>2</v>
      </c>
      <c r="F631" s="7">
        <f t="shared" si="260"/>
        <v>0</v>
      </c>
      <c r="G631" s="1">
        <f t="shared" si="261"/>
        <v>6713</v>
      </c>
      <c r="H631" s="2">
        <f t="shared" si="267"/>
        <v>0.41794297098742372</v>
      </c>
      <c r="I631" s="8"/>
      <c r="J631" s="2">
        <f t="shared" si="262"/>
        <v>0.70869132113061883</v>
      </c>
      <c r="K631" s="2">
        <f t="shared" si="263"/>
        <v>0.29074835014319511</v>
      </c>
      <c r="L631" s="2">
        <f t="shared" si="264"/>
        <v>0</v>
      </c>
      <c r="M631" s="2">
        <f t="shared" si="265"/>
        <v>5.6032872618605456E-4</v>
      </c>
      <c r="N631" s="55">
        <v>11383</v>
      </c>
      <c r="O631" s="55">
        <v>4670</v>
      </c>
      <c r="X631" s="55">
        <v>9</v>
      </c>
      <c r="Y631" s="55">
        <v>0</v>
      </c>
      <c r="Z631" s="55"/>
      <c r="AA631" s="55"/>
      <c r="AB631" s="55"/>
      <c r="AG631" t="str">
        <f t="shared" si="268"/>
        <v>Fall River</v>
      </c>
      <c r="AH631" t="s">
        <v>1983</v>
      </c>
      <c r="AK631">
        <v>2</v>
      </c>
      <c r="AL631" s="95">
        <v>25</v>
      </c>
      <c r="AM631" s="97">
        <v>5</v>
      </c>
      <c r="AN631" s="97">
        <v>40</v>
      </c>
      <c r="AO631" s="100">
        <v>23000</v>
      </c>
      <c r="AP631" s="100">
        <f t="shared" si="269"/>
        <v>25005</v>
      </c>
      <c r="AQ631" t="s">
        <v>1943</v>
      </c>
      <c r="AR631">
        <f t="shared" si="266"/>
        <v>2523000</v>
      </c>
      <c r="AS631" s="1">
        <v>1179</v>
      </c>
      <c r="AU631" s="1"/>
      <c r="AX631" s="124"/>
    </row>
    <row r="632" spans="1:50" ht="13" hidden="1" customHeight="1" outlineLevel="1">
      <c r="A632" s="56" t="s">
        <v>1483</v>
      </c>
      <c r="B632" s="9" t="s">
        <v>563</v>
      </c>
      <c r="C632" s="1">
        <f t="shared" si="259"/>
        <v>14043</v>
      </c>
      <c r="D632" s="7">
        <f>IF(N632&gt;0, RANK(N632,(N632:P632,Q632:AE632)),0)</f>
        <v>1</v>
      </c>
      <c r="E632" s="7">
        <f>IF(O632&gt;0,RANK(O632,(N632:P632,Q632:AE632)),0)</f>
        <v>2</v>
      </c>
      <c r="F632" s="7">
        <f t="shared" si="260"/>
        <v>0</v>
      </c>
      <c r="G632" s="1">
        <f t="shared" si="261"/>
        <v>2088</v>
      </c>
      <c r="H632" s="2">
        <f t="shared" si="267"/>
        <v>0.14868617816705831</v>
      </c>
      <c r="I632" s="8"/>
      <c r="J632" s="2">
        <f t="shared" si="262"/>
        <v>0.5740226447340312</v>
      </c>
      <c r="K632" s="2">
        <f t="shared" si="263"/>
        <v>0.42533646656697288</v>
      </c>
      <c r="L632" s="2">
        <f t="shared" si="264"/>
        <v>0</v>
      </c>
      <c r="M632" s="2">
        <f t="shared" si="265"/>
        <v>6.4088869899592282E-4</v>
      </c>
      <c r="N632" s="55">
        <v>8061</v>
      </c>
      <c r="O632" s="55">
        <v>5973</v>
      </c>
      <c r="X632" s="55">
        <v>9</v>
      </c>
      <c r="Y632" s="55">
        <v>0</v>
      </c>
      <c r="Z632" s="55"/>
      <c r="AA632" s="55"/>
      <c r="AB632" s="55"/>
      <c r="AG632" t="str">
        <f t="shared" si="268"/>
        <v>Falmouth</v>
      </c>
      <c r="AH632" t="s">
        <v>42</v>
      </c>
      <c r="AI632">
        <v>9</v>
      </c>
      <c r="AK632">
        <v>2</v>
      </c>
      <c r="AL632" s="95">
        <v>25</v>
      </c>
      <c r="AM632" s="97">
        <v>1</v>
      </c>
      <c r="AN632" s="97">
        <v>35</v>
      </c>
      <c r="AO632" s="100">
        <v>23105</v>
      </c>
      <c r="AP632" s="100">
        <f t="shared" si="269"/>
        <v>25001</v>
      </c>
      <c r="AQ632" t="s">
        <v>298</v>
      </c>
      <c r="AR632">
        <f t="shared" si="266"/>
        <v>2523105</v>
      </c>
      <c r="AS632" s="1">
        <v>384</v>
      </c>
      <c r="AU632" s="1"/>
      <c r="AX632" s="124"/>
    </row>
    <row r="633" spans="1:50" ht="13" hidden="1" customHeight="1" outlineLevel="1">
      <c r="A633" s="56" t="s">
        <v>21</v>
      </c>
      <c r="B633" s="9" t="s">
        <v>563</v>
      </c>
      <c r="C633" s="1">
        <f t="shared" si="259"/>
        <v>8558</v>
      </c>
      <c r="D633" s="7">
        <f>IF(N633&gt;0, RANK(N633,(N633:P633,Q633:AE633)),0)</f>
        <v>1</v>
      </c>
      <c r="E633" s="7">
        <f>IF(O633&gt;0,RANK(O633,(N633:P633,Q633:AE633)),0)</f>
        <v>2</v>
      </c>
      <c r="F633" s="7">
        <f t="shared" si="260"/>
        <v>0</v>
      </c>
      <c r="G633" s="1">
        <f t="shared" si="261"/>
        <v>1414</v>
      </c>
      <c r="H633" s="2">
        <f t="shared" si="267"/>
        <v>0.16522551998130405</v>
      </c>
      <c r="I633" s="8"/>
      <c r="J633" s="2">
        <f t="shared" si="262"/>
        <v>0.5822622107969152</v>
      </c>
      <c r="K633" s="2">
        <f t="shared" si="263"/>
        <v>0.41703669081561112</v>
      </c>
      <c r="L633" s="2">
        <f t="shared" si="264"/>
        <v>0</v>
      </c>
      <c r="M633" s="2">
        <f t="shared" si="265"/>
        <v>7.0109838747367537E-4</v>
      </c>
      <c r="N633" s="55">
        <v>4983</v>
      </c>
      <c r="O633" s="55">
        <v>3569</v>
      </c>
      <c r="X633" s="55">
        <v>6</v>
      </c>
      <c r="Y633" s="55">
        <v>0</v>
      </c>
      <c r="Z633" s="55"/>
      <c r="AA633" s="55"/>
      <c r="AB633" s="55"/>
      <c r="AG633" t="str">
        <f t="shared" si="268"/>
        <v>Fitchburg</v>
      </c>
      <c r="AH633" s="9" t="s">
        <v>964</v>
      </c>
      <c r="AI633">
        <v>3</v>
      </c>
      <c r="AK633">
        <v>2</v>
      </c>
      <c r="AL633" s="95">
        <v>25</v>
      </c>
      <c r="AM633" s="97">
        <v>27</v>
      </c>
      <c r="AN633" s="97">
        <v>75</v>
      </c>
      <c r="AO633" s="100">
        <v>23875</v>
      </c>
      <c r="AP633" s="100">
        <f t="shared" si="269"/>
        <v>25027</v>
      </c>
      <c r="AQ633" t="s">
        <v>1943</v>
      </c>
      <c r="AR633">
        <f t="shared" si="266"/>
        <v>2523875</v>
      </c>
      <c r="AS633" s="1">
        <v>519</v>
      </c>
      <c r="AU633" s="1"/>
      <c r="AX633" s="124"/>
    </row>
    <row r="634" spans="1:50" ht="13" hidden="1" customHeight="1" outlineLevel="1">
      <c r="A634" s="56" t="s">
        <v>167</v>
      </c>
      <c r="B634" s="9" t="s">
        <v>563</v>
      </c>
      <c r="C634" s="1">
        <f t="shared" si="259"/>
        <v>230</v>
      </c>
      <c r="D634" s="7">
        <f>IF(N634&gt;0, RANK(N634,(N634:P634,Q634:AE634)),0)</f>
        <v>1</v>
      </c>
      <c r="E634" s="7">
        <f>IF(O634&gt;0,RANK(O634,(N634:P634,Q634:AE634)),0)</f>
        <v>2</v>
      </c>
      <c r="F634" s="7">
        <f t="shared" si="260"/>
        <v>0</v>
      </c>
      <c r="G634" s="1">
        <f t="shared" si="261"/>
        <v>44</v>
      </c>
      <c r="H634" s="2">
        <f t="shared" si="267"/>
        <v>0.19130434782608696</v>
      </c>
      <c r="I634" s="8"/>
      <c r="J634" s="2">
        <f t="shared" si="262"/>
        <v>0.59565217391304348</v>
      </c>
      <c r="K634" s="2">
        <f t="shared" si="263"/>
        <v>0.40434782608695652</v>
      </c>
      <c r="L634" s="2">
        <f t="shared" si="264"/>
        <v>0</v>
      </c>
      <c r="M634" s="2">
        <f t="shared" si="265"/>
        <v>0</v>
      </c>
      <c r="N634" s="55">
        <v>137</v>
      </c>
      <c r="O634" s="55">
        <v>93</v>
      </c>
      <c r="X634" s="55">
        <v>0</v>
      </c>
      <c r="Y634" s="55">
        <v>0</v>
      </c>
      <c r="Z634" s="55"/>
      <c r="AA634" s="55"/>
      <c r="AB634" s="55"/>
      <c r="AG634" t="str">
        <f t="shared" si="268"/>
        <v>Florida</v>
      </c>
      <c r="AH634" t="s">
        <v>1320</v>
      </c>
      <c r="AI634">
        <v>1</v>
      </c>
      <c r="AK634">
        <v>2</v>
      </c>
      <c r="AL634" s="95">
        <v>25</v>
      </c>
      <c r="AM634" s="97">
        <v>3</v>
      </c>
      <c r="AN634" s="97">
        <v>40</v>
      </c>
      <c r="AO634" s="100">
        <v>24120</v>
      </c>
      <c r="AP634" s="100">
        <f t="shared" si="269"/>
        <v>25003</v>
      </c>
      <c r="AQ634" t="s">
        <v>298</v>
      </c>
      <c r="AR634">
        <f t="shared" si="266"/>
        <v>2524120</v>
      </c>
      <c r="AS634" s="1">
        <v>12</v>
      </c>
      <c r="AU634" s="1"/>
      <c r="AX634" s="124"/>
    </row>
    <row r="635" spans="1:50" ht="13" hidden="1" customHeight="1" outlineLevel="1">
      <c r="A635" s="56" t="s">
        <v>1469</v>
      </c>
      <c r="B635" s="9" t="s">
        <v>563</v>
      </c>
      <c r="C635" s="1">
        <f t="shared" si="259"/>
        <v>6734</v>
      </c>
      <c r="D635" s="7">
        <f>IF(N635&gt;0, RANK(N635,(N635:P635,Q635:AE635)),0)</f>
        <v>1</v>
      </c>
      <c r="E635" s="7">
        <f>IF(O635&gt;0,RANK(O635,(N635:P635,Q635:AE635)),0)</f>
        <v>2</v>
      </c>
      <c r="F635" s="7">
        <f t="shared" si="260"/>
        <v>0</v>
      </c>
      <c r="G635" s="1">
        <f t="shared" si="261"/>
        <v>237</v>
      </c>
      <c r="H635" s="2">
        <f t="shared" si="267"/>
        <v>3.5194535194535193E-2</v>
      </c>
      <c r="I635" s="8"/>
      <c r="J635" s="2">
        <f t="shared" si="262"/>
        <v>0.51752301752301755</v>
      </c>
      <c r="K635" s="2">
        <f t="shared" si="263"/>
        <v>0.48232848232848236</v>
      </c>
      <c r="L635" s="2">
        <f t="shared" si="264"/>
        <v>0</v>
      </c>
      <c r="M635" s="2">
        <f t="shared" si="265"/>
        <v>1.4850014850009696E-4</v>
      </c>
      <c r="N635" s="55">
        <v>3485</v>
      </c>
      <c r="O635" s="55">
        <v>3248</v>
      </c>
      <c r="X635" s="55">
        <v>1</v>
      </c>
      <c r="Y635" s="55">
        <v>0</v>
      </c>
      <c r="Z635" s="55"/>
      <c r="AA635" s="55"/>
      <c r="AB635" s="55"/>
      <c r="AG635" t="str">
        <f t="shared" si="268"/>
        <v>Foxborough</v>
      </c>
      <c r="AH635" t="s">
        <v>2318</v>
      </c>
      <c r="AI635">
        <v>4</v>
      </c>
      <c r="AK635">
        <v>2</v>
      </c>
      <c r="AL635" s="95">
        <v>25</v>
      </c>
      <c r="AM635" s="97">
        <v>21</v>
      </c>
      <c r="AN635" s="97">
        <v>45</v>
      </c>
      <c r="AO635" s="100">
        <v>24820</v>
      </c>
      <c r="AP635" s="100">
        <f t="shared" si="269"/>
        <v>25021</v>
      </c>
      <c r="AQ635" t="s">
        <v>298</v>
      </c>
      <c r="AR635">
        <f t="shared" si="266"/>
        <v>2524820</v>
      </c>
      <c r="AS635" s="1">
        <v>325</v>
      </c>
      <c r="AU635" s="1"/>
      <c r="AX635" s="124"/>
    </row>
    <row r="636" spans="1:50" ht="13" hidden="1" customHeight="1" outlineLevel="1">
      <c r="A636" s="56" t="s">
        <v>730</v>
      </c>
      <c r="B636" s="9" t="s">
        <v>563</v>
      </c>
      <c r="C636" s="1">
        <f t="shared" si="259"/>
        <v>18431</v>
      </c>
      <c r="D636" s="7">
        <f>IF(N636&gt;0, RANK(N636,(N636:P636,Q636:AE636)),0)</f>
        <v>1</v>
      </c>
      <c r="E636" s="7">
        <f>IF(O636&gt;0,RANK(O636,(N636:P636,Q636:AE636)),0)</f>
        <v>2</v>
      </c>
      <c r="F636" s="7">
        <f t="shared" si="260"/>
        <v>0</v>
      </c>
      <c r="G636" s="1">
        <f t="shared" si="261"/>
        <v>6413</v>
      </c>
      <c r="H636" s="2">
        <f t="shared" si="267"/>
        <v>0.34794639466116867</v>
      </c>
      <c r="I636" s="8"/>
      <c r="J636" s="2">
        <f t="shared" si="262"/>
        <v>0.67326786392490912</v>
      </c>
      <c r="K636" s="2">
        <f t="shared" si="263"/>
        <v>0.32532146926374045</v>
      </c>
      <c r="L636" s="2">
        <f t="shared" si="264"/>
        <v>0</v>
      </c>
      <c r="M636" s="2">
        <f t="shared" si="265"/>
        <v>1.4106668113504361E-3</v>
      </c>
      <c r="N636" s="55">
        <v>12409</v>
      </c>
      <c r="O636" s="55">
        <v>5996</v>
      </c>
      <c r="X636" s="55">
        <v>26</v>
      </c>
      <c r="Y636" s="55">
        <v>0</v>
      </c>
      <c r="Z636" s="55"/>
      <c r="AA636" s="55"/>
      <c r="AB636" s="55"/>
      <c r="AG636" t="str">
        <f t="shared" si="268"/>
        <v>Framingham</v>
      </c>
      <c r="AH636" t="s">
        <v>1563</v>
      </c>
      <c r="AI636">
        <v>5</v>
      </c>
      <c r="AK636">
        <v>2</v>
      </c>
      <c r="AL636" s="95">
        <v>25</v>
      </c>
      <c r="AM636" s="97">
        <v>17</v>
      </c>
      <c r="AN636" s="97">
        <v>90</v>
      </c>
      <c r="AO636" s="100">
        <v>24925</v>
      </c>
      <c r="AP636" s="100">
        <f t="shared" si="269"/>
        <v>25017</v>
      </c>
      <c r="AQ636" t="s">
        <v>298</v>
      </c>
      <c r="AR636">
        <f t="shared" si="266"/>
        <v>2524925</v>
      </c>
      <c r="AS636" s="1">
        <v>578</v>
      </c>
      <c r="AU636" s="1"/>
      <c r="AX636" s="124"/>
    </row>
    <row r="637" spans="1:50" ht="13" hidden="1" customHeight="1" outlineLevel="1">
      <c r="A637" s="56" t="s">
        <v>2389</v>
      </c>
      <c r="B637" s="9" t="s">
        <v>563</v>
      </c>
      <c r="C637" s="1">
        <f t="shared" si="259"/>
        <v>11706</v>
      </c>
      <c r="D637" s="7">
        <f>IF(N637&gt;0, RANK(N637,(N637:P637,Q637:AE637)),0)</f>
        <v>1</v>
      </c>
      <c r="E637" s="7">
        <f>IF(O637&gt;0,RANK(O637,(N637:P637,Q637:AE637)),0)</f>
        <v>2</v>
      </c>
      <c r="F637" s="7">
        <f t="shared" si="260"/>
        <v>0</v>
      </c>
      <c r="G637" s="1">
        <f t="shared" si="261"/>
        <v>82</v>
      </c>
      <c r="H637" s="2">
        <f t="shared" si="267"/>
        <v>7.0049547240731251E-3</v>
      </c>
      <c r="I637" s="8"/>
      <c r="J637" s="2">
        <f t="shared" si="262"/>
        <v>0.50281906714505387</v>
      </c>
      <c r="K637" s="2">
        <f t="shared" si="263"/>
        <v>0.49581411242098067</v>
      </c>
      <c r="L637" s="2">
        <f t="shared" si="264"/>
        <v>0</v>
      </c>
      <c r="M637" s="2">
        <f t="shared" si="265"/>
        <v>1.3668204339654655E-3</v>
      </c>
      <c r="N637" s="55">
        <v>5886</v>
      </c>
      <c r="O637" s="55">
        <v>5804</v>
      </c>
      <c r="X637" s="55">
        <v>16</v>
      </c>
      <c r="Y637" s="55">
        <v>0</v>
      </c>
      <c r="Z637" s="55"/>
      <c r="AA637" s="55"/>
      <c r="AB637" s="55"/>
      <c r="AG637" t="str">
        <f t="shared" si="268"/>
        <v>Franklin</v>
      </c>
      <c r="AH637" t="s">
        <v>2318</v>
      </c>
      <c r="AI637">
        <v>4</v>
      </c>
      <c r="AK637">
        <v>2</v>
      </c>
      <c r="AL637" s="95">
        <v>25</v>
      </c>
      <c r="AM637" s="97">
        <v>21</v>
      </c>
      <c r="AN637" s="97">
        <v>50</v>
      </c>
      <c r="AO637" s="100">
        <v>25100</v>
      </c>
      <c r="AP637" s="100">
        <f t="shared" si="269"/>
        <v>25021</v>
      </c>
      <c r="AQ637" t="s">
        <v>1943</v>
      </c>
      <c r="AR637">
        <f t="shared" si="266"/>
        <v>2525100</v>
      </c>
      <c r="AS637" s="1">
        <v>561</v>
      </c>
      <c r="AU637" s="1"/>
      <c r="AX637" s="124"/>
    </row>
    <row r="638" spans="1:50" ht="13" hidden="1" customHeight="1" outlineLevel="1">
      <c r="A638" s="56" t="s">
        <v>2552</v>
      </c>
      <c r="B638" s="9" t="s">
        <v>563</v>
      </c>
      <c r="C638" s="1">
        <f t="shared" si="259"/>
        <v>2835</v>
      </c>
      <c r="D638" s="7">
        <f>IF(N638&gt;0, RANK(N638,(N638:P638,Q638:AE638)),0)</f>
        <v>1</v>
      </c>
      <c r="E638" s="7">
        <f>IF(O638&gt;0,RANK(O638,(N638:P638,Q638:AE638)),0)</f>
        <v>2</v>
      </c>
      <c r="F638" s="7">
        <f t="shared" si="260"/>
        <v>0</v>
      </c>
      <c r="G638" s="1">
        <f t="shared" si="261"/>
        <v>56</v>
      </c>
      <c r="H638" s="2">
        <f t="shared" si="267"/>
        <v>1.9753086419753086E-2</v>
      </c>
      <c r="I638" s="8"/>
      <c r="J638" s="2">
        <f t="shared" si="262"/>
        <v>0.50934744268077603</v>
      </c>
      <c r="K638" s="2">
        <f t="shared" si="263"/>
        <v>0.48959435626102293</v>
      </c>
      <c r="L638" s="2">
        <f t="shared" si="264"/>
        <v>0</v>
      </c>
      <c r="M638" s="2">
        <f t="shared" si="265"/>
        <v>1.0582010582010359E-3</v>
      </c>
      <c r="N638" s="55">
        <v>1444</v>
      </c>
      <c r="O638" s="55">
        <v>1388</v>
      </c>
      <c r="X638" s="55">
        <v>3</v>
      </c>
      <c r="Y638" s="55">
        <v>0</v>
      </c>
      <c r="Z638" s="55"/>
      <c r="AA638" s="55"/>
      <c r="AB638" s="55"/>
      <c r="AG638" t="str">
        <f t="shared" si="268"/>
        <v>Freetown</v>
      </c>
      <c r="AH638" t="s">
        <v>1983</v>
      </c>
      <c r="AI638">
        <v>4</v>
      </c>
      <c r="AK638">
        <v>2</v>
      </c>
      <c r="AL638" s="95">
        <v>25</v>
      </c>
      <c r="AM638" s="97">
        <v>5</v>
      </c>
      <c r="AN638" s="97">
        <v>45</v>
      </c>
      <c r="AO638" s="100">
        <v>25240</v>
      </c>
      <c r="AP638" s="100">
        <f t="shared" si="269"/>
        <v>25005</v>
      </c>
      <c r="AQ638" t="s">
        <v>298</v>
      </c>
      <c r="AR638">
        <f t="shared" si="266"/>
        <v>2525240</v>
      </c>
      <c r="AS638" s="1">
        <v>80</v>
      </c>
      <c r="AU638" s="1"/>
      <c r="AX638" s="124"/>
    </row>
    <row r="639" spans="1:50" ht="13" hidden="1" customHeight="1" outlineLevel="1">
      <c r="A639" s="56" t="s">
        <v>2037</v>
      </c>
      <c r="B639" s="9" t="s">
        <v>563</v>
      </c>
      <c r="C639" s="1">
        <f t="shared" si="259"/>
        <v>5461</v>
      </c>
      <c r="D639" s="7">
        <f>IF(N639&gt;0, RANK(N639,(N639:P639,Q639:AE639)),0)</f>
        <v>1</v>
      </c>
      <c r="E639" s="7">
        <f>IF(O639&gt;0,RANK(O639,(N639:P639,Q639:AE639)),0)</f>
        <v>2</v>
      </c>
      <c r="F639" s="7">
        <f t="shared" si="260"/>
        <v>0</v>
      </c>
      <c r="G639" s="1">
        <f t="shared" si="261"/>
        <v>873</v>
      </c>
      <c r="H639" s="2">
        <f t="shared" si="267"/>
        <v>0.15986083134956969</v>
      </c>
      <c r="I639" s="8"/>
      <c r="J639" s="2">
        <f t="shared" si="262"/>
        <v>0.57901483244826957</v>
      </c>
      <c r="K639" s="2">
        <f t="shared" si="263"/>
        <v>0.41915400109869988</v>
      </c>
      <c r="L639" s="2">
        <f t="shared" si="264"/>
        <v>0</v>
      </c>
      <c r="M639" s="2">
        <f t="shared" si="265"/>
        <v>1.8311664530305527E-3</v>
      </c>
      <c r="N639" s="55">
        <v>3162</v>
      </c>
      <c r="O639" s="55">
        <v>2289</v>
      </c>
      <c r="X639" s="55">
        <v>10</v>
      </c>
      <c r="Y639" s="55">
        <v>0</v>
      </c>
      <c r="Z639" s="55"/>
      <c r="AA639" s="55"/>
      <c r="AB639" s="55"/>
      <c r="AG639" t="str">
        <f t="shared" si="268"/>
        <v>Gardner</v>
      </c>
      <c r="AH639" s="9" t="s">
        <v>964</v>
      </c>
      <c r="AI639">
        <v>3</v>
      </c>
      <c r="AK639">
        <v>2</v>
      </c>
      <c r="AL639" s="95">
        <v>25</v>
      </c>
      <c r="AM639" s="97">
        <v>27</v>
      </c>
      <c r="AN639" s="97">
        <v>80</v>
      </c>
      <c r="AO639" s="100">
        <v>25485</v>
      </c>
      <c r="AP639" s="100">
        <f t="shared" si="269"/>
        <v>25027</v>
      </c>
      <c r="AQ639" t="s">
        <v>1943</v>
      </c>
      <c r="AR639">
        <f t="shared" si="266"/>
        <v>2525485</v>
      </c>
      <c r="AS639" s="1">
        <v>237</v>
      </c>
      <c r="AU639" s="1"/>
      <c r="AX639" s="124"/>
    </row>
    <row r="640" spans="1:50" ht="13" hidden="1" customHeight="1" outlineLevel="1">
      <c r="A640" s="56" t="s">
        <v>2041</v>
      </c>
      <c r="B640" s="9" t="s">
        <v>563</v>
      </c>
      <c r="C640" s="1">
        <f t="shared" si="259"/>
        <v>3311</v>
      </c>
      <c r="D640" s="7">
        <f>IF(N640&gt;0, RANK(N640,(N640:P640,Q640:AE640)),0)</f>
        <v>2</v>
      </c>
      <c r="E640" s="7">
        <f>IF(O640&gt;0,RANK(O640,(N640:P640,Q640:AE640)),0)</f>
        <v>1</v>
      </c>
      <c r="F640" s="7">
        <f t="shared" si="260"/>
        <v>0</v>
      </c>
      <c r="G640" s="1">
        <f t="shared" si="261"/>
        <v>173</v>
      </c>
      <c r="H640" s="2">
        <f t="shared" si="267"/>
        <v>5.2250075505889462E-2</v>
      </c>
      <c r="I640" s="8"/>
      <c r="J640" s="2">
        <f t="shared" si="262"/>
        <v>0.47357293868921774</v>
      </c>
      <c r="K640" s="2">
        <f t="shared" si="263"/>
        <v>0.52582301419510724</v>
      </c>
      <c r="L640" s="2">
        <f t="shared" si="264"/>
        <v>0</v>
      </c>
      <c r="M640" s="2">
        <f t="shared" si="265"/>
        <v>6.0404711567496605E-4</v>
      </c>
      <c r="N640" s="55">
        <v>1568</v>
      </c>
      <c r="O640" s="55">
        <v>1741</v>
      </c>
      <c r="X640" s="55">
        <v>2</v>
      </c>
      <c r="Y640" s="55">
        <v>0</v>
      </c>
      <c r="Z640" s="55"/>
      <c r="AA640" s="55"/>
      <c r="AB640" s="55"/>
      <c r="AG640" t="str">
        <f t="shared" si="268"/>
        <v>Georgetown</v>
      </c>
      <c r="AH640" t="s">
        <v>2492</v>
      </c>
      <c r="AI640">
        <v>6</v>
      </c>
      <c r="AK640">
        <v>2</v>
      </c>
      <c r="AL640" s="95">
        <v>25</v>
      </c>
      <c r="AM640" s="97">
        <v>9</v>
      </c>
      <c r="AN640" s="97">
        <v>35</v>
      </c>
      <c r="AO640" s="100">
        <v>25625</v>
      </c>
      <c r="AP640" s="100">
        <f t="shared" si="269"/>
        <v>25009</v>
      </c>
      <c r="AQ640" t="s">
        <v>298</v>
      </c>
      <c r="AR640">
        <f t="shared" si="266"/>
        <v>2525625</v>
      </c>
      <c r="AS640" s="1">
        <v>96</v>
      </c>
      <c r="AU640" s="1"/>
      <c r="AX640" s="124"/>
    </row>
    <row r="641" spans="1:50" ht="13" hidden="1" customHeight="1" outlineLevel="1">
      <c r="A641" s="56" t="s">
        <v>1980</v>
      </c>
      <c r="B641" s="9" t="s">
        <v>563</v>
      </c>
      <c r="C641" s="1">
        <f t="shared" si="259"/>
        <v>623</v>
      </c>
      <c r="D641" s="7">
        <f>IF(N641&gt;0, RANK(N641,(N641:P641,Q641:AE641)),0)</f>
        <v>1</v>
      </c>
      <c r="E641" s="7">
        <f>IF(O641&gt;0,RANK(O641,(N641:P641,Q641:AE641)),0)</f>
        <v>2</v>
      </c>
      <c r="F641" s="7">
        <f t="shared" si="260"/>
        <v>0</v>
      </c>
      <c r="G641" s="1">
        <f t="shared" si="261"/>
        <v>319</v>
      </c>
      <c r="H641" s="2">
        <f t="shared" si="267"/>
        <v>0.5120385232744783</v>
      </c>
      <c r="I641" s="8"/>
      <c r="J641" s="2">
        <f t="shared" si="262"/>
        <v>0.7560192616372392</v>
      </c>
      <c r="K641" s="2">
        <f t="shared" si="263"/>
        <v>0.24398073836276082</v>
      </c>
      <c r="L641" s="2">
        <f t="shared" si="264"/>
        <v>0</v>
      </c>
      <c r="M641" s="2">
        <f t="shared" si="265"/>
        <v>-2.7755575615628914E-17</v>
      </c>
      <c r="N641" s="55">
        <v>471</v>
      </c>
      <c r="O641" s="55">
        <v>152</v>
      </c>
      <c r="X641" s="55">
        <v>0</v>
      </c>
      <c r="Y641" s="55">
        <v>0</v>
      </c>
      <c r="Z641" s="55"/>
      <c r="AA641" s="55"/>
      <c r="AB641" s="55"/>
      <c r="AG641" t="str">
        <f t="shared" si="268"/>
        <v>Gill</v>
      </c>
      <c r="AH641" t="s">
        <v>2389</v>
      </c>
      <c r="AI641">
        <v>2</v>
      </c>
      <c r="AK641">
        <v>2</v>
      </c>
      <c r="AL641" s="95">
        <v>25</v>
      </c>
      <c r="AM641" s="97">
        <v>11</v>
      </c>
      <c r="AN641" s="97">
        <v>45</v>
      </c>
      <c r="AO641" s="100">
        <v>25730</v>
      </c>
      <c r="AP641" s="100">
        <f t="shared" si="269"/>
        <v>25011</v>
      </c>
      <c r="AQ641" t="s">
        <v>298</v>
      </c>
      <c r="AR641">
        <f t="shared" si="266"/>
        <v>2525730</v>
      </c>
      <c r="AS641" s="1">
        <v>26</v>
      </c>
      <c r="AU641" s="1"/>
      <c r="AX641" s="124"/>
    </row>
    <row r="642" spans="1:50" ht="13" hidden="1" customHeight="1" outlineLevel="1">
      <c r="A642" s="56" t="s">
        <v>461</v>
      </c>
      <c r="B642" s="9" t="s">
        <v>563</v>
      </c>
      <c r="C642" s="1">
        <f t="shared" si="259"/>
        <v>10611</v>
      </c>
      <c r="D642" s="7">
        <f>IF(N642&gt;0, RANK(N642,(N642:P642,Q642:AE642)),0)</f>
        <v>1</v>
      </c>
      <c r="E642" s="7">
        <f>IF(O642&gt;0,RANK(O642,(N642:P642,Q642:AE642)),0)</f>
        <v>2</v>
      </c>
      <c r="F642" s="7">
        <f t="shared" si="260"/>
        <v>0</v>
      </c>
      <c r="G642" s="1">
        <f t="shared" si="261"/>
        <v>2908</v>
      </c>
      <c r="H642" s="2">
        <f t="shared" si="267"/>
        <v>0.27405522570916974</v>
      </c>
      <c r="I642" s="8"/>
      <c r="J642" s="2">
        <f t="shared" si="262"/>
        <v>0.63632079917067197</v>
      </c>
      <c r="K642" s="2">
        <f t="shared" si="263"/>
        <v>0.36226557346150223</v>
      </c>
      <c r="L642" s="2">
        <f t="shared" si="264"/>
        <v>0</v>
      </c>
      <c r="M642" s="2">
        <f t="shared" si="265"/>
        <v>1.4136273678257982E-3</v>
      </c>
      <c r="N642" s="55">
        <v>6752</v>
      </c>
      <c r="O642" s="55">
        <v>3844</v>
      </c>
      <c r="X642" s="55">
        <v>15</v>
      </c>
      <c r="Y642" s="55">
        <v>0</v>
      </c>
      <c r="Z642" s="55"/>
      <c r="AA642" s="55"/>
      <c r="AB642" s="55"/>
      <c r="AG642" t="str">
        <f t="shared" si="268"/>
        <v>Gloucester</v>
      </c>
      <c r="AH642" t="s">
        <v>2492</v>
      </c>
      <c r="AI642">
        <v>6</v>
      </c>
      <c r="AK642">
        <v>2</v>
      </c>
      <c r="AL642" s="95">
        <v>25</v>
      </c>
      <c r="AM642" s="97">
        <v>9</v>
      </c>
      <c r="AN642" s="97">
        <v>40</v>
      </c>
      <c r="AO642" s="100">
        <v>26150</v>
      </c>
      <c r="AP642" s="100">
        <f t="shared" si="269"/>
        <v>25009</v>
      </c>
      <c r="AQ642" t="s">
        <v>1943</v>
      </c>
      <c r="AR642">
        <f t="shared" si="266"/>
        <v>2526150</v>
      </c>
      <c r="AS642" s="1">
        <v>559</v>
      </c>
      <c r="AU642" s="1"/>
      <c r="AX642" s="124"/>
    </row>
    <row r="643" spans="1:50" ht="13" hidden="1" customHeight="1" outlineLevel="1">
      <c r="A643" s="56" t="s">
        <v>2001</v>
      </c>
      <c r="B643" s="9" t="s">
        <v>563</v>
      </c>
      <c r="C643" s="1">
        <f t="shared" si="259"/>
        <v>429</v>
      </c>
      <c r="D643" s="7">
        <f>IF(N643&gt;0, RANK(N643,(N643:P643,Q643:AE643)),0)</f>
        <v>1</v>
      </c>
      <c r="E643" s="7">
        <f>IF(O643&gt;0,RANK(O643,(N643:P643,Q643:AE643)),0)</f>
        <v>2</v>
      </c>
      <c r="F643" s="7">
        <f t="shared" si="260"/>
        <v>0</v>
      </c>
      <c r="G643" s="1">
        <f t="shared" si="261"/>
        <v>141</v>
      </c>
      <c r="H643" s="2">
        <f t="shared" si="267"/>
        <v>0.32867132867132864</v>
      </c>
      <c r="I643" s="8"/>
      <c r="J643" s="2">
        <f t="shared" si="262"/>
        <v>0.66433566433566438</v>
      </c>
      <c r="K643" s="2">
        <f t="shared" si="263"/>
        <v>0.33566433566433568</v>
      </c>
      <c r="L643" s="2">
        <f t="shared" si="264"/>
        <v>0</v>
      </c>
      <c r="M643" s="2">
        <f t="shared" si="265"/>
        <v>-5.5511151231257827E-17</v>
      </c>
      <c r="N643" s="55">
        <v>285</v>
      </c>
      <c r="O643" s="55">
        <v>144</v>
      </c>
      <c r="X643" s="55">
        <v>0</v>
      </c>
      <c r="Y643" s="55">
        <v>0</v>
      </c>
      <c r="Z643" s="55"/>
      <c r="AA643" s="55"/>
      <c r="AB643" s="55"/>
      <c r="AG643" t="str">
        <f t="shared" si="268"/>
        <v>Goshen</v>
      </c>
      <c r="AH643" t="s">
        <v>1997</v>
      </c>
      <c r="AI643">
        <v>1</v>
      </c>
      <c r="AK643">
        <v>2</v>
      </c>
      <c r="AL643" s="95">
        <v>25</v>
      </c>
      <c r="AM643" s="97">
        <v>15</v>
      </c>
      <c r="AN643" s="97">
        <v>30</v>
      </c>
      <c r="AO643" s="100">
        <v>26290</v>
      </c>
      <c r="AP643" s="100">
        <f t="shared" si="269"/>
        <v>25015</v>
      </c>
      <c r="AQ643" t="s">
        <v>298</v>
      </c>
      <c r="AR643">
        <f t="shared" si="266"/>
        <v>2526290</v>
      </c>
      <c r="AS643" s="1">
        <v>22</v>
      </c>
      <c r="AU643" s="1"/>
      <c r="AX643" s="124"/>
    </row>
    <row r="644" spans="1:50" ht="13" hidden="1" customHeight="1" outlineLevel="1">
      <c r="A644" s="56" t="s">
        <v>614</v>
      </c>
      <c r="B644" s="9" t="s">
        <v>563</v>
      </c>
      <c r="C644" s="1">
        <f t="shared" si="259"/>
        <v>46</v>
      </c>
      <c r="D644" s="7">
        <f>IF(N644&gt;0, RANK(N644,(N644:P644,Q644:AE644)),0)</f>
        <v>1</v>
      </c>
      <c r="E644" s="7">
        <f>IF(O644&gt;0,RANK(O644,(N644:P644,Q644:AE644)),0)</f>
        <v>2</v>
      </c>
      <c r="F644" s="7">
        <f t="shared" si="260"/>
        <v>0</v>
      </c>
      <c r="G644" s="1">
        <f t="shared" si="261"/>
        <v>8</v>
      </c>
      <c r="H644" s="2">
        <f t="shared" si="267"/>
        <v>0.17391304347826086</v>
      </c>
      <c r="I644" s="8"/>
      <c r="J644" s="2">
        <f t="shared" si="262"/>
        <v>0.58695652173913049</v>
      </c>
      <c r="K644" s="2">
        <f t="shared" si="263"/>
        <v>0.41304347826086957</v>
      </c>
      <c r="L644" s="2">
        <f t="shared" si="264"/>
        <v>0</v>
      </c>
      <c r="M644" s="2">
        <f t="shared" si="265"/>
        <v>-5.5511151231257827E-17</v>
      </c>
      <c r="N644" s="55">
        <v>27</v>
      </c>
      <c r="O644" s="55">
        <v>19</v>
      </c>
      <c r="X644" s="55">
        <v>0</v>
      </c>
      <c r="Y644" s="55">
        <v>0</v>
      </c>
      <c r="Z644" s="55"/>
      <c r="AA644" s="55"/>
      <c r="AB644" s="55"/>
      <c r="AG644" t="str">
        <f t="shared" si="268"/>
        <v>Gosnold</v>
      </c>
      <c r="AH644" t="s">
        <v>570</v>
      </c>
      <c r="AI644">
        <v>9</v>
      </c>
      <c r="AK644">
        <v>2</v>
      </c>
      <c r="AL644" s="95">
        <v>25</v>
      </c>
      <c r="AM644" s="97">
        <v>7</v>
      </c>
      <c r="AN644" s="97">
        <v>20</v>
      </c>
      <c r="AO644" s="100">
        <v>26325</v>
      </c>
      <c r="AP644" s="100">
        <f t="shared" si="269"/>
        <v>25007</v>
      </c>
      <c r="AQ644" t="s">
        <v>298</v>
      </c>
      <c r="AR644">
        <f t="shared" si="266"/>
        <v>2526325</v>
      </c>
      <c r="AS644" s="1">
        <v>0</v>
      </c>
      <c r="AU644" s="1"/>
      <c r="AX644" s="124"/>
    </row>
    <row r="645" spans="1:50" ht="13" hidden="1" customHeight="1" outlineLevel="1">
      <c r="A645" s="56" t="s">
        <v>2549</v>
      </c>
      <c r="B645" s="9" t="s">
        <v>563</v>
      </c>
      <c r="C645" s="1">
        <f t="shared" si="259"/>
        <v>6281</v>
      </c>
      <c r="D645" s="7">
        <f>IF(N645&gt;0, RANK(N645,(N645:P645,Q645:AE645)),0)</f>
        <v>2</v>
      </c>
      <c r="E645" s="7">
        <f>IF(O645&gt;0,RANK(O645,(N645:P645,Q645:AE645)),0)</f>
        <v>1</v>
      </c>
      <c r="F645" s="7">
        <f t="shared" si="260"/>
        <v>0</v>
      </c>
      <c r="G645" s="1">
        <f t="shared" si="261"/>
        <v>104</v>
      </c>
      <c r="H645" s="2">
        <f t="shared" si="267"/>
        <v>1.6557872950167172E-2</v>
      </c>
      <c r="I645" s="8"/>
      <c r="J645" s="2">
        <f t="shared" si="262"/>
        <v>0.49148224804967361</v>
      </c>
      <c r="K645" s="2">
        <f t="shared" si="263"/>
        <v>0.50804012099984075</v>
      </c>
      <c r="L645" s="2">
        <f t="shared" si="264"/>
        <v>0</v>
      </c>
      <c r="M645" s="2">
        <f t="shared" si="265"/>
        <v>4.7763095048558579E-4</v>
      </c>
      <c r="N645" s="55">
        <v>3087</v>
      </c>
      <c r="O645" s="55">
        <v>3191</v>
      </c>
      <c r="X645" s="55">
        <v>3</v>
      </c>
      <c r="Y645" s="55">
        <v>0</v>
      </c>
      <c r="Z645" s="55"/>
      <c r="AA645" s="55"/>
      <c r="AB645" s="55"/>
      <c r="AG645" t="str">
        <f t="shared" si="268"/>
        <v>Grafton</v>
      </c>
      <c r="AH645" s="9" t="s">
        <v>964</v>
      </c>
      <c r="AI645">
        <v>2</v>
      </c>
      <c r="AK645">
        <v>2</v>
      </c>
      <c r="AL645" s="95">
        <v>25</v>
      </c>
      <c r="AM645" s="97">
        <v>27</v>
      </c>
      <c r="AN645" s="97">
        <v>85</v>
      </c>
      <c r="AO645" s="100">
        <v>26430</v>
      </c>
      <c r="AP645" s="100">
        <f t="shared" si="269"/>
        <v>25027</v>
      </c>
      <c r="AQ645" t="s">
        <v>298</v>
      </c>
      <c r="AR645">
        <f t="shared" si="266"/>
        <v>2526430</v>
      </c>
      <c r="AS645" s="1">
        <v>282</v>
      </c>
      <c r="AU645" s="1"/>
      <c r="AX645" s="124"/>
    </row>
    <row r="646" spans="1:50" ht="13" hidden="1" customHeight="1" outlineLevel="1">
      <c r="A646" s="56" t="s">
        <v>20</v>
      </c>
      <c r="B646" s="9" t="s">
        <v>563</v>
      </c>
      <c r="C646" s="1">
        <f t="shared" si="259"/>
        <v>2435</v>
      </c>
      <c r="D646" s="7">
        <f>IF(N646&gt;0, RANK(N646,(N646:P646,Q646:AE646)),0)</f>
        <v>1</v>
      </c>
      <c r="E646" s="7">
        <f>IF(O646&gt;0,RANK(O646,(N646:P646,Q646:AE646)),0)</f>
        <v>2</v>
      </c>
      <c r="F646" s="7">
        <f t="shared" si="260"/>
        <v>0</v>
      </c>
      <c r="G646" s="1">
        <f t="shared" si="261"/>
        <v>136</v>
      </c>
      <c r="H646" s="2">
        <f t="shared" si="267"/>
        <v>5.5852156057494863E-2</v>
      </c>
      <c r="I646" s="8"/>
      <c r="J646" s="2">
        <f t="shared" si="262"/>
        <v>0.52772073921971252</v>
      </c>
      <c r="K646" s="2">
        <f t="shared" si="263"/>
        <v>0.47186858316221764</v>
      </c>
      <c r="L646" s="2">
        <f t="shared" si="264"/>
        <v>0</v>
      </c>
      <c r="M646" s="2">
        <f t="shared" si="265"/>
        <v>4.1067761806984349E-4</v>
      </c>
      <c r="N646" s="55">
        <v>1285</v>
      </c>
      <c r="O646" s="55">
        <v>1149</v>
      </c>
      <c r="X646" s="55">
        <v>1</v>
      </c>
      <c r="Y646" s="55">
        <v>0</v>
      </c>
      <c r="Z646" s="55"/>
      <c r="AA646" s="55"/>
      <c r="AB646" s="55"/>
      <c r="AG646" t="str">
        <f t="shared" si="268"/>
        <v>Granby</v>
      </c>
      <c r="AH646" t="s">
        <v>1997</v>
      </c>
      <c r="AI646">
        <v>1</v>
      </c>
      <c r="AK646">
        <v>2</v>
      </c>
      <c r="AL646" s="95">
        <v>25</v>
      </c>
      <c r="AM646" s="97">
        <v>15</v>
      </c>
      <c r="AN646" s="97">
        <v>35</v>
      </c>
      <c r="AO646" s="100">
        <v>26535</v>
      </c>
      <c r="AP646" s="100">
        <f t="shared" si="269"/>
        <v>25015</v>
      </c>
      <c r="AQ646" t="s">
        <v>298</v>
      </c>
      <c r="AR646">
        <f t="shared" si="266"/>
        <v>2526535</v>
      </c>
      <c r="AS646" s="1">
        <v>126</v>
      </c>
      <c r="AU646" s="1"/>
      <c r="AX646" s="124"/>
    </row>
    <row r="647" spans="1:50" ht="13" hidden="1" customHeight="1" outlineLevel="1">
      <c r="A647" s="56" t="s">
        <v>1220</v>
      </c>
      <c r="B647" s="9" t="s">
        <v>563</v>
      </c>
      <c r="C647" s="1">
        <f t="shared" si="259"/>
        <v>669</v>
      </c>
      <c r="D647" s="7">
        <f>IF(N647&gt;0, RANK(N647,(N647:P647,Q647:AE647)),0)</f>
        <v>2</v>
      </c>
      <c r="E647" s="7">
        <f>IF(O647&gt;0,RANK(O647,(N647:P647,Q647:AE647)),0)</f>
        <v>1</v>
      </c>
      <c r="F647" s="7">
        <f t="shared" si="260"/>
        <v>0</v>
      </c>
      <c r="G647" s="1">
        <f t="shared" si="261"/>
        <v>153</v>
      </c>
      <c r="H647" s="2">
        <f t="shared" si="267"/>
        <v>0.22869955156950672</v>
      </c>
      <c r="I647" s="8"/>
      <c r="J647" s="2">
        <f t="shared" si="262"/>
        <v>0.38565022421524664</v>
      </c>
      <c r="K647" s="2">
        <f t="shared" si="263"/>
        <v>0.61434977578475336</v>
      </c>
      <c r="L647" s="2">
        <f t="shared" si="264"/>
        <v>0</v>
      </c>
      <c r="M647" s="2">
        <f t="shared" si="265"/>
        <v>0</v>
      </c>
      <c r="N647" s="55">
        <v>258</v>
      </c>
      <c r="O647" s="55">
        <v>411</v>
      </c>
      <c r="X647" s="55">
        <v>0</v>
      </c>
      <c r="Y647" s="55">
        <v>0</v>
      </c>
      <c r="Z647" s="55"/>
      <c r="AA647" s="55"/>
      <c r="AB647" s="55"/>
      <c r="AG647" t="str">
        <f t="shared" si="268"/>
        <v>Granville</v>
      </c>
      <c r="AH647" t="s">
        <v>129</v>
      </c>
      <c r="AI647">
        <v>1</v>
      </c>
      <c r="AK647">
        <v>2</v>
      </c>
      <c r="AL647" s="95">
        <v>25</v>
      </c>
      <c r="AM647" s="97">
        <v>13</v>
      </c>
      <c r="AN647" s="97">
        <v>35</v>
      </c>
      <c r="AO647" s="100">
        <v>26675</v>
      </c>
      <c r="AP647" s="100">
        <f t="shared" si="269"/>
        <v>25013</v>
      </c>
      <c r="AQ647" t="s">
        <v>298</v>
      </c>
      <c r="AR647">
        <f t="shared" si="266"/>
        <v>2526675</v>
      </c>
      <c r="AS647" s="1">
        <v>25</v>
      </c>
      <c r="AU647" s="1"/>
      <c r="AX647" s="124"/>
    </row>
    <row r="648" spans="1:50" ht="13" hidden="1" customHeight="1" outlineLevel="1">
      <c r="A648" s="56" t="s">
        <v>1389</v>
      </c>
      <c r="B648" s="9" t="s">
        <v>563</v>
      </c>
      <c r="C648" s="1">
        <f t="shared" si="259"/>
        <v>2656</v>
      </c>
      <c r="D648" s="7">
        <f>IF(N648&gt;0, RANK(N648,(N648:P648,Q648:AE648)),0)</f>
        <v>1</v>
      </c>
      <c r="E648" s="7">
        <f>IF(O648&gt;0,RANK(O648,(N648:P648,Q648:AE648)),0)</f>
        <v>2</v>
      </c>
      <c r="F648" s="7">
        <f t="shared" si="260"/>
        <v>0</v>
      </c>
      <c r="G648" s="1">
        <f t="shared" si="261"/>
        <v>1679</v>
      </c>
      <c r="H648" s="2">
        <f t="shared" si="267"/>
        <v>0.63215361445783136</v>
      </c>
      <c r="I648" s="8"/>
      <c r="J648" s="2">
        <f t="shared" si="262"/>
        <v>0.81588855421686746</v>
      </c>
      <c r="K648" s="2">
        <f t="shared" si="263"/>
        <v>0.18373493975903615</v>
      </c>
      <c r="L648" s="2">
        <f t="shared" si="264"/>
        <v>0</v>
      </c>
      <c r="M648" s="2">
        <f t="shared" si="265"/>
        <v>3.7650602409639022E-4</v>
      </c>
      <c r="N648" s="55">
        <v>2167</v>
      </c>
      <c r="O648" s="55">
        <v>488</v>
      </c>
      <c r="X648" s="55">
        <v>1</v>
      </c>
      <c r="Y648" s="55">
        <v>0</v>
      </c>
      <c r="Z648" s="55"/>
      <c r="AA648" s="55"/>
      <c r="AB648" s="55"/>
      <c r="AG648" t="str">
        <f t="shared" si="268"/>
        <v>Great Barrington</v>
      </c>
      <c r="AH648" t="s">
        <v>1320</v>
      </c>
      <c r="AI648">
        <v>1</v>
      </c>
      <c r="AK648">
        <v>2</v>
      </c>
      <c r="AL648" s="95">
        <v>25</v>
      </c>
      <c r="AM648" s="97">
        <v>3</v>
      </c>
      <c r="AN648" s="97">
        <v>45</v>
      </c>
      <c r="AO648" s="100">
        <v>26815</v>
      </c>
      <c r="AP648" s="100">
        <f t="shared" si="269"/>
        <v>25003</v>
      </c>
      <c r="AQ648" t="s">
        <v>298</v>
      </c>
      <c r="AR648">
        <f t="shared" si="266"/>
        <v>2526815</v>
      </c>
      <c r="AS648" s="1">
        <v>161</v>
      </c>
      <c r="AU648" s="1"/>
      <c r="AX648" s="124"/>
    </row>
    <row r="649" spans="1:50" ht="13" hidden="1" customHeight="1" outlineLevel="1">
      <c r="A649" s="56" t="s">
        <v>1390</v>
      </c>
      <c r="B649" s="9" t="s">
        <v>563</v>
      </c>
      <c r="C649" s="1">
        <f t="shared" si="259"/>
        <v>5188</v>
      </c>
      <c r="D649" s="7">
        <f>IF(N649&gt;0, RANK(N649,(N649:P649,Q649:AE649)),0)</f>
        <v>1</v>
      </c>
      <c r="E649" s="7">
        <f>IF(O649&gt;0,RANK(O649,(N649:P649,Q649:AE649)),0)</f>
        <v>2</v>
      </c>
      <c r="F649" s="7">
        <f t="shared" si="260"/>
        <v>0</v>
      </c>
      <c r="G649" s="1">
        <f t="shared" si="261"/>
        <v>2724</v>
      </c>
      <c r="H649" s="2">
        <f t="shared" si="267"/>
        <v>0.52505782575173476</v>
      </c>
      <c r="I649" s="8"/>
      <c r="J649" s="2">
        <f t="shared" si="262"/>
        <v>0.76156515034695449</v>
      </c>
      <c r="K649" s="2">
        <f t="shared" si="263"/>
        <v>0.23650732459521973</v>
      </c>
      <c r="L649" s="2">
        <f t="shared" si="264"/>
        <v>0</v>
      </c>
      <c r="M649" s="2">
        <f t="shared" si="265"/>
        <v>1.9275250578257852E-3</v>
      </c>
      <c r="N649" s="55">
        <v>3951</v>
      </c>
      <c r="O649" s="55">
        <v>1227</v>
      </c>
      <c r="X649" s="55">
        <v>10</v>
      </c>
      <c r="Y649" s="55">
        <v>0</v>
      </c>
      <c r="Z649" s="55"/>
      <c r="AA649" s="55"/>
      <c r="AB649" s="55"/>
      <c r="AG649" t="str">
        <f t="shared" si="268"/>
        <v>Greenfield</v>
      </c>
      <c r="AH649" t="s">
        <v>2389</v>
      </c>
      <c r="AI649">
        <v>2</v>
      </c>
      <c r="AK649">
        <v>2</v>
      </c>
      <c r="AL649" s="95">
        <v>25</v>
      </c>
      <c r="AM649" s="97">
        <v>11</v>
      </c>
      <c r="AN649" s="97">
        <v>50</v>
      </c>
      <c r="AO649" s="100">
        <v>27025</v>
      </c>
      <c r="AP649" s="100">
        <f t="shared" si="269"/>
        <v>25011</v>
      </c>
      <c r="AQ649" t="s">
        <v>1943</v>
      </c>
      <c r="AR649">
        <f t="shared" si="266"/>
        <v>2527025</v>
      </c>
      <c r="AS649" s="1">
        <v>377</v>
      </c>
      <c r="AU649" s="1"/>
      <c r="AX649" s="124"/>
    </row>
    <row r="650" spans="1:50" ht="13" hidden="1" customHeight="1" outlineLevel="1">
      <c r="A650" s="56" t="s">
        <v>245</v>
      </c>
      <c r="B650" s="9" t="s">
        <v>563</v>
      </c>
      <c r="C650" s="1">
        <f t="shared" si="259"/>
        <v>4275</v>
      </c>
      <c r="D650" s="7">
        <f>IF(N650&gt;0, RANK(N650,(N650:P650,Q650:AE650)),0)</f>
        <v>1</v>
      </c>
      <c r="E650" s="7">
        <f>IF(O650&gt;0,RANK(O650,(N650:P650,Q650:AE650)),0)</f>
        <v>2</v>
      </c>
      <c r="F650" s="7">
        <f t="shared" si="260"/>
        <v>0</v>
      </c>
      <c r="G650" s="1">
        <f t="shared" si="261"/>
        <v>441</v>
      </c>
      <c r="H650" s="2">
        <f t="shared" si="267"/>
        <v>0.1031578947368421</v>
      </c>
      <c r="I650" s="8"/>
      <c r="J650" s="2">
        <f t="shared" si="262"/>
        <v>0.55111111111111111</v>
      </c>
      <c r="K650" s="2">
        <f t="shared" si="263"/>
        <v>0.44795321637426899</v>
      </c>
      <c r="L650" s="2">
        <f t="shared" si="264"/>
        <v>0</v>
      </c>
      <c r="M650" s="2">
        <f t="shared" si="265"/>
        <v>9.3567251461990075E-4</v>
      </c>
      <c r="N650" s="55">
        <v>2356</v>
      </c>
      <c r="O650" s="55">
        <v>1915</v>
      </c>
      <c r="X650" s="55">
        <v>4</v>
      </c>
      <c r="Y650" s="55">
        <v>0</v>
      </c>
      <c r="Z650" s="55"/>
      <c r="AA650" s="55"/>
      <c r="AB650" s="55"/>
      <c r="AG650" t="str">
        <f t="shared" si="268"/>
        <v>Groton</v>
      </c>
      <c r="AH650" t="s">
        <v>1563</v>
      </c>
      <c r="AI650">
        <v>3</v>
      </c>
      <c r="AK650">
        <v>2</v>
      </c>
      <c r="AL650" s="95">
        <v>25</v>
      </c>
      <c r="AM650" s="97">
        <v>17</v>
      </c>
      <c r="AN650" s="97">
        <v>95</v>
      </c>
      <c r="AO650" s="100">
        <v>27480</v>
      </c>
      <c r="AP650" s="100">
        <f t="shared" si="269"/>
        <v>25017</v>
      </c>
      <c r="AQ650" t="s">
        <v>298</v>
      </c>
      <c r="AR650">
        <f t="shared" si="266"/>
        <v>2527480</v>
      </c>
      <c r="AS650" s="1">
        <v>237</v>
      </c>
      <c r="AU650" s="1"/>
      <c r="AX650" s="124"/>
    </row>
    <row r="651" spans="1:50" ht="13" hidden="1" customHeight="1" outlineLevel="1">
      <c r="A651" s="56" t="s">
        <v>1391</v>
      </c>
      <c r="B651" s="9" t="s">
        <v>563</v>
      </c>
      <c r="C651" s="1">
        <f t="shared" si="259"/>
        <v>2764</v>
      </c>
      <c r="D651" s="7">
        <f>IF(N651&gt;0, RANK(N651,(N651:P651,Q651:AE651)),0)</f>
        <v>2</v>
      </c>
      <c r="E651" s="7">
        <f>IF(O651&gt;0,RANK(O651,(N651:P651,Q651:AE651)),0)</f>
        <v>1</v>
      </c>
      <c r="F651" s="7">
        <f t="shared" si="260"/>
        <v>0</v>
      </c>
      <c r="G651" s="1">
        <f t="shared" si="261"/>
        <v>231</v>
      </c>
      <c r="H651" s="2">
        <f t="shared" si="267"/>
        <v>8.3574529667149053E-2</v>
      </c>
      <c r="I651" s="8"/>
      <c r="J651" s="2">
        <f t="shared" si="262"/>
        <v>0.45767004341534007</v>
      </c>
      <c r="K651" s="2">
        <f t="shared" si="263"/>
        <v>0.54124457308248919</v>
      </c>
      <c r="L651" s="2">
        <f t="shared" si="264"/>
        <v>0</v>
      </c>
      <c r="M651" s="2">
        <f t="shared" si="265"/>
        <v>1.0853835021708003E-3</v>
      </c>
      <c r="N651" s="55">
        <v>1265</v>
      </c>
      <c r="O651" s="55">
        <v>1496</v>
      </c>
      <c r="X651" s="55">
        <v>3</v>
      </c>
      <c r="Y651" s="55">
        <v>0</v>
      </c>
      <c r="Z651" s="55"/>
      <c r="AA651" s="55"/>
      <c r="AB651" s="55"/>
      <c r="AG651" t="str">
        <f t="shared" si="268"/>
        <v>Groveland</v>
      </c>
      <c r="AH651" t="s">
        <v>2492</v>
      </c>
      <c r="AI651">
        <v>6</v>
      </c>
      <c r="AK651">
        <v>2</v>
      </c>
      <c r="AL651" s="95">
        <v>25</v>
      </c>
      <c r="AM651" s="97">
        <v>9</v>
      </c>
      <c r="AN651" s="97">
        <v>45</v>
      </c>
      <c r="AO651" s="100">
        <v>27620</v>
      </c>
      <c r="AP651" s="100">
        <f t="shared" si="269"/>
        <v>25009</v>
      </c>
      <c r="AQ651" t="s">
        <v>298</v>
      </c>
      <c r="AR651">
        <f t="shared" si="266"/>
        <v>2527620</v>
      </c>
      <c r="AS651" s="1">
        <v>108</v>
      </c>
      <c r="AU651" s="1"/>
      <c r="AX651" s="124"/>
    </row>
    <row r="652" spans="1:50" ht="13" hidden="1" customHeight="1" outlineLevel="1">
      <c r="A652" s="56" t="s">
        <v>1819</v>
      </c>
      <c r="B652" s="9" t="s">
        <v>563</v>
      </c>
      <c r="C652" s="1">
        <f t="shared" si="259"/>
        <v>2118</v>
      </c>
      <c r="D652" s="7">
        <f>IF(N652&gt;0, RANK(N652,(N652:P652,Q652:AE652)),0)</f>
        <v>1</v>
      </c>
      <c r="E652" s="7">
        <f>IF(O652&gt;0,RANK(O652,(N652:P652,Q652:AE652)),0)</f>
        <v>2</v>
      </c>
      <c r="F652" s="7">
        <f t="shared" si="260"/>
        <v>0</v>
      </c>
      <c r="G652" s="1">
        <f t="shared" si="261"/>
        <v>889</v>
      </c>
      <c r="H652" s="2">
        <f t="shared" si="267"/>
        <v>0.41973559962228518</v>
      </c>
      <c r="I652" s="8"/>
      <c r="J652" s="2">
        <f t="shared" si="262"/>
        <v>0.70963172804532582</v>
      </c>
      <c r="K652" s="2">
        <f t="shared" si="263"/>
        <v>0.28989612842304058</v>
      </c>
      <c r="L652" s="2">
        <f t="shared" si="264"/>
        <v>0</v>
      </c>
      <c r="M652" s="2">
        <f t="shared" si="265"/>
        <v>4.7214353163360645E-4</v>
      </c>
      <c r="N652" s="55">
        <v>1503</v>
      </c>
      <c r="O652" s="55">
        <v>614</v>
      </c>
      <c r="X652" s="55">
        <v>1</v>
      </c>
      <c r="Y652" s="55">
        <v>0</v>
      </c>
      <c r="Z652" s="55"/>
      <c r="AA652" s="55"/>
      <c r="AB652" s="55"/>
      <c r="AG652" t="str">
        <f t="shared" si="268"/>
        <v>Hadley</v>
      </c>
      <c r="AH652" t="s">
        <v>1997</v>
      </c>
      <c r="AI652">
        <v>2</v>
      </c>
      <c r="AK652">
        <v>2</v>
      </c>
      <c r="AL652" s="95">
        <v>25</v>
      </c>
      <c r="AM652" s="97">
        <v>15</v>
      </c>
      <c r="AN652" s="97">
        <v>40</v>
      </c>
      <c r="AO652" s="100">
        <v>27690</v>
      </c>
      <c r="AP652" s="100">
        <f t="shared" si="269"/>
        <v>25015</v>
      </c>
      <c r="AQ652" t="s">
        <v>298</v>
      </c>
      <c r="AR652">
        <f t="shared" si="266"/>
        <v>2527690</v>
      </c>
      <c r="AS652" s="1">
        <v>94</v>
      </c>
      <c r="AU652" s="1"/>
      <c r="AX652" s="124"/>
    </row>
    <row r="653" spans="1:50" ht="13" hidden="1" customHeight="1" outlineLevel="1">
      <c r="A653" s="56" t="s">
        <v>1234</v>
      </c>
      <c r="B653" s="9" t="s">
        <v>563</v>
      </c>
      <c r="C653" s="1">
        <f t="shared" si="259"/>
        <v>2794</v>
      </c>
      <c r="D653" s="7">
        <f>IF(N653&gt;0, RANK(N653,(N653:P653,Q653:AE653)),0)</f>
        <v>2</v>
      </c>
      <c r="E653" s="7">
        <f>IF(O653&gt;0,RANK(O653,(N653:P653,Q653:AE653)),0)</f>
        <v>1</v>
      </c>
      <c r="F653" s="7">
        <f t="shared" si="260"/>
        <v>0</v>
      </c>
      <c r="G653" s="1">
        <f t="shared" si="261"/>
        <v>129</v>
      </c>
      <c r="H653" s="2">
        <f t="shared" si="267"/>
        <v>4.6170365068002865E-2</v>
      </c>
      <c r="I653" s="8"/>
      <c r="J653" s="2">
        <f t="shared" si="262"/>
        <v>0.4763779527559055</v>
      </c>
      <c r="K653" s="2">
        <f t="shared" si="263"/>
        <v>0.52254831782390843</v>
      </c>
      <c r="L653" s="2">
        <f t="shared" si="264"/>
        <v>0</v>
      </c>
      <c r="M653" s="2">
        <f t="shared" si="265"/>
        <v>1.0737294201860204E-3</v>
      </c>
      <c r="N653" s="55">
        <v>1331</v>
      </c>
      <c r="O653" s="55">
        <v>1460</v>
      </c>
      <c r="X653" s="55">
        <v>3</v>
      </c>
      <c r="Y653" s="55">
        <v>0</v>
      </c>
      <c r="Z653" s="55"/>
      <c r="AA653" s="55"/>
      <c r="AB653" s="55"/>
      <c r="AG653" t="str">
        <f t="shared" si="268"/>
        <v>Halifax</v>
      </c>
      <c r="AH653" t="s">
        <v>534</v>
      </c>
      <c r="AI653">
        <v>9</v>
      </c>
      <c r="AK653">
        <v>2</v>
      </c>
      <c r="AL653" s="95">
        <v>25</v>
      </c>
      <c r="AM653" s="97">
        <v>23</v>
      </c>
      <c r="AN653" s="97">
        <v>35</v>
      </c>
      <c r="AO653" s="100">
        <v>27795</v>
      </c>
      <c r="AP653" s="100">
        <f t="shared" si="269"/>
        <v>25023</v>
      </c>
      <c r="AQ653" t="s">
        <v>298</v>
      </c>
      <c r="AR653">
        <f t="shared" si="266"/>
        <v>2527795</v>
      </c>
      <c r="AS653" s="1">
        <v>110</v>
      </c>
      <c r="AU653" s="1"/>
      <c r="AX653" s="124"/>
    </row>
    <row r="654" spans="1:50" ht="13" hidden="1" customHeight="1" outlineLevel="1">
      <c r="A654" s="56" t="s">
        <v>2286</v>
      </c>
      <c r="B654" s="9" t="s">
        <v>563</v>
      </c>
      <c r="C654" s="1">
        <f t="shared" si="259"/>
        <v>3173</v>
      </c>
      <c r="D654" s="7">
        <f>IF(N654&gt;0, RANK(N654,(N654:P654,Q654:AE654)),0)</f>
        <v>2</v>
      </c>
      <c r="E654" s="7">
        <f>IF(O654&gt;0,RANK(O654,(N654:P654,Q654:AE654)),0)</f>
        <v>1</v>
      </c>
      <c r="F654" s="7">
        <f t="shared" si="260"/>
        <v>0</v>
      </c>
      <c r="G654" s="1">
        <f t="shared" si="261"/>
        <v>56</v>
      </c>
      <c r="H654" s="2">
        <f t="shared" si="267"/>
        <v>1.7648912700913962E-2</v>
      </c>
      <c r="I654" s="8"/>
      <c r="J654" s="2">
        <f t="shared" si="262"/>
        <v>0.49007248660573588</v>
      </c>
      <c r="K654" s="2">
        <f t="shared" si="263"/>
        <v>0.50772139930664983</v>
      </c>
      <c r="L654" s="2">
        <f t="shared" si="264"/>
        <v>0</v>
      </c>
      <c r="M654" s="2">
        <f t="shared" si="265"/>
        <v>2.206114087614286E-3</v>
      </c>
      <c r="N654" s="55">
        <v>1555</v>
      </c>
      <c r="O654" s="55">
        <v>1611</v>
      </c>
      <c r="X654" s="55">
        <v>7</v>
      </c>
      <c r="Y654" s="55">
        <v>0</v>
      </c>
      <c r="Z654" s="55"/>
      <c r="AA654" s="55"/>
      <c r="AB654" s="55"/>
      <c r="AG654" t="str">
        <f t="shared" si="268"/>
        <v>Hamilton</v>
      </c>
      <c r="AH654" t="s">
        <v>2492</v>
      </c>
      <c r="AI654">
        <v>6</v>
      </c>
      <c r="AK654">
        <v>2</v>
      </c>
      <c r="AL654" s="95">
        <v>25</v>
      </c>
      <c r="AM654" s="97">
        <v>9</v>
      </c>
      <c r="AN654" s="97">
        <v>50</v>
      </c>
      <c r="AO654" s="100">
        <v>27900</v>
      </c>
      <c r="AP654" s="100">
        <f t="shared" si="269"/>
        <v>25009</v>
      </c>
      <c r="AQ654" t="s">
        <v>298</v>
      </c>
      <c r="AR654">
        <f t="shared" si="266"/>
        <v>2527900</v>
      </c>
      <c r="AS654" s="1">
        <v>129</v>
      </c>
      <c r="AU654" s="1"/>
      <c r="AX654" s="124"/>
    </row>
    <row r="655" spans="1:50" ht="13" hidden="1" customHeight="1" outlineLevel="1">
      <c r="A655" s="56" t="s">
        <v>129</v>
      </c>
      <c r="B655" s="9" t="s">
        <v>563</v>
      </c>
      <c r="C655" s="1">
        <f t="shared" si="259"/>
        <v>2090</v>
      </c>
      <c r="D655" s="7">
        <f>IF(N655&gt;0, RANK(N655,(N655:P655,Q655:AE655)),0)</f>
        <v>2</v>
      </c>
      <c r="E655" s="7">
        <f>IF(O655&gt;0,RANK(O655,(N655:P655,Q655:AE655)),0)</f>
        <v>1</v>
      </c>
      <c r="F655" s="7">
        <f t="shared" si="260"/>
        <v>0</v>
      </c>
      <c r="G655" s="1">
        <f t="shared" si="261"/>
        <v>171</v>
      </c>
      <c r="H655" s="2">
        <f t="shared" si="267"/>
        <v>8.1818181818181818E-2</v>
      </c>
      <c r="I655" s="8"/>
      <c r="J655" s="2">
        <f t="shared" si="262"/>
        <v>0.45885167464114834</v>
      </c>
      <c r="K655" s="2">
        <f t="shared" si="263"/>
        <v>0.54066985645933019</v>
      </c>
      <c r="L655" s="2">
        <f t="shared" si="264"/>
        <v>0</v>
      </c>
      <c r="M655" s="2">
        <f t="shared" si="265"/>
        <v>4.7846889952141147E-4</v>
      </c>
      <c r="N655" s="55">
        <v>959</v>
      </c>
      <c r="O655" s="55">
        <v>1130</v>
      </c>
      <c r="X655" s="55">
        <v>1</v>
      </c>
      <c r="Y655" s="55">
        <v>0</v>
      </c>
      <c r="Z655" s="55"/>
      <c r="AA655" s="55"/>
      <c r="AB655" s="55"/>
      <c r="AG655" t="str">
        <f t="shared" si="268"/>
        <v>Hampden</v>
      </c>
      <c r="AH655" t="s">
        <v>129</v>
      </c>
      <c r="AI655">
        <v>1</v>
      </c>
      <c r="AK655">
        <v>2</v>
      </c>
      <c r="AL655" s="95">
        <v>25</v>
      </c>
      <c r="AM655" s="97">
        <v>13</v>
      </c>
      <c r="AN655" s="97">
        <v>40</v>
      </c>
      <c r="AO655" s="100">
        <v>28075</v>
      </c>
      <c r="AP655" s="100">
        <f t="shared" si="269"/>
        <v>25013</v>
      </c>
      <c r="AQ655" t="s">
        <v>298</v>
      </c>
      <c r="AR655">
        <f t="shared" si="266"/>
        <v>2528075</v>
      </c>
      <c r="AS655" s="1">
        <v>123</v>
      </c>
      <c r="AU655" s="1"/>
      <c r="AX655" s="124"/>
    </row>
    <row r="656" spans="1:50" ht="13" hidden="1" customHeight="1" outlineLevel="1">
      <c r="A656" s="56" t="s">
        <v>12</v>
      </c>
      <c r="B656" s="9" t="s">
        <v>563</v>
      </c>
      <c r="C656" s="1">
        <f t="shared" si="259"/>
        <v>233</v>
      </c>
      <c r="D656" s="7">
        <f>IF(N656&gt;0, RANK(N656,(N656:P656,Q656:AE656)),0)</f>
        <v>1</v>
      </c>
      <c r="E656" s="7">
        <f>IF(O656&gt;0,RANK(O656,(N656:P656,Q656:AE656)),0)</f>
        <v>2</v>
      </c>
      <c r="F656" s="7">
        <f t="shared" si="260"/>
        <v>0</v>
      </c>
      <c r="G656" s="1">
        <f t="shared" si="261"/>
        <v>49</v>
      </c>
      <c r="H656" s="2">
        <f t="shared" si="267"/>
        <v>0.21030042918454936</v>
      </c>
      <c r="I656" s="8"/>
      <c r="J656" s="2">
        <f t="shared" si="262"/>
        <v>0.60515021459227469</v>
      </c>
      <c r="K656" s="2">
        <f t="shared" si="263"/>
        <v>0.39484978540772531</v>
      </c>
      <c r="L656" s="2">
        <f t="shared" si="264"/>
        <v>0</v>
      </c>
      <c r="M656" s="2">
        <f t="shared" si="265"/>
        <v>0</v>
      </c>
      <c r="N656" s="55">
        <v>141</v>
      </c>
      <c r="O656" s="55">
        <v>92</v>
      </c>
      <c r="X656" s="55">
        <v>0</v>
      </c>
      <c r="Y656" s="55">
        <v>0</v>
      </c>
      <c r="Z656" s="55"/>
      <c r="AA656" s="55"/>
      <c r="AB656" s="55"/>
      <c r="AG656" t="str">
        <f t="shared" si="268"/>
        <v>Hancock</v>
      </c>
      <c r="AH656" t="s">
        <v>1320</v>
      </c>
      <c r="AI656">
        <v>1</v>
      </c>
      <c r="AK656">
        <v>2</v>
      </c>
      <c r="AL656" s="95">
        <v>25</v>
      </c>
      <c r="AM656" s="97">
        <v>3</v>
      </c>
      <c r="AN656" s="97">
        <v>50</v>
      </c>
      <c r="AO656" s="100">
        <v>28180</v>
      </c>
      <c r="AP656" s="100">
        <f t="shared" si="269"/>
        <v>25003</v>
      </c>
      <c r="AQ656" t="s">
        <v>298</v>
      </c>
      <c r="AR656">
        <f t="shared" si="266"/>
        <v>2528180</v>
      </c>
      <c r="AS656" s="1">
        <v>10</v>
      </c>
      <c r="AU656" s="1"/>
      <c r="AX656" s="124"/>
    </row>
    <row r="657" spans="1:50" ht="13" hidden="1" customHeight="1" outlineLevel="1">
      <c r="A657" s="56" t="s">
        <v>1672</v>
      </c>
      <c r="B657" s="9" t="s">
        <v>563</v>
      </c>
      <c r="C657" s="1">
        <f t="shared" si="259"/>
        <v>6008</v>
      </c>
      <c r="D657" s="7">
        <f>IF(N657&gt;0, RANK(N657,(N657:P657,Q657:AE657)),0)</f>
        <v>2</v>
      </c>
      <c r="E657" s="7">
        <f>IF(O657&gt;0,RANK(O657,(N657:P657,Q657:AE657)),0)</f>
        <v>1</v>
      </c>
      <c r="F657" s="7">
        <f t="shared" si="260"/>
        <v>0</v>
      </c>
      <c r="G657" s="1">
        <f t="shared" si="261"/>
        <v>650</v>
      </c>
      <c r="H657" s="2">
        <f t="shared" si="267"/>
        <v>0.10818908122503329</v>
      </c>
      <c r="I657" s="8"/>
      <c r="J657" s="2">
        <f t="shared" si="262"/>
        <v>0.44540612516644473</v>
      </c>
      <c r="K657" s="2">
        <f t="shared" si="263"/>
        <v>0.55359520639147808</v>
      </c>
      <c r="L657" s="2">
        <f t="shared" si="264"/>
        <v>0</v>
      </c>
      <c r="M657" s="2">
        <f t="shared" si="265"/>
        <v>9.9866844207718852E-4</v>
      </c>
      <c r="N657" s="55">
        <v>2676</v>
      </c>
      <c r="O657" s="55">
        <v>3326</v>
      </c>
      <c r="X657" s="55">
        <v>6</v>
      </c>
      <c r="Y657" s="55">
        <v>0</v>
      </c>
      <c r="Z657" s="55"/>
      <c r="AA657" s="55"/>
      <c r="AB657" s="55"/>
      <c r="AG657" t="str">
        <f t="shared" si="268"/>
        <v>Hanover</v>
      </c>
      <c r="AH657" t="s">
        <v>534</v>
      </c>
      <c r="AI657">
        <v>9</v>
      </c>
      <c r="AK657">
        <v>2</v>
      </c>
      <c r="AL657" s="95">
        <v>25</v>
      </c>
      <c r="AM657" s="97">
        <v>23</v>
      </c>
      <c r="AN657" s="97">
        <v>40</v>
      </c>
      <c r="AO657" s="100">
        <v>28285</v>
      </c>
      <c r="AP657" s="100">
        <f t="shared" si="269"/>
        <v>25023</v>
      </c>
      <c r="AQ657" t="s">
        <v>298</v>
      </c>
      <c r="AR657">
        <f t="shared" si="266"/>
        <v>2528285</v>
      </c>
      <c r="AS657" s="1">
        <v>262</v>
      </c>
      <c r="AU657" s="1"/>
      <c r="AX657" s="124"/>
    </row>
    <row r="658" spans="1:50" ht="13" hidden="1" customHeight="1" outlineLevel="1">
      <c r="A658" s="56" t="s">
        <v>348</v>
      </c>
      <c r="B658" s="9" t="s">
        <v>563</v>
      </c>
      <c r="C658" s="1">
        <f t="shared" si="259"/>
        <v>3959</v>
      </c>
      <c r="D658" s="7">
        <f>IF(N658&gt;0, RANK(N658,(N658:P658,Q658:AE658)),0)</f>
        <v>2</v>
      </c>
      <c r="E658" s="7">
        <f>IF(O658&gt;0,RANK(O658,(N658:P658,Q658:AE658)),0)</f>
        <v>1</v>
      </c>
      <c r="F658" s="7">
        <f t="shared" si="260"/>
        <v>0</v>
      </c>
      <c r="G658" s="1">
        <f t="shared" si="261"/>
        <v>145</v>
      </c>
      <c r="H658" s="2">
        <f t="shared" si="267"/>
        <v>3.6625410457186161E-2</v>
      </c>
      <c r="I658" s="8"/>
      <c r="J658" s="2">
        <f t="shared" si="262"/>
        <v>0.48067693862086386</v>
      </c>
      <c r="K658" s="2">
        <f t="shared" si="263"/>
        <v>0.51730234907805006</v>
      </c>
      <c r="L658" s="2">
        <f t="shared" si="264"/>
        <v>0</v>
      </c>
      <c r="M658" s="2">
        <f t="shared" si="265"/>
        <v>2.0207123010861361E-3</v>
      </c>
      <c r="N658" s="55">
        <v>1903</v>
      </c>
      <c r="O658" s="55">
        <v>2048</v>
      </c>
      <c r="X658" s="55">
        <v>8</v>
      </c>
      <c r="Y658" s="55">
        <v>0</v>
      </c>
      <c r="Z658" s="55"/>
      <c r="AA658" s="55"/>
      <c r="AB658" s="55"/>
      <c r="AG658" t="str">
        <f t="shared" si="268"/>
        <v>Hanson</v>
      </c>
      <c r="AH658" t="s">
        <v>534</v>
      </c>
      <c r="AI658">
        <v>9</v>
      </c>
      <c r="AK658">
        <v>2</v>
      </c>
      <c r="AL658" s="95">
        <v>25</v>
      </c>
      <c r="AM658" s="97">
        <v>23</v>
      </c>
      <c r="AN658" s="97">
        <v>45</v>
      </c>
      <c r="AO658" s="100">
        <v>28495</v>
      </c>
      <c r="AP658" s="100">
        <f t="shared" si="269"/>
        <v>25023</v>
      </c>
      <c r="AQ658" t="s">
        <v>298</v>
      </c>
      <c r="AR658">
        <f t="shared" si="266"/>
        <v>2528495</v>
      </c>
      <c r="AS658" s="1">
        <v>176</v>
      </c>
      <c r="AU658" s="1"/>
      <c r="AX658" s="124"/>
    </row>
    <row r="659" spans="1:50" ht="13" hidden="1" customHeight="1" outlineLevel="1">
      <c r="A659" s="56" t="s">
        <v>354</v>
      </c>
      <c r="B659" s="9" t="s">
        <v>563</v>
      </c>
      <c r="C659" s="1">
        <f t="shared" si="259"/>
        <v>967</v>
      </c>
      <c r="D659" s="7">
        <f>IF(N659&gt;0, RANK(N659,(N659:P659,Q659:AE659)),0)</f>
        <v>1</v>
      </c>
      <c r="E659" s="7">
        <f>IF(O659&gt;0,RANK(O659,(N659:P659,Q659:AE659)),0)</f>
        <v>2</v>
      </c>
      <c r="F659" s="7">
        <f t="shared" si="260"/>
        <v>0</v>
      </c>
      <c r="G659" s="1">
        <f t="shared" si="261"/>
        <v>83</v>
      </c>
      <c r="H659" s="2">
        <f t="shared" si="267"/>
        <v>8.583247156153051E-2</v>
      </c>
      <c r="I659" s="8"/>
      <c r="J659" s="2">
        <f t="shared" si="262"/>
        <v>0.5429162357807652</v>
      </c>
      <c r="K659" s="2">
        <f t="shared" si="263"/>
        <v>0.45708376421923474</v>
      </c>
      <c r="L659" s="2">
        <f t="shared" si="264"/>
        <v>0</v>
      </c>
      <c r="M659" s="2">
        <f t="shared" si="265"/>
        <v>5.5511151231257827E-17</v>
      </c>
      <c r="N659" s="55">
        <v>525</v>
      </c>
      <c r="O659" s="55">
        <v>442</v>
      </c>
      <c r="X659" s="55">
        <v>0</v>
      </c>
      <c r="Y659" s="55">
        <v>0</v>
      </c>
      <c r="Z659" s="55"/>
      <c r="AA659" s="55"/>
      <c r="AB659" s="55"/>
      <c r="AG659" t="str">
        <f t="shared" si="268"/>
        <v>Hardwick</v>
      </c>
      <c r="AH659" s="9" t="s">
        <v>964</v>
      </c>
      <c r="AI659">
        <v>2</v>
      </c>
      <c r="AK659">
        <v>2</v>
      </c>
      <c r="AL659" s="95">
        <v>25</v>
      </c>
      <c r="AM659" s="97">
        <v>27</v>
      </c>
      <c r="AN659" s="97">
        <v>90</v>
      </c>
      <c r="AO659" s="100">
        <v>28740</v>
      </c>
      <c r="AP659" s="100">
        <f t="shared" si="269"/>
        <v>25027</v>
      </c>
      <c r="AQ659" t="s">
        <v>298</v>
      </c>
      <c r="AR659">
        <f t="shared" si="266"/>
        <v>2528740</v>
      </c>
      <c r="AS659" s="1">
        <v>51</v>
      </c>
      <c r="AU659" s="1"/>
      <c r="AX659" s="124"/>
    </row>
    <row r="660" spans="1:50" ht="13" hidden="1" customHeight="1" outlineLevel="1">
      <c r="A660" s="56" t="s">
        <v>238</v>
      </c>
      <c r="B660" s="9" t="s">
        <v>563</v>
      </c>
      <c r="C660" s="1">
        <f t="shared" si="259"/>
        <v>2583</v>
      </c>
      <c r="D660" s="7">
        <f>IF(N660&gt;0, RANK(N660,(N660:P660,Q660:AE660)),0)</f>
        <v>1</v>
      </c>
      <c r="E660" s="7">
        <f>IF(O660&gt;0,RANK(O660,(N660:P660,Q660:AE660)),0)</f>
        <v>2</v>
      </c>
      <c r="F660" s="7">
        <f t="shared" si="260"/>
        <v>0</v>
      </c>
      <c r="G660" s="1">
        <f t="shared" si="261"/>
        <v>621</v>
      </c>
      <c r="H660" s="2">
        <f t="shared" si="267"/>
        <v>0.24041811846689895</v>
      </c>
      <c r="I660" s="8"/>
      <c r="J660" s="2">
        <f t="shared" si="262"/>
        <v>0.62020905923344949</v>
      </c>
      <c r="K660" s="2">
        <f t="shared" si="263"/>
        <v>0.37979094076655051</v>
      </c>
      <c r="L660" s="2">
        <f t="shared" si="264"/>
        <v>0</v>
      </c>
      <c r="M660" s="2">
        <f t="shared" si="265"/>
        <v>0</v>
      </c>
      <c r="N660" s="55">
        <v>1602</v>
      </c>
      <c r="O660" s="55">
        <v>981</v>
      </c>
      <c r="X660" s="55">
        <v>0</v>
      </c>
      <c r="Y660" s="55">
        <v>0</v>
      </c>
      <c r="Z660" s="55"/>
      <c r="AA660" s="55"/>
      <c r="AB660" s="55"/>
      <c r="AG660" t="str">
        <f t="shared" si="268"/>
        <v>Harvard</v>
      </c>
      <c r="AH660" s="9" t="s">
        <v>964</v>
      </c>
      <c r="AI660">
        <v>3</v>
      </c>
      <c r="AK660">
        <v>2</v>
      </c>
      <c r="AL660" s="95">
        <v>25</v>
      </c>
      <c r="AM660" s="97">
        <v>27</v>
      </c>
      <c r="AN660" s="97">
        <v>95</v>
      </c>
      <c r="AO660" s="100">
        <v>28950</v>
      </c>
      <c r="AP660" s="100">
        <f t="shared" si="269"/>
        <v>25027</v>
      </c>
      <c r="AQ660" t="s">
        <v>298</v>
      </c>
      <c r="AR660">
        <f t="shared" si="266"/>
        <v>2528950</v>
      </c>
      <c r="AS660" s="1">
        <v>132</v>
      </c>
      <c r="AU660" s="1"/>
      <c r="AX660" s="124"/>
    </row>
    <row r="661" spans="1:50" ht="13" hidden="1" customHeight="1" outlineLevel="1">
      <c r="A661" s="56" t="s">
        <v>438</v>
      </c>
      <c r="B661" s="9" t="s">
        <v>563</v>
      </c>
      <c r="C661" s="1">
        <f t="shared" si="259"/>
        <v>5941</v>
      </c>
      <c r="D661" s="7">
        <f>IF(N661&gt;0, RANK(N661,(N661:P661,Q661:AE661)),0)</f>
        <v>1</v>
      </c>
      <c r="E661" s="7">
        <f>IF(O661&gt;0,RANK(O661,(N661:P661,Q661:AE661)),0)</f>
        <v>2</v>
      </c>
      <c r="F661" s="7">
        <f t="shared" si="260"/>
        <v>0</v>
      </c>
      <c r="G661" s="1">
        <f t="shared" si="261"/>
        <v>493</v>
      </c>
      <c r="H661" s="2">
        <f t="shared" si="267"/>
        <v>8.2982662851371819E-2</v>
      </c>
      <c r="I661" s="8"/>
      <c r="J661" s="2">
        <f t="shared" si="262"/>
        <v>0.54115468776300291</v>
      </c>
      <c r="K661" s="2">
        <f t="shared" si="263"/>
        <v>0.45817202491163106</v>
      </c>
      <c r="L661" s="2">
        <f t="shared" si="264"/>
        <v>0</v>
      </c>
      <c r="M661" s="2">
        <f t="shared" si="265"/>
        <v>6.7328732536603431E-4</v>
      </c>
      <c r="N661" s="55">
        <v>3215</v>
      </c>
      <c r="O661" s="55">
        <v>2722</v>
      </c>
      <c r="X661" s="55">
        <v>4</v>
      </c>
      <c r="Y661" s="55">
        <v>0</v>
      </c>
      <c r="Z661" s="55"/>
      <c r="AA661" s="55"/>
      <c r="AB661" s="55"/>
      <c r="AG661" t="str">
        <f t="shared" si="268"/>
        <v>Harwich</v>
      </c>
      <c r="AH661" t="s">
        <v>42</v>
      </c>
      <c r="AI661">
        <v>9</v>
      </c>
      <c r="AK661">
        <v>2</v>
      </c>
      <c r="AL661" s="95">
        <v>25</v>
      </c>
      <c r="AM661" s="97">
        <v>1</v>
      </c>
      <c r="AN661" s="97">
        <v>40</v>
      </c>
      <c r="AO661" s="100">
        <v>29020</v>
      </c>
      <c r="AP661" s="100">
        <f t="shared" si="269"/>
        <v>25001</v>
      </c>
      <c r="AQ661" t="s">
        <v>298</v>
      </c>
      <c r="AR661">
        <f t="shared" si="266"/>
        <v>2529020</v>
      </c>
      <c r="AS661" s="1">
        <v>139</v>
      </c>
      <c r="AU661" s="1"/>
      <c r="AX661" s="124"/>
    </row>
    <row r="662" spans="1:50" ht="13" hidden="1" customHeight="1" outlineLevel="1">
      <c r="A662" s="56" t="s">
        <v>1601</v>
      </c>
      <c r="B662" s="9" t="s">
        <v>563</v>
      </c>
      <c r="C662" s="1">
        <f t="shared" si="259"/>
        <v>1432</v>
      </c>
      <c r="D662" s="7">
        <f>IF(N662&gt;0, RANK(N662,(N662:P662,Q662:AE662)),0)</f>
        <v>1</v>
      </c>
      <c r="E662" s="7">
        <f>IF(O662&gt;0,RANK(O662,(N662:P662,Q662:AE662)),0)</f>
        <v>2</v>
      </c>
      <c r="F662" s="7">
        <f t="shared" si="260"/>
        <v>0</v>
      </c>
      <c r="G662" s="1">
        <f t="shared" si="261"/>
        <v>559</v>
      </c>
      <c r="H662" s="2">
        <f t="shared" si="267"/>
        <v>0.39036312849162014</v>
      </c>
      <c r="I662" s="8"/>
      <c r="J662" s="2">
        <f t="shared" si="262"/>
        <v>0.69483240223463683</v>
      </c>
      <c r="K662" s="2">
        <f t="shared" si="263"/>
        <v>0.30446927374301674</v>
      </c>
      <c r="L662" s="2">
        <f t="shared" si="264"/>
        <v>0</v>
      </c>
      <c r="M662" s="2">
        <f t="shared" si="265"/>
        <v>6.9832402234643043E-4</v>
      </c>
      <c r="N662" s="55">
        <v>995</v>
      </c>
      <c r="O662" s="55">
        <v>436</v>
      </c>
      <c r="X662" s="55">
        <v>1</v>
      </c>
      <c r="Y662" s="55">
        <v>0</v>
      </c>
      <c r="Z662" s="55"/>
      <c r="AA662" s="55"/>
      <c r="AB662" s="55"/>
      <c r="AG662" t="str">
        <f t="shared" si="268"/>
        <v>Hatfield</v>
      </c>
      <c r="AH662" t="s">
        <v>1997</v>
      </c>
      <c r="AI662">
        <v>2</v>
      </c>
      <c r="AK662">
        <v>2</v>
      </c>
      <c r="AL662" s="95">
        <v>25</v>
      </c>
      <c r="AM662" s="97">
        <v>15</v>
      </c>
      <c r="AN662" s="97">
        <v>45</v>
      </c>
      <c r="AO662" s="100">
        <v>29265</v>
      </c>
      <c r="AP662" s="100">
        <f t="shared" si="269"/>
        <v>25015</v>
      </c>
      <c r="AQ662" t="s">
        <v>298</v>
      </c>
      <c r="AR662">
        <f t="shared" si="266"/>
        <v>2529265</v>
      </c>
      <c r="AS662" s="1">
        <v>52</v>
      </c>
      <c r="AU662" s="1"/>
      <c r="AX662" s="124"/>
    </row>
    <row r="663" spans="1:50" ht="13" hidden="1" customHeight="1" outlineLevel="1">
      <c r="A663" s="56" t="s">
        <v>2050</v>
      </c>
      <c r="B663" s="9" t="s">
        <v>563</v>
      </c>
      <c r="C663" s="1">
        <f t="shared" si="259"/>
        <v>17974</v>
      </c>
      <c r="D663" s="7">
        <f>IF(N663&gt;0, RANK(N663,(N663:P663,Q663:AE663)),0)</f>
        <v>1</v>
      </c>
      <c r="E663" s="7">
        <f>IF(O663&gt;0,RANK(O663,(N663:P663,Q663:AE663)),0)</f>
        <v>2</v>
      </c>
      <c r="F663" s="7">
        <f t="shared" si="260"/>
        <v>0</v>
      </c>
      <c r="G663" s="1">
        <f t="shared" si="261"/>
        <v>2329</v>
      </c>
      <c r="H663" s="2">
        <f t="shared" si="267"/>
        <v>0.1295760543006565</v>
      </c>
      <c r="I663" s="8"/>
      <c r="J663" s="2">
        <f t="shared" si="262"/>
        <v>0.56370312673862244</v>
      </c>
      <c r="K663" s="2">
        <f t="shared" si="263"/>
        <v>0.43412707243796594</v>
      </c>
      <c r="L663" s="2">
        <f t="shared" si="264"/>
        <v>0</v>
      </c>
      <c r="M663" s="2">
        <f t="shared" si="265"/>
        <v>2.1698008234116162E-3</v>
      </c>
      <c r="N663" s="55">
        <v>10132</v>
      </c>
      <c r="O663" s="55">
        <v>7803</v>
      </c>
      <c r="X663" s="55">
        <v>39</v>
      </c>
      <c r="Y663" s="55">
        <v>0</v>
      </c>
      <c r="Z663" s="55"/>
      <c r="AA663" s="55"/>
      <c r="AB663" s="55"/>
      <c r="AG663" t="str">
        <f t="shared" si="268"/>
        <v>Haverhill</v>
      </c>
      <c r="AH663" t="s">
        <v>2492</v>
      </c>
      <c r="AI663">
        <v>3</v>
      </c>
      <c r="AK663">
        <v>2</v>
      </c>
      <c r="AL663" s="95">
        <v>25</v>
      </c>
      <c r="AM663" s="97">
        <v>9</v>
      </c>
      <c r="AN663" s="97">
        <v>55</v>
      </c>
      <c r="AO663" s="100">
        <v>29405</v>
      </c>
      <c r="AP663" s="100">
        <f t="shared" si="269"/>
        <v>25009</v>
      </c>
      <c r="AQ663" t="s">
        <v>1943</v>
      </c>
      <c r="AR663">
        <f t="shared" si="266"/>
        <v>2529405</v>
      </c>
      <c r="AS663" s="1">
        <v>815</v>
      </c>
      <c r="AU663" s="1"/>
      <c r="AX663" s="124"/>
    </row>
    <row r="664" spans="1:50" ht="13" hidden="1" customHeight="1" outlineLevel="1">
      <c r="A664" s="56" t="s">
        <v>2567</v>
      </c>
      <c r="B664" s="9" t="s">
        <v>563</v>
      </c>
      <c r="C664" s="1">
        <f t="shared" ref="C664:C727" si="270">SUM(N664:AE664)</f>
        <v>139</v>
      </c>
      <c r="D664" s="7">
        <f>IF(N664&gt;0, RANK(N664,(N664:P664,Q664:AE664)),0)</f>
        <v>1</v>
      </c>
      <c r="E664" s="7">
        <f>IF(O664&gt;0,RANK(O664,(N664:P664,Q664:AE664)),0)</f>
        <v>2</v>
      </c>
      <c r="F664" s="7">
        <f t="shared" ref="F664:F727" si="271">IF(P664&gt;0,RANK(P664,(N664:AE664)),0)</f>
        <v>0</v>
      </c>
      <c r="G664" s="1">
        <f t="shared" ref="G664:G727" si="272">IF(C664&gt;0,MAX(N664:Z664)-LARGE(N664:Z664,2),0)</f>
        <v>41</v>
      </c>
      <c r="H664" s="2">
        <f t="shared" si="267"/>
        <v>0.29496402877697842</v>
      </c>
      <c r="I664" s="8"/>
      <c r="J664" s="2">
        <f t="shared" ref="J664:J727" si="273">IF(C664=0,"-",N664/C664)</f>
        <v>0.64748201438848918</v>
      </c>
      <c r="K664" s="2">
        <f t="shared" ref="K664:K727" si="274">IF(C664=0,"-",O664/C664)</f>
        <v>0.35251798561151076</v>
      </c>
      <c r="L664" s="2">
        <f t="shared" ref="L664:L727" si="275">IF(C664=0,"-",P664/C664)</f>
        <v>0</v>
      </c>
      <c r="M664" s="2">
        <f t="shared" ref="M664:M727" si="276">IF(C664=0,"-",(1-J664-K664-L664))</f>
        <v>5.5511151231257827E-17</v>
      </c>
      <c r="N664" s="55">
        <v>90</v>
      </c>
      <c r="O664" s="55">
        <v>49</v>
      </c>
      <c r="X664" s="55">
        <v>0</v>
      </c>
      <c r="Y664" s="55">
        <v>0</v>
      </c>
      <c r="Z664" s="55"/>
      <c r="AA664" s="55"/>
      <c r="AB664" s="55"/>
      <c r="AG664" t="str">
        <f t="shared" si="268"/>
        <v>Hawley</v>
      </c>
      <c r="AH664" t="s">
        <v>2389</v>
      </c>
      <c r="AI664">
        <v>1</v>
      </c>
      <c r="AK664">
        <v>2</v>
      </c>
      <c r="AL664" s="95">
        <v>25</v>
      </c>
      <c r="AM664" s="97">
        <v>11</v>
      </c>
      <c r="AN664" s="97">
        <v>55</v>
      </c>
      <c r="AO664" s="100">
        <v>29475</v>
      </c>
      <c r="AP664" s="100">
        <f t="shared" si="269"/>
        <v>25011</v>
      </c>
      <c r="AQ664" t="s">
        <v>298</v>
      </c>
      <c r="AR664">
        <f t="shared" ref="AR664:AR727" si="277">AL664*100000+AO664</f>
        <v>2529475</v>
      </c>
      <c r="AS664" s="1">
        <v>7</v>
      </c>
      <c r="AU664" s="1"/>
      <c r="AX664" s="124"/>
    </row>
    <row r="665" spans="1:50" ht="13" hidden="1" customHeight="1" outlineLevel="1">
      <c r="A665" s="56" t="s">
        <v>1042</v>
      </c>
      <c r="B665" s="9" t="s">
        <v>563</v>
      </c>
      <c r="C665" s="1">
        <f t="shared" si="270"/>
        <v>305</v>
      </c>
      <c r="D665" s="7">
        <f>IF(N665&gt;0, RANK(N665,(N665:P665,Q665:AE665)),0)</f>
        <v>1</v>
      </c>
      <c r="E665" s="7">
        <f>IF(O665&gt;0,RANK(O665,(N665:P665,Q665:AE665)),0)</f>
        <v>2</v>
      </c>
      <c r="F665" s="7">
        <f t="shared" si="271"/>
        <v>0</v>
      </c>
      <c r="G665" s="1">
        <f t="shared" si="272"/>
        <v>91</v>
      </c>
      <c r="H665" s="2">
        <f t="shared" si="267"/>
        <v>0.29836065573770493</v>
      </c>
      <c r="I665" s="8"/>
      <c r="J665" s="2">
        <f t="shared" si="273"/>
        <v>0.64918032786885249</v>
      </c>
      <c r="K665" s="2">
        <f t="shared" si="274"/>
        <v>0.35081967213114756</v>
      </c>
      <c r="L665" s="2">
        <f t="shared" si="275"/>
        <v>0</v>
      </c>
      <c r="M665" s="2">
        <f t="shared" si="276"/>
        <v>-5.5511151231257827E-17</v>
      </c>
      <c r="N665" s="55">
        <v>198</v>
      </c>
      <c r="O665" s="55">
        <v>107</v>
      </c>
      <c r="X665" s="55">
        <v>0</v>
      </c>
      <c r="Y665" s="55">
        <v>0</v>
      </c>
      <c r="Z665" s="55"/>
      <c r="AA665" s="55"/>
      <c r="AB665" s="55"/>
      <c r="AG665" t="str">
        <f t="shared" si="268"/>
        <v>Heath</v>
      </c>
      <c r="AH665" t="s">
        <v>2389</v>
      </c>
      <c r="AI665">
        <v>1</v>
      </c>
      <c r="AK665">
        <v>2</v>
      </c>
      <c r="AL665" s="95">
        <v>25</v>
      </c>
      <c r="AM665" s="97">
        <v>11</v>
      </c>
      <c r="AN665" s="97">
        <v>60</v>
      </c>
      <c r="AO665" s="100">
        <v>29650</v>
      </c>
      <c r="AP665" s="100">
        <f t="shared" si="269"/>
        <v>25011</v>
      </c>
      <c r="AQ665" t="s">
        <v>298</v>
      </c>
      <c r="AR665">
        <f t="shared" si="277"/>
        <v>2529650</v>
      </c>
      <c r="AS665" s="1">
        <v>8</v>
      </c>
      <c r="AU665" s="1"/>
      <c r="AX665" s="124"/>
    </row>
    <row r="666" spans="1:50" ht="13" hidden="1" customHeight="1" outlineLevel="1">
      <c r="A666" s="56" t="s">
        <v>1573</v>
      </c>
      <c r="B666" s="9" t="s">
        <v>563</v>
      </c>
      <c r="C666" s="1">
        <f t="shared" si="270"/>
        <v>10013</v>
      </c>
      <c r="D666" s="7">
        <f>IF(N666&gt;0, RANK(N666,(N666:P666,Q666:AE666)),0)</f>
        <v>1</v>
      </c>
      <c r="E666" s="7">
        <f>IF(O666&gt;0,RANK(O666,(N666:P666,Q666:AE666)),0)</f>
        <v>2</v>
      </c>
      <c r="F666" s="7">
        <f t="shared" si="271"/>
        <v>0</v>
      </c>
      <c r="G666" s="1">
        <f t="shared" si="272"/>
        <v>443</v>
      </c>
      <c r="H666" s="2">
        <f t="shared" si="267"/>
        <v>4.4242484769799258E-2</v>
      </c>
      <c r="I666" s="8"/>
      <c r="J666" s="2">
        <f t="shared" si="273"/>
        <v>0.52212124238489965</v>
      </c>
      <c r="K666" s="2">
        <f t="shared" si="274"/>
        <v>0.47787875761510035</v>
      </c>
      <c r="L666" s="2">
        <f t="shared" si="275"/>
        <v>0</v>
      </c>
      <c r="M666" s="2">
        <f t="shared" si="276"/>
        <v>0</v>
      </c>
      <c r="N666" s="55">
        <v>5228</v>
      </c>
      <c r="O666" s="55">
        <v>4785</v>
      </c>
      <c r="X666" s="55">
        <v>0</v>
      </c>
      <c r="Y666" s="55">
        <v>0</v>
      </c>
      <c r="Z666" s="55"/>
      <c r="AA666" s="55"/>
      <c r="AB666" s="55"/>
      <c r="AG666" t="str">
        <f t="shared" si="268"/>
        <v>Hingham</v>
      </c>
      <c r="AH666" t="s">
        <v>534</v>
      </c>
      <c r="AI666">
        <v>8</v>
      </c>
      <c r="AK666">
        <v>2</v>
      </c>
      <c r="AL666" s="95">
        <v>25</v>
      </c>
      <c r="AM666" s="97">
        <v>23</v>
      </c>
      <c r="AN666" s="97">
        <v>50</v>
      </c>
      <c r="AO666" s="100">
        <v>30210</v>
      </c>
      <c r="AP666" s="100">
        <f t="shared" si="269"/>
        <v>25023</v>
      </c>
      <c r="AQ666" t="s">
        <v>298</v>
      </c>
      <c r="AR666">
        <f t="shared" si="277"/>
        <v>2530210</v>
      </c>
      <c r="AS666" s="1">
        <v>425</v>
      </c>
      <c r="AU666" s="1"/>
      <c r="AX666" s="124"/>
    </row>
    <row r="667" spans="1:50" ht="13" hidden="1" customHeight="1" outlineLevel="1">
      <c r="A667" s="56" t="s">
        <v>1404</v>
      </c>
      <c r="B667" s="9" t="s">
        <v>563</v>
      </c>
      <c r="C667" s="1">
        <f t="shared" si="270"/>
        <v>653</v>
      </c>
      <c r="D667" s="7">
        <f>IF(N667&gt;0, RANK(N667,(N667:P667,Q667:AE667)),0)</f>
        <v>1</v>
      </c>
      <c r="E667" s="7">
        <f>IF(O667&gt;0,RANK(O667,(N667:P667,Q667:AE667)),0)</f>
        <v>2</v>
      </c>
      <c r="F667" s="7">
        <f t="shared" si="271"/>
        <v>0</v>
      </c>
      <c r="G667" s="1">
        <f t="shared" si="272"/>
        <v>209</v>
      </c>
      <c r="H667" s="2">
        <f t="shared" si="267"/>
        <v>0.32006125574272587</v>
      </c>
      <c r="I667" s="8"/>
      <c r="J667" s="2">
        <f t="shared" si="273"/>
        <v>0.66003062787136291</v>
      </c>
      <c r="K667" s="2">
        <f t="shared" si="274"/>
        <v>0.33996937212863704</v>
      </c>
      <c r="L667" s="2">
        <f t="shared" si="275"/>
        <v>0</v>
      </c>
      <c r="M667" s="2">
        <f t="shared" si="276"/>
        <v>5.5511151231257827E-17</v>
      </c>
      <c r="N667" s="55">
        <v>431</v>
      </c>
      <c r="O667" s="55">
        <v>222</v>
      </c>
      <c r="X667" s="55">
        <v>0</v>
      </c>
      <c r="Y667" s="55">
        <v>0</v>
      </c>
      <c r="Z667" s="55"/>
      <c r="AA667" s="55"/>
      <c r="AB667" s="55"/>
      <c r="AG667" t="str">
        <f t="shared" si="268"/>
        <v>Hinsdale</v>
      </c>
      <c r="AH667" t="s">
        <v>1320</v>
      </c>
      <c r="AI667">
        <v>1</v>
      </c>
      <c r="AK667">
        <v>2</v>
      </c>
      <c r="AL667" s="95">
        <v>25</v>
      </c>
      <c r="AM667" s="97">
        <v>3</v>
      </c>
      <c r="AN667" s="97">
        <v>55</v>
      </c>
      <c r="AO667" s="100">
        <v>30315</v>
      </c>
      <c r="AP667" s="100">
        <f t="shared" si="269"/>
        <v>25003</v>
      </c>
      <c r="AQ667" t="s">
        <v>298</v>
      </c>
      <c r="AR667">
        <f t="shared" si="277"/>
        <v>2530315</v>
      </c>
      <c r="AS667" s="1">
        <v>27</v>
      </c>
      <c r="AU667" s="1"/>
      <c r="AX667" s="124"/>
    </row>
    <row r="668" spans="1:50" ht="13" hidden="1" customHeight="1" outlineLevel="1">
      <c r="A668" s="56" t="s">
        <v>1342</v>
      </c>
      <c r="B668" s="9" t="s">
        <v>563</v>
      </c>
      <c r="C668" s="1">
        <f t="shared" si="270"/>
        <v>4085</v>
      </c>
      <c r="D668" s="7">
        <f>IF(N668&gt;0, RANK(N668,(N668:P668,Q668:AE668)),0)</f>
        <v>1</v>
      </c>
      <c r="E668" s="7">
        <f>IF(O668&gt;0,RANK(O668,(N668:P668,Q668:AE668)),0)</f>
        <v>2</v>
      </c>
      <c r="F668" s="7">
        <f t="shared" si="271"/>
        <v>0</v>
      </c>
      <c r="G668" s="1">
        <f t="shared" si="272"/>
        <v>876</v>
      </c>
      <c r="H668" s="2">
        <f t="shared" si="267"/>
        <v>0.21444308445532437</v>
      </c>
      <c r="I668" s="8"/>
      <c r="J668" s="2">
        <f t="shared" si="273"/>
        <v>0.60660954712362303</v>
      </c>
      <c r="K668" s="2">
        <f t="shared" si="274"/>
        <v>0.39216646266829863</v>
      </c>
      <c r="L668" s="2">
        <f t="shared" si="275"/>
        <v>0</v>
      </c>
      <c r="M668" s="2">
        <f t="shared" si="276"/>
        <v>1.2239902080783405E-3</v>
      </c>
      <c r="N668" s="55">
        <v>2478</v>
      </c>
      <c r="O668" s="55">
        <v>1602</v>
      </c>
      <c r="X668" s="55">
        <v>5</v>
      </c>
      <c r="Y668" s="55">
        <v>0</v>
      </c>
      <c r="Z668" s="55"/>
      <c r="AA668" s="55"/>
      <c r="AB668" s="55"/>
      <c r="AG668" t="str">
        <f t="shared" si="268"/>
        <v>Holbrook</v>
      </c>
      <c r="AH668" t="s">
        <v>2318</v>
      </c>
      <c r="AI668">
        <v>8</v>
      </c>
      <c r="AK668">
        <v>2</v>
      </c>
      <c r="AL668" s="95">
        <v>25</v>
      </c>
      <c r="AM668" s="97">
        <v>21</v>
      </c>
      <c r="AN668" s="97">
        <v>55</v>
      </c>
      <c r="AO668" s="100">
        <v>30455</v>
      </c>
      <c r="AP668" s="100">
        <f t="shared" si="269"/>
        <v>25021</v>
      </c>
      <c r="AQ668" t="s">
        <v>298</v>
      </c>
      <c r="AR668">
        <f t="shared" si="277"/>
        <v>2530455</v>
      </c>
      <c r="AS668" s="1">
        <v>262</v>
      </c>
      <c r="AU668" s="1"/>
      <c r="AX668" s="124"/>
    </row>
    <row r="669" spans="1:50" ht="13" hidden="1" customHeight="1" outlineLevel="1">
      <c r="A669" s="56" t="s">
        <v>1488</v>
      </c>
      <c r="B669" s="9" t="s">
        <v>563</v>
      </c>
      <c r="C669" s="1">
        <f t="shared" si="270"/>
        <v>7646</v>
      </c>
      <c r="D669" s="7">
        <f>IF(N669&gt;0, RANK(N669,(N669:P669,Q669:AE669)),0)</f>
        <v>2</v>
      </c>
      <c r="E669" s="7">
        <f>IF(O669&gt;0,RANK(O669,(N669:P669,Q669:AE669)),0)</f>
        <v>1</v>
      </c>
      <c r="F669" s="7">
        <f t="shared" si="271"/>
        <v>0</v>
      </c>
      <c r="G669" s="1">
        <f t="shared" si="272"/>
        <v>536</v>
      </c>
      <c r="H669" s="2">
        <f t="shared" si="267"/>
        <v>7.0102014125032697E-2</v>
      </c>
      <c r="I669" s="8"/>
      <c r="J669" s="2">
        <f t="shared" si="273"/>
        <v>0.46468741825791265</v>
      </c>
      <c r="K669" s="2">
        <f t="shared" si="274"/>
        <v>0.5347894323829453</v>
      </c>
      <c r="L669" s="2">
        <f t="shared" si="275"/>
        <v>0</v>
      </c>
      <c r="M669" s="2">
        <f t="shared" si="276"/>
        <v>5.2314935914210547E-4</v>
      </c>
      <c r="N669" s="55">
        <v>3553</v>
      </c>
      <c r="O669" s="55">
        <v>4089</v>
      </c>
      <c r="X669" s="55">
        <v>4</v>
      </c>
      <c r="Y669" s="55">
        <v>0</v>
      </c>
      <c r="Z669" s="55"/>
      <c r="AA669" s="55"/>
      <c r="AB669" s="55"/>
      <c r="AG669" t="str">
        <f t="shared" si="268"/>
        <v>Holden</v>
      </c>
      <c r="AH669" s="9" t="s">
        <v>964</v>
      </c>
      <c r="AI669">
        <v>2</v>
      </c>
      <c r="AK669">
        <v>2</v>
      </c>
      <c r="AL669" s="95">
        <v>25</v>
      </c>
      <c r="AM669" s="97">
        <v>27</v>
      </c>
      <c r="AN669" s="97">
        <v>100</v>
      </c>
      <c r="AO669" s="100">
        <v>30560</v>
      </c>
      <c r="AP669" s="100">
        <f t="shared" si="269"/>
        <v>25027</v>
      </c>
      <c r="AQ669" t="s">
        <v>298</v>
      </c>
      <c r="AR669">
        <f t="shared" si="277"/>
        <v>2530560</v>
      </c>
      <c r="AS669" s="1">
        <v>352</v>
      </c>
      <c r="AU669" s="1"/>
      <c r="AX669" s="124"/>
    </row>
    <row r="670" spans="1:50" ht="13" hidden="1" customHeight="1" outlineLevel="1">
      <c r="A670" s="56" t="s">
        <v>1325</v>
      </c>
      <c r="B670" s="9" t="s">
        <v>563</v>
      </c>
      <c r="C670" s="1">
        <f t="shared" si="270"/>
        <v>869</v>
      </c>
      <c r="D670" s="7">
        <f>IF(N670&gt;0, RANK(N670,(N670:P670,Q670:AE670)),0)</f>
        <v>2</v>
      </c>
      <c r="E670" s="7">
        <f>IF(O670&gt;0,RANK(O670,(N670:P670,Q670:AE670)),0)</f>
        <v>1</v>
      </c>
      <c r="F670" s="7">
        <f t="shared" si="271"/>
        <v>0</v>
      </c>
      <c r="G670" s="1">
        <f t="shared" si="272"/>
        <v>74</v>
      </c>
      <c r="H670" s="2">
        <f t="shared" si="267"/>
        <v>8.5155350978135785E-2</v>
      </c>
      <c r="I670" s="8"/>
      <c r="J670" s="2">
        <f t="shared" si="273"/>
        <v>0.45684695051783658</v>
      </c>
      <c r="K670" s="2">
        <f t="shared" si="274"/>
        <v>0.54200230149597239</v>
      </c>
      <c r="L670" s="2">
        <f t="shared" si="275"/>
        <v>0</v>
      </c>
      <c r="M670" s="2">
        <f t="shared" si="276"/>
        <v>1.1507479861910808E-3</v>
      </c>
      <c r="N670" s="55">
        <v>397</v>
      </c>
      <c r="O670" s="55">
        <v>471</v>
      </c>
      <c r="X670" s="55">
        <v>1</v>
      </c>
      <c r="Y670" s="55">
        <v>0</v>
      </c>
      <c r="Z670" s="55"/>
      <c r="AA670" s="55"/>
      <c r="AB670" s="55"/>
      <c r="AG670" t="str">
        <f t="shared" si="268"/>
        <v>Holland</v>
      </c>
      <c r="AH670" t="s">
        <v>129</v>
      </c>
      <c r="AI670">
        <v>1</v>
      </c>
      <c r="AK670">
        <v>2</v>
      </c>
      <c r="AL670" s="95">
        <v>25</v>
      </c>
      <c r="AM670" s="97">
        <v>13</v>
      </c>
      <c r="AN670" s="97">
        <v>45</v>
      </c>
      <c r="AO670" s="100">
        <v>30665</v>
      </c>
      <c r="AP670" s="100">
        <f t="shared" si="269"/>
        <v>25013</v>
      </c>
      <c r="AQ670" t="s">
        <v>298</v>
      </c>
      <c r="AR670">
        <f t="shared" si="277"/>
        <v>2530665</v>
      </c>
      <c r="AS670" s="1">
        <v>43</v>
      </c>
      <c r="AU670" s="1"/>
      <c r="AX670" s="124"/>
    </row>
    <row r="671" spans="1:50" ht="13" hidden="1" customHeight="1" outlineLevel="1">
      <c r="A671" s="56" t="s">
        <v>271</v>
      </c>
      <c r="B671" s="9" t="s">
        <v>563</v>
      </c>
      <c r="C671" s="1">
        <f t="shared" si="270"/>
        <v>5983</v>
      </c>
      <c r="D671" s="7">
        <f>IF(N671&gt;0, RANK(N671,(N671:P671,Q671:AE671)),0)</f>
        <v>1</v>
      </c>
      <c r="E671" s="7">
        <f>IF(O671&gt;0,RANK(O671,(N671:P671,Q671:AE671)),0)</f>
        <v>2</v>
      </c>
      <c r="F671" s="7">
        <f t="shared" si="271"/>
        <v>0</v>
      </c>
      <c r="G671" s="1">
        <f t="shared" si="272"/>
        <v>451</v>
      </c>
      <c r="H671" s="2">
        <f t="shared" si="267"/>
        <v>7.5380244024736753E-2</v>
      </c>
      <c r="I671" s="8"/>
      <c r="J671" s="2">
        <f t="shared" si="273"/>
        <v>0.53718870132040786</v>
      </c>
      <c r="K671" s="2">
        <f t="shared" si="274"/>
        <v>0.46180845729567105</v>
      </c>
      <c r="L671" s="2">
        <f t="shared" si="275"/>
        <v>0</v>
      </c>
      <c r="M671" s="2">
        <f t="shared" si="276"/>
        <v>1.0028413839210937E-3</v>
      </c>
      <c r="N671" s="55">
        <v>3214</v>
      </c>
      <c r="O671" s="55">
        <v>2763</v>
      </c>
      <c r="X671" s="55">
        <v>6</v>
      </c>
      <c r="Y671" s="55">
        <v>0</v>
      </c>
      <c r="Z671" s="55"/>
      <c r="AA671" s="55"/>
      <c r="AB671" s="55"/>
      <c r="AG671" t="str">
        <f t="shared" si="268"/>
        <v>Holliston</v>
      </c>
      <c r="AH671" t="s">
        <v>1563</v>
      </c>
      <c r="AI671">
        <v>5</v>
      </c>
      <c r="AK671">
        <v>2</v>
      </c>
      <c r="AL671" s="95">
        <v>25</v>
      </c>
      <c r="AM671" s="97">
        <v>17</v>
      </c>
      <c r="AN671" s="97">
        <v>100</v>
      </c>
      <c r="AO671" s="100">
        <v>30700</v>
      </c>
      <c r="AP671" s="100">
        <f t="shared" si="269"/>
        <v>25017</v>
      </c>
      <c r="AQ671" t="s">
        <v>298</v>
      </c>
      <c r="AR671">
        <f t="shared" si="277"/>
        <v>2530700</v>
      </c>
      <c r="AS671" s="1">
        <v>154</v>
      </c>
      <c r="AU671" s="1"/>
      <c r="AX671" s="124"/>
    </row>
    <row r="672" spans="1:50" ht="13" hidden="1" customHeight="1" outlineLevel="1">
      <c r="A672" s="56" t="s">
        <v>272</v>
      </c>
      <c r="B672" s="9" t="s">
        <v>563</v>
      </c>
      <c r="C672" s="1">
        <f t="shared" si="270"/>
        <v>9763</v>
      </c>
      <c r="D672" s="7">
        <f>IF(N672&gt;0, RANK(N672,(N672:P672,Q672:AE672)),0)</f>
        <v>1</v>
      </c>
      <c r="E672" s="7">
        <f>IF(O672&gt;0,RANK(O672,(N672:P672,Q672:AE672)),0)</f>
        <v>2</v>
      </c>
      <c r="F672" s="7">
        <f t="shared" si="271"/>
        <v>0</v>
      </c>
      <c r="G672" s="1">
        <f t="shared" si="272"/>
        <v>4384</v>
      </c>
      <c r="H672" s="2">
        <f t="shared" si="267"/>
        <v>0.44904230257093108</v>
      </c>
      <c r="I672" s="8"/>
      <c r="J672" s="2">
        <f t="shared" si="273"/>
        <v>0.72365051725903928</v>
      </c>
      <c r="K672" s="2">
        <f t="shared" si="274"/>
        <v>0.27460821468810814</v>
      </c>
      <c r="L672" s="2">
        <f t="shared" si="275"/>
        <v>0</v>
      </c>
      <c r="M672" s="2">
        <f t="shared" si="276"/>
        <v>1.7412680528525737E-3</v>
      </c>
      <c r="N672" s="55">
        <v>7065</v>
      </c>
      <c r="O672" s="55">
        <v>2681</v>
      </c>
      <c r="X672" s="55">
        <v>17</v>
      </c>
      <c r="Y672" s="55">
        <v>0</v>
      </c>
      <c r="Z672" s="55"/>
      <c r="AA672" s="55"/>
      <c r="AB672" s="55"/>
      <c r="AG672" t="str">
        <f t="shared" si="268"/>
        <v>Holyoke</v>
      </c>
      <c r="AH672" t="s">
        <v>129</v>
      </c>
      <c r="AI672">
        <v>1</v>
      </c>
      <c r="AK672">
        <v>2</v>
      </c>
      <c r="AL672" s="95">
        <v>25</v>
      </c>
      <c r="AM672" s="97">
        <v>13</v>
      </c>
      <c r="AN672" s="97">
        <v>50</v>
      </c>
      <c r="AO672" s="100">
        <v>30840</v>
      </c>
      <c r="AP672" s="100">
        <f t="shared" si="269"/>
        <v>25013</v>
      </c>
      <c r="AQ672" t="s">
        <v>1943</v>
      </c>
      <c r="AR672">
        <f t="shared" si="277"/>
        <v>2530840</v>
      </c>
      <c r="AS672" s="1">
        <v>722</v>
      </c>
      <c r="AU672" s="1"/>
      <c r="AX672" s="124"/>
    </row>
    <row r="673" spans="1:50" ht="13" hidden="1" customHeight="1" outlineLevel="1">
      <c r="A673" s="56" t="s">
        <v>711</v>
      </c>
      <c r="B673" s="9" t="s">
        <v>563</v>
      </c>
      <c r="C673" s="1">
        <f t="shared" si="270"/>
        <v>2297</v>
      </c>
      <c r="D673" s="7">
        <f>IF(N673&gt;0, RANK(N673,(N673:P673,Q673:AE673)),0)</f>
        <v>1</v>
      </c>
      <c r="E673" s="7">
        <f>IF(O673&gt;0,RANK(O673,(N673:P673,Q673:AE673)),0)</f>
        <v>2</v>
      </c>
      <c r="F673" s="7">
        <f t="shared" si="271"/>
        <v>0</v>
      </c>
      <c r="G673" s="1">
        <f t="shared" si="272"/>
        <v>76</v>
      </c>
      <c r="H673" s="2">
        <f t="shared" si="267"/>
        <v>3.3086634740966479E-2</v>
      </c>
      <c r="I673" s="8"/>
      <c r="J673" s="2">
        <f t="shared" si="273"/>
        <v>0.51589029168480627</v>
      </c>
      <c r="K673" s="2">
        <f t="shared" si="274"/>
        <v>0.48280365694383981</v>
      </c>
      <c r="L673" s="2">
        <f t="shared" si="275"/>
        <v>0</v>
      </c>
      <c r="M673" s="2">
        <f t="shared" si="276"/>
        <v>1.3060513713539224E-3</v>
      </c>
      <c r="N673" s="55">
        <v>1185</v>
      </c>
      <c r="O673" s="55">
        <v>1109</v>
      </c>
      <c r="X673" s="55">
        <v>3</v>
      </c>
      <c r="Y673" s="55">
        <v>0</v>
      </c>
      <c r="Z673" s="55"/>
      <c r="AA673" s="55"/>
      <c r="AB673" s="55"/>
      <c r="AG673" t="str">
        <f t="shared" si="268"/>
        <v>Hopedale</v>
      </c>
      <c r="AH673" s="9" t="s">
        <v>964</v>
      </c>
      <c r="AI673">
        <v>4</v>
      </c>
      <c r="AK673">
        <v>2</v>
      </c>
      <c r="AL673" s="95">
        <v>25</v>
      </c>
      <c r="AM673" s="97">
        <v>27</v>
      </c>
      <c r="AN673" s="97">
        <v>105</v>
      </c>
      <c r="AO673" s="100">
        <v>30945</v>
      </c>
      <c r="AP673" s="100">
        <f t="shared" si="269"/>
        <v>25027</v>
      </c>
      <c r="AQ673" t="s">
        <v>298</v>
      </c>
      <c r="AR673">
        <f t="shared" si="277"/>
        <v>2530945</v>
      </c>
      <c r="AS673" s="1">
        <v>98</v>
      </c>
      <c r="AU673" s="1"/>
      <c r="AX673" s="124"/>
    </row>
    <row r="674" spans="1:50" ht="13" hidden="1" customHeight="1" outlineLevel="1">
      <c r="A674" s="56" t="s">
        <v>225</v>
      </c>
      <c r="B674" s="9" t="s">
        <v>563</v>
      </c>
      <c r="C674" s="1">
        <f t="shared" si="270"/>
        <v>6173</v>
      </c>
      <c r="D674" s="7">
        <f>IF(N674&gt;0, RANK(N674,(N674:P674,Q674:AE674)),0)</f>
        <v>2</v>
      </c>
      <c r="E674" s="7">
        <f>IF(O674&gt;0,RANK(O674,(N674:P674,Q674:AE674)),0)</f>
        <v>1</v>
      </c>
      <c r="F674" s="7">
        <f t="shared" si="271"/>
        <v>0</v>
      </c>
      <c r="G674" s="1">
        <f t="shared" si="272"/>
        <v>1203</v>
      </c>
      <c r="H674" s="2">
        <f t="shared" si="267"/>
        <v>0.19488093309573951</v>
      </c>
      <c r="I674" s="8"/>
      <c r="J674" s="2">
        <f t="shared" si="273"/>
        <v>0.4012635671472542</v>
      </c>
      <c r="K674" s="2">
        <f t="shared" si="274"/>
        <v>0.5961445002429937</v>
      </c>
      <c r="L674" s="2">
        <f t="shared" si="275"/>
        <v>0</v>
      </c>
      <c r="M674" s="2">
        <f t="shared" si="276"/>
        <v>2.5919326097521012E-3</v>
      </c>
      <c r="N674" s="55">
        <v>2477</v>
      </c>
      <c r="O674" s="55">
        <v>3680</v>
      </c>
      <c r="X674" s="55">
        <v>16</v>
      </c>
      <c r="Y674" s="55">
        <v>0</v>
      </c>
      <c r="Z674" s="55"/>
      <c r="AA674" s="55"/>
      <c r="AB674" s="55"/>
      <c r="AG674" t="str">
        <f t="shared" si="268"/>
        <v>Hopkinton</v>
      </c>
      <c r="AH674" t="s">
        <v>1563</v>
      </c>
      <c r="AI674">
        <v>4</v>
      </c>
      <c r="AK674">
        <v>2</v>
      </c>
      <c r="AL674" s="95">
        <v>25</v>
      </c>
      <c r="AM674" s="97">
        <v>17</v>
      </c>
      <c r="AN674" s="97">
        <v>105</v>
      </c>
      <c r="AO674" s="100">
        <v>31085</v>
      </c>
      <c r="AP674" s="100">
        <f t="shared" si="269"/>
        <v>25017</v>
      </c>
      <c r="AQ674" t="s">
        <v>298</v>
      </c>
      <c r="AR674">
        <f t="shared" si="277"/>
        <v>2531085</v>
      </c>
      <c r="AS674" s="1">
        <v>102</v>
      </c>
      <c r="AU674" s="1"/>
      <c r="AX674" s="124"/>
    </row>
    <row r="675" spans="1:50" ht="13" hidden="1" customHeight="1" outlineLevel="1">
      <c r="A675" s="56" t="s">
        <v>2287</v>
      </c>
      <c r="B675" s="9" t="s">
        <v>563</v>
      </c>
      <c r="C675" s="1">
        <f t="shared" si="270"/>
        <v>1816</v>
      </c>
      <c r="D675" s="7">
        <f>IF(N675&gt;0, RANK(N675,(N675:P675,Q675:AE675)),0)</f>
        <v>2</v>
      </c>
      <c r="E675" s="7">
        <f>IF(O675&gt;0,RANK(O675,(N675:P675,Q675:AE675)),0)</f>
        <v>1</v>
      </c>
      <c r="F675" s="7">
        <f t="shared" si="271"/>
        <v>0</v>
      </c>
      <c r="G675" s="1">
        <f t="shared" si="272"/>
        <v>170</v>
      </c>
      <c r="H675" s="2">
        <f t="shared" si="267"/>
        <v>9.361233480176212E-2</v>
      </c>
      <c r="I675" s="8"/>
      <c r="J675" s="2">
        <f t="shared" si="273"/>
        <v>0.45319383259911894</v>
      </c>
      <c r="K675" s="2">
        <f t="shared" si="274"/>
        <v>0.54680616740088106</v>
      </c>
      <c r="L675" s="2">
        <f t="shared" si="275"/>
        <v>0</v>
      </c>
      <c r="M675" s="2">
        <f t="shared" si="276"/>
        <v>0</v>
      </c>
      <c r="N675" s="55">
        <v>823</v>
      </c>
      <c r="O675" s="55">
        <v>993</v>
      </c>
      <c r="X675" s="55">
        <v>0</v>
      </c>
      <c r="Y675" s="55">
        <v>0</v>
      </c>
      <c r="Z675" s="55"/>
      <c r="AA675" s="55"/>
      <c r="AB675" s="55"/>
      <c r="AG675" t="str">
        <f t="shared" si="268"/>
        <v>Hubbardston</v>
      </c>
      <c r="AH675" s="9" t="s">
        <v>964</v>
      </c>
      <c r="AI675">
        <v>2</v>
      </c>
      <c r="AK675">
        <v>2</v>
      </c>
      <c r="AL675" s="95">
        <v>25</v>
      </c>
      <c r="AM675" s="97">
        <v>27</v>
      </c>
      <c r="AN675" s="97">
        <v>110</v>
      </c>
      <c r="AO675" s="100">
        <v>31435</v>
      </c>
      <c r="AP675" s="100">
        <f t="shared" si="269"/>
        <v>25027</v>
      </c>
      <c r="AQ675" t="s">
        <v>298</v>
      </c>
      <c r="AR675">
        <f t="shared" si="277"/>
        <v>2531435</v>
      </c>
      <c r="AS675" s="1">
        <v>83</v>
      </c>
      <c r="AU675" s="1"/>
      <c r="AX675" s="124"/>
    </row>
    <row r="676" spans="1:50" ht="13" hidden="1" customHeight="1" outlineLevel="1">
      <c r="A676" s="56" t="s">
        <v>790</v>
      </c>
      <c r="B676" s="9" t="s">
        <v>563</v>
      </c>
      <c r="C676" s="1">
        <f t="shared" si="270"/>
        <v>6888</v>
      </c>
      <c r="D676" s="7">
        <f>IF(N676&gt;0, RANK(N676,(N676:P676,Q676:AE676)),0)</f>
        <v>1</v>
      </c>
      <c r="E676" s="7">
        <f>IF(O676&gt;0,RANK(O676,(N676:P676,Q676:AE676)),0)</f>
        <v>2</v>
      </c>
      <c r="F676" s="7">
        <f t="shared" si="271"/>
        <v>0</v>
      </c>
      <c r="G676" s="1">
        <f t="shared" si="272"/>
        <v>890</v>
      </c>
      <c r="H676" s="2">
        <f t="shared" ref="H676:H739" si="278">IF(C676&gt;0,G676/C676,0)</f>
        <v>0.1292102206736353</v>
      </c>
      <c r="I676" s="8"/>
      <c r="J676" s="2">
        <f t="shared" si="273"/>
        <v>0.56402439024390238</v>
      </c>
      <c r="K676" s="2">
        <f t="shared" si="274"/>
        <v>0.43481416957026714</v>
      </c>
      <c r="L676" s="2">
        <f t="shared" si="275"/>
        <v>0</v>
      </c>
      <c r="M676" s="2">
        <f t="shared" si="276"/>
        <v>1.1614401858304757E-3</v>
      </c>
      <c r="N676" s="55">
        <v>3885</v>
      </c>
      <c r="O676" s="55">
        <v>2995</v>
      </c>
      <c r="X676" s="55">
        <v>8</v>
      </c>
      <c r="Y676" s="55">
        <v>0</v>
      </c>
      <c r="Z676" s="55"/>
      <c r="AA676" s="55"/>
      <c r="AB676" s="55"/>
      <c r="AG676" t="str">
        <f t="shared" ref="AG676:AG739" si="279">A676</f>
        <v>Hudson</v>
      </c>
      <c r="AH676" t="s">
        <v>1563</v>
      </c>
      <c r="AI676">
        <v>3</v>
      </c>
      <c r="AK676">
        <v>2</v>
      </c>
      <c r="AL676" s="95">
        <v>25</v>
      </c>
      <c r="AM676" s="97">
        <v>17</v>
      </c>
      <c r="AN676" s="97">
        <v>110</v>
      </c>
      <c r="AO676" s="100">
        <v>31540</v>
      </c>
      <c r="AP676" s="100">
        <f t="shared" si="269"/>
        <v>25017</v>
      </c>
      <c r="AQ676" t="s">
        <v>298</v>
      </c>
      <c r="AR676">
        <f t="shared" si="277"/>
        <v>2531540</v>
      </c>
      <c r="AS676" s="1">
        <v>276</v>
      </c>
      <c r="AU676" s="1"/>
      <c r="AX676" s="124"/>
    </row>
    <row r="677" spans="1:50" ht="13" hidden="1" customHeight="1" outlineLevel="1">
      <c r="A677" s="56" t="s">
        <v>2288</v>
      </c>
      <c r="B677" s="9" t="s">
        <v>563</v>
      </c>
      <c r="C677" s="1">
        <f t="shared" si="270"/>
        <v>4156</v>
      </c>
      <c r="D677" s="7">
        <f>IF(N677&gt;0, RANK(N677,(N677:P677,Q677:AE677)),0)</f>
        <v>1</v>
      </c>
      <c r="E677" s="7">
        <f>IF(O677&gt;0,RANK(O677,(N677:P677,Q677:AE677)),0)</f>
        <v>2</v>
      </c>
      <c r="F677" s="7">
        <f t="shared" si="271"/>
        <v>0</v>
      </c>
      <c r="G677" s="1">
        <f t="shared" si="272"/>
        <v>1018</v>
      </c>
      <c r="H677" s="2">
        <f t="shared" si="278"/>
        <v>0.2449470644850818</v>
      </c>
      <c r="I677" s="8"/>
      <c r="J677" s="2">
        <f t="shared" si="273"/>
        <v>0.62151106833493741</v>
      </c>
      <c r="K677" s="2">
        <f t="shared" si="274"/>
        <v>0.37656400384985561</v>
      </c>
      <c r="L677" s="2">
        <f t="shared" si="275"/>
        <v>0</v>
      </c>
      <c r="M677" s="2">
        <f t="shared" si="276"/>
        <v>1.9249278152069782E-3</v>
      </c>
      <c r="N677" s="55">
        <v>2583</v>
      </c>
      <c r="O677" s="55">
        <v>1565</v>
      </c>
      <c r="X677" s="55">
        <v>8</v>
      </c>
      <c r="Y677" s="55">
        <v>0</v>
      </c>
      <c r="Z677" s="55"/>
      <c r="AA677" s="55"/>
      <c r="AB677" s="55"/>
      <c r="AG677" t="str">
        <f t="shared" si="279"/>
        <v>Hull</v>
      </c>
      <c r="AH677" t="s">
        <v>534</v>
      </c>
      <c r="AI677">
        <v>8</v>
      </c>
      <c r="AK677">
        <v>2</v>
      </c>
      <c r="AL677" s="95">
        <v>25</v>
      </c>
      <c r="AM677" s="97">
        <v>23</v>
      </c>
      <c r="AN677" s="97">
        <v>55</v>
      </c>
      <c r="AO677" s="100">
        <v>31645</v>
      </c>
      <c r="AP677" s="100">
        <f t="shared" si="269"/>
        <v>25023</v>
      </c>
      <c r="AQ677" t="s">
        <v>298</v>
      </c>
      <c r="AR677">
        <f t="shared" si="277"/>
        <v>2531645</v>
      </c>
      <c r="AS677" s="1">
        <v>163</v>
      </c>
      <c r="AU677" s="1"/>
      <c r="AX677" s="124"/>
    </row>
    <row r="678" spans="1:50" ht="13" hidden="1" customHeight="1" outlineLevel="1">
      <c r="A678" s="56" t="s">
        <v>885</v>
      </c>
      <c r="B678" s="9" t="s">
        <v>563</v>
      </c>
      <c r="C678" s="1">
        <f t="shared" si="270"/>
        <v>833</v>
      </c>
      <c r="D678" s="7">
        <f>IF(N678&gt;0, RANK(N678,(N678:P678,Q678:AE678)),0)</f>
        <v>2</v>
      </c>
      <c r="E678" s="7">
        <f>IF(O678&gt;0,RANK(O678,(N678:P678,Q678:AE678)),0)</f>
        <v>1</v>
      </c>
      <c r="F678" s="7">
        <f t="shared" si="271"/>
        <v>0</v>
      </c>
      <c r="G678" s="1">
        <f t="shared" si="272"/>
        <v>5</v>
      </c>
      <c r="H678" s="2">
        <f t="shared" si="278"/>
        <v>6.0024009603841539E-3</v>
      </c>
      <c r="I678" s="8"/>
      <c r="J678" s="2">
        <f t="shared" si="273"/>
        <v>0.49579831932773111</v>
      </c>
      <c r="K678" s="2">
        <f t="shared" si="274"/>
        <v>0.50180072028811529</v>
      </c>
      <c r="L678" s="2">
        <f t="shared" si="275"/>
        <v>0</v>
      </c>
      <c r="M678" s="2">
        <f t="shared" si="276"/>
        <v>2.4009603841536054E-3</v>
      </c>
      <c r="N678" s="55">
        <v>413</v>
      </c>
      <c r="O678" s="55">
        <v>418</v>
      </c>
      <c r="X678" s="55">
        <v>2</v>
      </c>
      <c r="Y678" s="55">
        <v>0</v>
      </c>
      <c r="Z678" s="55"/>
      <c r="AA678" s="55"/>
      <c r="AB678" s="55"/>
      <c r="AG678" t="str">
        <f t="shared" si="279"/>
        <v>Huntington</v>
      </c>
      <c r="AH678" t="s">
        <v>1997</v>
      </c>
      <c r="AI678">
        <v>1</v>
      </c>
      <c r="AK678">
        <v>2</v>
      </c>
      <c r="AL678" s="95">
        <v>25</v>
      </c>
      <c r="AM678" s="97">
        <v>15</v>
      </c>
      <c r="AN678" s="97">
        <v>50</v>
      </c>
      <c r="AO678" s="100">
        <v>31785</v>
      </c>
      <c r="AP678" s="100">
        <f t="shared" si="269"/>
        <v>25015</v>
      </c>
      <c r="AQ678" t="s">
        <v>298</v>
      </c>
      <c r="AR678">
        <f t="shared" si="277"/>
        <v>2531785</v>
      </c>
      <c r="AS678" s="1">
        <v>24</v>
      </c>
      <c r="AU678" s="1"/>
      <c r="AX678" s="124"/>
    </row>
    <row r="679" spans="1:50" ht="13" hidden="1" customHeight="1" outlineLevel="1">
      <c r="A679" s="56" t="s">
        <v>1052</v>
      </c>
      <c r="B679" s="9" t="s">
        <v>563</v>
      </c>
      <c r="C679" s="1">
        <f t="shared" si="270"/>
        <v>5906</v>
      </c>
      <c r="D679" s="7">
        <f>IF(N679&gt;0, RANK(N679,(N679:P679,Q679:AE679)),0)</f>
        <v>1</v>
      </c>
      <c r="E679" s="7">
        <f>IF(O679&gt;0,RANK(O679,(N679:P679,Q679:AE679)),0)</f>
        <v>2</v>
      </c>
      <c r="F679" s="7">
        <f t="shared" si="271"/>
        <v>0</v>
      </c>
      <c r="G679" s="1">
        <f t="shared" si="272"/>
        <v>652</v>
      </c>
      <c r="H679" s="2">
        <f t="shared" si="278"/>
        <v>0.11039620724686759</v>
      </c>
      <c r="I679" s="8"/>
      <c r="J679" s="2">
        <f t="shared" si="273"/>
        <v>0.5551981036234338</v>
      </c>
      <c r="K679" s="2">
        <f t="shared" si="274"/>
        <v>0.4448018963765662</v>
      </c>
      <c r="L679" s="2">
        <f t="shared" si="275"/>
        <v>0</v>
      </c>
      <c r="M679" s="2">
        <f t="shared" si="276"/>
        <v>0</v>
      </c>
      <c r="N679" s="55">
        <v>3279</v>
      </c>
      <c r="O679" s="55">
        <v>2627</v>
      </c>
      <c r="X679" s="55">
        <v>0</v>
      </c>
      <c r="Y679" s="55">
        <v>0</v>
      </c>
      <c r="Z679" s="55"/>
      <c r="AA679" s="55"/>
      <c r="AB679" s="55"/>
      <c r="AG679" t="str">
        <f t="shared" si="279"/>
        <v>Ipswich</v>
      </c>
      <c r="AH679" t="s">
        <v>2492</v>
      </c>
      <c r="AI679">
        <v>6</v>
      </c>
      <c r="AK679">
        <v>2</v>
      </c>
      <c r="AL679" s="95">
        <v>25</v>
      </c>
      <c r="AM679" s="97">
        <v>9</v>
      </c>
      <c r="AN679" s="97">
        <v>60</v>
      </c>
      <c r="AO679" s="100">
        <v>32310</v>
      </c>
      <c r="AP679" s="100">
        <f t="shared" ref="AP679:AP742" si="280">AL679*1000+AM679</f>
        <v>25009</v>
      </c>
      <c r="AQ679" t="s">
        <v>298</v>
      </c>
      <c r="AR679">
        <f t="shared" si="277"/>
        <v>2532310</v>
      </c>
      <c r="AS679" s="1">
        <v>243</v>
      </c>
      <c r="AU679" s="1"/>
      <c r="AX679" s="124"/>
    </row>
    <row r="680" spans="1:50" ht="13" hidden="1" customHeight="1" outlineLevel="1">
      <c r="A680" s="56" t="s">
        <v>480</v>
      </c>
      <c r="B680" s="9" t="s">
        <v>563</v>
      </c>
      <c r="C680" s="1">
        <f t="shared" si="270"/>
        <v>4809</v>
      </c>
      <c r="D680" s="7">
        <f>IF(N680&gt;0, RANK(N680,(N680:P680,Q680:AE680)),0)</f>
        <v>2</v>
      </c>
      <c r="E680" s="7">
        <f>IF(O680&gt;0,RANK(O680,(N680:P680,Q680:AE680)),0)</f>
        <v>1</v>
      </c>
      <c r="F680" s="7">
        <f t="shared" si="271"/>
        <v>0</v>
      </c>
      <c r="G680" s="1">
        <f t="shared" si="272"/>
        <v>208</v>
      </c>
      <c r="H680" s="2">
        <f t="shared" si="278"/>
        <v>4.3252235391973384E-2</v>
      </c>
      <c r="I680" s="8"/>
      <c r="J680" s="2">
        <f t="shared" si="273"/>
        <v>0.47806196714493659</v>
      </c>
      <c r="K680" s="2">
        <f t="shared" si="274"/>
        <v>0.52131420253690997</v>
      </c>
      <c r="L680" s="2">
        <f t="shared" si="275"/>
        <v>0</v>
      </c>
      <c r="M680" s="2">
        <f t="shared" si="276"/>
        <v>6.2383031815338441E-4</v>
      </c>
      <c r="N680" s="55">
        <v>2299</v>
      </c>
      <c r="O680" s="55">
        <v>2507</v>
      </c>
      <c r="X680" s="55">
        <v>3</v>
      </c>
      <c r="Y680" s="55">
        <v>0</v>
      </c>
      <c r="Z680" s="55"/>
      <c r="AA680" s="55"/>
      <c r="AB680" s="55"/>
      <c r="AG680" t="str">
        <f t="shared" si="279"/>
        <v>Kingston</v>
      </c>
      <c r="AH680" t="s">
        <v>534</v>
      </c>
      <c r="AI680">
        <v>9</v>
      </c>
      <c r="AK680">
        <v>2</v>
      </c>
      <c r="AL680" s="95">
        <v>25</v>
      </c>
      <c r="AM680" s="97">
        <v>23</v>
      </c>
      <c r="AN680" s="97">
        <v>60</v>
      </c>
      <c r="AO680" s="100">
        <v>33220</v>
      </c>
      <c r="AP680" s="100">
        <f t="shared" si="280"/>
        <v>25023</v>
      </c>
      <c r="AQ680" t="s">
        <v>298</v>
      </c>
      <c r="AR680">
        <f t="shared" si="277"/>
        <v>2533220</v>
      </c>
      <c r="AS680" s="1">
        <v>210</v>
      </c>
      <c r="AU680" s="1"/>
      <c r="AX680" s="124"/>
    </row>
    <row r="681" spans="1:50" ht="13" hidden="1" customHeight="1" outlineLevel="1">
      <c r="A681" s="56" t="s">
        <v>436</v>
      </c>
      <c r="B681" s="9" t="s">
        <v>563</v>
      </c>
      <c r="C681" s="1">
        <f t="shared" si="270"/>
        <v>4046</v>
      </c>
      <c r="D681" s="7">
        <f>IF(N681&gt;0, RANK(N681,(N681:P681,Q681:AE681)),0)</f>
        <v>2</v>
      </c>
      <c r="E681" s="7">
        <f>IF(O681&gt;0,RANK(O681,(N681:P681,Q681:AE681)),0)</f>
        <v>1</v>
      </c>
      <c r="F681" s="7">
        <f t="shared" si="271"/>
        <v>0</v>
      </c>
      <c r="G681" s="1">
        <f t="shared" si="272"/>
        <v>498</v>
      </c>
      <c r="H681" s="2">
        <f t="shared" si="278"/>
        <v>0.12308452792881859</v>
      </c>
      <c r="I681" s="8"/>
      <c r="J681" s="2">
        <f t="shared" si="273"/>
        <v>0.43821057834898663</v>
      </c>
      <c r="K681" s="2">
        <f t="shared" si="274"/>
        <v>0.56129510627780521</v>
      </c>
      <c r="L681" s="2">
        <f t="shared" si="275"/>
        <v>0</v>
      </c>
      <c r="M681" s="2">
        <f t="shared" si="276"/>
        <v>4.9431537320809849E-4</v>
      </c>
      <c r="N681" s="55">
        <v>1773</v>
      </c>
      <c r="O681" s="55">
        <v>2271</v>
      </c>
      <c r="X681" s="55">
        <v>2</v>
      </c>
      <c r="Y681" s="55">
        <v>0</v>
      </c>
      <c r="Z681" s="55"/>
      <c r="AA681" s="55"/>
      <c r="AB681" s="55"/>
      <c r="AG681" t="str">
        <f t="shared" si="279"/>
        <v>Lakeville</v>
      </c>
      <c r="AH681" t="s">
        <v>534</v>
      </c>
      <c r="AI681">
        <v>4</v>
      </c>
      <c r="AK681">
        <v>2</v>
      </c>
      <c r="AL681" s="95">
        <v>25</v>
      </c>
      <c r="AM681" s="97">
        <v>23</v>
      </c>
      <c r="AN681" s="97">
        <v>65</v>
      </c>
      <c r="AO681" s="100">
        <v>33920</v>
      </c>
      <c r="AP681" s="100">
        <f t="shared" si="280"/>
        <v>25023</v>
      </c>
      <c r="AQ681" t="s">
        <v>298</v>
      </c>
      <c r="AR681">
        <f t="shared" si="277"/>
        <v>2533920</v>
      </c>
      <c r="AS681" s="1">
        <v>150</v>
      </c>
      <c r="AU681" s="1"/>
      <c r="AX681" s="124"/>
    </row>
    <row r="682" spans="1:50" ht="13" hidden="1" customHeight="1" outlineLevel="1">
      <c r="A682" s="56" t="s">
        <v>2121</v>
      </c>
      <c r="B682" s="9" t="s">
        <v>563</v>
      </c>
      <c r="C682" s="1">
        <f t="shared" si="270"/>
        <v>2778</v>
      </c>
      <c r="D682" s="7">
        <f>IF(N682&gt;0, RANK(N682,(N682:P682,Q682:AE682)),0)</f>
        <v>2</v>
      </c>
      <c r="E682" s="7">
        <f>IF(O682&gt;0,RANK(O682,(N682:P682,Q682:AE682)),0)</f>
        <v>1</v>
      </c>
      <c r="F682" s="7">
        <f t="shared" si="271"/>
        <v>0</v>
      </c>
      <c r="G682" s="1">
        <f t="shared" si="272"/>
        <v>172</v>
      </c>
      <c r="H682" s="2">
        <f t="shared" si="278"/>
        <v>6.1915046796256298E-2</v>
      </c>
      <c r="I682" s="8"/>
      <c r="J682" s="2">
        <f t="shared" si="273"/>
        <v>0.46796256299496042</v>
      </c>
      <c r="K682" s="2">
        <f t="shared" si="274"/>
        <v>0.52987760979121667</v>
      </c>
      <c r="L682" s="2">
        <f t="shared" si="275"/>
        <v>0</v>
      </c>
      <c r="M682" s="2">
        <f t="shared" si="276"/>
        <v>2.1598272138229069E-3</v>
      </c>
      <c r="N682" s="55">
        <v>1300</v>
      </c>
      <c r="O682" s="55">
        <v>1472</v>
      </c>
      <c r="X682" s="55">
        <v>6</v>
      </c>
      <c r="Y682" s="55">
        <v>0</v>
      </c>
      <c r="Z682" s="55"/>
      <c r="AA682" s="55"/>
      <c r="AB682" s="55"/>
      <c r="AG682" t="str">
        <f t="shared" si="279"/>
        <v>Lancaster</v>
      </c>
      <c r="AH682" s="9" t="s">
        <v>964</v>
      </c>
      <c r="AI682">
        <v>3</v>
      </c>
      <c r="AK682">
        <v>2</v>
      </c>
      <c r="AL682" s="95">
        <v>25</v>
      </c>
      <c r="AM682" s="97">
        <v>27</v>
      </c>
      <c r="AN682" s="97">
        <v>115</v>
      </c>
      <c r="AO682" s="100">
        <v>34165</v>
      </c>
      <c r="AP682" s="100">
        <f t="shared" si="280"/>
        <v>25027</v>
      </c>
      <c r="AQ682" t="s">
        <v>298</v>
      </c>
      <c r="AR682">
        <f t="shared" si="277"/>
        <v>2534165</v>
      </c>
      <c r="AS682" s="1">
        <v>97</v>
      </c>
      <c r="AU682" s="1"/>
      <c r="AX682" s="124"/>
    </row>
    <row r="683" spans="1:50" ht="13" hidden="1" customHeight="1" outlineLevel="1">
      <c r="A683" s="56" t="s">
        <v>1204</v>
      </c>
      <c r="B683" s="9" t="s">
        <v>563</v>
      </c>
      <c r="C683" s="1">
        <f t="shared" si="270"/>
        <v>911</v>
      </c>
      <c r="D683" s="7">
        <f>IF(N683&gt;0, RANK(N683,(N683:P683,Q683:AE683)),0)</f>
        <v>1</v>
      </c>
      <c r="E683" s="7">
        <f>IF(O683&gt;0,RANK(O683,(N683:P683,Q683:AE683)),0)</f>
        <v>2</v>
      </c>
      <c r="F683" s="7">
        <f t="shared" si="271"/>
        <v>0</v>
      </c>
      <c r="G683" s="1">
        <f t="shared" si="272"/>
        <v>277</v>
      </c>
      <c r="H683" s="2">
        <f t="shared" si="278"/>
        <v>0.30406147091108671</v>
      </c>
      <c r="I683" s="8"/>
      <c r="J683" s="2">
        <f t="shared" si="273"/>
        <v>0.64983534577387492</v>
      </c>
      <c r="K683" s="2">
        <f t="shared" si="274"/>
        <v>0.34577387486278816</v>
      </c>
      <c r="L683" s="2">
        <f t="shared" si="275"/>
        <v>0</v>
      </c>
      <c r="M683" s="2">
        <f t="shared" si="276"/>
        <v>4.3907793633369274E-3</v>
      </c>
      <c r="N683" s="55">
        <v>592</v>
      </c>
      <c r="O683" s="55">
        <v>315</v>
      </c>
      <c r="X683" s="55">
        <v>4</v>
      </c>
      <c r="Y683" s="55">
        <v>0</v>
      </c>
      <c r="Z683" s="55"/>
      <c r="AA683" s="55"/>
      <c r="AB683" s="55"/>
      <c r="AG683" t="str">
        <f t="shared" si="279"/>
        <v>Lanesborough</v>
      </c>
      <c r="AH683" t="s">
        <v>1320</v>
      </c>
      <c r="AI683">
        <v>1</v>
      </c>
      <c r="AK683">
        <v>2</v>
      </c>
      <c r="AL683" s="95">
        <v>25</v>
      </c>
      <c r="AM683" s="97">
        <v>3</v>
      </c>
      <c r="AN683" s="97">
        <v>60</v>
      </c>
      <c r="AO683" s="100">
        <v>34340</v>
      </c>
      <c r="AP683" s="100">
        <f t="shared" si="280"/>
        <v>25003</v>
      </c>
      <c r="AQ683" t="s">
        <v>298</v>
      </c>
      <c r="AR683">
        <f t="shared" si="277"/>
        <v>2534340</v>
      </c>
      <c r="AS683" s="1">
        <v>39</v>
      </c>
      <c r="AU683" s="1"/>
      <c r="AX683" s="124"/>
    </row>
    <row r="684" spans="1:50" ht="13" hidden="1" customHeight="1" outlineLevel="1">
      <c r="A684" s="56" t="s">
        <v>516</v>
      </c>
      <c r="B684" s="9" t="s">
        <v>563</v>
      </c>
      <c r="C684" s="1">
        <f t="shared" si="270"/>
        <v>12931</v>
      </c>
      <c r="D684" s="7">
        <f>IF(N684&gt;0, RANK(N684,(N684:P684,Q684:AE684)),0)</f>
        <v>1</v>
      </c>
      <c r="E684" s="7">
        <f>IF(O684&gt;0,RANK(O684,(N684:P684,Q684:AE684)),0)</f>
        <v>2</v>
      </c>
      <c r="F684" s="7">
        <f t="shared" si="271"/>
        <v>0</v>
      </c>
      <c r="G684" s="1">
        <f t="shared" si="272"/>
        <v>7913</v>
      </c>
      <c r="H684" s="2">
        <f t="shared" si="278"/>
        <v>0.61194029850746268</v>
      </c>
      <c r="I684" s="8"/>
      <c r="J684" s="2">
        <f t="shared" si="273"/>
        <v>0.80395947722527261</v>
      </c>
      <c r="K684" s="2">
        <f t="shared" si="274"/>
        <v>0.19201917871780991</v>
      </c>
      <c r="L684" s="2">
        <f t="shared" si="275"/>
        <v>0</v>
      </c>
      <c r="M684" s="2">
        <f t="shared" si="276"/>
        <v>4.0213440569174808E-3</v>
      </c>
      <c r="N684" s="55">
        <v>10396</v>
      </c>
      <c r="O684" s="55">
        <v>2483</v>
      </c>
      <c r="X684" s="55">
        <v>52</v>
      </c>
      <c r="Y684" s="55">
        <v>0</v>
      </c>
      <c r="Z684" s="55"/>
      <c r="AA684" s="55"/>
      <c r="AB684" s="55"/>
      <c r="AG684" t="str">
        <f t="shared" si="279"/>
        <v>Lawrence</v>
      </c>
      <c r="AH684" t="s">
        <v>2492</v>
      </c>
      <c r="AI684">
        <v>3</v>
      </c>
      <c r="AK684">
        <v>2</v>
      </c>
      <c r="AL684" s="95">
        <v>25</v>
      </c>
      <c r="AM684" s="97">
        <v>9</v>
      </c>
      <c r="AN684" s="97">
        <v>65</v>
      </c>
      <c r="AO684" s="100">
        <v>34550</v>
      </c>
      <c r="AP684" s="100">
        <f t="shared" si="280"/>
        <v>25009</v>
      </c>
      <c r="AQ684" t="s">
        <v>1943</v>
      </c>
      <c r="AR684">
        <f t="shared" si="277"/>
        <v>2534550</v>
      </c>
      <c r="AS684" s="1">
        <v>1373</v>
      </c>
      <c r="AU684" s="1"/>
      <c r="AX684" s="124"/>
    </row>
    <row r="685" spans="1:50" ht="13" hidden="1" customHeight="1" outlineLevel="1">
      <c r="A685" s="56" t="s">
        <v>1579</v>
      </c>
      <c r="B685" s="9" t="s">
        <v>563</v>
      </c>
      <c r="C685" s="1">
        <f t="shared" si="270"/>
        <v>1710</v>
      </c>
      <c r="D685" s="7">
        <f>IF(N685&gt;0, RANK(N685,(N685:P685,Q685:AE685)),0)</f>
        <v>1</v>
      </c>
      <c r="E685" s="7">
        <f>IF(O685&gt;0,RANK(O685,(N685:P685,Q685:AE685)),0)</f>
        <v>2</v>
      </c>
      <c r="F685" s="7">
        <f t="shared" si="271"/>
        <v>0</v>
      </c>
      <c r="G685" s="1">
        <f t="shared" si="272"/>
        <v>811</v>
      </c>
      <c r="H685" s="2">
        <f t="shared" si="278"/>
        <v>0.47426900584795323</v>
      </c>
      <c r="I685" s="8"/>
      <c r="J685" s="2">
        <f t="shared" si="273"/>
        <v>0.73684210526315785</v>
      </c>
      <c r="K685" s="2">
        <f t="shared" si="274"/>
        <v>0.26257309941520468</v>
      </c>
      <c r="L685" s="2">
        <f t="shared" si="275"/>
        <v>0</v>
      </c>
      <c r="M685" s="2">
        <f t="shared" si="276"/>
        <v>5.8479532163746573E-4</v>
      </c>
      <c r="N685" s="55">
        <v>1260</v>
      </c>
      <c r="O685" s="55">
        <v>449</v>
      </c>
      <c r="X685" s="55">
        <v>1</v>
      </c>
      <c r="Y685" s="55">
        <v>0</v>
      </c>
      <c r="Z685" s="55"/>
      <c r="AA685" s="55"/>
      <c r="AB685" s="55"/>
      <c r="AG685" t="str">
        <f t="shared" si="279"/>
        <v>Lee</v>
      </c>
      <c r="AH685" t="s">
        <v>1320</v>
      </c>
      <c r="AI685">
        <v>1</v>
      </c>
      <c r="AK685">
        <v>2</v>
      </c>
      <c r="AL685" s="95">
        <v>25</v>
      </c>
      <c r="AM685" s="97">
        <v>3</v>
      </c>
      <c r="AN685" s="97">
        <v>65</v>
      </c>
      <c r="AO685" s="100">
        <v>34655</v>
      </c>
      <c r="AP685" s="100">
        <f t="shared" si="280"/>
        <v>25003</v>
      </c>
      <c r="AQ685" t="s">
        <v>298</v>
      </c>
      <c r="AR685">
        <f t="shared" si="277"/>
        <v>2534655</v>
      </c>
      <c r="AS685" s="1">
        <v>117</v>
      </c>
      <c r="AU685" s="1"/>
      <c r="AX685" s="124"/>
    </row>
    <row r="686" spans="1:50" ht="13" hidden="1" customHeight="1" outlineLevel="1">
      <c r="A686" s="56" t="s">
        <v>1210</v>
      </c>
      <c r="B686" s="9" t="s">
        <v>563</v>
      </c>
      <c r="C686" s="1">
        <f t="shared" si="270"/>
        <v>3925</v>
      </c>
      <c r="D686" s="7">
        <f>IF(N686&gt;0, RANK(N686,(N686:P686,Q686:AE686)),0)</f>
        <v>1</v>
      </c>
      <c r="E686" s="7">
        <f>IF(O686&gt;0,RANK(O686,(N686:P686,Q686:AE686)),0)</f>
        <v>2</v>
      </c>
      <c r="F686" s="7">
        <f t="shared" si="271"/>
        <v>0</v>
      </c>
      <c r="G686" s="1">
        <f t="shared" si="272"/>
        <v>54</v>
      </c>
      <c r="H686" s="2">
        <f t="shared" si="278"/>
        <v>1.3757961783439491E-2</v>
      </c>
      <c r="I686" s="8"/>
      <c r="J686" s="2">
        <f t="shared" si="273"/>
        <v>0.50573248407643312</v>
      </c>
      <c r="K686" s="2">
        <f t="shared" si="274"/>
        <v>0.49197452229299365</v>
      </c>
      <c r="L686" s="2">
        <f t="shared" si="275"/>
        <v>0</v>
      </c>
      <c r="M686" s="2">
        <f t="shared" si="276"/>
        <v>2.2929936305732257E-3</v>
      </c>
      <c r="N686" s="55">
        <v>1985</v>
      </c>
      <c r="O686" s="55">
        <v>1931</v>
      </c>
      <c r="X686" s="55">
        <v>9</v>
      </c>
      <c r="Y686" s="55">
        <v>0</v>
      </c>
      <c r="Z686" s="55"/>
      <c r="AA686" s="55"/>
      <c r="AB686" s="55"/>
      <c r="AG686" t="str">
        <f t="shared" si="279"/>
        <v>Leicester</v>
      </c>
      <c r="AH686" s="9" t="s">
        <v>964</v>
      </c>
      <c r="AI686">
        <v>2</v>
      </c>
      <c r="AK686">
        <v>2</v>
      </c>
      <c r="AL686" s="95">
        <v>25</v>
      </c>
      <c r="AM686" s="97">
        <v>27</v>
      </c>
      <c r="AN686" s="97">
        <v>120</v>
      </c>
      <c r="AO686" s="100">
        <v>34795</v>
      </c>
      <c r="AP686" s="100">
        <f t="shared" si="280"/>
        <v>25027</v>
      </c>
      <c r="AQ686" t="s">
        <v>298</v>
      </c>
      <c r="AR686">
        <f t="shared" si="277"/>
        <v>2534795</v>
      </c>
      <c r="AS686" s="1">
        <v>197</v>
      </c>
      <c r="AU686" s="1"/>
      <c r="AX686" s="124"/>
    </row>
    <row r="687" spans="1:50" ht="13" hidden="1" customHeight="1" outlineLevel="1">
      <c r="A687" s="56" t="s">
        <v>2337</v>
      </c>
      <c r="B687" s="9" t="s">
        <v>563</v>
      </c>
      <c r="C687" s="1">
        <f t="shared" si="270"/>
        <v>1956</v>
      </c>
      <c r="D687" s="7">
        <f>IF(N687&gt;0, RANK(N687,(N687:P687,Q687:AE687)),0)</f>
        <v>1</v>
      </c>
      <c r="E687" s="7">
        <f>IF(O687&gt;0,RANK(O687,(N687:P687,Q687:AE687)),0)</f>
        <v>2</v>
      </c>
      <c r="F687" s="7">
        <f t="shared" si="271"/>
        <v>0</v>
      </c>
      <c r="G687" s="1">
        <f t="shared" si="272"/>
        <v>1036</v>
      </c>
      <c r="H687" s="2">
        <f t="shared" si="278"/>
        <v>0.52965235173824132</v>
      </c>
      <c r="I687" s="8"/>
      <c r="J687" s="2">
        <f t="shared" si="273"/>
        <v>0.76431492842535786</v>
      </c>
      <c r="K687" s="2">
        <f t="shared" si="274"/>
        <v>0.23466257668711657</v>
      </c>
      <c r="L687" s="2">
        <f t="shared" si="275"/>
        <v>0</v>
      </c>
      <c r="M687" s="2">
        <f t="shared" si="276"/>
        <v>1.0224948875255657E-3</v>
      </c>
      <c r="N687" s="55">
        <v>1495</v>
      </c>
      <c r="O687" s="55">
        <v>459</v>
      </c>
      <c r="X687" s="55">
        <v>2</v>
      </c>
      <c r="Y687" s="55">
        <v>0</v>
      </c>
      <c r="Z687" s="55"/>
      <c r="AA687" s="55"/>
      <c r="AB687" s="55"/>
      <c r="AG687" t="str">
        <f t="shared" si="279"/>
        <v>Lenox</v>
      </c>
      <c r="AH687" t="s">
        <v>1320</v>
      </c>
      <c r="AI687">
        <v>1</v>
      </c>
      <c r="AK687">
        <v>2</v>
      </c>
      <c r="AL687" s="95">
        <v>25</v>
      </c>
      <c r="AM687" s="97">
        <v>3</v>
      </c>
      <c r="AN687" s="97">
        <v>70</v>
      </c>
      <c r="AO687" s="100">
        <v>34970</v>
      </c>
      <c r="AP687" s="100">
        <f t="shared" si="280"/>
        <v>25003</v>
      </c>
      <c r="AQ687" t="s">
        <v>298</v>
      </c>
      <c r="AR687">
        <f t="shared" si="277"/>
        <v>2534970</v>
      </c>
      <c r="AS687" s="1">
        <v>93</v>
      </c>
      <c r="AU687" s="1"/>
      <c r="AX687" s="124"/>
    </row>
    <row r="688" spans="1:50" ht="13" hidden="1" customHeight="1" outlineLevel="1">
      <c r="A688" s="56" t="s">
        <v>2289</v>
      </c>
      <c r="B688" s="9" t="s">
        <v>563</v>
      </c>
      <c r="C688" s="1">
        <f t="shared" si="270"/>
        <v>12031</v>
      </c>
      <c r="D688" s="7">
        <f>IF(N688&gt;0, RANK(N688,(N688:P688,Q688:AE688)),0)</f>
        <v>1</v>
      </c>
      <c r="E688" s="7">
        <f>IF(O688&gt;0,RANK(O688,(N688:P688,Q688:AE688)),0)</f>
        <v>2</v>
      </c>
      <c r="F688" s="7">
        <f t="shared" si="271"/>
        <v>0</v>
      </c>
      <c r="G688" s="1">
        <f t="shared" si="272"/>
        <v>894</v>
      </c>
      <c r="H688" s="2">
        <f t="shared" si="278"/>
        <v>7.4308037569611837E-2</v>
      </c>
      <c r="I688" s="8"/>
      <c r="J688" s="2">
        <f t="shared" si="273"/>
        <v>0.53636439198736596</v>
      </c>
      <c r="K688" s="2">
        <f t="shared" si="274"/>
        <v>0.46205635441775411</v>
      </c>
      <c r="L688" s="2">
        <f t="shared" si="275"/>
        <v>0</v>
      </c>
      <c r="M688" s="2">
        <f t="shared" si="276"/>
        <v>1.5792535948799258E-3</v>
      </c>
      <c r="N688" s="55">
        <v>6453</v>
      </c>
      <c r="O688" s="55">
        <v>5559</v>
      </c>
      <c r="X688" s="55">
        <v>19</v>
      </c>
      <c r="Y688" s="55">
        <v>0</v>
      </c>
      <c r="Z688" s="55"/>
      <c r="AA688" s="55"/>
      <c r="AB688" s="55"/>
      <c r="AG688" t="str">
        <f t="shared" si="279"/>
        <v>Leominster</v>
      </c>
      <c r="AH688" s="9" t="s">
        <v>964</v>
      </c>
      <c r="AI688">
        <v>2</v>
      </c>
      <c r="AK688">
        <v>2</v>
      </c>
      <c r="AL688" s="95">
        <v>25</v>
      </c>
      <c r="AM688" s="97">
        <v>27</v>
      </c>
      <c r="AN688" s="97">
        <v>125</v>
      </c>
      <c r="AO688" s="100">
        <v>35075</v>
      </c>
      <c r="AP688" s="100">
        <f t="shared" si="280"/>
        <v>25027</v>
      </c>
      <c r="AQ688" t="s">
        <v>1943</v>
      </c>
      <c r="AR688">
        <f t="shared" si="277"/>
        <v>2535075</v>
      </c>
      <c r="AS688" s="1">
        <v>598</v>
      </c>
      <c r="AU688" s="1"/>
      <c r="AX688" s="124"/>
    </row>
    <row r="689" spans="1:50" ht="13" hidden="1" customHeight="1" outlineLevel="1">
      <c r="A689" s="56" t="s">
        <v>2483</v>
      </c>
      <c r="B689" s="9" t="s">
        <v>563</v>
      </c>
      <c r="C689" s="1">
        <f t="shared" si="270"/>
        <v>914</v>
      </c>
      <c r="D689" s="7">
        <f>IF(N689&gt;0, RANK(N689,(N689:P689,Q689:AE689)),0)</f>
        <v>1</v>
      </c>
      <c r="E689" s="7">
        <f>IF(O689&gt;0,RANK(O689,(N689:P689,Q689:AE689)),0)</f>
        <v>2</v>
      </c>
      <c r="F689" s="7">
        <f t="shared" si="271"/>
        <v>0</v>
      </c>
      <c r="G689" s="1">
        <f t="shared" si="272"/>
        <v>662</v>
      </c>
      <c r="H689" s="2">
        <f t="shared" si="278"/>
        <v>0.72428884026258211</v>
      </c>
      <c r="I689" s="8"/>
      <c r="J689" s="2">
        <f t="shared" si="273"/>
        <v>0.8610503282275711</v>
      </c>
      <c r="K689" s="2">
        <f t="shared" si="274"/>
        <v>0.13676148796498905</v>
      </c>
      <c r="L689" s="2">
        <f t="shared" si="275"/>
        <v>0</v>
      </c>
      <c r="M689" s="2">
        <f t="shared" si="276"/>
        <v>2.1881838074398474E-3</v>
      </c>
      <c r="N689" s="55">
        <v>787</v>
      </c>
      <c r="O689" s="55">
        <v>125</v>
      </c>
      <c r="X689" s="55">
        <v>2</v>
      </c>
      <c r="Y689" s="55">
        <v>0</v>
      </c>
      <c r="Z689" s="55"/>
      <c r="AA689" s="55"/>
      <c r="AB689" s="55"/>
      <c r="AG689" t="str">
        <f t="shared" si="279"/>
        <v>Leverett</v>
      </c>
      <c r="AH689" t="s">
        <v>2389</v>
      </c>
      <c r="AI689">
        <v>2</v>
      </c>
      <c r="AK689">
        <v>2</v>
      </c>
      <c r="AL689" s="95">
        <v>25</v>
      </c>
      <c r="AM689" s="97">
        <v>11</v>
      </c>
      <c r="AN689" s="97">
        <v>65</v>
      </c>
      <c r="AO689" s="100">
        <v>35180</v>
      </c>
      <c r="AP689" s="100">
        <f t="shared" si="280"/>
        <v>25011</v>
      </c>
      <c r="AQ689" t="s">
        <v>298</v>
      </c>
      <c r="AR689">
        <f t="shared" si="277"/>
        <v>2535180</v>
      </c>
      <c r="AS689" s="1">
        <v>23</v>
      </c>
      <c r="AU689" s="1"/>
      <c r="AX689" s="124"/>
    </row>
    <row r="690" spans="1:50" ht="13" hidden="1" customHeight="1" outlineLevel="1">
      <c r="A690" s="56" t="s">
        <v>855</v>
      </c>
      <c r="B690" s="9" t="s">
        <v>563</v>
      </c>
      <c r="C690" s="1">
        <f t="shared" si="270"/>
        <v>12868</v>
      </c>
      <c r="D690" s="7">
        <f>IF(N690&gt;0, RANK(N690,(N690:P690,Q690:AE690)),0)</f>
        <v>1</v>
      </c>
      <c r="E690" s="7">
        <f>IF(O690&gt;0,RANK(O690,(N690:P690,Q690:AE690)),0)</f>
        <v>2</v>
      </c>
      <c r="F690" s="7">
        <f t="shared" si="271"/>
        <v>0</v>
      </c>
      <c r="G690" s="1">
        <f t="shared" si="272"/>
        <v>6190</v>
      </c>
      <c r="H690" s="2">
        <f t="shared" si="278"/>
        <v>0.48103823437985699</v>
      </c>
      <c r="I690" s="8"/>
      <c r="J690" s="2">
        <f t="shared" si="273"/>
        <v>0.74028598072738572</v>
      </c>
      <c r="K690" s="2">
        <f t="shared" si="274"/>
        <v>0.25924774634752873</v>
      </c>
      <c r="L690" s="2">
        <f t="shared" si="275"/>
        <v>0</v>
      </c>
      <c r="M690" s="2">
        <f t="shared" si="276"/>
        <v>4.6627292508555351E-4</v>
      </c>
      <c r="N690" s="55">
        <v>9526</v>
      </c>
      <c r="O690" s="55">
        <v>3336</v>
      </c>
      <c r="X690" s="55">
        <v>6</v>
      </c>
      <c r="Y690" s="55">
        <v>0</v>
      </c>
      <c r="Z690" s="55"/>
      <c r="AA690" s="55"/>
      <c r="AB690" s="55"/>
      <c r="AG690" t="str">
        <f t="shared" si="279"/>
        <v>Lexington</v>
      </c>
      <c r="AH690" t="s">
        <v>1563</v>
      </c>
      <c r="AI690">
        <v>5</v>
      </c>
      <c r="AK690">
        <v>2</v>
      </c>
      <c r="AL690" s="95">
        <v>25</v>
      </c>
      <c r="AM690" s="97">
        <v>17</v>
      </c>
      <c r="AN690" s="97">
        <v>115</v>
      </c>
      <c r="AO690" s="100">
        <v>35215</v>
      </c>
      <c r="AP690" s="100">
        <f t="shared" si="280"/>
        <v>25017</v>
      </c>
      <c r="AQ690" t="s">
        <v>298</v>
      </c>
      <c r="AR690">
        <f t="shared" si="277"/>
        <v>2535215</v>
      </c>
      <c r="AS690" s="1">
        <v>433</v>
      </c>
      <c r="AU690" s="1"/>
      <c r="AX690" s="124"/>
    </row>
    <row r="691" spans="1:50" ht="13" hidden="1" customHeight="1" outlineLevel="1">
      <c r="A691" s="56" t="s">
        <v>2052</v>
      </c>
      <c r="B691" s="9" t="s">
        <v>563</v>
      </c>
      <c r="C691" s="1">
        <f t="shared" si="270"/>
        <v>357</v>
      </c>
      <c r="D691" s="7">
        <f>IF(N691&gt;0, RANK(N691,(N691:P691,Q691:AE691)),0)</f>
        <v>1</v>
      </c>
      <c r="E691" s="7">
        <f>IF(O691&gt;0,RANK(O691,(N691:P691,Q691:AE691)),0)</f>
        <v>2</v>
      </c>
      <c r="F691" s="7">
        <f t="shared" si="271"/>
        <v>0</v>
      </c>
      <c r="G691" s="1">
        <f t="shared" si="272"/>
        <v>169</v>
      </c>
      <c r="H691" s="2">
        <f t="shared" si="278"/>
        <v>0.4733893557422969</v>
      </c>
      <c r="I691" s="8"/>
      <c r="J691" s="2">
        <f t="shared" si="273"/>
        <v>0.73669467787114851</v>
      </c>
      <c r="K691" s="2">
        <f t="shared" si="274"/>
        <v>0.26330532212885155</v>
      </c>
      <c r="L691" s="2">
        <f t="shared" si="275"/>
        <v>0</v>
      </c>
      <c r="M691" s="2">
        <f t="shared" si="276"/>
        <v>-5.5511151231257827E-17</v>
      </c>
      <c r="N691" s="55">
        <v>263</v>
      </c>
      <c r="O691" s="55">
        <v>94</v>
      </c>
      <c r="X691" s="55">
        <v>0</v>
      </c>
      <c r="Y691" s="55">
        <v>0</v>
      </c>
      <c r="Z691" s="55"/>
      <c r="AA691" s="55"/>
      <c r="AB691" s="55"/>
      <c r="AG691" t="str">
        <f t="shared" si="279"/>
        <v>Leyden</v>
      </c>
      <c r="AH691" t="s">
        <v>2389</v>
      </c>
      <c r="AI691">
        <v>1</v>
      </c>
      <c r="AK691">
        <v>2</v>
      </c>
      <c r="AL691" s="95">
        <v>25</v>
      </c>
      <c r="AM691" s="97">
        <v>11</v>
      </c>
      <c r="AN691" s="97">
        <v>70</v>
      </c>
      <c r="AO691" s="100">
        <v>35285</v>
      </c>
      <c r="AP691" s="100">
        <f t="shared" si="280"/>
        <v>25011</v>
      </c>
      <c r="AQ691" t="s">
        <v>298</v>
      </c>
      <c r="AR691">
        <f t="shared" si="277"/>
        <v>2535285</v>
      </c>
      <c r="AS691" s="1">
        <v>15</v>
      </c>
      <c r="AU691" s="1"/>
      <c r="AX691" s="124"/>
    </row>
    <row r="692" spans="1:50" ht="13" hidden="1" customHeight="1" outlineLevel="1">
      <c r="A692" s="56" t="s">
        <v>181</v>
      </c>
      <c r="B692" s="9" t="s">
        <v>563</v>
      </c>
      <c r="C692" s="1">
        <f t="shared" si="270"/>
        <v>2727</v>
      </c>
      <c r="D692" s="7">
        <f>IF(N692&gt;0, RANK(N692,(N692:P692,Q692:AE692)),0)</f>
        <v>1</v>
      </c>
      <c r="E692" s="7">
        <f>IF(O692&gt;0,RANK(O692,(N692:P692,Q692:AE692)),0)</f>
        <v>2</v>
      </c>
      <c r="F692" s="7">
        <f t="shared" si="271"/>
        <v>0</v>
      </c>
      <c r="G692" s="1">
        <f t="shared" si="272"/>
        <v>1276</v>
      </c>
      <c r="H692" s="2">
        <f t="shared" si="278"/>
        <v>0.46791345801246792</v>
      </c>
      <c r="I692" s="8"/>
      <c r="J692" s="2">
        <f t="shared" si="273"/>
        <v>0.73340667400073345</v>
      </c>
      <c r="K692" s="2">
        <f t="shared" si="274"/>
        <v>0.26549321598826547</v>
      </c>
      <c r="L692" s="2">
        <f t="shared" si="275"/>
        <v>0</v>
      </c>
      <c r="M692" s="2">
        <f t="shared" si="276"/>
        <v>1.1001100110010764E-3</v>
      </c>
      <c r="N692" s="55">
        <v>2000</v>
      </c>
      <c r="O692" s="55">
        <v>724</v>
      </c>
      <c r="X692" s="55">
        <v>3</v>
      </c>
      <c r="Y692" s="55">
        <v>0</v>
      </c>
      <c r="Z692" s="55"/>
      <c r="AA692" s="55"/>
      <c r="AB692" s="55"/>
      <c r="AG692" t="str">
        <f t="shared" si="279"/>
        <v>Lincoln</v>
      </c>
      <c r="AH692" t="s">
        <v>1563</v>
      </c>
      <c r="AI692">
        <v>5</v>
      </c>
      <c r="AK692">
        <v>2</v>
      </c>
      <c r="AL692" s="95">
        <v>25</v>
      </c>
      <c r="AM692" s="97">
        <v>17</v>
      </c>
      <c r="AN692" s="97">
        <v>120</v>
      </c>
      <c r="AO692" s="100">
        <v>35425</v>
      </c>
      <c r="AP692" s="100">
        <f t="shared" si="280"/>
        <v>25017</v>
      </c>
      <c r="AQ692" t="s">
        <v>298</v>
      </c>
      <c r="AR692">
        <f t="shared" si="277"/>
        <v>2535425</v>
      </c>
      <c r="AS692" s="1">
        <v>62</v>
      </c>
      <c r="AU692" s="1"/>
      <c r="AX692" s="124"/>
    </row>
    <row r="693" spans="1:50" ht="13" hidden="1" customHeight="1" outlineLevel="1">
      <c r="A693" s="56" t="s">
        <v>2053</v>
      </c>
      <c r="B693" s="9" t="s">
        <v>563</v>
      </c>
      <c r="C693" s="1">
        <f t="shared" si="270"/>
        <v>3926</v>
      </c>
      <c r="D693" s="7">
        <f>IF(N693&gt;0, RANK(N693,(N693:P693,Q693:AE693)),0)</f>
        <v>1</v>
      </c>
      <c r="E693" s="7">
        <f>IF(O693&gt;0,RANK(O693,(N693:P693,Q693:AE693)),0)</f>
        <v>2</v>
      </c>
      <c r="F693" s="7">
        <f t="shared" si="271"/>
        <v>0</v>
      </c>
      <c r="G693" s="1">
        <f t="shared" si="272"/>
        <v>614</v>
      </c>
      <c r="H693" s="2">
        <f t="shared" si="278"/>
        <v>0.15639327559857361</v>
      </c>
      <c r="I693" s="8"/>
      <c r="J693" s="2">
        <f t="shared" si="273"/>
        <v>0.57819663779928676</v>
      </c>
      <c r="K693" s="2">
        <f t="shared" si="274"/>
        <v>0.42180336220071318</v>
      </c>
      <c r="L693" s="2">
        <f t="shared" si="275"/>
        <v>0</v>
      </c>
      <c r="M693" s="2">
        <f t="shared" si="276"/>
        <v>5.5511151231257827E-17</v>
      </c>
      <c r="N693" s="55">
        <v>2270</v>
      </c>
      <c r="O693" s="55">
        <v>1656</v>
      </c>
      <c r="X693" s="55">
        <v>0</v>
      </c>
      <c r="Y693" s="55">
        <v>0</v>
      </c>
      <c r="Z693" s="55"/>
      <c r="AA693" s="55"/>
      <c r="AB693" s="55"/>
      <c r="AG693" t="str">
        <f t="shared" si="279"/>
        <v>Littleton</v>
      </c>
      <c r="AH693" t="s">
        <v>1563</v>
      </c>
      <c r="AI693">
        <v>3</v>
      </c>
      <c r="AK693">
        <v>2</v>
      </c>
      <c r="AL693" s="95">
        <v>25</v>
      </c>
      <c r="AM693" s="97">
        <v>17</v>
      </c>
      <c r="AN693" s="97">
        <v>125</v>
      </c>
      <c r="AO693" s="100">
        <v>35950</v>
      </c>
      <c r="AP693" s="100">
        <f t="shared" si="280"/>
        <v>25017</v>
      </c>
      <c r="AQ693" t="s">
        <v>298</v>
      </c>
      <c r="AR693">
        <f t="shared" si="277"/>
        <v>2535950</v>
      </c>
      <c r="AS693" s="1">
        <v>170</v>
      </c>
      <c r="AU693" s="1"/>
      <c r="AX693" s="124"/>
    </row>
    <row r="694" spans="1:50" ht="13" hidden="1" customHeight="1" outlineLevel="1">
      <c r="A694" s="56" t="s">
        <v>1260</v>
      </c>
      <c r="B694" s="9" t="s">
        <v>563</v>
      </c>
      <c r="C694" s="1">
        <f t="shared" si="270"/>
        <v>6977</v>
      </c>
      <c r="D694" s="7">
        <f>IF(N694&gt;0, RANK(N694,(N694:P694,Q694:AE694)),0)</f>
        <v>1</v>
      </c>
      <c r="E694" s="7">
        <f>IF(O694&gt;0,RANK(O694,(N694:P694,Q694:AE694)),0)</f>
        <v>2</v>
      </c>
      <c r="F694" s="7">
        <f t="shared" si="271"/>
        <v>0</v>
      </c>
      <c r="G694" s="1">
        <f t="shared" si="272"/>
        <v>718</v>
      </c>
      <c r="H694" s="2">
        <f t="shared" si="278"/>
        <v>0.10290955998280063</v>
      </c>
      <c r="I694" s="8"/>
      <c r="J694" s="2">
        <f t="shared" si="273"/>
        <v>0.55066647556256265</v>
      </c>
      <c r="K694" s="2">
        <f t="shared" si="274"/>
        <v>0.44775691557976205</v>
      </c>
      <c r="L694" s="2">
        <f t="shared" si="275"/>
        <v>0</v>
      </c>
      <c r="M694" s="2">
        <f t="shared" si="276"/>
        <v>1.576608857675299E-3</v>
      </c>
      <c r="N694" s="55">
        <v>3842</v>
      </c>
      <c r="O694" s="55">
        <v>3124</v>
      </c>
      <c r="X694" s="55">
        <v>11</v>
      </c>
      <c r="Y694" s="55">
        <v>0</v>
      </c>
      <c r="Z694" s="55"/>
      <c r="AA694" s="55"/>
      <c r="AB694" s="55"/>
      <c r="AG694" t="str">
        <f t="shared" si="279"/>
        <v>Longmeadow</v>
      </c>
      <c r="AH694" t="s">
        <v>129</v>
      </c>
      <c r="AI694">
        <v>1</v>
      </c>
      <c r="AK694">
        <v>2</v>
      </c>
      <c r="AL694" s="95">
        <v>25</v>
      </c>
      <c r="AM694" s="97">
        <v>13</v>
      </c>
      <c r="AN694" s="97">
        <v>55</v>
      </c>
      <c r="AO694" s="100">
        <v>36300</v>
      </c>
      <c r="AP694" s="100">
        <f t="shared" si="280"/>
        <v>25013</v>
      </c>
      <c r="AQ694" t="s">
        <v>298</v>
      </c>
      <c r="AR694">
        <f t="shared" si="277"/>
        <v>2536300</v>
      </c>
      <c r="AS694" s="1">
        <v>378</v>
      </c>
      <c r="AU694" s="1"/>
      <c r="AX694" s="124"/>
    </row>
    <row r="695" spans="1:50" ht="13" hidden="1" customHeight="1" outlineLevel="1">
      <c r="A695" s="56" t="s">
        <v>130</v>
      </c>
      <c r="B695" s="9" t="s">
        <v>563</v>
      </c>
      <c r="C695" s="1">
        <f t="shared" si="270"/>
        <v>19744</v>
      </c>
      <c r="D695" s="7">
        <f>IF(N695&gt;0, RANK(N695,(N695:P695,Q695:AE695)),0)</f>
        <v>1</v>
      </c>
      <c r="E695" s="7">
        <f>IF(O695&gt;0,RANK(O695,(N695:P695,Q695:AE695)),0)</f>
        <v>2</v>
      </c>
      <c r="F695" s="7">
        <f t="shared" si="271"/>
        <v>0</v>
      </c>
      <c r="G695" s="1">
        <f t="shared" si="272"/>
        <v>7214</v>
      </c>
      <c r="H695" s="2">
        <f t="shared" si="278"/>
        <v>0.36537682333873583</v>
      </c>
      <c r="I695" s="8"/>
      <c r="J695" s="2">
        <f t="shared" si="273"/>
        <v>0.68101701782820101</v>
      </c>
      <c r="K695" s="2">
        <f t="shared" si="274"/>
        <v>0.31564019448946518</v>
      </c>
      <c r="L695" s="2">
        <f t="shared" si="275"/>
        <v>0</v>
      </c>
      <c r="M695" s="2">
        <f t="shared" si="276"/>
        <v>3.3427876823338143E-3</v>
      </c>
      <c r="N695" s="55">
        <v>13446</v>
      </c>
      <c r="O695" s="55">
        <v>6232</v>
      </c>
      <c r="X695" s="55">
        <v>66</v>
      </c>
      <c r="Y695" s="55">
        <v>0</v>
      </c>
      <c r="Z695" s="55"/>
      <c r="AA695" s="55"/>
      <c r="AB695" s="55"/>
      <c r="AG695" t="str">
        <f t="shared" si="279"/>
        <v>Lowell</v>
      </c>
      <c r="AH695" t="s">
        <v>1563</v>
      </c>
      <c r="AI695">
        <v>3</v>
      </c>
      <c r="AK695">
        <v>2</v>
      </c>
      <c r="AL695" s="95">
        <v>25</v>
      </c>
      <c r="AM695" s="97">
        <v>17</v>
      </c>
      <c r="AN695" s="97">
        <v>130</v>
      </c>
      <c r="AO695" s="100">
        <v>37000</v>
      </c>
      <c r="AP695" s="100">
        <f t="shared" si="280"/>
        <v>25017</v>
      </c>
      <c r="AQ695" t="s">
        <v>1943</v>
      </c>
      <c r="AR695">
        <f t="shared" si="277"/>
        <v>2537000</v>
      </c>
      <c r="AS695" s="1">
        <v>1524</v>
      </c>
      <c r="AU695" s="1"/>
      <c r="AX695" s="124"/>
    </row>
    <row r="696" spans="1:50" ht="13" hidden="1" customHeight="1" outlineLevel="1">
      <c r="A696" s="56" t="s">
        <v>131</v>
      </c>
      <c r="B696" s="9" t="s">
        <v>563</v>
      </c>
      <c r="C696" s="1">
        <f t="shared" si="270"/>
        <v>6265</v>
      </c>
      <c r="D696" s="7">
        <f>IF(N696&gt;0, RANK(N696,(N696:P696,Q696:AE696)),0)</f>
        <v>1</v>
      </c>
      <c r="E696" s="7">
        <f>IF(O696&gt;0,RANK(O696,(N696:P696,Q696:AE696)),0)</f>
        <v>2</v>
      </c>
      <c r="F696" s="7">
        <f t="shared" si="271"/>
        <v>0</v>
      </c>
      <c r="G696" s="1">
        <f t="shared" si="272"/>
        <v>609</v>
      </c>
      <c r="H696" s="2">
        <f t="shared" si="278"/>
        <v>9.720670391061452E-2</v>
      </c>
      <c r="I696" s="8"/>
      <c r="J696" s="2">
        <f t="shared" si="273"/>
        <v>0.54732641660015957</v>
      </c>
      <c r="K696" s="2">
        <f t="shared" si="274"/>
        <v>0.45011971268954509</v>
      </c>
      <c r="L696" s="2">
        <f t="shared" si="275"/>
        <v>0</v>
      </c>
      <c r="M696" s="2">
        <f t="shared" si="276"/>
        <v>2.5538707102953362E-3</v>
      </c>
      <c r="N696" s="55">
        <v>3429</v>
      </c>
      <c r="O696" s="55">
        <v>2820</v>
      </c>
      <c r="X696" s="55">
        <v>16</v>
      </c>
      <c r="Y696" s="55">
        <v>0</v>
      </c>
      <c r="Z696" s="55"/>
      <c r="AA696" s="55"/>
      <c r="AB696" s="55"/>
      <c r="AG696" t="str">
        <f t="shared" si="279"/>
        <v>Ludlow</v>
      </c>
      <c r="AH696" t="s">
        <v>129</v>
      </c>
      <c r="AI696">
        <v>1</v>
      </c>
      <c r="AK696">
        <v>2</v>
      </c>
      <c r="AL696" s="95">
        <v>25</v>
      </c>
      <c r="AM696" s="97">
        <v>13</v>
      </c>
      <c r="AN696" s="97">
        <v>60</v>
      </c>
      <c r="AO696" s="100">
        <v>37175</v>
      </c>
      <c r="AP696" s="100">
        <f t="shared" si="280"/>
        <v>25013</v>
      </c>
      <c r="AQ696" t="s">
        <v>298</v>
      </c>
      <c r="AR696">
        <f t="shared" si="277"/>
        <v>2537175</v>
      </c>
      <c r="AS696" s="1">
        <v>384</v>
      </c>
      <c r="AU696" s="1"/>
      <c r="AX696" s="124"/>
    </row>
    <row r="697" spans="1:50" ht="13" hidden="1" customHeight="1" outlineLevel="1">
      <c r="A697" s="56" t="s">
        <v>2228</v>
      </c>
      <c r="B697" s="9" t="s">
        <v>563</v>
      </c>
      <c r="C697" s="1">
        <f t="shared" si="270"/>
        <v>4097</v>
      </c>
      <c r="D697" s="7">
        <f>IF(N697&gt;0, RANK(N697,(N697:P697,Q697:AE697)),0)</f>
        <v>2</v>
      </c>
      <c r="E697" s="7">
        <f>IF(O697&gt;0,RANK(O697,(N697:P697,Q697:AE697)),0)</f>
        <v>1</v>
      </c>
      <c r="F697" s="7">
        <f t="shared" si="271"/>
        <v>0</v>
      </c>
      <c r="G697" s="1">
        <f t="shared" si="272"/>
        <v>175</v>
      </c>
      <c r="H697" s="2">
        <f t="shared" si="278"/>
        <v>4.2714181108127899E-2</v>
      </c>
      <c r="I697" s="8"/>
      <c r="J697" s="2">
        <f t="shared" si="273"/>
        <v>0.47864290944593607</v>
      </c>
      <c r="K697" s="2">
        <f t="shared" si="274"/>
        <v>0.52135709055406398</v>
      </c>
      <c r="L697" s="2">
        <f t="shared" si="275"/>
        <v>0</v>
      </c>
      <c r="M697" s="2">
        <f t="shared" si="276"/>
        <v>-1.1102230246251565E-16</v>
      </c>
      <c r="N697" s="55">
        <v>1961</v>
      </c>
      <c r="O697" s="55">
        <v>2136</v>
      </c>
      <c r="X697" s="55">
        <v>0</v>
      </c>
      <c r="Y697" s="55">
        <v>0</v>
      </c>
      <c r="Z697" s="55"/>
      <c r="AA697" s="55"/>
      <c r="AB697" s="55"/>
      <c r="AG697" t="str">
        <f t="shared" si="279"/>
        <v>Lunenburg</v>
      </c>
      <c r="AH697" s="9" t="s">
        <v>964</v>
      </c>
      <c r="AI697">
        <v>3</v>
      </c>
      <c r="AK697">
        <v>2</v>
      </c>
      <c r="AL697" s="95">
        <v>25</v>
      </c>
      <c r="AM697" s="97">
        <v>27</v>
      </c>
      <c r="AN697" s="97">
        <v>130</v>
      </c>
      <c r="AO697" s="100">
        <v>37420</v>
      </c>
      <c r="AP697" s="100">
        <f t="shared" si="280"/>
        <v>25027</v>
      </c>
      <c r="AQ697" t="s">
        <v>298</v>
      </c>
      <c r="AR697">
        <f t="shared" si="277"/>
        <v>2537420</v>
      </c>
      <c r="AS697" s="1">
        <v>153</v>
      </c>
      <c r="AU697" s="1"/>
      <c r="AX697" s="124"/>
    </row>
    <row r="698" spans="1:50" ht="13" hidden="1" customHeight="1" outlineLevel="1">
      <c r="A698" s="56" t="s">
        <v>1301</v>
      </c>
      <c r="B698" s="9" t="s">
        <v>563</v>
      </c>
      <c r="C698" s="1">
        <f t="shared" si="270"/>
        <v>19671</v>
      </c>
      <c r="D698" s="7">
        <f>IF(N698&gt;0, RANK(N698,(N698:P698,Q698:AE698)),0)</f>
        <v>1</v>
      </c>
      <c r="E698" s="7">
        <f>IF(O698&gt;0,RANK(O698,(N698:P698,Q698:AE698)),0)</f>
        <v>2</v>
      </c>
      <c r="F698" s="7">
        <f t="shared" si="271"/>
        <v>0</v>
      </c>
      <c r="G698" s="1">
        <f t="shared" si="272"/>
        <v>9288</v>
      </c>
      <c r="H698" s="2">
        <f t="shared" si="278"/>
        <v>0.47216714961110262</v>
      </c>
      <c r="I698" s="8"/>
      <c r="J698" s="2">
        <f t="shared" si="273"/>
        <v>0.73458390524121808</v>
      </c>
      <c r="K698" s="2">
        <f t="shared" si="274"/>
        <v>0.26241675563011541</v>
      </c>
      <c r="L698" s="2">
        <f t="shared" si="275"/>
        <v>0</v>
      </c>
      <c r="M698" s="2">
        <f t="shared" si="276"/>
        <v>2.9993391286665116E-3</v>
      </c>
      <c r="N698" s="55">
        <v>14450</v>
      </c>
      <c r="O698" s="55">
        <v>5162</v>
      </c>
      <c r="X698" s="55">
        <v>59</v>
      </c>
      <c r="Y698" s="55">
        <v>0</v>
      </c>
      <c r="Z698" s="55"/>
      <c r="AA698" s="55"/>
      <c r="AB698" s="55"/>
      <c r="AG698" t="str">
        <f t="shared" si="279"/>
        <v>Lynn</v>
      </c>
      <c r="AH698" t="s">
        <v>2492</v>
      </c>
      <c r="AI698">
        <v>6</v>
      </c>
      <c r="AK698">
        <v>2</v>
      </c>
      <c r="AL698" s="95">
        <v>25</v>
      </c>
      <c r="AM698" s="97">
        <v>9</v>
      </c>
      <c r="AN698" s="97">
        <v>70</v>
      </c>
      <c r="AO698" s="100">
        <v>37490</v>
      </c>
      <c r="AP698" s="100">
        <f t="shared" si="280"/>
        <v>25009</v>
      </c>
      <c r="AQ698" t="s">
        <v>1943</v>
      </c>
      <c r="AR698">
        <f t="shared" si="277"/>
        <v>2537490</v>
      </c>
      <c r="AS698" s="1">
        <v>1161</v>
      </c>
      <c r="AU698" s="1"/>
      <c r="AX698" s="124"/>
    </row>
    <row r="699" spans="1:50" ht="13" hidden="1" customHeight="1" outlineLevel="1">
      <c r="A699" s="56" t="s">
        <v>2086</v>
      </c>
      <c r="B699" s="9" t="s">
        <v>563</v>
      </c>
      <c r="C699" s="1">
        <f t="shared" si="270"/>
        <v>5150</v>
      </c>
      <c r="D699" s="7">
        <f>IF(N699&gt;0, RANK(N699,(N699:P699,Q699:AE699)),0)</f>
        <v>2</v>
      </c>
      <c r="E699" s="7">
        <f>IF(O699&gt;0,RANK(O699,(N699:P699,Q699:AE699)),0)</f>
        <v>1</v>
      </c>
      <c r="F699" s="7">
        <f t="shared" si="271"/>
        <v>0</v>
      </c>
      <c r="G699" s="1">
        <f t="shared" si="272"/>
        <v>492</v>
      </c>
      <c r="H699" s="2">
        <f t="shared" si="278"/>
        <v>9.5533980582524269E-2</v>
      </c>
      <c r="I699" s="8"/>
      <c r="J699" s="2">
        <f t="shared" si="273"/>
        <v>0.45223300970873787</v>
      </c>
      <c r="K699" s="2">
        <f t="shared" si="274"/>
        <v>0.54776699029126219</v>
      </c>
      <c r="L699" s="2">
        <f t="shared" si="275"/>
        <v>0</v>
      </c>
      <c r="M699" s="2">
        <f t="shared" si="276"/>
        <v>-1.1102230246251565E-16</v>
      </c>
      <c r="N699" s="55">
        <v>2329</v>
      </c>
      <c r="O699" s="55">
        <v>2821</v>
      </c>
      <c r="X699" s="55">
        <v>0</v>
      </c>
      <c r="Y699" s="55">
        <v>0</v>
      </c>
      <c r="Z699" s="55"/>
      <c r="AA699" s="55"/>
      <c r="AB699" s="55"/>
      <c r="AG699" t="str">
        <f t="shared" si="279"/>
        <v>Lynnfield</v>
      </c>
      <c r="AH699" t="s">
        <v>2492</v>
      </c>
      <c r="AI699">
        <v>6</v>
      </c>
      <c r="AK699">
        <v>2</v>
      </c>
      <c r="AL699" s="95">
        <v>25</v>
      </c>
      <c r="AM699" s="97">
        <v>9</v>
      </c>
      <c r="AN699" s="97">
        <v>75</v>
      </c>
      <c r="AO699" s="100">
        <v>37560</v>
      </c>
      <c r="AP699" s="100">
        <f t="shared" si="280"/>
        <v>25009</v>
      </c>
      <c r="AQ699" t="s">
        <v>298</v>
      </c>
      <c r="AR699">
        <f t="shared" si="277"/>
        <v>2537560</v>
      </c>
      <c r="AS699" s="1">
        <v>235</v>
      </c>
      <c r="AU699" s="1"/>
      <c r="AX699" s="124"/>
    </row>
    <row r="700" spans="1:50" ht="13" hidden="1" customHeight="1" outlineLevel="1">
      <c r="A700" s="56" t="s">
        <v>2087</v>
      </c>
      <c r="B700" s="9" t="s">
        <v>563</v>
      </c>
      <c r="C700" s="1">
        <f t="shared" si="270"/>
        <v>13635</v>
      </c>
      <c r="D700" s="7">
        <f>IF(N700&gt;0, RANK(N700,(N700:P700,Q700:AE700)),0)</f>
        <v>1</v>
      </c>
      <c r="E700" s="7">
        <f>IF(O700&gt;0,RANK(O700,(N700:P700,Q700:AE700)),0)</f>
        <v>2</v>
      </c>
      <c r="F700" s="7">
        <f t="shared" si="271"/>
        <v>0</v>
      </c>
      <c r="G700" s="1">
        <f t="shared" si="272"/>
        <v>7344</v>
      </c>
      <c r="H700" s="2">
        <f t="shared" si="278"/>
        <v>0.53861386138613865</v>
      </c>
      <c r="I700" s="8"/>
      <c r="J700" s="2">
        <f t="shared" si="273"/>
        <v>0.76831683168316833</v>
      </c>
      <c r="K700" s="2">
        <f t="shared" si="274"/>
        <v>0.22970297029702971</v>
      </c>
      <c r="L700" s="2">
        <f t="shared" si="275"/>
        <v>0</v>
      </c>
      <c r="M700" s="2">
        <f t="shared" si="276"/>
        <v>1.9801980198019542E-3</v>
      </c>
      <c r="N700" s="55">
        <v>10476</v>
      </c>
      <c r="O700" s="55">
        <v>3132</v>
      </c>
      <c r="X700" s="55">
        <v>27</v>
      </c>
      <c r="Y700" s="55">
        <v>0</v>
      </c>
      <c r="Z700" s="55"/>
      <c r="AA700" s="55"/>
      <c r="AB700" s="55"/>
      <c r="AG700" t="str">
        <f t="shared" si="279"/>
        <v>Malden</v>
      </c>
      <c r="AH700" t="s">
        <v>1563</v>
      </c>
      <c r="AI700">
        <v>5</v>
      </c>
      <c r="AK700">
        <v>2</v>
      </c>
      <c r="AL700" s="95">
        <v>25</v>
      </c>
      <c r="AM700" s="97">
        <v>17</v>
      </c>
      <c r="AN700" s="97">
        <v>135</v>
      </c>
      <c r="AO700" s="100">
        <v>37875</v>
      </c>
      <c r="AP700" s="100">
        <f t="shared" si="280"/>
        <v>25017</v>
      </c>
      <c r="AQ700" t="s">
        <v>1943</v>
      </c>
      <c r="AR700">
        <f t="shared" si="277"/>
        <v>2537875</v>
      </c>
      <c r="AS700" s="1">
        <v>590</v>
      </c>
      <c r="AU700" s="1"/>
      <c r="AX700" s="124"/>
    </row>
    <row r="701" spans="1:50" ht="13" hidden="1" customHeight="1" outlineLevel="1">
      <c r="A701" s="56" t="s">
        <v>1613</v>
      </c>
      <c r="B701" s="9" t="s">
        <v>563</v>
      </c>
      <c r="C701" s="1">
        <f t="shared" si="270"/>
        <v>2554</v>
      </c>
      <c r="D701" s="7">
        <f>IF(N701&gt;0, RANK(N701,(N701:P701,Q701:AE701)),0)</f>
        <v>1</v>
      </c>
      <c r="E701" s="7">
        <f>IF(O701&gt;0,RANK(O701,(N701:P701,Q701:AE701)),0)</f>
        <v>2</v>
      </c>
      <c r="F701" s="7">
        <f t="shared" si="271"/>
        <v>0</v>
      </c>
      <c r="G701" s="1">
        <f t="shared" si="272"/>
        <v>242</v>
      </c>
      <c r="H701" s="2">
        <f t="shared" si="278"/>
        <v>9.4753328112764296E-2</v>
      </c>
      <c r="I701" s="8"/>
      <c r="J701" s="2">
        <f t="shared" si="273"/>
        <v>0.54737666405638219</v>
      </c>
      <c r="K701" s="2">
        <f t="shared" si="274"/>
        <v>0.45262333594361787</v>
      </c>
      <c r="L701" s="2">
        <f t="shared" si="275"/>
        <v>0</v>
      </c>
      <c r="M701" s="2">
        <f t="shared" si="276"/>
        <v>-5.5511151231257827E-17</v>
      </c>
      <c r="N701" s="55">
        <v>1398</v>
      </c>
      <c r="O701" s="55">
        <v>1156</v>
      </c>
      <c r="X701" s="55">
        <v>0</v>
      </c>
      <c r="Y701" s="55">
        <v>0</v>
      </c>
      <c r="Z701" s="55"/>
      <c r="AA701" s="55"/>
      <c r="AB701" s="55"/>
      <c r="AG701" t="str">
        <f t="shared" si="279"/>
        <v>Manchester-by-the-Sea</v>
      </c>
      <c r="AH701" t="s">
        <v>2492</v>
      </c>
      <c r="AI701">
        <v>6</v>
      </c>
      <c r="AK701">
        <v>2</v>
      </c>
      <c r="AL701" s="95">
        <v>25</v>
      </c>
      <c r="AM701" s="97">
        <v>9</v>
      </c>
      <c r="AN701" s="97">
        <v>83</v>
      </c>
      <c r="AO701" s="100">
        <v>37995</v>
      </c>
      <c r="AP701" s="100">
        <f t="shared" si="280"/>
        <v>25009</v>
      </c>
      <c r="AQ701" t="s">
        <v>298</v>
      </c>
      <c r="AR701">
        <f t="shared" si="277"/>
        <v>2537995</v>
      </c>
      <c r="AS701" s="1">
        <v>109</v>
      </c>
      <c r="AU701" s="1"/>
      <c r="AX701" s="124"/>
    </row>
    <row r="702" spans="1:50" ht="13" hidden="1" customHeight="1" outlineLevel="1">
      <c r="A702" s="56" t="s">
        <v>1263</v>
      </c>
      <c r="B702" s="9" t="s">
        <v>563</v>
      </c>
      <c r="C702" s="1">
        <f t="shared" si="270"/>
        <v>7879</v>
      </c>
      <c r="D702" s="7">
        <f>IF(N702&gt;0, RANK(N702,(N702:P702,Q702:AE702)),0)</f>
        <v>1</v>
      </c>
      <c r="E702" s="7">
        <f>IF(O702&gt;0,RANK(O702,(N702:P702,Q702:AE702)),0)</f>
        <v>2</v>
      </c>
      <c r="F702" s="7">
        <f t="shared" si="271"/>
        <v>0</v>
      </c>
      <c r="G702" s="1">
        <f t="shared" si="272"/>
        <v>187</v>
      </c>
      <c r="H702" s="2">
        <f t="shared" si="278"/>
        <v>2.3733976392943269E-2</v>
      </c>
      <c r="I702" s="8"/>
      <c r="J702" s="2">
        <f t="shared" si="273"/>
        <v>0.51186698819647158</v>
      </c>
      <c r="K702" s="2">
        <f t="shared" si="274"/>
        <v>0.48813301180352836</v>
      </c>
      <c r="L702" s="2">
        <f t="shared" si="275"/>
        <v>0</v>
      </c>
      <c r="M702" s="2">
        <f t="shared" si="276"/>
        <v>5.5511151231257827E-17</v>
      </c>
      <c r="N702" s="55">
        <v>4033</v>
      </c>
      <c r="O702" s="55">
        <v>3846</v>
      </c>
      <c r="X702" s="55">
        <v>0</v>
      </c>
      <c r="Y702" s="55">
        <v>0</v>
      </c>
      <c r="Z702" s="55"/>
      <c r="AA702" s="55"/>
      <c r="AB702" s="55"/>
      <c r="AG702" t="str">
        <f t="shared" si="279"/>
        <v>Mansfield</v>
      </c>
      <c r="AH702" t="s">
        <v>1983</v>
      </c>
      <c r="AI702">
        <v>4</v>
      </c>
      <c r="AK702">
        <v>2</v>
      </c>
      <c r="AL702" s="95">
        <v>25</v>
      </c>
      <c r="AM702" s="97">
        <v>5</v>
      </c>
      <c r="AN702" s="97">
        <v>50</v>
      </c>
      <c r="AO702" s="100">
        <v>38225</v>
      </c>
      <c r="AP702" s="100">
        <f t="shared" si="280"/>
        <v>25005</v>
      </c>
      <c r="AQ702" t="s">
        <v>298</v>
      </c>
      <c r="AR702">
        <f t="shared" si="277"/>
        <v>2538225</v>
      </c>
      <c r="AS702" s="1">
        <v>354</v>
      </c>
      <c r="AU702" s="1"/>
      <c r="AX702" s="124"/>
    </row>
    <row r="703" spans="1:50" ht="13" hidden="1" customHeight="1" outlineLevel="1">
      <c r="A703" s="56" t="s">
        <v>1715</v>
      </c>
      <c r="B703" s="9" t="s">
        <v>563</v>
      </c>
      <c r="C703" s="1">
        <f t="shared" si="270"/>
        <v>9400</v>
      </c>
      <c r="D703" s="7">
        <f>IF(N703&gt;0, RANK(N703,(N703:P703,Q703:AE703)),0)</f>
        <v>1</v>
      </c>
      <c r="E703" s="7">
        <f>IF(O703&gt;0,RANK(O703,(N703:P703,Q703:AE703)),0)</f>
        <v>2</v>
      </c>
      <c r="F703" s="7">
        <f t="shared" si="271"/>
        <v>0</v>
      </c>
      <c r="G703" s="1">
        <f t="shared" si="272"/>
        <v>1795</v>
      </c>
      <c r="H703" s="2">
        <f t="shared" si="278"/>
        <v>0.19095744680851065</v>
      </c>
      <c r="I703" s="8"/>
      <c r="J703" s="2">
        <f t="shared" si="273"/>
        <v>0.59521276595744677</v>
      </c>
      <c r="K703" s="2">
        <f t="shared" si="274"/>
        <v>0.40425531914893614</v>
      </c>
      <c r="L703" s="2">
        <f t="shared" si="275"/>
        <v>0</v>
      </c>
      <c r="M703" s="2">
        <f t="shared" si="276"/>
        <v>5.3191489361709143E-4</v>
      </c>
      <c r="N703" s="55">
        <v>5595</v>
      </c>
      <c r="O703" s="55">
        <v>3800</v>
      </c>
      <c r="X703" s="55">
        <v>5</v>
      </c>
      <c r="Y703" s="55">
        <v>0</v>
      </c>
      <c r="Z703" s="55"/>
      <c r="AA703" s="55"/>
      <c r="AB703" s="55"/>
      <c r="AG703" t="str">
        <f t="shared" si="279"/>
        <v>Marblehead</v>
      </c>
      <c r="AH703" t="s">
        <v>2492</v>
      </c>
      <c r="AI703">
        <v>6</v>
      </c>
      <c r="AK703">
        <v>2</v>
      </c>
      <c r="AL703" s="95">
        <v>25</v>
      </c>
      <c r="AM703" s="97">
        <v>9</v>
      </c>
      <c r="AN703" s="97">
        <v>85</v>
      </c>
      <c r="AO703" s="100">
        <v>38400</v>
      </c>
      <c r="AP703" s="100">
        <f t="shared" si="280"/>
        <v>25009</v>
      </c>
      <c r="AQ703" t="s">
        <v>298</v>
      </c>
      <c r="AR703">
        <f t="shared" si="277"/>
        <v>2538400</v>
      </c>
      <c r="AS703" s="1">
        <v>420</v>
      </c>
      <c r="AU703" s="1"/>
      <c r="AX703" s="124"/>
    </row>
    <row r="704" spans="1:50" ht="13" hidden="1" customHeight="1" outlineLevel="1">
      <c r="A704" s="56" t="s">
        <v>2300</v>
      </c>
      <c r="B704" s="9" t="s">
        <v>563</v>
      </c>
      <c r="C704" s="1">
        <f t="shared" si="270"/>
        <v>2264</v>
      </c>
      <c r="D704" s="7">
        <f>IF(N704&gt;0, RANK(N704,(N704:P704,Q704:AE704)),0)</f>
        <v>1</v>
      </c>
      <c r="E704" s="7">
        <f>IF(O704&gt;0,RANK(O704,(N704:P704,Q704:AE704)),0)</f>
        <v>2</v>
      </c>
      <c r="F704" s="7">
        <f t="shared" si="271"/>
        <v>0</v>
      </c>
      <c r="G704" s="1">
        <f t="shared" si="272"/>
        <v>108</v>
      </c>
      <c r="H704" s="2">
        <f t="shared" si="278"/>
        <v>4.7703180212014133E-2</v>
      </c>
      <c r="I704" s="8"/>
      <c r="J704" s="2">
        <f t="shared" si="273"/>
        <v>0.52340989399293292</v>
      </c>
      <c r="K704" s="2">
        <f t="shared" si="274"/>
        <v>0.47570671378091872</v>
      </c>
      <c r="L704" s="2">
        <f t="shared" si="275"/>
        <v>0</v>
      </c>
      <c r="M704" s="2">
        <f t="shared" si="276"/>
        <v>8.8339222614836066E-4</v>
      </c>
      <c r="N704" s="55">
        <v>1185</v>
      </c>
      <c r="O704" s="55">
        <v>1077</v>
      </c>
      <c r="X704" s="55">
        <v>2</v>
      </c>
      <c r="Y704" s="55">
        <v>0</v>
      </c>
      <c r="Z704" s="55"/>
      <c r="AA704" s="55"/>
      <c r="AB704" s="55"/>
      <c r="AG704" t="str">
        <f t="shared" si="279"/>
        <v>Marion</v>
      </c>
      <c r="AH704" t="s">
        <v>534</v>
      </c>
      <c r="AI704">
        <v>9</v>
      </c>
      <c r="AK704">
        <v>2</v>
      </c>
      <c r="AL704" s="95">
        <v>25</v>
      </c>
      <c r="AM704" s="97">
        <v>23</v>
      </c>
      <c r="AN704" s="97">
        <v>70</v>
      </c>
      <c r="AO704" s="100">
        <v>38540</v>
      </c>
      <c r="AP704" s="100">
        <f t="shared" si="280"/>
        <v>25023</v>
      </c>
      <c r="AQ704" t="s">
        <v>298</v>
      </c>
      <c r="AR704">
        <f t="shared" si="277"/>
        <v>2538540</v>
      </c>
      <c r="AS704" s="1">
        <v>64</v>
      </c>
      <c r="AU704" s="1"/>
      <c r="AX704" s="124"/>
    </row>
    <row r="705" spans="1:50" ht="13" hidden="1" customHeight="1" outlineLevel="1">
      <c r="A705" s="56" t="s">
        <v>379</v>
      </c>
      <c r="B705" s="9" t="s">
        <v>563</v>
      </c>
      <c r="C705" s="1">
        <f t="shared" si="270"/>
        <v>11272</v>
      </c>
      <c r="D705" s="7">
        <f>IF(N705&gt;0, RANK(N705,(N705:P705,Q705:AE705)),0)</f>
        <v>1</v>
      </c>
      <c r="E705" s="7">
        <f>IF(O705&gt;0,RANK(O705,(N705:P705,Q705:AE705)),0)</f>
        <v>2</v>
      </c>
      <c r="F705" s="7">
        <f t="shared" si="271"/>
        <v>0</v>
      </c>
      <c r="G705" s="1">
        <f t="shared" si="272"/>
        <v>1760</v>
      </c>
      <c r="H705" s="2">
        <f t="shared" si="278"/>
        <v>0.15613910574875797</v>
      </c>
      <c r="I705" s="8"/>
      <c r="J705" s="2">
        <f t="shared" si="273"/>
        <v>0.57771469127040453</v>
      </c>
      <c r="K705" s="2">
        <f t="shared" si="274"/>
        <v>0.42157558552164653</v>
      </c>
      <c r="L705" s="2">
        <f t="shared" si="275"/>
        <v>0</v>
      </c>
      <c r="M705" s="2">
        <f t="shared" si="276"/>
        <v>7.0972320794893129E-4</v>
      </c>
      <c r="N705" s="55">
        <v>6512</v>
      </c>
      <c r="O705" s="55">
        <v>4752</v>
      </c>
      <c r="X705" s="55">
        <v>8</v>
      </c>
      <c r="Y705" s="55">
        <v>0</v>
      </c>
      <c r="Z705" s="55"/>
      <c r="AA705" s="55"/>
      <c r="AB705" s="55"/>
      <c r="AG705" t="str">
        <f t="shared" si="279"/>
        <v>Marlborough</v>
      </c>
      <c r="AH705" t="s">
        <v>1563</v>
      </c>
      <c r="AI705">
        <v>3</v>
      </c>
      <c r="AK705">
        <v>2</v>
      </c>
      <c r="AL705" s="95">
        <v>25</v>
      </c>
      <c r="AM705" s="97">
        <v>17</v>
      </c>
      <c r="AN705" s="97">
        <v>140</v>
      </c>
      <c r="AO705" s="100">
        <v>38715</v>
      </c>
      <c r="AP705" s="100">
        <f t="shared" si="280"/>
        <v>25017</v>
      </c>
      <c r="AQ705" t="s">
        <v>1943</v>
      </c>
      <c r="AR705">
        <f t="shared" si="277"/>
        <v>2538715</v>
      </c>
      <c r="AS705" s="1">
        <v>401</v>
      </c>
      <c r="AU705" s="1"/>
      <c r="AX705" s="124"/>
    </row>
    <row r="706" spans="1:50" ht="13" hidden="1" customHeight="1" outlineLevel="1">
      <c r="A706" s="56" t="s">
        <v>1710</v>
      </c>
      <c r="B706" s="9" t="s">
        <v>563</v>
      </c>
      <c r="C706" s="1">
        <f t="shared" si="270"/>
        <v>10728</v>
      </c>
      <c r="D706" s="7">
        <f>IF(N706&gt;0, RANK(N706,(N706:P706,Q706:AE706)),0)</f>
        <v>2</v>
      </c>
      <c r="E706" s="7">
        <f>IF(O706&gt;0,RANK(O706,(N706:P706,Q706:AE706)),0)</f>
        <v>1</v>
      </c>
      <c r="F706" s="7">
        <f t="shared" si="271"/>
        <v>0</v>
      </c>
      <c r="G706" s="1">
        <f t="shared" si="272"/>
        <v>159</v>
      </c>
      <c r="H706" s="2">
        <f t="shared" si="278"/>
        <v>1.4821029082774049E-2</v>
      </c>
      <c r="I706" s="8"/>
      <c r="J706" s="2">
        <f t="shared" si="273"/>
        <v>0.49198359433258765</v>
      </c>
      <c r="K706" s="2">
        <f t="shared" si="274"/>
        <v>0.5068046234153617</v>
      </c>
      <c r="L706" s="2">
        <f t="shared" si="275"/>
        <v>0</v>
      </c>
      <c r="M706" s="2">
        <f t="shared" si="276"/>
        <v>1.2117822520506527E-3</v>
      </c>
      <c r="N706" s="55">
        <v>5278</v>
      </c>
      <c r="O706" s="55">
        <v>5437</v>
      </c>
      <c r="X706" s="55">
        <v>13</v>
      </c>
      <c r="Y706" s="55">
        <v>0</v>
      </c>
      <c r="Z706" s="55"/>
      <c r="AA706" s="55"/>
      <c r="AB706" s="55"/>
      <c r="AG706" t="str">
        <f t="shared" si="279"/>
        <v>Marshfield</v>
      </c>
      <c r="AH706" t="s">
        <v>534</v>
      </c>
      <c r="AI706">
        <v>9</v>
      </c>
      <c r="AK706">
        <v>2</v>
      </c>
      <c r="AL706" s="95">
        <v>25</v>
      </c>
      <c r="AM706" s="97">
        <v>23</v>
      </c>
      <c r="AN706" s="97">
        <v>75</v>
      </c>
      <c r="AO706" s="100">
        <v>38855</v>
      </c>
      <c r="AP706" s="100">
        <f t="shared" si="280"/>
        <v>25023</v>
      </c>
      <c r="AQ706" t="s">
        <v>298</v>
      </c>
      <c r="AR706">
        <f t="shared" si="277"/>
        <v>2538855</v>
      </c>
      <c r="AS706" s="1">
        <v>417</v>
      </c>
      <c r="AU706" s="1"/>
      <c r="AX706" s="124"/>
    </row>
    <row r="707" spans="1:50" ht="13" hidden="1" customHeight="1" outlineLevel="1">
      <c r="A707" s="56" t="s">
        <v>1360</v>
      </c>
      <c r="B707" s="9" t="s">
        <v>563</v>
      </c>
      <c r="C707" s="1">
        <f t="shared" si="270"/>
        <v>5868</v>
      </c>
      <c r="D707" s="7">
        <f>IF(N707&gt;0, RANK(N707,(N707:P707,Q707:AE707)),0)</f>
        <v>1</v>
      </c>
      <c r="E707" s="7">
        <f>IF(O707&gt;0,RANK(O707,(N707:P707,Q707:AE707)),0)</f>
        <v>2</v>
      </c>
      <c r="F707" s="7">
        <f t="shared" si="271"/>
        <v>0</v>
      </c>
      <c r="G707" s="1">
        <f t="shared" si="272"/>
        <v>78</v>
      </c>
      <c r="H707" s="2">
        <f t="shared" si="278"/>
        <v>1.3292433537832311E-2</v>
      </c>
      <c r="I707" s="8"/>
      <c r="J707" s="2">
        <f t="shared" si="273"/>
        <v>0.50630538513974099</v>
      </c>
      <c r="K707" s="2">
        <f t="shared" si="274"/>
        <v>0.49301295160190867</v>
      </c>
      <c r="L707" s="2">
        <f t="shared" si="275"/>
        <v>0</v>
      </c>
      <c r="M707" s="2">
        <f t="shared" si="276"/>
        <v>6.8166325835034014E-4</v>
      </c>
      <c r="N707" s="55">
        <v>2971</v>
      </c>
      <c r="O707" s="55">
        <v>2893</v>
      </c>
      <c r="X707" s="55">
        <v>4</v>
      </c>
      <c r="Y707" s="55">
        <v>0</v>
      </c>
      <c r="Z707" s="55"/>
      <c r="AA707" s="55"/>
      <c r="AB707" s="55"/>
      <c r="AG707" t="str">
        <f t="shared" si="279"/>
        <v>Mashpee</v>
      </c>
      <c r="AH707" t="s">
        <v>42</v>
      </c>
      <c r="AI707">
        <v>9</v>
      </c>
      <c r="AK707">
        <v>2</v>
      </c>
      <c r="AL707" s="95">
        <v>25</v>
      </c>
      <c r="AM707" s="97">
        <v>1</v>
      </c>
      <c r="AN707" s="97">
        <v>45</v>
      </c>
      <c r="AO707" s="100">
        <v>39100</v>
      </c>
      <c r="AP707" s="100">
        <f t="shared" si="280"/>
        <v>25001</v>
      </c>
      <c r="AQ707" t="s">
        <v>298</v>
      </c>
      <c r="AR707">
        <f t="shared" si="277"/>
        <v>2539100</v>
      </c>
      <c r="AS707" s="1">
        <v>167</v>
      </c>
      <c r="AU707" s="1"/>
      <c r="AX707" s="124"/>
    </row>
    <row r="708" spans="1:50" ht="13" hidden="1" customHeight="1" outlineLevel="1">
      <c r="A708" s="56" t="s">
        <v>2174</v>
      </c>
      <c r="B708" s="9" t="s">
        <v>563</v>
      </c>
      <c r="C708" s="1">
        <f t="shared" si="270"/>
        <v>2888</v>
      </c>
      <c r="D708" s="7">
        <f>IF(N708&gt;0, RANK(N708,(N708:P708,Q708:AE708)),0)</f>
        <v>1</v>
      </c>
      <c r="E708" s="7">
        <f>IF(O708&gt;0,RANK(O708,(N708:P708,Q708:AE708)),0)</f>
        <v>2</v>
      </c>
      <c r="F708" s="7">
        <f t="shared" si="271"/>
        <v>0</v>
      </c>
      <c r="G708" s="1">
        <f t="shared" si="272"/>
        <v>314</v>
      </c>
      <c r="H708" s="2">
        <f t="shared" si="278"/>
        <v>0.10872576177285319</v>
      </c>
      <c r="I708" s="8"/>
      <c r="J708" s="2">
        <f t="shared" si="273"/>
        <v>0.554016620498615</v>
      </c>
      <c r="K708" s="2">
        <f t="shared" si="274"/>
        <v>0.4452908587257618</v>
      </c>
      <c r="L708" s="2">
        <f t="shared" si="275"/>
        <v>0</v>
      </c>
      <c r="M708" s="2">
        <f t="shared" si="276"/>
        <v>6.9252077562320657E-4</v>
      </c>
      <c r="N708" s="55">
        <v>1600</v>
      </c>
      <c r="O708" s="55">
        <v>1286</v>
      </c>
      <c r="X708" s="55">
        <v>2</v>
      </c>
      <c r="Y708" s="55">
        <v>0</v>
      </c>
      <c r="Z708" s="55"/>
      <c r="AA708" s="55"/>
      <c r="AB708" s="55"/>
      <c r="AG708" t="str">
        <f t="shared" si="279"/>
        <v>Mattapoisett</v>
      </c>
      <c r="AH708" t="s">
        <v>534</v>
      </c>
      <c r="AI708">
        <v>9</v>
      </c>
      <c r="AK708">
        <v>2</v>
      </c>
      <c r="AL708" s="95">
        <v>25</v>
      </c>
      <c r="AM708" s="97">
        <v>23</v>
      </c>
      <c r="AN708" s="97">
        <v>80</v>
      </c>
      <c r="AO708" s="100">
        <v>39450</v>
      </c>
      <c r="AP708" s="100">
        <f t="shared" si="280"/>
        <v>25023</v>
      </c>
      <c r="AQ708" t="s">
        <v>298</v>
      </c>
      <c r="AR708">
        <f t="shared" si="277"/>
        <v>2539450</v>
      </c>
      <c r="AS708" s="1">
        <v>137</v>
      </c>
      <c r="AU708" s="1"/>
      <c r="AX708" s="124"/>
    </row>
    <row r="709" spans="1:50" ht="13" hidden="1" customHeight="1" outlineLevel="1">
      <c r="A709" s="56" t="s">
        <v>830</v>
      </c>
      <c r="B709" s="9" t="s">
        <v>563</v>
      </c>
      <c r="C709" s="1">
        <f t="shared" si="270"/>
        <v>4175</v>
      </c>
      <c r="D709" s="7">
        <f>IF(N709&gt;0, RANK(N709,(N709:P709,Q709:AE709)),0)</f>
        <v>1</v>
      </c>
      <c r="E709" s="7">
        <f>IF(O709&gt;0,RANK(O709,(N709:P709,Q709:AE709)),0)</f>
        <v>2</v>
      </c>
      <c r="F709" s="7">
        <f t="shared" si="271"/>
        <v>0</v>
      </c>
      <c r="G709" s="1">
        <f t="shared" si="272"/>
        <v>1259</v>
      </c>
      <c r="H709" s="2">
        <f t="shared" si="278"/>
        <v>0.3015568862275449</v>
      </c>
      <c r="I709" s="8"/>
      <c r="J709" s="2">
        <f t="shared" si="273"/>
        <v>0.65005988023952099</v>
      </c>
      <c r="K709" s="2">
        <f t="shared" si="274"/>
        <v>0.34850299401197604</v>
      </c>
      <c r="L709" s="2">
        <f t="shared" si="275"/>
        <v>0</v>
      </c>
      <c r="M709" s="2">
        <f t="shared" si="276"/>
        <v>1.4371257485029654E-3</v>
      </c>
      <c r="N709" s="55">
        <v>2714</v>
      </c>
      <c r="O709" s="55">
        <v>1455</v>
      </c>
      <c r="X709" s="55">
        <v>6</v>
      </c>
      <c r="Y709" s="55">
        <v>0</v>
      </c>
      <c r="Z709" s="55"/>
      <c r="AA709" s="55"/>
      <c r="AB709" s="55"/>
      <c r="AG709" t="str">
        <f t="shared" si="279"/>
        <v>Maynard</v>
      </c>
      <c r="AH709" t="s">
        <v>1563</v>
      </c>
      <c r="AI709">
        <v>3</v>
      </c>
      <c r="AK709">
        <v>2</v>
      </c>
      <c r="AL709" s="95">
        <v>25</v>
      </c>
      <c r="AM709" s="97">
        <v>17</v>
      </c>
      <c r="AN709" s="97">
        <v>145</v>
      </c>
      <c r="AO709" s="100">
        <v>39625</v>
      </c>
      <c r="AP709" s="100">
        <f t="shared" si="280"/>
        <v>25017</v>
      </c>
      <c r="AQ709" t="s">
        <v>298</v>
      </c>
      <c r="AR709">
        <f t="shared" si="277"/>
        <v>2539625</v>
      </c>
      <c r="AS709" s="1">
        <v>140</v>
      </c>
      <c r="AU709" s="1"/>
      <c r="AX709" s="124"/>
    </row>
    <row r="710" spans="1:50" ht="13" hidden="1" customHeight="1" outlineLevel="1">
      <c r="A710" s="56" t="s">
        <v>936</v>
      </c>
      <c r="B710" s="9" t="s">
        <v>563</v>
      </c>
      <c r="C710" s="1">
        <f t="shared" si="270"/>
        <v>5292</v>
      </c>
      <c r="D710" s="7">
        <f>IF(N710&gt;0, RANK(N710,(N710:P710,Q710:AE710)),0)</f>
        <v>2</v>
      </c>
      <c r="E710" s="7">
        <f>IF(O710&gt;0,RANK(O710,(N710:P710,Q710:AE710)),0)</f>
        <v>1</v>
      </c>
      <c r="F710" s="7">
        <f t="shared" si="271"/>
        <v>0</v>
      </c>
      <c r="G710" s="1">
        <f t="shared" si="272"/>
        <v>183</v>
      </c>
      <c r="H710" s="2">
        <f t="shared" si="278"/>
        <v>3.4580498866213151E-2</v>
      </c>
      <c r="I710" s="8"/>
      <c r="J710" s="2">
        <f t="shared" si="273"/>
        <v>0.48242630385487528</v>
      </c>
      <c r="K710" s="2">
        <f t="shared" si="274"/>
        <v>0.51700680272108845</v>
      </c>
      <c r="L710" s="2">
        <f t="shared" si="275"/>
        <v>0</v>
      </c>
      <c r="M710" s="2">
        <f t="shared" si="276"/>
        <v>5.668934240362633E-4</v>
      </c>
      <c r="N710" s="55">
        <v>2553</v>
      </c>
      <c r="O710" s="55">
        <v>2736</v>
      </c>
      <c r="X710" s="55">
        <v>3</v>
      </c>
      <c r="Y710" s="55">
        <v>0</v>
      </c>
      <c r="Z710" s="55"/>
      <c r="AA710" s="55"/>
      <c r="AB710" s="55"/>
      <c r="AG710" t="str">
        <f t="shared" si="279"/>
        <v>Medfield</v>
      </c>
      <c r="AH710" t="s">
        <v>2318</v>
      </c>
      <c r="AI710">
        <v>4</v>
      </c>
      <c r="AK710">
        <v>2</v>
      </c>
      <c r="AL710" s="95">
        <v>25</v>
      </c>
      <c r="AM710" s="97">
        <v>21</v>
      </c>
      <c r="AN710" s="97">
        <v>60</v>
      </c>
      <c r="AO710" s="100">
        <v>39765</v>
      </c>
      <c r="AP710" s="100">
        <f t="shared" si="280"/>
        <v>25021</v>
      </c>
      <c r="AQ710" t="s">
        <v>298</v>
      </c>
      <c r="AR710">
        <f t="shared" si="277"/>
        <v>2539765</v>
      </c>
      <c r="AS710" s="1">
        <v>230</v>
      </c>
      <c r="AU710" s="1"/>
      <c r="AX710" s="124"/>
    </row>
    <row r="711" spans="1:50" ht="13" hidden="1" customHeight="1" outlineLevel="1">
      <c r="A711" s="56" t="s">
        <v>344</v>
      </c>
      <c r="B711" s="9" t="s">
        <v>563</v>
      </c>
      <c r="C711" s="1">
        <f t="shared" si="270"/>
        <v>18826</v>
      </c>
      <c r="D711" s="7">
        <f>IF(N711&gt;0, RANK(N711,(N711:P711,Q711:AE711)),0)</f>
        <v>1</v>
      </c>
      <c r="E711" s="7">
        <f>IF(O711&gt;0,RANK(O711,(N711:P711,Q711:AE711)),0)</f>
        <v>2</v>
      </c>
      <c r="F711" s="7">
        <f t="shared" si="271"/>
        <v>0</v>
      </c>
      <c r="G711" s="1">
        <f t="shared" si="272"/>
        <v>9155</v>
      </c>
      <c r="H711" s="2">
        <f t="shared" si="278"/>
        <v>0.48629554870923192</v>
      </c>
      <c r="I711" s="8"/>
      <c r="J711" s="2">
        <f t="shared" si="273"/>
        <v>0.74221820886008716</v>
      </c>
      <c r="K711" s="2">
        <f t="shared" si="274"/>
        <v>0.25592266015085519</v>
      </c>
      <c r="L711" s="2">
        <f t="shared" si="275"/>
        <v>0</v>
      </c>
      <c r="M711" s="2">
        <f t="shared" si="276"/>
        <v>1.8591309890576557E-3</v>
      </c>
      <c r="N711" s="55">
        <v>13973</v>
      </c>
      <c r="O711" s="55">
        <v>4818</v>
      </c>
      <c r="X711" s="55">
        <v>35</v>
      </c>
      <c r="Y711" s="55">
        <v>0</v>
      </c>
      <c r="Z711" s="55"/>
      <c r="AA711" s="55"/>
      <c r="AB711" s="55"/>
      <c r="AG711" t="str">
        <f t="shared" si="279"/>
        <v>Medford</v>
      </c>
      <c r="AH711" t="s">
        <v>1563</v>
      </c>
      <c r="AI711">
        <v>5</v>
      </c>
      <c r="AK711">
        <v>2</v>
      </c>
      <c r="AL711" s="95">
        <v>25</v>
      </c>
      <c r="AM711" s="97">
        <v>17</v>
      </c>
      <c r="AN711" s="97">
        <v>150</v>
      </c>
      <c r="AO711" s="100">
        <v>39835</v>
      </c>
      <c r="AP711" s="100">
        <f t="shared" si="280"/>
        <v>25017</v>
      </c>
      <c r="AQ711" t="s">
        <v>1943</v>
      </c>
      <c r="AR711">
        <f t="shared" si="277"/>
        <v>2539835</v>
      </c>
      <c r="AS711" s="1">
        <v>726</v>
      </c>
      <c r="AU711" s="1"/>
      <c r="AX711" s="124"/>
    </row>
    <row r="712" spans="1:50" ht="13" hidden="1" customHeight="1" outlineLevel="1">
      <c r="A712" s="56" t="s">
        <v>906</v>
      </c>
      <c r="B712" s="9" t="s">
        <v>563</v>
      </c>
      <c r="C712" s="1">
        <f t="shared" si="270"/>
        <v>5058</v>
      </c>
      <c r="D712" s="7">
        <f>IF(N712&gt;0, RANK(N712,(N712:P712,Q712:AE712)),0)</f>
        <v>2</v>
      </c>
      <c r="E712" s="7">
        <f>IF(O712&gt;0,RANK(O712,(N712:P712,Q712:AE712)),0)</f>
        <v>1</v>
      </c>
      <c r="F712" s="7">
        <f t="shared" si="271"/>
        <v>0</v>
      </c>
      <c r="G712" s="1">
        <f t="shared" si="272"/>
        <v>70</v>
      </c>
      <c r="H712" s="2">
        <f t="shared" si="278"/>
        <v>1.383946223803875E-2</v>
      </c>
      <c r="I712" s="8"/>
      <c r="J712" s="2">
        <f t="shared" si="273"/>
        <v>0.49248714907077895</v>
      </c>
      <c r="K712" s="2">
        <f t="shared" si="274"/>
        <v>0.50632661130881773</v>
      </c>
      <c r="L712" s="2">
        <f t="shared" si="275"/>
        <v>0</v>
      </c>
      <c r="M712" s="2">
        <f t="shared" si="276"/>
        <v>1.1862396204033177E-3</v>
      </c>
      <c r="N712" s="55">
        <v>2491</v>
      </c>
      <c r="O712" s="55">
        <v>2561</v>
      </c>
      <c r="X712" s="55">
        <v>6</v>
      </c>
      <c r="Y712" s="55">
        <v>0</v>
      </c>
      <c r="Z712" s="55"/>
      <c r="AA712" s="55"/>
      <c r="AB712" s="55"/>
      <c r="AG712" t="str">
        <f t="shared" si="279"/>
        <v>Medway</v>
      </c>
      <c r="AH712" t="s">
        <v>2318</v>
      </c>
      <c r="AI712">
        <v>4</v>
      </c>
      <c r="AK712">
        <v>2</v>
      </c>
      <c r="AL712" s="95">
        <v>25</v>
      </c>
      <c r="AM712" s="97">
        <v>21</v>
      </c>
      <c r="AN712" s="97">
        <v>65</v>
      </c>
      <c r="AO712" s="100">
        <v>39975</v>
      </c>
      <c r="AP712" s="100">
        <f t="shared" si="280"/>
        <v>25021</v>
      </c>
      <c r="AQ712" t="s">
        <v>298</v>
      </c>
      <c r="AR712">
        <f t="shared" si="277"/>
        <v>2539975</v>
      </c>
      <c r="AS712" s="1">
        <v>175</v>
      </c>
      <c r="AU712" s="1"/>
      <c r="AX712" s="124"/>
    </row>
    <row r="713" spans="1:50" ht="13" hidden="1" customHeight="1" outlineLevel="1">
      <c r="A713" s="56" t="s">
        <v>274</v>
      </c>
      <c r="B713" s="9" t="s">
        <v>563</v>
      </c>
      <c r="C713" s="1">
        <f t="shared" si="270"/>
        <v>11403</v>
      </c>
      <c r="D713" s="7">
        <f>IF(N713&gt;0, RANK(N713,(N713:P713,Q713:AE713)),0)</f>
        <v>1</v>
      </c>
      <c r="E713" s="7">
        <f>IF(O713&gt;0,RANK(O713,(N713:P713,Q713:AE713)),0)</f>
        <v>2</v>
      </c>
      <c r="F713" s="7">
        <f t="shared" si="271"/>
        <v>0</v>
      </c>
      <c r="G713" s="1">
        <f t="shared" si="272"/>
        <v>3852</v>
      </c>
      <c r="H713" s="2">
        <f t="shared" si="278"/>
        <v>0.33780584056827151</v>
      </c>
      <c r="I713" s="8"/>
      <c r="J713" s="2">
        <f t="shared" si="273"/>
        <v>0.66815750241164606</v>
      </c>
      <c r="K713" s="2">
        <f t="shared" si="274"/>
        <v>0.33035166184337456</v>
      </c>
      <c r="L713" s="2">
        <f t="shared" si="275"/>
        <v>0</v>
      </c>
      <c r="M713" s="2">
        <f t="shared" si="276"/>
        <v>1.4908357449793797E-3</v>
      </c>
      <c r="N713" s="55">
        <v>7619</v>
      </c>
      <c r="O713" s="55">
        <v>3767</v>
      </c>
      <c r="X713" s="55">
        <v>17</v>
      </c>
      <c r="Y713" s="55">
        <v>0</v>
      </c>
      <c r="Z713" s="55"/>
      <c r="AA713" s="55"/>
      <c r="AB713" s="55"/>
      <c r="AG713" t="str">
        <f t="shared" si="279"/>
        <v>Melrose</v>
      </c>
      <c r="AH713" t="s">
        <v>1563</v>
      </c>
      <c r="AI713">
        <v>5</v>
      </c>
      <c r="AK713">
        <v>2</v>
      </c>
      <c r="AL713" s="95">
        <v>25</v>
      </c>
      <c r="AM713" s="97">
        <v>17</v>
      </c>
      <c r="AN713" s="97">
        <v>155</v>
      </c>
      <c r="AO713" s="100">
        <v>40115</v>
      </c>
      <c r="AP713" s="100">
        <f t="shared" si="280"/>
        <v>25017</v>
      </c>
      <c r="AQ713" t="s">
        <v>1943</v>
      </c>
      <c r="AR713">
        <f t="shared" si="277"/>
        <v>2540115</v>
      </c>
      <c r="AS713" s="1">
        <v>429</v>
      </c>
      <c r="AU713" s="1"/>
      <c r="AX713" s="124"/>
    </row>
    <row r="714" spans="1:50" ht="13" hidden="1" customHeight="1" outlineLevel="1">
      <c r="A714" s="56" t="s">
        <v>2453</v>
      </c>
      <c r="B714" s="9" t="s">
        <v>563</v>
      </c>
      <c r="C714" s="1">
        <f t="shared" si="270"/>
        <v>2367</v>
      </c>
      <c r="D714" s="7">
        <f>IF(N714&gt;0, RANK(N714,(N714:P714,Q714:AE714)),0)</f>
        <v>2</v>
      </c>
      <c r="E714" s="7">
        <f>IF(O714&gt;0,RANK(O714,(N714:P714,Q714:AE714)),0)</f>
        <v>1</v>
      </c>
      <c r="F714" s="7">
        <f t="shared" si="271"/>
        <v>0</v>
      </c>
      <c r="G714" s="1">
        <f t="shared" si="272"/>
        <v>277</v>
      </c>
      <c r="H714" s="2">
        <f t="shared" si="278"/>
        <v>0.11702577101816646</v>
      </c>
      <c r="I714" s="8"/>
      <c r="J714" s="2">
        <f t="shared" si="273"/>
        <v>0.44106463878326996</v>
      </c>
      <c r="K714" s="2">
        <f t="shared" si="274"/>
        <v>0.55809040980143643</v>
      </c>
      <c r="L714" s="2">
        <f t="shared" si="275"/>
        <v>0</v>
      </c>
      <c r="M714" s="2">
        <f t="shared" si="276"/>
        <v>8.449514152936155E-4</v>
      </c>
      <c r="N714" s="55">
        <v>1044</v>
      </c>
      <c r="O714" s="55">
        <v>1321</v>
      </c>
      <c r="X714" s="55">
        <v>2</v>
      </c>
      <c r="Y714" s="55">
        <v>0</v>
      </c>
      <c r="Z714" s="55"/>
      <c r="AA714" s="55"/>
      <c r="AB714" s="55"/>
      <c r="AG714" t="str">
        <f t="shared" si="279"/>
        <v>Mendon</v>
      </c>
      <c r="AH714" s="9" t="s">
        <v>964</v>
      </c>
      <c r="AI714">
        <v>2</v>
      </c>
      <c r="AK714">
        <v>2</v>
      </c>
      <c r="AL714" s="95">
        <v>25</v>
      </c>
      <c r="AM714" s="97">
        <v>27</v>
      </c>
      <c r="AN714" s="97">
        <v>135</v>
      </c>
      <c r="AO714" s="100">
        <v>40255</v>
      </c>
      <c r="AP714" s="100">
        <f t="shared" si="280"/>
        <v>25027</v>
      </c>
      <c r="AQ714" t="s">
        <v>298</v>
      </c>
      <c r="AR714">
        <f t="shared" si="277"/>
        <v>2540255</v>
      </c>
      <c r="AS714" s="1">
        <v>116</v>
      </c>
      <c r="AU714" s="1"/>
      <c r="AX714" s="124"/>
    </row>
    <row r="715" spans="1:50" ht="13" hidden="1" customHeight="1" outlineLevel="1">
      <c r="A715" s="56" t="s">
        <v>1343</v>
      </c>
      <c r="B715" s="9" t="s">
        <v>563</v>
      </c>
      <c r="C715" s="1">
        <f t="shared" si="270"/>
        <v>2534</v>
      </c>
      <c r="D715" s="7">
        <f>IF(N715&gt;0, RANK(N715,(N715:P715,Q715:AE715)),0)</f>
        <v>1</v>
      </c>
      <c r="E715" s="7">
        <f>IF(O715&gt;0,RANK(O715,(N715:P715,Q715:AE715)),0)</f>
        <v>2</v>
      </c>
      <c r="F715" s="7">
        <f t="shared" si="271"/>
        <v>0</v>
      </c>
      <c r="G715" s="1">
        <f t="shared" si="272"/>
        <v>191</v>
      </c>
      <c r="H715" s="2">
        <f t="shared" si="278"/>
        <v>7.5374901341752176E-2</v>
      </c>
      <c r="I715" s="8"/>
      <c r="J715" s="2">
        <f t="shared" si="273"/>
        <v>0.53709550118389893</v>
      </c>
      <c r="K715" s="2">
        <f t="shared" si="274"/>
        <v>0.46172059984214681</v>
      </c>
      <c r="L715" s="2">
        <f t="shared" si="275"/>
        <v>0</v>
      </c>
      <c r="M715" s="2">
        <f t="shared" si="276"/>
        <v>1.1838989739542671E-3</v>
      </c>
      <c r="N715" s="55">
        <v>1361</v>
      </c>
      <c r="O715" s="55">
        <v>1170</v>
      </c>
      <c r="X715" s="55">
        <v>3</v>
      </c>
      <c r="Y715" s="55">
        <v>0</v>
      </c>
      <c r="Z715" s="55"/>
      <c r="AA715" s="55"/>
      <c r="AB715" s="55"/>
      <c r="AG715" t="str">
        <f t="shared" si="279"/>
        <v>Merrimac</v>
      </c>
      <c r="AH715" t="s">
        <v>2492</v>
      </c>
      <c r="AI715">
        <v>6</v>
      </c>
      <c r="AK715">
        <v>2</v>
      </c>
      <c r="AL715" s="95">
        <v>25</v>
      </c>
      <c r="AM715" s="97">
        <v>9</v>
      </c>
      <c r="AN715" s="97">
        <v>90</v>
      </c>
      <c r="AO715" s="100">
        <v>40430</v>
      </c>
      <c r="AP715" s="100">
        <f t="shared" si="280"/>
        <v>25009</v>
      </c>
      <c r="AQ715" t="s">
        <v>298</v>
      </c>
      <c r="AR715">
        <f t="shared" si="277"/>
        <v>2540430</v>
      </c>
      <c r="AS715" s="1">
        <v>108</v>
      </c>
      <c r="AU715" s="1"/>
      <c r="AX715" s="124"/>
    </row>
    <row r="716" spans="1:50" ht="13" hidden="1" customHeight="1" outlineLevel="1">
      <c r="A716" s="56" t="s">
        <v>1008</v>
      </c>
      <c r="B716" s="9" t="s">
        <v>563</v>
      </c>
      <c r="C716" s="1">
        <f t="shared" si="270"/>
        <v>13820</v>
      </c>
      <c r="D716" s="7">
        <f>IF(N716&gt;0, RANK(N716,(N716:P716,Q716:AE716)),0)</f>
        <v>1</v>
      </c>
      <c r="E716" s="7">
        <f>IF(O716&gt;0,RANK(O716,(N716:P716,Q716:AE716)),0)</f>
        <v>2</v>
      </c>
      <c r="F716" s="7">
        <f t="shared" si="271"/>
        <v>0</v>
      </c>
      <c r="G716" s="1">
        <f t="shared" si="272"/>
        <v>1040</v>
      </c>
      <c r="H716" s="2">
        <f t="shared" si="278"/>
        <v>7.5253256150506515E-2</v>
      </c>
      <c r="I716" s="8"/>
      <c r="J716" s="2">
        <f t="shared" si="273"/>
        <v>0.53719247467438491</v>
      </c>
      <c r="K716" s="2">
        <f t="shared" si="274"/>
        <v>0.46193921852387843</v>
      </c>
      <c r="L716" s="2">
        <f t="shared" si="275"/>
        <v>0</v>
      </c>
      <c r="M716" s="2">
        <f t="shared" si="276"/>
        <v>8.6830680173666241E-4</v>
      </c>
      <c r="N716" s="55">
        <v>7424</v>
      </c>
      <c r="O716" s="55">
        <v>6384</v>
      </c>
      <c r="X716" s="55">
        <v>12</v>
      </c>
      <c r="Y716" s="55">
        <v>0</v>
      </c>
      <c r="Z716" s="55"/>
      <c r="AA716" s="55"/>
      <c r="AB716" s="55"/>
      <c r="AG716" t="str">
        <f t="shared" si="279"/>
        <v>Methuen</v>
      </c>
      <c r="AH716" t="s">
        <v>2492</v>
      </c>
      <c r="AI716">
        <v>3</v>
      </c>
      <c r="AK716">
        <v>2</v>
      </c>
      <c r="AL716" s="95">
        <v>25</v>
      </c>
      <c r="AM716" s="97">
        <v>9</v>
      </c>
      <c r="AN716" s="97">
        <v>95</v>
      </c>
      <c r="AO716" s="100">
        <v>40710</v>
      </c>
      <c r="AP716" s="100">
        <f t="shared" si="280"/>
        <v>25009</v>
      </c>
      <c r="AQ716" t="s">
        <v>1943</v>
      </c>
      <c r="AR716">
        <f t="shared" si="277"/>
        <v>2540710</v>
      </c>
      <c r="AS716" s="1">
        <v>549</v>
      </c>
      <c r="AU716" s="1"/>
      <c r="AX716" s="124"/>
    </row>
    <row r="717" spans="1:50" ht="13" hidden="1" customHeight="1" outlineLevel="1">
      <c r="A717" s="56" t="s">
        <v>956</v>
      </c>
      <c r="B717" s="9" t="s">
        <v>563</v>
      </c>
      <c r="C717" s="1">
        <f t="shared" si="270"/>
        <v>7760</v>
      </c>
      <c r="D717" s="7">
        <f>IF(N717&gt;0, RANK(N717,(N717:P717,Q717:AE717)),0)</f>
        <v>2</v>
      </c>
      <c r="E717" s="7">
        <f>IF(O717&gt;0,RANK(O717,(N717:P717,Q717:AE717)),0)</f>
        <v>1</v>
      </c>
      <c r="F717" s="7">
        <f t="shared" si="271"/>
        <v>0</v>
      </c>
      <c r="G717" s="1">
        <f t="shared" si="272"/>
        <v>346</v>
      </c>
      <c r="H717" s="2">
        <f t="shared" si="278"/>
        <v>4.4587628865979383E-2</v>
      </c>
      <c r="I717" s="8"/>
      <c r="J717" s="2">
        <f t="shared" si="273"/>
        <v>0.47719072164948456</v>
      </c>
      <c r="K717" s="2">
        <f t="shared" si="274"/>
        <v>0.52177835051546395</v>
      </c>
      <c r="L717" s="2">
        <f t="shared" si="275"/>
        <v>0</v>
      </c>
      <c r="M717" s="2">
        <f t="shared" si="276"/>
        <v>1.0309278350514317E-3</v>
      </c>
      <c r="N717" s="55">
        <v>3703</v>
      </c>
      <c r="O717" s="55">
        <v>4049</v>
      </c>
      <c r="X717" s="55">
        <v>8</v>
      </c>
      <c r="Y717" s="55">
        <v>0</v>
      </c>
      <c r="Z717" s="55"/>
      <c r="AA717" s="55"/>
      <c r="AB717" s="55"/>
      <c r="AG717" t="str">
        <f t="shared" si="279"/>
        <v>Middleborough</v>
      </c>
      <c r="AH717" t="s">
        <v>534</v>
      </c>
      <c r="AI717">
        <v>9</v>
      </c>
      <c r="AK717">
        <v>2</v>
      </c>
      <c r="AL717" s="95">
        <v>25</v>
      </c>
      <c r="AM717" s="97">
        <v>23</v>
      </c>
      <c r="AN717" s="97">
        <v>85</v>
      </c>
      <c r="AO717" s="100">
        <v>40850</v>
      </c>
      <c r="AP717" s="100">
        <f t="shared" si="280"/>
        <v>25023</v>
      </c>
      <c r="AQ717" t="s">
        <v>298</v>
      </c>
      <c r="AR717">
        <f t="shared" si="277"/>
        <v>2540850</v>
      </c>
      <c r="AS717" s="1">
        <v>367</v>
      </c>
      <c r="AU717" s="1"/>
      <c r="AX717" s="124"/>
    </row>
    <row r="718" spans="1:50" ht="13" hidden="1" customHeight="1" outlineLevel="1">
      <c r="A718" s="56" t="s">
        <v>1738</v>
      </c>
      <c r="B718" s="9" t="s">
        <v>563</v>
      </c>
      <c r="C718" s="1">
        <f t="shared" si="270"/>
        <v>211</v>
      </c>
      <c r="D718" s="7">
        <f>IF(N718&gt;0, RANK(N718,(N718:P718,Q718:AE718)),0)</f>
        <v>1</v>
      </c>
      <c r="E718" s="7">
        <f>IF(O718&gt;0,RANK(O718,(N718:P718,Q718:AE718)),0)</f>
        <v>2</v>
      </c>
      <c r="F718" s="7">
        <f t="shared" si="271"/>
        <v>0</v>
      </c>
      <c r="G718" s="1">
        <f t="shared" si="272"/>
        <v>83</v>
      </c>
      <c r="H718" s="2">
        <f t="shared" si="278"/>
        <v>0.39336492890995262</v>
      </c>
      <c r="I718" s="8"/>
      <c r="J718" s="2">
        <f t="shared" si="273"/>
        <v>0.69668246445497628</v>
      </c>
      <c r="K718" s="2">
        <f t="shared" si="274"/>
        <v>0.30331753554502372</v>
      </c>
      <c r="L718" s="2">
        <f t="shared" si="275"/>
        <v>0</v>
      </c>
      <c r="M718" s="2">
        <f t="shared" si="276"/>
        <v>0</v>
      </c>
      <c r="N718" s="55">
        <v>147</v>
      </c>
      <c r="O718" s="55">
        <v>64</v>
      </c>
      <c r="X718" s="55">
        <v>0</v>
      </c>
      <c r="Y718" s="55">
        <v>0</v>
      </c>
      <c r="Z718" s="55"/>
      <c r="AA718" s="55"/>
      <c r="AB718" s="55"/>
      <c r="AG718" t="str">
        <f t="shared" si="279"/>
        <v>Middlefield</v>
      </c>
      <c r="AH718" t="s">
        <v>1997</v>
      </c>
      <c r="AI718">
        <v>1</v>
      </c>
      <c r="AK718">
        <v>2</v>
      </c>
      <c r="AL718" s="95">
        <v>25</v>
      </c>
      <c r="AM718" s="97">
        <v>15</v>
      </c>
      <c r="AN718" s="97">
        <v>55</v>
      </c>
      <c r="AO718" s="100">
        <v>40990</v>
      </c>
      <c r="AP718" s="100">
        <f t="shared" si="280"/>
        <v>25015</v>
      </c>
      <c r="AQ718" t="s">
        <v>298</v>
      </c>
      <c r="AR718">
        <f t="shared" si="277"/>
        <v>2540990</v>
      </c>
      <c r="AS718" s="1">
        <v>7</v>
      </c>
      <c r="AU718" s="1"/>
      <c r="AX718" s="124"/>
    </row>
    <row r="719" spans="1:50" ht="13" hidden="1" customHeight="1" outlineLevel="1">
      <c r="A719" s="56" t="s">
        <v>351</v>
      </c>
      <c r="B719" s="9" t="s">
        <v>563</v>
      </c>
      <c r="C719" s="1">
        <f t="shared" si="270"/>
        <v>3284</v>
      </c>
      <c r="D719" s="7">
        <f>IF(N719&gt;0, RANK(N719,(N719:P719,Q719:AE719)),0)</f>
        <v>2</v>
      </c>
      <c r="E719" s="7">
        <f>IF(O719&gt;0,RANK(O719,(N719:P719,Q719:AE719)),0)</f>
        <v>1</v>
      </c>
      <c r="F719" s="7">
        <f t="shared" si="271"/>
        <v>0</v>
      </c>
      <c r="G719" s="1">
        <f t="shared" si="272"/>
        <v>332</v>
      </c>
      <c r="H719" s="2">
        <f t="shared" si="278"/>
        <v>0.10109622411693057</v>
      </c>
      <c r="I719" s="8"/>
      <c r="J719" s="2">
        <f t="shared" si="273"/>
        <v>0.44945188794153473</v>
      </c>
      <c r="K719" s="2">
        <f t="shared" si="274"/>
        <v>0.55054811205846532</v>
      </c>
      <c r="L719" s="2">
        <f t="shared" si="275"/>
        <v>0</v>
      </c>
      <c r="M719" s="2">
        <f t="shared" si="276"/>
        <v>-1.1102230246251565E-16</v>
      </c>
      <c r="N719" s="55">
        <v>1476</v>
      </c>
      <c r="O719" s="55">
        <v>1808</v>
      </c>
      <c r="X719" s="55">
        <v>0</v>
      </c>
      <c r="Y719" s="55">
        <v>0</v>
      </c>
      <c r="Z719" s="55"/>
      <c r="AA719" s="55"/>
      <c r="AB719" s="55"/>
      <c r="AG719" t="str">
        <f t="shared" si="279"/>
        <v>Middleton</v>
      </c>
      <c r="AH719" t="s">
        <v>2492</v>
      </c>
      <c r="AI719">
        <v>6</v>
      </c>
      <c r="AK719">
        <v>2</v>
      </c>
      <c r="AL719" s="95">
        <v>25</v>
      </c>
      <c r="AM719" s="97">
        <v>9</v>
      </c>
      <c r="AN719" s="97">
        <v>100</v>
      </c>
      <c r="AO719" s="100">
        <v>41095</v>
      </c>
      <c r="AP719" s="100">
        <f t="shared" si="280"/>
        <v>25009</v>
      </c>
      <c r="AQ719" t="s">
        <v>298</v>
      </c>
      <c r="AR719">
        <f t="shared" si="277"/>
        <v>2541095</v>
      </c>
      <c r="AS719" s="1">
        <v>152</v>
      </c>
      <c r="AU719" s="1"/>
      <c r="AX719" s="124"/>
    </row>
    <row r="720" spans="1:50" ht="13" hidden="1" customHeight="1" outlineLevel="1">
      <c r="A720" s="56" t="s">
        <v>1890</v>
      </c>
      <c r="B720" s="9" t="s">
        <v>563</v>
      </c>
      <c r="C720" s="1">
        <f t="shared" si="270"/>
        <v>8705</v>
      </c>
      <c r="D720" s="7">
        <f>IF(N720&gt;0, RANK(N720,(N720:P720,Q720:AE720)),0)</f>
        <v>1</v>
      </c>
      <c r="E720" s="7">
        <f>IF(O720&gt;0,RANK(O720,(N720:P720,Q720:AE720)),0)</f>
        <v>2</v>
      </c>
      <c r="F720" s="7">
        <f t="shared" si="271"/>
        <v>0</v>
      </c>
      <c r="G720" s="1">
        <f t="shared" si="272"/>
        <v>875</v>
      </c>
      <c r="H720" s="2">
        <f t="shared" si="278"/>
        <v>0.10051694428489374</v>
      </c>
      <c r="I720" s="8"/>
      <c r="J720" s="2">
        <f t="shared" si="273"/>
        <v>0.54922458357265935</v>
      </c>
      <c r="K720" s="2">
        <f t="shared" si="274"/>
        <v>0.44870763928776564</v>
      </c>
      <c r="L720" s="2">
        <f t="shared" si="275"/>
        <v>0</v>
      </c>
      <c r="M720" s="2">
        <f t="shared" si="276"/>
        <v>2.0677771395750111E-3</v>
      </c>
      <c r="N720" s="55">
        <v>4781</v>
      </c>
      <c r="O720" s="55">
        <v>3906</v>
      </c>
      <c r="X720" s="55">
        <v>18</v>
      </c>
      <c r="Y720" s="55">
        <v>0</v>
      </c>
      <c r="Z720" s="55"/>
      <c r="AA720" s="55"/>
      <c r="AB720" s="55"/>
      <c r="AG720" t="str">
        <f t="shared" si="279"/>
        <v>Milford</v>
      </c>
      <c r="AH720" s="9" t="s">
        <v>964</v>
      </c>
      <c r="AI720">
        <v>4</v>
      </c>
      <c r="AK720">
        <v>2</v>
      </c>
      <c r="AL720" s="95">
        <v>25</v>
      </c>
      <c r="AM720" s="97">
        <v>27</v>
      </c>
      <c r="AN720" s="97">
        <v>140</v>
      </c>
      <c r="AO720" s="100">
        <v>41165</v>
      </c>
      <c r="AP720" s="100">
        <f t="shared" si="280"/>
        <v>25027</v>
      </c>
      <c r="AQ720" t="s">
        <v>298</v>
      </c>
      <c r="AR720">
        <f t="shared" si="277"/>
        <v>2541165</v>
      </c>
      <c r="AS720" s="1">
        <v>560</v>
      </c>
      <c r="AU720" s="1"/>
      <c r="AX720" s="124"/>
    </row>
    <row r="721" spans="1:50" ht="13" hidden="1" customHeight="1" outlineLevel="1">
      <c r="A721" s="56" t="s">
        <v>1699</v>
      </c>
      <c r="B721" s="9" t="s">
        <v>563</v>
      </c>
      <c r="C721" s="1">
        <f t="shared" si="270"/>
        <v>4581</v>
      </c>
      <c r="D721" s="7">
        <f>IF(N721&gt;0, RANK(N721,(N721:P721,Q721:AE721)),0)</f>
        <v>2</v>
      </c>
      <c r="E721" s="7">
        <f>IF(O721&gt;0,RANK(O721,(N721:P721,Q721:AE721)),0)</f>
        <v>1</v>
      </c>
      <c r="F721" s="7">
        <f t="shared" si="271"/>
        <v>0</v>
      </c>
      <c r="G721" s="1">
        <f t="shared" si="272"/>
        <v>4</v>
      </c>
      <c r="H721" s="2">
        <f t="shared" si="278"/>
        <v>8.731717965509714E-4</v>
      </c>
      <c r="I721" s="8"/>
      <c r="J721" s="2">
        <f t="shared" si="273"/>
        <v>0.49879938877974239</v>
      </c>
      <c r="K721" s="2">
        <f t="shared" si="274"/>
        <v>0.49967256057629339</v>
      </c>
      <c r="L721" s="2">
        <f t="shared" si="275"/>
        <v>0</v>
      </c>
      <c r="M721" s="2">
        <f t="shared" si="276"/>
        <v>1.5280506439642183E-3</v>
      </c>
      <c r="N721" s="55">
        <v>2285</v>
      </c>
      <c r="O721" s="55">
        <v>2289</v>
      </c>
      <c r="X721" s="55">
        <v>7</v>
      </c>
      <c r="Y721" s="55">
        <v>0</v>
      </c>
      <c r="Z721" s="55"/>
      <c r="AA721" s="55"/>
      <c r="AB721" s="55"/>
      <c r="AG721" t="str">
        <f t="shared" si="279"/>
        <v>Millbury</v>
      </c>
      <c r="AH721" s="9" t="s">
        <v>964</v>
      </c>
      <c r="AI721">
        <v>2</v>
      </c>
      <c r="AK721">
        <v>2</v>
      </c>
      <c r="AL721" s="95">
        <v>25</v>
      </c>
      <c r="AM721" s="97">
        <v>27</v>
      </c>
      <c r="AN721" s="97">
        <v>145</v>
      </c>
      <c r="AO721" s="100">
        <v>41340</v>
      </c>
      <c r="AP721" s="100">
        <f t="shared" si="280"/>
        <v>25027</v>
      </c>
      <c r="AQ721" t="s">
        <v>298</v>
      </c>
      <c r="AR721">
        <f t="shared" si="277"/>
        <v>2541340</v>
      </c>
      <c r="AS721" s="1">
        <v>197</v>
      </c>
      <c r="AU721" s="1"/>
      <c r="AX721" s="124"/>
    </row>
    <row r="722" spans="1:50" ht="13" hidden="1" customHeight="1" outlineLevel="1">
      <c r="A722" s="56" t="s">
        <v>933</v>
      </c>
      <c r="B722" s="9" t="s">
        <v>563</v>
      </c>
      <c r="C722" s="1">
        <f t="shared" si="270"/>
        <v>3404</v>
      </c>
      <c r="D722" s="7">
        <f>IF(N722&gt;0, RANK(N722,(N722:P722,Q722:AE722)),0)</f>
        <v>1</v>
      </c>
      <c r="E722" s="7">
        <f>IF(O722&gt;0,RANK(O722,(N722:P722,Q722:AE722)),0)</f>
        <v>2</v>
      </c>
      <c r="F722" s="7">
        <f t="shared" si="271"/>
        <v>0</v>
      </c>
      <c r="G722" s="1">
        <f t="shared" si="272"/>
        <v>112</v>
      </c>
      <c r="H722" s="2">
        <f t="shared" si="278"/>
        <v>3.2902467685076382E-2</v>
      </c>
      <c r="I722" s="8"/>
      <c r="J722" s="2">
        <f t="shared" si="273"/>
        <v>0.51645123384253822</v>
      </c>
      <c r="K722" s="2">
        <f t="shared" si="274"/>
        <v>0.48354876615746178</v>
      </c>
      <c r="L722" s="2">
        <f t="shared" si="275"/>
        <v>0</v>
      </c>
      <c r="M722" s="2">
        <f t="shared" si="276"/>
        <v>0</v>
      </c>
      <c r="N722" s="55">
        <v>1758</v>
      </c>
      <c r="O722" s="55">
        <v>1646</v>
      </c>
      <c r="X722" s="55">
        <v>0</v>
      </c>
      <c r="Y722" s="55">
        <v>0</v>
      </c>
      <c r="Z722" s="55"/>
      <c r="AA722" s="55"/>
      <c r="AB722" s="55"/>
      <c r="AG722" t="str">
        <f t="shared" si="279"/>
        <v>Millis</v>
      </c>
      <c r="AH722" t="s">
        <v>2318</v>
      </c>
      <c r="AI722">
        <v>4</v>
      </c>
      <c r="AK722">
        <v>2</v>
      </c>
      <c r="AL722" s="95">
        <v>25</v>
      </c>
      <c r="AM722" s="97">
        <v>21</v>
      </c>
      <c r="AN722" s="97">
        <v>70</v>
      </c>
      <c r="AO722" s="100">
        <v>41515</v>
      </c>
      <c r="AP722" s="100">
        <f t="shared" si="280"/>
        <v>25021</v>
      </c>
      <c r="AQ722" t="s">
        <v>298</v>
      </c>
      <c r="AR722">
        <f t="shared" si="277"/>
        <v>2541515</v>
      </c>
      <c r="AS722" s="1">
        <v>124</v>
      </c>
      <c r="AU722" s="1"/>
      <c r="AX722" s="124"/>
    </row>
    <row r="723" spans="1:50" ht="13" hidden="1" customHeight="1" outlineLevel="1">
      <c r="A723" s="56" t="s">
        <v>1898</v>
      </c>
      <c r="B723" s="9" t="s">
        <v>563</v>
      </c>
      <c r="C723" s="1">
        <f t="shared" si="270"/>
        <v>990</v>
      </c>
      <c r="D723" s="7">
        <f>IF(N723&gt;0, RANK(N723,(N723:P723,Q723:AE723)),0)</f>
        <v>2</v>
      </c>
      <c r="E723" s="7">
        <f>IF(O723&gt;0,RANK(O723,(N723:P723,Q723:AE723)),0)</f>
        <v>1</v>
      </c>
      <c r="F723" s="7">
        <f t="shared" si="271"/>
        <v>0</v>
      </c>
      <c r="G723" s="1">
        <f t="shared" si="272"/>
        <v>145</v>
      </c>
      <c r="H723" s="2">
        <f t="shared" si="278"/>
        <v>0.14646464646464646</v>
      </c>
      <c r="I723" s="8"/>
      <c r="J723" s="2">
        <f t="shared" si="273"/>
        <v>0.42626262626262629</v>
      </c>
      <c r="K723" s="2">
        <f t="shared" si="274"/>
        <v>0.57272727272727275</v>
      </c>
      <c r="L723" s="2">
        <f t="shared" si="275"/>
        <v>0</v>
      </c>
      <c r="M723" s="2">
        <f t="shared" si="276"/>
        <v>1.0101010101009056E-3</v>
      </c>
      <c r="N723" s="55">
        <v>422</v>
      </c>
      <c r="O723" s="55">
        <v>567</v>
      </c>
      <c r="X723" s="55">
        <v>1</v>
      </c>
      <c r="Y723" s="55">
        <v>0</v>
      </c>
      <c r="Z723" s="55"/>
      <c r="AA723" s="55"/>
      <c r="AB723" s="55"/>
      <c r="AG723" t="str">
        <f t="shared" si="279"/>
        <v>Millville</v>
      </c>
      <c r="AH723" s="9" t="s">
        <v>964</v>
      </c>
      <c r="AI723">
        <v>2</v>
      </c>
      <c r="AK723">
        <v>2</v>
      </c>
      <c r="AL723" s="95">
        <v>25</v>
      </c>
      <c r="AM723" s="97">
        <v>27</v>
      </c>
      <c r="AN723" s="97">
        <v>150</v>
      </c>
      <c r="AO723" s="100">
        <v>41585</v>
      </c>
      <c r="AP723" s="100">
        <f t="shared" si="280"/>
        <v>25027</v>
      </c>
      <c r="AQ723" t="s">
        <v>298</v>
      </c>
      <c r="AR723">
        <f t="shared" si="277"/>
        <v>2541585</v>
      </c>
      <c r="AS723" s="1">
        <v>49</v>
      </c>
      <c r="AU723" s="1"/>
      <c r="AX723" s="124"/>
    </row>
    <row r="724" spans="1:50" ht="13" hidden="1" customHeight="1" outlineLevel="1">
      <c r="A724" s="56" t="s">
        <v>2183</v>
      </c>
      <c r="B724" s="9" t="s">
        <v>563</v>
      </c>
      <c r="C724" s="1">
        <f t="shared" si="270"/>
        <v>11147</v>
      </c>
      <c r="D724" s="7">
        <f>IF(N724&gt;0, RANK(N724,(N724:P724,Q724:AE724)),0)</f>
        <v>1</v>
      </c>
      <c r="E724" s="7">
        <f>IF(O724&gt;0,RANK(O724,(N724:P724,Q724:AE724)),0)</f>
        <v>2</v>
      </c>
      <c r="F724" s="7">
        <f t="shared" si="271"/>
        <v>0</v>
      </c>
      <c r="G724" s="1">
        <f t="shared" si="272"/>
        <v>3280</v>
      </c>
      <c r="H724" s="2">
        <f t="shared" si="278"/>
        <v>0.29424957387637929</v>
      </c>
      <c r="I724" s="8"/>
      <c r="J724" s="2">
        <f t="shared" si="273"/>
        <v>0.64600340898896569</v>
      </c>
      <c r="K724" s="2">
        <f t="shared" si="274"/>
        <v>0.35175383511258634</v>
      </c>
      <c r="L724" s="2">
        <f t="shared" si="275"/>
        <v>0</v>
      </c>
      <c r="M724" s="2">
        <f t="shared" si="276"/>
        <v>2.2427558984479679E-3</v>
      </c>
      <c r="N724" s="55">
        <v>7201</v>
      </c>
      <c r="O724" s="55">
        <v>3921</v>
      </c>
      <c r="X724" s="55">
        <v>25</v>
      </c>
      <c r="Y724" s="55">
        <v>0</v>
      </c>
      <c r="Z724" s="55"/>
      <c r="AA724" s="55"/>
      <c r="AB724" s="55"/>
      <c r="AG724" t="str">
        <f t="shared" si="279"/>
        <v>Milton</v>
      </c>
      <c r="AH724" t="s">
        <v>2318</v>
      </c>
      <c r="AK724">
        <v>2</v>
      </c>
      <c r="AL724" s="95">
        <v>25</v>
      </c>
      <c r="AM724" s="97">
        <v>21</v>
      </c>
      <c r="AN724" s="97">
        <v>75</v>
      </c>
      <c r="AO724" s="100">
        <v>41690</v>
      </c>
      <c r="AP724" s="100">
        <f t="shared" si="280"/>
        <v>25021</v>
      </c>
      <c r="AQ724" t="s">
        <v>298</v>
      </c>
      <c r="AR724">
        <f t="shared" si="277"/>
        <v>2541690</v>
      </c>
      <c r="AS724" s="1">
        <v>689</v>
      </c>
      <c r="AU724" s="1"/>
      <c r="AX724" s="124"/>
    </row>
    <row r="725" spans="1:50" ht="13" hidden="1" customHeight="1" outlineLevel="1">
      <c r="A725" s="56" t="s">
        <v>2564</v>
      </c>
      <c r="B725" s="9" t="s">
        <v>563</v>
      </c>
      <c r="C725" s="1">
        <f t="shared" si="270"/>
        <v>33</v>
      </c>
      <c r="D725" s="7">
        <f>IF(N725&gt;0, RANK(N725,(N725:P725,Q725:AE725)),0)</f>
        <v>1</v>
      </c>
      <c r="E725" s="7">
        <f>IF(O725&gt;0,RANK(O725,(N725:P725,Q725:AE725)),0)</f>
        <v>1</v>
      </c>
      <c r="F725" s="7">
        <f t="shared" si="271"/>
        <v>0</v>
      </c>
      <c r="G725" s="1">
        <f t="shared" si="272"/>
        <v>0</v>
      </c>
      <c r="H725" s="2">
        <f t="shared" si="278"/>
        <v>0</v>
      </c>
      <c r="I725" s="8"/>
      <c r="J725" s="2">
        <f t="shared" si="273"/>
        <v>0.48484848484848486</v>
      </c>
      <c r="K725" s="2">
        <f t="shared" si="274"/>
        <v>0.48484848484848486</v>
      </c>
      <c r="L725" s="2">
        <f t="shared" si="275"/>
        <v>0</v>
      </c>
      <c r="M725" s="2">
        <f t="shared" si="276"/>
        <v>3.0303030303030276E-2</v>
      </c>
      <c r="N725" s="55">
        <v>16</v>
      </c>
      <c r="O725" s="55">
        <v>16</v>
      </c>
      <c r="X725" s="55">
        <v>1</v>
      </c>
      <c r="Y725" s="55">
        <v>0</v>
      </c>
      <c r="Z725" s="55"/>
      <c r="AA725" s="55"/>
      <c r="AB725" s="55"/>
      <c r="AG725" t="str">
        <f t="shared" si="279"/>
        <v>Monroe</v>
      </c>
      <c r="AH725" t="s">
        <v>2389</v>
      </c>
      <c r="AI725">
        <v>1</v>
      </c>
      <c r="AK725">
        <v>2</v>
      </c>
      <c r="AL725" s="95">
        <v>25</v>
      </c>
      <c r="AM725" s="97">
        <v>11</v>
      </c>
      <c r="AN725" s="97">
        <v>75</v>
      </c>
      <c r="AO725" s="100">
        <v>42040</v>
      </c>
      <c r="AP725" s="100">
        <f t="shared" si="280"/>
        <v>25011</v>
      </c>
      <c r="AQ725" t="s">
        <v>298</v>
      </c>
      <c r="AR725">
        <f t="shared" si="277"/>
        <v>2542040</v>
      </c>
      <c r="AS725" s="1">
        <v>3</v>
      </c>
      <c r="AU725" s="1"/>
      <c r="AX725" s="124"/>
    </row>
    <row r="726" spans="1:50" ht="13" hidden="1" customHeight="1" outlineLevel="1">
      <c r="A726" s="56" t="s">
        <v>2124</v>
      </c>
      <c r="B726" s="9" t="s">
        <v>563</v>
      </c>
      <c r="C726" s="1">
        <f t="shared" si="270"/>
        <v>2841</v>
      </c>
      <c r="D726" s="7">
        <f>IF(N726&gt;0, RANK(N726,(N726:P726,Q726:AE726)),0)</f>
        <v>1</v>
      </c>
      <c r="E726" s="7">
        <f>IF(O726&gt;0,RANK(O726,(N726:P726,Q726:AE726)),0)</f>
        <v>2</v>
      </c>
      <c r="F726" s="7">
        <f t="shared" si="271"/>
        <v>0</v>
      </c>
      <c r="G726" s="1">
        <f t="shared" si="272"/>
        <v>8</v>
      </c>
      <c r="H726" s="2">
        <f t="shared" si="278"/>
        <v>2.8159098908834917E-3</v>
      </c>
      <c r="I726" s="8"/>
      <c r="J726" s="2">
        <f t="shared" si="273"/>
        <v>0.50052798310454061</v>
      </c>
      <c r="K726" s="2">
        <f t="shared" si="274"/>
        <v>0.49771207321365718</v>
      </c>
      <c r="L726" s="2">
        <f t="shared" si="275"/>
        <v>0</v>
      </c>
      <c r="M726" s="2">
        <f t="shared" si="276"/>
        <v>1.7599436818022118E-3</v>
      </c>
      <c r="N726" s="55">
        <v>1422</v>
      </c>
      <c r="O726" s="55">
        <v>1414</v>
      </c>
      <c r="X726" s="55">
        <v>5</v>
      </c>
      <c r="Y726" s="55">
        <v>0</v>
      </c>
      <c r="Z726" s="55"/>
      <c r="AA726" s="55"/>
      <c r="AB726" s="55"/>
      <c r="AG726" t="str">
        <f t="shared" si="279"/>
        <v>Monson</v>
      </c>
      <c r="AH726" t="s">
        <v>129</v>
      </c>
      <c r="AI726">
        <v>1</v>
      </c>
      <c r="AK726">
        <v>2</v>
      </c>
      <c r="AL726" s="95">
        <v>25</v>
      </c>
      <c r="AM726" s="97">
        <v>13</v>
      </c>
      <c r="AN726" s="97">
        <v>65</v>
      </c>
      <c r="AO726" s="100">
        <v>42145</v>
      </c>
      <c r="AP726" s="100">
        <f t="shared" si="280"/>
        <v>25013</v>
      </c>
      <c r="AQ726" t="s">
        <v>298</v>
      </c>
      <c r="AR726">
        <f t="shared" si="277"/>
        <v>2542145</v>
      </c>
      <c r="AS726" s="1">
        <v>164</v>
      </c>
      <c r="AU726" s="1"/>
      <c r="AX726" s="124"/>
    </row>
    <row r="727" spans="1:50" ht="13" hidden="1" customHeight="1" outlineLevel="1">
      <c r="A727" s="56" t="s">
        <v>121</v>
      </c>
      <c r="B727" s="9" t="s">
        <v>563</v>
      </c>
      <c r="C727" s="1">
        <f t="shared" si="270"/>
        <v>2945</v>
      </c>
      <c r="D727" s="7">
        <f>IF(N727&gt;0, RANK(N727,(N727:P727,Q727:AE727)),0)</f>
        <v>1</v>
      </c>
      <c r="E727" s="7">
        <f>IF(O727&gt;0,RANK(O727,(N727:P727,Q727:AE727)),0)</f>
        <v>2</v>
      </c>
      <c r="F727" s="7">
        <f t="shared" si="271"/>
        <v>0</v>
      </c>
      <c r="G727" s="1">
        <f t="shared" si="272"/>
        <v>1589</v>
      </c>
      <c r="H727" s="2">
        <f t="shared" si="278"/>
        <v>0.53955857385398986</v>
      </c>
      <c r="I727" s="8"/>
      <c r="J727" s="2">
        <f t="shared" si="273"/>
        <v>0.76943972835314089</v>
      </c>
      <c r="K727" s="2">
        <f t="shared" si="274"/>
        <v>0.22988115449915111</v>
      </c>
      <c r="L727" s="2">
        <f t="shared" si="275"/>
        <v>0</v>
      </c>
      <c r="M727" s="2">
        <f t="shared" si="276"/>
        <v>6.7911714770799159E-4</v>
      </c>
      <c r="N727" s="55">
        <v>2266</v>
      </c>
      <c r="O727" s="55">
        <v>677</v>
      </c>
      <c r="X727" s="55">
        <v>2</v>
      </c>
      <c r="Y727" s="55">
        <v>0</v>
      </c>
      <c r="Z727" s="55"/>
      <c r="AA727" s="55"/>
      <c r="AB727" s="55"/>
      <c r="AG727" t="str">
        <f t="shared" si="279"/>
        <v>Montague</v>
      </c>
      <c r="AH727" t="s">
        <v>2389</v>
      </c>
      <c r="AI727">
        <v>2</v>
      </c>
      <c r="AK727">
        <v>2</v>
      </c>
      <c r="AL727" s="95">
        <v>25</v>
      </c>
      <c r="AM727" s="97">
        <v>11</v>
      </c>
      <c r="AN727" s="97">
        <v>80</v>
      </c>
      <c r="AO727" s="100">
        <v>42285</v>
      </c>
      <c r="AP727" s="100">
        <f t="shared" si="280"/>
        <v>25011</v>
      </c>
      <c r="AQ727" t="s">
        <v>298</v>
      </c>
      <c r="AR727">
        <f t="shared" si="277"/>
        <v>2542285</v>
      </c>
      <c r="AS727" s="1">
        <v>103</v>
      </c>
      <c r="AU727" s="1"/>
      <c r="AX727" s="124"/>
    </row>
    <row r="728" spans="1:50" ht="13" hidden="1" customHeight="1" outlineLevel="1">
      <c r="A728" s="56" t="s">
        <v>1680</v>
      </c>
      <c r="B728" s="9" t="s">
        <v>563</v>
      </c>
      <c r="C728" s="1">
        <f t="shared" ref="C728:C791" si="281">SUM(N728:AE728)</f>
        <v>351</v>
      </c>
      <c r="D728" s="7">
        <f>IF(N728&gt;0, RANK(N728,(N728:P728,Q728:AE728)),0)</f>
        <v>1</v>
      </c>
      <c r="E728" s="7">
        <f>IF(O728&gt;0,RANK(O728,(N728:P728,Q728:AE728)),0)</f>
        <v>2</v>
      </c>
      <c r="F728" s="7">
        <f t="shared" ref="F728:F791" si="282">IF(P728&gt;0,RANK(P728,(N728:AE728)),0)</f>
        <v>0</v>
      </c>
      <c r="G728" s="1">
        <f t="shared" ref="G728:G791" si="283">IF(C728&gt;0,MAX(N728:Z728)-LARGE(N728:Z728,2),0)</f>
        <v>213</v>
      </c>
      <c r="H728" s="2">
        <f t="shared" si="278"/>
        <v>0.60683760683760679</v>
      </c>
      <c r="I728" s="8"/>
      <c r="J728" s="2">
        <f t="shared" ref="J728:J791" si="284">IF(C728=0,"-",N728/C728)</f>
        <v>0.80341880341880345</v>
      </c>
      <c r="K728" s="2">
        <f t="shared" ref="K728:K791" si="285">IF(C728=0,"-",O728/C728)</f>
        <v>0.19658119658119658</v>
      </c>
      <c r="L728" s="2">
        <f t="shared" ref="L728:L791" si="286">IF(C728=0,"-",P728/C728)</f>
        <v>0</v>
      </c>
      <c r="M728" s="2">
        <f t="shared" ref="M728:M791" si="287">IF(C728=0,"-",(1-J728-K728-L728))</f>
        <v>-2.7755575615628914E-17</v>
      </c>
      <c r="N728" s="55">
        <v>282</v>
      </c>
      <c r="O728" s="55">
        <v>69</v>
      </c>
      <c r="X728" s="55">
        <v>0</v>
      </c>
      <c r="Y728" s="55">
        <v>0</v>
      </c>
      <c r="Z728" s="55"/>
      <c r="AA728" s="55"/>
      <c r="AB728" s="55"/>
      <c r="AG728" t="str">
        <f t="shared" si="279"/>
        <v>Monterey</v>
      </c>
      <c r="AH728" t="s">
        <v>1320</v>
      </c>
      <c r="AI728">
        <v>1</v>
      </c>
      <c r="AK728">
        <v>2</v>
      </c>
      <c r="AL728" s="95">
        <v>25</v>
      </c>
      <c r="AM728" s="97">
        <v>3</v>
      </c>
      <c r="AN728" s="97">
        <v>75</v>
      </c>
      <c r="AO728" s="100">
        <v>42460</v>
      </c>
      <c r="AP728" s="100">
        <f t="shared" si="280"/>
        <v>25003</v>
      </c>
      <c r="AQ728" t="s">
        <v>298</v>
      </c>
      <c r="AR728">
        <f t="shared" ref="AR728:AR791" si="288">AL728*100000+AO728</f>
        <v>2542460</v>
      </c>
      <c r="AS728" s="1">
        <v>16</v>
      </c>
      <c r="AU728" s="1"/>
      <c r="AX728" s="124"/>
    </row>
    <row r="729" spans="1:50" ht="13" hidden="1" customHeight="1" outlineLevel="1">
      <c r="A729" s="56" t="s">
        <v>734</v>
      </c>
      <c r="B729" s="9" t="s">
        <v>563</v>
      </c>
      <c r="C729" s="1">
        <f t="shared" si="281"/>
        <v>367</v>
      </c>
      <c r="D729" s="7">
        <f>IF(N729&gt;0, RANK(N729,(N729:P729,Q729:AE729)),0)</f>
        <v>2</v>
      </c>
      <c r="E729" s="7">
        <f>IF(O729&gt;0,RANK(O729,(N729:P729,Q729:AE729)),0)</f>
        <v>1</v>
      </c>
      <c r="F729" s="7">
        <f t="shared" si="282"/>
        <v>0</v>
      </c>
      <c r="G729" s="1">
        <f t="shared" si="283"/>
        <v>65</v>
      </c>
      <c r="H729" s="2">
        <f t="shared" si="278"/>
        <v>0.17711171662125341</v>
      </c>
      <c r="I729" s="8"/>
      <c r="J729" s="2">
        <f t="shared" si="284"/>
        <v>0.41144414168937332</v>
      </c>
      <c r="K729" s="2">
        <f t="shared" si="285"/>
        <v>0.58855585831062673</v>
      </c>
      <c r="L729" s="2">
        <f t="shared" si="286"/>
        <v>0</v>
      </c>
      <c r="M729" s="2">
        <f t="shared" si="287"/>
        <v>0</v>
      </c>
      <c r="N729" s="55">
        <v>151</v>
      </c>
      <c r="O729" s="55">
        <v>216</v>
      </c>
      <c r="X729" s="55">
        <v>0</v>
      </c>
      <c r="Y729" s="55">
        <v>0</v>
      </c>
      <c r="Z729" s="55"/>
      <c r="AA729" s="55"/>
      <c r="AB729" s="55"/>
      <c r="AG729" t="str">
        <f t="shared" si="279"/>
        <v>Montgomery</v>
      </c>
      <c r="AH729" t="s">
        <v>129</v>
      </c>
      <c r="AI729">
        <v>1</v>
      </c>
      <c r="AK729">
        <v>2</v>
      </c>
      <c r="AL729" s="95">
        <v>25</v>
      </c>
      <c r="AM729" s="97">
        <v>13</v>
      </c>
      <c r="AN729" s="97">
        <v>70</v>
      </c>
      <c r="AO729" s="100">
        <v>42530</v>
      </c>
      <c r="AP729" s="100">
        <f t="shared" si="280"/>
        <v>25013</v>
      </c>
      <c r="AQ729" t="s">
        <v>298</v>
      </c>
      <c r="AR729">
        <f t="shared" si="288"/>
        <v>2542530</v>
      </c>
      <c r="AS729" s="1">
        <v>27</v>
      </c>
      <c r="AU729" s="1"/>
      <c r="AX729" s="124"/>
    </row>
    <row r="730" spans="1:50" ht="13" hidden="1" customHeight="1" outlineLevel="1">
      <c r="A730" s="56" t="s">
        <v>971</v>
      </c>
      <c r="B730" s="9" t="s">
        <v>563</v>
      </c>
      <c r="C730" s="1">
        <f t="shared" si="281"/>
        <v>73</v>
      </c>
      <c r="D730" s="7">
        <f>IF(N730&gt;0, RANK(N730,(N730:P730,Q730:AE730)),0)</f>
        <v>1</v>
      </c>
      <c r="E730" s="7">
        <f>IF(O730&gt;0,RANK(O730,(N730:P730,Q730:AE730)),0)</f>
        <v>2</v>
      </c>
      <c r="F730" s="7">
        <f t="shared" si="282"/>
        <v>0</v>
      </c>
      <c r="G730" s="1">
        <f t="shared" si="283"/>
        <v>31</v>
      </c>
      <c r="H730" s="2">
        <f t="shared" si="278"/>
        <v>0.42465753424657532</v>
      </c>
      <c r="I730" s="8"/>
      <c r="J730" s="2">
        <f t="shared" si="284"/>
        <v>0.71232876712328763</v>
      </c>
      <c r="K730" s="2">
        <f t="shared" si="285"/>
        <v>0.28767123287671231</v>
      </c>
      <c r="L730" s="2">
        <f t="shared" si="286"/>
        <v>0</v>
      </c>
      <c r="M730" s="2">
        <f t="shared" si="287"/>
        <v>5.5511151231257827E-17</v>
      </c>
      <c r="N730" s="55">
        <v>52</v>
      </c>
      <c r="O730" s="55">
        <v>21</v>
      </c>
      <c r="X730" s="55">
        <v>0</v>
      </c>
      <c r="Y730" s="55">
        <v>0</v>
      </c>
      <c r="Z730" s="55"/>
      <c r="AA730" s="55"/>
      <c r="AB730" s="55"/>
      <c r="AG730" t="str">
        <f t="shared" si="279"/>
        <v>Mt. Washington</v>
      </c>
      <c r="AH730" t="s">
        <v>1320</v>
      </c>
      <c r="AI730">
        <v>1</v>
      </c>
      <c r="AK730">
        <v>2</v>
      </c>
      <c r="AL730" s="95">
        <v>25</v>
      </c>
      <c r="AM730" s="97">
        <v>3</v>
      </c>
      <c r="AN730" s="97">
        <v>80</v>
      </c>
      <c r="AO730" s="100">
        <v>43300</v>
      </c>
      <c r="AP730" s="100">
        <f t="shared" si="280"/>
        <v>25003</v>
      </c>
      <c r="AQ730" t="s">
        <v>298</v>
      </c>
      <c r="AR730">
        <f t="shared" si="288"/>
        <v>2543300</v>
      </c>
      <c r="AS730" s="1">
        <v>3</v>
      </c>
      <c r="AU730" s="1"/>
      <c r="AX730" s="124"/>
    </row>
    <row r="731" spans="1:50" ht="13" hidden="1" customHeight="1" outlineLevel="1">
      <c r="A731" s="56" t="s">
        <v>957</v>
      </c>
      <c r="B731" s="9" t="s">
        <v>563</v>
      </c>
      <c r="C731" s="1">
        <f t="shared" si="281"/>
        <v>1792</v>
      </c>
      <c r="D731" s="7">
        <f>IF(N731&gt;0, RANK(N731,(N731:P731,Q731:AE731)),0)</f>
        <v>1</v>
      </c>
      <c r="E731" s="7">
        <f>IF(O731&gt;0,RANK(O731,(N731:P731,Q731:AE731)),0)</f>
        <v>2</v>
      </c>
      <c r="F731" s="7">
        <f t="shared" si="282"/>
        <v>0</v>
      </c>
      <c r="G731" s="1">
        <f t="shared" si="283"/>
        <v>515</v>
      </c>
      <c r="H731" s="2">
        <f t="shared" si="278"/>
        <v>0.28738839285714285</v>
      </c>
      <c r="I731" s="8"/>
      <c r="J731" s="2">
        <f t="shared" si="284"/>
        <v>0.6434151785714286</v>
      </c>
      <c r="K731" s="2">
        <f t="shared" si="285"/>
        <v>0.3560267857142857</v>
      </c>
      <c r="L731" s="2">
        <f t="shared" si="286"/>
        <v>0</v>
      </c>
      <c r="M731" s="2">
        <f t="shared" si="287"/>
        <v>5.5803571428569843E-4</v>
      </c>
      <c r="N731" s="55">
        <v>1153</v>
      </c>
      <c r="O731" s="55">
        <v>638</v>
      </c>
      <c r="X731" s="55">
        <v>1</v>
      </c>
      <c r="Y731" s="55">
        <v>0</v>
      </c>
      <c r="Z731" s="55"/>
      <c r="AA731" s="55"/>
      <c r="AB731" s="55"/>
      <c r="AG731" t="str">
        <f t="shared" si="279"/>
        <v>Nahant</v>
      </c>
      <c r="AH731" t="s">
        <v>2492</v>
      </c>
      <c r="AI731">
        <v>6</v>
      </c>
      <c r="AK731">
        <v>2</v>
      </c>
      <c r="AL731" s="95">
        <v>25</v>
      </c>
      <c r="AM731" s="97">
        <v>9</v>
      </c>
      <c r="AN731" s="97">
        <v>105</v>
      </c>
      <c r="AO731" s="100">
        <v>43580</v>
      </c>
      <c r="AP731" s="100">
        <f t="shared" si="280"/>
        <v>25009</v>
      </c>
      <c r="AQ731" t="s">
        <v>298</v>
      </c>
      <c r="AR731">
        <f t="shared" si="288"/>
        <v>2543580</v>
      </c>
      <c r="AS731" s="1">
        <v>94</v>
      </c>
      <c r="AU731" s="1"/>
      <c r="AX731" s="124"/>
    </row>
    <row r="732" spans="1:50" ht="13" hidden="1" customHeight="1" outlineLevel="1">
      <c r="A732" s="56" t="s">
        <v>608</v>
      </c>
      <c r="B732" s="9" t="s">
        <v>563</v>
      </c>
      <c r="C732" s="1">
        <f t="shared" si="281"/>
        <v>3622</v>
      </c>
      <c r="D732" s="7">
        <f>IF(N732&gt;0, RANK(N732,(N732:P732,Q732:AE732)),0)</f>
        <v>1</v>
      </c>
      <c r="E732" s="7">
        <f>IF(O732&gt;0,RANK(O732,(N732:P732,Q732:AE732)),0)</f>
        <v>2</v>
      </c>
      <c r="F732" s="7">
        <f t="shared" si="282"/>
        <v>0</v>
      </c>
      <c r="G732" s="1">
        <f t="shared" si="283"/>
        <v>847</v>
      </c>
      <c r="H732" s="2">
        <f t="shared" si="278"/>
        <v>0.2338487023743788</v>
      </c>
      <c r="I732" s="8"/>
      <c r="J732" s="2">
        <f t="shared" si="284"/>
        <v>0.61651021535063499</v>
      </c>
      <c r="K732" s="2">
        <f t="shared" si="285"/>
        <v>0.38266151297625622</v>
      </c>
      <c r="L732" s="2">
        <f t="shared" si="286"/>
        <v>0</v>
      </c>
      <c r="M732" s="2">
        <f t="shared" si="287"/>
        <v>8.2827167310878247E-4</v>
      </c>
      <c r="N732" s="55">
        <v>2233</v>
      </c>
      <c r="O732" s="55">
        <v>1386</v>
      </c>
      <c r="X732" s="55">
        <v>3</v>
      </c>
      <c r="Y732" s="55">
        <v>0</v>
      </c>
      <c r="Z732" s="55"/>
      <c r="AA732" s="55"/>
      <c r="AB732" s="55"/>
      <c r="AG732" t="str">
        <f t="shared" si="279"/>
        <v>Nantucket</v>
      </c>
      <c r="AH732" t="s">
        <v>608</v>
      </c>
      <c r="AI732">
        <v>9</v>
      </c>
      <c r="AK732">
        <v>2</v>
      </c>
      <c r="AL732" s="95">
        <v>25</v>
      </c>
      <c r="AM732" s="97">
        <v>19</v>
      </c>
      <c r="AN732" s="97">
        <v>5</v>
      </c>
      <c r="AO732" s="100">
        <v>43790</v>
      </c>
      <c r="AP732" s="100">
        <f t="shared" si="280"/>
        <v>25019</v>
      </c>
      <c r="AQ732" t="s">
        <v>298</v>
      </c>
      <c r="AR732">
        <f t="shared" si="288"/>
        <v>2543790</v>
      </c>
      <c r="AS732" s="1">
        <v>102</v>
      </c>
      <c r="AU732" s="1"/>
      <c r="AX732" s="124"/>
    </row>
    <row r="733" spans="1:50" ht="13" hidden="1" customHeight="1" outlineLevel="1">
      <c r="A733" s="56" t="s">
        <v>559</v>
      </c>
      <c r="B733" s="9" t="s">
        <v>563</v>
      </c>
      <c r="C733" s="1">
        <f t="shared" si="281"/>
        <v>13280</v>
      </c>
      <c r="D733" s="7">
        <f>IF(N733&gt;0, RANK(N733,(N733:P733,Q733:AE733)),0)</f>
        <v>1</v>
      </c>
      <c r="E733" s="7">
        <f>IF(O733&gt;0,RANK(O733,(N733:P733,Q733:AE733)),0)</f>
        <v>2</v>
      </c>
      <c r="F733" s="7">
        <f t="shared" si="282"/>
        <v>0</v>
      </c>
      <c r="G733" s="1">
        <f t="shared" si="283"/>
        <v>3626</v>
      </c>
      <c r="H733" s="2">
        <f t="shared" si="278"/>
        <v>0.27304216867469877</v>
      </c>
      <c r="I733" s="8"/>
      <c r="J733" s="2">
        <f t="shared" si="284"/>
        <v>0.63621987951807224</v>
      </c>
      <c r="K733" s="2">
        <f t="shared" si="285"/>
        <v>0.36317771084337347</v>
      </c>
      <c r="L733" s="2">
        <f t="shared" si="286"/>
        <v>0</v>
      </c>
      <c r="M733" s="2">
        <f t="shared" si="287"/>
        <v>6.0240963855429097E-4</v>
      </c>
      <c r="N733" s="55">
        <v>8449</v>
      </c>
      <c r="O733" s="55">
        <v>4823</v>
      </c>
      <c r="X733" s="55">
        <v>8</v>
      </c>
      <c r="Y733" s="55">
        <v>0</v>
      </c>
      <c r="Z733" s="55"/>
      <c r="AA733" s="55"/>
      <c r="AB733" s="55"/>
      <c r="AG733" t="str">
        <f t="shared" si="279"/>
        <v>Natick</v>
      </c>
      <c r="AH733" t="s">
        <v>1563</v>
      </c>
      <c r="AI733">
        <v>5</v>
      </c>
      <c r="AK733">
        <v>2</v>
      </c>
      <c r="AL733" s="95">
        <v>25</v>
      </c>
      <c r="AM733" s="97">
        <v>17</v>
      </c>
      <c r="AN733" s="97">
        <v>160</v>
      </c>
      <c r="AO733" s="100">
        <v>43895</v>
      </c>
      <c r="AP733" s="100">
        <f t="shared" si="280"/>
        <v>25017</v>
      </c>
      <c r="AQ733" t="s">
        <v>298</v>
      </c>
      <c r="AR733">
        <f t="shared" si="288"/>
        <v>2543895</v>
      </c>
      <c r="AS733" s="1">
        <v>400</v>
      </c>
      <c r="AU733" s="1"/>
      <c r="AX733" s="124"/>
    </row>
    <row r="734" spans="1:50" ht="13" hidden="1" customHeight="1" outlineLevel="1">
      <c r="A734" s="56" t="s">
        <v>958</v>
      </c>
      <c r="B734" s="9" t="s">
        <v>563</v>
      </c>
      <c r="C734" s="1">
        <f t="shared" si="281"/>
        <v>12829</v>
      </c>
      <c r="D734" s="7">
        <f>IF(N734&gt;0, RANK(N734,(N734:P734,Q734:AE734)),0)</f>
        <v>1</v>
      </c>
      <c r="E734" s="7">
        <f>IF(O734&gt;0,RANK(O734,(N734:P734,Q734:AE734)),0)</f>
        <v>2</v>
      </c>
      <c r="F734" s="7">
        <f t="shared" si="282"/>
        <v>0</v>
      </c>
      <c r="G734" s="1">
        <f t="shared" si="283"/>
        <v>3748</v>
      </c>
      <c r="H734" s="2">
        <f t="shared" si="278"/>
        <v>0.29215059630524592</v>
      </c>
      <c r="I734" s="8"/>
      <c r="J734" s="2">
        <f t="shared" si="284"/>
        <v>0.64533478837009894</v>
      </c>
      <c r="K734" s="2">
        <f t="shared" si="285"/>
        <v>0.35318419206485308</v>
      </c>
      <c r="L734" s="2">
        <f t="shared" si="286"/>
        <v>0</v>
      </c>
      <c r="M734" s="2">
        <f t="shared" si="287"/>
        <v>1.4810195650479807E-3</v>
      </c>
      <c r="N734" s="55">
        <v>8279</v>
      </c>
      <c r="O734" s="55">
        <v>4531</v>
      </c>
      <c r="X734" s="55">
        <v>19</v>
      </c>
      <c r="Y734" s="55">
        <v>0</v>
      </c>
      <c r="Z734" s="55"/>
      <c r="AA734" s="55"/>
      <c r="AB734" s="55"/>
      <c r="AG734" t="str">
        <f t="shared" si="279"/>
        <v>Needham</v>
      </c>
      <c r="AH734" t="s">
        <v>2318</v>
      </c>
      <c r="AI734">
        <v>4</v>
      </c>
      <c r="AK734">
        <v>2</v>
      </c>
      <c r="AL734" s="95">
        <v>25</v>
      </c>
      <c r="AM734" s="97">
        <v>21</v>
      </c>
      <c r="AN734" s="97">
        <v>80</v>
      </c>
      <c r="AO734" s="100">
        <v>44105</v>
      </c>
      <c r="AP734" s="100">
        <f t="shared" si="280"/>
        <v>25021</v>
      </c>
      <c r="AQ734" t="s">
        <v>298</v>
      </c>
      <c r="AR734">
        <f t="shared" si="288"/>
        <v>2544105</v>
      </c>
      <c r="AS734" s="1">
        <v>582</v>
      </c>
      <c r="AU734" s="1"/>
      <c r="AX734" s="124"/>
    </row>
    <row r="735" spans="1:50" ht="13" hidden="1" customHeight="1" outlineLevel="1">
      <c r="A735" s="56" t="s">
        <v>780</v>
      </c>
      <c r="B735" s="9" t="s">
        <v>563</v>
      </c>
      <c r="C735" s="1">
        <f t="shared" si="281"/>
        <v>103</v>
      </c>
      <c r="D735" s="7">
        <f>IF(N735&gt;0, RANK(N735,(N735:P735,Q735:AE735)),0)</f>
        <v>1</v>
      </c>
      <c r="E735" s="7">
        <f>IF(O735&gt;0,RANK(O735,(N735:P735,Q735:AE735)),0)</f>
        <v>2</v>
      </c>
      <c r="F735" s="7">
        <f t="shared" si="282"/>
        <v>0</v>
      </c>
      <c r="G735" s="1">
        <f t="shared" si="283"/>
        <v>53</v>
      </c>
      <c r="H735" s="2">
        <f t="shared" si="278"/>
        <v>0.5145631067961165</v>
      </c>
      <c r="I735" s="8"/>
      <c r="J735" s="2">
        <f t="shared" si="284"/>
        <v>0.74757281553398058</v>
      </c>
      <c r="K735" s="2">
        <f t="shared" si="285"/>
        <v>0.23300970873786409</v>
      </c>
      <c r="L735" s="2">
        <f t="shared" si="286"/>
        <v>0</v>
      </c>
      <c r="M735" s="2">
        <f t="shared" si="287"/>
        <v>1.9417475728155331E-2</v>
      </c>
      <c r="N735" s="55">
        <v>77</v>
      </c>
      <c r="O735" s="55">
        <v>24</v>
      </c>
      <c r="X735" s="55">
        <v>2</v>
      </c>
      <c r="Y735" s="55">
        <v>0</v>
      </c>
      <c r="Z735" s="55"/>
      <c r="AA735" s="55"/>
      <c r="AB735" s="55"/>
      <c r="AG735" t="str">
        <f t="shared" si="279"/>
        <v>New Ashford</v>
      </c>
      <c r="AH735" t="s">
        <v>1320</v>
      </c>
      <c r="AI735">
        <v>1</v>
      </c>
      <c r="AK735">
        <v>2</v>
      </c>
      <c r="AL735" s="95">
        <v>25</v>
      </c>
      <c r="AM735" s="97">
        <v>3</v>
      </c>
      <c r="AN735" s="97">
        <v>85</v>
      </c>
      <c r="AO735" s="100">
        <v>44385</v>
      </c>
      <c r="AP735" s="100">
        <f t="shared" si="280"/>
        <v>25003</v>
      </c>
      <c r="AQ735" t="s">
        <v>298</v>
      </c>
      <c r="AR735">
        <f t="shared" si="288"/>
        <v>2544385</v>
      </c>
      <c r="AS735" s="1">
        <v>5</v>
      </c>
      <c r="AU735" s="1"/>
      <c r="AX735" s="124"/>
    </row>
    <row r="736" spans="1:50" ht="13" hidden="1" customHeight="1" outlineLevel="1">
      <c r="A736" s="56" t="s">
        <v>1990</v>
      </c>
      <c r="B736" s="9" t="s">
        <v>563</v>
      </c>
      <c r="C736" s="1">
        <f t="shared" si="281"/>
        <v>17121</v>
      </c>
      <c r="D736" s="7">
        <f>IF(N736&gt;0, RANK(N736,(N736:P736,Q736:AE736)),0)</f>
        <v>1</v>
      </c>
      <c r="E736" s="7">
        <f>IF(O736&gt;0,RANK(O736,(N736:P736,Q736:AE736)),0)</f>
        <v>2</v>
      </c>
      <c r="F736" s="7">
        <f t="shared" si="282"/>
        <v>0</v>
      </c>
      <c r="G736" s="1">
        <f t="shared" si="283"/>
        <v>8947</v>
      </c>
      <c r="H736" s="2">
        <f t="shared" si="278"/>
        <v>0.52257461596869337</v>
      </c>
      <c r="I736" s="8"/>
      <c r="J736" s="2">
        <f t="shared" si="284"/>
        <v>0.76029437532854394</v>
      </c>
      <c r="K736" s="2">
        <f t="shared" si="285"/>
        <v>0.23771975935985049</v>
      </c>
      <c r="L736" s="2">
        <f t="shared" si="286"/>
        <v>0</v>
      </c>
      <c r="M736" s="2">
        <f t="shared" si="287"/>
        <v>1.985865311605578E-3</v>
      </c>
      <c r="N736" s="55">
        <v>13017</v>
      </c>
      <c r="O736" s="55">
        <v>4070</v>
      </c>
      <c r="X736" s="55">
        <v>34</v>
      </c>
      <c r="Y736" s="55">
        <v>0</v>
      </c>
      <c r="Z736" s="55"/>
      <c r="AA736" s="55"/>
      <c r="AB736" s="55"/>
      <c r="AG736" t="str">
        <f t="shared" si="279"/>
        <v>New Bedford</v>
      </c>
      <c r="AH736" t="s">
        <v>1983</v>
      </c>
      <c r="AI736">
        <v>9</v>
      </c>
      <c r="AK736">
        <v>2</v>
      </c>
      <c r="AL736" s="95">
        <v>25</v>
      </c>
      <c r="AM736" s="97">
        <v>5</v>
      </c>
      <c r="AN736" s="97">
        <v>55</v>
      </c>
      <c r="AO736" s="100">
        <v>45000</v>
      </c>
      <c r="AP736" s="100">
        <f t="shared" si="280"/>
        <v>25005</v>
      </c>
      <c r="AQ736" t="s">
        <v>1943</v>
      </c>
      <c r="AR736">
        <f t="shared" si="288"/>
        <v>2545000</v>
      </c>
      <c r="AS736" s="1">
        <v>831</v>
      </c>
      <c r="AU736" s="1"/>
      <c r="AX736" s="124"/>
    </row>
    <row r="737" spans="1:50" ht="13" hidden="1" customHeight="1" outlineLevel="1">
      <c r="A737" s="56" t="s">
        <v>1509</v>
      </c>
      <c r="B737" s="9" t="s">
        <v>563</v>
      </c>
      <c r="C737" s="1">
        <f t="shared" si="281"/>
        <v>418</v>
      </c>
      <c r="D737" s="7">
        <f>IF(N737&gt;0, RANK(N737,(N737:P737,Q737:AE737)),0)</f>
        <v>1</v>
      </c>
      <c r="E737" s="7">
        <f>IF(O737&gt;0,RANK(O737,(N737:P737,Q737:AE737)),0)</f>
        <v>2</v>
      </c>
      <c r="F737" s="7">
        <f t="shared" si="282"/>
        <v>0</v>
      </c>
      <c r="G737" s="1">
        <f t="shared" si="283"/>
        <v>2</v>
      </c>
      <c r="H737" s="2">
        <f t="shared" si="278"/>
        <v>4.7846889952153108E-3</v>
      </c>
      <c r="I737" s="8"/>
      <c r="J737" s="2">
        <f t="shared" si="284"/>
        <v>0.50239234449760761</v>
      </c>
      <c r="K737" s="2">
        <f t="shared" si="285"/>
        <v>0.49760765550239233</v>
      </c>
      <c r="L737" s="2">
        <f t="shared" si="286"/>
        <v>0</v>
      </c>
      <c r="M737" s="2">
        <f t="shared" si="287"/>
        <v>5.5511151231257827E-17</v>
      </c>
      <c r="N737" s="55">
        <v>210</v>
      </c>
      <c r="O737" s="55">
        <v>208</v>
      </c>
      <c r="X737" s="55">
        <v>0</v>
      </c>
      <c r="Y737" s="55">
        <v>0</v>
      </c>
      <c r="Z737" s="55"/>
      <c r="AA737" s="55"/>
      <c r="AB737" s="55"/>
      <c r="AG737" t="str">
        <f t="shared" si="279"/>
        <v>New Braintree</v>
      </c>
      <c r="AH737" s="9" t="s">
        <v>964</v>
      </c>
      <c r="AI737">
        <v>2</v>
      </c>
      <c r="AK737">
        <v>2</v>
      </c>
      <c r="AL737" s="95">
        <v>25</v>
      </c>
      <c r="AM737" s="97">
        <v>27</v>
      </c>
      <c r="AN737" s="97">
        <v>155</v>
      </c>
      <c r="AO737" s="100">
        <v>45105</v>
      </c>
      <c r="AP737" s="100">
        <f t="shared" si="280"/>
        <v>25027</v>
      </c>
      <c r="AQ737" t="s">
        <v>298</v>
      </c>
      <c r="AR737">
        <f t="shared" si="288"/>
        <v>2545105</v>
      </c>
      <c r="AS737" s="1">
        <v>20</v>
      </c>
      <c r="AU737" s="1"/>
      <c r="AX737" s="124"/>
    </row>
    <row r="738" spans="1:50" ht="13" hidden="1" customHeight="1" outlineLevel="1">
      <c r="A738" s="56" t="s">
        <v>1740</v>
      </c>
      <c r="B738" s="9" t="s">
        <v>563</v>
      </c>
      <c r="C738" s="1">
        <f t="shared" si="281"/>
        <v>546</v>
      </c>
      <c r="D738" s="7">
        <f>IF(N738&gt;0, RANK(N738,(N738:P738,Q738:AE738)),0)</f>
        <v>1</v>
      </c>
      <c r="E738" s="7">
        <f>IF(O738&gt;0,RANK(O738,(N738:P738,Q738:AE738)),0)</f>
        <v>2</v>
      </c>
      <c r="F738" s="7">
        <f t="shared" si="282"/>
        <v>0</v>
      </c>
      <c r="G738" s="1">
        <f t="shared" si="283"/>
        <v>188</v>
      </c>
      <c r="H738" s="2">
        <f t="shared" si="278"/>
        <v>0.34432234432234432</v>
      </c>
      <c r="I738" s="8"/>
      <c r="J738" s="2">
        <f t="shared" si="284"/>
        <v>0.67216117216117222</v>
      </c>
      <c r="K738" s="2">
        <f t="shared" si="285"/>
        <v>0.32783882783882784</v>
      </c>
      <c r="L738" s="2">
        <f t="shared" si="286"/>
        <v>0</v>
      </c>
      <c r="M738" s="2">
        <f t="shared" si="287"/>
        <v>-5.5511151231257827E-17</v>
      </c>
      <c r="N738" s="55">
        <v>367</v>
      </c>
      <c r="O738" s="55">
        <v>179</v>
      </c>
      <c r="X738" s="55">
        <v>0</v>
      </c>
      <c r="Y738" s="55">
        <v>0</v>
      </c>
      <c r="Z738" s="55"/>
      <c r="AA738" s="55"/>
      <c r="AB738" s="55"/>
      <c r="AG738" t="str">
        <f t="shared" si="279"/>
        <v>New Marlborough</v>
      </c>
      <c r="AH738" t="s">
        <v>1320</v>
      </c>
      <c r="AI738">
        <v>1</v>
      </c>
      <c r="AK738">
        <v>2</v>
      </c>
      <c r="AL738" s="95">
        <v>25</v>
      </c>
      <c r="AM738" s="97">
        <v>3</v>
      </c>
      <c r="AN738" s="97">
        <v>90</v>
      </c>
      <c r="AO738" s="100">
        <v>45420</v>
      </c>
      <c r="AP738" s="100">
        <f t="shared" si="280"/>
        <v>25003</v>
      </c>
      <c r="AQ738" t="s">
        <v>298</v>
      </c>
      <c r="AR738">
        <f t="shared" si="288"/>
        <v>2545420</v>
      </c>
      <c r="AS738" s="1">
        <v>11</v>
      </c>
      <c r="AU738" s="1"/>
      <c r="AX738" s="124"/>
    </row>
    <row r="739" spans="1:50" ht="13" hidden="1" customHeight="1" outlineLevel="1">
      <c r="A739" s="56" t="s">
        <v>2138</v>
      </c>
      <c r="B739" s="9" t="s">
        <v>563</v>
      </c>
      <c r="C739" s="1">
        <f t="shared" si="281"/>
        <v>448</v>
      </c>
      <c r="D739" s="7">
        <f>IF(N739&gt;0, RANK(N739,(N739:P739,Q739:AE739)),0)</f>
        <v>1</v>
      </c>
      <c r="E739" s="7">
        <f>IF(O739&gt;0,RANK(O739,(N739:P739,Q739:AE739)),0)</f>
        <v>2</v>
      </c>
      <c r="F739" s="7">
        <f t="shared" si="282"/>
        <v>0</v>
      </c>
      <c r="G739" s="1">
        <f t="shared" si="283"/>
        <v>126</v>
      </c>
      <c r="H739" s="2">
        <f t="shared" si="278"/>
        <v>0.28125</v>
      </c>
      <c r="I739" s="8"/>
      <c r="J739" s="2">
        <f t="shared" si="284"/>
        <v>0.640625</v>
      </c>
      <c r="K739" s="2">
        <f t="shared" si="285"/>
        <v>0.359375</v>
      </c>
      <c r="L739" s="2">
        <f t="shared" si="286"/>
        <v>0</v>
      </c>
      <c r="M739" s="2">
        <f t="shared" si="287"/>
        <v>0</v>
      </c>
      <c r="N739" s="55">
        <v>287</v>
      </c>
      <c r="O739" s="55">
        <v>161</v>
      </c>
      <c r="X739" s="55">
        <v>0</v>
      </c>
      <c r="Y739" s="55">
        <v>0</v>
      </c>
      <c r="Z739" s="55"/>
      <c r="AA739" s="55"/>
      <c r="AB739" s="55"/>
      <c r="AG739" t="str">
        <f t="shared" si="279"/>
        <v>New Salem</v>
      </c>
      <c r="AH739" t="s">
        <v>2389</v>
      </c>
      <c r="AI739">
        <v>2</v>
      </c>
      <c r="AK739">
        <v>2</v>
      </c>
      <c r="AL739" s="95">
        <v>25</v>
      </c>
      <c r="AM739" s="97">
        <v>11</v>
      </c>
      <c r="AN739" s="97">
        <v>85</v>
      </c>
      <c r="AO739" s="100">
        <v>45490</v>
      </c>
      <c r="AP739" s="100">
        <f t="shared" si="280"/>
        <v>25011</v>
      </c>
      <c r="AQ739" t="s">
        <v>298</v>
      </c>
      <c r="AR739">
        <f t="shared" si="288"/>
        <v>2545490</v>
      </c>
      <c r="AS739" s="1">
        <v>14</v>
      </c>
      <c r="AU739" s="1"/>
      <c r="AX739" s="124"/>
    </row>
    <row r="740" spans="1:50" ht="13" hidden="1" customHeight="1" outlineLevel="1">
      <c r="A740" s="56" t="s">
        <v>987</v>
      </c>
      <c r="B740" s="9" t="s">
        <v>563</v>
      </c>
      <c r="C740" s="1">
        <f t="shared" si="281"/>
        <v>3256</v>
      </c>
      <c r="D740" s="7">
        <f>IF(N740&gt;0, RANK(N740,(N740:P740,Q740:AE740)),0)</f>
        <v>1</v>
      </c>
      <c r="E740" s="7">
        <f>IF(O740&gt;0,RANK(O740,(N740:P740,Q740:AE740)),0)</f>
        <v>2</v>
      </c>
      <c r="F740" s="7">
        <f t="shared" si="282"/>
        <v>0</v>
      </c>
      <c r="G740" s="1">
        <f t="shared" si="283"/>
        <v>266</v>
      </c>
      <c r="H740" s="2">
        <f t="shared" ref="H740:H803" si="289">IF(C740&gt;0,G740/C740,0)</f>
        <v>8.1695331695331691E-2</v>
      </c>
      <c r="I740" s="8"/>
      <c r="J740" s="2">
        <f t="shared" si="284"/>
        <v>0.54023341523341528</v>
      </c>
      <c r="K740" s="2">
        <f t="shared" si="285"/>
        <v>0.45853808353808356</v>
      </c>
      <c r="L740" s="2">
        <f t="shared" si="286"/>
        <v>0</v>
      </c>
      <c r="M740" s="2">
        <f t="shared" si="287"/>
        <v>1.2285012285011554E-3</v>
      </c>
      <c r="N740" s="55">
        <v>1759</v>
      </c>
      <c r="O740" s="55">
        <v>1493</v>
      </c>
      <c r="X740" s="55">
        <v>4</v>
      </c>
      <c r="Y740" s="55">
        <v>0</v>
      </c>
      <c r="Z740" s="55"/>
      <c r="AA740" s="55"/>
      <c r="AB740" s="55"/>
      <c r="AG740" t="str">
        <f t="shared" ref="AG740:AG803" si="290">A740</f>
        <v>Newbury</v>
      </c>
      <c r="AH740" t="s">
        <v>2492</v>
      </c>
      <c r="AI740">
        <v>6</v>
      </c>
      <c r="AK740">
        <v>2</v>
      </c>
      <c r="AL740" s="95">
        <v>25</v>
      </c>
      <c r="AM740" s="97">
        <v>9</v>
      </c>
      <c r="AN740" s="97">
        <v>110</v>
      </c>
      <c r="AO740" s="100">
        <v>45175</v>
      </c>
      <c r="AP740" s="100">
        <f t="shared" si="280"/>
        <v>25009</v>
      </c>
      <c r="AQ740" t="s">
        <v>298</v>
      </c>
      <c r="AR740">
        <f t="shared" si="288"/>
        <v>2545175</v>
      </c>
      <c r="AS740" s="1">
        <v>112</v>
      </c>
      <c r="AU740" s="1"/>
      <c r="AX740" s="124"/>
    </row>
    <row r="741" spans="1:50" ht="13" hidden="1" customHeight="1" outlineLevel="1">
      <c r="A741" s="56" t="s">
        <v>1549</v>
      </c>
      <c r="B741" s="9" t="s">
        <v>563</v>
      </c>
      <c r="C741" s="1">
        <f t="shared" si="281"/>
        <v>7930</v>
      </c>
      <c r="D741" s="7">
        <f>IF(N741&gt;0, RANK(N741,(N741:P741,Q741:AE741)),0)</f>
        <v>1</v>
      </c>
      <c r="E741" s="7">
        <f>IF(O741&gt;0,RANK(O741,(N741:P741,Q741:AE741)),0)</f>
        <v>2</v>
      </c>
      <c r="F741" s="7">
        <f t="shared" si="282"/>
        <v>0</v>
      </c>
      <c r="G741" s="1">
        <f t="shared" si="283"/>
        <v>2124</v>
      </c>
      <c r="H741" s="2">
        <f t="shared" si="289"/>
        <v>0.26784363177805803</v>
      </c>
      <c r="I741" s="8"/>
      <c r="J741" s="2">
        <f t="shared" si="284"/>
        <v>0.63392181588902896</v>
      </c>
      <c r="K741" s="2">
        <f t="shared" si="285"/>
        <v>0.36607818411097098</v>
      </c>
      <c r="L741" s="2">
        <f t="shared" si="286"/>
        <v>0</v>
      </c>
      <c r="M741" s="2">
        <f t="shared" si="287"/>
        <v>5.5511151231257827E-17</v>
      </c>
      <c r="N741" s="55">
        <v>5027</v>
      </c>
      <c r="O741" s="55">
        <v>2903</v>
      </c>
      <c r="X741" s="55">
        <v>0</v>
      </c>
      <c r="Y741" s="55">
        <v>0</v>
      </c>
      <c r="Z741" s="55"/>
      <c r="AA741" s="55"/>
      <c r="AB741" s="55"/>
      <c r="AG741" t="str">
        <f t="shared" si="290"/>
        <v>Newburyport</v>
      </c>
      <c r="AH741" t="s">
        <v>2492</v>
      </c>
      <c r="AI741">
        <v>6</v>
      </c>
      <c r="AK741">
        <v>2</v>
      </c>
      <c r="AL741" s="95">
        <v>25</v>
      </c>
      <c r="AM741" s="97">
        <v>9</v>
      </c>
      <c r="AN741" s="97">
        <v>115</v>
      </c>
      <c r="AO741" s="100">
        <v>45245</v>
      </c>
      <c r="AP741" s="100">
        <f t="shared" si="280"/>
        <v>25009</v>
      </c>
      <c r="AQ741" t="s">
        <v>1943</v>
      </c>
      <c r="AR741">
        <f t="shared" si="288"/>
        <v>2545245</v>
      </c>
      <c r="AS741" s="1">
        <v>355</v>
      </c>
      <c r="AU741" s="1"/>
      <c r="AX741" s="124"/>
    </row>
    <row r="742" spans="1:50" ht="13" hidden="1" customHeight="1" outlineLevel="1">
      <c r="A742" s="56" t="s">
        <v>1733</v>
      </c>
      <c r="B742" s="9" t="s">
        <v>563</v>
      </c>
      <c r="C742" s="1">
        <f t="shared" si="281"/>
        <v>31781</v>
      </c>
      <c r="D742" s="7">
        <f>IF(N742&gt;0, RANK(N742,(N742:P742,Q742:AE742)),0)</f>
        <v>1</v>
      </c>
      <c r="E742" s="7">
        <f>IF(O742&gt;0,RANK(O742,(N742:P742,Q742:AE742)),0)</f>
        <v>2</v>
      </c>
      <c r="F742" s="7">
        <f t="shared" si="282"/>
        <v>0</v>
      </c>
      <c r="G742" s="1">
        <f t="shared" si="283"/>
        <v>16238</v>
      </c>
      <c r="H742" s="2">
        <f t="shared" si="289"/>
        <v>0.51093420597212169</v>
      </c>
      <c r="I742" s="8"/>
      <c r="J742" s="2">
        <f t="shared" si="284"/>
        <v>0.75463327145149617</v>
      </c>
      <c r="K742" s="2">
        <f t="shared" si="285"/>
        <v>0.24369906547937448</v>
      </c>
      <c r="L742" s="2">
        <f t="shared" si="286"/>
        <v>0</v>
      </c>
      <c r="M742" s="2">
        <f t="shared" si="287"/>
        <v>1.6676630691293548E-3</v>
      </c>
      <c r="N742" s="55">
        <v>23983</v>
      </c>
      <c r="O742" s="55">
        <v>7745</v>
      </c>
      <c r="X742" s="55">
        <v>53</v>
      </c>
      <c r="Y742" s="55">
        <v>0</v>
      </c>
      <c r="Z742" s="55"/>
      <c r="AA742" s="55"/>
      <c r="AB742" s="55"/>
      <c r="AG742" t="str">
        <f t="shared" si="290"/>
        <v>Newton</v>
      </c>
      <c r="AH742" t="s">
        <v>1563</v>
      </c>
      <c r="AI742">
        <v>4</v>
      </c>
      <c r="AK742">
        <v>2</v>
      </c>
      <c r="AL742" s="95">
        <v>25</v>
      </c>
      <c r="AM742" s="97">
        <v>17</v>
      </c>
      <c r="AN742" s="97">
        <v>165</v>
      </c>
      <c r="AO742" s="100">
        <v>45560</v>
      </c>
      <c r="AP742" s="100">
        <f t="shared" si="280"/>
        <v>25017</v>
      </c>
      <c r="AQ742" t="s">
        <v>1943</v>
      </c>
      <c r="AR742">
        <f t="shared" si="288"/>
        <v>2545560</v>
      </c>
      <c r="AS742" s="1">
        <v>1238</v>
      </c>
      <c r="AU742" s="1"/>
      <c r="AX742" s="124"/>
    </row>
    <row r="743" spans="1:50" ht="13" hidden="1" customHeight="1" outlineLevel="1">
      <c r="A743" s="56" t="s">
        <v>2318</v>
      </c>
      <c r="B743" s="9" t="s">
        <v>563</v>
      </c>
      <c r="C743" s="1">
        <f t="shared" si="281"/>
        <v>4101</v>
      </c>
      <c r="D743" s="7">
        <f>IF(N743&gt;0, RANK(N743,(N743:P743,Q743:AE743)),0)</f>
        <v>2</v>
      </c>
      <c r="E743" s="7">
        <f>IF(O743&gt;0,RANK(O743,(N743:P743,Q743:AE743)),0)</f>
        <v>1</v>
      </c>
      <c r="F743" s="7">
        <f t="shared" si="282"/>
        <v>0</v>
      </c>
      <c r="G743" s="1">
        <f t="shared" si="283"/>
        <v>540</v>
      </c>
      <c r="H743" s="2">
        <f t="shared" si="289"/>
        <v>0.13167520117044623</v>
      </c>
      <c r="I743" s="8"/>
      <c r="J743" s="2">
        <f t="shared" si="284"/>
        <v>0.43355279200195074</v>
      </c>
      <c r="K743" s="2">
        <f t="shared" si="285"/>
        <v>0.56522799317239703</v>
      </c>
      <c r="L743" s="2">
        <f t="shared" si="286"/>
        <v>0</v>
      </c>
      <c r="M743" s="2">
        <f t="shared" si="287"/>
        <v>1.2192148256522373E-3</v>
      </c>
      <c r="N743" s="55">
        <v>1778</v>
      </c>
      <c r="O743" s="55">
        <v>2318</v>
      </c>
      <c r="X743" s="55">
        <v>5</v>
      </c>
      <c r="Y743" s="55">
        <v>0</v>
      </c>
      <c r="Z743" s="55"/>
      <c r="AA743" s="55"/>
      <c r="AB743" s="55"/>
      <c r="AG743" t="str">
        <f t="shared" si="290"/>
        <v>Norfolk</v>
      </c>
      <c r="AH743" t="s">
        <v>2318</v>
      </c>
      <c r="AI743">
        <v>4</v>
      </c>
      <c r="AK743">
        <v>2</v>
      </c>
      <c r="AL743" s="95">
        <v>25</v>
      </c>
      <c r="AM743" s="97">
        <v>21</v>
      </c>
      <c r="AN743" s="97">
        <v>85</v>
      </c>
      <c r="AO743" s="100">
        <v>46050</v>
      </c>
      <c r="AP743" s="100">
        <f t="shared" ref="AP743:AP806" si="291">AL743*1000+AM743</f>
        <v>25021</v>
      </c>
      <c r="AQ743" t="s">
        <v>298</v>
      </c>
      <c r="AR743">
        <f t="shared" si="288"/>
        <v>2546050</v>
      </c>
      <c r="AS743" s="1">
        <v>159</v>
      </c>
      <c r="AU743" s="1"/>
      <c r="AX743" s="124"/>
    </row>
    <row r="744" spans="1:50" ht="13" hidden="1" customHeight="1" outlineLevel="1">
      <c r="A744" s="56" t="s">
        <v>1145</v>
      </c>
      <c r="B744" s="9" t="s">
        <v>563</v>
      </c>
      <c r="C744" s="1">
        <f t="shared" si="281"/>
        <v>3200</v>
      </c>
      <c r="D744" s="7">
        <f>IF(N744&gt;0, RANK(N744,(N744:P744,Q744:AE744)),0)</f>
        <v>1</v>
      </c>
      <c r="E744" s="7">
        <f>IF(O744&gt;0,RANK(O744,(N744:P744,Q744:AE744)),0)</f>
        <v>2</v>
      </c>
      <c r="F744" s="7">
        <f t="shared" si="282"/>
        <v>0</v>
      </c>
      <c r="G744" s="1">
        <f t="shared" si="283"/>
        <v>1824</v>
      </c>
      <c r="H744" s="2">
        <f t="shared" si="289"/>
        <v>0.56999999999999995</v>
      </c>
      <c r="I744" s="8"/>
      <c r="J744" s="2">
        <f t="shared" si="284"/>
        <v>0.78468749999999998</v>
      </c>
      <c r="K744" s="2">
        <f t="shared" si="285"/>
        <v>0.2146875</v>
      </c>
      <c r="L744" s="2">
        <f t="shared" si="286"/>
        <v>0</v>
      </c>
      <c r="M744" s="2">
        <f t="shared" si="287"/>
        <v>6.2500000000001443E-4</v>
      </c>
      <c r="N744" s="55">
        <v>2511</v>
      </c>
      <c r="O744" s="55">
        <v>687</v>
      </c>
      <c r="X744" s="55">
        <v>2</v>
      </c>
      <c r="Y744" s="55">
        <v>0</v>
      </c>
      <c r="Z744" s="55"/>
      <c r="AA744" s="55"/>
      <c r="AB744" s="55"/>
      <c r="AG744" t="str">
        <f t="shared" si="290"/>
        <v>North Adams</v>
      </c>
      <c r="AH744" t="s">
        <v>1320</v>
      </c>
      <c r="AI744">
        <v>1</v>
      </c>
      <c r="AK744">
        <v>2</v>
      </c>
      <c r="AL744" s="95">
        <v>25</v>
      </c>
      <c r="AM744" s="97">
        <v>3</v>
      </c>
      <c r="AN744" s="97">
        <v>95</v>
      </c>
      <c r="AO744" s="100">
        <v>46225</v>
      </c>
      <c r="AP744" s="100">
        <f t="shared" si="291"/>
        <v>25003</v>
      </c>
      <c r="AQ744" t="s">
        <v>1943</v>
      </c>
      <c r="AR744">
        <f t="shared" si="288"/>
        <v>2546225</v>
      </c>
      <c r="AS744" s="1">
        <v>160</v>
      </c>
      <c r="AU744" s="1"/>
      <c r="AX744" s="124"/>
    </row>
    <row r="745" spans="1:50" ht="13" hidden="1" customHeight="1" outlineLevel="1">
      <c r="A745" s="56" t="s">
        <v>1615</v>
      </c>
      <c r="B745" s="9" t="s">
        <v>563</v>
      </c>
      <c r="C745" s="1">
        <f t="shared" si="281"/>
        <v>10283</v>
      </c>
      <c r="D745" s="7">
        <f>IF(N745&gt;0, RANK(N745,(N745:P745,Q745:AE745)),0)</f>
        <v>2</v>
      </c>
      <c r="E745" s="7">
        <f>IF(O745&gt;0,RANK(O745,(N745:P745,Q745:AE745)),0)</f>
        <v>1</v>
      </c>
      <c r="F745" s="7">
        <f t="shared" si="282"/>
        <v>0</v>
      </c>
      <c r="G745" s="1">
        <f t="shared" si="283"/>
        <v>182</v>
      </c>
      <c r="H745" s="2">
        <f t="shared" si="289"/>
        <v>1.7699115044247787E-2</v>
      </c>
      <c r="I745" s="8"/>
      <c r="J745" s="2">
        <f t="shared" si="284"/>
        <v>0.49051833122629585</v>
      </c>
      <c r="K745" s="2">
        <f t="shared" si="285"/>
        <v>0.50821744627054366</v>
      </c>
      <c r="L745" s="2">
        <f t="shared" si="286"/>
        <v>0</v>
      </c>
      <c r="M745" s="2">
        <f t="shared" si="287"/>
        <v>1.2642225031604948E-3</v>
      </c>
      <c r="N745" s="55">
        <v>5044</v>
      </c>
      <c r="O745" s="55">
        <v>5226</v>
      </c>
      <c r="X745" s="55">
        <v>13</v>
      </c>
      <c r="Y745" s="55">
        <v>0</v>
      </c>
      <c r="Z745" s="55"/>
      <c r="AA745" s="55"/>
      <c r="AB745" s="55"/>
      <c r="AG745" t="str">
        <f t="shared" si="290"/>
        <v>North Andover</v>
      </c>
      <c r="AH745" t="s">
        <v>2492</v>
      </c>
      <c r="AI745">
        <v>6</v>
      </c>
      <c r="AK745">
        <v>2</v>
      </c>
      <c r="AL745" s="95">
        <v>25</v>
      </c>
      <c r="AM745" s="97">
        <v>9</v>
      </c>
      <c r="AN745" s="97">
        <v>120</v>
      </c>
      <c r="AO745" s="100">
        <v>46365</v>
      </c>
      <c r="AP745" s="100">
        <f t="shared" si="291"/>
        <v>25009</v>
      </c>
      <c r="AQ745" t="s">
        <v>298</v>
      </c>
      <c r="AR745">
        <f t="shared" si="288"/>
        <v>2546365</v>
      </c>
      <c r="AS745" s="1">
        <v>345</v>
      </c>
      <c r="AU745" s="1"/>
      <c r="AX745" s="124"/>
    </row>
    <row r="746" spans="1:50" ht="13" hidden="1" customHeight="1" outlineLevel="1">
      <c r="A746" s="56" t="s">
        <v>1032</v>
      </c>
      <c r="B746" s="9" t="s">
        <v>563</v>
      </c>
      <c r="C746" s="1">
        <f t="shared" si="281"/>
        <v>8962</v>
      </c>
      <c r="D746" s="7">
        <f>IF(N746&gt;0, RANK(N746,(N746:P746,Q746:AE746)),0)</f>
        <v>2</v>
      </c>
      <c r="E746" s="7">
        <f>IF(O746&gt;0,RANK(O746,(N746:P746,Q746:AE746)),0)</f>
        <v>1</v>
      </c>
      <c r="F746" s="7">
        <f t="shared" si="282"/>
        <v>0</v>
      </c>
      <c r="G746" s="1">
        <f t="shared" si="283"/>
        <v>478</v>
      </c>
      <c r="H746" s="2">
        <f t="shared" si="289"/>
        <v>5.3336308859629547E-2</v>
      </c>
      <c r="I746" s="8"/>
      <c r="J746" s="2">
        <f t="shared" si="284"/>
        <v>0.47310868109796922</v>
      </c>
      <c r="K746" s="2">
        <f t="shared" si="285"/>
        <v>0.5264449899575987</v>
      </c>
      <c r="L746" s="2">
        <f t="shared" si="286"/>
        <v>0</v>
      </c>
      <c r="M746" s="2">
        <f t="shared" si="287"/>
        <v>4.4632894443208393E-4</v>
      </c>
      <c r="N746" s="55">
        <v>4240</v>
      </c>
      <c r="O746" s="55">
        <v>4718</v>
      </c>
      <c r="X746" s="55">
        <v>4</v>
      </c>
      <c r="Y746" s="55">
        <v>0</v>
      </c>
      <c r="Z746" s="55"/>
      <c r="AA746" s="55"/>
      <c r="AB746" s="55"/>
      <c r="AG746" t="str">
        <f t="shared" si="290"/>
        <v>North Attleborough</v>
      </c>
      <c r="AH746" t="s">
        <v>1983</v>
      </c>
      <c r="AI746">
        <v>4</v>
      </c>
      <c r="AK746">
        <v>2</v>
      </c>
      <c r="AL746" s="95">
        <v>25</v>
      </c>
      <c r="AM746" s="97">
        <v>5</v>
      </c>
      <c r="AN746" s="97">
        <v>60</v>
      </c>
      <c r="AO746" s="100">
        <v>46575</v>
      </c>
      <c r="AP746" s="100">
        <f t="shared" si="291"/>
        <v>25005</v>
      </c>
      <c r="AQ746" t="s">
        <v>298</v>
      </c>
      <c r="AR746">
        <f t="shared" si="288"/>
        <v>2546575</v>
      </c>
      <c r="AS746" s="1">
        <v>372</v>
      </c>
      <c r="AU746" s="1"/>
      <c r="AX746" s="124"/>
    </row>
    <row r="747" spans="1:50" ht="13" hidden="1" customHeight="1" outlineLevel="1">
      <c r="A747" s="56" t="s">
        <v>413</v>
      </c>
      <c r="B747" s="9" t="s">
        <v>563</v>
      </c>
      <c r="C747" s="1">
        <f t="shared" si="281"/>
        <v>1693</v>
      </c>
      <c r="D747" s="7">
        <f>IF(N747&gt;0, RANK(N747,(N747:P747,Q747:AE747)),0)</f>
        <v>2</v>
      </c>
      <c r="E747" s="7">
        <f>IF(O747&gt;0,RANK(O747,(N747:P747,Q747:AE747)),0)</f>
        <v>1</v>
      </c>
      <c r="F747" s="7">
        <f t="shared" si="282"/>
        <v>0</v>
      </c>
      <c r="G747" s="1">
        <f t="shared" si="283"/>
        <v>139</v>
      </c>
      <c r="H747" s="2">
        <f t="shared" si="289"/>
        <v>8.2102776137034844E-2</v>
      </c>
      <c r="I747" s="8"/>
      <c r="J747" s="2">
        <f t="shared" si="284"/>
        <v>0.45894861193148256</v>
      </c>
      <c r="K747" s="2">
        <f t="shared" si="285"/>
        <v>0.54105138806851738</v>
      </c>
      <c r="L747" s="2">
        <f t="shared" si="286"/>
        <v>0</v>
      </c>
      <c r="M747" s="2">
        <f t="shared" si="287"/>
        <v>1.1102230246251565E-16</v>
      </c>
      <c r="N747" s="55">
        <v>777</v>
      </c>
      <c r="O747" s="55">
        <v>916</v>
      </c>
      <c r="X747" s="55">
        <v>0</v>
      </c>
      <c r="Y747" s="55">
        <v>0</v>
      </c>
      <c r="Z747" s="55"/>
      <c r="AA747" s="55"/>
      <c r="AB747" s="55"/>
      <c r="AG747" t="str">
        <f t="shared" si="290"/>
        <v>North Brookfield</v>
      </c>
      <c r="AH747" s="9" t="s">
        <v>964</v>
      </c>
      <c r="AI747">
        <v>2</v>
      </c>
      <c r="AK747">
        <v>2</v>
      </c>
      <c r="AL747" s="95">
        <v>25</v>
      </c>
      <c r="AM747" s="97">
        <v>27</v>
      </c>
      <c r="AN747" s="97">
        <v>170</v>
      </c>
      <c r="AO747" s="100">
        <v>47135</v>
      </c>
      <c r="AP747" s="100">
        <f t="shared" si="291"/>
        <v>25027</v>
      </c>
      <c r="AQ747" t="s">
        <v>298</v>
      </c>
      <c r="AR747">
        <f t="shared" si="288"/>
        <v>2547135</v>
      </c>
      <c r="AS747" s="1">
        <v>97</v>
      </c>
      <c r="AU747" s="1"/>
      <c r="AX747" s="124"/>
    </row>
    <row r="748" spans="1:50" ht="13" hidden="1" customHeight="1" outlineLevel="1">
      <c r="A748" s="56" t="s">
        <v>1242</v>
      </c>
      <c r="B748" s="9" t="s">
        <v>563</v>
      </c>
      <c r="C748" s="1">
        <f t="shared" si="281"/>
        <v>6034</v>
      </c>
      <c r="D748" s="7">
        <f>IF(N748&gt;0, RANK(N748,(N748:P748,Q748:AE748)),0)</f>
        <v>2</v>
      </c>
      <c r="E748" s="7">
        <f>IF(O748&gt;0,RANK(O748,(N748:P748,Q748:AE748)),0)</f>
        <v>1</v>
      </c>
      <c r="F748" s="7">
        <f t="shared" si="282"/>
        <v>0</v>
      </c>
      <c r="G748" s="1">
        <f t="shared" si="283"/>
        <v>67</v>
      </c>
      <c r="H748" s="2">
        <f t="shared" si="289"/>
        <v>1.1103745442492543E-2</v>
      </c>
      <c r="I748" s="8"/>
      <c r="J748" s="2">
        <f t="shared" si="284"/>
        <v>0.49403380841895922</v>
      </c>
      <c r="K748" s="2">
        <f t="shared" si="285"/>
        <v>0.50513755386145176</v>
      </c>
      <c r="L748" s="2">
        <f t="shared" si="286"/>
        <v>0</v>
      </c>
      <c r="M748" s="2">
        <f t="shared" si="287"/>
        <v>8.2863771958896493E-4</v>
      </c>
      <c r="N748" s="55">
        <v>2981</v>
      </c>
      <c r="O748" s="55">
        <v>3048</v>
      </c>
      <c r="X748" s="55">
        <v>5</v>
      </c>
      <c r="Y748" s="55">
        <v>0</v>
      </c>
      <c r="Z748" s="55"/>
      <c r="AA748" s="55"/>
      <c r="AB748" s="55"/>
      <c r="AG748" t="str">
        <f t="shared" si="290"/>
        <v>North Reading</v>
      </c>
      <c r="AH748" t="s">
        <v>1563</v>
      </c>
      <c r="AI748">
        <v>6</v>
      </c>
      <c r="AK748">
        <v>2</v>
      </c>
      <c r="AL748" s="95">
        <v>25</v>
      </c>
      <c r="AM748" s="97">
        <v>17</v>
      </c>
      <c r="AN748" s="97">
        <v>170</v>
      </c>
      <c r="AO748" s="100">
        <v>48955</v>
      </c>
      <c r="AP748" s="100">
        <f t="shared" si="291"/>
        <v>25017</v>
      </c>
      <c r="AQ748" t="s">
        <v>298</v>
      </c>
      <c r="AR748">
        <f t="shared" si="288"/>
        <v>2548955</v>
      </c>
      <c r="AS748" s="1">
        <v>237</v>
      </c>
      <c r="AU748" s="1"/>
      <c r="AX748" s="124"/>
    </row>
    <row r="749" spans="1:50" ht="13" hidden="1" customHeight="1" outlineLevel="1">
      <c r="A749" s="56" t="s">
        <v>1460</v>
      </c>
      <c r="B749" s="9" t="s">
        <v>563</v>
      </c>
      <c r="C749" s="1">
        <f t="shared" si="281"/>
        <v>11295</v>
      </c>
      <c r="D749" s="7">
        <f>IF(N749&gt;0, RANK(N749,(N749:P749,Q749:AE749)),0)</f>
        <v>1</v>
      </c>
      <c r="E749" s="7">
        <f>IF(O749&gt;0,RANK(O749,(N749:P749,Q749:AE749)),0)</f>
        <v>2</v>
      </c>
      <c r="F749" s="7">
        <f t="shared" si="282"/>
        <v>0</v>
      </c>
      <c r="G749" s="1">
        <f t="shared" si="283"/>
        <v>8255</v>
      </c>
      <c r="H749" s="2">
        <f t="shared" si="289"/>
        <v>0.73085436033643203</v>
      </c>
      <c r="I749" s="8"/>
      <c r="J749" s="2">
        <f t="shared" si="284"/>
        <v>0.86489597166887999</v>
      </c>
      <c r="K749" s="2">
        <f t="shared" si="285"/>
        <v>0.13404161133244799</v>
      </c>
      <c r="L749" s="2">
        <f t="shared" si="286"/>
        <v>0</v>
      </c>
      <c r="M749" s="2">
        <f t="shared" si="287"/>
        <v>1.0624169986720167E-3</v>
      </c>
      <c r="N749" s="55">
        <v>9769</v>
      </c>
      <c r="O749" s="55">
        <v>1514</v>
      </c>
      <c r="X749" s="55">
        <v>12</v>
      </c>
      <c r="Y749" s="55">
        <v>0</v>
      </c>
      <c r="Z749" s="55"/>
      <c r="AA749" s="55"/>
      <c r="AB749" s="55"/>
      <c r="AG749" t="str">
        <f t="shared" si="290"/>
        <v>Northampton</v>
      </c>
      <c r="AH749" t="s">
        <v>1997</v>
      </c>
      <c r="AI749">
        <v>2</v>
      </c>
      <c r="AK749">
        <v>2</v>
      </c>
      <c r="AL749" s="95">
        <v>25</v>
      </c>
      <c r="AM749" s="97">
        <v>15</v>
      </c>
      <c r="AN749" s="97">
        <v>60</v>
      </c>
      <c r="AO749" s="100">
        <v>46330</v>
      </c>
      <c r="AP749" s="100">
        <f t="shared" si="291"/>
        <v>25015</v>
      </c>
      <c r="AQ749" t="s">
        <v>1943</v>
      </c>
      <c r="AR749">
        <f t="shared" si="288"/>
        <v>2546330</v>
      </c>
      <c r="AS749" s="1">
        <v>453</v>
      </c>
      <c r="AU749" s="1"/>
      <c r="AX749" s="124"/>
    </row>
    <row r="750" spans="1:50" ht="13" hidden="1" customHeight="1" outlineLevel="1">
      <c r="A750" s="56" t="s">
        <v>392</v>
      </c>
      <c r="B750" s="9" t="s">
        <v>563</v>
      </c>
      <c r="C750" s="1">
        <f t="shared" si="281"/>
        <v>6078</v>
      </c>
      <c r="D750" s="7">
        <f>IF(N750&gt;0, RANK(N750,(N750:P750,Q750:AE750)),0)</f>
        <v>1</v>
      </c>
      <c r="E750" s="7">
        <f>IF(O750&gt;0,RANK(O750,(N750:P750,Q750:AE750)),0)</f>
        <v>2</v>
      </c>
      <c r="F750" s="7">
        <f t="shared" si="282"/>
        <v>0</v>
      </c>
      <c r="G750" s="1">
        <f t="shared" si="283"/>
        <v>275</v>
      </c>
      <c r="H750" s="2">
        <f t="shared" si="289"/>
        <v>4.5245146429746627E-2</v>
      </c>
      <c r="I750" s="8"/>
      <c r="J750" s="2">
        <f t="shared" si="284"/>
        <v>0.52188219809147751</v>
      </c>
      <c r="K750" s="2">
        <f t="shared" si="285"/>
        <v>0.47663705166173082</v>
      </c>
      <c r="L750" s="2">
        <f t="shared" si="286"/>
        <v>0</v>
      </c>
      <c r="M750" s="2">
        <f t="shared" si="287"/>
        <v>1.4807502467916733E-3</v>
      </c>
      <c r="N750" s="55">
        <v>3172</v>
      </c>
      <c r="O750" s="55">
        <v>2897</v>
      </c>
      <c r="X750" s="55">
        <v>9</v>
      </c>
      <c r="Y750" s="55">
        <v>0</v>
      </c>
      <c r="Z750" s="55"/>
      <c r="AA750" s="55"/>
      <c r="AB750" s="55"/>
      <c r="AG750" t="str">
        <f t="shared" si="290"/>
        <v>Northborough</v>
      </c>
      <c r="AH750" s="9" t="s">
        <v>964</v>
      </c>
      <c r="AI750">
        <v>2</v>
      </c>
      <c r="AK750">
        <v>2</v>
      </c>
      <c r="AL750" s="95">
        <v>25</v>
      </c>
      <c r="AM750" s="97">
        <v>27</v>
      </c>
      <c r="AN750" s="97">
        <v>160</v>
      </c>
      <c r="AO750" s="100">
        <v>46820</v>
      </c>
      <c r="AP750" s="100">
        <f t="shared" si="291"/>
        <v>25027</v>
      </c>
      <c r="AQ750" t="s">
        <v>298</v>
      </c>
      <c r="AR750">
        <f t="shared" si="288"/>
        <v>2546820</v>
      </c>
      <c r="AS750" s="1">
        <v>229</v>
      </c>
      <c r="AU750" s="1"/>
      <c r="AX750" s="124"/>
    </row>
    <row r="751" spans="1:50" ht="13" hidden="1" customHeight="1" outlineLevel="1">
      <c r="A751" s="56" t="s">
        <v>1143</v>
      </c>
      <c r="B751" s="9" t="s">
        <v>563</v>
      </c>
      <c r="C751" s="1">
        <f t="shared" si="281"/>
        <v>5212</v>
      </c>
      <c r="D751" s="7">
        <f>IF(N751&gt;0, RANK(N751,(N751:P751,Q751:AE751)),0)</f>
        <v>2</v>
      </c>
      <c r="E751" s="7">
        <f>IF(O751&gt;0,RANK(O751,(N751:P751,Q751:AE751)),0)</f>
        <v>1</v>
      </c>
      <c r="F751" s="7">
        <f t="shared" si="282"/>
        <v>0</v>
      </c>
      <c r="G751" s="1">
        <f t="shared" si="283"/>
        <v>887</v>
      </c>
      <c r="H751" s="2">
        <f t="shared" si="289"/>
        <v>0.17018419033000767</v>
      </c>
      <c r="I751" s="8"/>
      <c r="J751" s="2">
        <f t="shared" si="284"/>
        <v>0.41442824251726784</v>
      </c>
      <c r="K751" s="2">
        <f t="shared" si="285"/>
        <v>0.58461243284727549</v>
      </c>
      <c r="L751" s="2">
        <f t="shared" si="286"/>
        <v>0</v>
      </c>
      <c r="M751" s="2">
        <f t="shared" si="287"/>
        <v>9.593246354566709E-4</v>
      </c>
      <c r="N751" s="55">
        <v>2160</v>
      </c>
      <c r="O751" s="55">
        <v>3047</v>
      </c>
      <c r="X751" s="55">
        <v>5</v>
      </c>
      <c r="Y751" s="55">
        <v>0</v>
      </c>
      <c r="Z751" s="55"/>
      <c r="AA751" s="55"/>
      <c r="AB751" s="55"/>
      <c r="AG751" t="str">
        <f t="shared" si="290"/>
        <v>Northbridge</v>
      </c>
      <c r="AH751" s="9" t="s">
        <v>964</v>
      </c>
      <c r="AI751">
        <v>2</v>
      </c>
      <c r="AK751">
        <v>2</v>
      </c>
      <c r="AL751" s="95">
        <v>25</v>
      </c>
      <c r="AM751" s="97">
        <v>27</v>
      </c>
      <c r="AN751" s="97">
        <v>165</v>
      </c>
      <c r="AO751" s="100">
        <v>46925</v>
      </c>
      <c r="AP751" s="100">
        <f t="shared" si="291"/>
        <v>25027</v>
      </c>
      <c r="AQ751" t="s">
        <v>298</v>
      </c>
      <c r="AR751">
        <f t="shared" si="288"/>
        <v>2546925</v>
      </c>
      <c r="AS751" s="1">
        <v>303</v>
      </c>
      <c r="AU751" s="1"/>
      <c r="AX751" s="124"/>
    </row>
    <row r="752" spans="1:50" ht="13" hidden="1" customHeight="1" outlineLevel="1">
      <c r="A752" s="56" t="s">
        <v>2104</v>
      </c>
      <c r="B752" s="9" t="s">
        <v>563</v>
      </c>
      <c r="C752" s="1">
        <f t="shared" si="281"/>
        <v>1138</v>
      </c>
      <c r="D752" s="7">
        <f>IF(N752&gt;0, RANK(N752,(N752:P752,Q752:AE752)),0)</f>
        <v>1</v>
      </c>
      <c r="E752" s="7">
        <f>IF(O752&gt;0,RANK(O752,(N752:P752,Q752:AE752)),0)</f>
        <v>2</v>
      </c>
      <c r="F752" s="7">
        <f t="shared" si="282"/>
        <v>0</v>
      </c>
      <c r="G752" s="1">
        <f t="shared" si="283"/>
        <v>367</v>
      </c>
      <c r="H752" s="2">
        <f t="shared" si="289"/>
        <v>0.32249560632688928</v>
      </c>
      <c r="I752" s="8"/>
      <c r="J752" s="2">
        <f t="shared" si="284"/>
        <v>0.66080843585237259</v>
      </c>
      <c r="K752" s="2">
        <f t="shared" si="285"/>
        <v>0.33831282952548331</v>
      </c>
      <c r="L752" s="2">
        <f t="shared" si="286"/>
        <v>0</v>
      </c>
      <c r="M752" s="2">
        <f t="shared" si="287"/>
        <v>8.7873462214410614E-4</v>
      </c>
      <c r="N752" s="55">
        <v>752</v>
      </c>
      <c r="O752" s="55">
        <v>385</v>
      </c>
      <c r="X752" s="55">
        <v>0</v>
      </c>
      <c r="Y752" s="55">
        <v>1</v>
      </c>
      <c r="Z752" s="55"/>
      <c r="AA752" s="55"/>
      <c r="AB752" s="55"/>
      <c r="AG752" t="str">
        <f t="shared" si="290"/>
        <v>Northfield</v>
      </c>
      <c r="AH752" t="s">
        <v>2389</v>
      </c>
      <c r="AI752">
        <v>2</v>
      </c>
      <c r="AK752">
        <v>2</v>
      </c>
      <c r="AL752" s="95">
        <v>25</v>
      </c>
      <c r="AM752" s="97">
        <v>11</v>
      </c>
      <c r="AN752" s="97">
        <v>90</v>
      </c>
      <c r="AO752" s="100">
        <v>47835</v>
      </c>
      <c r="AP752" s="100">
        <f t="shared" si="291"/>
        <v>25011</v>
      </c>
      <c r="AQ752" t="s">
        <v>298</v>
      </c>
      <c r="AR752">
        <f t="shared" si="288"/>
        <v>2547835</v>
      </c>
      <c r="AS752" s="1">
        <v>42</v>
      </c>
      <c r="AU752" s="1"/>
      <c r="AX752" s="124"/>
    </row>
    <row r="753" spans="1:50" ht="13" hidden="1" customHeight="1" outlineLevel="1">
      <c r="A753" s="56" t="s">
        <v>178</v>
      </c>
      <c r="B753" s="9" t="s">
        <v>563</v>
      </c>
      <c r="C753" s="1">
        <f t="shared" si="281"/>
        <v>5834</v>
      </c>
      <c r="D753" s="7">
        <f>IF(N753&gt;0, RANK(N753,(N753:P753,Q753:AE753)),0)</f>
        <v>1</v>
      </c>
      <c r="E753" s="7">
        <f>IF(O753&gt;0,RANK(O753,(N753:P753,Q753:AE753)),0)</f>
        <v>2</v>
      </c>
      <c r="F753" s="7">
        <f t="shared" si="282"/>
        <v>0</v>
      </c>
      <c r="G753" s="1">
        <f t="shared" si="283"/>
        <v>85</v>
      </c>
      <c r="H753" s="2">
        <f t="shared" si="289"/>
        <v>1.4569763455605074E-2</v>
      </c>
      <c r="I753" s="8"/>
      <c r="J753" s="2">
        <f t="shared" si="284"/>
        <v>0.50685635927322592</v>
      </c>
      <c r="K753" s="2">
        <f t="shared" si="285"/>
        <v>0.49228659581762085</v>
      </c>
      <c r="L753" s="2">
        <f t="shared" si="286"/>
        <v>0</v>
      </c>
      <c r="M753" s="2">
        <f t="shared" si="287"/>
        <v>8.5704490915322618E-4</v>
      </c>
      <c r="N753" s="55">
        <v>2957</v>
      </c>
      <c r="O753" s="55">
        <v>2872</v>
      </c>
      <c r="X753" s="55">
        <v>5</v>
      </c>
      <c r="Y753" s="55">
        <v>0</v>
      </c>
      <c r="Z753" s="55"/>
      <c r="AA753" s="55"/>
      <c r="AB753" s="55"/>
      <c r="AG753" t="str">
        <f t="shared" si="290"/>
        <v>Norton</v>
      </c>
      <c r="AH753" t="s">
        <v>1983</v>
      </c>
      <c r="AI753">
        <v>4</v>
      </c>
      <c r="AK753">
        <v>2</v>
      </c>
      <c r="AL753" s="95">
        <v>25</v>
      </c>
      <c r="AM753" s="97">
        <v>5</v>
      </c>
      <c r="AN753" s="97">
        <v>65</v>
      </c>
      <c r="AO753" s="100">
        <v>49970</v>
      </c>
      <c r="AP753" s="100">
        <f t="shared" si="291"/>
        <v>25005</v>
      </c>
      <c r="AQ753" t="s">
        <v>298</v>
      </c>
      <c r="AR753">
        <f t="shared" si="288"/>
        <v>2549970</v>
      </c>
      <c r="AS753" s="1">
        <v>253</v>
      </c>
      <c r="AU753" s="1"/>
      <c r="AX753" s="124"/>
    </row>
    <row r="754" spans="1:50" ht="13" hidden="1" customHeight="1" outlineLevel="1">
      <c r="A754" s="56" t="s">
        <v>2063</v>
      </c>
      <c r="B754" s="9" t="s">
        <v>563</v>
      </c>
      <c r="C754" s="1">
        <f t="shared" si="281"/>
        <v>4618</v>
      </c>
      <c r="D754" s="7">
        <f>IF(N754&gt;0, RANK(N754,(N754:P754,Q754:AE754)),0)</f>
        <v>2</v>
      </c>
      <c r="E754" s="7">
        <f>IF(O754&gt;0,RANK(O754,(N754:P754,Q754:AE754)),0)</f>
        <v>1</v>
      </c>
      <c r="F754" s="7">
        <f t="shared" si="282"/>
        <v>0</v>
      </c>
      <c r="G754" s="1">
        <f t="shared" si="283"/>
        <v>491</v>
      </c>
      <c r="H754" s="2">
        <f t="shared" si="289"/>
        <v>0.10632308358596795</v>
      </c>
      <c r="I754" s="8"/>
      <c r="J754" s="2">
        <f t="shared" si="284"/>
        <v>0.4462970983109571</v>
      </c>
      <c r="K754" s="2">
        <f t="shared" si="285"/>
        <v>0.55262018189692508</v>
      </c>
      <c r="L754" s="2">
        <f t="shared" si="286"/>
        <v>0</v>
      </c>
      <c r="M754" s="2">
        <f t="shared" si="287"/>
        <v>1.0827197921178255E-3</v>
      </c>
      <c r="N754" s="55">
        <v>2061</v>
      </c>
      <c r="O754" s="55">
        <v>2552</v>
      </c>
      <c r="X754" s="55">
        <v>5</v>
      </c>
      <c r="Y754" s="55">
        <v>0</v>
      </c>
      <c r="Z754" s="55"/>
      <c r="AA754" s="55"/>
      <c r="AB754" s="55"/>
      <c r="AG754" t="str">
        <f t="shared" si="290"/>
        <v>Norwell</v>
      </c>
      <c r="AH754" t="s">
        <v>534</v>
      </c>
      <c r="AI754">
        <v>9</v>
      </c>
      <c r="AK754">
        <v>2</v>
      </c>
      <c r="AL754" s="95">
        <v>25</v>
      </c>
      <c r="AM754" s="97">
        <v>23</v>
      </c>
      <c r="AN754" s="97">
        <v>90</v>
      </c>
      <c r="AO754" s="100">
        <v>50145</v>
      </c>
      <c r="AP754" s="100">
        <f t="shared" si="291"/>
        <v>25023</v>
      </c>
      <c r="AQ754" t="s">
        <v>298</v>
      </c>
      <c r="AR754">
        <f t="shared" si="288"/>
        <v>2550145</v>
      </c>
      <c r="AS754" s="1">
        <v>202</v>
      </c>
      <c r="AU754" s="1"/>
      <c r="AX754" s="124"/>
    </row>
    <row r="755" spans="1:50" ht="13" hidden="1" customHeight="1" outlineLevel="1">
      <c r="A755" s="56" t="s">
        <v>458</v>
      </c>
      <c r="B755" s="9" t="s">
        <v>563</v>
      </c>
      <c r="C755" s="1">
        <f t="shared" si="281"/>
        <v>10173</v>
      </c>
      <c r="D755" s="7">
        <f>IF(N755&gt;0, RANK(N755,(N755:P755,Q755:AE755)),0)</f>
        <v>1</v>
      </c>
      <c r="E755" s="7">
        <f>IF(O755&gt;0,RANK(O755,(N755:P755,Q755:AE755)),0)</f>
        <v>2</v>
      </c>
      <c r="F755" s="7">
        <f t="shared" si="282"/>
        <v>0</v>
      </c>
      <c r="G755" s="1">
        <f t="shared" si="283"/>
        <v>1724</v>
      </c>
      <c r="H755" s="2">
        <f t="shared" si="289"/>
        <v>0.16946820013761918</v>
      </c>
      <c r="I755" s="8"/>
      <c r="J755" s="2">
        <f t="shared" si="284"/>
        <v>0.5838985549985255</v>
      </c>
      <c r="K755" s="2">
        <f t="shared" si="285"/>
        <v>0.41443035486090635</v>
      </c>
      <c r="L755" s="2">
        <f t="shared" si="286"/>
        <v>0</v>
      </c>
      <c r="M755" s="2">
        <f t="shared" si="287"/>
        <v>1.6710901405681544E-3</v>
      </c>
      <c r="N755" s="55">
        <v>5940</v>
      </c>
      <c r="O755" s="55">
        <v>4216</v>
      </c>
      <c r="X755" s="55">
        <v>17</v>
      </c>
      <c r="Y755" s="55">
        <v>0</v>
      </c>
      <c r="Z755" s="55"/>
      <c r="AA755" s="55"/>
      <c r="AB755" s="55"/>
      <c r="AG755" t="str">
        <f t="shared" si="290"/>
        <v>Norwood</v>
      </c>
      <c r="AH755" t="s">
        <v>2318</v>
      </c>
      <c r="AI755">
        <v>8</v>
      </c>
      <c r="AK755">
        <v>2</v>
      </c>
      <c r="AL755" s="95">
        <v>25</v>
      </c>
      <c r="AM755" s="97">
        <v>21</v>
      </c>
      <c r="AN755" s="97">
        <v>90</v>
      </c>
      <c r="AO755" s="100">
        <v>50250</v>
      </c>
      <c r="AP755" s="100">
        <f t="shared" si="291"/>
        <v>25021</v>
      </c>
      <c r="AQ755" t="s">
        <v>298</v>
      </c>
      <c r="AR755">
        <f t="shared" si="288"/>
        <v>2550250</v>
      </c>
      <c r="AS755" s="1">
        <v>479</v>
      </c>
      <c r="AU755" s="1"/>
      <c r="AX755" s="124"/>
    </row>
    <row r="756" spans="1:50" ht="13" hidden="1" customHeight="1" outlineLevel="1">
      <c r="A756" s="56" t="s">
        <v>594</v>
      </c>
      <c r="B756" s="9" t="s">
        <v>563</v>
      </c>
      <c r="C756" s="1">
        <f t="shared" si="281"/>
        <v>1763</v>
      </c>
      <c r="D756" s="7">
        <f>IF(N756&gt;0, RANK(N756,(N756:P756,Q756:AE756)),0)</f>
        <v>1</v>
      </c>
      <c r="E756" s="7">
        <f>IF(O756&gt;0,RANK(O756,(N756:P756,Q756:AE756)),0)</f>
        <v>2</v>
      </c>
      <c r="F756" s="7">
        <f t="shared" si="282"/>
        <v>0</v>
      </c>
      <c r="G756" s="1">
        <f t="shared" si="283"/>
        <v>649</v>
      </c>
      <c r="H756" s="2">
        <f t="shared" si="289"/>
        <v>0.36812251843448668</v>
      </c>
      <c r="I756" s="8"/>
      <c r="J756" s="2">
        <f t="shared" si="284"/>
        <v>0.68349404424276805</v>
      </c>
      <c r="K756" s="2">
        <f t="shared" si="285"/>
        <v>0.31537152580828132</v>
      </c>
      <c r="L756" s="2">
        <f t="shared" si="286"/>
        <v>0</v>
      </c>
      <c r="M756" s="2">
        <f t="shared" si="287"/>
        <v>1.1344299489506326E-3</v>
      </c>
      <c r="N756" s="55">
        <v>1205</v>
      </c>
      <c r="O756" s="55">
        <v>556</v>
      </c>
      <c r="X756" s="55">
        <v>2</v>
      </c>
      <c r="Y756" s="55">
        <v>0</v>
      </c>
      <c r="Z756" s="55"/>
      <c r="AA756" s="55"/>
      <c r="AB756" s="55"/>
      <c r="AG756" t="str">
        <f t="shared" si="290"/>
        <v>Oak Bluffs</v>
      </c>
      <c r="AH756" t="s">
        <v>570</v>
      </c>
      <c r="AI756">
        <v>9</v>
      </c>
      <c r="AK756">
        <v>2</v>
      </c>
      <c r="AL756" s="95">
        <v>25</v>
      </c>
      <c r="AM756" s="97">
        <v>7</v>
      </c>
      <c r="AN756" s="97">
        <v>25</v>
      </c>
      <c r="AO756" s="100">
        <v>50390</v>
      </c>
      <c r="AP756" s="100">
        <f t="shared" si="291"/>
        <v>25007</v>
      </c>
      <c r="AQ756" t="s">
        <v>298</v>
      </c>
      <c r="AR756">
        <f t="shared" si="288"/>
        <v>2550390</v>
      </c>
      <c r="AS756" s="1">
        <v>56</v>
      </c>
      <c r="AU756" s="1"/>
      <c r="AX756" s="124"/>
    </row>
    <row r="757" spans="1:50" ht="13" hidden="1" customHeight="1" outlineLevel="1">
      <c r="A757" s="56" t="s">
        <v>1643</v>
      </c>
      <c r="B757" s="9" t="s">
        <v>563</v>
      </c>
      <c r="C757" s="1">
        <f t="shared" si="281"/>
        <v>806</v>
      </c>
      <c r="D757" s="7">
        <f>IF(N757&gt;0, RANK(N757,(N757:P757,Q757:AE757)),0)</f>
        <v>2</v>
      </c>
      <c r="E757" s="7">
        <f>IF(O757&gt;0,RANK(O757,(N757:P757,Q757:AE757)),0)</f>
        <v>1</v>
      </c>
      <c r="F757" s="7">
        <f t="shared" si="282"/>
        <v>0</v>
      </c>
      <c r="G757" s="1">
        <f t="shared" si="283"/>
        <v>142</v>
      </c>
      <c r="H757" s="2">
        <f t="shared" si="289"/>
        <v>0.17617866004962779</v>
      </c>
      <c r="I757" s="8"/>
      <c r="J757" s="2">
        <f t="shared" si="284"/>
        <v>0.41191066997518611</v>
      </c>
      <c r="K757" s="2">
        <f t="shared" si="285"/>
        <v>0.58808933002481389</v>
      </c>
      <c r="L757" s="2">
        <f t="shared" si="286"/>
        <v>0</v>
      </c>
      <c r="M757" s="2">
        <f t="shared" si="287"/>
        <v>0</v>
      </c>
      <c r="N757" s="55">
        <v>332</v>
      </c>
      <c r="O757" s="55">
        <v>474</v>
      </c>
      <c r="X757" s="55">
        <v>0</v>
      </c>
      <c r="Y757" s="55">
        <v>0</v>
      </c>
      <c r="Z757" s="55"/>
      <c r="AA757" s="55"/>
      <c r="AB757" s="55"/>
      <c r="AG757" t="str">
        <f t="shared" si="290"/>
        <v>Oakham</v>
      </c>
      <c r="AH757" s="9" t="s">
        <v>964</v>
      </c>
      <c r="AI757">
        <v>2</v>
      </c>
      <c r="AK757">
        <v>2</v>
      </c>
      <c r="AL757" s="95">
        <v>25</v>
      </c>
      <c r="AM757" s="97">
        <v>27</v>
      </c>
      <c r="AN757" s="97">
        <v>175</v>
      </c>
      <c r="AO757" s="100">
        <v>50670</v>
      </c>
      <c r="AP757" s="100">
        <f t="shared" si="291"/>
        <v>25027</v>
      </c>
      <c r="AQ757" t="s">
        <v>298</v>
      </c>
      <c r="AR757">
        <f t="shared" si="288"/>
        <v>2550670</v>
      </c>
      <c r="AS757" s="1">
        <v>35</v>
      </c>
      <c r="AU757" s="1"/>
      <c r="AX757" s="124"/>
    </row>
    <row r="758" spans="1:50" ht="13" hidden="1" customHeight="1" outlineLevel="1">
      <c r="A758" s="56" t="s">
        <v>2584</v>
      </c>
      <c r="B758" s="9" t="s">
        <v>563</v>
      </c>
      <c r="C758" s="1">
        <f t="shared" si="281"/>
        <v>2259</v>
      </c>
      <c r="D758" s="7">
        <f>IF(N758&gt;0, RANK(N758,(N758:P758,Q758:AE758)),0)</f>
        <v>1</v>
      </c>
      <c r="E758" s="7">
        <f>IF(O758&gt;0,RANK(O758,(N758:P758,Q758:AE758)),0)</f>
        <v>2</v>
      </c>
      <c r="F758" s="7">
        <f t="shared" si="282"/>
        <v>0</v>
      </c>
      <c r="G758" s="1">
        <f t="shared" si="283"/>
        <v>234</v>
      </c>
      <c r="H758" s="2">
        <f t="shared" si="289"/>
        <v>0.10358565737051793</v>
      </c>
      <c r="I758" s="8"/>
      <c r="J758" s="2">
        <f t="shared" si="284"/>
        <v>0.54980079681274896</v>
      </c>
      <c r="K758" s="2">
        <f t="shared" si="285"/>
        <v>0.44621513944223107</v>
      </c>
      <c r="L758" s="2">
        <f t="shared" si="286"/>
        <v>0</v>
      </c>
      <c r="M758" s="2">
        <f t="shared" si="287"/>
        <v>3.9840637450199723E-3</v>
      </c>
      <c r="N758" s="55">
        <v>1242</v>
      </c>
      <c r="O758" s="55">
        <v>1008</v>
      </c>
      <c r="X758" s="55">
        <v>9</v>
      </c>
      <c r="Y758" s="55">
        <v>0</v>
      </c>
      <c r="Z758" s="55"/>
      <c r="AA758" s="55"/>
      <c r="AB758" s="55"/>
      <c r="AG758" t="str">
        <f t="shared" si="290"/>
        <v>Orange</v>
      </c>
      <c r="AH758" t="s">
        <v>2389</v>
      </c>
      <c r="AI758">
        <v>2</v>
      </c>
      <c r="AK758">
        <v>2</v>
      </c>
      <c r="AL758" s="95">
        <v>25</v>
      </c>
      <c r="AM758" s="97">
        <v>11</v>
      </c>
      <c r="AN758" s="97">
        <v>95</v>
      </c>
      <c r="AO758" s="100">
        <v>51265</v>
      </c>
      <c r="AP758" s="100">
        <f t="shared" si="291"/>
        <v>25011</v>
      </c>
      <c r="AQ758" t="s">
        <v>298</v>
      </c>
      <c r="AR758">
        <f t="shared" si="288"/>
        <v>2551265</v>
      </c>
      <c r="AS758" s="1">
        <v>87</v>
      </c>
      <c r="AU758" s="1"/>
      <c r="AX758" s="124"/>
    </row>
    <row r="759" spans="1:50" ht="13" hidden="1" customHeight="1" outlineLevel="1">
      <c r="A759" s="56" t="s">
        <v>2027</v>
      </c>
      <c r="B759" s="9" t="s">
        <v>563</v>
      </c>
      <c r="C759" s="1">
        <f t="shared" si="281"/>
        <v>3408</v>
      </c>
      <c r="D759" s="7">
        <f>IF(N759&gt;0, RANK(N759,(N759:P759,Q759:AE759)),0)</f>
        <v>1</v>
      </c>
      <c r="E759" s="7">
        <f>IF(O759&gt;0,RANK(O759,(N759:P759,Q759:AE759)),0)</f>
        <v>2</v>
      </c>
      <c r="F759" s="7">
        <f t="shared" si="282"/>
        <v>0</v>
      </c>
      <c r="G759" s="1">
        <f t="shared" si="283"/>
        <v>431</v>
      </c>
      <c r="H759" s="2">
        <f t="shared" si="289"/>
        <v>0.12646713615023475</v>
      </c>
      <c r="I759" s="8"/>
      <c r="J759" s="2">
        <f t="shared" si="284"/>
        <v>0.56308685446009388</v>
      </c>
      <c r="K759" s="2">
        <f t="shared" si="285"/>
        <v>0.43661971830985913</v>
      </c>
      <c r="L759" s="2">
        <f t="shared" si="286"/>
        <v>0</v>
      </c>
      <c r="M759" s="2">
        <f t="shared" si="287"/>
        <v>2.9342723004699423E-4</v>
      </c>
      <c r="N759" s="55">
        <v>1919</v>
      </c>
      <c r="O759" s="55">
        <v>1488</v>
      </c>
      <c r="X759" s="55">
        <v>1</v>
      </c>
      <c r="Y759" s="55">
        <v>0</v>
      </c>
      <c r="Z759" s="55"/>
      <c r="AA759" s="55"/>
      <c r="AB759" s="55"/>
      <c r="AG759" t="str">
        <f t="shared" si="290"/>
        <v>Orleans</v>
      </c>
      <c r="AH759" t="s">
        <v>42</v>
      </c>
      <c r="AI759">
        <v>9</v>
      </c>
      <c r="AK759">
        <v>2</v>
      </c>
      <c r="AL759" s="95">
        <v>25</v>
      </c>
      <c r="AM759" s="97">
        <v>1</v>
      </c>
      <c r="AN759" s="97">
        <v>50</v>
      </c>
      <c r="AO759" s="100">
        <v>51440</v>
      </c>
      <c r="AP759" s="100">
        <f t="shared" si="291"/>
        <v>25001</v>
      </c>
      <c r="AQ759" t="s">
        <v>298</v>
      </c>
      <c r="AR759">
        <f t="shared" si="288"/>
        <v>2551440</v>
      </c>
      <c r="AS759" s="1">
        <v>80</v>
      </c>
      <c r="AU759" s="1"/>
      <c r="AX759" s="124"/>
    </row>
    <row r="760" spans="1:50" ht="13" hidden="1" customHeight="1" outlineLevel="1">
      <c r="A760" s="56" t="s">
        <v>1517</v>
      </c>
      <c r="B760" s="9" t="s">
        <v>563</v>
      </c>
      <c r="C760" s="1">
        <f t="shared" si="281"/>
        <v>567</v>
      </c>
      <c r="D760" s="7">
        <f>IF(N760&gt;0, RANK(N760,(N760:P760,Q760:AE760)),0)</f>
        <v>1</v>
      </c>
      <c r="E760" s="7">
        <f>IF(O760&gt;0,RANK(O760,(N760:P760,Q760:AE760)),0)</f>
        <v>2</v>
      </c>
      <c r="F760" s="7">
        <f t="shared" si="282"/>
        <v>0</v>
      </c>
      <c r="G760" s="1">
        <f t="shared" si="283"/>
        <v>83</v>
      </c>
      <c r="H760" s="2">
        <f t="shared" si="289"/>
        <v>0.14638447971781304</v>
      </c>
      <c r="I760" s="8"/>
      <c r="J760" s="2">
        <f t="shared" si="284"/>
        <v>0.57319223985890655</v>
      </c>
      <c r="K760" s="2">
        <f t="shared" si="285"/>
        <v>0.42680776014109345</v>
      </c>
      <c r="L760" s="2">
        <f t="shared" si="286"/>
        <v>0</v>
      </c>
      <c r="M760" s="2">
        <f t="shared" si="287"/>
        <v>0</v>
      </c>
      <c r="N760" s="55">
        <v>325</v>
      </c>
      <c r="O760" s="55">
        <v>242</v>
      </c>
      <c r="X760" s="55">
        <v>0</v>
      </c>
      <c r="Y760" s="55">
        <v>0</v>
      </c>
      <c r="Z760" s="55"/>
      <c r="AA760" s="55"/>
      <c r="AB760" s="55"/>
      <c r="AG760" t="str">
        <f t="shared" si="290"/>
        <v>Otis</v>
      </c>
      <c r="AH760" t="s">
        <v>1320</v>
      </c>
      <c r="AI760">
        <v>1</v>
      </c>
      <c r="AK760">
        <v>2</v>
      </c>
      <c r="AL760" s="95">
        <v>25</v>
      </c>
      <c r="AM760" s="97">
        <v>3</v>
      </c>
      <c r="AN760" s="97">
        <v>100</v>
      </c>
      <c r="AO760" s="100">
        <v>51580</v>
      </c>
      <c r="AP760" s="100">
        <f t="shared" si="291"/>
        <v>25003</v>
      </c>
      <c r="AQ760" t="s">
        <v>298</v>
      </c>
      <c r="AR760">
        <f t="shared" si="288"/>
        <v>2551580</v>
      </c>
      <c r="AS760" s="1">
        <v>21</v>
      </c>
      <c r="AU760" s="1"/>
      <c r="AX760" s="124"/>
    </row>
    <row r="761" spans="1:50" ht="13" hidden="1" customHeight="1" outlineLevel="1">
      <c r="A761" s="56" t="s">
        <v>149</v>
      </c>
      <c r="B761" s="9" t="s">
        <v>563</v>
      </c>
      <c r="C761" s="1">
        <f t="shared" si="281"/>
        <v>4320</v>
      </c>
      <c r="D761" s="7">
        <f>IF(N761&gt;0, RANK(N761,(N761:P761,Q761:AE761)),0)</f>
        <v>2</v>
      </c>
      <c r="E761" s="7">
        <f>IF(O761&gt;0,RANK(O761,(N761:P761,Q761:AE761)),0)</f>
        <v>1</v>
      </c>
      <c r="F761" s="7">
        <f t="shared" si="282"/>
        <v>0</v>
      </c>
      <c r="G761" s="1">
        <f t="shared" si="283"/>
        <v>209</v>
      </c>
      <c r="H761" s="2">
        <f t="shared" si="289"/>
        <v>4.8379629629629627E-2</v>
      </c>
      <c r="I761" s="8"/>
      <c r="J761" s="2">
        <f t="shared" si="284"/>
        <v>0.47546296296296298</v>
      </c>
      <c r="K761" s="2">
        <f t="shared" si="285"/>
        <v>0.52384259259259258</v>
      </c>
      <c r="L761" s="2">
        <f t="shared" si="286"/>
        <v>0</v>
      </c>
      <c r="M761" s="2">
        <f t="shared" si="287"/>
        <v>6.9444444444444198E-4</v>
      </c>
      <c r="N761" s="55">
        <v>2054</v>
      </c>
      <c r="O761" s="55">
        <v>2263</v>
      </c>
      <c r="X761" s="55">
        <v>3</v>
      </c>
      <c r="Y761" s="55">
        <v>0</v>
      </c>
      <c r="Z761" s="55"/>
      <c r="AA761" s="55"/>
      <c r="AB761" s="55"/>
      <c r="AG761" t="str">
        <f t="shared" si="290"/>
        <v>Oxford</v>
      </c>
      <c r="AH761" s="9" t="s">
        <v>964</v>
      </c>
      <c r="AI761">
        <v>2</v>
      </c>
      <c r="AK761">
        <v>2</v>
      </c>
      <c r="AL761" s="95">
        <v>25</v>
      </c>
      <c r="AM761" s="97">
        <v>27</v>
      </c>
      <c r="AN761" s="97">
        <v>180</v>
      </c>
      <c r="AO761" s="100">
        <v>51825</v>
      </c>
      <c r="AP761" s="100">
        <f t="shared" si="291"/>
        <v>25027</v>
      </c>
      <c r="AQ761" t="s">
        <v>298</v>
      </c>
      <c r="AR761">
        <f t="shared" si="288"/>
        <v>2551825</v>
      </c>
      <c r="AS761" s="1">
        <v>195</v>
      </c>
      <c r="AU761" s="1"/>
      <c r="AX761" s="124"/>
    </row>
    <row r="762" spans="1:50" ht="13" hidden="1" customHeight="1" outlineLevel="1">
      <c r="A762" s="56" t="s">
        <v>1127</v>
      </c>
      <c r="B762" s="9" t="s">
        <v>563</v>
      </c>
      <c r="C762" s="1">
        <f t="shared" si="281"/>
        <v>3882</v>
      </c>
      <c r="D762" s="7">
        <f>IF(N762&gt;0, RANK(N762,(N762:P762,Q762:AE762)),0)</f>
        <v>1</v>
      </c>
      <c r="E762" s="7">
        <f>IF(O762&gt;0,RANK(O762,(N762:P762,Q762:AE762)),0)</f>
        <v>2</v>
      </c>
      <c r="F762" s="7">
        <f t="shared" si="282"/>
        <v>0</v>
      </c>
      <c r="G762" s="1">
        <f t="shared" si="283"/>
        <v>280</v>
      </c>
      <c r="H762" s="2">
        <f t="shared" si="289"/>
        <v>7.2127769191138585E-2</v>
      </c>
      <c r="I762" s="8"/>
      <c r="J762" s="2">
        <f t="shared" si="284"/>
        <v>0.53554868624420404</v>
      </c>
      <c r="K762" s="2">
        <f t="shared" si="285"/>
        <v>0.46342091705306543</v>
      </c>
      <c r="L762" s="2">
        <f t="shared" si="286"/>
        <v>0</v>
      </c>
      <c r="M762" s="2">
        <f t="shared" si="287"/>
        <v>1.0303967027305294E-3</v>
      </c>
      <c r="N762" s="55">
        <v>2079</v>
      </c>
      <c r="O762" s="55">
        <v>1799</v>
      </c>
      <c r="X762" s="55">
        <v>4</v>
      </c>
      <c r="Y762" s="55">
        <v>0</v>
      </c>
      <c r="Z762" s="55"/>
      <c r="AA762" s="55"/>
      <c r="AB762" s="55"/>
      <c r="AG762" t="str">
        <f t="shared" si="290"/>
        <v>Palmer</v>
      </c>
      <c r="AH762" t="s">
        <v>129</v>
      </c>
      <c r="AK762">
        <v>2</v>
      </c>
      <c r="AL762" s="95">
        <v>25</v>
      </c>
      <c r="AM762" s="97">
        <v>13</v>
      </c>
      <c r="AN762" s="97">
        <v>75</v>
      </c>
      <c r="AO762" s="100">
        <v>52105</v>
      </c>
      <c r="AP762" s="100">
        <f t="shared" si="291"/>
        <v>25013</v>
      </c>
      <c r="AQ762" t="s">
        <v>298</v>
      </c>
      <c r="AR762">
        <f t="shared" si="288"/>
        <v>2552105</v>
      </c>
      <c r="AS762" s="1">
        <v>295</v>
      </c>
      <c r="AU762" s="1"/>
      <c r="AX762" s="124"/>
    </row>
    <row r="763" spans="1:50" ht="13" hidden="1" customHeight="1" outlineLevel="1">
      <c r="A763" s="56" t="s">
        <v>1337</v>
      </c>
      <c r="B763" s="9" t="s">
        <v>563</v>
      </c>
      <c r="C763" s="1">
        <f t="shared" si="281"/>
        <v>1831</v>
      </c>
      <c r="D763" s="7">
        <f>IF(N763&gt;0, RANK(N763,(N763:P763,Q763:AE763)),0)</f>
        <v>2</v>
      </c>
      <c r="E763" s="7">
        <f>IF(O763&gt;0,RANK(O763,(N763:P763,Q763:AE763)),0)</f>
        <v>1</v>
      </c>
      <c r="F763" s="7">
        <f t="shared" si="282"/>
        <v>0</v>
      </c>
      <c r="G763" s="1">
        <f t="shared" si="283"/>
        <v>132</v>
      </c>
      <c r="H763" s="2">
        <f t="shared" si="289"/>
        <v>7.2091753140360454E-2</v>
      </c>
      <c r="I763" s="8"/>
      <c r="J763" s="2">
        <f t="shared" si="284"/>
        <v>0.46258874931731292</v>
      </c>
      <c r="K763" s="2">
        <f t="shared" si="285"/>
        <v>0.5346805024576734</v>
      </c>
      <c r="L763" s="2">
        <f t="shared" si="286"/>
        <v>0</v>
      </c>
      <c r="M763" s="2">
        <f t="shared" si="287"/>
        <v>2.7307482250137349E-3</v>
      </c>
      <c r="N763" s="55">
        <v>847</v>
      </c>
      <c r="O763" s="55">
        <v>979</v>
      </c>
      <c r="X763" s="55">
        <v>5</v>
      </c>
      <c r="Y763" s="55">
        <v>0</v>
      </c>
      <c r="Z763" s="55"/>
      <c r="AA763" s="55"/>
      <c r="AB763" s="55"/>
      <c r="AG763" t="str">
        <f t="shared" si="290"/>
        <v>Paxton</v>
      </c>
      <c r="AH763" s="9" t="s">
        <v>964</v>
      </c>
      <c r="AI763">
        <v>2</v>
      </c>
      <c r="AK763">
        <v>2</v>
      </c>
      <c r="AL763" s="95">
        <v>25</v>
      </c>
      <c r="AM763" s="97">
        <v>27</v>
      </c>
      <c r="AN763" s="97">
        <v>185</v>
      </c>
      <c r="AO763" s="100">
        <v>52420</v>
      </c>
      <c r="AP763" s="100">
        <f t="shared" si="291"/>
        <v>25027</v>
      </c>
      <c r="AQ763" t="s">
        <v>298</v>
      </c>
      <c r="AR763">
        <f t="shared" si="288"/>
        <v>2552420</v>
      </c>
      <c r="AS763" s="1">
        <v>70</v>
      </c>
      <c r="AU763" s="1"/>
      <c r="AX763" s="124"/>
    </row>
    <row r="764" spans="1:50" ht="13" hidden="1" customHeight="1" outlineLevel="1">
      <c r="A764" s="56" t="s">
        <v>1728</v>
      </c>
      <c r="B764" s="9" t="s">
        <v>563</v>
      </c>
      <c r="C764" s="1">
        <f t="shared" si="281"/>
        <v>18650</v>
      </c>
      <c r="D764" s="7">
        <f>IF(N764&gt;0, RANK(N764,(N764:P764,Q764:AE764)),0)</f>
        <v>1</v>
      </c>
      <c r="E764" s="7">
        <f>IF(O764&gt;0,RANK(O764,(N764:P764,Q764:AE764)),0)</f>
        <v>2</v>
      </c>
      <c r="F764" s="7">
        <f t="shared" si="282"/>
        <v>0</v>
      </c>
      <c r="G764" s="1">
        <f t="shared" si="283"/>
        <v>3935</v>
      </c>
      <c r="H764" s="2">
        <f t="shared" si="289"/>
        <v>0.21099195710455765</v>
      </c>
      <c r="I764" s="8"/>
      <c r="J764" s="2">
        <f t="shared" si="284"/>
        <v>0.60477211796246644</v>
      </c>
      <c r="K764" s="2">
        <f t="shared" si="285"/>
        <v>0.39378016085790885</v>
      </c>
      <c r="L764" s="2">
        <f t="shared" si="286"/>
        <v>0</v>
      </c>
      <c r="M764" s="2">
        <f t="shared" si="287"/>
        <v>1.4477211796247169E-3</v>
      </c>
      <c r="N764" s="55">
        <v>11279</v>
      </c>
      <c r="O764" s="55">
        <v>7344</v>
      </c>
      <c r="X764" s="55">
        <v>27</v>
      </c>
      <c r="Y764" s="55">
        <v>0</v>
      </c>
      <c r="Z764" s="55"/>
      <c r="AA764" s="55"/>
      <c r="AB764" s="55"/>
      <c r="AG764" t="str">
        <f t="shared" si="290"/>
        <v>Peabody</v>
      </c>
      <c r="AH764" t="s">
        <v>2492</v>
      </c>
      <c r="AI764">
        <v>6</v>
      </c>
      <c r="AK764">
        <v>2</v>
      </c>
      <c r="AL764" s="95">
        <v>25</v>
      </c>
      <c r="AM764" s="97">
        <v>9</v>
      </c>
      <c r="AN764" s="97">
        <v>125</v>
      </c>
      <c r="AO764" s="100">
        <v>52490</v>
      </c>
      <c r="AP764" s="100">
        <f t="shared" si="291"/>
        <v>25009</v>
      </c>
      <c r="AQ764" t="s">
        <v>1943</v>
      </c>
      <c r="AR764">
        <f t="shared" si="288"/>
        <v>2552490</v>
      </c>
      <c r="AS764" s="1">
        <v>873</v>
      </c>
      <c r="AU764" s="1"/>
      <c r="AX764" s="124"/>
    </row>
    <row r="765" spans="1:50" ht="13" hidden="1" customHeight="1" outlineLevel="1">
      <c r="A765" s="56" t="s">
        <v>307</v>
      </c>
      <c r="B765" s="9" t="s">
        <v>563</v>
      </c>
      <c r="C765" s="1">
        <f t="shared" si="281"/>
        <v>661</v>
      </c>
      <c r="D765" s="7">
        <f>IF(N765&gt;0, RANK(N765,(N765:P765,Q765:AE765)),0)</f>
        <v>1</v>
      </c>
      <c r="E765" s="7">
        <f>IF(O765&gt;0,RANK(O765,(N765:P765,Q765:AE765)),0)</f>
        <v>2</v>
      </c>
      <c r="F765" s="7">
        <f t="shared" si="282"/>
        <v>0</v>
      </c>
      <c r="G765" s="1">
        <f t="shared" si="283"/>
        <v>491</v>
      </c>
      <c r="H765" s="2">
        <f t="shared" si="289"/>
        <v>0.74281391830559762</v>
      </c>
      <c r="I765" s="8"/>
      <c r="J765" s="2">
        <f t="shared" si="284"/>
        <v>0.87140695915279875</v>
      </c>
      <c r="K765" s="2">
        <f t="shared" si="285"/>
        <v>0.12859304084720122</v>
      </c>
      <c r="L765" s="2">
        <f t="shared" si="286"/>
        <v>0</v>
      </c>
      <c r="M765" s="2">
        <f t="shared" si="287"/>
        <v>2.7755575615628914E-17</v>
      </c>
      <c r="N765" s="55">
        <v>576</v>
      </c>
      <c r="O765" s="55">
        <v>85</v>
      </c>
      <c r="X765" s="55">
        <v>0</v>
      </c>
      <c r="Y765" s="55">
        <v>0</v>
      </c>
      <c r="Z765" s="55"/>
      <c r="AA765" s="55"/>
      <c r="AB765" s="55"/>
      <c r="AG765" t="str">
        <f t="shared" si="290"/>
        <v>Pelham</v>
      </c>
      <c r="AH765" t="s">
        <v>1997</v>
      </c>
      <c r="AI765">
        <v>2</v>
      </c>
      <c r="AK765">
        <v>2</v>
      </c>
      <c r="AL765" s="95">
        <v>25</v>
      </c>
      <c r="AM765" s="97">
        <v>15</v>
      </c>
      <c r="AN765" s="97">
        <v>65</v>
      </c>
      <c r="AO765" s="100">
        <v>52560</v>
      </c>
      <c r="AP765" s="100">
        <f t="shared" si="291"/>
        <v>25015</v>
      </c>
      <c r="AQ765" t="s">
        <v>298</v>
      </c>
      <c r="AR765">
        <f t="shared" si="288"/>
        <v>2552560</v>
      </c>
      <c r="AS765" s="1">
        <v>15</v>
      </c>
      <c r="AU765" s="1"/>
      <c r="AX765" s="124"/>
    </row>
    <row r="766" spans="1:50" ht="13" hidden="1" customHeight="1" outlineLevel="1">
      <c r="A766" s="56" t="s">
        <v>308</v>
      </c>
      <c r="B766" s="9" t="s">
        <v>563</v>
      </c>
      <c r="C766" s="1">
        <f t="shared" si="281"/>
        <v>6993</v>
      </c>
      <c r="D766" s="7">
        <f>IF(N766&gt;0, RANK(N766,(N766:P766,Q766:AE766)),0)</f>
        <v>2</v>
      </c>
      <c r="E766" s="7">
        <f>IF(O766&gt;0,RANK(O766,(N766:P766,Q766:AE766)),0)</f>
        <v>1</v>
      </c>
      <c r="F766" s="7">
        <f t="shared" si="282"/>
        <v>0</v>
      </c>
      <c r="G766" s="1">
        <f t="shared" si="283"/>
        <v>27</v>
      </c>
      <c r="H766" s="2">
        <f t="shared" si="289"/>
        <v>3.8610038610038611E-3</v>
      </c>
      <c r="I766" s="8"/>
      <c r="J766" s="2">
        <f t="shared" si="284"/>
        <v>0.49806949806949807</v>
      </c>
      <c r="K766" s="2">
        <f t="shared" si="285"/>
        <v>0.50193050193050193</v>
      </c>
      <c r="L766" s="2">
        <f t="shared" si="286"/>
        <v>0</v>
      </c>
      <c r="M766" s="2">
        <f t="shared" si="287"/>
        <v>0</v>
      </c>
      <c r="N766" s="55">
        <v>3483</v>
      </c>
      <c r="O766" s="55">
        <v>3510</v>
      </c>
      <c r="X766" s="55">
        <v>0</v>
      </c>
      <c r="Y766" s="55">
        <v>0</v>
      </c>
      <c r="Z766" s="55"/>
      <c r="AA766" s="55"/>
      <c r="AB766" s="55"/>
      <c r="AG766" t="str">
        <f t="shared" si="290"/>
        <v>Pembroke</v>
      </c>
      <c r="AH766" t="s">
        <v>534</v>
      </c>
      <c r="AI766">
        <v>9</v>
      </c>
      <c r="AK766">
        <v>2</v>
      </c>
      <c r="AL766" s="95">
        <v>25</v>
      </c>
      <c r="AM766" s="97">
        <v>23</v>
      </c>
      <c r="AN766" s="97">
        <v>95</v>
      </c>
      <c r="AO766" s="100">
        <v>52630</v>
      </c>
      <c r="AP766" s="100">
        <f t="shared" si="291"/>
        <v>25023</v>
      </c>
      <c r="AQ766" t="s">
        <v>298</v>
      </c>
      <c r="AR766">
        <f t="shared" si="288"/>
        <v>2552630</v>
      </c>
      <c r="AS766" s="1">
        <v>271</v>
      </c>
      <c r="AU766" s="1"/>
      <c r="AX766" s="124"/>
    </row>
    <row r="767" spans="1:50" ht="13" hidden="1" customHeight="1" outlineLevel="1">
      <c r="A767" s="56" t="s">
        <v>133</v>
      </c>
      <c r="B767" s="9" t="s">
        <v>563</v>
      </c>
      <c r="C767" s="1">
        <f t="shared" si="281"/>
        <v>4425</v>
      </c>
      <c r="D767" s="7">
        <f>IF(N767&gt;0, RANK(N767,(N767:P767,Q767:AE767)),0)</f>
        <v>2</v>
      </c>
      <c r="E767" s="7">
        <f>IF(O767&gt;0,RANK(O767,(N767:P767,Q767:AE767)),0)</f>
        <v>1</v>
      </c>
      <c r="F767" s="7">
        <f t="shared" si="282"/>
        <v>0</v>
      </c>
      <c r="G767" s="1">
        <f t="shared" si="283"/>
        <v>237</v>
      </c>
      <c r="H767" s="2">
        <f t="shared" si="289"/>
        <v>5.3559322033898307E-2</v>
      </c>
      <c r="I767" s="8"/>
      <c r="J767" s="2">
        <f t="shared" si="284"/>
        <v>0.47276836158192093</v>
      </c>
      <c r="K767" s="2">
        <f t="shared" si="285"/>
        <v>0.52632768361581916</v>
      </c>
      <c r="L767" s="2">
        <f t="shared" si="286"/>
        <v>0</v>
      </c>
      <c r="M767" s="2">
        <f t="shared" si="287"/>
        <v>9.0395480225990976E-4</v>
      </c>
      <c r="N767" s="55">
        <v>2092</v>
      </c>
      <c r="O767" s="55">
        <v>2329</v>
      </c>
      <c r="X767" s="55">
        <v>4</v>
      </c>
      <c r="Y767" s="55">
        <v>0</v>
      </c>
      <c r="Z767" s="55"/>
      <c r="AA767" s="55"/>
      <c r="AB767" s="55"/>
      <c r="AG767" t="str">
        <f t="shared" si="290"/>
        <v>Pepperell</v>
      </c>
      <c r="AH767" t="s">
        <v>1563</v>
      </c>
      <c r="AI767">
        <v>3</v>
      </c>
      <c r="AK767">
        <v>2</v>
      </c>
      <c r="AL767" s="95">
        <v>25</v>
      </c>
      <c r="AM767" s="97">
        <v>17</v>
      </c>
      <c r="AN767" s="97">
        <v>175</v>
      </c>
      <c r="AO767" s="100">
        <v>52805</v>
      </c>
      <c r="AP767" s="100">
        <f t="shared" si="291"/>
        <v>25017</v>
      </c>
      <c r="AQ767" t="s">
        <v>298</v>
      </c>
      <c r="AR767">
        <f t="shared" si="288"/>
        <v>2552805</v>
      </c>
      <c r="AS767" s="1">
        <v>158</v>
      </c>
      <c r="AU767" s="1"/>
      <c r="AX767" s="124"/>
    </row>
    <row r="768" spans="1:50" ht="13" hidden="1" customHeight="1" outlineLevel="1">
      <c r="A768" s="56" t="s">
        <v>1452</v>
      </c>
      <c r="B768" s="9" t="s">
        <v>563</v>
      </c>
      <c r="C768" s="1">
        <f t="shared" si="281"/>
        <v>277</v>
      </c>
      <c r="D768" s="7">
        <f>IF(N768&gt;0, RANK(N768,(N768:P768,Q768:AE768)),0)</f>
        <v>1</v>
      </c>
      <c r="E768" s="7">
        <f>IF(O768&gt;0,RANK(O768,(N768:P768,Q768:AE768)),0)</f>
        <v>2</v>
      </c>
      <c r="F768" s="7">
        <f t="shared" si="282"/>
        <v>0</v>
      </c>
      <c r="G768" s="1">
        <f t="shared" si="283"/>
        <v>87</v>
      </c>
      <c r="H768" s="2">
        <f t="shared" si="289"/>
        <v>0.3140794223826715</v>
      </c>
      <c r="I768" s="8"/>
      <c r="J768" s="2">
        <f t="shared" si="284"/>
        <v>0.65703971119133575</v>
      </c>
      <c r="K768" s="2">
        <f t="shared" si="285"/>
        <v>0.34296028880866425</v>
      </c>
      <c r="L768" s="2">
        <f t="shared" si="286"/>
        <v>0</v>
      </c>
      <c r="M768" s="2">
        <f t="shared" si="287"/>
        <v>0</v>
      </c>
      <c r="N768" s="55">
        <v>182</v>
      </c>
      <c r="O768" s="55">
        <v>95</v>
      </c>
      <c r="X768" s="55">
        <v>0</v>
      </c>
      <c r="Y768" s="55">
        <v>0</v>
      </c>
      <c r="Z768" s="55"/>
      <c r="AA768" s="55"/>
      <c r="AB768" s="55"/>
      <c r="AG768" t="str">
        <f t="shared" si="290"/>
        <v>Peru</v>
      </c>
      <c r="AH768" t="s">
        <v>1320</v>
      </c>
      <c r="AI768">
        <v>1</v>
      </c>
      <c r="AK768">
        <v>2</v>
      </c>
      <c r="AL768" s="95">
        <v>25</v>
      </c>
      <c r="AM768" s="97">
        <v>3</v>
      </c>
      <c r="AN768" s="97">
        <v>105</v>
      </c>
      <c r="AO768" s="100">
        <v>53050</v>
      </c>
      <c r="AP768" s="100">
        <f t="shared" si="291"/>
        <v>25003</v>
      </c>
      <c r="AQ768" t="s">
        <v>298</v>
      </c>
      <c r="AR768">
        <f t="shared" si="288"/>
        <v>2553050</v>
      </c>
      <c r="AS768" s="1">
        <v>10</v>
      </c>
      <c r="AU768" s="1"/>
      <c r="AX768" s="124"/>
    </row>
    <row r="769" spans="1:50" ht="13" hidden="1" customHeight="1" outlineLevel="1">
      <c r="A769" s="56" t="s">
        <v>2425</v>
      </c>
      <c r="B769" s="9" t="s">
        <v>563</v>
      </c>
      <c r="C769" s="1">
        <f t="shared" si="281"/>
        <v>621</v>
      </c>
      <c r="D769" s="7">
        <f>IF(N769&gt;0, RANK(N769,(N769:P769,Q769:AE769)),0)</f>
        <v>1</v>
      </c>
      <c r="E769" s="7">
        <f>IF(O769&gt;0,RANK(O769,(N769:P769,Q769:AE769)),0)</f>
        <v>2</v>
      </c>
      <c r="F769" s="7">
        <f t="shared" si="282"/>
        <v>0</v>
      </c>
      <c r="G769" s="1">
        <f t="shared" si="283"/>
        <v>53</v>
      </c>
      <c r="H769" s="2">
        <f t="shared" si="289"/>
        <v>8.5346215780998394E-2</v>
      </c>
      <c r="I769" s="8"/>
      <c r="J769" s="2">
        <f t="shared" si="284"/>
        <v>0.54267310789049916</v>
      </c>
      <c r="K769" s="2">
        <f t="shared" si="285"/>
        <v>0.45732689210950078</v>
      </c>
      <c r="L769" s="2">
        <f t="shared" si="286"/>
        <v>0</v>
      </c>
      <c r="M769" s="2">
        <f t="shared" si="287"/>
        <v>5.5511151231257827E-17</v>
      </c>
      <c r="N769" s="55">
        <v>337</v>
      </c>
      <c r="O769" s="55">
        <v>284</v>
      </c>
      <c r="X769" s="55">
        <v>0</v>
      </c>
      <c r="Y769" s="55">
        <v>0</v>
      </c>
      <c r="Z769" s="55"/>
      <c r="AA769" s="55"/>
      <c r="AB769" s="55"/>
      <c r="AG769" t="str">
        <f t="shared" si="290"/>
        <v>Petersham</v>
      </c>
      <c r="AH769" s="9" t="s">
        <v>964</v>
      </c>
      <c r="AI769">
        <v>2</v>
      </c>
      <c r="AK769">
        <v>2</v>
      </c>
      <c r="AL769" s="95">
        <v>25</v>
      </c>
      <c r="AM769" s="97">
        <v>27</v>
      </c>
      <c r="AN769" s="97">
        <v>190</v>
      </c>
      <c r="AO769" s="100">
        <v>53120</v>
      </c>
      <c r="AP769" s="100">
        <f t="shared" si="291"/>
        <v>25027</v>
      </c>
      <c r="AQ769" t="s">
        <v>298</v>
      </c>
      <c r="AR769">
        <f t="shared" si="288"/>
        <v>2553120</v>
      </c>
      <c r="AS769" s="1">
        <v>26</v>
      </c>
      <c r="AU769" s="1"/>
      <c r="AX769" s="124"/>
    </row>
    <row r="770" spans="1:50" ht="13" hidden="1" customHeight="1" outlineLevel="1">
      <c r="A770" s="56" t="s">
        <v>1339</v>
      </c>
      <c r="B770" s="9" t="s">
        <v>563</v>
      </c>
      <c r="C770" s="1">
        <f t="shared" si="281"/>
        <v>663</v>
      </c>
      <c r="D770" s="7">
        <f>IF(N770&gt;0, RANK(N770,(N770:P770,Q770:AE770)),0)</f>
        <v>2</v>
      </c>
      <c r="E770" s="7">
        <f>IF(O770&gt;0,RANK(O770,(N770:P770,Q770:AE770)),0)</f>
        <v>1</v>
      </c>
      <c r="F770" s="7">
        <f t="shared" si="282"/>
        <v>0</v>
      </c>
      <c r="G770" s="1">
        <f t="shared" si="283"/>
        <v>13</v>
      </c>
      <c r="H770" s="2">
        <f t="shared" si="289"/>
        <v>1.9607843137254902E-2</v>
      </c>
      <c r="I770" s="8"/>
      <c r="J770" s="2">
        <f t="shared" si="284"/>
        <v>0.49019607843137253</v>
      </c>
      <c r="K770" s="2">
        <f t="shared" si="285"/>
        <v>0.50980392156862742</v>
      </c>
      <c r="L770" s="2">
        <f t="shared" si="286"/>
        <v>0</v>
      </c>
      <c r="M770" s="2">
        <f t="shared" si="287"/>
        <v>0</v>
      </c>
      <c r="N770" s="55">
        <v>325</v>
      </c>
      <c r="O770" s="55">
        <v>338</v>
      </c>
      <c r="X770" s="55">
        <v>0</v>
      </c>
      <c r="Y770" s="55">
        <v>0</v>
      </c>
      <c r="Z770" s="55"/>
      <c r="AA770" s="55"/>
      <c r="AB770" s="55"/>
      <c r="AG770" t="str">
        <f t="shared" si="290"/>
        <v>Phillipston</v>
      </c>
      <c r="AH770" s="9" t="s">
        <v>964</v>
      </c>
      <c r="AI770">
        <v>2</v>
      </c>
      <c r="AK770">
        <v>2</v>
      </c>
      <c r="AL770" s="95">
        <v>25</v>
      </c>
      <c r="AM770" s="97">
        <v>27</v>
      </c>
      <c r="AN770" s="97">
        <v>195</v>
      </c>
      <c r="AO770" s="100">
        <v>53225</v>
      </c>
      <c r="AP770" s="100">
        <f t="shared" si="291"/>
        <v>25027</v>
      </c>
      <c r="AQ770" t="s">
        <v>298</v>
      </c>
      <c r="AR770">
        <f t="shared" si="288"/>
        <v>2553225</v>
      </c>
      <c r="AS770" s="1">
        <v>26</v>
      </c>
      <c r="AU770" s="1"/>
      <c r="AX770" s="124"/>
    </row>
    <row r="771" spans="1:50" ht="13" hidden="1" customHeight="1" outlineLevel="1">
      <c r="A771" s="56" t="s">
        <v>1414</v>
      </c>
      <c r="B771" s="9" t="s">
        <v>563</v>
      </c>
      <c r="C771" s="1">
        <f t="shared" si="281"/>
        <v>11061</v>
      </c>
      <c r="D771" s="7">
        <f>IF(N771&gt;0, RANK(N771,(N771:P771,Q771:AE771)),0)</f>
        <v>1</v>
      </c>
      <c r="E771" s="7">
        <f>IF(O771&gt;0,RANK(O771,(N771:P771,Q771:AE771)),0)</f>
        <v>2</v>
      </c>
      <c r="F771" s="7">
        <f t="shared" si="282"/>
        <v>0</v>
      </c>
      <c r="G771" s="1">
        <f t="shared" si="283"/>
        <v>5811</v>
      </c>
      <c r="H771" s="2">
        <f t="shared" si="289"/>
        <v>0.52535937076213723</v>
      </c>
      <c r="I771" s="8"/>
      <c r="J771" s="2">
        <f t="shared" si="284"/>
        <v>0.76240846216436131</v>
      </c>
      <c r="K771" s="2">
        <f t="shared" si="285"/>
        <v>0.23704909140222402</v>
      </c>
      <c r="L771" s="2">
        <f t="shared" si="286"/>
        <v>0</v>
      </c>
      <c r="M771" s="2">
        <f t="shared" si="287"/>
        <v>5.4244643341466725E-4</v>
      </c>
      <c r="N771" s="55">
        <v>8433</v>
      </c>
      <c r="O771" s="55">
        <v>2622</v>
      </c>
      <c r="X771" s="55">
        <v>6</v>
      </c>
      <c r="Y771" s="55">
        <v>0</v>
      </c>
      <c r="Z771" s="55"/>
      <c r="AA771" s="55"/>
      <c r="AB771" s="55"/>
      <c r="AG771" t="str">
        <f t="shared" si="290"/>
        <v>Pittsfield</v>
      </c>
      <c r="AH771" t="s">
        <v>1320</v>
      </c>
      <c r="AI771">
        <v>1</v>
      </c>
      <c r="AK771">
        <v>2</v>
      </c>
      <c r="AL771" s="95">
        <v>25</v>
      </c>
      <c r="AM771" s="97">
        <v>3</v>
      </c>
      <c r="AN771" s="97">
        <v>110</v>
      </c>
      <c r="AO771" s="100">
        <v>53960</v>
      </c>
      <c r="AP771" s="100">
        <f t="shared" si="291"/>
        <v>25003</v>
      </c>
      <c r="AQ771" t="s">
        <v>1943</v>
      </c>
      <c r="AR771">
        <f t="shared" si="288"/>
        <v>2553960</v>
      </c>
      <c r="AS771" s="1">
        <v>508</v>
      </c>
      <c r="AU771" s="1"/>
      <c r="AX771" s="124"/>
    </row>
    <row r="772" spans="1:50" ht="13" hidden="1" customHeight="1" outlineLevel="1">
      <c r="A772" s="56" t="s">
        <v>460</v>
      </c>
      <c r="B772" s="9" t="s">
        <v>563</v>
      </c>
      <c r="C772" s="1">
        <f t="shared" si="281"/>
        <v>312</v>
      </c>
      <c r="D772" s="7">
        <f>IF(N772&gt;0, RANK(N772,(N772:P772,Q772:AE772)),0)</f>
        <v>1</v>
      </c>
      <c r="E772" s="7">
        <f>IF(O772&gt;0,RANK(O772,(N772:P772,Q772:AE772)),0)</f>
        <v>2</v>
      </c>
      <c r="F772" s="7">
        <f t="shared" si="282"/>
        <v>0</v>
      </c>
      <c r="G772" s="1">
        <f t="shared" si="283"/>
        <v>182</v>
      </c>
      <c r="H772" s="2">
        <f t="shared" si="289"/>
        <v>0.58333333333333337</v>
      </c>
      <c r="I772" s="8"/>
      <c r="J772" s="2">
        <f t="shared" si="284"/>
        <v>0.79166666666666663</v>
      </c>
      <c r="K772" s="2">
        <f t="shared" si="285"/>
        <v>0.20833333333333334</v>
      </c>
      <c r="L772" s="2">
        <f t="shared" si="286"/>
        <v>0</v>
      </c>
      <c r="M772" s="2">
        <f t="shared" si="287"/>
        <v>2.7755575615628914E-17</v>
      </c>
      <c r="N772" s="55">
        <v>247</v>
      </c>
      <c r="O772" s="55">
        <v>65</v>
      </c>
      <c r="X772" s="55">
        <v>0</v>
      </c>
      <c r="Y772" s="55">
        <v>0</v>
      </c>
      <c r="Z772" s="55"/>
      <c r="AA772" s="55"/>
      <c r="AB772" s="55"/>
      <c r="AG772" t="str">
        <f t="shared" si="290"/>
        <v>Plainfield</v>
      </c>
      <c r="AH772" t="s">
        <v>1997</v>
      </c>
      <c r="AI772">
        <v>1</v>
      </c>
      <c r="AK772">
        <v>2</v>
      </c>
      <c r="AL772" s="95">
        <v>25</v>
      </c>
      <c r="AM772" s="97">
        <v>15</v>
      </c>
      <c r="AN772" s="97">
        <v>70</v>
      </c>
      <c r="AO772" s="100">
        <v>54030</v>
      </c>
      <c r="AP772" s="100">
        <f t="shared" si="291"/>
        <v>25015</v>
      </c>
      <c r="AQ772" t="s">
        <v>298</v>
      </c>
      <c r="AR772">
        <f t="shared" si="288"/>
        <v>2554030</v>
      </c>
      <c r="AS772" s="1">
        <v>12</v>
      </c>
      <c r="AU772" s="1"/>
      <c r="AX772" s="124"/>
    </row>
    <row r="773" spans="1:50" ht="13" hidden="1" customHeight="1" outlineLevel="1">
      <c r="A773" s="56" t="s">
        <v>11</v>
      </c>
      <c r="B773" s="9" t="s">
        <v>563</v>
      </c>
      <c r="C773" s="1">
        <f t="shared" si="281"/>
        <v>3217</v>
      </c>
      <c r="D773" s="7">
        <f>IF(N773&gt;0, RANK(N773,(N773:P773,Q773:AE773)),0)</f>
        <v>2</v>
      </c>
      <c r="E773" s="7">
        <f>IF(O773&gt;0,RANK(O773,(N773:P773,Q773:AE773)),0)</f>
        <v>1</v>
      </c>
      <c r="F773" s="7">
        <f t="shared" si="282"/>
        <v>0</v>
      </c>
      <c r="G773" s="1">
        <f t="shared" si="283"/>
        <v>164</v>
      </c>
      <c r="H773" s="2">
        <f t="shared" si="289"/>
        <v>5.0979173142679517E-2</v>
      </c>
      <c r="I773" s="8"/>
      <c r="J773" s="2">
        <f t="shared" si="284"/>
        <v>0.47404414050357474</v>
      </c>
      <c r="K773" s="2">
        <f t="shared" si="285"/>
        <v>0.52502331364625432</v>
      </c>
      <c r="L773" s="2">
        <f t="shared" si="286"/>
        <v>0</v>
      </c>
      <c r="M773" s="2">
        <f t="shared" si="287"/>
        <v>9.32545850170996E-4</v>
      </c>
      <c r="N773" s="55">
        <v>1525</v>
      </c>
      <c r="O773" s="55">
        <v>1689</v>
      </c>
      <c r="X773" s="55">
        <v>3</v>
      </c>
      <c r="Y773" s="55">
        <v>0</v>
      </c>
      <c r="Z773" s="55"/>
      <c r="AA773" s="55"/>
      <c r="AB773" s="55"/>
      <c r="AG773" t="str">
        <f t="shared" si="290"/>
        <v>Plainville</v>
      </c>
      <c r="AH773" t="s">
        <v>2318</v>
      </c>
      <c r="AI773">
        <v>4</v>
      </c>
      <c r="AK773">
        <v>2</v>
      </c>
      <c r="AL773" s="95">
        <v>25</v>
      </c>
      <c r="AM773" s="97">
        <v>21</v>
      </c>
      <c r="AN773" s="97">
        <v>95</v>
      </c>
      <c r="AO773" s="100">
        <v>54100</v>
      </c>
      <c r="AP773" s="100">
        <f t="shared" si="291"/>
        <v>25021</v>
      </c>
      <c r="AQ773" t="s">
        <v>298</v>
      </c>
      <c r="AR773">
        <f t="shared" si="288"/>
        <v>2554100</v>
      </c>
      <c r="AS773" s="1">
        <v>187</v>
      </c>
      <c r="AU773" s="1"/>
      <c r="AX773" s="124"/>
    </row>
    <row r="774" spans="1:50" ht="13" hidden="1" customHeight="1" outlineLevel="1">
      <c r="A774" s="56" t="s">
        <v>534</v>
      </c>
      <c r="B774" s="9" t="s">
        <v>563</v>
      </c>
      <c r="C774" s="1">
        <f t="shared" si="281"/>
        <v>20784</v>
      </c>
      <c r="D774" s="7">
        <f>IF(N774&gt;0, RANK(N774,(N774:P774,Q774:AE774)),0)</f>
        <v>1</v>
      </c>
      <c r="E774" s="7">
        <f>IF(O774&gt;0,RANK(O774,(N774:P774,Q774:AE774)),0)</f>
        <v>2</v>
      </c>
      <c r="F774" s="7">
        <f t="shared" si="282"/>
        <v>0</v>
      </c>
      <c r="G774" s="1">
        <f t="shared" si="283"/>
        <v>306</v>
      </c>
      <c r="H774" s="2">
        <f t="shared" si="289"/>
        <v>1.4722863741339492E-2</v>
      </c>
      <c r="I774" s="8"/>
      <c r="J774" s="2">
        <f t="shared" si="284"/>
        <v>0.50688029253271749</v>
      </c>
      <c r="K774" s="2">
        <f t="shared" si="285"/>
        <v>0.49215742879137797</v>
      </c>
      <c r="L774" s="2">
        <f t="shared" si="286"/>
        <v>0</v>
      </c>
      <c r="M774" s="2">
        <f t="shared" si="287"/>
        <v>9.6227867590453764E-4</v>
      </c>
      <c r="N774" s="55">
        <v>10535</v>
      </c>
      <c r="O774" s="55">
        <v>10229</v>
      </c>
      <c r="X774" s="55">
        <v>20</v>
      </c>
      <c r="Y774" s="55">
        <v>0</v>
      </c>
      <c r="Z774" s="55"/>
      <c r="AA774" s="55"/>
      <c r="AB774" s="55"/>
      <c r="AG774" t="str">
        <f t="shared" si="290"/>
        <v>Plymouth</v>
      </c>
      <c r="AH774" t="s">
        <v>534</v>
      </c>
      <c r="AI774">
        <v>9</v>
      </c>
      <c r="AK774">
        <v>2</v>
      </c>
      <c r="AL774" s="95">
        <v>25</v>
      </c>
      <c r="AM774" s="97">
        <v>23</v>
      </c>
      <c r="AN774" s="97">
        <v>100</v>
      </c>
      <c r="AO774" s="100">
        <v>54310</v>
      </c>
      <c r="AP774" s="100">
        <f t="shared" si="291"/>
        <v>25023</v>
      </c>
      <c r="AQ774" t="s">
        <v>298</v>
      </c>
      <c r="AR774">
        <f t="shared" si="288"/>
        <v>2554310</v>
      </c>
      <c r="AS774" s="1">
        <v>811</v>
      </c>
      <c r="AU774" s="1"/>
      <c r="AX774" s="124"/>
    </row>
    <row r="775" spans="1:50" ht="13" hidden="1" customHeight="1" outlineLevel="1">
      <c r="A775" s="56" t="s">
        <v>1417</v>
      </c>
      <c r="B775" s="9" t="s">
        <v>563</v>
      </c>
      <c r="C775" s="1">
        <f t="shared" si="281"/>
        <v>1243</v>
      </c>
      <c r="D775" s="7">
        <f>IF(N775&gt;0, RANK(N775,(N775:P775,Q775:AE775)),0)</f>
        <v>2</v>
      </c>
      <c r="E775" s="7">
        <f>IF(O775&gt;0,RANK(O775,(N775:P775,Q775:AE775)),0)</f>
        <v>1</v>
      </c>
      <c r="F775" s="7">
        <f t="shared" si="282"/>
        <v>0</v>
      </c>
      <c r="G775" s="1">
        <f t="shared" si="283"/>
        <v>53</v>
      </c>
      <c r="H775" s="2">
        <f t="shared" si="289"/>
        <v>4.2638777152051485E-2</v>
      </c>
      <c r="I775" s="8"/>
      <c r="J775" s="2">
        <f t="shared" si="284"/>
        <v>0.47868061142397428</v>
      </c>
      <c r="K775" s="2">
        <f t="shared" si="285"/>
        <v>0.52131938857602578</v>
      </c>
      <c r="L775" s="2">
        <f t="shared" si="286"/>
        <v>0</v>
      </c>
      <c r="M775" s="2">
        <f t="shared" si="287"/>
        <v>-1.1102230246251565E-16</v>
      </c>
      <c r="N775" s="55">
        <v>595</v>
      </c>
      <c r="O775" s="55">
        <v>648</v>
      </c>
      <c r="X775" s="55">
        <v>0</v>
      </c>
      <c r="Y775" s="55">
        <v>0</v>
      </c>
      <c r="Z775" s="55"/>
      <c r="AA775" s="55"/>
      <c r="AB775" s="55"/>
      <c r="AG775" t="str">
        <f t="shared" si="290"/>
        <v>Plympton</v>
      </c>
      <c r="AH775" t="s">
        <v>534</v>
      </c>
      <c r="AI775">
        <v>9</v>
      </c>
      <c r="AK775">
        <v>2</v>
      </c>
      <c r="AL775" s="95">
        <v>25</v>
      </c>
      <c r="AM775" s="97">
        <v>23</v>
      </c>
      <c r="AN775" s="97">
        <v>105</v>
      </c>
      <c r="AO775" s="100">
        <v>54415</v>
      </c>
      <c r="AP775" s="100">
        <f t="shared" si="291"/>
        <v>25023</v>
      </c>
      <c r="AQ775" t="s">
        <v>298</v>
      </c>
      <c r="AR775">
        <f t="shared" si="288"/>
        <v>2554415</v>
      </c>
      <c r="AS775" s="1">
        <v>48</v>
      </c>
      <c r="AU775" s="1"/>
      <c r="AX775" s="124"/>
    </row>
    <row r="776" spans="1:50" ht="13" hidden="1" customHeight="1" outlineLevel="1">
      <c r="A776" s="56" t="s">
        <v>384</v>
      </c>
      <c r="B776" s="9" t="s">
        <v>563</v>
      </c>
      <c r="C776" s="1">
        <f t="shared" si="281"/>
        <v>1710</v>
      </c>
      <c r="D776" s="7">
        <f>IF(N776&gt;0, RANK(N776,(N776:P776,Q776:AE776)),0)</f>
        <v>2</v>
      </c>
      <c r="E776" s="7">
        <f>IF(O776&gt;0,RANK(O776,(N776:P776,Q776:AE776)),0)</f>
        <v>1</v>
      </c>
      <c r="F776" s="7">
        <f t="shared" si="282"/>
        <v>0</v>
      </c>
      <c r="G776" s="1">
        <f t="shared" si="283"/>
        <v>69</v>
      </c>
      <c r="H776" s="2">
        <f t="shared" si="289"/>
        <v>4.0350877192982457E-2</v>
      </c>
      <c r="I776" s="8"/>
      <c r="J776" s="2">
        <f t="shared" si="284"/>
        <v>0.47953216374269003</v>
      </c>
      <c r="K776" s="2">
        <f t="shared" si="285"/>
        <v>0.5198830409356725</v>
      </c>
      <c r="L776" s="2">
        <f t="shared" si="286"/>
        <v>0</v>
      </c>
      <c r="M776" s="2">
        <f t="shared" si="287"/>
        <v>5.8479532163746573E-4</v>
      </c>
      <c r="N776" s="55">
        <v>820</v>
      </c>
      <c r="O776" s="55">
        <v>889</v>
      </c>
      <c r="X776" s="55">
        <v>1</v>
      </c>
      <c r="Y776" s="55">
        <v>0</v>
      </c>
      <c r="Z776" s="55"/>
      <c r="AA776" s="55"/>
      <c r="AB776" s="55"/>
      <c r="AG776" t="str">
        <f t="shared" si="290"/>
        <v>Princeton</v>
      </c>
      <c r="AH776" s="9" t="s">
        <v>964</v>
      </c>
      <c r="AI776">
        <v>2</v>
      </c>
      <c r="AK776">
        <v>2</v>
      </c>
      <c r="AL776" s="95">
        <v>25</v>
      </c>
      <c r="AM776" s="97">
        <v>27</v>
      </c>
      <c r="AN776" s="97">
        <v>200</v>
      </c>
      <c r="AO776" s="100">
        <v>55395</v>
      </c>
      <c r="AP776" s="100">
        <f t="shared" si="291"/>
        <v>25027</v>
      </c>
      <c r="AQ776" t="s">
        <v>298</v>
      </c>
      <c r="AR776">
        <f t="shared" si="288"/>
        <v>2555395</v>
      </c>
      <c r="AS776" s="1">
        <v>69</v>
      </c>
      <c r="AU776" s="1"/>
      <c r="AX776" s="124"/>
    </row>
    <row r="777" spans="1:50" ht="13" hidden="1" customHeight="1" outlineLevel="1">
      <c r="A777" s="56" t="s">
        <v>231</v>
      </c>
      <c r="B777" s="9" t="s">
        <v>563</v>
      </c>
      <c r="C777" s="1">
        <f t="shared" si="281"/>
        <v>1624</v>
      </c>
      <c r="D777" s="7">
        <f>IF(N777&gt;0, RANK(N777,(N777:P777,Q777:AE777)),0)</f>
        <v>1</v>
      </c>
      <c r="E777" s="7">
        <f>IF(O777&gt;0,RANK(O777,(N777:P777,Q777:AE777)),0)</f>
        <v>2</v>
      </c>
      <c r="F777" s="7">
        <f t="shared" si="282"/>
        <v>0</v>
      </c>
      <c r="G777" s="1">
        <f t="shared" si="283"/>
        <v>1344</v>
      </c>
      <c r="H777" s="2">
        <f t="shared" si="289"/>
        <v>0.82758620689655171</v>
      </c>
      <c r="I777" s="8"/>
      <c r="J777" s="2">
        <f t="shared" si="284"/>
        <v>0.91379310344827591</v>
      </c>
      <c r="K777" s="2">
        <f t="shared" si="285"/>
        <v>8.6206896551724144E-2</v>
      </c>
      <c r="L777" s="2">
        <f t="shared" si="286"/>
        <v>0</v>
      </c>
      <c r="M777" s="2">
        <f t="shared" si="287"/>
        <v>-5.5511151231257827E-17</v>
      </c>
      <c r="N777" s="55">
        <v>1484</v>
      </c>
      <c r="O777" s="55">
        <v>140</v>
      </c>
      <c r="X777" s="55">
        <v>0</v>
      </c>
      <c r="Y777" s="55">
        <v>0</v>
      </c>
      <c r="Z777" s="55"/>
      <c r="AA777" s="55"/>
      <c r="AB777" s="55"/>
      <c r="AG777" t="str">
        <f t="shared" si="290"/>
        <v>Provincetown</v>
      </c>
      <c r="AH777" t="s">
        <v>42</v>
      </c>
      <c r="AI777">
        <v>9</v>
      </c>
      <c r="AK777">
        <v>2</v>
      </c>
      <c r="AL777" s="95">
        <v>25</v>
      </c>
      <c r="AM777" s="97">
        <v>1</v>
      </c>
      <c r="AN777" s="97">
        <v>55</v>
      </c>
      <c r="AO777" s="100">
        <v>55500</v>
      </c>
      <c r="AP777" s="100">
        <f t="shared" si="291"/>
        <v>25001</v>
      </c>
      <c r="AQ777" t="s">
        <v>298</v>
      </c>
      <c r="AR777">
        <f t="shared" si="288"/>
        <v>2555500</v>
      </c>
      <c r="AS777" s="1">
        <v>28</v>
      </c>
      <c r="AU777" s="1"/>
      <c r="AX777" s="124"/>
    </row>
    <row r="778" spans="1:50" ht="13" hidden="1" customHeight="1" outlineLevel="1">
      <c r="A778" s="56" t="s">
        <v>841</v>
      </c>
      <c r="B778" s="9" t="s">
        <v>563</v>
      </c>
      <c r="C778" s="1">
        <f t="shared" si="281"/>
        <v>25852</v>
      </c>
      <c r="D778" s="7">
        <f>IF(N778&gt;0, RANK(N778,(N778:P778,Q778:AE778)),0)</f>
        <v>1</v>
      </c>
      <c r="E778" s="7">
        <f>IF(O778&gt;0,RANK(O778,(N778:P778,Q778:AE778)),0)</f>
        <v>2</v>
      </c>
      <c r="F778" s="7">
        <f t="shared" si="282"/>
        <v>0</v>
      </c>
      <c r="G778" s="1">
        <f t="shared" si="283"/>
        <v>7559</v>
      </c>
      <c r="H778" s="2">
        <f t="shared" si="289"/>
        <v>0.29239517252050129</v>
      </c>
      <c r="I778" s="8"/>
      <c r="J778" s="2">
        <f t="shared" si="284"/>
        <v>0.64478570323379236</v>
      </c>
      <c r="K778" s="2">
        <f t="shared" si="285"/>
        <v>0.35239053071329102</v>
      </c>
      <c r="L778" s="2">
        <f t="shared" si="286"/>
        <v>0</v>
      </c>
      <c r="M778" s="2">
        <f t="shared" si="287"/>
        <v>2.8237660529166209E-3</v>
      </c>
      <c r="N778" s="55">
        <v>16669</v>
      </c>
      <c r="O778" s="55">
        <v>9110</v>
      </c>
      <c r="X778" s="55">
        <v>73</v>
      </c>
      <c r="Y778" s="55">
        <v>0</v>
      </c>
      <c r="Z778" s="55"/>
      <c r="AA778" s="55"/>
      <c r="AB778" s="55"/>
      <c r="AG778" t="str">
        <f t="shared" si="290"/>
        <v>Quincy</v>
      </c>
      <c r="AH778" t="s">
        <v>2318</v>
      </c>
      <c r="AI778">
        <v>8</v>
      </c>
      <c r="AK778">
        <v>2</v>
      </c>
      <c r="AL778" s="95">
        <v>25</v>
      </c>
      <c r="AM778" s="97">
        <v>21</v>
      </c>
      <c r="AN778" s="97">
        <v>100</v>
      </c>
      <c r="AO778" s="100">
        <v>55745</v>
      </c>
      <c r="AP778" s="100">
        <f t="shared" si="291"/>
        <v>25021</v>
      </c>
      <c r="AQ778" t="s">
        <v>1943</v>
      </c>
      <c r="AR778">
        <f t="shared" si="288"/>
        <v>2555745</v>
      </c>
      <c r="AS778" s="1">
        <v>1427</v>
      </c>
      <c r="AU778" s="1"/>
      <c r="AX778" s="124"/>
    </row>
    <row r="779" spans="1:50" ht="13" hidden="1" customHeight="1" outlineLevel="1">
      <c r="A779" s="56" t="s">
        <v>1166</v>
      </c>
      <c r="B779" s="9" t="s">
        <v>563</v>
      </c>
      <c r="C779" s="1">
        <f t="shared" si="281"/>
        <v>8943</v>
      </c>
      <c r="D779" s="7">
        <f>IF(N779&gt;0, RANK(N779,(N779:P779,Q779:AE779)),0)</f>
        <v>1</v>
      </c>
      <c r="E779" s="7">
        <f>IF(O779&gt;0,RANK(O779,(N779:P779,Q779:AE779)),0)</f>
        <v>2</v>
      </c>
      <c r="F779" s="7">
        <f t="shared" si="282"/>
        <v>0</v>
      </c>
      <c r="G779" s="1">
        <f t="shared" si="283"/>
        <v>4722</v>
      </c>
      <c r="H779" s="2">
        <f t="shared" si="289"/>
        <v>0.52801073465280113</v>
      </c>
      <c r="I779" s="8"/>
      <c r="J779" s="2">
        <f t="shared" si="284"/>
        <v>0.76305490327630554</v>
      </c>
      <c r="K779" s="2">
        <f t="shared" si="285"/>
        <v>0.23504416862350441</v>
      </c>
      <c r="L779" s="2">
        <f t="shared" si="286"/>
        <v>0</v>
      </c>
      <c r="M779" s="2">
        <f t="shared" si="287"/>
        <v>1.9009281001900469E-3</v>
      </c>
      <c r="N779" s="55">
        <v>6824</v>
      </c>
      <c r="O779" s="55">
        <v>2102</v>
      </c>
      <c r="X779" s="55">
        <v>17</v>
      </c>
      <c r="Y779" s="55">
        <v>0</v>
      </c>
      <c r="Z779" s="55"/>
      <c r="AA779" s="55"/>
      <c r="AB779" s="55"/>
      <c r="AG779" t="str">
        <f t="shared" si="290"/>
        <v>Randolph</v>
      </c>
      <c r="AH779" t="s">
        <v>2318</v>
      </c>
      <c r="AI779">
        <v>7</v>
      </c>
      <c r="AK779">
        <v>2</v>
      </c>
      <c r="AL779" s="95">
        <v>25</v>
      </c>
      <c r="AM779" s="97">
        <v>21</v>
      </c>
      <c r="AN779" s="97">
        <v>105</v>
      </c>
      <c r="AO779" s="100">
        <v>55955</v>
      </c>
      <c r="AP779" s="100">
        <f t="shared" si="291"/>
        <v>25021</v>
      </c>
      <c r="AQ779" t="s">
        <v>298</v>
      </c>
      <c r="AR779">
        <f t="shared" si="288"/>
        <v>2555955</v>
      </c>
      <c r="AS779" s="1">
        <v>481</v>
      </c>
      <c r="AU779" s="1"/>
      <c r="AX779" s="124"/>
    </row>
    <row r="780" spans="1:50" ht="13" hidden="1" customHeight="1" outlineLevel="1">
      <c r="A780" s="56" t="s">
        <v>842</v>
      </c>
      <c r="B780" s="9" t="s">
        <v>563</v>
      </c>
      <c r="C780" s="1">
        <f t="shared" si="281"/>
        <v>4637</v>
      </c>
      <c r="D780" s="7">
        <f>IF(N780&gt;0, RANK(N780,(N780:P780,Q780:AE780)),0)</f>
        <v>2</v>
      </c>
      <c r="E780" s="7">
        <f>IF(O780&gt;0,RANK(O780,(N780:P780,Q780:AE780)),0)</f>
        <v>1</v>
      </c>
      <c r="F780" s="7">
        <f t="shared" si="282"/>
        <v>0</v>
      </c>
      <c r="G780" s="1">
        <f t="shared" si="283"/>
        <v>71</v>
      </c>
      <c r="H780" s="2">
        <f t="shared" si="289"/>
        <v>1.5311623894759542E-2</v>
      </c>
      <c r="I780" s="8"/>
      <c r="J780" s="2">
        <f t="shared" si="284"/>
        <v>0.49169721802889799</v>
      </c>
      <c r="K780" s="2">
        <f t="shared" si="285"/>
        <v>0.50700884192365758</v>
      </c>
      <c r="L780" s="2">
        <f t="shared" si="286"/>
        <v>0</v>
      </c>
      <c r="M780" s="2">
        <f t="shared" si="287"/>
        <v>1.2939400474444307E-3</v>
      </c>
      <c r="N780" s="55">
        <v>2280</v>
      </c>
      <c r="O780" s="55">
        <v>2351</v>
      </c>
      <c r="X780" s="55">
        <v>6</v>
      </c>
      <c r="Y780" s="55">
        <v>0</v>
      </c>
      <c r="Z780" s="55"/>
      <c r="AA780" s="55"/>
      <c r="AB780" s="55"/>
      <c r="AG780" t="str">
        <f t="shared" si="290"/>
        <v>Raynham</v>
      </c>
      <c r="AH780" t="s">
        <v>1983</v>
      </c>
      <c r="AK780">
        <v>2</v>
      </c>
      <c r="AL780" s="95">
        <v>25</v>
      </c>
      <c r="AM780" s="97">
        <v>5</v>
      </c>
      <c r="AN780" s="97">
        <v>70</v>
      </c>
      <c r="AO780" s="100">
        <v>56060</v>
      </c>
      <c r="AP780" s="100">
        <f t="shared" si="291"/>
        <v>25005</v>
      </c>
      <c r="AQ780" t="s">
        <v>298</v>
      </c>
      <c r="AR780">
        <f t="shared" si="288"/>
        <v>2556060</v>
      </c>
      <c r="AS780" s="1">
        <v>253</v>
      </c>
      <c r="AU780" s="1"/>
      <c r="AX780" s="124"/>
    </row>
    <row r="781" spans="1:50" ht="13" hidden="1" customHeight="1" outlineLevel="1">
      <c r="A781" s="56" t="s">
        <v>487</v>
      </c>
      <c r="B781" s="9" t="s">
        <v>563</v>
      </c>
      <c r="C781" s="1">
        <f t="shared" si="281"/>
        <v>10354</v>
      </c>
      <c r="D781" s="7">
        <f>IF(N781&gt;0, RANK(N781,(N781:P781,Q781:AE781)),0)</f>
        <v>1</v>
      </c>
      <c r="E781" s="7">
        <f>IF(O781&gt;0,RANK(O781,(N781:P781,Q781:AE781)),0)</f>
        <v>2</v>
      </c>
      <c r="F781" s="7">
        <f t="shared" si="282"/>
        <v>0</v>
      </c>
      <c r="G781" s="1">
        <f t="shared" si="283"/>
        <v>1391</v>
      </c>
      <c r="H781" s="2">
        <f t="shared" si="289"/>
        <v>0.13434421479621403</v>
      </c>
      <c r="I781" s="8"/>
      <c r="J781" s="2">
        <f t="shared" si="284"/>
        <v>0.56702723585087889</v>
      </c>
      <c r="K781" s="2">
        <f t="shared" si="285"/>
        <v>0.43268302105466488</v>
      </c>
      <c r="L781" s="2">
        <f t="shared" si="286"/>
        <v>0</v>
      </c>
      <c r="M781" s="2">
        <f t="shared" si="287"/>
        <v>2.8974309445622959E-4</v>
      </c>
      <c r="N781" s="55">
        <v>5871</v>
      </c>
      <c r="O781" s="55">
        <v>4480</v>
      </c>
      <c r="X781" s="55">
        <v>3</v>
      </c>
      <c r="Y781" s="55">
        <v>0</v>
      </c>
      <c r="Z781" s="55"/>
      <c r="AA781" s="55"/>
      <c r="AB781" s="55"/>
      <c r="AG781" t="str">
        <f t="shared" si="290"/>
        <v>Reading</v>
      </c>
      <c r="AH781" t="s">
        <v>1563</v>
      </c>
      <c r="AI781">
        <v>6</v>
      </c>
      <c r="AK781">
        <v>2</v>
      </c>
      <c r="AL781" s="95">
        <v>25</v>
      </c>
      <c r="AM781" s="97">
        <v>17</v>
      </c>
      <c r="AN781" s="97">
        <v>180</v>
      </c>
      <c r="AO781" s="100">
        <v>56130</v>
      </c>
      <c r="AP781" s="100">
        <f t="shared" si="291"/>
        <v>25017</v>
      </c>
      <c r="AQ781" t="s">
        <v>298</v>
      </c>
      <c r="AR781">
        <f t="shared" si="288"/>
        <v>2556130</v>
      </c>
      <c r="AS781" s="1">
        <v>437</v>
      </c>
      <c r="AU781" s="1"/>
      <c r="AX781" s="124"/>
    </row>
    <row r="782" spans="1:50" ht="13" hidden="1" customHeight="1" outlineLevel="1">
      <c r="A782" s="56" t="s">
        <v>947</v>
      </c>
      <c r="B782" s="9" t="s">
        <v>563</v>
      </c>
      <c r="C782" s="1">
        <f t="shared" si="281"/>
        <v>3733</v>
      </c>
      <c r="D782" s="7">
        <f>IF(N782&gt;0, RANK(N782,(N782:P782,Q782:AE782)),0)</f>
        <v>2</v>
      </c>
      <c r="E782" s="7">
        <f>IF(O782&gt;0,RANK(O782,(N782:P782,Q782:AE782)),0)</f>
        <v>1</v>
      </c>
      <c r="F782" s="7">
        <f t="shared" si="282"/>
        <v>0</v>
      </c>
      <c r="G782" s="1">
        <f t="shared" si="283"/>
        <v>403</v>
      </c>
      <c r="H782" s="2">
        <f t="shared" si="289"/>
        <v>0.10795606750602732</v>
      </c>
      <c r="I782" s="8"/>
      <c r="J782" s="2">
        <f t="shared" si="284"/>
        <v>0.44602196624698631</v>
      </c>
      <c r="K782" s="2">
        <f t="shared" si="285"/>
        <v>0.55397803375301369</v>
      </c>
      <c r="L782" s="2">
        <f t="shared" si="286"/>
        <v>0</v>
      </c>
      <c r="M782" s="2">
        <f t="shared" si="287"/>
        <v>0</v>
      </c>
      <c r="N782" s="55">
        <v>1665</v>
      </c>
      <c r="O782" s="55">
        <v>2068</v>
      </c>
      <c r="X782" s="55">
        <v>0</v>
      </c>
      <c r="Y782" s="55">
        <v>0</v>
      </c>
      <c r="Z782" s="55"/>
      <c r="AA782" s="55"/>
      <c r="AB782" s="55"/>
      <c r="AG782" t="str">
        <f t="shared" si="290"/>
        <v>Rehoboth</v>
      </c>
      <c r="AH782" t="s">
        <v>1983</v>
      </c>
      <c r="AI782">
        <v>4</v>
      </c>
      <c r="AK782">
        <v>2</v>
      </c>
      <c r="AL782" s="95">
        <v>25</v>
      </c>
      <c r="AM782" s="97">
        <v>5</v>
      </c>
      <c r="AN782" s="97">
        <v>75</v>
      </c>
      <c r="AO782" s="100">
        <v>56375</v>
      </c>
      <c r="AP782" s="100">
        <f t="shared" si="291"/>
        <v>25005</v>
      </c>
      <c r="AQ782" t="s">
        <v>298</v>
      </c>
      <c r="AR782">
        <f t="shared" si="288"/>
        <v>2556375</v>
      </c>
      <c r="AS782" s="1">
        <v>127</v>
      </c>
      <c r="AU782" s="1"/>
      <c r="AX782" s="124"/>
    </row>
    <row r="783" spans="1:50" ht="13" hidden="1" customHeight="1" outlineLevel="1">
      <c r="A783" s="56" t="s">
        <v>1441</v>
      </c>
      <c r="B783" s="9" t="s">
        <v>563</v>
      </c>
      <c r="C783" s="1">
        <f t="shared" si="281"/>
        <v>10852</v>
      </c>
      <c r="D783" s="7">
        <f>IF(N783&gt;0, RANK(N783,(N783:P783,Q783:AE783)),0)</f>
        <v>1</v>
      </c>
      <c r="E783" s="7">
        <f>IF(O783&gt;0,RANK(O783,(N783:P783,Q783:AE783)),0)</f>
        <v>2</v>
      </c>
      <c r="F783" s="7">
        <f t="shared" si="282"/>
        <v>0</v>
      </c>
      <c r="G783" s="1">
        <f t="shared" si="283"/>
        <v>4636</v>
      </c>
      <c r="H783" s="2">
        <f t="shared" si="289"/>
        <v>0.42720235901216363</v>
      </c>
      <c r="I783" s="8"/>
      <c r="J783" s="2">
        <f t="shared" si="284"/>
        <v>0.71240324364172503</v>
      </c>
      <c r="K783" s="2">
        <f t="shared" si="285"/>
        <v>0.28520088462956139</v>
      </c>
      <c r="L783" s="2">
        <f t="shared" si="286"/>
        <v>0</v>
      </c>
      <c r="M783" s="2">
        <f t="shared" si="287"/>
        <v>2.3958717287135833E-3</v>
      </c>
      <c r="N783" s="55">
        <v>7731</v>
      </c>
      <c r="O783" s="55">
        <v>3095</v>
      </c>
      <c r="X783" s="55">
        <v>26</v>
      </c>
      <c r="Y783" s="55">
        <v>0</v>
      </c>
      <c r="Z783" s="55"/>
      <c r="AA783" s="55"/>
      <c r="AB783" s="55"/>
      <c r="AG783" t="str">
        <f t="shared" si="290"/>
        <v>Revere</v>
      </c>
      <c r="AH783" t="s">
        <v>57</v>
      </c>
      <c r="AI783">
        <v>5</v>
      </c>
      <c r="AK783">
        <v>2</v>
      </c>
      <c r="AL783" s="95">
        <v>25</v>
      </c>
      <c r="AM783" s="97">
        <v>25</v>
      </c>
      <c r="AN783" s="97">
        <v>15</v>
      </c>
      <c r="AO783" s="100">
        <v>56585</v>
      </c>
      <c r="AP783" s="100">
        <f t="shared" si="291"/>
        <v>25025</v>
      </c>
      <c r="AQ783" t="s">
        <v>1943</v>
      </c>
      <c r="AR783">
        <f t="shared" si="288"/>
        <v>2556585</v>
      </c>
      <c r="AS783" s="1">
        <v>815</v>
      </c>
      <c r="AU783" s="1"/>
      <c r="AX783" s="124"/>
    </row>
    <row r="784" spans="1:50" ht="13" hidden="1" customHeight="1" outlineLevel="1">
      <c r="A784" s="56" t="s">
        <v>1034</v>
      </c>
      <c r="B784" s="9" t="s">
        <v>563</v>
      </c>
      <c r="C784" s="1">
        <f t="shared" si="281"/>
        <v>642</v>
      </c>
      <c r="D784" s="7">
        <f>IF(N784&gt;0, RANK(N784,(N784:P784,Q784:AE784)),0)</f>
        <v>1</v>
      </c>
      <c r="E784" s="7">
        <f>IF(O784&gt;0,RANK(O784,(N784:P784,Q784:AE784)),0)</f>
        <v>2</v>
      </c>
      <c r="F784" s="7">
        <f t="shared" si="282"/>
        <v>0</v>
      </c>
      <c r="G784" s="1">
        <f t="shared" si="283"/>
        <v>344</v>
      </c>
      <c r="H784" s="2">
        <f t="shared" si="289"/>
        <v>0.53582554517133951</v>
      </c>
      <c r="I784" s="8"/>
      <c r="J784" s="2">
        <f t="shared" si="284"/>
        <v>0.76791277258566981</v>
      </c>
      <c r="K784" s="2">
        <f t="shared" si="285"/>
        <v>0.23208722741433022</v>
      </c>
      <c r="L784" s="2">
        <f t="shared" si="286"/>
        <v>0</v>
      </c>
      <c r="M784" s="2">
        <f t="shared" si="287"/>
        <v>-2.7755575615628914E-17</v>
      </c>
      <c r="N784" s="55">
        <v>493</v>
      </c>
      <c r="O784" s="55">
        <v>149</v>
      </c>
      <c r="X784" s="55">
        <v>0</v>
      </c>
      <c r="Y784" s="55">
        <v>0</v>
      </c>
      <c r="Z784" s="55"/>
      <c r="AA784" s="55"/>
      <c r="AB784" s="55"/>
      <c r="AG784" t="str">
        <f t="shared" si="290"/>
        <v>Richmond</v>
      </c>
      <c r="AH784" t="s">
        <v>1320</v>
      </c>
      <c r="AI784">
        <v>1</v>
      </c>
      <c r="AK784">
        <v>2</v>
      </c>
      <c r="AL784" s="95">
        <v>25</v>
      </c>
      <c r="AM784" s="97">
        <v>3</v>
      </c>
      <c r="AN784" s="97">
        <v>115</v>
      </c>
      <c r="AO784" s="100">
        <v>56795</v>
      </c>
      <c r="AP784" s="100">
        <f t="shared" si="291"/>
        <v>25003</v>
      </c>
      <c r="AQ784" t="s">
        <v>298</v>
      </c>
      <c r="AR784">
        <f t="shared" si="288"/>
        <v>2556795</v>
      </c>
      <c r="AS784" s="1">
        <v>10</v>
      </c>
      <c r="AU784" s="1"/>
      <c r="AX784" s="124"/>
    </row>
    <row r="785" spans="1:50" ht="13" hidden="1" customHeight="1" outlineLevel="1">
      <c r="A785" s="56" t="s">
        <v>1702</v>
      </c>
      <c r="B785" s="9" t="s">
        <v>563</v>
      </c>
      <c r="C785" s="1">
        <f t="shared" si="281"/>
        <v>2164</v>
      </c>
      <c r="D785" s="7">
        <f>IF(N785&gt;0, RANK(N785,(N785:P785,Q785:AE785)),0)</f>
        <v>2</v>
      </c>
      <c r="E785" s="7">
        <f>IF(O785&gt;0,RANK(O785,(N785:P785,Q785:AE785)),0)</f>
        <v>1</v>
      </c>
      <c r="F785" s="7">
        <f t="shared" si="282"/>
        <v>0</v>
      </c>
      <c r="G785" s="1">
        <f t="shared" si="283"/>
        <v>160</v>
      </c>
      <c r="H785" s="2">
        <f t="shared" si="289"/>
        <v>7.3937153419593352E-2</v>
      </c>
      <c r="I785" s="8"/>
      <c r="J785" s="2">
        <f t="shared" si="284"/>
        <v>0.4630314232902033</v>
      </c>
      <c r="K785" s="2">
        <f t="shared" si="285"/>
        <v>0.5369685767097967</v>
      </c>
      <c r="L785" s="2">
        <f t="shared" si="286"/>
        <v>0</v>
      </c>
      <c r="M785" s="2">
        <f t="shared" si="287"/>
        <v>0</v>
      </c>
      <c r="N785" s="55">
        <v>1002</v>
      </c>
      <c r="O785" s="55">
        <v>1162</v>
      </c>
      <c r="X785" s="55">
        <v>0</v>
      </c>
      <c r="Y785" s="55">
        <v>0</v>
      </c>
      <c r="Z785" s="55"/>
      <c r="AA785" s="55"/>
      <c r="AB785" s="55"/>
      <c r="AG785" t="str">
        <f t="shared" si="290"/>
        <v>Rochester</v>
      </c>
      <c r="AH785" t="s">
        <v>534</v>
      </c>
      <c r="AI785">
        <v>9</v>
      </c>
      <c r="AK785">
        <v>2</v>
      </c>
      <c r="AL785" s="95">
        <v>25</v>
      </c>
      <c r="AM785" s="97">
        <v>23</v>
      </c>
      <c r="AN785" s="97">
        <v>110</v>
      </c>
      <c r="AO785" s="100">
        <v>57600</v>
      </c>
      <c r="AP785" s="100">
        <f t="shared" si="291"/>
        <v>25023</v>
      </c>
      <c r="AQ785" t="s">
        <v>298</v>
      </c>
      <c r="AR785">
        <f t="shared" si="288"/>
        <v>2557600</v>
      </c>
      <c r="AS785" s="1">
        <v>82</v>
      </c>
      <c r="AU785" s="1"/>
      <c r="AX785" s="124"/>
    </row>
    <row r="786" spans="1:50" ht="13" hidden="1" customHeight="1" outlineLevel="1">
      <c r="A786" s="56" t="s">
        <v>1856</v>
      </c>
      <c r="B786" s="9" t="s">
        <v>563</v>
      </c>
      <c r="C786" s="1">
        <f t="shared" si="281"/>
        <v>5917</v>
      </c>
      <c r="D786" s="7">
        <f>IF(N786&gt;0, RANK(N786,(N786:P786,Q786:AE786)),0)</f>
        <v>1</v>
      </c>
      <c r="E786" s="7">
        <f>IF(O786&gt;0,RANK(O786,(N786:P786,Q786:AE786)),0)</f>
        <v>2</v>
      </c>
      <c r="F786" s="7">
        <f t="shared" si="282"/>
        <v>0</v>
      </c>
      <c r="G786" s="1">
        <f t="shared" si="283"/>
        <v>730</v>
      </c>
      <c r="H786" s="2">
        <f t="shared" si="289"/>
        <v>0.12337333107993916</v>
      </c>
      <c r="I786" s="8"/>
      <c r="J786" s="2">
        <f t="shared" si="284"/>
        <v>0.5609261450059152</v>
      </c>
      <c r="K786" s="2">
        <f t="shared" si="285"/>
        <v>0.437552813925976</v>
      </c>
      <c r="L786" s="2">
        <f t="shared" si="286"/>
        <v>0</v>
      </c>
      <c r="M786" s="2">
        <f t="shared" si="287"/>
        <v>1.5210410681087971E-3</v>
      </c>
      <c r="N786" s="55">
        <v>3319</v>
      </c>
      <c r="O786" s="55">
        <v>2589</v>
      </c>
      <c r="X786" s="55">
        <v>9</v>
      </c>
      <c r="Y786" s="55">
        <v>0</v>
      </c>
      <c r="Z786" s="55"/>
      <c r="AA786" s="55"/>
      <c r="AB786" s="55"/>
      <c r="AG786" t="str">
        <f t="shared" si="290"/>
        <v>Rockland</v>
      </c>
      <c r="AH786" t="s">
        <v>534</v>
      </c>
      <c r="AI786">
        <v>9</v>
      </c>
      <c r="AK786">
        <v>2</v>
      </c>
      <c r="AL786" s="95">
        <v>25</v>
      </c>
      <c r="AM786" s="97">
        <v>23</v>
      </c>
      <c r="AN786" s="97">
        <v>115</v>
      </c>
      <c r="AO786" s="100">
        <v>57775</v>
      </c>
      <c r="AP786" s="100">
        <f t="shared" si="291"/>
        <v>25023</v>
      </c>
      <c r="AQ786" t="s">
        <v>298</v>
      </c>
      <c r="AR786">
        <f t="shared" si="288"/>
        <v>2557775</v>
      </c>
      <c r="AS786" s="1">
        <v>218</v>
      </c>
      <c r="AU786" s="1"/>
      <c r="AX786" s="124"/>
    </row>
    <row r="787" spans="1:50" ht="13" hidden="1" customHeight="1" outlineLevel="1">
      <c r="A787" s="56" t="s">
        <v>1249</v>
      </c>
      <c r="B787" s="9" t="s">
        <v>563</v>
      </c>
      <c r="C787" s="1">
        <f t="shared" si="281"/>
        <v>3549</v>
      </c>
      <c r="D787" s="7">
        <f>IF(N787&gt;0, RANK(N787,(N787:P787,Q787:AE787)),0)</f>
        <v>1</v>
      </c>
      <c r="E787" s="7">
        <f>IF(O787&gt;0,RANK(O787,(N787:P787,Q787:AE787)),0)</f>
        <v>2</v>
      </c>
      <c r="F787" s="7">
        <f t="shared" si="282"/>
        <v>0</v>
      </c>
      <c r="G787" s="1">
        <f t="shared" si="283"/>
        <v>1065</v>
      </c>
      <c r="H787" s="2">
        <f t="shared" si="289"/>
        <v>0.30008453085376163</v>
      </c>
      <c r="I787" s="8"/>
      <c r="J787" s="2">
        <f t="shared" si="284"/>
        <v>0.64976049591434204</v>
      </c>
      <c r="K787" s="2">
        <f t="shared" si="285"/>
        <v>0.34967596506058046</v>
      </c>
      <c r="L787" s="2">
        <f t="shared" si="286"/>
        <v>0</v>
      </c>
      <c r="M787" s="2">
        <f t="shared" si="287"/>
        <v>5.6353902507749742E-4</v>
      </c>
      <c r="N787" s="55">
        <v>2306</v>
      </c>
      <c r="O787" s="55">
        <v>1241</v>
      </c>
      <c r="X787" s="55">
        <v>2</v>
      </c>
      <c r="Y787" s="55">
        <v>0</v>
      </c>
      <c r="Z787" s="55"/>
      <c r="AA787" s="55"/>
      <c r="AB787" s="55"/>
      <c r="AG787" t="str">
        <f t="shared" si="290"/>
        <v>Rockport</v>
      </c>
      <c r="AH787" t="s">
        <v>2492</v>
      </c>
      <c r="AI787">
        <v>6</v>
      </c>
      <c r="AK787">
        <v>2</v>
      </c>
      <c r="AL787" s="95">
        <v>25</v>
      </c>
      <c r="AM787" s="97">
        <v>9</v>
      </c>
      <c r="AN787" s="97">
        <v>130</v>
      </c>
      <c r="AO787" s="100">
        <v>57880</v>
      </c>
      <c r="AP787" s="100">
        <f t="shared" si="291"/>
        <v>25009</v>
      </c>
      <c r="AQ787" t="s">
        <v>298</v>
      </c>
      <c r="AR787">
        <f t="shared" si="288"/>
        <v>2557880</v>
      </c>
      <c r="AS787" s="1">
        <v>158</v>
      </c>
      <c r="AU787" s="1"/>
      <c r="AX787" s="124"/>
    </row>
    <row r="788" spans="1:50" ht="13" hidden="1" customHeight="1" outlineLevel="1">
      <c r="A788" s="56" t="s">
        <v>1273</v>
      </c>
      <c r="B788" s="9" t="s">
        <v>563</v>
      </c>
      <c r="C788" s="1">
        <f t="shared" si="281"/>
        <v>137</v>
      </c>
      <c r="D788" s="7">
        <f>IF(N788&gt;0, RANK(N788,(N788:P788,Q788:AE788)),0)</f>
        <v>1</v>
      </c>
      <c r="E788" s="7">
        <f>IF(O788&gt;0,RANK(O788,(N788:P788,Q788:AE788)),0)</f>
        <v>2</v>
      </c>
      <c r="F788" s="7">
        <f t="shared" si="282"/>
        <v>0</v>
      </c>
      <c r="G788" s="1">
        <f t="shared" si="283"/>
        <v>21</v>
      </c>
      <c r="H788" s="2">
        <f t="shared" si="289"/>
        <v>0.15328467153284672</v>
      </c>
      <c r="I788" s="8"/>
      <c r="J788" s="2">
        <f t="shared" si="284"/>
        <v>0.57664233576642332</v>
      </c>
      <c r="K788" s="2">
        <f t="shared" si="285"/>
        <v>0.42335766423357662</v>
      </c>
      <c r="L788" s="2">
        <f t="shared" si="286"/>
        <v>0</v>
      </c>
      <c r="M788" s="2">
        <f t="shared" si="287"/>
        <v>5.5511151231257827E-17</v>
      </c>
      <c r="N788" s="55">
        <v>79</v>
      </c>
      <c r="O788" s="55">
        <v>58</v>
      </c>
      <c r="X788" s="55">
        <v>0</v>
      </c>
      <c r="Y788" s="55">
        <v>0</v>
      </c>
      <c r="Z788" s="55"/>
      <c r="AA788" s="55"/>
      <c r="AB788" s="55"/>
      <c r="AG788" t="str">
        <f t="shared" si="290"/>
        <v>Rowe</v>
      </c>
      <c r="AH788" t="s">
        <v>2389</v>
      </c>
      <c r="AI788">
        <v>1</v>
      </c>
      <c r="AK788">
        <v>2</v>
      </c>
      <c r="AL788" s="95">
        <v>25</v>
      </c>
      <c r="AM788" s="97">
        <v>11</v>
      </c>
      <c r="AN788" s="97">
        <v>100</v>
      </c>
      <c r="AO788" s="100">
        <v>58335</v>
      </c>
      <c r="AP788" s="100">
        <f t="shared" si="291"/>
        <v>25011</v>
      </c>
      <c r="AQ788" t="s">
        <v>298</v>
      </c>
      <c r="AR788">
        <f t="shared" si="288"/>
        <v>2558335</v>
      </c>
      <c r="AS788" s="1">
        <v>16</v>
      </c>
      <c r="AU788" s="1"/>
      <c r="AX788" s="124"/>
    </row>
    <row r="789" spans="1:50" ht="13" hidden="1" customHeight="1" outlineLevel="1">
      <c r="A789" s="56" t="s">
        <v>2423</v>
      </c>
      <c r="B789" s="9" t="s">
        <v>563</v>
      </c>
      <c r="C789" s="1">
        <f t="shared" si="281"/>
        <v>2625</v>
      </c>
      <c r="D789" s="7">
        <f>IF(N789&gt;0, RANK(N789,(N789:P789,Q789:AE789)),0)</f>
        <v>2</v>
      </c>
      <c r="E789" s="7">
        <f>IF(O789&gt;0,RANK(O789,(N789:P789,Q789:AE789)),0)</f>
        <v>1</v>
      </c>
      <c r="F789" s="7">
        <f t="shared" si="282"/>
        <v>0</v>
      </c>
      <c r="G789" s="1">
        <f t="shared" si="283"/>
        <v>158</v>
      </c>
      <c r="H789" s="2">
        <f t="shared" si="289"/>
        <v>6.019047619047619E-2</v>
      </c>
      <c r="I789" s="8"/>
      <c r="J789" s="2">
        <f t="shared" si="284"/>
        <v>0.46895238095238095</v>
      </c>
      <c r="K789" s="2">
        <f t="shared" si="285"/>
        <v>0.52914285714285714</v>
      </c>
      <c r="L789" s="2">
        <f t="shared" si="286"/>
        <v>0</v>
      </c>
      <c r="M789" s="2">
        <f t="shared" si="287"/>
        <v>1.9047619047618536E-3</v>
      </c>
      <c r="N789" s="55">
        <v>1231</v>
      </c>
      <c r="O789" s="55">
        <v>1389</v>
      </c>
      <c r="X789" s="55">
        <v>5</v>
      </c>
      <c r="Y789" s="55">
        <v>0</v>
      </c>
      <c r="Z789" s="55"/>
      <c r="AA789" s="55"/>
      <c r="AB789" s="55"/>
      <c r="AG789" t="str">
        <f t="shared" si="290"/>
        <v>Rowley</v>
      </c>
      <c r="AH789" t="s">
        <v>2492</v>
      </c>
      <c r="AI789">
        <v>6</v>
      </c>
      <c r="AK789">
        <v>2</v>
      </c>
      <c r="AL789" s="95">
        <v>25</v>
      </c>
      <c r="AM789" s="97">
        <v>9</v>
      </c>
      <c r="AN789" s="97">
        <v>135</v>
      </c>
      <c r="AO789" s="100">
        <v>58405</v>
      </c>
      <c r="AP789" s="100">
        <f t="shared" si="291"/>
        <v>25009</v>
      </c>
      <c r="AQ789" t="s">
        <v>298</v>
      </c>
      <c r="AR789">
        <f t="shared" si="288"/>
        <v>2558405</v>
      </c>
      <c r="AS789" s="1">
        <v>77</v>
      </c>
      <c r="AU789" s="1"/>
      <c r="AX789" s="124"/>
    </row>
    <row r="790" spans="1:50" ht="13" hidden="1" customHeight="1" outlineLevel="1">
      <c r="A790" s="56" t="s">
        <v>2424</v>
      </c>
      <c r="B790" s="9" t="s">
        <v>563</v>
      </c>
      <c r="C790" s="1">
        <f t="shared" si="281"/>
        <v>516</v>
      </c>
      <c r="D790" s="7">
        <f>IF(N790&gt;0, RANK(N790,(N790:P790,Q790:AE790)),0)</f>
        <v>1</v>
      </c>
      <c r="E790" s="7">
        <f>IF(O790&gt;0,RANK(O790,(N790:P790,Q790:AE790)),0)</f>
        <v>2</v>
      </c>
      <c r="F790" s="7">
        <f t="shared" si="282"/>
        <v>0</v>
      </c>
      <c r="G790" s="1">
        <f t="shared" si="283"/>
        <v>74</v>
      </c>
      <c r="H790" s="2">
        <f t="shared" si="289"/>
        <v>0.1434108527131783</v>
      </c>
      <c r="I790" s="8"/>
      <c r="J790" s="2">
        <f t="shared" si="284"/>
        <v>0.56976744186046513</v>
      </c>
      <c r="K790" s="2">
        <f t="shared" si="285"/>
        <v>0.4263565891472868</v>
      </c>
      <c r="L790" s="2">
        <f t="shared" si="286"/>
        <v>0</v>
      </c>
      <c r="M790" s="2">
        <f t="shared" si="287"/>
        <v>3.8759689922480689E-3</v>
      </c>
      <c r="N790" s="55">
        <v>294</v>
      </c>
      <c r="O790" s="55">
        <v>220</v>
      </c>
      <c r="X790" s="55">
        <v>2</v>
      </c>
      <c r="Y790" s="55">
        <v>0</v>
      </c>
      <c r="Z790" s="55"/>
      <c r="AA790" s="55"/>
      <c r="AB790" s="55"/>
      <c r="AG790" t="str">
        <f t="shared" si="290"/>
        <v>Royalston</v>
      </c>
      <c r="AH790" s="9" t="s">
        <v>964</v>
      </c>
      <c r="AI790">
        <v>2</v>
      </c>
      <c r="AK790">
        <v>2</v>
      </c>
      <c r="AL790" s="95">
        <v>25</v>
      </c>
      <c r="AM790" s="97">
        <v>27</v>
      </c>
      <c r="AN790" s="97">
        <v>205</v>
      </c>
      <c r="AO790" s="100">
        <v>58580</v>
      </c>
      <c r="AP790" s="100">
        <f t="shared" si="291"/>
        <v>25027</v>
      </c>
      <c r="AQ790" t="s">
        <v>298</v>
      </c>
      <c r="AR790">
        <f t="shared" si="288"/>
        <v>2558580</v>
      </c>
      <c r="AS790" s="1">
        <v>27</v>
      </c>
      <c r="AU790" s="1"/>
      <c r="AX790" s="124"/>
    </row>
    <row r="791" spans="1:50" ht="13" hidden="1" customHeight="1" outlineLevel="1">
      <c r="A791" s="56" t="s">
        <v>1167</v>
      </c>
      <c r="B791" s="9" t="s">
        <v>563</v>
      </c>
      <c r="C791" s="1">
        <f t="shared" si="281"/>
        <v>527</v>
      </c>
      <c r="D791" s="7">
        <f>IF(N791&gt;0, RANK(N791,(N791:P791,Q791:AE791)),0)</f>
        <v>2</v>
      </c>
      <c r="E791" s="7">
        <f>IF(O791&gt;0,RANK(O791,(N791:P791,Q791:AE791)),0)</f>
        <v>1</v>
      </c>
      <c r="F791" s="7">
        <f t="shared" si="282"/>
        <v>0</v>
      </c>
      <c r="G791" s="1">
        <f t="shared" si="283"/>
        <v>39</v>
      </c>
      <c r="H791" s="2">
        <f t="shared" si="289"/>
        <v>7.4003795066413663E-2</v>
      </c>
      <c r="I791" s="8"/>
      <c r="J791" s="2">
        <f t="shared" si="284"/>
        <v>0.46299810246679318</v>
      </c>
      <c r="K791" s="2">
        <f t="shared" si="285"/>
        <v>0.53700189753320682</v>
      </c>
      <c r="L791" s="2">
        <f t="shared" si="286"/>
        <v>0</v>
      </c>
      <c r="M791" s="2">
        <f t="shared" si="287"/>
        <v>0</v>
      </c>
      <c r="N791" s="55">
        <v>244</v>
      </c>
      <c r="O791" s="55">
        <v>283</v>
      </c>
      <c r="X791" s="55">
        <v>0</v>
      </c>
      <c r="Y791" s="55">
        <v>0</v>
      </c>
      <c r="Z791" s="55"/>
      <c r="AA791" s="55"/>
      <c r="AB791" s="55"/>
      <c r="AG791" t="str">
        <f t="shared" si="290"/>
        <v>Russell</v>
      </c>
      <c r="AH791" t="s">
        <v>129</v>
      </c>
      <c r="AI791">
        <v>1</v>
      </c>
      <c r="AK791">
        <v>2</v>
      </c>
      <c r="AL791" s="95">
        <v>25</v>
      </c>
      <c r="AM791" s="97">
        <v>13</v>
      </c>
      <c r="AN791" s="97">
        <v>80</v>
      </c>
      <c r="AO791" s="100">
        <v>58650</v>
      </c>
      <c r="AP791" s="100">
        <f t="shared" si="291"/>
        <v>25013</v>
      </c>
      <c r="AQ791" t="s">
        <v>298</v>
      </c>
      <c r="AR791">
        <f t="shared" si="288"/>
        <v>2558650</v>
      </c>
      <c r="AS791" s="1">
        <v>37</v>
      </c>
      <c r="AU791" s="1"/>
      <c r="AX791" s="124"/>
    </row>
    <row r="792" spans="1:50" ht="13" hidden="1" customHeight="1" outlineLevel="1">
      <c r="A792" s="56" t="s">
        <v>1357</v>
      </c>
      <c r="B792" s="9" t="s">
        <v>563</v>
      </c>
      <c r="C792" s="1">
        <f t="shared" ref="C792:C855" si="292">SUM(N792:AE792)</f>
        <v>3141</v>
      </c>
      <c r="D792" s="7">
        <f>IF(N792&gt;0, RANK(N792,(N792:P792,Q792:AE792)),0)</f>
        <v>2</v>
      </c>
      <c r="E792" s="7">
        <f>IF(O792&gt;0,RANK(O792,(N792:P792,Q792:AE792)),0)</f>
        <v>1</v>
      </c>
      <c r="F792" s="7">
        <f t="shared" ref="F792:F855" si="293">IF(P792&gt;0,RANK(P792,(N792:AE792)),0)</f>
        <v>0</v>
      </c>
      <c r="G792" s="1">
        <f t="shared" ref="G792:G855" si="294">IF(C792&gt;0,MAX(N792:Z792)-LARGE(N792:Z792,2),0)</f>
        <v>404</v>
      </c>
      <c r="H792" s="2">
        <f t="shared" si="289"/>
        <v>0.12862145813435211</v>
      </c>
      <c r="I792" s="8"/>
      <c r="J792" s="2">
        <f t="shared" ref="J792:J855" si="295">IF(C792=0,"-",N792/C792)</f>
        <v>0.43521171601400827</v>
      </c>
      <c r="K792" s="2">
        <f t="shared" ref="K792:K855" si="296">IF(C792=0,"-",O792/C792)</f>
        <v>0.56383317414836043</v>
      </c>
      <c r="L792" s="2">
        <f t="shared" ref="L792:L855" si="297">IF(C792=0,"-",P792/C792)</f>
        <v>0</v>
      </c>
      <c r="M792" s="2">
        <f t="shared" ref="M792:M855" si="298">IF(C792=0,"-",(1-J792-K792-L792))</f>
        <v>9.5510983763125168E-4</v>
      </c>
      <c r="N792" s="55">
        <v>1367</v>
      </c>
      <c r="O792" s="55">
        <v>1771</v>
      </c>
      <c r="X792" s="55">
        <v>3</v>
      </c>
      <c r="Y792" s="55">
        <v>0</v>
      </c>
      <c r="Z792" s="55"/>
      <c r="AA792" s="55"/>
      <c r="AB792" s="55"/>
      <c r="AG792" t="str">
        <f t="shared" si="290"/>
        <v>Rutland</v>
      </c>
      <c r="AH792" s="9" t="s">
        <v>964</v>
      </c>
      <c r="AI792">
        <v>2</v>
      </c>
      <c r="AK792">
        <v>2</v>
      </c>
      <c r="AL792" s="95">
        <v>25</v>
      </c>
      <c r="AM792" s="97">
        <v>27</v>
      </c>
      <c r="AN792" s="97">
        <v>210</v>
      </c>
      <c r="AO792" s="100">
        <v>58825</v>
      </c>
      <c r="AP792" s="100">
        <f t="shared" si="291"/>
        <v>25027</v>
      </c>
      <c r="AQ792" t="s">
        <v>298</v>
      </c>
      <c r="AR792">
        <f t="shared" ref="AR792:AR855" si="299">AL792*100000+AO792</f>
        <v>2558825</v>
      </c>
      <c r="AS792" s="1">
        <v>119</v>
      </c>
      <c r="AU792" s="1"/>
      <c r="AX792" s="124"/>
    </row>
    <row r="793" spans="1:50" ht="13" hidden="1" customHeight="1" outlineLevel="1">
      <c r="A793" s="56" t="s">
        <v>896</v>
      </c>
      <c r="B793" s="9" t="s">
        <v>563</v>
      </c>
      <c r="C793" s="1">
        <f t="shared" si="292"/>
        <v>12776</v>
      </c>
      <c r="D793" s="7">
        <f>IF(N793&gt;0, RANK(N793,(N793:P793,Q793:AE793)),0)</f>
        <v>1</v>
      </c>
      <c r="E793" s="7">
        <f>IF(O793&gt;0,RANK(O793,(N793:P793,Q793:AE793)),0)</f>
        <v>2</v>
      </c>
      <c r="F793" s="7">
        <f t="shared" si="293"/>
        <v>0</v>
      </c>
      <c r="G793" s="1">
        <f t="shared" si="294"/>
        <v>5593</v>
      </c>
      <c r="H793" s="2">
        <f t="shared" si="289"/>
        <v>0.43777395115842205</v>
      </c>
      <c r="I793" s="8"/>
      <c r="J793" s="2">
        <f t="shared" si="295"/>
        <v>0.71853475266123978</v>
      </c>
      <c r="K793" s="2">
        <f t="shared" si="296"/>
        <v>0.28076080150281779</v>
      </c>
      <c r="L793" s="2">
        <f t="shared" si="297"/>
        <v>0</v>
      </c>
      <c r="M793" s="2">
        <f t="shared" si="298"/>
        <v>7.0444583594242438E-4</v>
      </c>
      <c r="N793" s="55">
        <v>9180</v>
      </c>
      <c r="O793" s="55">
        <v>3587</v>
      </c>
      <c r="X793" s="55">
        <v>9</v>
      </c>
      <c r="Y793" s="55">
        <v>0</v>
      </c>
      <c r="Z793" s="55"/>
      <c r="AA793" s="55"/>
      <c r="AB793" s="55"/>
      <c r="AG793" t="str">
        <f t="shared" si="290"/>
        <v>Salem</v>
      </c>
      <c r="AH793" t="s">
        <v>2492</v>
      </c>
      <c r="AI793">
        <v>6</v>
      </c>
      <c r="AK793">
        <v>2</v>
      </c>
      <c r="AL793" s="95">
        <v>25</v>
      </c>
      <c r="AM793" s="97">
        <v>9</v>
      </c>
      <c r="AN793" s="97">
        <v>140</v>
      </c>
      <c r="AO793" s="100">
        <v>59105</v>
      </c>
      <c r="AP793" s="100">
        <f t="shared" si="291"/>
        <v>25009</v>
      </c>
      <c r="AQ793" t="s">
        <v>1943</v>
      </c>
      <c r="AR793">
        <f t="shared" si="299"/>
        <v>2559105</v>
      </c>
      <c r="AS793" s="1">
        <v>653</v>
      </c>
      <c r="AU793" s="1"/>
      <c r="AX793" s="124"/>
    </row>
    <row r="794" spans="1:50" ht="13" hidden="1" customHeight="1" outlineLevel="1">
      <c r="A794" s="56" t="s">
        <v>961</v>
      </c>
      <c r="B794" s="9" t="s">
        <v>563</v>
      </c>
      <c r="C794" s="1">
        <f t="shared" si="292"/>
        <v>2934</v>
      </c>
      <c r="D794" s="7">
        <f>IF(N794&gt;0, RANK(N794,(N794:P794,Q794:AE794)),0)</f>
        <v>1</v>
      </c>
      <c r="E794" s="7">
        <f>IF(O794&gt;0,RANK(O794,(N794:P794,Q794:AE794)),0)</f>
        <v>2</v>
      </c>
      <c r="F794" s="7">
        <f t="shared" si="293"/>
        <v>0</v>
      </c>
      <c r="G794" s="1">
        <f t="shared" si="294"/>
        <v>347</v>
      </c>
      <c r="H794" s="2">
        <f t="shared" si="289"/>
        <v>0.11826857532379005</v>
      </c>
      <c r="I794" s="8"/>
      <c r="J794" s="2">
        <f t="shared" si="295"/>
        <v>0.55828220858895705</v>
      </c>
      <c r="K794" s="2">
        <f t="shared" si="296"/>
        <v>0.44001363326516701</v>
      </c>
      <c r="L794" s="2">
        <f t="shared" si="297"/>
        <v>0</v>
      </c>
      <c r="M794" s="2">
        <f t="shared" si="298"/>
        <v>1.7041581458759336E-3</v>
      </c>
      <c r="N794" s="55">
        <v>1638</v>
      </c>
      <c r="O794" s="55">
        <v>1291</v>
      </c>
      <c r="X794" s="55">
        <v>5</v>
      </c>
      <c r="Y794" s="55">
        <v>0</v>
      </c>
      <c r="Z794" s="55"/>
      <c r="AA794" s="55"/>
      <c r="AB794" s="55"/>
      <c r="AG794" t="str">
        <f t="shared" si="290"/>
        <v>Salisbury</v>
      </c>
      <c r="AH794" t="s">
        <v>2492</v>
      </c>
      <c r="AI794">
        <v>6</v>
      </c>
      <c r="AK794">
        <v>2</v>
      </c>
      <c r="AL794" s="95">
        <v>25</v>
      </c>
      <c r="AM794" s="97">
        <v>9</v>
      </c>
      <c r="AN794" s="97">
        <v>145</v>
      </c>
      <c r="AO794" s="100">
        <v>59245</v>
      </c>
      <c r="AP794" s="100">
        <f t="shared" si="291"/>
        <v>25009</v>
      </c>
      <c r="AQ794" t="s">
        <v>298</v>
      </c>
      <c r="AR794">
        <f t="shared" si="299"/>
        <v>2559245</v>
      </c>
      <c r="AS794" s="1">
        <v>104</v>
      </c>
      <c r="AU794" s="1"/>
      <c r="AX794" s="124"/>
    </row>
    <row r="795" spans="1:50" ht="13" hidden="1" customHeight="1" outlineLevel="1">
      <c r="A795" s="56" t="s">
        <v>288</v>
      </c>
      <c r="B795" s="9" t="s">
        <v>563</v>
      </c>
      <c r="C795" s="1">
        <f t="shared" si="292"/>
        <v>266</v>
      </c>
      <c r="D795" s="7">
        <f>IF(N795&gt;0, RANK(N795,(N795:P795,Q795:AE795)),0)</f>
        <v>1</v>
      </c>
      <c r="E795" s="7">
        <f>IF(O795&gt;0,RANK(O795,(N795:P795,Q795:AE795)),0)</f>
        <v>2</v>
      </c>
      <c r="F795" s="7">
        <f t="shared" si="293"/>
        <v>0</v>
      </c>
      <c r="G795" s="1">
        <f t="shared" si="294"/>
        <v>82</v>
      </c>
      <c r="H795" s="2">
        <f t="shared" si="289"/>
        <v>0.30827067669172931</v>
      </c>
      <c r="I795" s="8"/>
      <c r="J795" s="2">
        <f t="shared" si="295"/>
        <v>0.65413533834586468</v>
      </c>
      <c r="K795" s="2">
        <f t="shared" si="296"/>
        <v>0.34586466165413532</v>
      </c>
      <c r="L795" s="2">
        <f t="shared" si="297"/>
        <v>0</v>
      </c>
      <c r="M795" s="2">
        <f t="shared" si="298"/>
        <v>0</v>
      </c>
      <c r="N795" s="55">
        <v>174</v>
      </c>
      <c r="O795" s="55">
        <v>92</v>
      </c>
      <c r="X795" s="55">
        <v>0</v>
      </c>
      <c r="Y795" s="55">
        <v>0</v>
      </c>
      <c r="Z795" s="55"/>
      <c r="AA795" s="55"/>
      <c r="AB795" s="55"/>
      <c r="AG795" t="str">
        <f t="shared" si="290"/>
        <v>Sandisfield</v>
      </c>
      <c r="AH795" t="s">
        <v>1320</v>
      </c>
      <c r="AI795">
        <v>1</v>
      </c>
      <c r="AK795">
        <v>2</v>
      </c>
      <c r="AL795" s="95">
        <v>25</v>
      </c>
      <c r="AM795" s="97">
        <v>3</v>
      </c>
      <c r="AN795" s="97">
        <v>120</v>
      </c>
      <c r="AO795" s="100">
        <v>59665</v>
      </c>
      <c r="AP795" s="100">
        <f t="shared" si="291"/>
        <v>25003</v>
      </c>
      <c r="AQ795" t="s">
        <v>298</v>
      </c>
      <c r="AR795">
        <f t="shared" si="299"/>
        <v>2559665</v>
      </c>
      <c r="AS795" s="1">
        <v>3</v>
      </c>
      <c r="AU795" s="1"/>
      <c r="AX795" s="124"/>
    </row>
    <row r="796" spans="1:50" ht="13" hidden="1" customHeight="1" outlineLevel="1">
      <c r="A796" s="56" t="s">
        <v>289</v>
      </c>
      <c r="B796" s="9" t="s">
        <v>563</v>
      </c>
      <c r="C796" s="1">
        <f t="shared" si="292"/>
        <v>8846</v>
      </c>
      <c r="D796" s="7">
        <f>IF(N796&gt;0, RANK(N796,(N796:P796,Q796:AE796)),0)</f>
        <v>2</v>
      </c>
      <c r="E796" s="7">
        <f>IF(O796&gt;0,RANK(O796,(N796:P796,Q796:AE796)),0)</f>
        <v>1</v>
      </c>
      <c r="F796" s="7">
        <f t="shared" si="293"/>
        <v>0</v>
      </c>
      <c r="G796" s="1">
        <f t="shared" si="294"/>
        <v>695</v>
      </c>
      <c r="H796" s="2">
        <f t="shared" si="289"/>
        <v>7.8566583766674206E-2</v>
      </c>
      <c r="I796" s="8"/>
      <c r="J796" s="2">
        <f t="shared" si="295"/>
        <v>0.46054713995026003</v>
      </c>
      <c r="K796" s="2">
        <f t="shared" si="296"/>
        <v>0.53911372371693422</v>
      </c>
      <c r="L796" s="2">
        <f t="shared" si="297"/>
        <v>0</v>
      </c>
      <c r="M796" s="2">
        <f t="shared" si="298"/>
        <v>3.3913633280568956E-4</v>
      </c>
      <c r="N796" s="55">
        <v>4074</v>
      </c>
      <c r="O796" s="55">
        <v>4769</v>
      </c>
      <c r="X796" s="55">
        <v>3</v>
      </c>
      <c r="Y796" s="55">
        <v>0</v>
      </c>
      <c r="Z796" s="55"/>
      <c r="AA796" s="55"/>
      <c r="AB796" s="55"/>
      <c r="AG796" t="str">
        <f t="shared" si="290"/>
        <v>Sandwich</v>
      </c>
      <c r="AH796" t="s">
        <v>42</v>
      </c>
      <c r="AI796">
        <v>9</v>
      </c>
      <c r="AK796">
        <v>2</v>
      </c>
      <c r="AL796" s="95">
        <v>25</v>
      </c>
      <c r="AM796" s="97">
        <v>1</v>
      </c>
      <c r="AN796" s="97">
        <v>60</v>
      </c>
      <c r="AO796" s="100">
        <v>59735</v>
      </c>
      <c r="AP796" s="100">
        <f t="shared" si="291"/>
        <v>25001</v>
      </c>
      <c r="AQ796" t="s">
        <v>298</v>
      </c>
      <c r="AR796">
        <f t="shared" si="299"/>
        <v>2559735</v>
      </c>
      <c r="AS796" s="1">
        <v>268</v>
      </c>
      <c r="AU796" s="1"/>
      <c r="AX796" s="124"/>
    </row>
    <row r="797" spans="1:50" ht="13" hidden="1" customHeight="1" outlineLevel="1">
      <c r="A797" s="56" t="s">
        <v>1526</v>
      </c>
      <c r="B797" s="9" t="s">
        <v>563</v>
      </c>
      <c r="C797" s="1">
        <f t="shared" si="292"/>
        <v>9565</v>
      </c>
      <c r="D797" s="7">
        <f>IF(N797&gt;0, RANK(N797,(N797:P797,Q797:AE797)),0)</f>
        <v>1</v>
      </c>
      <c r="E797" s="7">
        <f>IF(O797&gt;0,RANK(O797,(N797:P797,Q797:AE797)),0)</f>
        <v>2</v>
      </c>
      <c r="F797" s="7">
        <f t="shared" si="293"/>
        <v>0</v>
      </c>
      <c r="G797" s="1">
        <f t="shared" si="294"/>
        <v>1596</v>
      </c>
      <c r="H797" s="2">
        <f t="shared" si="289"/>
        <v>0.16685833768949293</v>
      </c>
      <c r="I797" s="8"/>
      <c r="J797" s="2">
        <f t="shared" si="295"/>
        <v>0.58327234709879772</v>
      </c>
      <c r="K797" s="2">
        <f t="shared" si="296"/>
        <v>0.41641400940930473</v>
      </c>
      <c r="L797" s="2">
        <f t="shared" si="297"/>
        <v>0</v>
      </c>
      <c r="M797" s="2">
        <f t="shared" si="298"/>
        <v>3.1364349189755281E-4</v>
      </c>
      <c r="N797" s="55">
        <v>5579</v>
      </c>
      <c r="O797" s="55">
        <v>3983</v>
      </c>
      <c r="X797" s="55">
        <v>3</v>
      </c>
      <c r="Y797" s="55">
        <v>0</v>
      </c>
      <c r="Z797" s="55"/>
      <c r="AA797" s="55"/>
      <c r="AB797" s="55"/>
      <c r="AG797" t="str">
        <f t="shared" si="290"/>
        <v>Saugus</v>
      </c>
      <c r="AH797" t="s">
        <v>2492</v>
      </c>
      <c r="AI797">
        <v>6</v>
      </c>
      <c r="AK797">
        <v>2</v>
      </c>
      <c r="AL797" s="95">
        <v>25</v>
      </c>
      <c r="AM797" s="97">
        <v>9</v>
      </c>
      <c r="AN797" s="97">
        <v>150</v>
      </c>
      <c r="AO797" s="100">
        <v>60015</v>
      </c>
      <c r="AP797" s="100">
        <f t="shared" si="291"/>
        <v>25009</v>
      </c>
      <c r="AQ797" t="s">
        <v>298</v>
      </c>
      <c r="AR797">
        <f t="shared" si="299"/>
        <v>2560015</v>
      </c>
      <c r="AS797" s="1">
        <v>513</v>
      </c>
      <c r="AU797" s="1"/>
      <c r="AX797" s="124"/>
    </row>
    <row r="798" spans="1:50" ht="13" hidden="1" customHeight="1" outlineLevel="1">
      <c r="A798" s="56" t="s">
        <v>43</v>
      </c>
      <c r="B798" s="9" t="s">
        <v>563</v>
      </c>
      <c r="C798" s="1">
        <f t="shared" si="292"/>
        <v>201</v>
      </c>
      <c r="D798" s="7">
        <f>IF(N798&gt;0, RANK(N798,(N798:P798,Q798:AE798)),0)</f>
        <v>1</v>
      </c>
      <c r="E798" s="7">
        <f>IF(O798&gt;0,RANK(O798,(N798:P798,Q798:AE798)),0)</f>
        <v>2</v>
      </c>
      <c r="F798" s="7">
        <f t="shared" si="293"/>
        <v>0</v>
      </c>
      <c r="G798" s="1">
        <f t="shared" si="294"/>
        <v>73</v>
      </c>
      <c r="H798" s="2">
        <f t="shared" si="289"/>
        <v>0.36318407960199006</v>
      </c>
      <c r="I798" s="8"/>
      <c r="J798" s="2">
        <f t="shared" si="295"/>
        <v>0.68159203980099503</v>
      </c>
      <c r="K798" s="2">
        <f t="shared" si="296"/>
        <v>0.31840796019900497</v>
      </c>
      <c r="L798" s="2">
        <f t="shared" si="297"/>
        <v>0</v>
      </c>
      <c r="M798" s="2">
        <f t="shared" si="298"/>
        <v>0</v>
      </c>
      <c r="N798" s="55">
        <v>137</v>
      </c>
      <c r="O798" s="55">
        <v>64</v>
      </c>
      <c r="X798" s="55">
        <v>0</v>
      </c>
      <c r="Y798" s="55">
        <v>0</v>
      </c>
      <c r="Z798" s="55"/>
      <c r="AA798" s="55"/>
      <c r="AB798" s="55"/>
      <c r="AG798" t="str">
        <f t="shared" si="290"/>
        <v>Savoy</v>
      </c>
      <c r="AH798" t="s">
        <v>1320</v>
      </c>
      <c r="AI798">
        <v>1</v>
      </c>
      <c r="AK798">
        <v>2</v>
      </c>
      <c r="AL798" s="95">
        <v>25</v>
      </c>
      <c r="AM798" s="97">
        <v>3</v>
      </c>
      <c r="AN798" s="97">
        <v>125</v>
      </c>
      <c r="AO798" s="100">
        <v>60225</v>
      </c>
      <c r="AP798" s="100">
        <f t="shared" si="291"/>
        <v>25003</v>
      </c>
      <c r="AQ798" t="s">
        <v>298</v>
      </c>
      <c r="AR798">
        <f t="shared" si="299"/>
        <v>2560225</v>
      </c>
      <c r="AS798" s="1">
        <v>15</v>
      </c>
      <c r="AU798" s="1"/>
      <c r="AX798" s="124"/>
    </row>
    <row r="799" spans="1:50" ht="13" hidden="1" customHeight="1" outlineLevel="1">
      <c r="A799" s="56" t="s">
        <v>502</v>
      </c>
      <c r="B799" s="9" t="s">
        <v>563</v>
      </c>
      <c r="C799" s="1">
        <f t="shared" si="292"/>
        <v>8335</v>
      </c>
      <c r="D799" s="7">
        <f>IF(N799&gt;0, RANK(N799,(N799:P799,Q799:AE799)),0)</f>
        <v>1</v>
      </c>
      <c r="E799" s="7">
        <f>IF(O799&gt;0,RANK(O799,(N799:P799,Q799:AE799)),0)</f>
        <v>2</v>
      </c>
      <c r="F799" s="7">
        <f t="shared" si="293"/>
        <v>0</v>
      </c>
      <c r="G799" s="1">
        <f t="shared" si="294"/>
        <v>330</v>
      </c>
      <c r="H799" s="2">
        <f t="shared" si="289"/>
        <v>3.9592081583683263E-2</v>
      </c>
      <c r="I799" s="8"/>
      <c r="J799" s="2">
        <f t="shared" si="295"/>
        <v>0.51961607678464306</v>
      </c>
      <c r="K799" s="2">
        <f t="shared" si="296"/>
        <v>0.48002399520095979</v>
      </c>
      <c r="L799" s="2">
        <f t="shared" si="297"/>
        <v>0</v>
      </c>
      <c r="M799" s="2">
        <f t="shared" si="298"/>
        <v>3.5992801439715949E-4</v>
      </c>
      <c r="N799" s="55">
        <v>4331</v>
      </c>
      <c r="O799" s="55">
        <v>4001</v>
      </c>
      <c r="X799" s="55">
        <v>3</v>
      </c>
      <c r="Y799" s="55">
        <v>0</v>
      </c>
      <c r="Z799" s="55"/>
      <c r="AA799" s="55"/>
      <c r="AB799" s="55"/>
      <c r="AG799" t="str">
        <f t="shared" si="290"/>
        <v>Scituate</v>
      </c>
      <c r="AH799" t="s">
        <v>534</v>
      </c>
      <c r="AI799">
        <v>8</v>
      </c>
      <c r="AK799">
        <v>2</v>
      </c>
      <c r="AL799" s="95">
        <v>25</v>
      </c>
      <c r="AM799" s="97">
        <v>23</v>
      </c>
      <c r="AN799" s="97">
        <v>120</v>
      </c>
      <c r="AO799" s="100">
        <v>60330</v>
      </c>
      <c r="AP799" s="100">
        <f t="shared" si="291"/>
        <v>25023</v>
      </c>
      <c r="AQ799" t="s">
        <v>298</v>
      </c>
      <c r="AR799">
        <f t="shared" si="299"/>
        <v>2560330</v>
      </c>
      <c r="AS799" s="1">
        <v>383</v>
      </c>
      <c r="AU799" s="1"/>
      <c r="AX799" s="124"/>
    </row>
    <row r="800" spans="1:50" ht="13" hidden="1" customHeight="1" outlineLevel="1">
      <c r="A800" s="56" t="s">
        <v>278</v>
      </c>
      <c r="B800" s="9" t="s">
        <v>563</v>
      </c>
      <c r="C800" s="1">
        <f t="shared" si="292"/>
        <v>4124</v>
      </c>
      <c r="D800" s="7">
        <f>IF(N800&gt;0, RANK(N800,(N800:P800,Q800:AE800)),0)</f>
        <v>1</v>
      </c>
      <c r="E800" s="7">
        <f>IF(O800&gt;0,RANK(O800,(N800:P800,Q800:AE800)),0)</f>
        <v>2</v>
      </c>
      <c r="F800" s="7">
        <f t="shared" si="293"/>
        <v>0</v>
      </c>
      <c r="G800" s="1">
        <f t="shared" si="294"/>
        <v>167</v>
      </c>
      <c r="H800" s="2">
        <f t="shared" si="289"/>
        <v>4.049466537342386E-2</v>
      </c>
      <c r="I800" s="8"/>
      <c r="J800" s="2">
        <f t="shared" si="295"/>
        <v>0.5196411251212415</v>
      </c>
      <c r="K800" s="2">
        <f t="shared" si="296"/>
        <v>0.47914645974781767</v>
      </c>
      <c r="L800" s="2">
        <f t="shared" si="297"/>
        <v>0</v>
      </c>
      <c r="M800" s="2">
        <f t="shared" si="298"/>
        <v>1.212415130940836E-3</v>
      </c>
      <c r="N800" s="55">
        <v>2143</v>
      </c>
      <c r="O800" s="55">
        <v>1976</v>
      </c>
      <c r="X800" s="55">
        <v>5</v>
      </c>
      <c r="Y800" s="55">
        <v>0</v>
      </c>
      <c r="Z800" s="55"/>
      <c r="AA800" s="55"/>
      <c r="AB800" s="55"/>
      <c r="AG800" t="str">
        <f t="shared" si="290"/>
        <v>Seekonk</v>
      </c>
      <c r="AH800" t="s">
        <v>1983</v>
      </c>
      <c r="AI800">
        <v>4</v>
      </c>
      <c r="AK800">
        <v>2</v>
      </c>
      <c r="AL800" s="95">
        <v>25</v>
      </c>
      <c r="AM800" s="97">
        <v>5</v>
      </c>
      <c r="AN800" s="97">
        <v>80</v>
      </c>
      <c r="AO800" s="100">
        <v>60645</v>
      </c>
      <c r="AP800" s="100">
        <f t="shared" si="291"/>
        <v>25005</v>
      </c>
      <c r="AQ800" t="s">
        <v>298</v>
      </c>
      <c r="AR800">
        <f t="shared" si="299"/>
        <v>2560645</v>
      </c>
      <c r="AS800" s="1">
        <v>143</v>
      </c>
      <c r="AU800" s="1"/>
      <c r="AX800" s="124"/>
    </row>
    <row r="801" spans="1:50" ht="13" hidden="1" customHeight="1" outlineLevel="1">
      <c r="A801" s="56" t="s">
        <v>2534</v>
      </c>
      <c r="B801" s="9" t="s">
        <v>563</v>
      </c>
      <c r="C801" s="1">
        <f t="shared" si="292"/>
        <v>6841</v>
      </c>
      <c r="D801" s="7">
        <f>IF(N801&gt;0, RANK(N801,(N801:P801,Q801:AE801)),0)</f>
        <v>1</v>
      </c>
      <c r="E801" s="7">
        <f>IF(O801&gt;0,RANK(O801,(N801:P801,Q801:AE801)),0)</f>
        <v>2</v>
      </c>
      <c r="F801" s="7">
        <f t="shared" si="293"/>
        <v>0</v>
      </c>
      <c r="G801" s="1">
        <f t="shared" si="294"/>
        <v>2456</v>
      </c>
      <c r="H801" s="2">
        <f t="shared" si="289"/>
        <v>0.3590118403742143</v>
      </c>
      <c r="I801" s="8"/>
      <c r="J801" s="2">
        <f t="shared" si="295"/>
        <v>0.67914047653851772</v>
      </c>
      <c r="K801" s="2">
        <f t="shared" si="296"/>
        <v>0.32012863616430348</v>
      </c>
      <c r="L801" s="2">
        <f t="shared" si="297"/>
        <v>0</v>
      </c>
      <c r="M801" s="2">
        <f t="shared" si="298"/>
        <v>7.3088729717879497E-4</v>
      </c>
      <c r="N801" s="55">
        <v>4646</v>
      </c>
      <c r="O801" s="55">
        <v>2190</v>
      </c>
      <c r="X801" s="55">
        <v>5</v>
      </c>
      <c r="Y801" s="55">
        <v>0</v>
      </c>
      <c r="Z801" s="55"/>
      <c r="AA801" s="55"/>
      <c r="AB801" s="55"/>
      <c r="AG801" t="str">
        <f t="shared" si="290"/>
        <v>Sharon</v>
      </c>
      <c r="AH801" t="s">
        <v>2318</v>
      </c>
      <c r="AI801">
        <v>4</v>
      </c>
      <c r="AK801">
        <v>2</v>
      </c>
      <c r="AL801" s="95">
        <v>25</v>
      </c>
      <c r="AM801" s="97">
        <v>21</v>
      </c>
      <c r="AN801" s="97">
        <v>110</v>
      </c>
      <c r="AO801" s="100">
        <v>60785</v>
      </c>
      <c r="AP801" s="100">
        <f t="shared" si="291"/>
        <v>25021</v>
      </c>
      <c r="AQ801" t="s">
        <v>298</v>
      </c>
      <c r="AR801">
        <f t="shared" si="299"/>
        <v>2560785</v>
      </c>
      <c r="AS801" s="1">
        <v>264</v>
      </c>
      <c r="AU801" s="1"/>
      <c r="AX801" s="124"/>
    </row>
    <row r="802" spans="1:50" ht="13" hidden="1" customHeight="1" outlineLevel="1">
      <c r="A802" s="56" t="s">
        <v>73</v>
      </c>
      <c r="B802" s="9" t="s">
        <v>563</v>
      </c>
      <c r="C802" s="1">
        <f t="shared" si="292"/>
        <v>1123</v>
      </c>
      <c r="D802" s="7">
        <f>IF(N802&gt;0, RANK(N802,(N802:P802,Q802:AE802)),0)</f>
        <v>1</v>
      </c>
      <c r="E802" s="7">
        <f>IF(O802&gt;0,RANK(O802,(N802:P802,Q802:AE802)),0)</f>
        <v>2</v>
      </c>
      <c r="F802" s="7">
        <f t="shared" si="293"/>
        <v>0</v>
      </c>
      <c r="G802" s="1">
        <f t="shared" si="294"/>
        <v>501</v>
      </c>
      <c r="H802" s="2">
        <f t="shared" si="289"/>
        <v>0.44612644701691895</v>
      </c>
      <c r="I802" s="8"/>
      <c r="J802" s="2">
        <f t="shared" si="295"/>
        <v>0.72217275155832594</v>
      </c>
      <c r="K802" s="2">
        <f t="shared" si="296"/>
        <v>0.27604630454140694</v>
      </c>
      <c r="L802" s="2">
        <f t="shared" si="297"/>
        <v>0</v>
      </c>
      <c r="M802" s="2">
        <f t="shared" si="298"/>
        <v>1.7809439002671179E-3</v>
      </c>
      <c r="N802" s="55">
        <v>811</v>
      </c>
      <c r="O802" s="55">
        <v>310</v>
      </c>
      <c r="X802" s="55">
        <v>2</v>
      </c>
      <c r="Y802" s="55">
        <v>0</v>
      </c>
      <c r="Z802" s="55"/>
      <c r="AA802" s="55"/>
      <c r="AB802" s="55"/>
      <c r="AG802" t="str">
        <f t="shared" si="290"/>
        <v>Sheffield</v>
      </c>
      <c r="AH802" t="s">
        <v>1320</v>
      </c>
      <c r="AI802">
        <v>1</v>
      </c>
      <c r="AK802">
        <v>2</v>
      </c>
      <c r="AL802" s="95">
        <v>25</v>
      </c>
      <c r="AM802" s="97">
        <v>3</v>
      </c>
      <c r="AN802" s="97">
        <v>130</v>
      </c>
      <c r="AO802" s="100">
        <v>61065</v>
      </c>
      <c r="AP802" s="100">
        <f t="shared" si="291"/>
        <v>25003</v>
      </c>
      <c r="AQ802" t="s">
        <v>298</v>
      </c>
      <c r="AR802">
        <f t="shared" si="299"/>
        <v>2561065</v>
      </c>
      <c r="AS802" s="1">
        <v>37</v>
      </c>
      <c r="AU802" s="1"/>
      <c r="AX802" s="124"/>
    </row>
    <row r="803" spans="1:50" ht="13" hidden="1" customHeight="1" outlineLevel="1">
      <c r="A803" s="56" t="s">
        <v>74</v>
      </c>
      <c r="B803" s="9" t="s">
        <v>563</v>
      </c>
      <c r="C803" s="1">
        <f t="shared" si="292"/>
        <v>765</v>
      </c>
      <c r="D803" s="7">
        <f>IF(N803&gt;0, RANK(N803,(N803:P803,Q803:AE803)),0)</f>
        <v>1</v>
      </c>
      <c r="E803" s="7">
        <f>IF(O803&gt;0,RANK(O803,(N803:P803,Q803:AE803)),0)</f>
        <v>2</v>
      </c>
      <c r="F803" s="7">
        <f t="shared" si="293"/>
        <v>0</v>
      </c>
      <c r="G803" s="1">
        <f t="shared" si="294"/>
        <v>417</v>
      </c>
      <c r="H803" s="2">
        <f t="shared" si="289"/>
        <v>0.54509803921568623</v>
      </c>
      <c r="I803" s="8"/>
      <c r="J803" s="2">
        <f t="shared" si="295"/>
        <v>0.77254901960784317</v>
      </c>
      <c r="K803" s="2">
        <f t="shared" si="296"/>
        <v>0.22745098039215686</v>
      </c>
      <c r="L803" s="2">
        <f t="shared" si="297"/>
        <v>0</v>
      </c>
      <c r="M803" s="2">
        <f t="shared" si="298"/>
        <v>-2.7755575615628914E-17</v>
      </c>
      <c r="N803" s="55">
        <v>591</v>
      </c>
      <c r="O803" s="55">
        <v>174</v>
      </c>
      <c r="X803" s="55">
        <v>0</v>
      </c>
      <c r="Y803" s="55">
        <v>0</v>
      </c>
      <c r="Z803" s="55"/>
      <c r="AA803" s="55"/>
      <c r="AB803" s="55"/>
      <c r="AG803" t="str">
        <f t="shared" si="290"/>
        <v>Shelburne</v>
      </c>
      <c r="AH803" t="s">
        <v>2389</v>
      </c>
      <c r="AI803">
        <v>1</v>
      </c>
      <c r="AK803">
        <v>2</v>
      </c>
      <c r="AL803" s="95">
        <v>25</v>
      </c>
      <c r="AM803" s="97">
        <v>11</v>
      </c>
      <c r="AN803" s="97">
        <v>105</v>
      </c>
      <c r="AO803" s="100">
        <v>61135</v>
      </c>
      <c r="AP803" s="100">
        <f t="shared" si="291"/>
        <v>25011</v>
      </c>
      <c r="AQ803" t="s">
        <v>298</v>
      </c>
      <c r="AR803">
        <f t="shared" si="299"/>
        <v>2561135</v>
      </c>
      <c r="AS803" s="1">
        <v>46</v>
      </c>
      <c r="AU803" s="1"/>
      <c r="AX803" s="124"/>
    </row>
    <row r="804" spans="1:50" ht="13" hidden="1" customHeight="1" outlineLevel="1">
      <c r="A804" s="56" t="s">
        <v>2229</v>
      </c>
      <c r="B804" s="9" t="s">
        <v>563</v>
      </c>
      <c r="C804" s="1">
        <f t="shared" si="292"/>
        <v>1973</v>
      </c>
      <c r="D804" s="7">
        <f>IF(N804&gt;0, RANK(N804,(N804:P804,Q804:AE804)),0)</f>
        <v>1</v>
      </c>
      <c r="E804" s="7">
        <f>IF(O804&gt;0,RANK(O804,(N804:P804,Q804:AE804)),0)</f>
        <v>2</v>
      </c>
      <c r="F804" s="7">
        <f t="shared" si="293"/>
        <v>0</v>
      </c>
      <c r="G804" s="1">
        <f t="shared" si="294"/>
        <v>183</v>
      </c>
      <c r="H804" s="2">
        <f t="shared" ref="H804:H867" si="300">IF(C804&gt;0,G804/C804,0)</f>
        <v>9.2752154080081098E-2</v>
      </c>
      <c r="I804" s="8"/>
      <c r="J804" s="2">
        <f t="shared" si="295"/>
        <v>0.54586923466801829</v>
      </c>
      <c r="K804" s="2">
        <f t="shared" si="296"/>
        <v>0.45311708058793715</v>
      </c>
      <c r="L804" s="2">
        <f t="shared" si="297"/>
        <v>0</v>
      </c>
      <c r="M804" s="2">
        <f t="shared" si="298"/>
        <v>1.0136847440445629E-3</v>
      </c>
      <c r="N804" s="55">
        <v>1077</v>
      </c>
      <c r="O804" s="55">
        <v>894</v>
      </c>
      <c r="X804" s="55">
        <v>2</v>
      </c>
      <c r="Y804" s="55">
        <v>0</v>
      </c>
      <c r="Z804" s="55"/>
      <c r="AA804" s="55"/>
      <c r="AB804" s="55"/>
      <c r="AG804" t="str">
        <f t="shared" ref="AG804:AG867" si="301">A804</f>
        <v>Sherborn</v>
      </c>
      <c r="AH804" t="s">
        <v>1563</v>
      </c>
      <c r="AI804">
        <v>5</v>
      </c>
      <c r="AK804">
        <v>2</v>
      </c>
      <c r="AL804" s="95">
        <v>25</v>
      </c>
      <c r="AM804" s="97">
        <v>17</v>
      </c>
      <c r="AN804" s="97">
        <v>185</v>
      </c>
      <c r="AO804" s="100">
        <v>61380</v>
      </c>
      <c r="AP804" s="100">
        <f t="shared" si="291"/>
        <v>25017</v>
      </c>
      <c r="AQ804" t="s">
        <v>298</v>
      </c>
      <c r="AR804">
        <f t="shared" si="299"/>
        <v>2561380</v>
      </c>
      <c r="AS804" s="1">
        <v>56</v>
      </c>
      <c r="AU804" s="1"/>
      <c r="AX804" s="124"/>
    </row>
    <row r="805" spans="1:50" ht="13" hidden="1" customHeight="1" outlineLevel="1">
      <c r="A805" s="56" t="s">
        <v>2421</v>
      </c>
      <c r="B805" s="9" t="s">
        <v>563</v>
      </c>
      <c r="C805" s="1">
        <f t="shared" si="292"/>
        <v>2203</v>
      </c>
      <c r="D805" s="7">
        <f>IF(N805&gt;0, RANK(N805,(N805:P805,Q805:AE805)),0)</f>
        <v>1</v>
      </c>
      <c r="E805" s="7">
        <f>IF(O805&gt;0,RANK(O805,(N805:P805,Q805:AE805)),0)</f>
        <v>2</v>
      </c>
      <c r="F805" s="7">
        <f t="shared" si="293"/>
        <v>0</v>
      </c>
      <c r="G805" s="1">
        <f t="shared" si="294"/>
        <v>32</v>
      </c>
      <c r="H805" s="2">
        <f t="shared" si="300"/>
        <v>1.4525646845211076E-2</v>
      </c>
      <c r="I805" s="8"/>
      <c r="J805" s="2">
        <f t="shared" si="295"/>
        <v>0.50612800726282348</v>
      </c>
      <c r="K805" s="2">
        <f t="shared" si="296"/>
        <v>0.49160236041761235</v>
      </c>
      <c r="L805" s="2">
        <f t="shared" si="297"/>
        <v>0</v>
      </c>
      <c r="M805" s="2">
        <f t="shared" si="298"/>
        <v>2.2696323195641743E-3</v>
      </c>
      <c r="N805" s="55">
        <v>1115</v>
      </c>
      <c r="O805" s="55">
        <v>1083</v>
      </c>
      <c r="X805" s="55">
        <v>5</v>
      </c>
      <c r="Y805" s="55">
        <v>0</v>
      </c>
      <c r="Z805" s="55"/>
      <c r="AA805" s="55"/>
      <c r="AB805" s="55"/>
      <c r="AG805" t="str">
        <f t="shared" si="301"/>
        <v>Shirley</v>
      </c>
      <c r="AH805" t="s">
        <v>1563</v>
      </c>
      <c r="AI805">
        <v>3</v>
      </c>
      <c r="AK805">
        <v>2</v>
      </c>
      <c r="AL805" s="95">
        <v>25</v>
      </c>
      <c r="AM805" s="97">
        <v>17</v>
      </c>
      <c r="AN805" s="97">
        <v>190</v>
      </c>
      <c r="AO805" s="100">
        <v>61590</v>
      </c>
      <c r="AP805" s="100">
        <f t="shared" si="291"/>
        <v>25017</v>
      </c>
      <c r="AQ805" t="s">
        <v>298</v>
      </c>
      <c r="AR805">
        <f t="shared" si="299"/>
        <v>2561590</v>
      </c>
      <c r="AS805" s="1">
        <v>75</v>
      </c>
      <c r="AU805" s="1"/>
      <c r="AX805" s="124"/>
    </row>
    <row r="806" spans="1:50" ht="13" hidden="1" customHeight="1" outlineLevel="1">
      <c r="A806" s="56" t="s">
        <v>2348</v>
      </c>
      <c r="B806" s="9" t="s">
        <v>563</v>
      </c>
      <c r="C806" s="1">
        <f t="shared" si="292"/>
        <v>12857</v>
      </c>
      <c r="D806" s="7">
        <f>IF(N806&gt;0, RANK(N806,(N806:P806,Q806:AE806)),0)</f>
        <v>1</v>
      </c>
      <c r="E806" s="7">
        <f>IF(O806&gt;0,RANK(O806,(N806:P806,Q806:AE806)),0)</f>
        <v>2</v>
      </c>
      <c r="F806" s="7">
        <f t="shared" si="293"/>
        <v>0</v>
      </c>
      <c r="G806" s="1">
        <f t="shared" si="294"/>
        <v>682</v>
      </c>
      <c r="H806" s="2">
        <f t="shared" si="300"/>
        <v>5.3045033833709267E-2</v>
      </c>
      <c r="I806" s="8"/>
      <c r="J806" s="2">
        <f t="shared" si="295"/>
        <v>0.52625029166990744</v>
      </c>
      <c r="K806" s="2">
        <f t="shared" si="296"/>
        <v>0.47320525783619816</v>
      </c>
      <c r="L806" s="2">
        <f t="shared" si="297"/>
        <v>0</v>
      </c>
      <c r="M806" s="2">
        <f t="shared" si="298"/>
        <v>5.4445049389439948E-4</v>
      </c>
      <c r="N806" s="55">
        <v>6766</v>
      </c>
      <c r="O806" s="55">
        <v>6084</v>
      </c>
      <c r="X806" s="55">
        <v>7</v>
      </c>
      <c r="Y806" s="55">
        <v>0</v>
      </c>
      <c r="Z806" s="55"/>
      <c r="AA806" s="55"/>
      <c r="AB806" s="55"/>
      <c r="AG806" t="str">
        <f t="shared" si="301"/>
        <v>Shrewsbury</v>
      </c>
      <c r="AH806" s="9" t="s">
        <v>964</v>
      </c>
      <c r="AI806">
        <v>2</v>
      </c>
      <c r="AK806">
        <v>2</v>
      </c>
      <c r="AL806" s="95">
        <v>25</v>
      </c>
      <c r="AM806" s="97">
        <v>27</v>
      </c>
      <c r="AN806" s="97">
        <v>215</v>
      </c>
      <c r="AO806" s="100">
        <v>61800</v>
      </c>
      <c r="AP806" s="100">
        <f t="shared" si="291"/>
        <v>25027</v>
      </c>
      <c r="AQ806" t="s">
        <v>298</v>
      </c>
      <c r="AR806">
        <f t="shared" si="299"/>
        <v>2561800</v>
      </c>
      <c r="AS806" s="1">
        <v>648</v>
      </c>
      <c r="AU806" s="1"/>
      <c r="AX806" s="124"/>
    </row>
    <row r="807" spans="1:50" ht="13" hidden="1" customHeight="1" outlineLevel="1">
      <c r="A807" s="56" t="s">
        <v>71</v>
      </c>
      <c r="B807" s="9" t="s">
        <v>563</v>
      </c>
      <c r="C807" s="1">
        <f t="shared" si="292"/>
        <v>878</v>
      </c>
      <c r="D807" s="7">
        <f>IF(N807&gt;0, RANK(N807,(N807:P807,Q807:AE807)),0)</f>
        <v>1</v>
      </c>
      <c r="E807" s="7">
        <f>IF(O807&gt;0,RANK(O807,(N807:P807,Q807:AE807)),0)</f>
        <v>2</v>
      </c>
      <c r="F807" s="7">
        <f t="shared" si="293"/>
        <v>0</v>
      </c>
      <c r="G807" s="1">
        <f t="shared" si="294"/>
        <v>636</v>
      </c>
      <c r="H807" s="2">
        <f t="shared" si="300"/>
        <v>0.72437357630979504</v>
      </c>
      <c r="I807" s="8"/>
      <c r="J807" s="2">
        <f t="shared" si="295"/>
        <v>0.86218678815489747</v>
      </c>
      <c r="K807" s="2">
        <f t="shared" si="296"/>
        <v>0.13781321184510251</v>
      </c>
      <c r="L807" s="2">
        <f t="shared" si="297"/>
        <v>0</v>
      </c>
      <c r="M807" s="2">
        <f t="shared" si="298"/>
        <v>2.7755575615628914E-17</v>
      </c>
      <c r="N807" s="55">
        <v>757</v>
      </c>
      <c r="O807" s="55">
        <v>121</v>
      </c>
      <c r="X807" s="55">
        <v>0</v>
      </c>
      <c r="Y807" s="55">
        <v>0</v>
      </c>
      <c r="Z807" s="55"/>
      <c r="AA807" s="55"/>
      <c r="AB807" s="55"/>
      <c r="AG807" t="str">
        <f t="shared" si="301"/>
        <v>Shutesbury</v>
      </c>
      <c r="AH807" t="s">
        <v>2389</v>
      </c>
      <c r="AI807">
        <v>2</v>
      </c>
      <c r="AK807">
        <v>2</v>
      </c>
      <c r="AL807" s="95">
        <v>25</v>
      </c>
      <c r="AM807" s="97">
        <v>11</v>
      </c>
      <c r="AN807" s="97">
        <v>110</v>
      </c>
      <c r="AO807" s="100">
        <v>61905</v>
      </c>
      <c r="AP807" s="100">
        <f t="shared" ref="AP807:AP870" si="302">AL807*1000+AM807</f>
        <v>25011</v>
      </c>
      <c r="AQ807" t="s">
        <v>298</v>
      </c>
      <c r="AR807">
        <f t="shared" si="299"/>
        <v>2561905</v>
      </c>
      <c r="AS807" s="1">
        <v>23</v>
      </c>
      <c r="AU807" s="1"/>
      <c r="AX807" s="124"/>
    </row>
    <row r="808" spans="1:50" ht="13" hidden="1" customHeight="1" outlineLevel="1">
      <c r="A808" s="56" t="s">
        <v>1816</v>
      </c>
      <c r="B808" s="9" t="s">
        <v>563</v>
      </c>
      <c r="C808" s="1">
        <f t="shared" si="292"/>
        <v>6017</v>
      </c>
      <c r="D808" s="7">
        <f>IF(N808&gt;0, RANK(N808,(N808:P808,Q808:AE808)),0)</f>
        <v>1</v>
      </c>
      <c r="E808" s="7">
        <f>IF(O808&gt;0,RANK(O808,(N808:P808,Q808:AE808)),0)</f>
        <v>2</v>
      </c>
      <c r="F808" s="7">
        <f t="shared" si="293"/>
        <v>0</v>
      </c>
      <c r="G808" s="1">
        <f t="shared" si="294"/>
        <v>1403</v>
      </c>
      <c r="H808" s="2">
        <f t="shared" si="300"/>
        <v>0.2331726774139937</v>
      </c>
      <c r="I808" s="8"/>
      <c r="J808" s="2">
        <f t="shared" si="295"/>
        <v>0.61625394714974235</v>
      </c>
      <c r="K808" s="2">
        <f t="shared" si="296"/>
        <v>0.38308126973574869</v>
      </c>
      <c r="L808" s="2">
        <f t="shared" si="297"/>
        <v>0</v>
      </c>
      <c r="M808" s="2">
        <f t="shared" si="298"/>
        <v>6.6478311450895999E-4</v>
      </c>
      <c r="N808" s="55">
        <v>3708</v>
      </c>
      <c r="O808" s="55">
        <v>2305</v>
      </c>
      <c r="X808" s="55">
        <v>4</v>
      </c>
      <c r="Y808" s="55">
        <v>0</v>
      </c>
      <c r="Z808" s="55"/>
      <c r="AA808" s="55"/>
      <c r="AB808" s="55"/>
      <c r="AG808" t="str">
        <f t="shared" si="301"/>
        <v>Somerset</v>
      </c>
      <c r="AH808" t="s">
        <v>1983</v>
      </c>
      <c r="AI808">
        <v>4</v>
      </c>
      <c r="AK808">
        <v>2</v>
      </c>
      <c r="AL808" s="95">
        <v>25</v>
      </c>
      <c r="AM808" s="97">
        <v>5</v>
      </c>
      <c r="AN808" s="97">
        <v>85</v>
      </c>
      <c r="AO808" s="100">
        <v>62430</v>
      </c>
      <c r="AP808" s="100">
        <f t="shared" si="302"/>
        <v>25005</v>
      </c>
      <c r="AQ808" t="s">
        <v>298</v>
      </c>
      <c r="AR808">
        <f t="shared" si="299"/>
        <v>2562430</v>
      </c>
      <c r="AS808" s="1">
        <v>268</v>
      </c>
      <c r="AU808" s="1"/>
      <c r="AX808" s="124"/>
    </row>
    <row r="809" spans="1:50" ht="13" hidden="1" customHeight="1" outlineLevel="1">
      <c r="A809" s="56" t="s">
        <v>784</v>
      </c>
      <c r="B809" s="9" t="s">
        <v>563</v>
      </c>
      <c r="C809" s="1">
        <f t="shared" si="292"/>
        <v>22011</v>
      </c>
      <c r="D809" s="7">
        <f>IF(N809&gt;0, RANK(N809,(N809:P809,Q809:AE809)),0)</f>
        <v>1</v>
      </c>
      <c r="E809" s="7">
        <f>IF(O809&gt;0,RANK(O809,(N809:P809,Q809:AE809)),0)</f>
        <v>2</v>
      </c>
      <c r="F809" s="7">
        <f t="shared" si="293"/>
        <v>0</v>
      </c>
      <c r="G809" s="1">
        <f t="shared" si="294"/>
        <v>16080</v>
      </c>
      <c r="H809" s="2">
        <f t="shared" si="300"/>
        <v>0.73054381899959109</v>
      </c>
      <c r="I809" s="8"/>
      <c r="J809" s="2">
        <f t="shared" si="295"/>
        <v>0.86320476125573575</v>
      </c>
      <c r="K809" s="2">
        <f t="shared" si="296"/>
        <v>0.13266094225614466</v>
      </c>
      <c r="L809" s="2">
        <f t="shared" si="297"/>
        <v>0</v>
      </c>
      <c r="M809" s="2">
        <f t="shared" si="298"/>
        <v>4.1342964881195821E-3</v>
      </c>
      <c r="N809" s="55">
        <v>19000</v>
      </c>
      <c r="O809" s="55">
        <v>2920</v>
      </c>
      <c r="X809" s="55">
        <v>91</v>
      </c>
      <c r="Y809" s="55">
        <v>0</v>
      </c>
      <c r="Z809" s="55"/>
      <c r="AA809" s="55"/>
      <c r="AB809" s="55"/>
      <c r="AG809" t="str">
        <f t="shared" si="301"/>
        <v>Somerville</v>
      </c>
      <c r="AH809" t="s">
        <v>1563</v>
      </c>
      <c r="AI809">
        <v>7</v>
      </c>
      <c r="AK809">
        <v>2</v>
      </c>
      <c r="AL809" s="95">
        <v>25</v>
      </c>
      <c r="AM809" s="97">
        <v>17</v>
      </c>
      <c r="AN809" s="97">
        <v>195</v>
      </c>
      <c r="AO809" s="100">
        <v>62535</v>
      </c>
      <c r="AP809" s="100">
        <f t="shared" si="302"/>
        <v>25017</v>
      </c>
      <c r="AQ809" t="s">
        <v>1943</v>
      </c>
      <c r="AR809">
        <f t="shared" si="299"/>
        <v>2562535</v>
      </c>
      <c r="AS809" s="1">
        <v>833</v>
      </c>
      <c r="AU809" s="1"/>
      <c r="AX809" s="124"/>
    </row>
    <row r="810" spans="1:50" ht="13" hidden="1" customHeight="1" outlineLevel="1">
      <c r="A810" s="56" t="s">
        <v>106</v>
      </c>
      <c r="B810" s="9" t="s">
        <v>563</v>
      </c>
      <c r="C810" s="1">
        <f t="shared" si="292"/>
        <v>6112</v>
      </c>
      <c r="D810" s="7">
        <f>IF(N810&gt;0, RANK(N810,(N810:P810,Q810:AE810)),0)</f>
        <v>1</v>
      </c>
      <c r="E810" s="7">
        <f>IF(O810&gt;0,RANK(O810,(N810:P810,Q810:AE810)),0)</f>
        <v>2</v>
      </c>
      <c r="F810" s="7">
        <f t="shared" si="293"/>
        <v>0</v>
      </c>
      <c r="G810" s="1">
        <f t="shared" si="294"/>
        <v>1413</v>
      </c>
      <c r="H810" s="2">
        <f t="shared" si="300"/>
        <v>0.23118455497382198</v>
      </c>
      <c r="I810" s="8"/>
      <c r="J810" s="2">
        <f t="shared" si="295"/>
        <v>0.61452879581151831</v>
      </c>
      <c r="K810" s="2">
        <f t="shared" si="296"/>
        <v>0.38334424083769636</v>
      </c>
      <c r="L810" s="2">
        <f t="shared" si="297"/>
        <v>0</v>
      </c>
      <c r="M810" s="2">
        <f t="shared" si="298"/>
        <v>2.1269633507853269E-3</v>
      </c>
      <c r="N810" s="55">
        <v>3756</v>
      </c>
      <c r="O810" s="55">
        <v>2343</v>
      </c>
      <c r="X810" s="55">
        <v>13</v>
      </c>
      <c r="Y810" s="55">
        <v>0</v>
      </c>
      <c r="Z810" s="55"/>
      <c r="AA810" s="55"/>
      <c r="AB810" s="55"/>
      <c r="AG810" t="str">
        <f t="shared" si="301"/>
        <v>South Hadley</v>
      </c>
      <c r="AH810" t="s">
        <v>1997</v>
      </c>
      <c r="AI810">
        <v>1</v>
      </c>
      <c r="AK810">
        <v>2</v>
      </c>
      <c r="AL810" s="95">
        <v>25</v>
      </c>
      <c r="AM810" s="97">
        <v>15</v>
      </c>
      <c r="AN810" s="97">
        <v>80</v>
      </c>
      <c r="AO810" s="100">
        <v>64145</v>
      </c>
      <c r="AP810" s="100">
        <f t="shared" si="302"/>
        <v>25015</v>
      </c>
      <c r="AQ810" t="s">
        <v>298</v>
      </c>
      <c r="AR810">
        <f t="shared" si="299"/>
        <v>2564145</v>
      </c>
      <c r="AS810" s="1">
        <v>304</v>
      </c>
      <c r="AU810" s="1"/>
      <c r="AX810" s="124"/>
    </row>
    <row r="811" spans="1:50" ht="13" hidden="1" customHeight="1" outlineLevel="1">
      <c r="A811" s="56" t="s">
        <v>2497</v>
      </c>
      <c r="B811" s="9" t="s">
        <v>563</v>
      </c>
      <c r="C811" s="1">
        <f t="shared" si="292"/>
        <v>2588</v>
      </c>
      <c r="D811" s="7">
        <f>IF(N811&gt;0, RANK(N811,(N811:P811,Q811:AE811)),0)</f>
        <v>1</v>
      </c>
      <c r="E811" s="7">
        <f>IF(O811&gt;0,RANK(O811,(N811:P811,Q811:AE811)),0)</f>
        <v>2</v>
      </c>
      <c r="F811" s="7">
        <f t="shared" si="293"/>
        <v>0</v>
      </c>
      <c r="G811" s="1">
        <f t="shared" si="294"/>
        <v>180</v>
      </c>
      <c r="H811" s="2">
        <f t="shared" si="300"/>
        <v>6.9551777434312206E-2</v>
      </c>
      <c r="I811" s="8"/>
      <c r="J811" s="2">
        <f t="shared" si="295"/>
        <v>0.53361669242658427</v>
      </c>
      <c r="K811" s="2">
        <f t="shared" si="296"/>
        <v>0.46406491499227204</v>
      </c>
      <c r="L811" s="2">
        <f t="shared" si="297"/>
        <v>0</v>
      </c>
      <c r="M811" s="2">
        <f t="shared" si="298"/>
        <v>2.3183925811436912E-3</v>
      </c>
      <c r="N811" s="55">
        <v>1381</v>
      </c>
      <c r="O811" s="55">
        <v>1201</v>
      </c>
      <c r="X811" s="55">
        <v>6</v>
      </c>
      <c r="Y811" s="55">
        <v>0</v>
      </c>
      <c r="Z811" s="55"/>
      <c r="AA811" s="55"/>
      <c r="AB811" s="55"/>
      <c r="AG811" t="str">
        <f t="shared" si="301"/>
        <v>Southampton</v>
      </c>
      <c r="AH811" t="s">
        <v>1997</v>
      </c>
      <c r="AI811">
        <v>1</v>
      </c>
      <c r="AK811">
        <v>2</v>
      </c>
      <c r="AL811" s="95">
        <v>25</v>
      </c>
      <c r="AM811" s="97">
        <v>15</v>
      </c>
      <c r="AN811" s="97">
        <v>75</v>
      </c>
      <c r="AO811" s="100">
        <v>62745</v>
      </c>
      <c r="AP811" s="100">
        <f t="shared" si="302"/>
        <v>25015</v>
      </c>
      <c r="AQ811" t="s">
        <v>298</v>
      </c>
      <c r="AR811">
        <f t="shared" si="299"/>
        <v>2562745</v>
      </c>
      <c r="AS811" s="1">
        <v>118</v>
      </c>
      <c r="AU811" s="1"/>
      <c r="AX811" s="124"/>
    </row>
    <row r="812" spans="1:50" ht="13" hidden="1" customHeight="1" outlineLevel="1">
      <c r="A812" s="56" t="s">
        <v>846</v>
      </c>
      <c r="B812" s="9" t="s">
        <v>563</v>
      </c>
      <c r="C812" s="1">
        <f t="shared" si="292"/>
        <v>4134</v>
      </c>
      <c r="D812" s="7">
        <f>IF(N812&gt;0, RANK(N812,(N812:P812,Q812:AE812)),0)</f>
        <v>2</v>
      </c>
      <c r="E812" s="7">
        <f>IF(O812&gt;0,RANK(O812,(N812:P812,Q812:AE812)),0)</f>
        <v>1</v>
      </c>
      <c r="F812" s="7">
        <f t="shared" si="293"/>
        <v>0</v>
      </c>
      <c r="G812" s="1">
        <f t="shared" si="294"/>
        <v>14</v>
      </c>
      <c r="H812" s="2">
        <f t="shared" si="300"/>
        <v>3.386550556361877E-3</v>
      </c>
      <c r="I812" s="8"/>
      <c r="J812" s="2">
        <f t="shared" si="295"/>
        <v>0.49830672472181908</v>
      </c>
      <c r="K812" s="2">
        <f t="shared" si="296"/>
        <v>0.50169327527818097</v>
      </c>
      <c r="L812" s="2">
        <f t="shared" si="297"/>
        <v>0</v>
      </c>
      <c r="M812" s="2">
        <f t="shared" si="298"/>
        <v>-1.1102230246251565E-16</v>
      </c>
      <c r="N812" s="55">
        <v>2060</v>
      </c>
      <c r="O812" s="55">
        <v>2074</v>
      </c>
      <c r="X812" s="55">
        <v>0</v>
      </c>
      <c r="Y812" s="55">
        <v>0</v>
      </c>
      <c r="Z812" s="55"/>
      <c r="AA812" s="55"/>
      <c r="AB812" s="55"/>
      <c r="AG812" t="str">
        <f t="shared" si="301"/>
        <v>Southborough</v>
      </c>
      <c r="AH812" s="9" t="s">
        <v>964</v>
      </c>
      <c r="AI812">
        <v>5</v>
      </c>
      <c r="AK812">
        <v>2</v>
      </c>
      <c r="AL812" s="95">
        <v>25</v>
      </c>
      <c r="AM812" s="97">
        <v>27</v>
      </c>
      <c r="AN812" s="97">
        <v>220</v>
      </c>
      <c r="AO812" s="100">
        <v>63165</v>
      </c>
      <c r="AP812" s="100">
        <f t="shared" si="302"/>
        <v>25027</v>
      </c>
      <c r="AQ812" t="s">
        <v>298</v>
      </c>
      <c r="AR812">
        <f t="shared" si="299"/>
        <v>2563165</v>
      </c>
      <c r="AS812" s="1">
        <v>110</v>
      </c>
      <c r="AU812" s="1"/>
      <c r="AX812" s="124"/>
    </row>
    <row r="813" spans="1:50" ht="13" hidden="1" customHeight="1" outlineLevel="1">
      <c r="A813" s="56" t="s">
        <v>1165</v>
      </c>
      <c r="B813" s="9" t="s">
        <v>563</v>
      </c>
      <c r="C813" s="1">
        <f t="shared" si="292"/>
        <v>3633</v>
      </c>
      <c r="D813" s="7">
        <f>IF(N813&gt;0, RANK(N813,(N813:P813,Q813:AE813)),0)</f>
        <v>1</v>
      </c>
      <c r="E813" s="7">
        <f>IF(O813&gt;0,RANK(O813,(N813:P813,Q813:AE813)),0)</f>
        <v>2</v>
      </c>
      <c r="F813" s="7">
        <f t="shared" si="293"/>
        <v>0</v>
      </c>
      <c r="G813" s="1">
        <f t="shared" si="294"/>
        <v>846</v>
      </c>
      <c r="H813" s="2">
        <f t="shared" si="300"/>
        <v>0.23286540049545829</v>
      </c>
      <c r="I813" s="8"/>
      <c r="J813" s="2">
        <f t="shared" si="295"/>
        <v>0.61546930911092756</v>
      </c>
      <c r="K813" s="2">
        <f t="shared" si="296"/>
        <v>0.38260390861546933</v>
      </c>
      <c r="L813" s="2">
        <f t="shared" si="297"/>
        <v>0</v>
      </c>
      <c r="M813" s="2">
        <f t="shared" si="298"/>
        <v>1.9267822736031004E-3</v>
      </c>
      <c r="N813" s="55">
        <v>2236</v>
      </c>
      <c r="O813" s="55">
        <v>1390</v>
      </c>
      <c r="X813" s="55">
        <v>7</v>
      </c>
      <c r="Y813" s="55">
        <v>0</v>
      </c>
      <c r="Z813" s="55"/>
      <c r="AA813" s="55"/>
      <c r="AB813" s="55"/>
      <c r="AG813" t="str">
        <f t="shared" si="301"/>
        <v>Southbridge</v>
      </c>
      <c r="AH813" s="9" t="s">
        <v>964</v>
      </c>
      <c r="AI813">
        <v>1</v>
      </c>
      <c r="AK813">
        <v>2</v>
      </c>
      <c r="AL813" s="95">
        <v>25</v>
      </c>
      <c r="AM813" s="97">
        <v>27</v>
      </c>
      <c r="AN813" s="97">
        <v>225</v>
      </c>
      <c r="AO813" s="100">
        <v>63270</v>
      </c>
      <c r="AP813" s="100">
        <f t="shared" si="302"/>
        <v>25027</v>
      </c>
      <c r="AQ813" t="s">
        <v>298</v>
      </c>
      <c r="AR813">
        <f t="shared" si="299"/>
        <v>2563270</v>
      </c>
      <c r="AS813" s="1">
        <v>236</v>
      </c>
      <c r="AU813" s="1"/>
      <c r="AX813" s="124"/>
    </row>
    <row r="814" spans="1:50" ht="13" hidden="1" customHeight="1" outlineLevel="1">
      <c r="A814" s="56" t="s">
        <v>557</v>
      </c>
      <c r="B814" s="9" t="s">
        <v>563</v>
      </c>
      <c r="C814" s="1">
        <f t="shared" si="292"/>
        <v>3422</v>
      </c>
      <c r="D814" s="7">
        <f>IF(N814&gt;0, RANK(N814,(N814:P814,Q814:AE814)),0)</f>
        <v>2</v>
      </c>
      <c r="E814" s="7">
        <f>IF(O814&gt;0,RANK(O814,(N814:P814,Q814:AE814)),0)</f>
        <v>1</v>
      </c>
      <c r="F814" s="7">
        <f t="shared" si="293"/>
        <v>0</v>
      </c>
      <c r="G814" s="1">
        <f t="shared" si="294"/>
        <v>638</v>
      </c>
      <c r="H814" s="2">
        <f t="shared" si="300"/>
        <v>0.1864406779661017</v>
      </c>
      <c r="I814" s="8"/>
      <c r="J814" s="2">
        <f t="shared" si="295"/>
        <v>0.40531852717708944</v>
      </c>
      <c r="K814" s="2">
        <f t="shared" si="296"/>
        <v>0.59175920514319114</v>
      </c>
      <c r="L814" s="2">
        <f t="shared" si="297"/>
        <v>0</v>
      </c>
      <c r="M814" s="2">
        <f t="shared" si="298"/>
        <v>2.9222676797194813E-3</v>
      </c>
      <c r="N814" s="55">
        <v>1387</v>
      </c>
      <c r="O814" s="55">
        <v>2025</v>
      </c>
      <c r="X814" s="55">
        <v>10</v>
      </c>
      <c r="Y814" s="55">
        <v>0</v>
      </c>
      <c r="Z814" s="55"/>
      <c r="AA814" s="55"/>
      <c r="AB814" s="55"/>
      <c r="AG814" t="str">
        <f t="shared" si="301"/>
        <v>Southwick</v>
      </c>
      <c r="AH814" t="s">
        <v>129</v>
      </c>
      <c r="AI814">
        <v>1</v>
      </c>
      <c r="AK814">
        <v>2</v>
      </c>
      <c r="AL814" s="95">
        <v>25</v>
      </c>
      <c r="AM814" s="97">
        <v>13</v>
      </c>
      <c r="AN814" s="97">
        <v>85</v>
      </c>
      <c r="AO814" s="100">
        <v>65825</v>
      </c>
      <c r="AP814" s="100">
        <f t="shared" si="302"/>
        <v>25013</v>
      </c>
      <c r="AQ814" t="s">
        <v>298</v>
      </c>
      <c r="AR814">
        <f t="shared" si="299"/>
        <v>2565825</v>
      </c>
      <c r="AS814" s="1">
        <v>173</v>
      </c>
      <c r="AU814" s="1"/>
      <c r="AX814" s="124"/>
    </row>
    <row r="815" spans="1:50" ht="13" hidden="1" customHeight="1" outlineLevel="1">
      <c r="A815" s="56" t="s">
        <v>753</v>
      </c>
      <c r="B815" s="9" t="s">
        <v>563</v>
      </c>
      <c r="C815" s="1">
        <f t="shared" si="292"/>
        <v>3826</v>
      </c>
      <c r="D815" s="7">
        <f>IF(N815&gt;0, RANK(N815,(N815:P815,Q815:AE815)),0)</f>
        <v>2</v>
      </c>
      <c r="E815" s="7">
        <f>IF(O815&gt;0,RANK(O815,(N815:P815,Q815:AE815)),0)</f>
        <v>1</v>
      </c>
      <c r="F815" s="7">
        <f t="shared" si="293"/>
        <v>0</v>
      </c>
      <c r="G815" s="1">
        <f t="shared" si="294"/>
        <v>123</v>
      </c>
      <c r="H815" s="2">
        <f t="shared" si="300"/>
        <v>3.214845791949817E-2</v>
      </c>
      <c r="I815" s="8"/>
      <c r="J815" s="2">
        <f t="shared" si="295"/>
        <v>0.48327234709879768</v>
      </c>
      <c r="K815" s="2">
        <f t="shared" si="296"/>
        <v>0.5154208050182959</v>
      </c>
      <c r="L815" s="2">
        <f t="shared" si="297"/>
        <v>0</v>
      </c>
      <c r="M815" s="2">
        <f t="shared" si="298"/>
        <v>1.30684788290647E-3</v>
      </c>
      <c r="N815" s="55">
        <v>1849</v>
      </c>
      <c r="O815" s="55">
        <v>1972</v>
      </c>
      <c r="X815" s="55">
        <v>5</v>
      </c>
      <c r="Y815" s="55">
        <v>0</v>
      </c>
      <c r="Z815" s="55"/>
      <c r="AA815" s="55"/>
      <c r="AB815" s="55"/>
      <c r="AG815" t="str">
        <f t="shared" si="301"/>
        <v>Spencer</v>
      </c>
      <c r="AH815" s="9" t="s">
        <v>964</v>
      </c>
      <c r="AI815">
        <v>2</v>
      </c>
      <c r="AK815">
        <v>2</v>
      </c>
      <c r="AL815" s="95">
        <v>25</v>
      </c>
      <c r="AM815" s="97">
        <v>27</v>
      </c>
      <c r="AN815" s="97">
        <v>230</v>
      </c>
      <c r="AO815" s="100">
        <v>66105</v>
      </c>
      <c r="AP815" s="100">
        <f t="shared" si="302"/>
        <v>25027</v>
      </c>
      <c r="AQ815" t="s">
        <v>298</v>
      </c>
      <c r="AR815">
        <f t="shared" si="299"/>
        <v>2566105</v>
      </c>
      <c r="AS815" s="1">
        <v>177</v>
      </c>
      <c r="AU815" s="1"/>
      <c r="AX815" s="124"/>
    </row>
    <row r="816" spans="1:50" ht="13" hidden="1" customHeight="1" outlineLevel="1">
      <c r="A816" s="56" t="s">
        <v>1288</v>
      </c>
      <c r="B816" s="9" t="s">
        <v>563</v>
      </c>
      <c r="C816" s="1">
        <f t="shared" si="292"/>
        <v>31304</v>
      </c>
      <c r="D816" s="7">
        <f>IF(N816&gt;0, RANK(N816,(N816:P816,Q816:AE816)),0)</f>
        <v>1</v>
      </c>
      <c r="E816" s="7">
        <f>IF(O816&gt;0,RANK(O816,(N816:P816,Q816:AE816)),0)</f>
        <v>2</v>
      </c>
      <c r="F816" s="7">
        <f t="shared" si="293"/>
        <v>0</v>
      </c>
      <c r="G816" s="1">
        <f t="shared" si="294"/>
        <v>16290</v>
      </c>
      <c r="H816" s="2">
        <f t="shared" si="300"/>
        <v>0.52038078200868898</v>
      </c>
      <c r="I816" s="8"/>
      <c r="J816" s="2">
        <f t="shared" si="295"/>
        <v>0.75817786864298498</v>
      </c>
      <c r="K816" s="2">
        <f t="shared" si="296"/>
        <v>0.23779708663429594</v>
      </c>
      <c r="L816" s="2">
        <f t="shared" si="297"/>
        <v>0</v>
      </c>
      <c r="M816" s="2">
        <f t="shared" si="298"/>
        <v>4.0250447227190844E-3</v>
      </c>
      <c r="N816" s="55">
        <v>23734</v>
      </c>
      <c r="O816" s="55">
        <v>7444</v>
      </c>
      <c r="X816" s="55">
        <v>126</v>
      </c>
      <c r="Y816" s="55">
        <v>0</v>
      </c>
      <c r="Z816" s="55"/>
      <c r="AA816" s="55"/>
      <c r="AB816" s="55"/>
      <c r="AG816" t="str">
        <f t="shared" si="301"/>
        <v>Springfield</v>
      </c>
      <c r="AH816" t="s">
        <v>129</v>
      </c>
      <c r="AI816">
        <v>1</v>
      </c>
      <c r="AK816">
        <v>2</v>
      </c>
      <c r="AL816" s="95">
        <v>25</v>
      </c>
      <c r="AM816" s="97">
        <v>13</v>
      </c>
      <c r="AN816" s="97">
        <v>90</v>
      </c>
      <c r="AO816" s="100">
        <v>67000</v>
      </c>
      <c r="AP816" s="100">
        <f t="shared" si="302"/>
        <v>25013</v>
      </c>
      <c r="AQ816" t="s">
        <v>1943</v>
      </c>
      <c r="AR816">
        <f t="shared" si="299"/>
        <v>2567000</v>
      </c>
      <c r="AS816" s="1">
        <v>3071</v>
      </c>
      <c r="AU816" s="1"/>
      <c r="AX816" s="124"/>
    </row>
    <row r="817" spans="1:50" ht="13" hidden="1" customHeight="1" outlineLevel="1">
      <c r="A817" s="56" t="s">
        <v>1277</v>
      </c>
      <c r="B817" s="9" t="s">
        <v>563</v>
      </c>
      <c r="C817" s="1">
        <f t="shared" si="292"/>
        <v>3529</v>
      </c>
      <c r="D817" s="7">
        <f>IF(N817&gt;0, RANK(N817,(N817:P817,Q817:AE817)),0)</f>
        <v>2</v>
      </c>
      <c r="E817" s="7">
        <f>IF(O817&gt;0,RANK(O817,(N817:P817,Q817:AE817)),0)</f>
        <v>1</v>
      </c>
      <c r="F817" s="7">
        <f t="shared" si="293"/>
        <v>0</v>
      </c>
      <c r="G817" s="1">
        <f t="shared" si="294"/>
        <v>555</v>
      </c>
      <c r="H817" s="2">
        <f t="shared" si="300"/>
        <v>0.1572683479739303</v>
      </c>
      <c r="I817" s="8"/>
      <c r="J817" s="2">
        <f t="shared" si="295"/>
        <v>0.42051572683479738</v>
      </c>
      <c r="K817" s="2">
        <f t="shared" si="296"/>
        <v>0.57778407480872773</v>
      </c>
      <c r="L817" s="2">
        <f t="shared" si="297"/>
        <v>0</v>
      </c>
      <c r="M817" s="2">
        <f t="shared" si="298"/>
        <v>1.7001983564748357E-3</v>
      </c>
      <c r="N817" s="55">
        <v>1484</v>
      </c>
      <c r="O817" s="55">
        <v>2039</v>
      </c>
      <c r="X817" s="55">
        <v>6</v>
      </c>
      <c r="Y817" s="55">
        <v>0</v>
      </c>
      <c r="Z817" s="55"/>
      <c r="AA817" s="55"/>
      <c r="AB817" s="55"/>
      <c r="AG817" t="str">
        <f t="shared" si="301"/>
        <v>Sterling</v>
      </c>
      <c r="AH817" s="9" t="s">
        <v>964</v>
      </c>
      <c r="AI817">
        <v>2</v>
      </c>
      <c r="AK817">
        <v>2</v>
      </c>
      <c r="AL817" s="95">
        <v>25</v>
      </c>
      <c r="AM817" s="97">
        <v>27</v>
      </c>
      <c r="AN817" s="97">
        <v>235</v>
      </c>
      <c r="AO817" s="100">
        <v>67385</v>
      </c>
      <c r="AP817" s="100">
        <f t="shared" si="302"/>
        <v>25027</v>
      </c>
      <c r="AQ817" t="s">
        <v>298</v>
      </c>
      <c r="AR817">
        <f t="shared" si="299"/>
        <v>2567385</v>
      </c>
      <c r="AS817" s="1">
        <v>141</v>
      </c>
      <c r="AU817" s="1"/>
      <c r="AX817" s="124"/>
    </row>
    <row r="818" spans="1:50" ht="13" hidden="1" customHeight="1" outlineLevel="1">
      <c r="A818" s="56" t="s">
        <v>1011</v>
      </c>
      <c r="B818" s="9" t="s">
        <v>563</v>
      </c>
      <c r="C818" s="1">
        <f t="shared" si="292"/>
        <v>872</v>
      </c>
      <c r="D818" s="7">
        <f>IF(N818&gt;0, RANK(N818,(N818:P818,Q818:AE818)),0)</f>
        <v>1</v>
      </c>
      <c r="E818" s="7">
        <f>IF(O818&gt;0,RANK(O818,(N818:P818,Q818:AE818)),0)</f>
        <v>2</v>
      </c>
      <c r="F818" s="7">
        <f t="shared" si="293"/>
        <v>0</v>
      </c>
      <c r="G818" s="1">
        <f t="shared" si="294"/>
        <v>478</v>
      </c>
      <c r="H818" s="2">
        <f t="shared" si="300"/>
        <v>0.54816513761467889</v>
      </c>
      <c r="I818" s="8"/>
      <c r="J818" s="2">
        <f t="shared" si="295"/>
        <v>0.7740825688073395</v>
      </c>
      <c r="K818" s="2">
        <f t="shared" si="296"/>
        <v>0.22591743119266056</v>
      </c>
      <c r="L818" s="2">
        <f t="shared" si="297"/>
        <v>0</v>
      </c>
      <c r="M818" s="2">
        <f t="shared" si="298"/>
        <v>-5.5511151231257827E-17</v>
      </c>
      <c r="N818" s="55">
        <v>675</v>
      </c>
      <c r="O818" s="55">
        <v>197</v>
      </c>
      <c r="X818" s="55">
        <v>0</v>
      </c>
      <c r="Y818" s="55">
        <v>0</v>
      </c>
      <c r="Z818" s="55"/>
      <c r="AA818" s="55"/>
      <c r="AB818" s="55"/>
      <c r="AG818" t="str">
        <f t="shared" si="301"/>
        <v>Stockbridge</v>
      </c>
      <c r="AH818" t="s">
        <v>1320</v>
      </c>
      <c r="AI818">
        <v>1</v>
      </c>
      <c r="AK818">
        <v>2</v>
      </c>
      <c r="AL818" s="95">
        <v>25</v>
      </c>
      <c r="AM818" s="97">
        <v>3</v>
      </c>
      <c r="AN818" s="97">
        <v>135</v>
      </c>
      <c r="AO818" s="100">
        <v>67595</v>
      </c>
      <c r="AP818" s="100">
        <f t="shared" si="302"/>
        <v>25003</v>
      </c>
      <c r="AQ818" t="s">
        <v>298</v>
      </c>
      <c r="AR818">
        <f t="shared" si="299"/>
        <v>2567595</v>
      </c>
      <c r="AS818" s="1">
        <v>52</v>
      </c>
      <c r="AU818" s="1"/>
      <c r="AX818" s="124"/>
    </row>
    <row r="819" spans="1:50" ht="13" hidden="1" customHeight="1" outlineLevel="1">
      <c r="A819" s="56" t="s">
        <v>115</v>
      </c>
      <c r="B819" s="9" t="s">
        <v>563</v>
      </c>
      <c r="C819" s="1">
        <f t="shared" si="292"/>
        <v>8836</v>
      </c>
      <c r="D819" s="7">
        <f>IF(N819&gt;0, RANK(N819,(N819:P819,Q819:AE819)),0)</f>
        <v>1</v>
      </c>
      <c r="E819" s="7">
        <f>IF(O819&gt;0,RANK(O819,(N819:P819,Q819:AE819)),0)</f>
        <v>2</v>
      </c>
      <c r="F819" s="7">
        <f t="shared" si="293"/>
        <v>0</v>
      </c>
      <c r="G819" s="1">
        <f t="shared" si="294"/>
        <v>1941</v>
      </c>
      <c r="H819" s="2">
        <f t="shared" si="300"/>
        <v>0.21966953372566772</v>
      </c>
      <c r="I819" s="8"/>
      <c r="J819" s="2">
        <f t="shared" si="295"/>
        <v>0.60966500679040292</v>
      </c>
      <c r="K819" s="2">
        <f t="shared" si="296"/>
        <v>0.3899954730647352</v>
      </c>
      <c r="L819" s="2">
        <f t="shared" si="297"/>
        <v>0</v>
      </c>
      <c r="M819" s="2">
        <f t="shared" si="298"/>
        <v>3.3952014486188231E-4</v>
      </c>
      <c r="N819" s="55">
        <v>5387</v>
      </c>
      <c r="O819" s="55">
        <v>3446</v>
      </c>
      <c r="X819" s="55">
        <v>3</v>
      </c>
      <c r="Y819" s="55">
        <v>0</v>
      </c>
      <c r="Z819" s="55"/>
      <c r="AA819" s="55"/>
      <c r="AB819" s="55"/>
      <c r="AG819" t="str">
        <f t="shared" si="301"/>
        <v>Stoneham</v>
      </c>
      <c r="AH819" t="s">
        <v>1563</v>
      </c>
      <c r="AI819">
        <v>5</v>
      </c>
      <c r="AK819">
        <v>2</v>
      </c>
      <c r="AL819" s="95">
        <v>25</v>
      </c>
      <c r="AM819" s="97">
        <v>17</v>
      </c>
      <c r="AN819" s="97">
        <v>200</v>
      </c>
      <c r="AO819" s="100">
        <v>67665</v>
      </c>
      <c r="AP819" s="100">
        <f t="shared" si="302"/>
        <v>25017</v>
      </c>
      <c r="AQ819" t="s">
        <v>298</v>
      </c>
      <c r="AR819">
        <f t="shared" si="299"/>
        <v>2567665</v>
      </c>
      <c r="AS819" s="1">
        <v>401</v>
      </c>
      <c r="AU819" s="1"/>
      <c r="AX819" s="124"/>
    </row>
    <row r="820" spans="1:50" ht="13" hidden="1" customHeight="1" outlineLevel="1">
      <c r="A820" s="56" t="s">
        <v>450</v>
      </c>
      <c r="B820" s="9" t="s">
        <v>563</v>
      </c>
      <c r="C820" s="1">
        <f t="shared" si="292"/>
        <v>9002</v>
      </c>
      <c r="D820" s="7">
        <f>IF(N820&gt;0, RANK(N820,(N820:P820,Q820:AE820)),0)</f>
        <v>1</v>
      </c>
      <c r="E820" s="7">
        <f>IF(O820&gt;0,RANK(O820,(N820:P820,Q820:AE820)),0)</f>
        <v>2</v>
      </c>
      <c r="F820" s="7">
        <f t="shared" si="293"/>
        <v>0</v>
      </c>
      <c r="G820" s="1">
        <f t="shared" si="294"/>
        <v>1997</v>
      </c>
      <c r="H820" s="2">
        <f t="shared" si="300"/>
        <v>0.22183959120195512</v>
      </c>
      <c r="I820" s="8"/>
      <c r="J820" s="2">
        <f t="shared" si="295"/>
        <v>0.61064207953788052</v>
      </c>
      <c r="K820" s="2">
        <f t="shared" si="296"/>
        <v>0.38880248833592534</v>
      </c>
      <c r="L820" s="2">
        <f t="shared" si="297"/>
        <v>0</v>
      </c>
      <c r="M820" s="2">
        <f t="shared" si="298"/>
        <v>5.5543212619413307E-4</v>
      </c>
      <c r="N820" s="55">
        <v>5497</v>
      </c>
      <c r="O820" s="55">
        <v>3500</v>
      </c>
      <c r="X820" s="55">
        <v>5</v>
      </c>
      <c r="Y820" s="55">
        <v>0</v>
      </c>
      <c r="Z820" s="55"/>
      <c r="AA820" s="55"/>
      <c r="AB820" s="55"/>
      <c r="AG820" t="str">
        <f t="shared" si="301"/>
        <v>Stoughton</v>
      </c>
      <c r="AH820" t="s">
        <v>2318</v>
      </c>
      <c r="AI820">
        <v>8</v>
      </c>
      <c r="AK820">
        <v>2</v>
      </c>
      <c r="AL820" s="95">
        <v>25</v>
      </c>
      <c r="AM820" s="97">
        <v>21</v>
      </c>
      <c r="AN820" s="97">
        <v>115</v>
      </c>
      <c r="AO820" s="100">
        <v>67945</v>
      </c>
      <c r="AP820" s="100">
        <f t="shared" si="302"/>
        <v>25021</v>
      </c>
      <c r="AQ820" t="s">
        <v>298</v>
      </c>
      <c r="AR820">
        <f t="shared" si="299"/>
        <v>2567945</v>
      </c>
      <c r="AS820" s="1">
        <v>435</v>
      </c>
      <c r="AU820" s="1"/>
      <c r="AX820" s="124"/>
    </row>
    <row r="821" spans="1:50" ht="13" hidden="1" customHeight="1" outlineLevel="1">
      <c r="A821" s="56" t="s">
        <v>451</v>
      </c>
      <c r="B821" s="9" t="s">
        <v>563</v>
      </c>
      <c r="C821" s="1">
        <f t="shared" si="292"/>
        <v>3112</v>
      </c>
      <c r="D821" s="7">
        <f>IF(N821&gt;0, RANK(N821,(N821:P821,Q821:AE821)),0)</f>
        <v>1</v>
      </c>
      <c r="E821" s="7">
        <f>IF(O821&gt;0,RANK(O821,(N821:P821,Q821:AE821)),0)</f>
        <v>2</v>
      </c>
      <c r="F821" s="7">
        <f t="shared" si="293"/>
        <v>0</v>
      </c>
      <c r="G821" s="1">
        <f t="shared" si="294"/>
        <v>532</v>
      </c>
      <c r="H821" s="2">
        <f t="shared" si="300"/>
        <v>0.17095115681233933</v>
      </c>
      <c r="I821" s="8"/>
      <c r="J821" s="2">
        <f t="shared" si="295"/>
        <v>0.58515424164524421</v>
      </c>
      <c r="K821" s="2">
        <f t="shared" si="296"/>
        <v>0.41420308483290491</v>
      </c>
      <c r="L821" s="2">
        <f t="shared" si="297"/>
        <v>0</v>
      </c>
      <c r="M821" s="2">
        <f t="shared" si="298"/>
        <v>6.4267352185087834E-4</v>
      </c>
      <c r="N821" s="55">
        <v>1821</v>
      </c>
      <c r="O821" s="55">
        <v>1289</v>
      </c>
      <c r="X821" s="55">
        <v>2</v>
      </c>
      <c r="Y821" s="55">
        <v>0</v>
      </c>
      <c r="Z821" s="55"/>
      <c r="AA821" s="55"/>
      <c r="AB821" s="55"/>
      <c r="AG821" t="str">
        <f t="shared" si="301"/>
        <v>Stow</v>
      </c>
      <c r="AH821" t="s">
        <v>1563</v>
      </c>
      <c r="AI821">
        <v>3</v>
      </c>
      <c r="AK821">
        <v>2</v>
      </c>
      <c r="AL821" s="95">
        <v>25</v>
      </c>
      <c r="AM821" s="97">
        <v>17</v>
      </c>
      <c r="AN821" s="97">
        <v>205</v>
      </c>
      <c r="AO821" s="100">
        <v>68050</v>
      </c>
      <c r="AP821" s="100">
        <f t="shared" si="302"/>
        <v>25017</v>
      </c>
      <c r="AQ821" t="s">
        <v>298</v>
      </c>
      <c r="AR821">
        <f t="shared" si="299"/>
        <v>2568050</v>
      </c>
      <c r="AS821" s="1">
        <v>107</v>
      </c>
      <c r="AU821" s="1"/>
      <c r="AX821" s="124"/>
    </row>
    <row r="822" spans="1:50" ht="13" hidden="1" customHeight="1" outlineLevel="1">
      <c r="A822" s="56" t="s">
        <v>103</v>
      </c>
      <c r="B822" s="9" t="s">
        <v>563</v>
      </c>
      <c r="C822" s="1">
        <f t="shared" si="292"/>
        <v>3509</v>
      </c>
      <c r="D822" s="7">
        <f>IF(N822&gt;0, RANK(N822,(N822:P822,Q822:AE822)),0)</f>
        <v>2</v>
      </c>
      <c r="E822" s="7">
        <f>IF(O822&gt;0,RANK(O822,(N822:P822,Q822:AE822)),0)</f>
        <v>1</v>
      </c>
      <c r="F822" s="7">
        <f t="shared" si="293"/>
        <v>0</v>
      </c>
      <c r="G822" s="1">
        <f t="shared" si="294"/>
        <v>193</v>
      </c>
      <c r="H822" s="2">
        <f t="shared" si="300"/>
        <v>5.5001424907381018E-2</v>
      </c>
      <c r="I822" s="8"/>
      <c r="J822" s="2">
        <f t="shared" si="295"/>
        <v>0.47192932459390141</v>
      </c>
      <c r="K822" s="2">
        <f t="shared" si="296"/>
        <v>0.52693074950128238</v>
      </c>
      <c r="L822" s="2">
        <f t="shared" si="297"/>
        <v>0</v>
      </c>
      <c r="M822" s="2">
        <f t="shared" si="298"/>
        <v>1.1399259048162635E-3</v>
      </c>
      <c r="N822" s="55">
        <v>1656</v>
      </c>
      <c r="O822" s="55">
        <v>1849</v>
      </c>
      <c r="X822" s="55">
        <v>4</v>
      </c>
      <c r="Y822" s="55">
        <v>0</v>
      </c>
      <c r="Z822" s="55"/>
      <c r="AA822" s="55"/>
      <c r="AB822" s="55"/>
      <c r="AG822" t="str">
        <f t="shared" si="301"/>
        <v>Sturbridge</v>
      </c>
      <c r="AH822" s="9" t="s">
        <v>964</v>
      </c>
      <c r="AI822">
        <v>1</v>
      </c>
      <c r="AK822">
        <v>2</v>
      </c>
      <c r="AL822" s="95">
        <v>25</v>
      </c>
      <c r="AM822" s="97">
        <v>27</v>
      </c>
      <c r="AN822" s="97">
        <v>240</v>
      </c>
      <c r="AO822" s="100">
        <v>68155</v>
      </c>
      <c r="AP822" s="100">
        <f t="shared" si="302"/>
        <v>25027</v>
      </c>
      <c r="AQ822" t="s">
        <v>298</v>
      </c>
      <c r="AR822">
        <f t="shared" si="299"/>
        <v>2568155</v>
      </c>
      <c r="AS822" s="1">
        <v>137</v>
      </c>
      <c r="AU822" s="1"/>
      <c r="AX822" s="124"/>
    </row>
    <row r="823" spans="1:50" ht="13" hidden="1" customHeight="1" outlineLevel="1">
      <c r="A823" s="56" t="s">
        <v>2129</v>
      </c>
      <c r="B823" s="9" t="s">
        <v>563</v>
      </c>
      <c r="C823" s="1">
        <f t="shared" si="292"/>
        <v>7335</v>
      </c>
      <c r="D823" s="7">
        <f>IF(N823&gt;0, RANK(N823,(N823:P823,Q823:AE823)),0)</f>
        <v>1</v>
      </c>
      <c r="E823" s="7">
        <f>IF(O823&gt;0,RANK(O823,(N823:P823,Q823:AE823)),0)</f>
        <v>2</v>
      </c>
      <c r="F823" s="7">
        <f t="shared" si="293"/>
        <v>0</v>
      </c>
      <c r="G823" s="1">
        <f t="shared" si="294"/>
        <v>1508</v>
      </c>
      <c r="H823" s="2">
        <f t="shared" si="300"/>
        <v>0.20558963871847308</v>
      </c>
      <c r="I823" s="8"/>
      <c r="J823" s="2">
        <f t="shared" si="295"/>
        <v>0.60204498977505116</v>
      </c>
      <c r="K823" s="2">
        <f t="shared" si="296"/>
        <v>0.39645535105657803</v>
      </c>
      <c r="L823" s="2">
        <f t="shared" si="297"/>
        <v>0</v>
      </c>
      <c r="M823" s="2">
        <f t="shared" si="298"/>
        <v>1.4996591683708038E-3</v>
      </c>
      <c r="N823" s="55">
        <v>4416</v>
      </c>
      <c r="O823" s="55">
        <v>2908</v>
      </c>
      <c r="X823" s="55">
        <v>11</v>
      </c>
      <c r="Y823" s="55">
        <v>0</v>
      </c>
      <c r="Z823" s="55"/>
      <c r="AA823" s="55"/>
      <c r="AB823" s="55"/>
      <c r="AG823" t="str">
        <f t="shared" si="301"/>
        <v>Sudbury</v>
      </c>
      <c r="AH823" t="s">
        <v>1563</v>
      </c>
      <c r="AK823">
        <v>2</v>
      </c>
      <c r="AL823" s="95">
        <v>25</v>
      </c>
      <c r="AM823" s="97">
        <v>17</v>
      </c>
      <c r="AN823" s="97">
        <v>210</v>
      </c>
      <c r="AO823" s="100">
        <v>68260</v>
      </c>
      <c r="AP823" s="100">
        <f t="shared" si="302"/>
        <v>25017</v>
      </c>
      <c r="AQ823" t="s">
        <v>298</v>
      </c>
      <c r="AR823">
        <f t="shared" si="299"/>
        <v>2568260</v>
      </c>
      <c r="AS823" s="1">
        <v>236</v>
      </c>
      <c r="AU823" s="1"/>
      <c r="AX823" s="124"/>
    </row>
    <row r="824" spans="1:50" ht="13" hidden="1" customHeight="1" outlineLevel="1">
      <c r="A824" s="56" t="s">
        <v>1828</v>
      </c>
      <c r="B824" s="9" t="s">
        <v>563</v>
      </c>
      <c r="C824" s="1">
        <f t="shared" si="292"/>
        <v>1171</v>
      </c>
      <c r="D824" s="7">
        <f>IF(N824&gt;0, RANK(N824,(N824:P824,Q824:AE824)),0)</f>
        <v>1</v>
      </c>
      <c r="E824" s="7">
        <f>IF(O824&gt;0,RANK(O824,(N824:P824,Q824:AE824)),0)</f>
        <v>2</v>
      </c>
      <c r="F824" s="7">
        <f t="shared" si="293"/>
        <v>0</v>
      </c>
      <c r="G824" s="1">
        <f t="shared" si="294"/>
        <v>590</v>
      </c>
      <c r="H824" s="2">
        <f t="shared" si="300"/>
        <v>0.50384286934244238</v>
      </c>
      <c r="I824" s="8"/>
      <c r="J824" s="2">
        <f t="shared" si="295"/>
        <v>0.75149444918872754</v>
      </c>
      <c r="K824" s="2">
        <f t="shared" si="296"/>
        <v>0.24765157984628522</v>
      </c>
      <c r="L824" s="2">
        <f t="shared" si="297"/>
        <v>0</v>
      </c>
      <c r="M824" s="2">
        <f t="shared" si="298"/>
        <v>8.5397096498723846E-4</v>
      </c>
      <c r="N824" s="55">
        <v>880</v>
      </c>
      <c r="O824" s="55">
        <v>290</v>
      </c>
      <c r="X824" s="55">
        <v>1</v>
      </c>
      <c r="Y824" s="55">
        <v>0</v>
      </c>
      <c r="Z824" s="55"/>
      <c r="AA824" s="55"/>
      <c r="AB824" s="55"/>
      <c r="AG824" t="str">
        <f t="shared" si="301"/>
        <v>Sunderland</v>
      </c>
      <c r="AH824" t="s">
        <v>2389</v>
      </c>
      <c r="AI824">
        <v>2</v>
      </c>
      <c r="AK824">
        <v>2</v>
      </c>
      <c r="AL824" s="95">
        <v>25</v>
      </c>
      <c r="AM824" s="97">
        <v>11</v>
      </c>
      <c r="AN824" s="97">
        <v>115</v>
      </c>
      <c r="AO824" s="100">
        <v>68400</v>
      </c>
      <c r="AP824" s="100">
        <f t="shared" si="302"/>
        <v>25011</v>
      </c>
      <c r="AQ824" t="s">
        <v>298</v>
      </c>
      <c r="AR824">
        <f t="shared" si="299"/>
        <v>2568400</v>
      </c>
      <c r="AS824" s="1">
        <v>61</v>
      </c>
      <c r="AU824" s="1"/>
      <c r="AX824" s="124"/>
    </row>
    <row r="825" spans="1:50" ht="13" hidden="1" customHeight="1" outlineLevel="1">
      <c r="A825" s="56" t="s">
        <v>2392</v>
      </c>
      <c r="B825" s="9" t="s">
        <v>563</v>
      </c>
      <c r="C825" s="1">
        <f t="shared" si="292"/>
        <v>3772</v>
      </c>
      <c r="D825" s="7">
        <f>IF(N825&gt;0, RANK(N825,(N825:P825,Q825:AE825)),0)</f>
        <v>2</v>
      </c>
      <c r="E825" s="7">
        <f>IF(O825&gt;0,RANK(O825,(N825:P825,Q825:AE825)),0)</f>
        <v>1</v>
      </c>
      <c r="F825" s="7">
        <f t="shared" si="293"/>
        <v>0</v>
      </c>
      <c r="G825" s="1">
        <f t="shared" si="294"/>
        <v>731</v>
      </c>
      <c r="H825" s="2">
        <f t="shared" si="300"/>
        <v>0.19379639448568398</v>
      </c>
      <c r="I825" s="8"/>
      <c r="J825" s="2">
        <f t="shared" si="295"/>
        <v>0.40296924708377518</v>
      </c>
      <c r="K825" s="2">
        <f t="shared" si="296"/>
        <v>0.59676564156945922</v>
      </c>
      <c r="L825" s="2">
        <f t="shared" si="297"/>
        <v>0</v>
      </c>
      <c r="M825" s="2">
        <f t="shared" si="298"/>
        <v>2.6511134676565629E-4</v>
      </c>
      <c r="N825" s="55">
        <v>1520</v>
      </c>
      <c r="O825" s="55">
        <v>2251</v>
      </c>
      <c r="X825" s="55">
        <v>1</v>
      </c>
      <c r="Y825" s="55">
        <v>0</v>
      </c>
      <c r="Z825" s="55"/>
      <c r="AA825" s="55"/>
      <c r="AB825" s="55"/>
      <c r="AG825" t="str">
        <f t="shared" si="301"/>
        <v>Sutton</v>
      </c>
      <c r="AH825" s="9" t="s">
        <v>964</v>
      </c>
      <c r="AI825">
        <v>2</v>
      </c>
      <c r="AK825">
        <v>2</v>
      </c>
      <c r="AL825" s="95">
        <v>25</v>
      </c>
      <c r="AM825" s="97">
        <v>27</v>
      </c>
      <c r="AN825" s="97">
        <v>245</v>
      </c>
      <c r="AO825" s="100">
        <v>68610</v>
      </c>
      <c r="AP825" s="100">
        <f t="shared" si="302"/>
        <v>25027</v>
      </c>
      <c r="AQ825" t="s">
        <v>298</v>
      </c>
      <c r="AR825">
        <f t="shared" si="299"/>
        <v>2568610</v>
      </c>
      <c r="AS825" s="1">
        <v>173</v>
      </c>
      <c r="AU825" s="1"/>
      <c r="AX825" s="124"/>
    </row>
    <row r="826" spans="1:50" ht="13" hidden="1" customHeight="1" outlineLevel="1">
      <c r="A826" s="56" t="s">
        <v>16</v>
      </c>
      <c r="B826" s="9" t="s">
        <v>563</v>
      </c>
      <c r="C826" s="1">
        <f t="shared" si="292"/>
        <v>6319</v>
      </c>
      <c r="D826" s="7">
        <f>IF(N826&gt;0, RANK(N826,(N826:P826,Q826:AE826)),0)</f>
        <v>1</v>
      </c>
      <c r="E826" s="7">
        <f>IF(O826&gt;0,RANK(O826,(N826:P826,Q826:AE826)),0)</f>
        <v>2</v>
      </c>
      <c r="F826" s="7">
        <f t="shared" si="293"/>
        <v>0</v>
      </c>
      <c r="G826" s="1">
        <f t="shared" si="294"/>
        <v>1762</v>
      </c>
      <c r="H826" s="2">
        <f t="shared" si="300"/>
        <v>0.27884158885899668</v>
      </c>
      <c r="I826" s="8"/>
      <c r="J826" s="2">
        <f t="shared" si="295"/>
        <v>0.63918341509732557</v>
      </c>
      <c r="K826" s="2">
        <f t="shared" si="296"/>
        <v>0.36034182623832883</v>
      </c>
      <c r="L826" s="2">
        <f t="shared" si="297"/>
        <v>0</v>
      </c>
      <c r="M826" s="2">
        <f t="shared" si="298"/>
        <v>4.747586643455981E-4</v>
      </c>
      <c r="N826" s="55">
        <v>4039</v>
      </c>
      <c r="O826" s="55">
        <v>2277</v>
      </c>
      <c r="X826" s="55">
        <v>3</v>
      </c>
      <c r="Y826" s="55">
        <v>0</v>
      </c>
      <c r="Z826" s="55"/>
      <c r="AA826" s="55"/>
      <c r="AB826" s="55"/>
      <c r="AG826" t="str">
        <f t="shared" si="301"/>
        <v>Swampscott</v>
      </c>
      <c r="AH826" t="s">
        <v>2492</v>
      </c>
      <c r="AI826">
        <v>6</v>
      </c>
      <c r="AK826">
        <v>2</v>
      </c>
      <c r="AL826" s="95">
        <v>25</v>
      </c>
      <c r="AM826" s="97">
        <v>9</v>
      </c>
      <c r="AN826" s="97">
        <v>155</v>
      </c>
      <c r="AO826" s="100">
        <v>68645</v>
      </c>
      <c r="AP826" s="100">
        <f t="shared" si="302"/>
        <v>25009</v>
      </c>
      <c r="AQ826" t="s">
        <v>298</v>
      </c>
      <c r="AR826">
        <f t="shared" si="299"/>
        <v>2568645</v>
      </c>
      <c r="AS826" s="1">
        <v>347</v>
      </c>
      <c r="AU826" s="1"/>
      <c r="AX826" s="124"/>
    </row>
    <row r="827" spans="1:50" ht="13" hidden="1" customHeight="1" outlineLevel="1">
      <c r="A827" s="56" t="s">
        <v>797</v>
      </c>
      <c r="B827" s="9" t="s">
        <v>563</v>
      </c>
      <c r="C827" s="1">
        <f t="shared" si="292"/>
        <v>4414</v>
      </c>
      <c r="D827" s="7">
        <f>IF(N827&gt;0, RANK(N827,(N827:P827,Q827:AE827)),0)</f>
        <v>1</v>
      </c>
      <c r="E827" s="7">
        <f>IF(O827&gt;0,RANK(O827,(N827:P827,Q827:AE827)),0)</f>
        <v>2</v>
      </c>
      <c r="F827" s="7">
        <f t="shared" si="293"/>
        <v>0</v>
      </c>
      <c r="G827" s="1">
        <f t="shared" si="294"/>
        <v>458</v>
      </c>
      <c r="H827" s="2">
        <f t="shared" si="300"/>
        <v>0.10376076121431808</v>
      </c>
      <c r="I827" s="8"/>
      <c r="J827" s="2">
        <f t="shared" si="295"/>
        <v>0.55165382872677848</v>
      </c>
      <c r="K827" s="2">
        <f t="shared" si="296"/>
        <v>0.44789306751246033</v>
      </c>
      <c r="L827" s="2">
        <f t="shared" si="297"/>
        <v>0</v>
      </c>
      <c r="M827" s="2">
        <f t="shared" si="298"/>
        <v>4.5310376076118652E-4</v>
      </c>
      <c r="N827" s="55">
        <v>2435</v>
      </c>
      <c r="O827" s="55">
        <v>1977</v>
      </c>
      <c r="X827" s="55">
        <v>2</v>
      </c>
      <c r="Y827" s="55">
        <v>0</v>
      </c>
      <c r="Z827" s="55"/>
      <c r="AA827" s="55"/>
      <c r="AB827" s="55"/>
      <c r="AG827" t="str">
        <f t="shared" si="301"/>
        <v>Swansea</v>
      </c>
      <c r="AH827" t="s">
        <v>1983</v>
      </c>
      <c r="AI827">
        <v>4</v>
      </c>
      <c r="AK827">
        <v>2</v>
      </c>
      <c r="AL827" s="95">
        <v>25</v>
      </c>
      <c r="AM827" s="97">
        <v>5</v>
      </c>
      <c r="AN827" s="97">
        <v>90</v>
      </c>
      <c r="AO827" s="100">
        <v>68750</v>
      </c>
      <c r="AP827" s="100">
        <f t="shared" si="302"/>
        <v>25005</v>
      </c>
      <c r="AQ827" t="s">
        <v>298</v>
      </c>
      <c r="AR827">
        <f t="shared" si="299"/>
        <v>2568750</v>
      </c>
      <c r="AS827" s="1">
        <v>134</v>
      </c>
      <c r="AU827" s="1"/>
      <c r="AX827" s="124"/>
    </row>
    <row r="828" spans="1:50" ht="13" hidden="1" customHeight="1" outlineLevel="1">
      <c r="A828" s="56" t="s">
        <v>207</v>
      </c>
      <c r="B828" s="9" t="s">
        <v>563</v>
      </c>
      <c r="C828" s="1">
        <f t="shared" si="292"/>
        <v>13818</v>
      </c>
      <c r="D828" s="7">
        <f>IF(N828&gt;0, RANK(N828,(N828:P828,Q828:AE828)),0)</f>
        <v>1</v>
      </c>
      <c r="E828" s="7">
        <f>IF(O828&gt;0,RANK(O828,(N828:P828,Q828:AE828)),0)</f>
        <v>2</v>
      </c>
      <c r="F828" s="7">
        <f t="shared" si="293"/>
        <v>0</v>
      </c>
      <c r="G828" s="1">
        <f t="shared" si="294"/>
        <v>3060</v>
      </c>
      <c r="H828" s="2">
        <f t="shared" si="300"/>
        <v>0.2214502822405558</v>
      </c>
      <c r="I828" s="8"/>
      <c r="J828" s="2">
        <f t="shared" si="295"/>
        <v>0.60956723114777822</v>
      </c>
      <c r="K828" s="2">
        <f t="shared" si="296"/>
        <v>0.38811694890722248</v>
      </c>
      <c r="L828" s="2">
        <f t="shared" si="297"/>
        <v>0</v>
      </c>
      <c r="M828" s="2">
        <f t="shared" si="298"/>
        <v>2.3158199449992978E-3</v>
      </c>
      <c r="N828" s="55">
        <v>8423</v>
      </c>
      <c r="O828" s="55">
        <v>5363</v>
      </c>
      <c r="X828" s="55">
        <v>32</v>
      </c>
      <c r="Y828" s="55">
        <v>0</v>
      </c>
      <c r="Z828" s="55"/>
      <c r="AA828" s="55"/>
      <c r="AB828" s="55"/>
      <c r="AG828" t="str">
        <f t="shared" si="301"/>
        <v>Taunton</v>
      </c>
      <c r="AH828" t="s">
        <v>1983</v>
      </c>
      <c r="AI828">
        <v>4</v>
      </c>
      <c r="AK828">
        <v>2</v>
      </c>
      <c r="AL828" s="95">
        <v>25</v>
      </c>
      <c r="AM828" s="97">
        <v>5</v>
      </c>
      <c r="AN828" s="97">
        <v>95</v>
      </c>
      <c r="AO828" s="100">
        <v>69170</v>
      </c>
      <c r="AP828" s="100">
        <f t="shared" si="302"/>
        <v>25005</v>
      </c>
      <c r="AQ828" t="s">
        <v>1943</v>
      </c>
      <c r="AR828">
        <f t="shared" si="299"/>
        <v>2569170</v>
      </c>
      <c r="AS828" s="1">
        <v>1090</v>
      </c>
      <c r="AU828" s="1"/>
      <c r="AX828" s="124"/>
    </row>
    <row r="829" spans="1:50" ht="13" hidden="1" customHeight="1" outlineLevel="1">
      <c r="A829" s="56" t="s">
        <v>991</v>
      </c>
      <c r="B829" s="9" t="s">
        <v>563</v>
      </c>
      <c r="C829" s="1">
        <f t="shared" si="292"/>
        <v>2631</v>
      </c>
      <c r="D829" s="7">
        <f>IF(N829&gt;0, RANK(N829,(N829:P829,Q829:AE829)),0)</f>
        <v>2</v>
      </c>
      <c r="E829" s="7">
        <f>IF(O829&gt;0,RANK(O829,(N829:P829,Q829:AE829)),0)</f>
        <v>1</v>
      </c>
      <c r="F829" s="7">
        <f t="shared" si="293"/>
        <v>0</v>
      </c>
      <c r="G829" s="1">
        <f t="shared" si="294"/>
        <v>52</v>
      </c>
      <c r="H829" s="2">
        <f t="shared" si="300"/>
        <v>1.976434815659445E-2</v>
      </c>
      <c r="I829" s="8"/>
      <c r="J829" s="2">
        <f t="shared" si="295"/>
        <v>0.48954770049410873</v>
      </c>
      <c r="K829" s="2">
        <f t="shared" si="296"/>
        <v>0.50931204865070312</v>
      </c>
      <c r="L829" s="2">
        <f t="shared" si="297"/>
        <v>0</v>
      </c>
      <c r="M829" s="2">
        <f t="shared" si="298"/>
        <v>1.1402508551882073E-3</v>
      </c>
      <c r="N829" s="55">
        <v>1288</v>
      </c>
      <c r="O829" s="55">
        <v>1340</v>
      </c>
      <c r="X829" s="55">
        <v>3</v>
      </c>
      <c r="Y829" s="55">
        <v>0</v>
      </c>
      <c r="Z829" s="55"/>
      <c r="AA829" s="55"/>
      <c r="AB829" s="55"/>
      <c r="AG829" t="str">
        <f t="shared" si="301"/>
        <v>Templeton</v>
      </c>
      <c r="AH829" s="9" t="s">
        <v>964</v>
      </c>
      <c r="AI829">
        <v>2</v>
      </c>
      <c r="AK829">
        <v>2</v>
      </c>
      <c r="AL829" s="95">
        <v>25</v>
      </c>
      <c r="AM829" s="97">
        <v>27</v>
      </c>
      <c r="AN829" s="97">
        <v>250</v>
      </c>
      <c r="AO829" s="100">
        <v>69275</v>
      </c>
      <c r="AP829" s="100">
        <f t="shared" si="302"/>
        <v>25027</v>
      </c>
      <c r="AQ829" t="s">
        <v>298</v>
      </c>
      <c r="AR829">
        <f t="shared" si="299"/>
        <v>2569275</v>
      </c>
      <c r="AS829" s="1">
        <v>103</v>
      </c>
      <c r="AU829" s="1"/>
      <c r="AX829" s="124"/>
    </row>
    <row r="830" spans="1:50" ht="13" hidden="1" customHeight="1" outlineLevel="1">
      <c r="A830" s="56" t="s">
        <v>1434</v>
      </c>
      <c r="B830" s="9" t="s">
        <v>563</v>
      </c>
      <c r="C830" s="1">
        <f t="shared" si="292"/>
        <v>11017</v>
      </c>
      <c r="D830" s="7">
        <f>IF(N830&gt;0, RANK(N830,(N830:P830,Q830:AE830)),0)</f>
        <v>1</v>
      </c>
      <c r="E830" s="7">
        <f>IF(O830&gt;0,RANK(O830,(N830:P830,Q830:AE830)),0)</f>
        <v>2</v>
      </c>
      <c r="F830" s="7">
        <f t="shared" si="293"/>
        <v>0</v>
      </c>
      <c r="G830" s="1">
        <f t="shared" si="294"/>
        <v>560</v>
      </c>
      <c r="H830" s="2">
        <f t="shared" si="300"/>
        <v>5.0830534628301713E-2</v>
      </c>
      <c r="I830" s="8"/>
      <c r="J830" s="2">
        <f t="shared" si="295"/>
        <v>0.52464373241354267</v>
      </c>
      <c r="K830" s="2">
        <f t="shared" si="296"/>
        <v>0.473813197785241</v>
      </c>
      <c r="L830" s="2">
        <f t="shared" si="297"/>
        <v>0</v>
      </c>
      <c r="M830" s="2">
        <f t="shared" si="298"/>
        <v>1.5430698012163235E-3</v>
      </c>
      <c r="N830" s="55">
        <v>5780</v>
      </c>
      <c r="O830" s="55">
        <v>5220</v>
      </c>
      <c r="X830" s="55">
        <v>17</v>
      </c>
      <c r="Y830" s="55">
        <v>0</v>
      </c>
      <c r="Z830" s="55"/>
      <c r="AA830" s="55"/>
      <c r="AB830" s="55"/>
      <c r="AG830" t="str">
        <f t="shared" si="301"/>
        <v>Tewksbury</v>
      </c>
      <c r="AH830" t="s">
        <v>1563</v>
      </c>
      <c r="AI830">
        <v>6</v>
      </c>
      <c r="AK830">
        <v>2</v>
      </c>
      <c r="AL830" s="95">
        <v>25</v>
      </c>
      <c r="AM830" s="97">
        <v>17</v>
      </c>
      <c r="AN830" s="97">
        <v>215</v>
      </c>
      <c r="AO830" s="100">
        <v>69415</v>
      </c>
      <c r="AP830" s="100">
        <f t="shared" si="302"/>
        <v>25017</v>
      </c>
      <c r="AQ830" t="s">
        <v>298</v>
      </c>
      <c r="AR830">
        <f t="shared" si="299"/>
        <v>2569415</v>
      </c>
      <c r="AS830" s="1">
        <v>395</v>
      </c>
      <c r="AU830" s="1"/>
      <c r="AX830" s="124"/>
    </row>
    <row r="831" spans="1:50" ht="13" hidden="1" customHeight="1" outlineLevel="1">
      <c r="A831" s="56" t="s">
        <v>1961</v>
      </c>
      <c r="B831" s="9" t="s">
        <v>563</v>
      </c>
      <c r="C831" s="1">
        <f t="shared" si="292"/>
        <v>1602</v>
      </c>
      <c r="D831" s="7">
        <f>IF(N831&gt;0, RANK(N831,(N831:P831,Q831:AE831)),0)</f>
        <v>1</v>
      </c>
      <c r="E831" s="7">
        <f>IF(O831&gt;0,RANK(O831,(N831:P831,Q831:AE831)),0)</f>
        <v>2</v>
      </c>
      <c r="F831" s="7">
        <f t="shared" si="293"/>
        <v>0</v>
      </c>
      <c r="G831" s="1">
        <f t="shared" si="294"/>
        <v>758</v>
      </c>
      <c r="H831" s="2">
        <f t="shared" si="300"/>
        <v>0.47315855181023719</v>
      </c>
      <c r="I831" s="8"/>
      <c r="J831" s="2">
        <f t="shared" si="295"/>
        <v>0.73657927590511862</v>
      </c>
      <c r="K831" s="2">
        <f t="shared" si="296"/>
        <v>0.26342072409488138</v>
      </c>
      <c r="L831" s="2">
        <f t="shared" si="297"/>
        <v>0</v>
      </c>
      <c r="M831" s="2">
        <f t="shared" si="298"/>
        <v>0</v>
      </c>
      <c r="N831" s="55">
        <v>1180</v>
      </c>
      <c r="O831" s="55">
        <v>422</v>
      </c>
      <c r="X831" s="55">
        <v>0</v>
      </c>
      <c r="Y831" s="55">
        <v>0</v>
      </c>
      <c r="Z831" s="55"/>
      <c r="AA831" s="55"/>
      <c r="AB831" s="55"/>
      <c r="AG831" t="str">
        <f t="shared" si="301"/>
        <v>Tisbury</v>
      </c>
      <c r="AH831" t="s">
        <v>570</v>
      </c>
      <c r="AI831">
        <v>9</v>
      </c>
      <c r="AK831">
        <v>2</v>
      </c>
      <c r="AL831" s="95">
        <v>25</v>
      </c>
      <c r="AM831" s="97">
        <v>7</v>
      </c>
      <c r="AN831" s="97">
        <v>30</v>
      </c>
      <c r="AO831" s="100">
        <v>69940</v>
      </c>
      <c r="AP831" s="100">
        <f t="shared" si="302"/>
        <v>25007</v>
      </c>
      <c r="AQ831" t="s">
        <v>298</v>
      </c>
      <c r="AR831">
        <f t="shared" si="299"/>
        <v>2569940</v>
      </c>
      <c r="AS831" s="1">
        <v>55</v>
      </c>
      <c r="AU831" s="1"/>
      <c r="AX831" s="124"/>
    </row>
    <row r="832" spans="1:50" ht="13" hidden="1" customHeight="1" outlineLevel="1">
      <c r="A832" s="56" t="s">
        <v>2030</v>
      </c>
      <c r="B832" s="9" t="s">
        <v>563</v>
      </c>
      <c r="C832" s="1">
        <f t="shared" si="292"/>
        <v>194</v>
      </c>
      <c r="D832" s="7">
        <f>IF(N832&gt;0, RANK(N832,(N832:P832,Q832:AE832)),0)</f>
        <v>2</v>
      </c>
      <c r="E832" s="7">
        <f>IF(O832&gt;0,RANK(O832,(N832:P832,Q832:AE832)),0)</f>
        <v>1</v>
      </c>
      <c r="F832" s="7">
        <f t="shared" si="293"/>
        <v>0</v>
      </c>
      <c r="G832" s="1">
        <f t="shared" si="294"/>
        <v>58</v>
      </c>
      <c r="H832" s="2">
        <f t="shared" si="300"/>
        <v>0.29896907216494845</v>
      </c>
      <c r="I832" s="8"/>
      <c r="J832" s="2">
        <f t="shared" si="295"/>
        <v>0.35051546391752575</v>
      </c>
      <c r="K832" s="2">
        <f t="shared" si="296"/>
        <v>0.64948453608247425</v>
      </c>
      <c r="L832" s="2">
        <f t="shared" si="297"/>
        <v>0</v>
      </c>
      <c r="M832" s="2">
        <f t="shared" si="298"/>
        <v>0</v>
      </c>
      <c r="N832" s="55">
        <v>68</v>
      </c>
      <c r="O832" s="55">
        <v>126</v>
      </c>
      <c r="X832" s="55">
        <v>0</v>
      </c>
      <c r="Y832" s="55">
        <v>0</v>
      </c>
      <c r="Z832" s="55"/>
      <c r="AA832" s="55"/>
      <c r="AB832" s="55"/>
      <c r="AG832" t="str">
        <f t="shared" si="301"/>
        <v>Tolland</v>
      </c>
      <c r="AH832" t="s">
        <v>129</v>
      </c>
      <c r="AI832">
        <v>1</v>
      </c>
      <c r="AK832">
        <v>2</v>
      </c>
      <c r="AL832" s="95">
        <v>25</v>
      </c>
      <c r="AM832" s="97">
        <v>13</v>
      </c>
      <c r="AN832" s="97">
        <v>95</v>
      </c>
      <c r="AO832" s="100">
        <v>70045</v>
      </c>
      <c r="AP832" s="100">
        <f t="shared" si="302"/>
        <v>25013</v>
      </c>
      <c r="AQ832" t="s">
        <v>298</v>
      </c>
      <c r="AR832">
        <f t="shared" si="299"/>
        <v>2570045</v>
      </c>
      <c r="AS832" s="1">
        <v>5</v>
      </c>
      <c r="AU832" s="1"/>
      <c r="AX832" s="124"/>
    </row>
    <row r="833" spans="1:50" ht="13" hidden="1" customHeight="1" outlineLevel="1">
      <c r="A833" s="56" t="s">
        <v>642</v>
      </c>
      <c r="B833" s="9" t="s">
        <v>563</v>
      </c>
      <c r="C833" s="1">
        <f t="shared" si="292"/>
        <v>3059</v>
      </c>
      <c r="D833" s="7">
        <f>IF(N833&gt;0, RANK(N833,(N833:P833,Q833:AE833)),0)</f>
        <v>2</v>
      </c>
      <c r="E833" s="7">
        <f>IF(O833&gt;0,RANK(O833,(N833:P833,Q833:AE833)),0)</f>
        <v>1</v>
      </c>
      <c r="F833" s="7">
        <f t="shared" si="293"/>
        <v>0</v>
      </c>
      <c r="G833" s="1">
        <f t="shared" si="294"/>
        <v>93</v>
      </c>
      <c r="H833" s="2">
        <f t="shared" si="300"/>
        <v>3.0402092186989211E-2</v>
      </c>
      <c r="I833" s="8"/>
      <c r="J833" s="2">
        <f t="shared" si="295"/>
        <v>0.48414514547237658</v>
      </c>
      <c r="K833" s="2">
        <f t="shared" si="296"/>
        <v>0.51454723765936583</v>
      </c>
      <c r="L833" s="2">
        <f t="shared" si="297"/>
        <v>0</v>
      </c>
      <c r="M833" s="2">
        <f t="shared" si="298"/>
        <v>1.3076168682575329E-3</v>
      </c>
      <c r="N833" s="55">
        <v>1481</v>
      </c>
      <c r="O833" s="55">
        <v>1574</v>
      </c>
      <c r="X833" s="55">
        <v>4</v>
      </c>
      <c r="Y833" s="55">
        <v>0</v>
      </c>
      <c r="Z833" s="55"/>
      <c r="AA833" s="55"/>
      <c r="AB833" s="55"/>
      <c r="AG833" t="str">
        <f t="shared" si="301"/>
        <v>Topsfield</v>
      </c>
      <c r="AH833" t="s">
        <v>2492</v>
      </c>
      <c r="AI833">
        <v>6</v>
      </c>
      <c r="AK833">
        <v>2</v>
      </c>
      <c r="AL833" s="95">
        <v>25</v>
      </c>
      <c r="AM833" s="97">
        <v>9</v>
      </c>
      <c r="AN833" s="97">
        <v>160</v>
      </c>
      <c r="AO833" s="100">
        <v>70150</v>
      </c>
      <c r="AP833" s="100">
        <f t="shared" si="302"/>
        <v>25009</v>
      </c>
      <c r="AQ833" t="s">
        <v>298</v>
      </c>
      <c r="AR833">
        <f t="shared" si="299"/>
        <v>2570150</v>
      </c>
      <c r="AS833" s="1">
        <v>124</v>
      </c>
      <c r="AU833" s="1"/>
      <c r="AX833" s="124"/>
    </row>
    <row r="834" spans="1:50" ht="13" hidden="1" customHeight="1" outlineLevel="1">
      <c r="A834" s="56" t="s">
        <v>868</v>
      </c>
      <c r="B834" s="9" t="s">
        <v>563</v>
      </c>
      <c r="C834" s="1">
        <f t="shared" si="292"/>
        <v>3187</v>
      </c>
      <c r="D834" s="7">
        <f>IF(N834&gt;0, RANK(N834,(N834:P834,Q834:AE834)),0)</f>
        <v>2</v>
      </c>
      <c r="E834" s="7">
        <f>IF(O834&gt;0,RANK(O834,(N834:P834,Q834:AE834)),0)</f>
        <v>1</v>
      </c>
      <c r="F834" s="7">
        <f t="shared" si="293"/>
        <v>0</v>
      </c>
      <c r="G834" s="1">
        <f t="shared" si="294"/>
        <v>367</v>
      </c>
      <c r="H834" s="2">
        <f t="shared" si="300"/>
        <v>0.1151553184813304</v>
      </c>
      <c r="I834" s="8"/>
      <c r="J834" s="2">
        <f t="shared" si="295"/>
        <v>0.44242234075933479</v>
      </c>
      <c r="K834" s="2">
        <f t="shared" si="296"/>
        <v>0.55757765924066516</v>
      </c>
      <c r="L834" s="2">
        <f t="shared" si="297"/>
        <v>0</v>
      </c>
      <c r="M834" s="2">
        <f t="shared" si="298"/>
        <v>0</v>
      </c>
      <c r="N834" s="55">
        <v>1410</v>
      </c>
      <c r="O834" s="55">
        <v>1777</v>
      </c>
      <c r="X834" s="55">
        <v>0</v>
      </c>
      <c r="Y834" s="55">
        <v>0</v>
      </c>
      <c r="Z834" s="55"/>
      <c r="AA834" s="55"/>
      <c r="AB834" s="55"/>
      <c r="AG834" t="str">
        <f t="shared" si="301"/>
        <v>Townsend</v>
      </c>
      <c r="AH834" t="s">
        <v>1563</v>
      </c>
      <c r="AI834">
        <v>3</v>
      </c>
      <c r="AK834">
        <v>2</v>
      </c>
      <c r="AL834" s="95">
        <v>25</v>
      </c>
      <c r="AM834" s="97">
        <v>17</v>
      </c>
      <c r="AN834" s="97">
        <v>220</v>
      </c>
      <c r="AO834" s="100">
        <v>70360</v>
      </c>
      <c r="AP834" s="100">
        <f t="shared" si="302"/>
        <v>25017</v>
      </c>
      <c r="AQ834" t="s">
        <v>298</v>
      </c>
      <c r="AR834">
        <f t="shared" si="299"/>
        <v>2570360</v>
      </c>
      <c r="AS834" s="1">
        <v>118</v>
      </c>
      <c r="AU834" s="1"/>
      <c r="AX834" s="124"/>
    </row>
    <row r="835" spans="1:50" ht="13" hidden="1" customHeight="1" outlineLevel="1">
      <c r="A835" s="56" t="s">
        <v>2404</v>
      </c>
      <c r="B835" s="9" t="s">
        <v>563</v>
      </c>
      <c r="C835" s="1">
        <f t="shared" si="292"/>
        <v>1095</v>
      </c>
      <c r="D835" s="7">
        <f>IF(N835&gt;0, RANK(N835,(N835:P835,Q835:AE835)),0)</f>
        <v>1</v>
      </c>
      <c r="E835" s="7">
        <f>IF(O835&gt;0,RANK(O835,(N835:P835,Q835:AE835)),0)</f>
        <v>2</v>
      </c>
      <c r="F835" s="7">
        <f t="shared" si="293"/>
        <v>0</v>
      </c>
      <c r="G835" s="1">
        <f t="shared" si="294"/>
        <v>521</v>
      </c>
      <c r="H835" s="2">
        <f t="shared" si="300"/>
        <v>0.47579908675799087</v>
      </c>
      <c r="I835" s="8"/>
      <c r="J835" s="2">
        <f t="shared" si="295"/>
        <v>0.73789954337899544</v>
      </c>
      <c r="K835" s="2">
        <f t="shared" si="296"/>
        <v>0.26210045662100456</v>
      </c>
      <c r="L835" s="2">
        <f t="shared" si="297"/>
        <v>0</v>
      </c>
      <c r="M835" s="2">
        <f t="shared" si="298"/>
        <v>0</v>
      </c>
      <c r="N835" s="55">
        <v>808</v>
      </c>
      <c r="O835" s="55">
        <v>287</v>
      </c>
      <c r="X835" s="55">
        <v>0</v>
      </c>
      <c r="Y835" s="55">
        <v>0</v>
      </c>
      <c r="Z835" s="55"/>
      <c r="AA835" s="55"/>
      <c r="AB835" s="55"/>
      <c r="AG835" t="str">
        <f t="shared" si="301"/>
        <v>Truro</v>
      </c>
      <c r="AH835" t="s">
        <v>42</v>
      </c>
      <c r="AI835">
        <v>9</v>
      </c>
      <c r="AK835">
        <v>2</v>
      </c>
      <c r="AL835" s="95">
        <v>25</v>
      </c>
      <c r="AM835" s="97">
        <v>1</v>
      </c>
      <c r="AN835" s="97">
        <v>65</v>
      </c>
      <c r="AO835" s="100">
        <v>70605</v>
      </c>
      <c r="AP835" s="100">
        <f t="shared" si="302"/>
        <v>25001</v>
      </c>
      <c r="AQ835" t="s">
        <v>298</v>
      </c>
      <c r="AR835">
        <f t="shared" si="299"/>
        <v>2570605</v>
      </c>
      <c r="AS835" s="1">
        <v>25</v>
      </c>
      <c r="AU835" s="1"/>
      <c r="AX835" s="124"/>
    </row>
    <row r="836" spans="1:50" ht="13" hidden="1" customHeight="1" outlineLevel="1">
      <c r="A836" s="56" t="s">
        <v>1716</v>
      </c>
      <c r="B836" s="9" t="s">
        <v>563</v>
      </c>
      <c r="C836" s="1">
        <f t="shared" si="292"/>
        <v>4375</v>
      </c>
      <c r="D836" s="7">
        <f>IF(N836&gt;0, RANK(N836,(N836:P836,Q836:AE836)),0)</f>
        <v>2</v>
      </c>
      <c r="E836" s="7">
        <f>IF(O836&gt;0,RANK(O836,(N836:P836,Q836:AE836)),0)</f>
        <v>1</v>
      </c>
      <c r="F836" s="7">
        <f t="shared" si="293"/>
        <v>0</v>
      </c>
      <c r="G836" s="1">
        <f t="shared" si="294"/>
        <v>77</v>
      </c>
      <c r="H836" s="2">
        <f t="shared" si="300"/>
        <v>1.7600000000000001E-2</v>
      </c>
      <c r="I836" s="8"/>
      <c r="J836" s="2">
        <f t="shared" si="295"/>
        <v>0.49120000000000003</v>
      </c>
      <c r="K836" s="2">
        <f t="shared" si="296"/>
        <v>0.50880000000000003</v>
      </c>
      <c r="L836" s="2">
        <f t="shared" si="297"/>
        <v>0</v>
      </c>
      <c r="M836" s="2">
        <f t="shared" si="298"/>
        <v>-1.1102230246251565E-16</v>
      </c>
      <c r="N836" s="55">
        <v>2149</v>
      </c>
      <c r="O836" s="55">
        <v>2226</v>
      </c>
      <c r="X836" s="55">
        <v>0</v>
      </c>
      <c r="Y836" s="55">
        <v>0</v>
      </c>
      <c r="Z836" s="55"/>
      <c r="AA836" s="55"/>
      <c r="AB836" s="55"/>
      <c r="AG836" t="str">
        <f t="shared" si="301"/>
        <v>Tyngsborough</v>
      </c>
      <c r="AH836" t="s">
        <v>1563</v>
      </c>
      <c r="AI836">
        <v>3</v>
      </c>
      <c r="AK836">
        <v>2</v>
      </c>
      <c r="AL836" s="95">
        <v>25</v>
      </c>
      <c r="AM836" s="97">
        <v>17</v>
      </c>
      <c r="AN836" s="97">
        <v>225</v>
      </c>
      <c r="AO836" s="100">
        <v>71025</v>
      </c>
      <c r="AP836" s="100">
        <f t="shared" si="302"/>
        <v>25017</v>
      </c>
      <c r="AQ836" t="s">
        <v>298</v>
      </c>
      <c r="AR836">
        <f t="shared" si="299"/>
        <v>2571025</v>
      </c>
      <c r="AS836" s="1">
        <v>146</v>
      </c>
      <c r="AU836" s="1"/>
      <c r="AX836" s="124"/>
    </row>
    <row r="837" spans="1:50" ht="13" hidden="1" customHeight="1" outlineLevel="1">
      <c r="A837" s="56" t="s">
        <v>1487</v>
      </c>
      <c r="B837" s="9" t="s">
        <v>563</v>
      </c>
      <c r="C837" s="1">
        <f t="shared" si="292"/>
        <v>176</v>
      </c>
      <c r="D837" s="7">
        <f>IF(N837&gt;0, RANK(N837,(N837:P837,Q837:AE837)),0)</f>
        <v>1</v>
      </c>
      <c r="E837" s="7">
        <f>IF(O837&gt;0,RANK(O837,(N837:P837,Q837:AE837)),0)</f>
        <v>2</v>
      </c>
      <c r="F837" s="7">
        <f t="shared" si="293"/>
        <v>0</v>
      </c>
      <c r="G837" s="1">
        <f t="shared" si="294"/>
        <v>88</v>
      </c>
      <c r="H837" s="2">
        <f t="shared" si="300"/>
        <v>0.5</v>
      </c>
      <c r="I837" s="8"/>
      <c r="J837" s="2">
        <f t="shared" si="295"/>
        <v>0.75</v>
      </c>
      <c r="K837" s="2">
        <f t="shared" si="296"/>
        <v>0.25</v>
      </c>
      <c r="L837" s="2">
        <f t="shared" si="297"/>
        <v>0</v>
      </c>
      <c r="M837" s="2">
        <f t="shared" si="298"/>
        <v>0</v>
      </c>
      <c r="N837" s="55">
        <v>132</v>
      </c>
      <c r="O837" s="55">
        <v>44</v>
      </c>
      <c r="X837" s="55">
        <v>0</v>
      </c>
      <c r="Y837" s="55">
        <v>0</v>
      </c>
      <c r="Z837" s="55"/>
      <c r="AA837" s="55"/>
      <c r="AB837" s="55"/>
      <c r="AG837" t="str">
        <f t="shared" si="301"/>
        <v>Tyringham</v>
      </c>
      <c r="AH837" t="s">
        <v>1320</v>
      </c>
      <c r="AI837">
        <v>1</v>
      </c>
      <c r="AK837">
        <v>2</v>
      </c>
      <c r="AL837" s="95">
        <v>25</v>
      </c>
      <c r="AM837" s="97">
        <v>3</v>
      </c>
      <c r="AN837" s="97">
        <v>140</v>
      </c>
      <c r="AO837" s="100">
        <v>71095</v>
      </c>
      <c r="AP837" s="100">
        <f t="shared" si="302"/>
        <v>25003</v>
      </c>
      <c r="AQ837" t="s">
        <v>298</v>
      </c>
      <c r="AR837">
        <f t="shared" si="299"/>
        <v>2571095</v>
      </c>
      <c r="AS837" s="1">
        <v>13</v>
      </c>
      <c r="AU837" s="1"/>
      <c r="AX837" s="124"/>
    </row>
    <row r="838" spans="1:50" ht="13" hidden="1" customHeight="1" outlineLevel="1">
      <c r="A838" s="56" t="s">
        <v>732</v>
      </c>
      <c r="B838" s="9" t="s">
        <v>563</v>
      </c>
      <c r="C838" s="1">
        <f t="shared" si="292"/>
        <v>2851</v>
      </c>
      <c r="D838" s="7">
        <f>IF(N838&gt;0, RANK(N838,(N838:P838,Q838:AE838)),0)</f>
        <v>2</v>
      </c>
      <c r="E838" s="7">
        <f>IF(O838&gt;0,RANK(O838,(N838:P838,Q838:AE838)),0)</f>
        <v>1</v>
      </c>
      <c r="F838" s="7">
        <f t="shared" si="293"/>
        <v>0</v>
      </c>
      <c r="G838" s="1">
        <f t="shared" si="294"/>
        <v>345</v>
      </c>
      <c r="H838" s="2">
        <f t="shared" si="300"/>
        <v>0.12101017186951947</v>
      </c>
      <c r="I838" s="8"/>
      <c r="J838" s="2">
        <f t="shared" si="295"/>
        <v>0.43914415994387934</v>
      </c>
      <c r="K838" s="2">
        <f t="shared" si="296"/>
        <v>0.5601543318133988</v>
      </c>
      <c r="L838" s="2">
        <f t="shared" si="297"/>
        <v>0</v>
      </c>
      <c r="M838" s="2">
        <f t="shared" si="298"/>
        <v>7.0150824272185996E-4</v>
      </c>
      <c r="N838" s="55">
        <v>1252</v>
      </c>
      <c r="O838" s="55">
        <v>1597</v>
      </c>
      <c r="X838" s="55">
        <v>2</v>
      </c>
      <c r="Y838" s="55">
        <v>0</v>
      </c>
      <c r="Z838" s="55"/>
      <c r="AA838" s="55"/>
      <c r="AB838" s="55"/>
      <c r="AG838" t="str">
        <f t="shared" si="301"/>
        <v>Upton</v>
      </c>
      <c r="AH838" s="9" t="s">
        <v>964</v>
      </c>
      <c r="AI838">
        <v>2</v>
      </c>
      <c r="AK838">
        <v>2</v>
      </c>
      <c r="AL838" s="95">
        <v>25</v>
      </c>
      <c r="AM838" s="97">
        <v>27</v>
      </c>
      <c r="AN838" s="97">
        <v>255</v>
      </c>
      <c r="AO838" s="100">
        <v>71480</v>
      </c>
      <c r="AP838" s="100">
        <f t="shared" si="302"/>
        <v>25027</v>
      </c>
      <c r="AQ838" t="s">
        <v>298</v>
      </c>
      <c r="AR838">
        <f t="shared" si="299"/>
        <v>2571480</v>
      </c>
      <c r="AS838" s="1">
        <v>136</v>
      </c>
      <c r="AU838" s="1"/>
      <c r="AX838" s="124"/>
    </row>
    <row r="839" spans="1:50" ht="13" hidden="1" customHeight="1" outlineLevel="1">
      <c r="A839" s="56" t="s">
        <v>435</v>
      </c>
      <c r="B839" s="9" t="s">
        <v>563</v>
      </c>
      <c r="C839" s="1">
        <f t="shared" si="292"/>
        <v>4788</v>
      </c>
      <c r="D839" s="7">
        <f>IF(N839&gt;0, RANK(N839,(N839:P839,Q839:AE839)),0)</f>
        <v>2</v>
      </c>
      <c r="E839" s="7">
        <f>IF(O839&gt;0,RANK(O839,(N839:P839,Q839:AE839)),0)</f>
        <v>1</v>
      </c>
      <c r="F839" s="7">
        <f t="shared" si="293"/>
        <v>0</v>
      </c>
      <c r="G839" s="1">
        <f t="shared" si="294"/>
        <v>468</v>
      </c>
      <c r="H839" s="2">
        <f t="shared" si="300"/>
        <v>9.7744360902255634E-2</v>
      </c>
      <c r="I839" s="8"/>
      <c r="J839" s="2">
        <f t="shared" si="295"/>
        <v>0.45029239766081869</v>
      </c>
      <c r="K839" s="2">
        <f t="shared" si="296"/>
        <v>0.54803675856307432</v>
      </c>
      <c r="L839" s="2">
        <f t="shared" si="297"/>
        <v>0</v>
      </c>
      <c r="M839" s="2">
        <f t="shared" si="298"/>
        <v>1.6708437761070449E-3</v>
      </c>
      <c r="N839" s="55">
        <v>2156</v>
      </c>
      <c r="O839" s="55">
        <v>2624</v>
      </c>
      <c r="X839" s="55">
        <v>8</v>
      </c>
      <c r="Y839" s="55">
        <v>0</v>
      </c>
      <c r="Z839" s="55"/>
      <c r="AA839" s="55"/>
      <c r="AB839" s="55"/>
      <c r="AG839" t="str">
        <f t="shared" si="301"/>
        <v>Uxbridge</v>
      </c>
      <c r="AH839" s="9" t="s">
        <v>964</v>
      </c>
      <c r="AI839">
        <v>2</v>
      </c>
      <c r="AK839">
        <v>2</v>
      </c>
      <c r="AL839" s="95">
        <v>25</v>
      </c>
      <c r="AM839" s="97">
        <v>27</v>
      </c>
      <c r="AN839" s="97">
        <v>260</v>
      </c>
      <c r="AO839" s="100">
        <v>71620</v>
      </c>
      <c r="AP839" s="100">
        <f t="shared" si="302"/>
        <v>25027</v>
      </c>
      <c r="AQ839" t="s">
        <v>298</v>
      </c>
      <c r="AR839">
        <f t="shared" si="299"/>
        <v>2571620</v>
      </c>
      <c r="AS839" s="1">
        <v>259</v>
      </c>
      <c r="AU839" s="1"/>
      <c r="AX839" s="124"/>
    </row>
    <row r="840" spans="1:50" ht="13" hidden="1" customHeight="1" outlineLevel="1">
      <c r="A840" s="56" t="s">
        <v>1744</v>
      </c>
      <c r="B840" s="9" t="s">
        <v>563</v>
      </c>
      <c r="C840" s="1">
        <f t="shared" si="292"/>
        <v>10338</v>
      </c>
      <c r="D840" s="7">
        <f>IF(N840&gt;0, RANK(N840,(N840:P840,Q840:AE840)),0)</f>
        <v>1</v>
      </c>
      <c r="E840" s="7">
        <f>IF(O840&gt;0,RANK(O840,(N840:P840,Q840:AE840)),0)</f>
        <v>2</v>
      </c>
      <c r="F840" s="7">
        <f t="shared" si="293"/>
        <v>0</v>
      </c>
      <c r="G840" s="1">
        <f t="shared" si="294"/>
        <v>1549</v>
      </c>
      <c r="H840" s="2">
        <f t="shared" si="300"/>
        <v>0.1498355581350358</v>
      </c>
      <c r="I840" s="8"/>
      <c r="J840" s="2">
        <f t="shared" si="295"/>
        <v>0.57370864770748697</v>
      </c>
      <c r="K840" s="2">
        <f t="shared" si="296"/>
        <v>0.42387308957245118</v>
      </c>
      <c r="L840" s="2">
        <f t="shared" si="297"/>
        <v>0</v>
      </c>
      <c r="M840" s="2">
        <f t="shared" si="298"/>
        <v>2.4182627200618478E-3</v>
      </c>
      <c r="N840" s="55">
        <v>5931</v>
      </c>
      <c r="O840" s="55">
        <v>4382</v>
      </c>
      <c r="X840" s="55">
        <v>25</v>
      </c>
      <c r="Y840" s="55">
        <v>0</v>
      </c>
      <c r="Z840" s="55"/>
      <c r="AA840" s="55"/>
      <c r="AB840" s="55"/>
      <c r="AG840" t="str">
        <f t="shared" si="301"/>
        <v>Wakefield</v>
      </c>
      <c r="AH840" t="s">
        <v>1563</v>
      </c>
      <c r="AI840">
        <v>6</v>
      </c>
      <c r="AK840">
        <v>2</v>
      </c>
      <c r="AL840" s="95">
        <v>25</v>
      </c>
      <c r="AM840" s="97">
        <v>17</v>
      </c>
      <c r="AN840" s="97">
        <v>230</v>
      </c>
      <c r="AO840" s="100">
        <v>72215</v>
      </c>
      <c r="AP840" s="100">
        <f t="shared" si="302"/>
        <v>25017</v>
      </c>
      <c r="AQ840" t="s">
        <v>298</v>
      </c>
      <c r="AR840">
        <f t="shared" si="299"/>
        <v>2572215</v>
      </c>
      <c r="AS840" s="1">
        <v>457</v>
      </c>
      <c r="AU840" s="1"/>
      <c r="AX840" s="124"/>
    </row>
    <row r="841" spans="1:50" ht="13" hidden="1" customHeight="1" outlineLevel="1">
      <c r="A841" s="56" t="s">
        <v>2234</v>
      </c>
      <c r="B841" s="9" t="s">
        <v>563</v>
      </c>
      <c r="C841" s="1">
        <f t="shared" si="292"/>
        <v>641</v>
      </c>
      <c r="D841" s="7">
        <f>IF(N841&gt;0, RANK(N841,(N841:P841,Q841:AE841)),0)</f>
        <v>2</v>
      </c>
      <c r="E841" s="7">
        <f>IF(O841&gt;0,RANK(O841,(N841:P841,Q841:AE841)),0)</f>
        <v>1</v>
      </c>
      <c r="F841" s="7">
        <f t="shared" si="293"/>
        <v>0</v>
      </c>
      <c r="G841" s="1">
        <f t="shared" si="294"/>
        <v>48</v>
      </c>
      <c r="H841" s="2">
        <f t="shared" si="300"/>
        <v>7.4882995319812795E-2</v>
      </c>
      <c r="I841" s="8"/>
      <c r="J841" s="2">
        <f t="shared" si="295"/>
        <v>0.46021840873634945</v>
      </c>
      <c r="K841" s="2">
        <f t="shared" si="296"/>
        <v>0.53510140405616224</v>
      </c>
      <c r="L841" s="2">
        <f t="shared" si="297"/>
        <v>0</v>
      </c>
      <c r="M841" s="2">
        <f t="shared" si="298"/>
        <v>4.6801872074883066E-3</v>
      </c>
      <c r="N841" s="55">
        <v>295</v>
      </c>
      <c r="O841" s="55">
        <v>343</v>
      </c>
      <c r="X841" s="55">
        <v>3</v>
      </c>
      <c r="Y841" s="55">
        <v>0</v>
      </c>
      <c r="Z841" s="55"/>
      <c r="AA841" s="55"/>
      <c r="AB841" s="55"/>
      <c r="AG841" t="str">
        <f t="shared" si="301"/>
        <v>Wales</v>
      </c>
      <c r="AH841" t="s">
        <v>129</v>
      </c>
      <c r="AI841">
        <v>1</v>
      </c>
      <c r="AK841">
        <v>2</v>
      </c>
      <c r="AL841" s="95">
        <v>25</v>
      </c>
      <c r="AM841" s="97">
        <v>13</v>
      </c>
      <c r="AN841" s="97">
        <v>100</v>
      </c>
      <c r="AO841" s="100">
        <v>72390</v>
      </c>
      <c r="AP841" s="100">
        <f t="shared" si="302"/>
        <v>25013</v>
      </c>
      <c r="AQ841" t="s">
        <v>298</v>
      </c>
      <c r="AR841">
        <f t="shared" si="299"/>
        <v>2572390</v>
      </c>
      <c r="AS841" s="1">
        <v>37</v>
      </c>
      <c r="AU841" s="1"/>
      <c r="AX841" s="124"/>
    </row>
    <row r="842" spans="1:50" ht="13" hidden="1" customHeight="1" outlineLevel="1">
      <c r="A842" s="56" t="s">
        <v>770</v>
      </c>
      <c r="B842" s="9" t="s">
        <v>563</v>
      </c>
      <c r="C842" s="1">
        <f t="shared" si="292"/>
        <v>10234</v>
      </c>
      <c r="D842" s="7">
        <f>IF(N842&gt;0, RANK(N842,(N842:P842,Q842:AE842)),0)</f>
        <v>2</v>
      </c>
      <c r="E842" s="7">
        <f>IF(O842&gt;0,RANK(O842,(N842:P842,Q842:AE842)),0)</f>
        <v>1</v>
      </c>
      <c r="F842" s="7">
        <f t="shared" si="293"/>
        <v>0</v>
      </c>
      <c r="G842" s="1">
        <f t="shared" si="294"/>
        <v>124</v>
      </c>
      <c r="H842" s="2">
        <f t="shared" si="300"/>
        <v>1.2116474496775454E-2</v>
      </c>
      <c r="I842" s="8"/>
      <c r="J842" s="2">
        <f t="shared" si="295"/>
        <v>0.49325776822356848</v>
      </c>
      <c r="K842" s="2">
        <f t="shared" si="296"/>
        <v>0.50537424272034392</v>
      </c>
      <c r="L842" s="2">
        <f t="shared" si="297"/>
        <v>0</v>
      </c>
      <c r="M842" s="2">
        <f t="shared" si="298"/>
        <v>1.3679890560875929E-3</v>
      </c>
      <c r="N842" s="55">
        <v>5048</v>
      </c>
      <c r="O842" s="55">
        <v>5172</v>
      </c>
      <c r="X842" s="55">
        <v>14</v>
      </c>
      <c r="Y842" s="55">
        <v>0</v>
      </c>
      <c r="Z842" s="55"/>
      <c r="AA842" s="55"/>
      <c r="AB842" s="55"/>
      <c r="AG842" t="str">
        <f t="shared" si="301"/>
        <v>Walpole</v>
      </c>
      <c r="AH842" t="s">
        <v>2318</v>
      </c>
      <c r="AI842">
        <v>8</v>
      </c>
      <c r="AK842">
        <v>2</v>
      </c>
      <c r="AL842" s="95">
        <v>25</v>
      </c>
      <c r="AM842" s="97">
        <v>21</v>
      </c>
      <c r="AN842" s="97">
        <v>120</v>
      </c>
      <c r="AO842" s="100">
        <v>72495</v>
      </c>
      <c r="AP842" s="100">
        <f t="shared" si="302"/>
        <v>25021</v>
      </c>
      <c r="AQ842" t="s">
        <v>298</v>
      </c>
      <c r="AR842">
        <f t="shared" si="299"/>
        <v>2572495</v>
      </c>
      <c r="AS842" s="1">
        <v>538</v>
      </c>
      <c r="AU842" s="1"/>
      <c r="AX842" s="124"/>
    </row>
    <row r="843" spans="1:50" ht="13" hidden="1" customHeight="1" outlineLevel="1">
      <c r="A843" s="56" t="s">
        <v>425</v>
      </c>
      <c r="B843" s="9" t="s">
        <v>563</v>
      </c>
      <c r="C843" s="1">
        <f t="shared" si="292"/>
        <v>16031</v>
      </c>
      <c r="D843" s="7">
        <f>IF(N843&gt;0, RANK(N843,(N843:P843,Q843:AE843)),0)</f>
        <v>1</v>
      </c>
      <c r="E843" s="7">
        <f>IF(O843&gt;0,RANK(O843,(N843:P843,Q843:AE843)),0)</f>
        <v>2</v>
      </c>
      <c r="F843" s="7">
        <f t="shared" si="293"/>
        <v>0</v>
      </c>
      <c r="G843" s="1">
        <f t="shared" si="294"/>
        <v>5706</v>
      </c>
      <c r="H843" s="2">
        <f t="shared" si="300"/>
        <v>0.35593537521052959</v>
      </c>
      <c r="I843" s="8"/>
      <c r="J843" s="2">
        <f t="shared" si="295"/>
        <v>0.67743746491173351</v>
      </c>
      <c r="K843" s="2">
        <f t="shared" si="296"/>
        <v>0.32150208970120392</v>
      </c>
      <c r="L843" s="2">
        <f t="shared" si="297"/>
        <v>0</v>
      </c>
      <c r="M843" s="2">
        <f t="shared" si="298"/>
        <v>1.0604453870625696E-3</v>
      </c>
      <c r="N843" s="55">
        <v>10860</v>
      </c>
      <c r="O843" s="55">
        <v>5154</v>
      </c>
      <c r="X843" s="55">
        <v>17</v>
      </c>
      <c r="Y843" s="55">
        <v>0</v>
      </c>
      <c r="Z843" s="55"/>
      <c r="AA843" s="55"/>
      <c r="AB843" s="55"/>
      <c r="AG843" t="str">
        <f t="shared" si="301"/>
        <v>Waltham</v>
      </c>
      <c r="AH843" t="s">
        <v>1563</v>
      </c>
      <c r="AI843">
        <v>5</v>
      </c>
      <c r="AK843">
        <v>2</v>
      </c>
      <c r="AL843" s="95">
        <v>25</v>
      </c>
      <c r="AM843" s="97">
        <v>17</v>
      </c>
      <c r="AN843" s="97">
        <v>235</v>
      </c>
      <c r="AO843" s="100">
        <v>72600</v>
      </c>
      <c r="AP843" s="100">
        <f t="shared" si="302"/>
        <v>25017</v>
      </c>
      <c r="AQ843" t="s">
        <v>1943</v>
      </c>
      <c r="AR843">
        <f t="shared" si="299"/>
        <v>2572600</v>
      </c>
      <c r="AS843" s="1">
        <v>740</v>
      </c>
      <c r="AU843" s="1"/>
      <c r="AX843" s="124"/>
    </row>
    <row r="844" spans="1:50" ht="13" hidden="1" customHeight="1" outlineLevel="1">
      <c r="A844" s="56" t="s">
        <v>1317</v>
      </c>
      <c r="B844" s="9" t="s">
        <v>563</v>
      </c>
      <c r="C844" s="1">
        <f t="shared" si="292"/>
        <v>2887</v>
      </c>
      <c r="D844" s="7">
        <f>IF(N844&gt;0, RANK(N844,(N844:P844,Q844:AE844)),0)</f>
        <v>1</v>
      </c>
      <c r="E844" s="7">
        <f>IF(O844&gt;0,RANK(O844,(N844:P844,Q844:AE844)),0)</f>
        <v>2</v>
      </c>
      <c r="F844" s="7">
        <f t="shared" si="293"/>
        <v>0</v>
      </c>
      <c r="G844" s="1">
        <f t="shared" si="294"/>
        <v>280</v>
      </c>
      <c r="H844" s="2">
        <f t="shared" si="300"/>
        <v>9.6986491167301694E-2</v>
      </c>
      <c r="I844" s="8"/>
      <c r="J844" s="2">
        <f t="shared" si="295"/>
        <v>0.54832005542085205</v>
      </c>
      <c r="K844" s="2">
        <f t="shared" si="296"/>
        <v>0.45133356425355042</v>
      </c>
      <c r="L844" s="2">
        <f t="shared" si="297"/>
        <v>0</v>
      </c>
      <c r="M844" s="2">
        <f t="shared" si="298"/>
        <v>3.463803255975284E-4</v>
      </c>
      <c r="N844" s="55">
        <v>1583</v>
      </c>
      <c r="O844" s="55">
        <v>1303</v>
      </c>
      <c r="X844" s="55">
        <v>1</v>
      </c>
      <c r="Y844" s="55">
        <v>0</v>
      </c>
      <c r="Z844" s="55"/>
      <c r="AA844" s="55"/>
      <c r="AB844" s="55"/>
      <c r="AG844" t="str">
        <f t="shared" si="301"/>
        <v>Ware</v>
      </c>
      <c r="AH844" t="s">
        <v>1997</v>
      </c>
      <c r="AI844">
        <v>2</v>
      </c>
      <c r="AK844">
        <v>2</v>
      </c>
      <c r="AL844" s="95">
        <v>25</v>
      </c>
      <c r="AM844" s="97">
        <v>15</v>
      </c>
      <c r="AN844" s="97">
        <v>85</v>
      </c>
      <c r="AO844" s="100">
        <v>72880</v>
      </c>
      <c r="AP844" s="100">
        <f t="shared" si="302"/>
        <v>25015</v>
      </c>
      <c r="AQ844" t="s">
        <v>298</v>
      </c>
      <c r="AR844">
        <f t="shared" si="299"/>
        <v>2572880</v>
      </c>
      <c r="AS844" s="1">
        <v>158</v>
      </c>
      <c r="AU844" s="1"/>
      <c r="AX844" s="124"/>
    </row>
    <row r="845" spans="1:50" ht="13" hidden="1" customHeight="1" outlineLevel="1">
      <c r="A845" s="56" t="s">
        <v>1533</v>
      </c>
      <c r="B845" s="9" t="s">
        <v>563</v>
      </c>
      <c r="C845" s="1">
        <f t="shared" si="292"/>
        <v>6977</v>
      </c>
      <c r="D845" s="7">
        <f>IF(N845&gt;0, RANK(N845,(N845:P845,Q845:AE845)),0)</f>
        <v>1</v>
      </c>
      <c r="E845" s="7">
        <f>IF(O845&gt;0,RANK(O845,(N845:P845,Q845:AE845)),0)</f>
        <v>2</v>
      </c>
      <c r="F845" s="7">
        <f t="shared" si="293"/>
        <v>0</v>
      </c>
      <c r="G845" s="1">
        <f t="shared" si="294"/>
        <v>516</v>
      </c>
      <c r="H845" s="2">
        <f t="shared" si="300"/>
        <v>7.3957288232764803E-2</v>
      </c>
      <c r="I845" s="8"/>
      <c r="J845" s="2">
        <f t="shared" si="295"/>
        <v>0.53604701160957435</v>
      </c>
      <c r="K845" s="2">
        <f t="shared" si="296"/>
        <v>0.46208972337680954</v>
      </c>
      <c r="L845" s="2">
        <f t="shared" si="297"/>
        <v>0</v>
      </c>
      <c r="M845" s="2">
        <f t="shared" si="298"/>
        <v>1.8632650136161111E-3</v>
      </c>
      <c r="N845" s="55">
        <v>3740</v>
      </c>
      <c r="O845" s="55">
        <v>3224</v>
      </c>
      <c r="X845" s="55">
        <v>13</v>
      </c>
      <c r="Y845" s="55">
        <v>0</v>
      </c>
      <c r="Z845" s="55"/>
      <c r="AA845" s="55"/>
      <c r="AB845" s="55"/>
      <c r="AG845" t="str">
        <f t="shared" si="301"/>
        <v>Wareham</v>
      </c>
      <c r="AH845" t="s">
        <v>534</v>
      </c>
      <c r="AI845">
        <v>9</v>
      </c>
      <c r="AK845">
        <v>2</v>
      </c>
      <c r="AL845" s="95">
        <v>25</v>
      </c>
      <c r="AM845" s="97">
        <v>23</v>
      </c>
      <c r="AN845" s="97">
        <v>125</v>
      </c>
      <c r="AO845" s="100">
        <v>72985</v>
      </c>
      <c r="AP845" s="100">
        <f t="shared" si="302"/>
        <v>25023</v>
      </c>
      <c r="AQ845" t="s">
        <v>298</v>
      </c>
      <c r="AR845">
        <f t="shared" si="299"/>
        <v>2572985</v>
      </c>
      <c r="AS845" s="1">
        <v>213</v>
      </c>
      <c r="AU845" s="1"/>
      <c r="AX845" s="124"/>
    </row>
    <row r="846" spans="1:50" ht="13" hidden="1" customHeight="1" outlineLevel="1">
      <c r="A846" s="56" t="s">
        <v>1682</v>
      </c>
      <c r="B846" s="9" t="s">
        <v>563</v>
      </c>
      <c r="C846" s="1">
        <f t="shared" si="292"/>
        <v>1526</v>
      </c>
      <c r="D846" s="7">
        <f>IF(N846&gt;0, RANK(N846,(N846:P846,Q846:AE846)),0)</f>
        <v>1</v>
      </c>
      <c r="E846" s="7">
        <f>IF(O846&gt;0,RANK(O846,(N846:P846,Q846:AE846)),0)</f>
        <v>2</v>
      </c>
      <c r="F846" s="7">
        <f t="shared" si="293"/>
        <v>0</v>
      </c>
      <c r="G846" s="1">
        <f t="shared" si="294"/>
        <v>5</v>
      </c>
      <c r="H846" s="2">
        <f t="shared" si="300"/>
        <v>3.27653997378768E-3</v>
      </c>
      <c r="I846" s="8"/>
      <c r="J846" s="2">
        <f t="shared" si="295"/>
        <v>0.5013106159895151</v>
      </c>
      <c r="K846" s="2">
        <f t="shared" si="296"/>
        <v>0.49803407601572741</v>
      </c>
      <c r="L846" s="2">
        <f t="shared" si="297"/>
        <v>0</v>
      </c>
      <c r="M846" s="2">
        <f t="shared" si="298"/>
        <v>6.5530799475749246E-4</v>
      </c>
      <c r="N846" s="55">
        <v>765</v>
      </c>
      <c r="O846" s="55">
        <v>760</v>
      </c>
      <c r="X846" s="55">
        <v>1</v>
      </c>
      <c r="Y846" s="55">
        <v>0</v>
      </c>
      <c r="Z846" s="55"/>
      <c r="AA846" s="55"/>
      <c r="AB846" s="55"/>
      <c r="AG846" t="str">
        <f t="shared" si="301"/>
        <v>Warren</v>
      </c>
      <c r="AH846" s="9" t="s">
        <v>964</v>
      </c>
      <c r="AI846">
        <v>1</v>
      </c>
      <c r="AK846">
        <v>2</v>
      </c>
      <c r="AL846" s="95">
        <v>25</v>
      </c>
      <c r="AM846" s="97">
        <v>27</v>
      </c>
      <c r="AN846" s="97">
        <v>265</v>
      </c>
      <c r="AO846" s="100">
        <v>73090</v>
      </c>
      <c r="AP846" s="100">
        <f t="shared" si="302"/>
        <v>25027</v>
      </c>
      <c r="AQ846" t="s">
        <v>298</v>
      </c>
      <c r="AR846">
        <f t="shared" si="299"/>
        <v>2573090</v>
      </c>
      <c r="AS846" s="1">
        <v>79</v>
      </c>
      <c r="AU846" s="1"/>
      <c r="AX846" s="124"/>
    </row>
    <row r="847" spans="1:50" ht="13" hidden="1" customHeight="1" outlineLevel="1">
      <c r="A847" s="56" t="s">
        <v>810</v>
      </c>
      <c r="B847" s="9" t="s">
        <v>563</v>
      </c>
      <c r="C847" s="1">
        <f t="shared" si="292"/>
        <v>345</v>
      </c>
      <c r="D847" s="7">
        <f>IF(N847&gt;0, RANK(N847,(N847:P847,Q847:AE847)),0)</f>
        <v>1</v>
      </c>
      <c r="E847" s="7">
        <f>IF(O847&gt;0,RANK(O847,(N847:P847,Q847:AE847)),0)</f>
        <v>2</v>
      </c>
      <c r="F847" s="7">
        <f t="shared" si="293"/>
        <v>0</v>
      </c>
      <c r="G847" s="1">
        <f t="shared" si="294"/>
        <v>153</v>
      </c>
      <c r="H847" s="2">
        <f t="shared" si="300"/>
        <v>0.44347826086956521</v>
      </c>
      <c r="I847" s="8"/>
      <c r="J847" s="2">
        <f t="shared" si="295"/>
        <v>0.72173913043478266</v>
      </c>
      <c r="K847" s="2">
        <f t="shared" si="296"/>
        <v>0.27826086956521739</v>
      </c>
      <c r="L847" s="2">
        <f t="shared" si="297"/>
        <v>0</v>
      </c>
      <c r="M847" s="2">
        <f t="shared" si="298"/>
        <v>-5.5511151231257827E-17</v>
      </c>
      <c r="N847" s="55">
        <v>249</v>
      </c>
      <c r="O847" s="55">
        <v>96</v>
      </c>
      <c r="X847" s="55">
        <v>0</v>
      </c>
      <c r="Y847" s="55">
        <v>0</v>
      </c>
      <c r="Z847" s="55"/>
      <c r="AA847" s="55"/>
      <c r="AB847" s="55"/>
      <c r="AG847" t="str">
        <f t="shared" si="301"/>
        <v>Warwick</v>
      </c>
      <c r="AH847" t="s">
        <v>2389</v>
      </c>
      <c r="AI847">
        <v>2</v>
      </c>
      <c r="AK847">
        <v>2</v>
      </c>
      <c r="AL847" s="95">
        <v>25</v>
      </c>
      <c r="AM847" s="97">
        <v>11</v>
      </c>
      <c r="AN847" s="97">
        <v>120</v>
      </c>
      <c r="AO847" s="100">
        <v>73265</v>
      </c>
      <c r="AP847" s="100">
        <f t="shared" si="302"/>
        <v>25011</v>
      </c>
      <c r="AQ847" t="s">
        <v>298</v>
      </c>
      <c r="AR847">
        <f t="shared" si="299"/>
        <v>2573265</v>
      </c>
      <c r="AS847" s="1">
        <v>14</v>
      </c>
      <c r="AU847" s="1"/>
      <c r="AX847" s="124"/>
    </row>
    <row r="848" spans="1:50" ht="13" hidden="1" customHeight="1" outlineLevel="1">
      <c r="A848" s="56" t="s">
        <v>1864</v>
      </c>
      <c r="B848" s="9" t="s">
        <v>563</v>
      </c>
      <c r="C848" s="1">
        <f t="shared" si="292"/>
        <v>238</v>
      </c>
      <c r="D848" s="7">
        <f>IF(N848&gt;0, RANK(N848,(N848:P848,Q848:AE848)),0)</f>
        <v>1</v>
      </c>
      <c r="E848" s="7">
        <f>IF(O848&gt;0,RANK(O848,(N848:P848,Q848:AE848)),0)</f>
        <v>2</v>
      </c>
      <c r="F848" s="7">
        <f t="shared" si="293"/>
        <v>0</v>
      </c>
      <c r="G848" s="1">
        <f t="shared" si="294"/>
        <v>108</v>
      </c>
      <c r="H848" s="2">
        <f t="shared" si="300"/>
        <v>0.45378151260504201</v>
      </c>
      <c r="I848" s="8"/>
      <c r="J848" s="2">
        <f t="shared" si="295"/>
        <v>0.72689075630252098</v>
      </c>
      <c r="K848" s="2">
        <f t="shared" si="296"/>
        <v>0.27310924369747897</v>
      </c>
      <c r="L848" s="2">
        <f t="shared" si="297"/>
        <v>0</v>
      </c>
      <c r="M848" s="2">
        <f t="shared" si="298"/>
        <v>5.5511151231257827E-17</v>
      </c>
      <c r="N848" s="55">
        <v>173</v>
      </c>
      <c r="O848" s="55">
        <v>65</v>
      </c>
      <c r="X848" s="55">
        <v>0</v>
      </c>
      <c r="Y848" s="55">
        <v>0</v>
      </c>
      <c r="Z848" s="55"/>
      <c r="AA848" s="55"/>
      <c r="AB848" s="55"/>
      <c r="AG848" t="str">
        <f t="shared" si="301"/>
        <v>Washington</v>
      </c>
      <c r="AH848" t="s">
        <v>1320</v>
      </c>
      <c r="AI848">
        <v>1</v>
      </c>
      <c r="AK848">
        <v>2</v>
      </c>
      <c r="AL848" s="95">
        <v>25</v>
      </c>
      <c r="AM848" s="97">
        <v>3</v>
      </c>
      <c r="AN848" s="97">
        <v>145</v>
      </c>
      <c r="AO848" s="100">
        <v>73335</v>
      </c>
      <c r="AP848" s="100">
        <f t="shared" si="302"/>
        <v>25003</v>
      </c>
      <c r="AQ848" t="s">
        <v>298</v>
      </c>
      <c r="AR848">
        <f t="shared" si="299"/>
        <v>2573335</v>
      </c>
      <c r="AS848" s="1">
        <v>7</v>
      </c>
      <c r="AU848" s="1"/>
      <c r="AX848" s="124"/>
    </row>
    <row r="849" spans="1:50" ht="13" hidden="1" customHeight="1" outlineLevel="1">
      <c r="A849" s="56" t="s">
        <v>1031</v>
      </c>
      <c r="B849" s="9" t="s">
        <v>563</v>
      </c>
      <c r="C849" s="1">
        <f t="shared" si="292"/>
        <v>11339</v>
      </c>
      <c r="D849" s="7">
        <f>IF(N849&gt;0, RANK(N849,(N849:P849,Q849:AE849)),0)</f>
        <v>1</v>
      </c>
      <c r="E849" s="7">
        <f>IF(O849&gt;0,RANK(O849,(N849:P849,Q849:AE849)),0)</f>
        <v>2</v>
      </c>
      <c r="F849" s="7">
        <f t="shared" si="293"/>
        <v>0</v>
      </c>
      <c r="G849" s="1">
        <f t="shared" si="294"/>
        <v>5693</v>
      </c>
      <c r="H849" s="2">
        <f t="shared" si="300"/>
        <v>0.5020724931651821</v>
      </c>
      <c r="I849" s="8"/>
      <c r="J849" s="2">
        <f t="shared" si="295"/>
        <v>0.74988976100185201</v>
      </c>
      <c r="K849" s="2">
        <f t="shared" si="296"/>
        <v>0.24781726783666991</v>
      </c>
      <c r="L849" s="2">
        <f t="shared" si="297"/>
        <v>0</v>
      </c>
      <c r="M849" s="2">
        <f t="shared" si="298"/>
        <v>2.2929711614780857E-3</v>
      </c>
      <c r="N849" s="55">
        <v>8503</v>
      </c>
      <c r="O849" s="55">
        <v>2810</v>
      </c>
      <c r="X849" s="55">
        <v>26</v>
      </c>
      <c r="Y849" s="55">
        <v>0</v>
      </c>
      <c r="Z849" s="55"/>
      <c r="AA849" s="55"/>
      <c r="AB849" s="55"/>
      <c r="AG849" t="str">
        <f t="shared" si="301"/>
        <v>Watertown</v>
      </c>
      <c r="AH849" t="s">
        <v>1563</v>
      </c>
      <c r="AI849">
        <v>5</v>
      </c>
      <c r="AK849">
        <v>2</v>
      </c>
      <c r="AL849" s="95">
        <v>25</v>
      </c>
      <c r="AM849" s="97">
        <v>17</v>
      </c>
      <c r="AN849" s="97">
        <v>240</v>
      </c>
      <c r="AO849" s="100">
        <v>73440</v>
      </c>
      <c r="AP849" s="100">
        <f t="shared" si="302"/>
        <v>25017</v>
      </c>
      <c r="AQ849" t="s">
        <v>1943</v>
      </c>
      <c r="AR849">
        <f t="shared" si="299"/>
        <v>2573440</v>
      </c>
      <c r="AS849" s="1">
        <v>379</v>
      </c>
      <c r="AU849" s="1"/>
      <c r="AX849" s="124"/>
    </row>
    <row r="850" spans="1:50" ht="13" hidden="1" customHeight="1" outlineLevel="1">
      <c r="A850" s="56" t="s">
        <v>975</v>
      </c>
      <c r="B850" s="9" t="s">
        <v>563</v>
      </c>
      <c r="C850" s="1">
        <f t="shared" si="292"/>
        <v>5703</v>
      </c>
      <c r="D850" s="7">
        <f>IF(N850&gt;0, RANK(N850,(N850:P850,Q850:AE850)),0)</f>
        <v>1</v>
      </c>
      <c r="E850" s="7">
        <f>IF(O850&gt;0,RANK(O850,(N850:P850,Q850:AE850)),0)</f>
        <v>2</v>
      </c>
      <c r="F850" s="7">
        <f t="shared" si="293"/>
        <v>0</v>
      </c>
      <c r="G850" s="1">
        <f t="shared" si="294"/>
        <v>1614</v>
      </c>
      <c r="H850" s="2">
        <f t="shared" si="300"/>
        <v>0.28300894266175697</v>
      </c>
      <c r="I850" s="8"/>
      <c r="J850" s="2">
        <f t="shared" si="295"/>
        <v>0.64124145186743819</v>
      </c>
      <c r="K850" s="2">
        <f t="shared" si="296"/>
        <v>0.35823250920568123</v>
      </c>
      <c r="L850" s="2">
        <f t="shared" si="297"/>
        <v>0</v>
      </c>
      <c r="M850" s="2">
        <f t="shared" si="298"/>
        <v>5.2603892688057874E-4</v>
      </c>
      <c r="N850" s="55">
        <v>3657</v>
      </c>
      <c r="O850" s="55">
        <v>2043</v>
      </c>
      <c r="X850" s="55">
        <v>3</v>
      </c>
      <c r="Y850" s="55">
        <v>0</v>
      </c>
      <c r="Z850" s="55"/>
      <c r="AA850" s="55"/>
      <c r="AB850" s="55"/>
      <c r="AG850" t="str">
        <f t="shared" si="301"/>
        <v>Wayland</v>
      </c>
      <c r="AH850" t="s">
        <v>1563</v>
      </c>
      <c r="AI850">
        <v>5</v>
      </c>
      <c r="AK850">
        <v>2</v>
      </c>
      <c r="AL850" s="95">
        <v>25</v>
      </c>
      <c r="AM850" s="97">
        <v>17</v>
      </c>
      <c r="AN850" s="97">
        <v>245</v>
      </c>
      <c r="AO850" s="100">
        <v>73790</v>
      </c>
      <c r="AP850" s="100">
        <f t="shared" si="302"/>
        <v>25017</v>
      </c>
      <c r="AQ850" t="s">
        <v>298</v>
      </c>
      <c r="AR850">
        <f t="shared" si="299"/>
        <v>2573790</v>
      </c>
      <c r="AS850" s="1">
        <v>198</v>
      </c>
      <c r="AU850" s="1"/>
      <c r="AX850" s="124"/>
    </row>
    <row r="851" spans="1:50" ht="13" hidden="1" customHeight="1" outlineLevel="1">
      <c r="A851" s="56" t="s">
        <v>2446</v>
      </c>
      <c r="B851" s="9" t="s">
        <v>563</v>
      </c>
      <c r="C851" s="1">
        <f t="shared" si="292"/>
        <v>4249</v>
      </c>
      <c r="D851" s="7">
        <f>IF(N851&gt;0, RANK(N851,(N851:P851,Q851:AE851)),0)</f>
        <v>1</v>
      </c>
      <c r="E851" s="7">
        <f>IF(O851&gt;0,RANK(O851,(N851:P851,Q851:AE851)),0)</f>
        <v>2</v>
      </c>
      <c r="F851" s="7">
        <f t="shared" si="293"/>
        <v>0</v>
      </c>
      <c r="G851" s="1">
        <f t="shared" si="294"/>
        <v>152</v>
      </c>
      <c r="H851" s="2">
        <f t="shared" si="300"/>
        <v>3.5773123087785359E-2</v>
      </c>
      <c r="I851" s="8"/>
      <c r="J851" s="2">
        <f t="shared" si="295"/>
        <v>0.51753353730289475</v>
      </c>
      <c r="K851" s="2">
        <f t="shared" si="296"/>
        <v>0.48176041421510946</v>
      </c>
      <c r="L851" s="2">
        <f t="shared" si="297"/>
        <v>0</v>
      </c>
      <c r="M851" s="2">
        <f t="shared" si="298"/>
        <v>7.0604848199579129E-4</v>
      </c>
      <c r="N851" s="55">
        <v>2199</v>
      </c>
      <c r="O851" s="55">
        <v>2047</v>
      </c>
      <c r="X851" s="55">
        <v>3</v>
      </c>
      <c r="Y851" s="55">
        <v>0</v>
      </c>
      <c r="Z851" s="55"/>
      <c r="AA851" s="55"/>
      <c r="AB851" s="55"/>
      <c r="AG851" t="str">
        <f t="shared" si="301"/>
        <v>Webster</v>
      </c>
      <c r="AH851" s="9" t="s">
        <v>964</v>
      </c>
      <c r="AI851">
        <v>2</v>
      </c>
      <c r="AK851">
        <v>2</v>
      </c>
      <c r="AL851" s="95">
        <v>25</v>
      </c>
      <c r="AM851" s="97">
        <v>27</v>
      </c>
      <c r="AN851" s="97">
        <v>270</v>
      </c>
      <c r="AO851" s="100">
        <v>73895</v>
      </c>
      <c r="AP851" s="100">
        <f t="shared" si="302"/>
        <v>25027</v>
      </c>
      <c r="AQ851" t="s">
        <v>298</v>
      </c>
      <c r="AR851">
        <f t="shared" si="299"/>
        <v>2573895</v>
      </c>
      <c r="AS851" s="1">
        <v>216</v>
      </c>
      <c r="AU851" s="1"/>
      <c r="AX851" s="124"/>
    </row>
    <row r="852" spans="1:50" ht="13" hidden="1" customHeight="1" outlineLevel="1">
      <c r="A852" s="56" t="s">
        <v>976</v>
      </c>
      <c r="B852" s="9" t="s">
        <v>563</v>
      </c>
      <c r="C852" s="1">
        <f t="shared" si="292"/>
        <v>10736</v>
      </c>
      <c r="D852" s="7">
        <f>IF(N852&gt;0, RANK(N852,(N852:P852,Q852:AE852)),0)</f>
        <v>1</v>
      </c>
      <c r="E852" s="7">
        <f>IF(O852&gt;0,RANK(O852,(N852:P852,Q852:AE852)),0)</f>
        <v>2</v>
      </c>
      <c r="F852" s="7">
        <f t="shared" si="293"/>
        <v>0</v>
      </c>
      <c r="G852" s="1">
        <f t="shared" si="294"/>
        <v>1744</v>
      </c>
      <c r="H852" s="2">
        <f t="shared" si="300"/>
        <v>0.16244411326378538</v>
      </c>
      <c r="I852" s="8"/>
      <c r="J852" s="2">
        <f t="shared" si="295"/>
        <v>0.58122205663189275</v>
      </c>
      <c r="K852" s="2">
        <f t="shared" si="296"/>
        <v>0.41877794336810731</v>
      </c>
      <c r="L852" s="2">
        <f t="shared" si="297"/>
        <v>0</v>
      </c>
      <c r="M852" s="2">
        <f t="shared" si="298"/>
        <v>-5.5511151231257827E-17</v>
      </c>
      <c r="N852" s="55">
        <v>6240</v>
      </c>
      <c r="O852" s="55">
        <v>4496</v>
      </c>
      <c r="X852" s="55">
        <v>0</v>
      </c>
      <c r="Y852" s="55">
        <v>0</v>
      </c>
      <c r="Z852" s="55"/>
      <c r="AA852" s="55"/>
      <c r="AB852" s="55"/>
      <c r="AG852" t="str">
        <f t="shared" si="301"/>
        <v>Wellesley</v>
      </c>
      <c r="AH852" t="s">
        <v>2318</v>
      </c>
      <c r="AI852">
        <v>4</v>
      </c>
      <c r="AK852">
        <v>2</v>
      </c>
      <c r="AL852" s="95">
        <v>25</v>
      </c>
      <c r="AM852" s="97">
        <v>21</v>
      </c>
      <c r="AN852" s="97">
        <v>125</v>
      </c>
      <c r="AO852" s="100">
        <v>74175</v>
      </c>
      <c r="AP852" s="100">
        <f t="shared" si="302"/>
        <v>25021</v>
      </c>
      <c r="AQ852" t="s">
        <v>298</v>
      </c>
      <c r="AR852">
        <f t="shared" si="299"/>
        <v>2574175</v>
      </c>
      <c r="AS852" s="1">
        <v>495</v>
      </c>
      <c r="AU852" s="1"/>
      <c r="AX852" s="124"/>
    </row>
    <row r="853" spans="1:50" ht="13" hidden="1" customHeight="1" outlineLevel="1">
      <c r="A853" s="56" t="s">
        <v>230</v>
      </c>
      <c r="B853" s="9" t="s">
        <v>563</v>
      </c>
      <c r="C853" s="1">
        <f t="shared" si="292"/>
        <v>1641</v>
      </c>
      <c r="D853" s="7">
        <f>IF(N853&gt;0, RANK(N853,(N853:P853,Q853:AE853)),0)</f>
        <v>1</v>
      </c>
      <c r="E853" s="7">
        <f>IF(O853&gt;0,RANK(O853,(N853:P853,Q853:AE853)),0)</f>
        <v>2</v>
      </c>
      <c r="F853" s="7">
        <f t="shared" si="293"/>
        <v>0</v>
      </c>
      <c r="G853" s="1">
        <f t="shared" si="294"/>
        <v>705</v>
      </c>
      <c r="H853" s="2">
        <f t="shared" si="300"/>
        <v>0.42961608775137111</v>
      </c>
      <c r="I853" s="8"/>
      <c r="J853" s="2">
        <f t="shared" si="295"/>
        <v>0.71480804387568553</v>
      </c>
      <c r="K853" s="2">
        <f t="shared" si="296"/>
        <v>0.28519195612431442</v>
      </c>
      <c r="L853" s="2">
        <f t="shared" si="297"/>
        <v>0</v>
      </c>
      <c r="M853" s="2">
        <f t="shared" si="298"/>
        <v>5.5511151231257827E-17</v>
      </c>
      <c r="N853" s="55">
        <v>1173</v>
      </c>
      <c r="O853" s="55">
        <v>468</v>
      </c>
      <c r="X853" s="55">
        <v>0</v>
      </c>
      <c r="Y853" s="55">
        <v>0</v>
      </c>
      <c r="Z853" s="55"/>
      <c r="AA853" s="55"/>
      <c r="AB853" s="55"/>
      <c r="AG853" t="str">
        <f t="shared" si="301"/>
        <v>Wellfleet</v>
      </c>
      <c r="AH853" t="s">
        <v>42</v>
      </c>
      <c r="AI853">
        <v>9</v>
      </c>
      <c r="AK853">
        <v>2</v>
      </c>
      <c r="AL853" s="95">
        <v>25</v>
      </c>
      <c r="AM853" s="97">
        <v>1</v>
      </c>
      <c r="AN853" s="97">
        <v>70</v>
      </c>
      <c r="AO853" s="100">
        <v>74385</v>
      </c>
      <c r="AP853" s="100">
        <f t="shared" si="302"/>
        <v>25001</v>
      </c>
      <c r="AQ853" t="s">
        <v>298</v>
      </c>
      <c r="AR853">
        <f t="shared" si="299"/>
        <v>2574385</v>
      </c>
      <c r="AS853" s="1">
        <v>45</v>
      </c>
      <c r="AU853" s="1"/>
      <c r="AX853" s="124"/>
    </row>
    <row r="854" spans="1:50" ht="13" hidden="1" customHeight="1" outlineLevel="1">
      <c r="A854" s="56" t="s">
        <v>1125</v>
      </c>
      <c r="B854" s="9" t="s">
        <v>563</v>
      </c>
      <c r="C854" s="1">
        <f t="shared" si="292"/>
        <v>398</v>
      </c>
      <c r="D854" s="7">
        <f>IF(N854&gt;0, RANK(N854,(N854:P854,Q854:AE854)),0)</f>
        <v>1</v>
      </c>
      <c r="E854" s="7">
        <f>IF(O854&gt;0,RANK(O854,(N854:P854,Q854:AE854)),0)</f>
        <v>2</v>
      </c>
      <c r="F854" s="7">
        <f t="shared" si="293"/>
        <v>0</v>
      </c>
      <c r="G854" s="1">
        <f t="shared" si="294"/>
        <v>280</v>
      </c>
      <c r="H854" s="2">
        <f t="shared" si="300"/>
        <v>0.70351758793969854</v>
      </c>
      <c r="I854" s="8"/>
      <c r="J854" s="2">
        <f t="shared" si="295"/>
        <v>0.85175879396984921</v>
      </c>
      <c r="K854" s="2">
        <f t="shared" si="296"/>
        <v>0.14824120603015076</v>
      </c>
      <c r="L854" s="2">
        <f t="shared" si="297"/>
        <v>0</v>
      </c>
      <c r="M854" s="2">
        <f t="shared" si="298"/>
        <v>2.7755575615628914E-17</v>
      </c>
      <c r="N854" s="55">
        <v>339</v>
      </c>
      <c r="O854" s="55">
        <v>59</v>
      </c>
      <c r="X854" s="55">
        <v>0</v>
      </c>
      <c r="Y854" s="55">
        <v>0</v>
      </c>
      <c r="Z854" s="55"/>
      <c r="AA854" s="55"/>
      <c r="AB854" s="55"/>
      <c r="AG854" t="str">
        <f t="shared" si="301"/>
        <v>Wendell</v>
      </c>
      <c r="AH854" t="s">
        <v>2389</v>
      </c>
      <c r="AI854">
        <v>2</v>
      </c>
      <c r="AK854">
        <v>2</v>
      </c>
      <c r="AL854" s="95">
        <v>25</v>
      </c>
      <c r="AM854" s="97">
        <v>11</v>
      </c>
      <c r="AN854" s="97">
        <v>125</v>
      </c>
      <c r="AO854" s="100">
        <v>74525</v>
      </c>
      <c r="AP854" s="100">
        <f t="shared" si="302"/>
        <v>25011</v>
      </c>
      <c r="AQ854" t="s">
        <v>298</v>
      </c>
      <c r="AR854">
        <f t="shared" si="299"/>
        <v>2574525</v>
      </c>
      <c r="AS854" s="1">
        <v>21</v>
      </c>
      <c r="AU854" s="1"/>
      <c r="AX854" s="124"/>
    </row>
    <row r="855" spans="1:50" ht="13" hidden="1" customHeight="1" outlineLevel="1">
      <c r="A855" s="56" t="s">
        <v>1120</v>
      </c>
      <c r="B855" s="9" t="s">
        <v>563</v>
      </c>
      <c r="C855" s="1">
        <f t="shared" si="292"/>
        <v>1652</v>
      </c>
      <c r="D855" s="7">
        <f>IF(N855&gt;0, RANK(N855,(N855:P855,Q855:AE855)),0)</f>
        <v>2</v>
      </c>
      <c r="E855" s="7">
        <f>IF(O855&gt;0,RANK(O855,(N855:P855,Q855:AE855)),0)</f>
        <v>1</v>
      </c>
      <c r="F855" s="7">
        <f t="shared" si="293"/>
        <v>0</v>
      </c>
      <c r="G855" s="1">
        <f t="shared" si="294"/>
        <v>65</v>
      </c>
      <c r="H855" s="2">
        <f t="shared" si="300"/>
        <v>3.9346246973365619E-2</v>
      </c>
      <c r="I855" s="8"/>
      <c r="J855" s="2">
        <f t="shared" si="295"/>
        <v>0.48002421307506055</v>
      </c>
      <c r="K855" s="2">
        <f t="shared" si="296"/>
        <v>0.51937046004842613</v>
      </c>
      <c r="L855" s="2">
        <f t="shared" si="297"/>
        <v>0</v>
      </c>
      <c r="M855" s="2">
        <f t="shared" si="298"/>
        <v>6.0532687651337902E-4</v>
      </c>
      <c r="N855" s="55">
        <v>793</v>
      </c>
      <c r="O855" s="55">
        <v>858</v>
      </c>
      <c r="X855" s="55">
        <v>1</v>
      </c>
      <c r="Y855" s="55">
        <v>0</v>
      </c>
      <c r="Z855" s="55"/>
      <c r="AA855" s="55"/>
      <c r="AB855" s="55"/>
      <c r="AG855" t="str">
        <f t="shared" si="301"/>
        <v>Wenham</v>
      </c>
      <c r="AH855" t="s">
        <v>2492</v>
      </c>
      <c r="AI855">
        <v>6</v>
      </c>
      <c r="AK855">
        <v>2</v>
      </c>
      <c r="AL855" s="95">
        <v>25</v>
      </c>
      <c r="AM855" s="97">
        <v>9</v>
      </c>
      <c r="AN855" s="97">
        <v>165</v>
      </c>
      <c r="AO855" s="100">
        <v>74595</v>
      </c>
      <c r="AP855" s="100">
        <f t="shared" si="302"/>
        <v>25009</v>
      </c>
      <c r="AQ855" t="s">
        <v>298</v>
      </c>
      <c r="AR855">
        <f t="shared" si="299"/>
        <v>2574595</v>
      </c>
      <c r="AS855" s="1">
        <v>60</v>
      </c>
      <c r="AU855" s="1"/>
      <c r="AX855" s="124"/>
    </row>
    <row r="856" spans="1:50" ht="13" hidden="1" customHeight="1" outlineLevel="1">
      <c r="A856" s="56" t="s">
        <v>1248</v>
      </c>
      <c r="B856" s="9" t="s">
        <v>563</v>
      </c>
      <c r="C856" s="1">
        <f t="shared" ref="C856:C887" si="303">SUM(N856:AE856)</f>
        <v>3034</v>
      </c>
      <c r="D856" s="7">
        <f>IF(N856&gt;0, RANK(N856,(N856:P856,Q856:AE856)),0)</f>
        <v>2</v>
      </c>
      <c r="E856" s="7">
        <f>IF(O856&gt;0,RANK(O856,(N856:P856,Q856:AE856)),0)</f>
        <v>1</v>
      </c>
      <c r="F856" s="7">
        <f t="shared" ref="F856:F887" si="304">IF(P856&gt;0,RANK(P856,(N856:AE856)),0)</f>
        <v>0</v>
      </c>
      <c r="G856" s="1">
        <f t="shared" ref="G856:G887" si="305">IF(C856&gt;0,MAX(N856:Z856)-LARGE(N856:Z856,2),0)</f>
        <v>100</v>
      </c>
      <c r="H856" s="2">
        <f t="shared" si="300"/>
        <v>3.2959789057350031E-2</v>
      </c>
      <c r="I856" s="8"/>
      <c r="J856" s="2">
        <f t="shared" ref="J856:J887" si="306">IF(C856=0,"-",N856/C856)</f>
        <v>0.48319050758075149</v>
      </c>
      <c r="K856" s="2">
        <f t="shared" ref="K856:K887" si="307">IF(C856=0,"-",O856/C856)</f>
        <v>0.51615029663810152</v>
      </c>
      <c r="L856" s="2">
        <f t="shared" ref="L856:L887" si="308">IF(C856=0,"-",P856/C856)</f>
        <v>0</v>
      </c>
      <c r="M856" s="2">
        <f t="shared" ref="M856:M887" si="309">IF(C856=0,"-",(1-J856-K856-L856))</f>
        <v>6.5919578114703725E-4</v>
      </c>
      <c r="N856" s="55">
        <v>1466</v>
      </c>
      <c r="O856" s="55">
        <v>1566</v>
      </c>
      <c r="X856" s="55">
        <v>2</v>
      </c>
      <c r="Y856" s="55">
        <v>0</v>
      </c>
      <c r="Z856" s="55"/>
      <c r="AA856" s="55"/>
      <c r="AB856" s="55"/>
      <c r="AG856" t="str">
        <f t="shared" si="301"/>
        <v>West Boylston</v>
      </c>
      <c r="AH856" s="9" t="s">
        <v>964</v>
      </c>
      <c r="AI856">
        <v>2</v>
      </c>
      <c r="AK856">
        <v>2</v>
      </c>
      <c r="AL856" s="95">
        <v>25</v>
      </c>
      <c r="AM856" s="97">
        <v>27</v>
      </c>
      <c r="AN856" s="97">
        <v>280</v>
      </c>
      <c r="AO856" s="100">
        <v>75155</v>
      </c>
      <c r="AP856" s="100">
        <f t="shared" si="302"/>
        <v>25027</v>
      </c>
      <c r="AQ856" t="s">
        <v>298</v>
      </c>
      <c r="AR856">
        <f t="shared" ref="AR856:AR886" si="310">AL856*100000+AO856</f>
        <v>2575155</v>
      </c>
      <c r="AS856" s="1">
        <v>131</v>
      </c>
      <c r="AU856" s="1"/>
      <c r="AX856" s="124"/>
    </row>
    <row r="857" spans="1:50" ht="13" hidden="1" customHeight="1" outlineLevel="1">
      <c r="A857" s="56" t="s">
        <v>2500</v>
      </c>
      <c r="B857" s="9" t="s">
        <v>563</v>
      </c>
      <c r="C857" s="1">
        <f t="shared" si="303"/>
        <v>2730</v>
      </c>
      <c r="D857" s="7">
        <f>IF(N857&gt;0, RANK(N857,(N857:P857,Q857:AE857)),0)</f>
        <v>2</v>
      </c>
      <c r="E857" s="7">
        <f>IF(O857&gt;0,RANK(O857,(N857:P857,Q857:AE857)),0)</f>
        <v>1</v>
      </c>
      <c r="F857" s="7">
        <f t="shared" si="304"/>
        <v>0</v>
      </c>
      <c r="G857" s="1">
        <f t="shared" si="305"/>
        <v>254</v>
      </c>
      <c r="H857" s="2">
        <f t="shared" si="300"/>
        <v>9.3040293040293043E-2</v>
      </c>
      <c r="I857" s="8"/>
      <c r="J857" s="2">
        <f t="shared" si="306"/>
        <v>0.45347985347985348</v>
      </c>
      <c r="K857" s="2">
        <f t="shared" si="307"/>
        <v>0.54652014652014647</v>
      </c>
      <c r="L857" s="2">
        <f t="shared" si="308"/>
        <v>0</v>
      </c>
      <c r="M857" s="2">
        <f t="shared" si="309"/>
        <v>1.1102230246251565E-16</v>
      </c>
      <c r="N857" s="55">
        <v>1238</v>
      </c>
      <c r="O857" s="55">
        <v>1492</v>
      </c>
      <c r="X857" s="55">
        <v>0</v>
      </c>
      <c r="Y857" s="55">
        <v>0</v>
      </c>
      <c r="Z857" s="55"/>
      <c r="AA857" s="55"/>
      <c r="AB857" s="55"/>
      <c r="AG857" t="str">
        <f t="shared" si="301"/>
        <v>West Bridgewater</v>
      </c>
      <c r="AH857" t="s">
        <v>534</v>
      </c>
      <c r="AI857">
        <v>8</v>
      </c>
      <c r="AK857">
        <v>2</v>
      </c>
      <c r="AL857" s="95">
        <v>25</v>
      </c>
      <c r="AM857" s="97">
        <v>23</v>
      </c>
      <c r="AN857" s="97">
        <v>130</v>
      </c>
      <c r="AO857" s="100">
        <v>75260</v>
      </c>
      <c r="AP857" s="100">
        <f t="shared" si="302"/>
        <v>25023</v>
      </c>
      <c r="AQ857" t="s">
        <v>298</v>
      </c>
      <c r="AR857">
        <f t="shared" si="310"/>
        <v>2575260</v>
      </c>
      <c r="AS857" s="1">
        <v>135</v>
      </c>
      <c r="AU857" s="1"/>
      <c r="AX857" s="124"/>
    </row>
    <row r="858" spans="1:50" ht="13" hidden="1" customHeight="1" outlineLevel="1">
      <c r="A858" s="56" t="s">
        <v>2501</v>
      </c>
      <c r="B858" s="9" t="s">
        <v>563</v>
      </c>
      <c r="C858" s="1">
        <f t="shared" si="303"/>
        <v>1377</v>
      </c>
      <c r="D858" s="7">
        <f>IF(N858&gt;0, RANK(N858,(N858:P858,Q858:AE858)),0)</f>
        <v>1</v>
      </c>
      <c r="E858" s="7">
        <f>IF(O858&gt;0,RANK(O858,(N858:P858,Q858:AE858)),0)</f>
        <v>2</v>
      </c>
      <c r="F858" s="7">
        <f t="shared" si="304"/>
        <v>0</v>
      </c>
      <c r="G858" s="1">
        <f t="shared" si="305"/>
        <v>26</v>
      </c>
      <c r="H858" s="2">
        <f t="shared" si="300"/>
        <v>1.888162672476398E-2</v>
      </c>
      <c r="I858" s="8"/>
      <c r="J858" s="2">
        <f t="shared" si="306"/>
        <v>0.50835148874364555</v>
      </c>
      <c r="K858" s="2">
        <f t="shared" si="307"/>
        <v>0.48946986201888165</v>
      </c>
      <c r="L858" s="2">
        <f t="shared" si="308"/>
        <v>0</v>
      </c>
      <c r="M858" s="2">
        <f t="shared" si="309"/>
        <v>2.1786492374727962E-3</v>
      </c>
      <c r="N858" s="55">
        <v>700</v>
      </c>
      <c r="O858" s="55">
        <v>674</v>
      </c>
      <c r="X858" s="55">
        <v>3</v>
      </c>
      <c r="Y858" s="55">
        <v>0</v>
      </c>
      <c r="Z858" s="55"/>
      <c r="AA858" s="55"/>
      <c r="AB858" s="55"/>
      <c r="AG858" t="str">
        <f t="shared" si="301"/>
        <v>West Brookfield</v>
      </c>
      <c r="AH858" s="9" t="s">
        <v>964</v>
      </c>
      <c r="AI858">
        <v>2</v>
      </c>
      <c r="AK858">
        <v>2</v>
      </c>
      <c r="AL858" s="95">
        <v>25</v>
      </c>
      <c r="AM858" s="97">
        <v>27</v>
      </c>
      <c r="AN858" s="97">
        <v>285</v>
      </c>
      <c r="AO858" s="100">
        <v>75400</v>
      </c>
      <c r="AP858" s="100">
        <f t="shared" si="302"/>
        <v>25027</v>
      </c>
      <c r="AQ858" t="s">
        <v>298</v>
      </c>
      <c r="AR858">
        <f t="shared" si="310"/>
        <v>2575400</v>
      </c>
      <c r="AS858" s="1">
        <v>55</v>
      </c>
      <c r="AU858" s="1"/>
      <c r="AX858" s="124"/>
    </row>
    <row r="859" spans="1:50" ht="13" hidden="1" customHeight="1" outlineLevel="1">
      <c r="A859" s="56" t="s">
        <v>1634</v>
      </c>
      <c r="B859" s="9" t="s">
        <v>563</v>
      </c>
      <c r="C859" s="1">
        <f t="shared" si="303"/>
        <v>2091</v>
      </c>
      <c r="D859" s="7">
        <f>IF(N859&gt;0, RANK(N859,(N859:P859,Q859:AE859)),0)</f>
        <v>1</v>
      </c>
      <c r="E859" s="7">
        <f>IF(O859&gt;0,RANK(O859,(N859:P859,Q859:AE859)),0)</f>
        <v>2</v>
      </c>
      <c r="F859" s="7">
        <f t="shared" si="304"/>
        <v>0</v>
      </c>
      <c r="G859" s="1">
        <f t="shared" si="305"/>
        <v>14</v>
      </c>
      <c r="H859" s="2">
        <f t="shared" si="300"/>
        <v>6.6953610712577718E-3</v>
      </c>
      <c r="I859" s="8"/>
      <c r="J859" s="2">
        <f t="shared" si="306"/>
        <v>0.50263032042085132</v>
      </c>
      <c r="K859" s="2">
        <f t="shared" si="307"/>
        <v>0.49593495934959347</v>
      </c>
      <c r="L859" s="2">
        <f t="shared" si="308"/>
        <v>0</v>
      </c>
      <c r="M859" s="2">
        <f t="shared" si="309"/>
        <v>1.4347202295552086E-3</v>
      </c>
      <c r="N859" s="55">
        <v>1051</v>
      </c>
      <c r="O859" s="55">
        <v>1037</v>
      </c>
      <c r="X859" s="55">
        <v>3</v>
      </c>
      <c r="Y859" s="55">
        <v>0</v>
      </c>
      <c r="Z859" s="55"/>
      <c r="AA859" s="55"/>
      <c r="AB859" s="55"/>
      <c r="AG859" t="str">
        <f t="shared" si="301"/>
        <v>West Newbury</v>
      </c>
      <c r="AH859" t="s">
        <v>2492</v>
      </c>
      <c r="AI859">
        <v>6</v>
      </c>
      <c r="AK859">
        <v>2</v>
      </c>
      <c r="AL859" s="95">
        <v>25</v>
      </c>
      <c r="AM859" s="97">
        <v>9</v>
      </c>
      <c r="AN859" s="97">
        <v>170</v>
      </c>
      <c r="AO859" s="100">
        <v>77150</v>
      </c>
      <c r="AP859" s="100">
        <f t="shared" si="302"/>
        <v>25009</v>
      </c>
      <c r="AQ859" t="s">
        <v>298</v>
      </c>
      <c r="AR859">
        <f t="shared" si="310"/>
        <v>2577150</v>
      </c>
      <c r="AS859" s="1">
        <v>70</v>
      </c>
      <c r="AU859" s="1"/>
      <c r="AX859" s="124"/>
    </row>
    <row r="860" spans="1:50" ht="13" hidden="1" customHeight="1" outlineLevel="1">
      <c r="A860" s="56" t="s">
        <v>691</v>
      </c>
      <c r="B860" s="9" t="s">
        <v>563</v>
      </c>
      <c r="C860" s="1">
        <f t="shared" si="303"/>
        <v>7882</v>
      </c>
      <c r="D860" s="7">
        <f>IF(N860&gt;0, RANK(N860,(N860:P860,Q860:AE860)),0)</f>
        <v>1</v>
      </c>
      <c r="E860" s="7">
        <f>IF(O860&gt;0,RANK(O860,(N860:P860,Q860:AE860)),0)</f>
        <v>2</v>
      </c>
      <c r="F860" s="7">
        <f t="shared" si="304"/>
        <v>0</v>
      </c>
      <c r="G860" s="1">
        <f t="shared" si="305"/>
        <v>475</v>
      </c>
      <c r="H860" s="2">
        <f t="shared" si="300"/>
        <v>6.0263892413093122E-2</v>
      </c>
      <c r="I860" s="8"/>
      <c r="J860" s="2">
        <f t="shared" si="306"/>
        <v>0.52943415376807912</v>
      </c>
      <c r="K860" s="2">
        <f t="shared" si="307"/>
        <v>0.46917026135498602</v>
      </c>
      <c r="L860" s="2">
        <f t="shared" si="308"/>
        <v>0</v>
      </c>
      <c r="M860" s="2">
        <f t="shared" si="309"/>
        <v>1.3955848769348633E-3</v>
      </c>
      <c r="N860" s="55">
        <v>4173</v>
      </c>
      <c r="O860" s="55">
        <v>3698</v>
      </c>
      <c r="X860" s="55">
        <v>11</v>
      </c>
      <c r="Y860" s="55">
        <v>0</v>
      </c>
      <c r="Z860" s="55"/>
      <c r="AA860" s="55"/>
      <c r="AB860" s="55"/>
      <c r="AG860" t="str">
        <f t="shared" si="301"/>
        <v>West Springfield</v>
      </c>
      <c r="AH860" t="s">
        <v>129</v>
      </c>
      <c r="AI860">
        <v>1</v>
      </c>
      <c r="AK860">
        <v>2</v>
      </c>
      <c r="AL860" s="95">
        <v>25</v>
      </c>
      <c r="AM860" s="97">
        <v>13</v>
      </c>
      <c r="AN860" s="97">
        <v>110</v>
      </c>
      <c r="AO860" s="100">
        <v>77850</v>
      </c>
      <c r="AP860" s="100">
        <f t="shared" si="302"/>
        <v>25013</v>
      </c>
      <c r="AQ860" t="s">
        <v>1943</v>
      </c>
      <c r="AR860">
        <f t="shared" si="310"/>
        <v>2577850</v>
      </c>
      <c r="AS860" s="1">
        <v>590</v>
      </c>
      <c r="AU860" s="1"/>
      <c r="AX860" s="124"/>
    </row>
    <row r="861" spans="1:50" ht="13" hidden="1" customHeight="1" outlineLevel="1">
      <c r="A861" s="56" t="s">
        <v>890</v>
      </c>
      <c r="B861" s="9" t="s">
        <v>563</v>
      </c>
      <c r="C861" s="1">
        <f t="shared" si="303"/>
        <v>636</v>
      </c>
      <c r="D861" s="7">
        <f>IF(N861&gt;0, RANK(N861,(N861:P861,Q861:AE861)),0)</f>
        <v>1</v>
      </c>
      <c r="E861" s="7">
        <f>IF(O861&gt;0,RANK(O861,(N861:P861,Q861:AE861)),0)</f>
        <v>2</v>
      </c>
      <c r="F861" s="7">
        <f t="shared" si="304"/>
        <v>0</v>
      </c>
      <c r="G861" s="1">
        <f t="shared" si="305"/>
        <v>390</v>
      </c>
      <c r="H861" s="2">
        <f t="shared" si="300"/>
        <v>0.6132075471698113</v>
      </c>
      <c r="I861" s="8"/>
      <c r="J861" s="2">
        <f t="shared" si="306"/>
        <v>0.80660377358490565</v>
      </c>
      <c r="K861" s="2">
        <f t="shared" si="307"/>
        <v>0.19339622641509435</v>
      </c>
      <c r="L861" s="2">
        <f t="shared" si="308"/>
        <v>0</v>
      </c>
      <c r="M861" s="2">
        <f t="shared" si="309"/>
        <v>0</v>
      </c>
      <c r="N861" s="55">
        <v>513</v>
      </c>
      <c r="O861" s="55">
        <v>123</v>
      </c>
      <c r="X861" s="55">
        <v>0</v>
      </c>
      <c r="Y861" s="55">
        <v>0</v>
      </c>
      <c r="Z861" s="55"/>
      <c r="AA861" s="55"/>
      <c r="AB861" s="55"/>
      <c r="AG861" t="str">
        <f t="shared" si="301"/>
        <v>West Stockbridge</v>
      </c>
      <c r="AH861" t="s">
        <v>1320</v>
      </c>
      <c r="AI861">
        <v>1</v>
      </c>
      <c r="AK861">
        <v>2</v>
      </c>
      <c r="AL861" s="95">
        <v>25</v>
      </c>
      <c r="AM861" s="97">
        <v>3</v>
      </c>
      <c r="AN861" s="97">
        <v>150</v>
      </c>
      <c r="AO861" s="100">
        <v>77990</v>
      </c>
      <c r="AP861" s="100">
        <f t="shared" si="302"/>
        <v>25003</v>
      </c>
      <c r="AQ861" t="s">
        <v>298</v>
      </c>
      <c r="AR861">
        <f t="shared" si="310"/>
        <v>2577990</v>
      </c>
      <c r="AS861" s="1">
        <v>41</v>
      </c>
      <c r="AU861" s="1"/>
      <c r="AX861" s="124"/>
    </row>
    <row r="862" spans="1:50" ht="13" hidden="1" customHeight="1" outlineLevel="1">
      <c r="A862" s="56" t="s">
        <v>98</v>
      </c>
      <c r="B862" s="9" t="s">
        <v>563</v>
      </c>
      <c r="C862" s="1">
        <f t="shared" si="303"/>
        <v>1398</v>
      </c>
      <c r="D862" s="7">
        <f>IF(N862&gt;0, RANK(N862,(N862:P862,Q862:AE862)),0)</f>
        <v>1</v>
      </c>
      <c r="E862" s="7">
        <f>IF(O862&gt;0,RANK(O862,(N862:P862,Q862:AE862)),0)</f>
        <v>2</v>
      </c>
      <c r="F862" s="7">
        <f t="shared" si="304"/>
        <v>0</v>
      </c>
      <c r="G862" s="1">
        <f t="shared" si="305"/>
        <v>826</v>
      </c>
      <c r="H862" s="2">
        <f t="shared" si="300"/>
        <v>0.59084406294706726</v>
      </c>
      <c r="I862" s="8"/>
      <c r="J862" s="2">
        <f t="shared" si="306"/>
        <v>0.79542203147353363</v>
      </c>
      <c r="K862" s="2">
        <f t="shared" si="307"/>
        <v>0.20457796852646637</v>
      </c>
      <c r="L862" s="2">
        <f t="shared" si="308"/>
        <v>0</v>
      </c>
      <c r="M862" s="2">
        <f t="shared" si="309"/>
        <v>0</v>
      </c>
      <c r="N862" s="55">
        <v>1112</v>
      </c>
      <c r="O862" s="55">
        <v>286</v>
      </c>
      <c r="X862" s="55">
        <v>0</v>
      </c>
      <c r="Y862" s="55">
        <v>0</v>
      </c>
      <c r="Z862" s="55"/>
      <c r="AA862" s="55"/>
      <c r="AB862" s="55"/>
      <c r="AG862" t="str">
        <f t="shared" si="301"/>
        <v>West Tisbury</v>
      </c>
      <c r="AH862" t="s">
        <v>570</v>
      </c>
      <c r="AI862">
        <v>9</v>
      </c>
      <c r="AK862">
        <v>2</v>
      </c>
      <c r="AL862" s="95">
        <v>25</v>
      </c>
      <c r="AM862" s="97">
        <v>7</v>
      </c>
      <c r="AN862" s="97">
        <v>35</v>
      </c>
      <c r="AO862" s="100">
        <v>78235</v>
      </c>
      <c r="AP862" s="100">
        <f t="shared" si="302"/>
        <v>25007</v>
      </c>
      <c r="AQ862" t="s">
        <v>298</v>
      </c>
      <c r="AR862">
        <f t="shared" si="310"/>
        <v>2578235</v>
      </c>
      <c r="AS862" s="1">
        <v>39</v>
      </c>
      <c r="AU862" s="1"/>
      <c r="AX862" s="124"/>
    </row>
    <row r="863" spans="1:50" ht="13" hidden="1" customHeight="1" outlineLevel="1">
      <c r="A863" s="56" t="s">
        <v>899</v>
      </c>
      <c r="B863" s="9" t="s">
        <v>563</v>
      </c>
      <c r="C863" s="1">
        <f t="shared" si="303"/>
        <v>6253</v>
      </c>
      <c r="D863" s="7">
        <f>IF(N863&gt;0, RANK(N863,(N863:P863,Q863:AE863)),0)</f>
        <v>1</v>
      </c>
      <c r="E863" s="7">
        <f>IF(O863&gt;0,RANK(O863,(N863:P863,Q863:AE863)),0)</f>
        <v>2</v>
      </c>
      <c r="F863" s="7">
        <f t="shared" si="304"/>
        <v>0</v>
      </c>
      <c r="G863" s="1">
        <f t="shared" si="305"/>
        <v>432</v>
      </c>
      <c r="H863" s="2">
        <f t="shared" si="300"/>
        <v>6.9086838317607549E-2</v>
      </c>
      <c r="I863" s="8"/>
      <c r="J863" s="2">
        <f t="shared" si="306"/>
        <v>0.53382376459299541</v>
      </c>
      <c r="K863" s="2">
        <f t="shared" si="307"/>
        <v>0.46473692627538782</v>
      </c>
      <c r="L863" s="2">
        <f t="shared" si="308"/>
        <v>0</v>
      </c>
      <c r="M863" s="2">
        <f t="shared" si="309"/>
        <v>1.4393091316167728E-3</v>
      </c>
      <c r="N863" s="55">
        <v>3338</v>
      </c>
      <c r="O863" s="55">
        <v>2906</v>
      </c>
      <c r="X863" s="55">
        <v>9</v>
      </c>
      <c r="Y863" s="55">
        <v>0</v>
      </c>
      <c r="Z863" s="55"/>
      <c r="AA863" s="55"/>
      <c r="AB863" s="55"/>
      <c r="AG863" t="str">
        <f t="shared" si="301"/>
        <v>Westborough</v>
      </c>
      <c r="AH863" s="9" t="s">
        <v>964</v>
      </c>
      <c r="AI863">
        <v>2</v>
      </c>
      <c r="AK863">
        <v>2</v>
      </c>
      <c r="AL863" s="95">
        <v>25</v>
      </c>
      <c r="AM863" s="97">
        <v>27</v>
      </c>
      <c r="AN863" s="97">
        <v>275</v>
      </c>
      <c r="AO863" s="100">
        <v>75015</v>
      </c>
      <c r="AP863" s="100">
        <f t="shared" si="302"/>
        <v>25027</v>
      </c>
      <c r="AQ863" t="s">
        <v>298</v>
      </c>
      <c r="AR863">
        <f t="shared" si="310"/>
        <v>2575015</v>
      </c>
      <c r="AS863" s="1">
        <v>210</v>
      </c>
      <c r="AU863" s="1"/>
      <c r="AX863" s="124"/>
    </row>
    <row r="864" spans="1:50" ht="13" hidden="1" customHeight="1" outlineLevel="1">
      <c r="A864" s="56" t="s">
        <v>1719</v>
      </c>
      <c r="B864" s="9" t="s">
        <v>563</v>
      </c>
      <c r="C864" s="1">
        <f t="shared" si="303"/>
        <v>12029</v>
      </c>
      <c r="D864" s="7">
        <f>IF(N864&gt;0, RANK(N864,(N864:P864,Q864:AE864)),0)</f>
        <v>1</v>
      </c>
      <c r="E864" s="7">
        <f>IF(O864&gt;0,RANK(O864,(N864:P864,Q864:AE864)),0)</f>
        <v>2</v>
      </c>
      <c r="F864" s="7">
        <f t="shared" si="304"/>
        <v>0</v>
      </c>
      <c r="G864" s="1">
        <f t="shared" si="305"/>
        <v>369</v>
      </c>
      <c r="H864" s="2">
        <f t="shared" si="300"/>
        <v>3.0675866655582341E-2</v>
      </c>
      <c r="I864" s="8"/>
      <c r="J864" s="2">
        <f t="shared" si="306"/>
        <v>0.5149222711779865</v>
      </c>
      <c r="K864" s="2">
        <f t="shared" si="307"/>
        <v>0.48424640452240419</v>
      </c>
      <c r="L864" s="2">
        <f t="shared" si="308"/>
        <v>0</v>
      </c>
      <c r="M864" s="2">
        <f t="shared" si="309"/>
        <v>8.3132429960930398E-4</v>
      </c>
      <c r="N864" s="55">
        <v>6194</v>
      </c>
      <c r="O864" s="55">
        <v>5825</v>
      </c>
      <c r="X864" s="55">
        <v>10</v>
      </c>
      <c r="Y864" s="55">
        <v>0</v>
      </c>
      <c r="Z864" s="55"/>
      <c r="AA864" s="55"/>
      <c r="AB864" s="55"/>
      <c r="AG864" t="str">
        <f t="shared" si="301"/>
        <v>Westfield</v>
      </c>
      <c r="AH864" t="s">
        <v>129</v>
      </c>
      <c r="AI864">
        <v>1</v>
      </c>
      <c r="AK864">
        <v>2</v>
      </c>
      <c r="AL864" s="95">
        <v>25</v>
      </c>
      <c r="AM864" s="97">
        <v>13</v>
      </c>
      <c r="AN864" s="97">
        <v>105</v>
      </c>
      <c r="AO864" s="100">
        <v>76030</v>
      </c>
      <c r="AP864" s="100">
        <f t="shared" si="302"/>
        <v>25013</v>
      </c>
      <c r="AQ864" t="s">
        <v>1943</v>
      </c>
      <c r="AR864">
        <f t="shared" si="310"/>
        <v>2576030</v>
      </c>
      <c r="AS864" s="1">
        <v>785</v>
      </c>
      <c r="AU864" s="1"/>
      <c r="AX864" s="124"/>
    </row>
    <row r="865" spans="1:50" ht="13" hidden="1" customHeight="1" outlineLevel="1">
      <c r="A865" s="56" t="s">
        <v>2439</v>
      </c>
      <c r="B865" s="9" t="s">
        <v>563</v>
      </c>
      <c r="C865" s="1">
        <f t="shared" si="303"/>
        <v>8983</v>
      </c>
      <c r="D865" s="7">
        <f>IF(N865&gt;0, RANK(N865,(N865:P865,Q865:AE865)),0)</f>
        <v>1</v>
      </c>
      <c r="E865" s="7">
        <f>IF(O865&gt;0,RANK(O865,(N865:P865,Q865:AE865)),0)</f>
        <v>2</v>
      </c>
      <c r="F865" s="7">
        <f t="shared" si="304"/>
        <v>0</v>
      </c>
      <c r="G865" s="1">
        <f t="shared" si="305"/>
        <v>494</v>
      </c>
      <c r="H865" s="2">
        <f t="shared" si="300"/>
        <v>5.4992764109985527E-2</v>
      </c>
      <c r="I865" s="8"/>
      <c r="J865" s="2">
        <f t="shared" si="306"/>
        <v>0.52721807859289771</v>
      </c>
      <c r="K865" s="2">
        <f t="shared" si="307"/>
        <v>0.47222531448291216</v>
      </c>
      <c r="L865" s="2">
        <f t="shared" si="308"/>
        <v>0</v>
      </c>
      <c r="M865" s="2">
        <f t="shared" si="309"/>
        <v>5.5660692419012836E-4</v>
      </c>
      <c r="N865" s="55">
        <v>4736</v>
      </c>
      <c r="O865" s="55">
        <v>4242</v>
      </c>
      <c r="X865" s="55">
        <v>5</v>
      </c>
      <c r="Y865" s="55">
        <v>0</v>
      </c>
      <c r="Z865" s="55"/>
      <c r="AA865" s="55"/>
      <c r="AB865" s="55"/>
      <c r="AG865" t="str">
        <f t="shared" si="301"/>
        <v>Westford</v>
      </c>
      <c r="AH865" t="s">
        <v>1563</v>
      </c>
      <c r="AI865">
        <v>3</v>
      </c>
      <c r="AK865">
        <v>2</v>
      </c>
      <c r="AL865" s="95">
        <v>25</v>
      </c>
      <c r="AM865" s="97">
        <v>17</v>
      </c>
      <c r="AN865" s="97">
        <v>250</v>
      </c>
      <c r="AO865" s="100">
        <v>76135</v>
      </c>
      <c r="AP865" s="100">
        <f t="shared" si="302"/>
        <v>25017</v>
      </c>
      <c r="AQ865" t="s">
        <v>298</v>
      </c>
      <c r="AR865">
        <f t="shared" si="310"/>
        <v>2576135</v>
      </c>
      <c r="AS865" s="1">
        <v>320</v>
      </c>
      <c r="AU865" s="1"/>
      <c r="AX865" s="124"/>
    </row>
    <row r="866" spans="1:50" ht="13" hidden="1" customHeight="1" outlineLevel="1">
      <c r="A866" s="56" t="s">
        <v>850</v>
      </c>
      <c r="B866" s="9" t="s">
        <v>563</v>
      </c>
      <c r="C866" s="1">
        <f t="shared" si="303"/>
        <v>790</v>
      </c>
      <c r="D866" s="7">
        <f>IF(N866&gt;0, RANK(N866,(N866:P866,Q866:AE866)),0)</f>
        <v>1</v>
      </c>
      <c r="E866" s="7">
        <f>IF(O866&gt;0,RANK(O866,(N866:P866,Q866:AE866)),0)</f>
        <v>2</v>
      </c>
      <c r="F866" s="7">
        <f t="shared" si="304"/>
        <v>0</v>
      </c>
      <c r="G866" s="1">
        <f t="shared" si="305"/>
        <v>202</v>
      </c>
      <c r="H866" s="2">
        <f t="shared" si="300"/>
        <v>0.25569620253164554</v>
      </c>
      <c r="I866" s="8"/>
      <c r="J866" s="2">
        <f t="shared" si="306"/>
        <v>0.6278481012658228</v>
      </c>
      <c r="K866" s="2">
        <f t="shared" si="307"/>
        <v>0.3721518987341772</v>
      </c>
      <c r="L866" s="2">
        <f t="shared" si="308"/>
        <v>0</v>
      </c>
      <c r="M866" s="2">
        <f t="shared" si="309"/>
        <v>0</v>
      </c>
      <c r="N866" s="55">
        <v>496</v>
      </c>
      <c r="O866" s="55">
        <v>294</v>
      </c>
      <c r="X866" s="55">
        <v>0</v>
      </c>
      <c r="Y866" s="55">
        <v>0</v>
      </c>
      <c r="Z866" s="55"/>
      <c r="AA866" s="55"/>
      <c r="AB866" s="55"/>
      <c r="AG866" t="str">
        <f t="shared" si="301"/>
        <v>Westhampton</v>
      </c>
      <c r="AH866" t="s">
        <v>1997</v>
      </c>
      <c r="AI866">
        <v>1</v>
      </c>
      <c r="AK866">
        <v>2</v>
      </c>
      <c r="AL866" s="95">
        <v>25</v>
      </c>
      <c r="AM866" s="97">
        <v>15</v>
      </c>
      <c r="AN866" s="97">
        <v>90</v>
      </c>
      <c r="AO866" s="100">
        <v>76380</v>
      </c>
      <c r="AP866" s="100">
        <f t="shared" si="302"/>
        <v>25015</v>
      </c>
      <c r="AQ866" t="s">
        <v>298</v>
      </c>
      <c r="AR866">
        <f t="shared" si="310"/>
        <v>2576380</v>
      </c>
      <c r="AS866" s="1">
        <v>38</v>
      </c>
      <c r="AU866" s="1"/>
      <c r="AX866" s="124"/>
    </row>
    <row r="867" spans="1:50" ht="13" hidden="1" customHeight="1" outlineLevel="1">
      <c r="A867" s="56" t="s">
        <v>2081</v>
      </c>
      <c r="B867" s="9" t="s">
        <v>563</v>
      </c>
      <c r="C867" s="1">
        <f t="shared" si="303"/>
        <v>2967</v>
      </c>
      <c r="D867" s="7">
        <f>IF(N867&gt;0, RANK(N867,(N867:P867,Q867:AE867)),0)</f>
        <v>2</v>
      </c>
      <c r="E867" s="7">
        <f>IF(O867&gt;0,RANK(O867,(N867:P867,Q867:AE867)),0)</f>
        <v>1</v>
      </c>
      <c r="F867" s="7">
        <f t="shared" si="304"/>
        <v>0</v>
      </c>
      <c r="G867" s="1">
        <f t="shared" si="305"/>
        <v>234</v>
      </c>
      <c r="H867" s="2">
        <f t="shared" si="300"/>
        <v>7.8867542972699697E-2</v>
      </c>
      <c r="I867" s="8"/>
      <c r="J867" s="2">
        <f t="shared" si="306"/>
        <v>0.46039770812268282</v>
      </c>
      <c r="K867" s="2">
        <f t="shared" si="307"/>
        <v>0.53926525109538259</v>
      </c>
      <c r="L867" s="2">
        <f t="shared" si="308"/>
        <v>0</v>
      </c>
      <c r="M867" s="2">
        <f t="shared" si="309"/>
        <v>3.370407819345278E-4</v>
      </c>
      <c r="N867" s="55">
        <v>1366</v>
      </c>
      <c r="O867" s="55">
        <v>1600</v>
      </c>
      <c r="X867" s="55">
        <v>1</v>
      </c>
      <c r="Y867" s="55">
        <v>0</v>
      </c>
      <c r="Z867" s="55"/>
      <c r="AA867" s="55"/>
      <c r="AB867" s="55"/>
      <c r="AG867" t="str">
        <f t="shared" si="301"/>
        <v>Westminster</v>
      </c>
      <c r="AH867" s="9" t="s">
        <v>964</v>
      </c>
      <c r="AI867">
        <v>3</v>
      </c>
      <c r="AK867">
        <v>2</v>
      </c>
      <c r="AL867" s="95">
        <v>25</v>
      </c>
      <c r="AM867" s="97">
        <v>27</v>
      </c>
      <c r="AN867" s="97">
        <v>290</v>
      </c>
      <c r="AO867" s="100">
        <v>77010</v>
      </c>
      <c r="AP867" s="100">
        <f t="shared" si="302"/>
        <v>25027</v>
      </c>
      <c r="AQ867" t="s">
        <v>298</v>
      </c>
      <c r="AR867">
        <f t="shared" si="310"/>
        <v>2577010</v>
      </c>
      <c r="AS867" s="1">
        <v>118</v>
      </c>
      <c r="AU867" s="1"/>
      <c r="AX867" s="124"/>
    </row>
    <row r="868" spans="1:50" ht="13" hidden="1" customHeight="1" outlineLevel="1">
      <c r="A868" s="56" t="s">
        <v>1393</v>
      </c>
      <c r="B868" s="9" t="s">
        <v>563</v>
      </c>
      <c r="C868" s="1">
        <f t="shared" si="303"/>
        <v>4596</v>
      </c>
      <c r="D868" s="7">
        <f>IF(N868&gt;0, RANK(N868,(N868:P868,Q868:AE868)),0)</f>
        <v>1</v>
      </c>
      <c r="E868" s="7">
        <f>IF(O868&gt;0,RANK(O868,(N868:P868,Q868:AE868)),0)</f>
        <v>2</v>
      </c>
      <c r="F868" s="7">
        <f t="shared" si="304"/>
        <v>0</v>
      </c>
      <c r="G868" s="1">
        <f t="shared" si="305"/>
        <v>461</v>
      </c>
      <c r="H868" s="2">
        <f t="shared" ref="H868:H931" si="311">IF(C868&gt;0,G868/C868,0)</f>
        <v>0.10030461270670148</v>
      </c>
      <c r="I868" s="8"/>
      <c r="J868" s="2">
        <f t="shared" si="306"/>
        <v>0.54960835509138384</v>
      </c>
      <c r="K868" s="2">
        <f t="shared" si="307"/>
        <v>0.44930374238468235</v>
      </c>
      <c r="L868" s="2">
        <f t="shared" si="308"/>
        <v>0</v>
      </c>
      <c r="M868" s="2">
        <f t="shared" si="309"/>
        <v>1.0879025239338147E-3</v>
      </c>
      <c r="N868" s="55">
        <v>2526</v>
      </c>
      <c r="O868" s="55">
        <v>2065</v>
      </c>
      <c r="X868" s="55">
        <v>5</v>
      </c>
      <c r="Y868" s="55">
        <v>0</v>
      </c>
      <c r="Z868" s="55"/>
      <c r="AA868" s="55"/>
      <c r="AB868" s="55"/>
      <c r="AG868" t="str">
        <f t="shared" ref="AG868:AG927" si="312">A868</f>
        <v>Weston</v>
      </c>
      <c r="AH868" t="s">
        <v>1563</v>
      </c>
      <c r="AI868">
        <v>5</v>
      </c>
      <c r="AK868">
        <v>2</v>
      </c>
      <c r="AL868" s="95">
        <v>25</v>
      </c>
      <c r="AM868" s="97">
        <v>17</v>
      </c>
      <c r="AN868" s="97">
        <v>255</v>
      </c>
      <c r="AO868" s="100">
        <v>77255</v>
      </c>
      <c r="AP868" s="100">
        <f t="shared" si="302"/>
        <v>25017</v>
      </c>
      <c r="AQ868" t="s">
        <v>298</v>
      </c>
      <c r="AR868">
        <f t="shared" si="310"/>
        <v>2577255</v>
      </c>
      <c r="AS868" s="1">
        <v>135</v>
      </c>
      <c r="AU868" s="1"/>
      <c r="AX868" s="124"/>
    </row>
    <row r="869" spans="1:50" ht="13" hidden="1" customHeight="1" outlineLevel="1">
      <c r="A869" s="56" t="s">
        <v>851</v>
      </c>
      <c r="B869" s="9" t="s">
        <v>563</v>
      </c>
      <c r="C869" s="1">
        <f t="shared" si="303"/>
        <v>5285</v>
      </c>
      <c r="D869" s="7">
        <f>IF(N869&gt;0, RANK(N869,(N869:P869,Q869:AE869)),0)</f>
        <v>1</v>
      </c>
      <c r="E869" s="7">
        <f>IF(O869&gt;0,RANK(O869,(N869:P869,Q869:AE869)),0)</f>
        <v>2</v>
      </c>
      <c r="F869" s="7">
        <f t="shared" si="304"/>
        <v>0</v>
      </c>
      <c r="G869" s="1">
        <f t="shared" si="305"/>
        <v>907</v>
      </c>
      <c r="H869" s="2">
        <f t="shared" si="311"/>
        <v>0.17161778618732262</v>
      </c>
      <c r="I869" s="8"/>
      <c r="J869" s="2">
        <f t="shared" si="306"/>
        <v>0.58580889309366135</v>
      </c>
      <c r="K869" s="2">
        <f t="shared" si="307"/>
        <v>0.4141911069063387</v>
      </c>
      <c r="L869" s="2">
        <f t="shared" si="308"/>
        <v>0</v>
      </c>
      <c r="M869" s="2">
        <f t="shared" si="309"/>
        <v>-5.5511151231257827E-17</v>
      </c>
      <c r="N869" s="55">
        <v>3096</v>
      </c>
      <c r="O869" s="55">
        <v>2189</v>
      </c>
      <c r="X869" s="55">
        <v>0</v>
      </c>
      <c r="Y869" s="55">
        <v>0</v>
      </c>
      <c r="Z869" s="55"/>
      <c r="AA869" s="55"/>
      <c r="AB869" s="55"/>
      <c r="AG869" t="str">
        <f t="shared" si="312"/>
        <v>Westport</v>
      </c>
      <c r="AH869" t="s">
        <v>1983</v>
      </c>
      <c r="AI869">
        <v>9</v>
      </c>
      <c r="AK869">
        <v>2</v>
      </c>
      <c r="AL869" s="95">
        <v>25</v>
      </c>
      <c r="AM869" s="97">
        <v>5</v>
      </c>
      <c r="AN869" s="97">
        <v>100</v>
      </c>
      <c r="AO869" s="100">
        <v>77570</v>
      </c>
      <c r="AP869" s="100">
        <f t="shared" si="302"/>
        <v>25005</v>
      </c>
      <c r="AQ869" t="s">
        <v>298</v>
      </c>
      <c r="AR869">
        <f t="shared" si="310"/>
        <v>2577570</v>
      </c>
      <c r="AS869" s="1">
        <v>219</v>
      </c>
      <c r="AU869" s="1"/>
      <c r="AX869" s="124"/>
    </row>
    <row r="870" spans="1:50" ht="13" hidden="1" customHeight="1" outlineLevel="1">
      <c r="A870" s="56" t="s">
        <v>1246</v>
      </c>
      <c r="B870" s="9" t="s">
        <v>563</v>
      </c>
      <c r="C870" s="1">
        <f t="shared" si="303"/>
        <v>6556</v>
      </c>
      <c r="D870" s="7">
        <f>IF(N870&gt;0, RANK(N870,(N870:P870,Q870:AE870)),0)</f>
        <v>1</v>
      </c>
      <c r="E870" s="7">
        <f>IF(O870&gt;0,RANK(O870,(N870:P870,Q870:AE870)),0)</f>
        <v>2</v>
      </c>
      <c r="F870" s="7">
        <f t="shared" si="304"/>
        <v>0</v>
      </c>
      <c r="G870" s="1">
        <f t="shared" si="305"/>
        <v>87</v>
      </c>
      <c r="H870" s="2">
        <f t="shared" si="311"/>
        <v>1.3270286760219647E-2</v>
      </c>
      <c r="I870" s="8"/>
      <c r="J870" s="2">
        <f t="shared" si="306"/>
        <v>0.50625381330079322</v>
      </c>
      <c r="K870" s="2">
        <f t="shared" si="307"/>
        <v>0.49298352654057354</v>
      </c>
      <c r="L870" s="2">
        <f t="shared" si="308"/>
        <v>0</v>
      </c>
      <c r="M870" s="2">
        <f t="shared" si="309"/>
        <v>7.6266015863324377E-4</v>
      </c>
      <c r="N870" s="55">
        <v>3319</v>
      </c>
      <c r="O870" s="55">
        <v>3232</v>
      </c>
      <c r="X870" s="55">
        <v>5</v>
      </c>
      <c r="Y870" s="55">
        <v>0</v>
      </c>
      <c r="Z870" s="55"/>
      <c r="AA870" s="55"/>
      <c r="AB870" s="55"/>
      <c r="AG870" t="str">
        <f t="shared" si="312"/>
        <v>Westwood</v>
      </c>
      <c r="AH870" t="s">
        <v>2318</v>
      </c>
      <c r="AI870">
        <v>8</v>
      </c>
      <c r="AK870">
        <v>2</v>
      </c>
      <c r="AL870" s="95">
        <v>25</v>
      </c>
      <c r="AM870" s="97">
        <v>21</v>
      </c>
      <c r="AN870" s="97">
        <v>130</v>
      </c>
      <c r="AO870" s="100">
        <v>78690</v>
      </c>
      <c r="AP870" s="100">
        <f t="shared" si="302"/>
        <v>25021</v>
      </c>
      <c r="AQ870" t="s">
        <v>298</v>
      </c>
      <c r="AR870">
        <f t="shared" si="310"/>
        <v>2578690</v>
      </c>
      <c r="AS870" s="1">
        <v>336</v>
      </c>
      <c r="AU870" s="1"/>
      <c r="AX870" s="124"/>
    </row>
    <row r="871" spans="1:50" ht="13" hidden="1" customHeight="1" outlineLevel="1">
      <c r="A871" s="56" t="s">
        <v>1805</v>
      </c>
      <c r="B871" s="9" t="s">
        <v>563</v>
      </c>
      <c r="C871" s="1">
        <f t="shared" si="303"/>
        <v>19422</v>
      </c>
      <c r="D871" s="7">
        <f>IF(N871&gt;0, RANK(N871,(N871:P871,Q871:AE871)),0)</f>
        <v>1</v>
      </c>
      <c r="E871" s="7">
        <f>IF(O871&gt;0,RANK(O871,(N871:P871,Q871:AE871)),0)</f>
        <v>2</v>
      </c>
      <c r="F871" s="7">
        <f t="shared" si="304"/>
        <v>0</v>
      </c>
      <c r="G871" s="1">
        <f t="shared" si="305"/>
        <v>2971</v>
      </c>
      <c r="H871" s="2">
        <f t="shared" si="311"/>
        <v>0.15297085779013489</v>
      </c>
      <c r="I871" s="8"/>
      <c r="J871" s="2">
        <f t="shared" si="306"/>
        <v>0.5754299248275152</v>
      </c>
      <c r="K871" s="2">
        <f t="shared" si="307"/>
        <v>0.42245906703738029</v>
      </c>
      <c r="L871" s="2">
        <f t="shared" si="308"/>
        <v>0</v>
      </c>
      <c r="M871" s="2">
        <f t="shared" si="309"/>
        <v>2.1110081351045085E-3</v>
      </c>
      <c r="N871" s="55">
        <v>11176</v>
      </c>
      <c r="O871" s="55">
        <v>8205</v>
      </c>
      <c r="X871" s="55">
        <v>41</v>
      </c>
      <c r="Y871" s="55">
        <v>0</v>
      </c>
      <c r="Z871" s="55"/>
      <c r="AA871" s="55"/>
      <c r="AB871" s="55"/>
      <c r="AG871" t="str">
        <f t="shared" si="312"/>
        <v>Weymouth</v>
      </c>
      <c r="AH871" t="s">
        <v>2318</v>
      </c>
      <c r="AI871">
        <v>8</v>
      </c>
      <c r="AK871">
        <v>2</v>
      </c>
      <c r="AL871" s="95">
        <v>25</v>
      </c>
      <c r="AM871" s="97">
        <v>21</v>
      </c>
      <c r="AN871" s="97">
        <v>135</v>
      </c>
      <c r="AO871" s="100">
        <v>78865</v>
      </c>
      <c r="AP871" s="100">
        <f t="shared" ref="AP871:AP934" si="313">AL871*1000+AM871</f>
        <v>25021</v>
      </c>
      <c r="AQ871" t="s">
        <v>1943</v>
      </c>
      <c r="AR871">
        <f t="shared" si="310"/>
        <v>2578865</v>
      </c>
      <c r="AS871" s="1">
        <v>894</v>
      </c>
      <c r="AU871" s="1"/>
      <c r="AX871" s="124"/>
    </row>
    <row r="872" spans="1:50" ht="13" hidden="1" customHeight="1" outlineLevel="1">
      <c r="A872" s="56" t="s">
        <v>465</v>
      </c>
      <c r="B872" s="9" t="s">
        <v>563</v>
      </c>
      <c r="C872" s="1">
        <f t="shared" si="303"/>
        <v>718</v>
      </c>
      <c r="D872" s="7">
        <f>IF(N872&gt;0, RANK(N872,(N872:P872,Q872:AE872)),0)</f>
        <v>1</v>
      </c>
      <c r="E872" s="7">
        <f>IF(O872&gt;0,RANK(O872,(N872:P872,Q872:AE872)),0)</f>
        <v>2</v>
      </c>
      <c r="F872" s="7">
        <f t="shared" si="304"/>
        <v>0</v>
      </c>
      <c r="G872" s="1">
        <f t="shared" si="305"/>
        <v>257</v>
      </c>
      <c r="H872" s="2">
        <f t="shared" si="311"/>
        <v>0.35793871866295263</v>
      </c>
      <c r="I872" s="8"/>
      <c r="J872" s="2">
        <f t="shared" si="306"/>
        <v>0.67827298050139273</v>
      </c>
      <c r="K872" s="2">
        <f t="shared" si="307"/>
        <v>0.3203342618384401</v>
      </c>
      <c r="L872" s="2">
        <f t="shared" si="308"/>
        <v>0</v>
      </c>
      <c r="M872" s="2">
        <f t="shared" si="309"/>
        <v>1.3927576601671654E-3</v>
      </c>
      <c r="N872" s="55">
        <v>487</v>
      </c>
      <c r="O872" s="55">
        <v>230</v>
      </c>
      <c r="X872" s="55">
        <v>1</v>
      </c>
      <c r="Y872" s="55">
        <v>0</v>
      </c>
      <c r="Z872" s="55"/>
      <c r="AA872" s="55"/>
      <c r="AB872" s="55"/>
      <c r="AG872" t="str">
        <f t="shared" si="312"/>
        <v>Whately</v>
      </c>
      <c r="AH872" t="s">
        <v>2389</v>
      </c>
      <c r="AI872">
        <v>2</v>
      </c>
      <c r="AK872">
        <v>2</v>
      </c>
      <c r="AL872" s="95">
        <v>25</v>
      </c>
      <c r="AM872" s="97">
        <v>11</v>
      </c>
      <c r="AN872" s="97">
        <v>130</v>
      </c>
      <c r="AO872" s="100">
        <v>79110</v>
      </c>
      <c r="AP872" s="100">
        <f t="shared" si="313"/>
        <v>25011</v>
      </c>
      <c r="AQ872" t="s">
        <v>298</v>
      </c>
      <c r="AR872">
        <f t="shared" si="310"/>
        <v>2579110</v>
      </c>
      <c r="AS872" s="1">
        <v>30</v>
      </c>
      <c r="AU872" s="1"/>
      <c r="AX872" s="124"/>
    </row>
    <row r="873" spans="1:50" ht="13" hidden="1" customHeight="1" outlineLevel="1">
      <c r="A873" s="56" t="s">
        <v>815</v>
      </c>
      <c r="B873" s="9" t="s">
        <v>563</v>
      </c>
      <c r="C873" s="1">
        <f t="shared" si="303"/>
        <v>5018</v>
      </c>
      <c r="D873" s="7">
        <f>IF(N873&gt;0, RANK(N873,(N873:P873,Q873:AE873)),0)</f>
        <v>1</v>
      </c>
      <c r="E873" s="7">
        <f>IF(O873&gt;0,RANK(O873,(N873:P873,Q873:AE873)),0)</f>
        <v>2</v>
      </c>
      <c r="F873" s="7">
        <f t="shared" si="304"/>
        <v>0</v>
      </c>
      <c r="G873" s="1">
        <f t="shared" si="305"/>
        <v>249</v>
      </c>
      <c r="H873" s="2">
        <f t="shared" si="311"/>
        <v>4.9621363092865682E-2</v>
      </c>
      <c r="I873" s="8"/>
      <c r="J873" s="2">
        <f t="shared" si="306"/>
        <v>0.52451175767237945</v>
      </c>
      <c r="K873" s="2">
        <f t="shared" si="307"/>
        <v>0.47489039457951376</v>
      </c>
      <c r="L873" s="2">
        <f t="shared" si="308"/>
        <v>0</v>
      </c>
      <c r="M873" s="2">
        <f t="shared" si="309"/>
        <v>5.9784774810678343E-4</v>
      </c>
      <c r="N873" s="55">
        <v>2632</v>
      </c>
      <c r="O873" s="55">
        <v>2383</v>
      </c>
      <c r="X873" s="55">
        <v>3</v>
      </c>
      <c r="Y873" s="55">
        <v>0</v>
      </c>
      <c r="Z873" s="55"/>
      <c r="AA873" s="55"/>
      <c r="AB873" s="55"/>
      <c r="AG873" t="str">
        <f t="shared" si="312"/>
        <v>Whitman</v>
      </c>
      <c r="AH873" t="s">
        <v>534</v>
      </c>
      <c r="AI873">
        <v>8</v>
      </c>
      <c r="AK873">
        <v>2</v>
      </c>
      <c r="AL873" s="95">
        <v>25</v>
      </c>
      <c r="AM873" s="97">
        <v>23</v>
      </c>
      <c r="AN873" s="97">
        <v>135</v>
      </c>
      <c r="AO873" s="100">
        <v>79530</v>
      </c>
      <c r="AP873" s="100">
        <f t="shared" si="313"/>
        <v>25023</v>
      </c>
      <c r="AQ873" t="s">
        <v>298</v>
      </c>
      <c r="AR873">
        <f t="shared" si="310"/>
        <v>2579530</v>
      </c>
      <c r="AS873" s="1">
        <v>187</v>
      </c>
      <c r="AU873" s="1"/>
      <c r="AX873" s="124"/>
    </row>
    <row r="874" spans="1:50" ht="13" hidden="1" customHeight="1" outlineLevel="1">
      <c r="A874" s="56" t="s">
        <v>430</v>
      </c>
      <c r="B874" s="9" t="s">
        <v>563</v>
      </c>
      <c r="C874" s="1">
        <f t="shared" si="303"/>
        <v>5782</v>
      </c>
      <c r="D874" s="7">
        <f>IF(N874&gt;0, RANK(N874,(N874:P874,Q874:AE874)),0)</f>
        <v>2</v>
      </c>
      <c r="E874" s="7">
        <f>IF(O874&gt;0,RANK(O874,(N874:P874,Q874:AE874)),0)</f>
        <v>1</v>
      </c>
      <c r="F874" s="7">
        <f t="shared" si="304"/>
        <v>0</v>
      </c>
      <c r="G874" s="1">
        <f t="shared" si="305"/>
        <v>135</v>
      </c>
      <c r="H874" s="2">
        <f t="shared" si="311"/>
        <v>2.3348322379799377E-2</v>
      </c>
      <c r="I874" s="8"/>
      <c r="J874" s="2">
        <f t="shared" si="306"/>
        <v>0.48789346246973364</v>
      </c>
      <c r="K874" s="2">
        <f t="shared" si="307"/>
        <v>0.51124178484953309</v>
      </c>
      <c r="L874" s="2">
        <f t="shared" si="308"/>
        <v>0</v>
      </c>
      <c r="M874" s="2">
        <f t="shared" si="309"/>
        <v>8.6475268073327172E-4</v>
      </c>
      <c r="N874" s="55">
        <v>2821</v>
      </c>
      <c r="O874" s="55">
        <v>2956</v>
      </c>
      <c r="X874" s="55">
        <v>5</v>
      </c>
      <c r="Y874" s="55">
        <v>0</v>
      </c>
      <c r="Z874" s="55"/>
      <c r="AA874" s="55"/>
      <c r="AB874" s="55"/>
      <c r="AG874" t="str">
        <f t="shared" si="312"/>
        <v>Wilbraham</v>
      </c>
      <c r="AH874" t="s">
        <v>129</v>
      </c>
      <c r="AI874">
        <v>1</v>
      </c>
      <c r="AK874">
        <v>2</v>
      </c>
      <c r="AL874" s="95">
        <v>25</v>
      </c>
      <c r="AM874" s="97">
        <v>13</v>
      </c>
      <c r="AN874" s="97">
        <v>115</v>
      </c>
      <c r="AO874" s="100">
        <v>79740</v>
      </c>
      <c r="AP874" s="100">
        <f t="shared" si="313"/>
        <v>25013</v>
      </c>
      <c r="AQ874" t="s">
        <v>298</v>
      </c>
      <c r="AR874">
        <f t="shared" si="310"/>
        <v>2579740</v>
      </c>
      <c r="AS874" s="1">
        <v>382</v>
      </c>
      <c r="AU874" s="1"/>
      <c r="AX874" s="124"/>
    </row>
    <row r="875" spans="1:50" ht="13" hidden="1" customHeight="1" outlineLevel="1">
      <c r="A875" s="56" t="s">
        <v>2249</v>
      </c>
      <c r="B875" s="9" t="s">
        <v>563</v>
      </c>
      <c r="C875" s="1">
        <f t="shared" si="303"/>
        <v>1217</v>
      </c>
      <c r="D875" s="7">
        <f>IF(N875&gt;0, RANK(N875,(N875:P875,Q875:AE875)),0)</f>
        <v>1</v>
      </c>
      <c r="E875" s="7">
        <f>IF(O875&gt;0,RANK(O875,(N875:P875,Q875:AE875)),0)</f>
        <v>2</v>
      </c>
      <c r="F875" s="7">
        <f t="shared" si="304"/>
        <v>0</v>
      </c>
      <c r="G875" s="1">
        <f t="shared" si="305"/>
        <v>670</v>
      </c>
      <c r="H875" s="2">
        <f t="shared" si="311"/>
        <v>0.55053410024650784</v>
      </c>
      <c r="I875" s="8"/>
      <c r="J875" s="2">
        <f t="shared" si="306"/>
        <v>0.77485620377978637</v>
      </c>
      <c r="K875" s="2">
        <f t="shared" si="307"/>
        <v>0.22432210353327856</v>
      </c>
      <c r="L875" s="2">
        <f t="shared" si="308"/>
        <v>0</v>
      </c>
      <c r="M875" s="2">
        <f t="shared" si="309"/>
        <v>8.2169268693507713E-4</v>
      </c>
      <c r="N875" s="55">
        <v>943</v>
      </c>
      <c r="O875" s="55">
        <v>273</v>
      </c>
      <c r="X875" s="55">
        <v>1</v>
      </c>
      <c r="Y875" s="55">
        <v>0</v>
      </c>
      <c r="Z875" s="55"/>
      <c r="AA875" s="55"/>
      <c r="AB875" s="55"/>
      <c r="AG875" t="str">
        <f t="shared" si="312"/>
        <v>Williamsburg</v>
      </c>
      <c r="AH875" t="s">
        <v>1997</v>
      </c>
      <c r="AI875">
        <v>1</v>
      </c>
      <c r="AK875">
        <v>2</v>
      </c>
      <c r="AL875" s="95">
        <v>25</v>
      </c>
      <c r="AM875" s="97">
        <v>15</v>
      </c>
      <c r="AN875" s="97">
        <v>95</v>
      </c>
      <c r="AO875" s="100">
        <v>79915</v>
      </c>
      <c r="AP875" s="100">
        <f t="shared" si="313"/>
        <v>25015</v>
      </c>
      <c r="AQ875" t="s">
        <v>298</v>
      </c>
      <c r="AR875">
        <f t="shared" si="310"/>
        <v>2579915</v>
      </c>
      <c r="AS875" s="1">
        <v>40</v>
      </c>
      <c r="AU875" s="1"/>
      <c r="AX875" s="124"/>
    </row>
    <row r="876" spans="1:50" ht="13" hidden="1" customHeight="1" outlineLevel="1">
      <c r="A876" s="56" t="s">
        <v>291</v>
      </c>
      <c r="B876" s="9" t="s">
        <v>563</v>
      </c>
      <c r="C876" s="1">
        <f t="shared" si="303"/>
        <v>2448</v>
      </c>
      <c r="D876" s="7">
        <f>IF(N876&gt;0, RANK(N876,(N876:P876,Q876:AE876)),0)</f>
        <v>1</v>
      </c>
      <c r="E876" s="7">
        <f>IF(O876&gt;0,RANK(O876,(N876:P876,Q876:AE876)),0)</f>
        <v>2</v>
      </c>
      <c r="F876" s="7">
        <f t="shared" si="304"/>
        <v>0</v>
      </c>
      <c r="G876" s="1">
        <f t="shared" si="305"/>
        <v>1534</v>
      </c>
      <c r="H876" s="2">
        <f t="shared" si="311"/>
        <v>0.62663398692810457</v>
      </c>
      <c r="I876" s="8"/>
      <c r="J876" s="2">
        <f t="shared" si="306"/>
        <v>0.8125</v>
      </c>
      <c r="K876" s="2">
        <f t="shared" si="307"/>
        <v>0.18586601307189543</v>
      </c>
      <c r="L876" s="2">
        <f t="shared" si="308"/>
        <v>0</v>
      </c>
      <c r="M876" s="2">
        <f t="shared" si="309"/>
        <v>1.6339869281045694E-3</v>
      </c>
      <c r="N876" s="55">
        <v>1989</v>
      </c>
      <c r="O876" s="55">
        <v>455</v>
      </c>
      <c r="X876" s="55">
        <v>4</v>
      </c>
      <c r="Y876" s="55">
        <v>0</v>
      </c>
      <c r="Z876" s="55"/>
      <c r="AA876" s="55"/>
      <c r="AB876" s="55"/>
      <c r="AG876" t="str">
        <f t="shared" si="312"/>
        <v>Williamstown</v>
      </c>
      <c r="AH876" t="s">
        <v>1320</v>
      </c>
      <c r="AI876">
        <v>1</v>
      </c>
      <c r="AK876">
        <v>2</v>
      </c>
      <c r="AL876" s="95">
        <v>25</v>
      </c>
      <c r="AM876" s="97">
        <v>3</v>
      </c>
      <c r="AN876" s="97">
        <v>155</v>
      </c>
      <c r="AO876" s="100">
        <v>79985</v>
      </c>
      <c r="AP876" s="100">
        <f t="shared" si="313"/>
        <v>25003</v>
      </c>
      <c r="AQ876" t="s">
        <v>298</v>
      </c>
      <c r="AR876">
        <f t="shared" si="310"/>
        <v>2579985</v>
      </c>
      <c r="AS876" s="1">
        <v>76</v>
      </c>
      <c r="AU876" s="1"/>
      <c r="AX876" s="124"/>
    </row>
    <row r="877" spans="1:50" ht="13" hidden="1" customHeight="1" outlineLevel="1">
      <c r="A877" s="56" t="s">
        <v>1372</v>
      </c>
      <c r="B877" s="9" t="s">
        <v>563</v>
      </c>
      <c r="C877" s="1">
        <f t="shared" si="303"/>
        <v>8685</v>
      </c>
      <c r="D877" s="7">
        <f>IF(N877&gt;0, RANK(N877,(N877:P877,Q877:AE877)),0)</f>
        <v>1</v>
      </c>
      <c r="E877" s="7">
        <f>IF(O877&gt;0,RANK(O877,(N877:P877,Q877:AE877)),0)</f>
        <v>2</v>
      </c>
      <c r="F877" s="7">
        <f t="shared" si="304"/>
        <v>0</v>
      </c>
      <c r="G877" s="1">
        <f t="shared" si="305"/>
        <v>600</v>
      </c>
      <c r="H877" s="2">
        <f t="shared" si="311"/>
        <v>6.9084628670120898E-2</v>
      </c>
      <c r="I877" s="8"/>
      <c r="J877" s="2">
        <f t="shared" si="306"/>
        <v>0.53413932066781811</v>
      </c>
      <c r="K877" s="2">
        <f t="shared" si="307"/>
        <v>0.46505469199769717</v>
      </c>
      <c r="L877" s="2">
        <f t="shared" si="308"/>
        <v>0</v>
      </c>
      <c r="M877" s="2">
        <f t="shared" si="309"/>
        <v>8.059873344847257E-4</v>
      </c>
      <c r="N877" s="55">
        <v>4639</v>
      </c>
      <c r="O877" s="55">
        <v>4039</v>
      </c>
      <c r="X877" s="55">
        <v>7</v>
      </c>
      <c r="Y877" s="55">
        <v>0</v>
      </c>
      <c r="Z877" s="55"/>
      <c r="AA877" s="55"/>
      <c r="AB877" s="55"/>
      <c r="AG877" t="str">
        <f t="shared" si="312"/>
        <v>Wilmington</v>
      </c>
      <c r="AH877" t="s">
        <v>1563</v>
      </c>
      <c r="AI877">
        <v>6</v>
      </c>
      <c r="AK877">
        <v>2</v>
      </c>
      <c r="AL877" s="95">
        <v>25</v>
      </c>
      <c r="AM877" s="97">
        <v>17</v>
      </c>
      <c r="AN877" s="97">
        <v>260</v>
      </c>
      <c r="AO877" s="100">
        <v>80230</v>
      </c>
      <c r="AP877" s="100">
        <f t="shared" si="313"/>
        <v>25017</v>
      </c>
      <c r="AQ877" t="s">
        <v>298</v>
      </c>
      <c r="AR877">
        <f t="shared" si="310"/>
        <v>2580230</v>
      </c>
      <c r="AS877" s="1">
        <v>377</v>
      </c>
      <c r="AU877" s="1"/>
      <c r="AX877" s="124"/>
    </row>
    <row r="878" spans="1:50" ht="13" hidden="1" customHeight="1" outlineLevel="1">
      <c r="A878" s="56" t="s">
        <v>51</v>
      </c>
      <c r="B878" s="9" t="s">
        <v>563</v>
      </c>
      <c r="C878" s="1">
        <f t="shared" si="303"/>
        <v>2681</v>
      </c>
      <c r="D878" s="7">
        <f>IF(N878&gt;0, RANK(N878,(N878:P878,Q878:AE878)),0)</f>
        <v>2</v>
      </c>
      <c r="E878" s="7">
        <f>IF(O878&gt;0,RANK(O878,(N878:P878,Q878:AE878)),0)</f>
        <v>1</v>
      </c>
      <c r="F878" s="7">
        <f t="shared" si="304"/>
        <v>0</v>
      </c>
      <c r="G878" s="1">
        <f t="shared" si="305"/>
        <v>85</v>
      </c>
      <c r="H878" s="2">
        <f t="shared" si="311"/>
        <v>3.1704587840358074E-2</v>
      </c>
      <c r="I878" s="8"/>
      <c r="J878" s="2">
        <f t="shared" si="306"/>
        <v>0.48302872062663188</v>
      </c>
      <c r="K878" s="2">
        <f t="shared" si="307"/>
        <v>0.51473330846698995</v>
      </c>
      <c r="L878" s="2">
        <f t="shared" si="308"/>
        <v>0</v>
      </c>
      <c r="M878" s="2">
        <f t="shared" si="309"/>
        <v>2.2379709063781172E-3</v>
      </c>
      <c r="N878" s="55">
        <v>1295</v>
      </c>
      <c r="O878" s="55">
        <v>1380</v>
      </c>
      <c r="X878" s="55">
        <v>6</v>
      </c>
      <c r="Y878" s="55">
        <v>0</v>
      </c>
      <c r="Z878" s="55"/>
      <c r="AA878" s="55"/>
      <c r="AB878" s="55"/>
      <c r="AG878" t="str">
        <f t="shared" si="312"/>
        <v>Winchendon</v>
      </c>
      <c r="AH878" s="9" t="s">
        <v>964</v>
      </c>
      <c r="AK878">
        <v>2</v>
      </c>
      <c r="AL878" s="95">
        <v>25</v>
      </c>
      <c r="AM878" s="97">
        <v>27</v>
      </c>
      <c r="AN878" s="97">
        <v>295</v>
      </c>
      <c r="AO878" s="100">
        <v>80405</v>
      </c>
      <c r="AP878" s="100">
        <f t="shared" si="313"/>
        <v>25027</v>
      </c>
      <c r="AQ878" t="s">
        <v>298</v>
      </c>
      <c r="AR878">
        <f t="shared" si="310"/>
        <v>2580405</v>
      </c>
      <c r="AS878" s="1">
        <v>100</v>
      </c>
      <c r="AU878" s="1"/>
      <c r="AX878" s="124"/>
    </row>
    <row r="879" spans="1:50" ht="13" hidden="1" customHeight="1" outlineLevel="1">
      <c r="A879" s="56" t="s">
        <v>376</v>
      </c>
      <c r="B879" s="9" t="s">
        <v>563</v>
      </c>
      <c r="C879" s="1">
        <f t="shared" si="303"/>
        <v>9463</v>
      </c>
      <c r="D879" s="7">
        <f>IF(N879&gt;0, RANK(N879,(N879:P879,Q879:AE879)),0)</f>
        <v>1</v>
      </c>
      <c r="E879" s="7">
        <f>IF(O879&gt;0,RANK(O879,(N879:P879,Q879:AE879)),0)</f>
        <v>2</v>
      </c>
      <c r="F879" s="7">
        <f t="shared" si="304"/>
        <v>0</v>
      </c>
      <c r="G879" s="1">
        <f t="shared" si="305"/>
        <v>1939</v>
      </c>
      <c r="H879" s="2">
        <f t="shared" si="311"/>
        <v>0.20490330761914827</v>
      </c>
      <c r="I879" s="8"/>
      <c r="J879" s="2">
        <f t="shared" si="306"/>
        <v>0.60245165380957411</v>
      </c>
      <c r="K879" s="2">
        <f t="shared" si="307"/>
        <v>0.39754834619042589</v>
      </c>
      <c r="L879" s="2">
        <f t="shared" si="308"/>
        <v>0</v>
      </c>
      <c r="M879" s="2">
        <f t="shared" si="309"/>
        <v>0</v>
      </c>
      <c r="N879" s="55">
        <v>5701</v>
      </c>
      <c r="O879" s="55">
        <v>3762</v>
      </c>
      <c r="X879" s="55">
        <v>0</v>
      </c>
      <c r="Y879" s="55">
        <v>0</v>
      </c>
      <c r="Z879" s="55"/>
      <c r="AA879" s="55"/>
      <c r="AB879" s="55"/>
      <c r="AG879" t="str">
        <f t="shared" si="312"/>
        <v>Winchester</v>
      </c>
      <c r="AH879" t="s">
        <v>1563</v>
      </c>
      <c r="AI879">
        <v>5</v>
      </c>
      <c r="AK879">
        <v>2</v>
      </c>
      <c r="AL879" s="95">
        <v>25</v>
      </c>
      <c r="AM879" s="97">
        <v>17</v>
      </c>
      <c r="AN879" s="97">
        <v>265</v>
      </c>
      <c r="AO879" s="100">
        <v>80510</v>
      </c>
      <c r="AP879" s="100">
        <f t="shared" si="313"/>
        <v>25017</v>
      </c>
      <c r="AQ879" t="s">
        <v>298</v>
      </c>
      <c r="AR879">
        <f t="shared" si="310"/>
        <v>2580510</v>
      </c>
      <c r="AS879" s="1">
        <v>321</v>
      </c>
      <c r="AU879" s="1"/>
      <c r="AX879" s="124"/>
    </row>
    <row r="880" spans="1:50" ht="13" hidden="1" customHeight="1" outlineLevel="1">
      <c r="A880" s="56" t="s">
        <v>1499</v>
      </c>
      <c r="B880" s="9" t="s">
        <v>563</v>
      </c>
      <c r="C880" s="1">
        <f t="shared" si="303"/>
        <v>320</v>
      </c>
      <c r="D880" s="7">
        <f>IF(N880&gt;0, RANK(N880,(N880:P880,Q880:AE880)),0)</f>
        <v>1</v>
      </c>
      <c r="E880" s="7">
        <f>IF(O880&gt;0,RANK(O880,(N880:P880,Q880:AE880)),0)</f>
        <v>2</v>
      </c>
      <c r="F880" s="7">
        <f t="shared" si="304"/>
        <v>0</v>
      </c>
      <c r="G880" s="1">
        <f t="shared" si="305"/>
        <v>110</v>
      </c>
      <c r="H880" s="2">
        <f t="shared" si="311"/>
        <v>0.34375</v>
      </c>
      <c r="I880" s="8"/>
      <c r="J880" s="2">
        <f t="shared" si="306"/>
        <v>0.671875</v>
      </c>
      <c r="K880" s="2">
        <f t="shared" si="307"/>
        <v>0.328125</v>
      </c>
      <c r="L880" s="2">
        <f t="shared" si="308"/>
        <v>0</v>
      </c>
      <c r="M880" s="2">
        <f t="shared" si="309"/>
        <v>0</v>
      </c>
      <c r="N880" s="55">
        <v>215</v>
      </c>
      <c r="O880" s="55">
        <v>105</v>
      </c>
      <c r="X880" s="55">
        <v>0</v>
      </c>
      <c r="Y880" s="55">
        <v>0</v>
      </c>
      <c r="Z880" s="55"/>
      <c r="AA880" s="55"/>
      <c r="AB880" s="55"/>
      <c r="AG880" t="str">
        <f t="shared" si="312"/>
        <v>Windsor</v>
      </c>
      <c r="AH880" t="s">
        <v>1320</v>
      </c>
      <c r="AI880">
        <v>1</v>
      </c>
      <c r="AK880">
        <v>2</v>
      </c>
      <c r="AL880" s="95">
        <v>25</v>
      </c>
      <c r="AM880" s="97">
        <v>3</v>
      </c>
      <c r="AN880" s="97">
        <v>160</v>
      </c>
      <c r="AO880" s="100">
        <v>80685</v>
      </c>
      <c r="AP880" s="100">
        <f t="shared" si="313"/>
        <v>25003</v>
      </c>
      <c r="AQ880" t="s">
        <v>298</v>
      </c>
      <c r="AR880">
        <f t="shared" si="310"/>
        <v>2580685</v>
      </c>
      <c r="AS880" s="1">
        <v>9</v>
      </c>
      <c r="AU880" s="1"/>
      <c r="AX880" s="124"/>
    </row>
    <row r="881" spans="1:50" ht="13" hidden="1" customHeight="1" outlineLevel="1">
      <c r="A881" s="56" t="s">
        <v>994</v>
      </c>
      <c r="B881" s="9" t="s">
        <v>563</v>
      </c>
      <c r="C881" s="1">
        <f t="shared" si="303"/>
        <v>6235</v>
      </c>
      <c r="D881" s="7">
        <f>IF(N881&gt;0, RANK(N881,(N881:P881,Q881:AE881)),0)</f>
        <v>1</v>
      </c>
      <c r="E881" s="7">
        <f>IF(O881&gt;0,RANK(O881,(N881:P881,Q881:AE881)),0)</f>
        <v>2</v>
      </c>
      <c r="F881" s="7">
        <f t="shared" si="304"/>
        <v>0</v>
      </c>
      <c r="G881" s="1">
        <f t="shared" si="305"/>
        <v>2093</v>
      </c>
      <c r="H881" s="2">
        <f t="shared" si="311"/>
        <v>0.33568564554931835</v>
      </c>
      <c r="I881" s="8"/>
      <c r="J881" s="2">
        <f t="shared" si="306"/>
        <v>0.66720128307939053</v>
      </c>
      <c r="K881" s="2">
        <f t="shared" si="307"/>
        <v>0.33151563753007218</v>
      </c>
      <c r="L881" s="2">
        <f t="shared" si="308"/>
        <v>0</v>
      </c>
      <c r="M881" s="2">
        <f t="shared" si="309"/>
        <v>1.2830793905372895E-3</v>
      </c>
      <c r="N881" s="55">
        <v>4160</v>
      </c>
      <c r="O881" s="55">
        <v>2067</v>
      </c>
      <c r="X881" s="55">
        <v>8</v>
      </c>
      <c r="Y881" s="55">
        <v>0</v>
      </c>
      <c r="Z881" s="55"/>
      <c r="AA881" s="55"/>
      <c r="AB881" s="55"/>
      <c r="AG881" t="str">
        <f t="shared" si="312"/>
        <v>Winthrop</v>
      </c>
      <c r="AH881" t="s">
        <v>57</v>
      </c>
      <c r="AI881">
        <v>5</v>
      </c>
      <c r="AK881">
        <v>2</v>
      </c>
      <c r="AL881" s="95">
        <v>25</v>
      </c>
      <c r="AM881" s="97">
        <v>25</v>
      </c>
      <c r="AN881" s="97">
        <v>20</v>
      </c>
      <c r="AO881" s="100">
        <v>80930</v>
      </c>
      <c r="AP881" s="100">
        <f t="shared" si="313"/>
        <v>25025</v>
      </c>
      <c r="AQ881" t="s">
        <v>298</v>
      </c>
      <c r="AR881">
        <f t="shared" si="310"/>
        <v>2580930</v>
      </c>
      <c r="AS881" s="1">
        <v>301</v>
      </c>
      <c r="AU881" s="1"/>
      <c r="AX881" s="124"/>
    </row>
    <row r="882" spans="1:50" ht="13" hidden="1" customHeight="1" outlineLevel="1">
      <c r="A882" s="56" t="s">
        <v>2582</v>
      </c>
      <c r="B882" s="9" t="s">
        <v>563</v>
      </c>
      <c r="C882" s="1">
        <f t="shared" si="303"/>
        <v>13341</v>
      </c>
      <c r="D882" s="7">
        <f>IF(N882&gt;0, RANK(N882,(N882:P882,Q882:AE882)),0)</f>
        <v>1</v>
      </c>
      <c r="E882" s="7">
        <f>IF(O882&gt;0,RANK(O882,(N882:P882,Q882:AE882)),0)</f>
        <v>2</v>
      </c>
      <c r="F882" s="7">
        <f t="shared" si="304"/>
        <v>0</v>
      </c>
      <c r="G882" s="1">
        <f t="shared" si="305"/>
        <v>2689</v>
      </c>
      <c r="H882" s="2">
        <f t="shared" si="311"/>
        <v>0.20155910351547859</v>
      </c>
      <c r="I882" s="8"/>
      <c r="J882" s="2">
        <f t="shared" si="306"/>
        <v>0.59988006896034785</v>
      </c>
      <c r="K882" s="2">
        <f t="shared" si="307"/>
        <v>0.39832096544486922</v>
      </c>
      <c r="L882" s="2">
        <f t="shared" si="308"/>
        <v>0</v>
      </c>
      <c r="M882" s="2">
        <f t="shared" si="309"/>
        <v>1.7989655947829308E-3</v>
      </c>
      <c r="N882" s="55">
        <v>8003</v>
      </c>
      <c r="O882" s="55">
        <v>5314</v>
      </c>
      <c r="X882" s="55">
        <v>24</v>
      </c>
      <c r="Y882" s="55">
        <v>0</v>
      </c>
      <c r="Z882" s="55"/>
      <c r="AA882" s="55"/>
      <c r="AB882" s="55"/>
      <c r="AG882" t="str">
        <f t="shared" si="312"/>
        <v>Woburn</v>
      </c>
      <c r="AH882" t="s">
        <v>1563</v>
      </c>
      <c r="AI882">
        <v>5</v>
      </c>
      <c r="AK882">
        <v>2</v>
      </c>
      <c r="AL882" s="95">
        <v>25</v>
      </c>
      <c r="AM882" s="97">
        <v>17</v>
      </c>
      <c r="AN882" s="97">
        <v>270</v>
      </c>
      <c r="AO882" s="100">
        <v>81035</v>
      </c>
      <c r="AP882" s="100">
        <f t="shared" si="313"/>
        <v>25017</v>
      </c>
      <c r="AQ882" t="s">
        <v>1943</v>
      </c>
      <c r="AR882">
        <f t="shared" si="310"/>
        <v>2581035</v>
      </c>
      <c r="AS882" s="1">
        <v>557</v>
      </c>
      <c r="AU882" s="1"/>
      <c r="AX882" s="124"/>
    </row>
    <row r="883" spans="1:50" ht="13" hidden="1" customHeight="1" outlineLevel="1">
      <c r="A883" s="56" t="s">
        <v>964</v>
      </c>
      <c r="B883" s="9" t="s">
        <v>563</v>
      </c>
      <c r="C883" s="1">
        <f t="shared" si="303"/>
        <v>36927</v>
      </c>
      <c r="D883" s="7">
        <f>IF(N883&gt;0, RANK(N883,(N883:P883,Q883:AE883)),0)</f>
        <v>1</v>
      </c>
      <c r="E883" s="7">
        <f>IF(O883&gt;0,RANK(O883,(N883:P883,Q883:AE883)),0)</f>
        <v>2</v>
      </c>
      <c r="F883" s="7">
        <f t="shared" si="304"/>
        <v>0</v>
      </c>
      <c r="G883" s="1">
        <f t="shared" si="305"/>
        <v>12974</v>
      </c>
      <c r="H883" s="2">
        <f t="shared" si="311"/>
        <v>0.35134183659652829</v>
      </c>
      <c r="I883" s="8"/>
      <c r="J883" s="2">
        <f t="shared" si="306"/>
        <v>0.6742221139003981</v>
      </c>
      <c r="K883" s="2">
        <f t="shared" si="307"/>
        <v>0.32288027730386981</v>
      </c>
      <c r="L883" s="2">
        <f t="shared" si="308"/>
        <v>0</v>
      </c>
      <c r="M883" s="2">
        <f t="shared" si="309"/>
        <v>2.8976087957320873E-3</v>
      </c>
      <c r="N883" s="55">
        <v>24897</v>
      </c>
      <c r="O883" s="55">
        <v>11923</v>
      </c>
      <c r="X883" s="55">
        <v>107</v>
      </c>
      <c r="Y883" s="55">
        <v>0</v>
      </c>
      <c r="Z883" s="55"/>
      <c r="AA883" s="55"/>
      <c r="AB883" s="55"/>
      <c r="AG883" t="str">
        <f t="shared" si="312"/>
        <v>Worcester</v>
      </c>
      <c r="AH883" s="9" t="s">
        <v>964</v>
      </c>
      <c r="AI883">
        <v>2</v>
      </c>
      <c r="AK883">
        <v>2</v>
      </c>
      <c r="AL883" s="95">
        <v>25</v>
      </c>
      <c r="AM883" s="97">
        <v>27</v>
      </c>
      <c r="AN883" s="97">
        <v>300</v>
      </c>
      <c r="AO883" s="100">
        <v>82000</v>
      </c>
      <c r="AP883" s="100">
        <f t="shared" si="313"/>
        <v>25027</v>
      </c>
      <c r="AQ883" t="s">
        <v>1943</v>
      </c>
      <c r="AR883">
        <f t="shared" si="310"/>
        <v>2582000</v>
      </c>
      <c r="AS883" s="1">
        <v>2052</v>
      </c>
      <c r="AU883" s="1"/>
      <c r="AX883" s="124"/>
    </row>
    <row r="884" spans="1:50" ht="13" hidden="1" customHeight="1" outlineLevel="1">
      <c r="A884" s="56" t="s">
        <v>1235</v>
      </c>
      <c r="B884" s="9" t="s">
        <v>563</v>
      </c>
      <c r="C884" s="1">
        <f t="shared" si="303"/>
        <v>563</v>
      </c>
      <c r="D884" s="7">
        <f>IF(N884&gt;0, RANK(N884,(N884:P884,Q884:AE884)),0)</f>
        <v>1</v>
      </c>
      <c r="E884" s="7">
        <f>IF(O884&gt;0,RANK(O884,(N884:P884,Q884:AE884)),0)</f>
        <v>2</v>
      </c>
      <c r="F884" s="7">
        <f t="shared" si="304"/>
        <v>0</v>
      </c>
      <c r="G884" s="1">
        <f t="shared" si="305"/>
        <v>196</v>
      </c>
      <c r="H884" s="2">
        <f t="shared" si="311"/>
        <v>0.34813499111900531</v>
      </c>
      <c r="I884" s="8"/>
      <c r="J884" s="2">
        <f t="shared" si="306"/>
        <v>0.67317939609236233</v>
      </c>
      <c r="K884" s="2">
        <f t="shared" si="307"/>
        <v>0.32504440497335702</v>
      </c>
      <c r="L884" s="2">
        <f t="shared" si="308"/>
        <v>0</v>
      </c>
      <c r="M884" s="2">
        <f t="shared" si="309"/>
        <v>1.7761989342806594E-3</v>
      </c>
      <c r="N884" s="55">
        <v>379</v>
      </c>
      <c r="O884" s="55">
        <v>183</v>
      </c>
      <c r="X884" s="55">
        <v>1</v>
      </c>
      <c r="Y884" s="55">
        <v>0</v>
      </c>
      <c r="Z884" s="55"/>
      <c r="AA884" s="55"/>
      <c r="AB884" s="55"/>
      <c r="AG884" t="str">
        <f t="shared" si="312"/>
        <v>Worthington</v>
      </c>
      <c r="AH884" t="s">
        <v>1997</v>
      </c>
      <c r="AI884">
        <v>1</v>
      </c>
      <c r="AK884">
        <v>2</v>
      </c>
      <c r="AL884" s="95">
        <v>25</v>
      </c>
      <c r="AM884" s="97">
        <v>15</v>
      </c>
      <c r="AN884" s="97">
        <v>100</v>
      </c>
      <c r="AO884" s="100">
        <v>82175</v>
      </c>
      <c r="AP884" s="100">
        <f t="shared" si="313"/>
        <v>25015</v>
      </c>
      <c r="AQ884" t="s">
        <v>298</v>
      </c>
      <c r="AR884">
        <f t="shared" si="310"/>
        <v>2582175</v>
      </c>
      <c r="AS884" s="1">
        <v>32</v>
      </c>
      <c r="AU884" s="1"/>
      <c r="AX884" s="124"/>
    </row>
    <row r="885" spans="1:50" ht="13" hidden="1" customHeight="1" outlineLevel="1">
      <c r="A885" s="56" t="s">
        <v>488</v>
      </c>
      <c r="B885" s="9" t="s">
        <v>563</v>
      </c>
      <c r="C885" s="1">
        <f t="shared" si="303"/>
        <v>4425</v>
      </c>
      <c r="D885" s="7">
        <f>IF(N885&gt;0, RANK(N885,(N885:P885,Q885:AE885)),0)</f>
        <v>2</v>
      </c>
      <c r="E885" s="7">
        <f>IF(O885&gt;0,RANK(O885,(N885:P885,Q885:AE885)),0)</f>
        <v>1</v>
      </c>
      <c r="F885" s="7">
        <f t="shared" si="304"/>
        <v>0</v>
      </c>
      <c r="G885" s="1">
        <f t="shared" si="305"/>
        <v>561</v>
      </c>
      <c r="H885" s="2">
        <f t="shared" si="311"/>
        <v>0.12677966101694915</v>
      </c>
      <c r="I885" s="8"/>
      <c r="J885" s="2">
        <f t="shared" si="306"/>
        <v>0.43593220338983052</v>
      </c>
      <c r="K885" s="2">
        <f t="shared" si="307"/>
        <v>0.56271186440677967</v>
      </c>
      <c r="L885" s="2">
        <f t="shared" si="308"/>
        <v>0</v>
      </c>
      <c r="M885" s="2">
        <f t="shared" si="309"/>
        <v>1.3559322033898091E-3</v>
      </c>
      <c r="N885" s="55">
        <v>1929</v>
      </c>
      <c r="O885" s="55">
        <v>2490</v>
      </c>
      <c r="X885" s="55">
        <v>6</v>
      </c>
      <c r="Y885" s="55">
        <v>0</v>
      </c>
      <c r="Z885" s="55"/>
      <c r="AA885" s="55"/>
      <c r="AB885" s="55"/>
      <c r="AG885" t="str">
        <f t="shared" si="312"/>
        <v>Wrentham</v>
      </c>
      <c r="AH885" t="s">
        <v>2318</v>
      </c>
      <c r="AI885">
        <v>4</v>
      </c>
      <c r="AK885">
        <v>2</v>
      </c>
      <c r="AL885" s="95">
        <v>25</v>
      </c>
      <c r="AM885" s="97">
        <v>21</v>
      </c>
      <c r="AN885" s="97">
        <v>140</v>
      </c>
      <c r="AO885" s="100">
        <v>82315</v>
      </c>
      <c r="AP885" s="100">
        <f t="shared" si="313"/>
        <v>25021</v>
      </c>
      <c r="AQ885" t="s">
        <v>298</v>
      </c>
      <c r="AR885">
        <f t="shared" si="310"/>
        <v>2582315</v>
      </c>
      <c r="AS885" s="1">
        <v>193</v>
      </c>
      <c r="AU885" s="1"/>
      <c r="AX885" s="124"/>
    </row>
    <row r="886" spans="1:50" ht="13" hidden="1" customHeight="1" outlineLevel="1">
      <c r="A886" s="56" t="s">
        <v>826</v>
      </c>
      <c r="B886" s="9" t="s">
        <v>563</v>
      </c>
      <c r="C886" s="1">
        <f t="shared" si="303"/>
        <v>9906</v>
      </c>
      <c r="D886" s="7">
        <f>IF(N886&gt;0, RANK(N886,(N886:P886,Q886:AE886)),0)</f>
        <v>1</v>
      </c>
      <c r="E886" s="7">
        <f>IF(O886&gt;0,RANK(O886,(N886:P886,Q886:AE886)),0)</f>
        <v>2</v>
      </c>
      <c r="F886" s="7">
        <f t="shared" si="304"/>
        <v>0</v>
      </c>
      <c r="G886" s="1">
        <f t="shared" si="305"/>
        <v>550</v>
      </c>
      <c r="H886" s="2">
        <f t="shared" si="311"/>
        <v>5.5521905915606705E-2</v>
      </c>
      <c r="I886" s="8"/>
      <c r="J886" s="2">
        <f t="shared" si="306"/>
        <v>0.52745810619826372</v>
      </c>
      <c r="K886" s="2">
        <f t="shared" si="307"/>
        <v>0.47193620028265698</v>
      </c>
      <c r="L886" s="2">
        <f t="shared" si="308"/>
        <v>0</v>
      </c>
      <c r="M886" s="2">
        <f t="shared" si="309"/>
        <v>6.056935190792978E-4</v>
      </c>
      <c r="N886" s="55">
        <v>5225</v>
      </c>
      <c r="O886" s="55">
        <v>4675</v>
      </c>
      <c r="X886" s="55">
        <v>6</v>
      </c>
      <c r="Y886" s="55">
        <v>0</v>
      </c>
      <c r="Z886" s="55"/>
      <c r="AA886" s="55"/>
      <c r="AB886" s="55"/>
      <c r="AG886" t="str">
        <f t="shared" si="312"/>
        <v>Yarmouth</v>
      </c>
      <c r="AH886" t="s">
        <v>42</v>
      </c>
      <c r="AI886">
        <v>9</v>
      </c>
      <c r="AK886">
        <v>2</v>
      </c>
      <c r="AL886" s="95">
        <v>25</v>
      </c>
      <c r="AM886" s="97">
        <v>1</v>
      </c>
      <c r="AN886" s="97">
        <v>75</v>
      </c>
      <c r="AO886" s="100">
        <v>82525</v>
      </c>
      <c r="AP886" s="100">
        <f t="shared" si="313"/>
        <v>25001</v>
      </c>
      <c r="AQ886" t="s">
        <v>298</v>
      </c>
      <c r="AR886">
        <f t="shared" si="310"/>
        <v>2582525</v>
      </c>
      <c r="AS886" s="1">
        <v>290</v>
      </c>
      <c r="AU886" s="1"/>
      <c r="AX886" s="124"/>
    </row>
    <row r="887" spans="1:50" ht="13" customHeight="1" collapsed="1">
      <c r="A887" s="9" t="s">
        <v>389</v>
      </c>
      <c r="B887" s="9" t="s">
        <v>2430</v>
      </c>
      <c r="C887" s="1">
        <f t="shared" si="303"/>
        <v>2084972</v>
      </c>
      <c r="D887" s="7">
        <f>IF(N887&gt;0, RANK(N887,(N887:P887,Q887:AE887)),0)</f>
        <v>1</v>
      </c>
      <c r="E887" s="7">
        <f>IF(O887&gt;0,RANK(O887,(N887:P887,Q887:AE887)),0)</f>
        <v>2</v>
      </c>
      <c r="F887" s="7">
        <f t="shared" si="304"/>
        <v>0</v>
      </c>
      <c r="G887" s="1">
        <f t="shared" si="305"/>
        <v>497994</v>
      </c>
      <c r="H887" s="2">
        <f t="shared" si="311"/>
        <v>0.23884925073334318</v>
      </c>
      <c r="I887" s="8"/>
      <c r="J887" s="2">
        <f t="shared" si="306"/>
        <v>0.61868648595760523</v>
      </c>
      <c r="K887" s="2">
        <f t="shared" si="307"/>
        <v>0.37983723522426199</v>
      </c>
      <c r="L887" s="2">
        <f t="shared" si="308"/>
        <v>0</v>
      </c>
      <c r="M887" s="2">
        <f t="shared" si="309"/>
        <v>1.4762788181327813E-3</v>
      </c>
      <c r="N887" s="55">
        <f>SUM(N536:N886)</f>
        <v>1289944</v>
      </c>
      <c r="O887" s="55">
        <f>SUM(O536:O886)</f>
        <v>791950</v>
      </c>
      <c r="X887" s="55">
        <f>SUM(X536:X886)</f>
        <v>3072</v>
      </c>
      <c r="Y887" s="55">
        <f>SUM(Y536:Y886)</f>
        <v>6</v>
      </c>
      <c r="Z887" s="55"/>
      <c r="AA887" s="55"/>
      <c r="AB887" s="55"/>
      <c r="AG887" t="str">
        <f t="shared" si="312"/>
        <v>Massachusetts</v>
      </c>
      <c r="AK887">
        <v>2</v>
      </c>
      <c r="AL887" s="95">
        <v>25</v>
      </c>
      <c r="AP887" s="95">
        <v>25</v>
      </c>
      <c r="AQ887" t="s">
        <v>2180</v>
      </c>
      <c r="AR887" s="95">
        <v>25</v>
      </c>
      <c r="AS887" s="1">
        <f>SUM(AS536:AS886)</f>
        <v>101819</v>
      </c>
      <c r="AU887" s="1"/>
      <c r="AX887" s="124"/>
    </row>
    <row r="888" spans="1:50" ht="13" customHeight="1">
      <c r="A888" s="9"/>
      <c r="B888" s="9"/>
      <c r="C888" s="1"/>
      <c r="D888" s="7"/>
      <c r="E888" s="7"/>
      <c r="F888" s="7"/>
      <c r="G888" s="1"/>
      <c r="I888" s="8"/>
      <c r="J888" s="2"/>
      <c r="K888" s="2"/>
      <c r="L888" s="2"/>
      <c r="M888" s="2"/>
      <c r="Y888" s="55"/>
      <c r="Z888" s="55"/>
      <c r="AA888" s="55"/>
      <c r="AB888" s="55"/>
      <c r="AX888" s="124"/>
    </row>
    <row r="889" spans="1:50" ht="13" hidden="1" customHeight="1" outlineLevel="1">
      <c r="A889" t="s">
        <v>721</v>
      </c>
      <c r="B889" s="9" t="s">
        <v>184</v>
      </c>
      <c r="C889" s="1">
        <f t="shared" ref="C889:C952" si="314">SUM(N889:AE889)</f>
        <v>391</v>
      </c>
      <c r="D889" s="7">
        <f>IF(N889&gt;0, RANK(N889,(N889:P889,Q889:AE889)),0)</f>
        <v>1</v>
      </c>
      <c r="E889" s="7">
        <f>IF(O889&gt;0,RANK(O889,(N889:P889,Q889:AE889)),0)</f>
        <v>2</v>
      </c>
      <c r="F889" s="7">
        <f t="shared" ref="F889:F952" si="315">IF(P889&gt;0,RANK(P889,(N889:AE889)),0)</f>
        <v>0</v>
      </c>
      <c r="G889" s="1">
        <f t="shared" ref="G889:G931" si="316">IF(C889&gt;0,MAX(N889:P889)-LARGE(N889:P889,2),0)</f>
        <v>69</v>
      </c>
      <c r="H889" s="2">
        <f t="shared" si="311"/>
        <v>0.17647058823529413</v>
      </c>
      <c r="I889" s="8"/>
      <c r="J889" s="2">
        <f t="shared" ref="J889:J952" si="317">IF(C889=0,"-",N889/C889)</f>
        <v>0.58823529411764708</v>
      </c>
      <c r="K889" s="2">
        <f t="shared" ref="K889:K952" si="318">IF(C889=0,"-",O889/C889)</f>
        <v>0.41176470588235292</v>
      </c>
      <c r="L889" s="2">
        <f t="shared" ref="L889:L952" si="319">IF(C889=0,"-",P889/C889)</f>
        <v>0</v>
      </c>
      <c r="M889" s="2">
        <f t="shared" ref="M889:M952" si="320">IF(C889=0,"-",(1-J889-K889-L889))</f>
        <v>0</v>
      </c>
      <c r="N889" s="55">
        <v>230</v>
      </c>
      <c r="O889" s="55">
        <v>161</v>
      </c>
      <c r="X889" s="55">
        <v>0</v>
      </c>
      <c r="Y889" s="55"/>
      <c r="Z889" s="55"/>
      <c r="AA889" s="55"/>
      <c r="AB889" s="55"/>
      <c r="AG889" t="str">
        <f t="shared" si="312"/>
        <v>Acworth</v>
      </c>
      <c r="AH889" t="s">
        <v>267</v>
      </c>
      <c r="AI889">
        <v>2</v>
      </c>
      <c r="AK889">
        <v>2</v>
      </c>
      <c r="AL889" s="95">
        <v>33</v>
      </c>
      <c r="AM889" s="97">
        <v>19</v>
      </c>
      <c r="AN889" s="97">
        <v>5</v>
      </c>
      <c r="AO889" s="100">
        <v>260</v>
      </c>
      <c r="AP889" s="100">
        <f t="shared" si="313"/>
        <v>33019</v>
      </c>
      <c r="AQ889" t="s">
        <v>298</v>
      </c>
      <c r="AR889">
        <f t="shared" ref="AR889:AR952" si="321">AL889*100000+AO889</f>
        <v>3300260</v>
      </c>
      <c r="AX889" s="124"/>
    </row>
    <row r="890" spans="1:50" ht="13" hidden="1" customHeight="1" outlineLevel="1">
      <c r="A890" t="s">
        <v>1781</v>
      </c>
      <c r="B890" s="9" t="s">
        <v>184</v>
      </c>
      <c r="C890" s="1">
        <f t="shared" si="314"/>
        <v>301</v>
      </c>
      <c r="D890" s="7">
        <f>IF(N890&gt;0, RANK(N890,(N890:P890,Q890:AE890)),0)</f>
        <v>1</v>
      </c>
      <c r="E890" s="7">
        <f>IF(O890&gt;0,RANK(O890,(N890:P890,Q890:AE890)),0)</f>
        <v>2</v>
      </c>
      <c r="F890" s="7">
        <f t="shared" si="315"/>
        <v>0</v>
      </c>
      <c r="G890" s="1">
        <f t="shared" si="316"/>
        <v>67</v>
      </c>
      <c r="H890" s="2">
        <f t="shared" si="311"/>
        <v>0.22259136212624583</v>
      </c>
      <c r="I890" s="8"/>
      <c r="J890" s="2">
        <f t="shared" si="317"/>
        <v>0.61129568106312293</v>
      </c>
      <c r="K890" s="2">
        <f t="shared" si="318"/>
        <v>0.38870431893687707</v>
      </c>
      <c r="L890" s="2">
        <f t="shared" si="319"/>
        <v>0</v>
      </c>
      <c r="M890" s="2">
        <f t="shared" si="320"/>
        <v>0</v>
      </c>
      <c r="N890" s="55">
        <v>184</v>
      </c>
      <c r="O890" s="55">
        <v>117</v>
      </c>
      <c r="X890" s="55">
        <v>0</v>
      </c>
      <c r="Y890" s="55"/>
      <c r="Z890" s="55"/>
      <c r="AA890" s="55"/>
      <c r="AB890" s="55"/>
      <c r="AG890" t="str">
        <f t="shared" si="312"/>
        <v>Albany</v>
      </c>
      <c r="AH890" t="s">
        <v>203</v>
      </c>
      <c r="AI890">
        <v>1</v>
      </c>
      <c r="AK890">
        <v>2</v>
      </c>
      <c r="AL890" s="95">
        <v>33</v>
      </c>
      <c r="AM890" s="97">
        <v>3</v>
      </c>
      <c r="AN890" s="97">
        <v>5</v>
      </c>
      <c r="AO890" s="100">
        <v>420</v>
      </c>
      <c r="AP890" s="100">
        <f t="shared" si="313"/>
        <v>33003</v>
      </c>
      <c r="AQ890" t="s">
        <v>298</v>
      </c>
      <c r="AR890">
        <f t="shared" si="321"/>
        <v>3300420</v>
      </c>
      <c r="AX890" s="124"/>
    </row>
    <row r="891" spans="1:50" ht="13" hidden="1" customHeight="1" outlineLevel="1">
      <c r="A891" t="s">
        <v>1698</v>
      </c>
      <c r="B891" s="9" t="s">
        <v>184</v>
      </c>
      <c r="C891" s="1">
        <f t="shared" si="314"/>
        <v>661</v>
      </c>
      <c r="D891" s="7">
        <f>IF(N891&gt;0, RANK(N891,(N891:P891,Q891:AE891)),0)</f>
        <v>2</v>
      </c>
      <c r="E891" s="7">
        <f>IF(O891&gt;0,RANK(O891,(N891:P891,Q891:AE891)),0)</f>
        <v>1</v>
      </c>
      <c r="F891" s="7">
        <f t="shared" si="315"/>
        <v>0</v>
      </c>
      <c r="G891" s="1">
        <f t="shared" si="316"/>
        <v>25</v>
      </c>
      <c r="H891" s="2">
        <f t="shared" si="311"/>
        <v>3.7821482602118005E-2</v>
      </c>
      <c r="I891" s="8"/>
      <c r="J891" s="2">
        <f t="shared" si="317"/>
        <v>0.4795763993948563</v>
      </c>
      <c r="K891" s="2">
        <f t="shared" si="318"/>
        <v>0.51739788199697423</v>
      </c>
      <c r="L891" s="2">
        <f t="shared" si="319"/>
        <v>0</v>
      </c>
      <c r="M891" s="2">
        <f t="shared" si="320"/>
        <v>3.0257186081694698E-3</v>
      </c>
      <c r="N891" s="55">
        <v>317</v>
      </c>
      <c r="O891" s="55">
        <v>342</v>
      </c>
      <c r="X891" s="55">
        <v>2</v>
      </c>
      <c r="Y891" s="55"/>
      <c r="Z891" s="55"/>
      <c r="AA891" s="55"/>
      <c r="AB891" s="55"/>
      <c r="AG891" t="str">
        <f t="shared" si="312"/>
        <v>Alexandria</v>
      </c>
      <c r="AH891" t="s">
        <v>2549</v>
      </c>
      <c r="AI891">
        <v>2</v>
      </c>
      <c r="AK891">
        <v>2</v>
      </c>
      <c r="AL891" s="95">
        <v>33</v>
      </c>
      <c r="AM891" s="97">
        <v>9</v>
      </c>
      <c r="AN891" s="97">
        <v>5</v>
      </c>
      <c r="AO891" s="100">
        <v>580</v>
      </c>
      <c r="AP891" s="100">
        <f t="shared" si="313"/>
        <v>33009</v>
      </c>
      <c r="AQ891" t="s">
        <v>298</v>
      </c>
      <c r="AR891">
        <f t="shared" si="321"/>
        <v>3300580</v>
      </c>
      <c r="AX891" s="124"/>
    </row>
    <row r="892" spans="1:50" ht="13" hidden="1" customHeight="1" outlineLevel="1">
      <c r="A892" t="s">
        <v>1264</v>
      </c>
      <c r="B892" s="9" t="s">
        <v>184</v>
      </c>
      <c r="C892" s="1">
        <f t="shared" si="314"/>
        <v>1396</v>
      </c>
      <c r="D892" s="7">
        <f>IF(N892&gt;0, RANK(N892,(N892:P892,Q892:AE892)),0)</f>
        <v>1</v>
      </c>
      <c r="E892" s="7">
        <f>IF(O892&gt;0,RANK(O892,(N892:P892,Q892:AE892)),0)</f>
        <v>2</v>
      </c>
      <c r="F892" s="7">
        <f t="shared" si="315"/>
        <v>0</v>
      </c>
      <c r="G892" s="1">
        <f t="shared" si="316"/>
        <v>106</v>
      </c>
      <c r="H892" s="2">
        <f t="shared" si="311"/>
        <v>7.5931232091690545E-2</v>
      </c>
      <c r="I892" s="8"/>
      <c r="J892" s="2">
        <f t="shared" si="317"/>
        <v>0.53581661891117482</v>
      </c>
      <c r="K892" s="2">
        <f t="shared" si="318"/>
        <v>0.45988538681948427</v>
      </c>
      <c r="L892" s="2">
        <f t="shared" si="319"/>
        <v>0</v>
      </c>
      <c r="M892" s="2">
        <f t="shared" si="320"/>
        <v>4.2979942693409101E-3</v>
      </c>
      <c r="N892" s="55">
        <v>748</v>
      </c>
      <c r="O892" s="55">
        <v>642</v>
      </c>
      <c r="X892" s="55">
        <v>6</v>
      </c>
      <c r="Y892" s="55"/>
      <c r="Z892" s="55"/>
      <c r="AA892" s="55"/>
      <c r="AB892" s="55"/>
      <c r="AG892" t="str">
        <f t="shared" si="312"/>
        <v>Allenstown</v>
      </c>
      <c r="AH892" t="s">
        <v>1832</v>
      </c>
      <c r="AI892">
        <v>2</v>
      </c>
      <c r="AK892">
        <v>2</v>
      </c>
      <c r="AL892" s="95">
        <v>33</v>
      </c>
      <c r="AM892" s="97">
        <v>13</v>
      </c>
      <c r="AN892" s="97">
        <v>5</v>
      </c>
      <c r="AO892" s="100">
        <v>660</v>
      </c>
      <c r="AP892" s="100">
        <f t="shared" si="313"/>
        <v>33013</v>
      </c>
      <c r="AQ892" t="s">
        <v>298</v>
      </c>
      <c r="AR892">
        <f t="shared" si="321"/>
        <v>3300660</v>
      </c>
      <c r="AX892" s="124"/>
    </row>
    <row r="893" spans="1:50" ht="13" hidden="1" customHeight="1" outlineLevel="1">
      <c r="A893" t="s">
        <v>443</v>
      </c>
      <c r="B893" s="9" t="s">
        <v>184</v>
      </c>
      <c r="C893" s="1">
        <f t="shared" si="314"/>
        <v>743</v>
      </c>
      <c r="D893" s="7">
        <f>IF(N893&gt;0, RANK(N893,(N893:P893,Q893:AE893)),0)</f>
        <v>1</v>
      </c>
      <c r="E893" s="7">
        <f>IF(O893&gt;0,RANK(O893,(N893:P893,Q893:AE893)),0)</f>
        <v>2</v>
      </c>
      <c r="F893" s="7">
        <f t="shared" si="315"/>
        <v>0</v>
      </c>
      <c r="G893" s="1">
        <f t="shared" si="316"/>
        <v>157</v>
      </c>
      <c r="H893" s="2">
        <f t="shared" si="311"/>
        <v>0.21130551816958276</v>
      </c>
      <c r="I893" s="8"/>
      <c r="J893" s="2">
        <f t="shared" si="317"/>
        <v>0.60565275908479144</v>
      </c>
      <c r="K893" s="2">
        <f t="shared" si="318"/>
        <v>0.39434724091520862</v>
      </c>
      <c r="L893" s="2">
        <f t="shared" si="319"/>
        <v>0</v>
      </c>
      <c r="M893" s="2">
        <f t="shared" si="320"/>
        <v>-5.5511151231257827E-17</v>
      </c>
      <c r="N893" s="55">
        <v>450</v>
      </c>
      <c r="O893" s="55">
        <v>293</v>
      </c>
      <c r="X893" s="55">
        <v>0</v>
      </c>
      <c r="Y893" s="55"/>
      <c r="Z893" s="55"/>
      <c r="AA893" s="55"/>
      <c r="AB893" s="55"/>
      <c r="AG893" t="str">
        <f t="shared" si="312"/>
        <v>Alstead</v>
      </c>
      <c r="AH893" t="s">
        <v>1720</v>
      </c>
      <c r="AI893">
        <v>2</v>
      </c>
      <c r="AK893">
        <v>2</v>
      </c>
      <c r="AL893" s="95">
        <v>33</v>
      </c>
      <c r="AM893" s="97">
        <v>5</v>
      </c>
      <c r="AN893" s="97">
        <v>5</v>
      </c>
      <c r="AO893" s="100">
        <v>820</v>
      </c>
      <c r="AP893" s="100">
        <f t="shared" si="313"/>
        <v>33005</v>
      </c>
      <c r="AQ893" t="s">
        <v>298</v>
      </c>
      <c r="AR893">
        <f t="shared" si="321"/>
        <v>3300820</v>
      </c>
      <c r="AX893" s="124"/>
    </row>
    <row r="894" spans="1:50" ht="13" hidden="1" customHeight="1" outlineLevel="1">
      <c r="A894" t="s">
        <v>2321</v>
      </c>
      <c r="B894" s="9" t="s">
        <v>184</v>
      </c>
      <c r="C894" s="1">
        <f t="shared" si="314"/>
        <v>2457</v>
      </c>
      <c r="D894" s="7">
        <f>IF(N894&gt;0, RANK(N894,(N894:P894,Q894:AE894)),0)</f>
        <v>2</v>
      </c>
      <c r="E894" s="7">
        <f>IF(O894&gt;0,RANK(O894,(N894:P894,Q894:AE894)),0)</f>
        <v>1</v>
      </c>
      <c r="F894" s="7">
        <f t="shared" si="315"/>
        <v>0</v>
      </c>
      <c r="G894" s="1">
        <f t="shared" si="316"/>
        <v>672</v>
      </c>
      <c r="H894" s="2">
        <f t="shared" si="311"/>
        <v>0.27350427350427353</v>
      </c>
      <c r="I894" s="8"/>
      <c r="J894" s="2">
        <f t="shared" si="317"/>
        <v>0.36182336182336183</v>
      </c>
      <c r="K894" s="2">
        <f t="shared" si="318"/>
        <v>0.63532763532763536</v>
      </c>
      <c r="L894" s="2">
        <f t="shared" si="319"/>
        <v>0</v>
      </c>
      <c r="M894" s="2">
        <f t="shared" si="320"/>
        <v>2.8490028490028019E-3</v>
      </c>
      <c r="N894" s="55">
        <v>889</v>
      </c>
      <c r="O894" s="55">
        <v>1561</v>
      </c>
      <c r="X894" s="55">
        <v>7</v>
      </c>
      <c r="Y894" s="55"/>
      <c r="Z894" s="55"/>
      <c r="AA894" s="55"/>
      <c r="AB894" s="55"/>
      <c r="AG894" t="str">
        <f t="shared" si="312"/>
        <v>Alton</v>
      </c>
      <c r="AH894" t="s">
        <v>44</v>
      </c>
      <c r="AI894">
        <v>1</v>
      </c>
      <c r="AK894">
        <v>2</v>
      </c>
      <c r="AL894" s="95">
        <v>33</v>
      </c>
      <c r="AM894" s="97">
        <v>1</v>
      </c>
      <c r="AN894" s="97">
        <v>5</v>
      </c>
      <c r="AO894" s="100">
        <v>1060</v>
      </c>
      <c r="AP894" s="100">
        <f t="shared" si="313"/>
        <v>33001</v>
      </c>
      <c r="AQ894" t="s">
        <v>298</v>
      </c>
      <c r="AR894">
        <f t="shared" si="321"/>
        <v>3301060</v>
      </c>
      <c r="AX894" s="124"/>
    </row>
    <row r="895" spans="1:50" ht="13" hidden="1" customHeight="1" outlineLevel="1">
      <c r="A895" t="s">
        <v>177</v>
      </c>
      <c r="B895" s="9" t="s">
        <v>184</v>
      </c>
      <c r="C895" s="1">
        <f t="shared" si="314"/>
        <v>5602</v>
      </c>
      <c r="D895" s="7">
        <f>IF(N895&gt;0, RANK(N895,(N895:P895,Q895:AE895)),0)</f>
        <v>2</v>
      </c>
      <c r="E895" s="7">
        <f>IF(O895&gt;0,RANK(O895,(N895:P895,Q895:AE895)),0)</f>
        <v>1</v>
      </c>
      <c r="F895" s="7">
        <f t="shared" si="315"/>
        <v>0</v>
      </c>
      <c r="G895" s="1">
        <f t="shared" si="316"/>
        <v>460</v>
      </c>
      <c r="H895" s="2">
        <f t="shared" si="311"/>
        <v>8.211353088182792E-2</v>
      </c>
      <c r="I895" s="8"/>
      <c r="J895" s="2">
        <f t="shared" si="317"/>
        <v>0.45680114244912529</v>
      </c>
      <c r="K895" s="2">
        <f t="shared" si="318"/>
        <v>0.53891467333095322</v>
      </c>
      <c r="L895" s="2">
        <f t="shared" si="319"/>
        <v>0</v>
      </c>
      <c r="M895" s="2">
        <f t="shared" si="320"/>
        <v>4.2841842199214941E-3</v>
      </c>
      <c r="N895" s="55">
        <v>2559</v>
      </c>
      <c r="O895" s="55">
        <v>3019</v>
      </c>
      <c r="X895" s="55">
        <v>24</v>
      </c>
      <c r="Y895" s="55"/>
      <c r="Z895" s="55"/>
      <c r="AA895" s="55"/>
      <c r="AB895" s="55"/>
      <c r="AG895" t="str">
        <f t="shared" si="312"/>
        <v>Amherst</v>
      </c>
      <c r="AH895" t="s">
        <v>401</v>
      </c>
      <c r="AI895">
        <v>2</v>
      </c>
      <c r="AK895">
        <v>2</v>
      </c>
      <c r="AL895" s="95">
        <v>33</v>
      </c>
      <c r="AM895" s="97">
        <v>11</v>
      </c>
      <c r="AN895" s="97">
        <v>5</v>
      </c>
      <c r="AO895" s="100">
        <v>1300</v>
      </c>
      <c r="AP895" s="100">
        <f t="shared" si="313"/>
        <v>33011</v>
      </c>
      <c r="AQ895" t="s">
        <v>298</v>
      </c>
      <c r="AR895">
        <f t="shared" si="321"/>
        <v>3301300</v>
      </c>
      <c r="AX895" s="124"/>
    </row>
    <row r="896" spans="1:50" ht="13" hidden="1" customHeight="1" outlineLevel="1">
      <c r="A896" t="s">
        <v>321</v>
      </c>
      <c r="B896" s="9" t="s">
        <v>184</v>
      </c>
      <c r="C896" s="1">
        <f t="shared" si="314"/>
        <v>956</v>
      </c>
      <c r="D896" s="7">
        <f>IF(N896&gt;0, RANK(N896,(N896:P896,Q896:AE896)),0)</f>
        <v>1</v>
      </c>
      <c r="E896" s="7">
        <f>IF(O896&gt;0,RANK(O896,(N896:P896,Q896:AE896)),0)</f>
        <v>2</v>
      </c>
      <c r="F896" s="7">
        <f t="shared" si="315"/>
        <v>0</v>
      </c>
      <c r="G896" s="1">
        <f t="shared" si="316"/>
        <v>215</v>
      </c>
      <c r="H896" s="2">
        <f t="shared" si="311"/>
        <v>0.22489539748953974</v>
      </c>
      <c r="I896" s="8"/>
      <c r="J896" s="2">
        <f t="shared" si="317"/>
        <v>0.60983263598326365</v>
      </c>
      <c r="K896" s="2">
        <f t="shared" si="318"/>
        <v>0.38493723849372385</v>
      </c>
      <c r="L896" s="2">
        <f t="shared" si="319"/>
        <v>0</v>
      </c>
      <c r="M896" s="2">
        <f t="shared" si="320"/>
        <v>5.2301255230124966E-3</v>
      </c>
      <c r="N896" s="55">
        <v>583</v>
      </c>
      <c r="O896" s="55">
        <v>368</v>
      </c>
      <c r="X896" s="55">
        <v>5</v>
      </c>
      <c r="Y896" s="55"/>
      <c r="Z896" s="55"/>
      <c r="AA896" s="55"/>
      <c r="AB896" s="55"/>
      <c r="AG896" t="str">
        <f t="shared" si="312"/>
        <v>Andover</v>
      </c>
      <c r="AH896" t="s">
        <v>1832</v>
      </c>
      <c r="AI896">
        <v>2</v>
      </c>
      <c r="AK896">
        <v>2</v>
      </c>
      <c r="AL896" s="95">
        <v>33</v>
      </c>
      <c r="AM896" s="97">
        <v>13</v>
      </c>
      <c r="AN896" s="97">
        <v>10</v>
      </c>
      <c r="AO896" s="100">
        <v>1460</v>
      </c>
      <c r="AP896" s="100">
        <f t="shared" si="313"/>
        <v>33013</v>
      </c>
      <c r="AQ896" t="s">
        <v>298</v>
      </c>
      <c r="AR896">
        <f t="shared" si="321"/>
        <v>3301460</v>
      </c>
      <c r="AX896" s="124"/>
    </row>
    <row r="897" spans="1:50" ht="13" hidden="1" customHeight="1" outlineLevel="1">
      <c r="A897" t="s">
        <v>980</v>
      </c>
      <c r="B897" s="9" t="s">
        <v>184</v>
      </c>
      <c r="C897" s="1">
        <f t="shared" si="314"/>
        <v>1070</v>
      </c>
      <c r="D897" s="7">
        <f>IF(N897&gt;0, RANK(N897,(N897:P897,Q897:AE897)),0)</f>
        <v>1</v>
      </c>
      <c r="E897" s="7">
        <f>IF(O897&gt;0,RANK(O897,(N897:P897,Q897:AE897)),0)</f>
        <v>2</v>
      </c>
      <c r="F897" s="7">
        <f t="shared" si="315"/>
        <v>0</v>
      </c>
      <c r="G897" s="1">
        <f t="shared" si="316"/>
        <v>125</v>
      </c>
      <c r="H897" s="2">
        <f t="shared" si="311"/>
        <v>0.11682242990654206</v>
      </c>
      <c r="I897" s="8"/>
      <c r="J897" s="2">
        <f t="shared" si="317"/>
        <v>0.5542056074766355</v>
      </c>
      <c r="K897" s="2">
        <f t="shared" si="318"/>
        <v>0.43738317757009348</v>
      </c>
      <c r="L897" s="2">
        <f t="shared" si="319"/>
        <v>0</v>
      </c>
      <c r="M897" s="2">
        <f t="shared" si="320"/>
        <v>8.4112149532710179E-3</v>
      </c>
      <c r="N897" s="55">
        <v>593</v>
      </c>
      <c r="O897" s="55">
        <v>468</v>
      </c>
      <c r="X897" s="55">
        <v>9</v>
      </c>
      <c r="Y897" s="55"/>
      <c r="Z897" s="55"/>
      <c r="AA897" s="55"/>
      <c r="AB897" s="55"/>
      <c r="AG897" t="str">
        <f t="shared" si="312"/>
        <v>Antrim</v>
      </c>
      <c r="AH897" t="s">
        <v>401</v>
      </c>
      <c r="AI897">
        <v>2</v>
      </c>
      <c r="AK897">
        <v>2</v>
      </c>
      <c r="AL897" s="95">
        <v>33</v>
      </c>
      <c r="AM897" s="97">
        <v>11</v>
      </c>
      <c r="AN897" s="97">
        <v>10</v>
      </c>
      <c r="AO897" s="100">
        <v>1700</v>
      </c>
      <c r="AP897" s="100">
        <f t="shared" si="313"/>
        <v>33011</v>
      </c>
      <c r="AQ897" t="s">
        <v>298</v>
      </c>
      <c r="AR897">
        <f t="shared" si="321"/>
        <v>3301700</v>
      </c>
      <c r="AX897" s="124"/>
    </row>
    <row r="898" spans="1:50" ht="13" hidden="1" customHeight="1" outlineLevel="1">
      <c r="A898" t="s">
        <v>2562</v>
      </c>
      <c r="B898" s="9" t="s">
        <v>184</v>
      </c>
      <c r="C898" s="1">
        <f t="shared" si="314"/>
        <v>765</v>
      </c>
      <c r="D898" s="7">
        <f>IF(N898&gt;0, RANK(N898,(N898:P898,Q898:AE898)),0)</f>
        <v>1</v>
      </c>
      <c r="E898" s="7">
        <f>IF(O898&gt;0,RANK(O898,(N898:P898,Q898:AE898)),0)</f>
        <v>2</v>
      </c>
      <c r="F898" s="7">
        <f t="shared" si="315"/>
        <v>0</v>
      </c>
      <c r="G898" s="1">
        <f t="shared" si="316"/>
        <v>72</v>
      </c>
      <c r="H898" s="2">
        <f t="shared" si="311"/>
        <v>9.4117647058823528E-2</v>
      </c>
      <c r="I898" s="8"/>
      <c r="J898" s="2">
        <f t="shared" si="317"/>
        <v>0.54509803921568623</v>
      </c>
      <c r="K898" s="2">
        <f t="shared" si="318"/>
        <v>0.45098039215686275</v>
      </c>
      <c r="L898" s="2">
        <f t="shared" si="319"/>
        <v>0</v>
      </c>
      <c r="M898" s="2">
        <f t="shared" si="320"/>
        <v>3.921568627451022E-3</v>
      </c>
      <c r="N898" s="55">
        <v>417</v>
      </c>
      <c r="O898" s="55">
        <v>345</v>
      </c>
      <c r="X898" s="55">
        <v>3</v>
      </c>
      <c r="Y898" s="55"/>
      <c r="Z898" s="55"/>
      <c r="AA898" s="55"/>
      <c r="AB898" s="55"/>
      <c r="AG898" t="str">
        <f t="shared" si="312"/>
        <v>Ashland</v>
      </c>
      <c r="AH898" t="s">
        <v>2549</v>
      </c>
      <c r="AI898">
        <v>2</v>
      </c>
      <c r="AK898">
        <v>2</v>
      </c>
      <c r="AL898" s="95">
        <v>33</v>
      </c>
      <c r="AM898" s="97">
        <v>9</v>
      </c>
      <c r="AN898" s="97">
        <v>10</v>
      </c>
      <c r="AO898" s="100">
        <v>2020</v>
      </c>
      <c r="AP898" s="100">
        <f t="shared" si="313"/>
        <v>33009</v>
      </c>
      <c r="AQ898" t="s">
        <v>298</v>
      </c>
      <c r="AR898">
        <f t="shared" si="321"/>
        <v>3302020</v>
      </c>
      <c r="AX898" s="124"/>
    </row>
    <row r="899" spans="1:50" ht="13" hidden="1" customHeight="1" outlineLevel="1">
      <c r="A899" t="s">
        <v>383</v>
      </c>
      <c r="B899" s="9" t="s">
        <v>184</v>
      </c>
      <c r="C899" s="1">
        <f t="shared" si="314"/>
        <v>3208</v>
      </c>
      <c r="D899" s="7">
        <f>IF(N899&gt;0, RANK(N899,(N899:P899,Q899:AE899)),0)</f>
        <v>2</v>
      </c>
      <c r="E899" s="7">
        <f>IF(O899&gt;0,RANK(O899,(N899:P899,Q899:AE899)),0)</f>
        <v>1</v>
      </c>
      <c r="F899" s="7">
        <f t="shared" si="315"/>
        <v>0</v>
      </c>
      <c r="G899" s="1">
        <f t="shared" si="316"/>
        <v>843</v>
      </c>
      <c r="H899" s="2">
        <f t="shared" si="311"/>
        <v>0.26278054862842892</v>
      </c>
      <c r="I899" s="8"/>
      <c r="J899" s="2">
        <f t="shared" si="317"/>
        <v>0.36783042394014964</v>
      </c>
      <c r="K899" s="2">
        <f t="shared" si="318"/>
        <v>0.63061097256857856</v>
      </c>
      <c r="L899" s="2">
        <f t="shared" si="319"/>
        <v>0</v>
      </c>
      <c r="M899" s="2">
        <f t="shared" si="320"/>
        <v>1.5586034912717928E-3</v>
      </c>
      <c r="N899" s="55">
        <v>1180</v>
      </c>
      <c r="O899" s="55">
        <v>2023</v>
      </c>
      <c r="X899" s="55">
        <v>5</v>
      </c>
      <c r="Y899" s="55"/>
      <c r="Z899" s="55"/>
      <c r="AA899" s="55"/>
      <c r="AB899" s="55"/>
      <c r="AG899" t="str">
        <f t="shared" si="312"/>
        <v>Atkinson</v>
      </c>
      <c r="AH899" t="s">
        <v>269</v>
      </c>
      <c r="AI899">
        <v>2</v>
      </c>
      <c r="AK899">
        <v>2</v>
      </c>
      <c r="AL899" s="95">
        <v>33</v>
      </c>
      <c r="AM899" s="97">
        <v>15</v>
      </c>
      <c r="AN899" s="97">
        <v>5</v>
      </c>
      <c r="AO899" s="100">
        <v>2340</v>
      </c>
      <c r="AP899" s="100">
        <f t="shared" si="313"/>
        <v>33015</v>
      </c>
      <c r="AQ899" t="s">
        <v>298</v>
      </c>
      <c r="AR899">
        <f t="shared" si="321"/>
        <v>3302340</v>
      </c>
      <c r="AX899" s="124"/>
    </row>
    <row r="900" spans="1:50" ht="13" hidden="1" customHeight="1" outlineLevel="1">
      <c r="A900" t="s">
        <v>2033</v>
      </c>
      <c r="B900" s="9" t="s">
        <v>184</v>
      </c>
      <c r="C900" s="1">
        <f t="shared" si="314"/>
        <v>2412</v>
      </c>
      <c r="D900" s="7">
        <f>IF(N900&gt;0, RANK(N900,(N900:P900,Q900:AE900)),0)</f>
        <v>2</v>
      </c>
      <c r="E900" s="7">
        <f>IF(O900&gt;0,RANK(O900,(N900:P900,Q900:AE900)),0)</f>
        <v>1</v>
      </c>
      <c r="F900" s="7">
        <f t="shared" si="315"/>
        <v>0</v>
      </c>
      <c r="G900" s="1">
        <f t="shared" si="316"/>
        <v>473</v>
      </c>
      <c r="H900" s="2">
        <f t="shared" si="311"/>
        <v>0.19610281923714759</v>
      </c>
      <c r="I900" s="8"/>
      <c r="J900" s="2">
        <f t="shared" si="317"/>
        <v>0.40091210613598671</v>
      </c>
      <c r="K900" s="2">
        <f t="shared" si="318"/>
        <v>0.59701492537313428</v>
      </c>
      <c r="L900" s="2">
        <f t="shared" si="319"/>
        <v>0</v>
      </c>
      <c r="M900" s="2">
        <f t="shared" si="320"/>
        <v>2.0729684908790125E-3</v>
      </c>
      <c r="N900" s="55">
        <v>967</v>
      </c>
      <c r="O900" s="55">
        <v>1440</v>
      </c>
      <c r="X900" s="55">
        <v>5</v>
      </c>
      <c r="Y900" s="55"/>
      <c r="Z900" s="55"/>
      <c r="AA900" s="55"/>
      <c r="AB900" s="55"/>
      <c r="AG900" t="str">
        <f t="shared" si="312"/>
        <v>Auburn</v>
      </c>
      <c r="AH900" t="s">
        <v>269</v>
      </c>
      <c r="AI900">
        <v>1</v>
      </c>
      <c r="AK900">
        <v>2</v>
      </c>
      <c r="AL900" s="95">
        <v>33</v>
      </c>
      <c r="AM900" s="97">
        <v>15</v>
      </c>
      <c r="AN900" s="97">
        <v>10</v>
      </c>
      <c r="AO900" s="100">
        <v>2820</v>
      </c>
      <c r="AP900" s="100">
        <f t="shared" si="313"/>
        <v>33015</v>
      </c>
      <c r="AQ900" t="s">
        <v>298</v>
      </c>
      <c r="AR900">
        <f t="shared" si="321"/>
        <v>3302820</v>
      </c>
      <c r="AX900" s="124"/>
    </row>
    <row r="901" spans="1:50" ht="13" hidden="1" customHeight="1" outlineLevel="1">
      <c r="A901" t="s">
        <v>738</v>
      </c>
      <c r="B901" s="9" t="s">
        <v>184</v>
      </c>
      <c r="C901" s="1">
        <f t="shared" si="314"/>
        <v>1703</v>
      </c>
      <c r="D901" s="7">
        <f>IF(N901&gt;0, RANK(N901,(N901:P901,Q901:AE901)),0)</f>
        <v>2</v>
      </c>
      <c r="E901" s="7">
        <f>IF(O901&gt;0,RANK(O901,(N901:P901,Q901:AE901)),0)</f>
        <v>1</v>
      </c>
      <c r="F901" s="7">
        <f t="shared" si="315"/>
        <v>0</v>
      </c>
      <c r="G901" s="1">
        <f t="shared" si="316"/>
        <v>38</v>
      </c>
      <c r="H901" s="2">
        <f t="shared" si="311"/>
        <v>2.2313564298297124E-2</v>
      </c>
      <c r="I901" s="8"/>
      <c r="J901" s="2">
        <f t="shared" si="317"/>
        <v>0.48620082207868465</v>
      </c>
      <c r="K901" s="2">
        <f t="shared" si="318"/>
        <v>0.50851438637698176</v>
      </c>
      <c r="L901" s="2">
        <f t="shared" si="319"/>
        <v>0</v>
      </c>
      <c r="M901" s="2">
        <f t="shared" si="320"/>
        <v>5.2847915443335891E-3</v>
      </c>
      <c r="N901" s="55">
        <v>828</v>
      </c>
      <c r="O901" s="55">
        <v>866</v>
      </c>
      <c r="X901" s="55">
        <v>9</v>
      </c>
      <c r="Y901" s="55"/>
      <c r="Z901" s="55"/>
      <c r="AA901" s="55"/>
      <c r="AB901" s="55"/>
      <c r="AG901" t="str">
        <f t="shared" si="312"/>
        <v>Barnstead</v>
      </c>
      <c r="AH901" t="s">
        <v>44</v>
      </c>
      <c r="AI901">
        <v>1</v>
      </c>
      <c r="AK901">
        <v>2</v>
      </c>
      <c r="AL901" s="95">
        <v>33</v>
      </c>
      <c r="AM901" s="97">
        <v>1</v>
      </c>
      <c r="AN901" s="97">
        <v>10</v>
      </c>
      <c r="AO901" s="100">
        <v>3220</v>
      </c>
      <c r="AP901" s="100">
        <f t="shared" si="313"/>
        <v>33001</v>
      </c>
      <c r="AQ901" t="s">
        <v>298</v>
      </c>
      <c r="AR901">
        <f t="shared" si="321"/>
        <v>3303220</v>
      </c>
      <c r="AX901" s="124"/>
    </row>
    <row r="902" spans="1:50" ht="13" hidden="1" customHeight="1" outlineLevel="1">
      <c r="A902" t="s">
        <v>2265</v>
      </c>
      <c r="B902" s="9" t="s">
        <v>184</v>
      </c>
      <c r="C902" s="1">
        <f t="shared" si="314"/>
        <v>3442</v>
      </c>
      <c r="D902" s="7">
        <f>IF(N902&gt;0, RANK(N902,(N902:P902,Q902:AE902)),0)</f>
        <v>1</v>
      </c>
      <c r="E902" s="7">
        <f>IF(O902&gt;0,RANK(O902,(N902:P902,Q902:AE902)),0)</f>
        <v>2</v>
      </c>
      <c r="F902" s="7">
        <f t="shared" si="315"/>
        <v>0</v>
      </c>
      <c r="G902" s="1">
        <f t="shared" si="316"/>
        <v>178</v>
      </c>
      <c r="H902" s="2">
        <f t="shared" si="311"/>
        <v>5.1714119697850086E-2</v>
      </c>
      <c r="I902" s="8"/>
      <c r="J902" s="2">
        <f t="shared" si="317"/>
        <v>0.52324230098779778</v>
      </c>
      <c r="K902" s="2">
        <f t="shared" si="318"/>
        <v>0.47152818128994772</v>
      </c>
      <c r="L902" s="2">
        <f t="shared" si="319"/>
        <v>0</v>
      </c>
      <c r="M902" s="2">
        <f t="shared" si="320"/>
        <v>5.2295177222544953E-3</v>
      </c>
      <c r="N902" s="55">
        <v>1801</v>
      </c>
      <c r="O902" s="55">
        <v>1623</v>
      </c>
      <c r="X902" s="55">
        <v>18</v>
      </c>
      <c r="Y902" s="55"/>
      <c r="Z902" s="55"/>
      <c r="AA902" s="55"/>
      <c r="AB902" s="55"/>
      <c r="AG902" t="str">
        <f t="shared" si="312"/>
        <v>Barrington</v>
      </c>
      <c r="AH902" t="s">
        <v>733</v>
      </c>
      <c r="AI902">
        <v>1</v>
      </c>
      <c r="AK902">
        <v>2</v>
      </c>
      <c r="AL902" s="95">
        <v>33</v>
      </c>
      <c r="AM902" s="97">
        <v>17</v>
      </c>
      <c r="AN902" s="97">
        <v>5</v>
      </c>
      <c r="AO902" s="100">
        <v>3460</v>
      </c>
      <c r="AP902" s="100">
        <f t="shared" si="313"/>
        <v>33017</v>
      </c>
      <c r="AQ902" t="s">
        <v>298</v>
      </c>
      <c r="AR902">
        <f t="shared" si="321"/>
        <v>3303460</v>
      </c>
      <c r="AX902" s="124"/>
    </row>
    <row r="903" spans="1:50" ht="13" hidden="1" customHeight="1" outlineLevel="1">
      <c r="A903" t="s">
        <v>739</v>
      </c>
      <c r="B903" s="9" t="s">
        <v>184</v>
      </c>
      <c r="C903" s="1">
        <f t="shared" si="314"/>
        <v>1421</v>
      </c>
      <c r="D903" s="7">
        <f>IF(N903&gt;0, RANK(N903,(N903:P903,Q903:AE903)),0)</f>
        <v>1</v>
      </c>
      <c r="E903" s="7">
        <f>IF(O903&gt;0,RANK(O903,(N903:P903,Q903:AE903)),0)</f>
        <v>2</v>
      </c>
      <c r="F903" s="7">
        <f t="shared" si="315"/>
        <v>0</v>
      </c>
      <c r="G903" s="1">
        <f t="shared" si="316"/>
        <v>231</v>
      </c>
      <c r="H903" s="2">
        <f t="shared" si="311"/>
        <v>0.1625615763546798</v>
      </c>
      <c r="I903" s="8"/>
      <c r="J903" s="2">
        <f t="shared" si="317"/>
        <v>0.58128078817733986</v>
      </c>
      <c r="K903" s="2">
        <f t="shared" si="318"/>
        <v>0.41871921182266009</v>
      </c>
      <c r="L903" s="2">
        <f t="shared" si="319"/>
        <v>0</v>
      </c>
      <c r="M903" s="2">
        <f t="shared" si="320"/>
        <v>5.5511151231257827E-17</v>
      </c>
      <c r="N903" s="55">
        <v>826</v>
      </c>
      <c r="O903" s="55">
        <v>595</v>
      </c>
      <c r="X903" s="55">
        <v>0</v>
      </c>
      <c r="Y903" s="55"/>
      <c r="Z903" s="55"/>
      <c r="AA903" s="55"/>
      <c r="AB903" s="55"/>
      <c r="AG903" t="str">
        <f t="shared" si="312"/>
        <v>Bartlett</v>
      </c>
      <c r="AH903" t="s">
        <v>203</v>
      </c>
      <c r="AI903">
        <v>1</v>
      </c>
      <c r="AK903">
        <v>2</v>
      </c>
      <c r="AL903" s="95">
        <v>33</v>
      </c>
      <c r="AM903" s="97">
        <v>3</v>
      </c>
      <c r="AN903" s="97">
        <v>10</v>
      </c>
      <c r="AO903" s="100">
        <v>3700</v>
      </c>
      <c r="AP903" s="100">
        <f t="shared" si="313"/>
        <v>33003</v>
      </c>
      <c r="AQ903" t="s">
        <v>298</v>
      </c>
      <c r="AR903">
        <f t="shared" si="321"/>
        <v>3303700</v>
      </c>
      <c r="AX903" s="124"/>
    </row>
    <row r="904" spans="1:50" ht="13" hidden="1" customHeight="1" outlineLevel="1">
      <c r="A904" t="s">
        <v>2310</v>
      </c>
      <c r="B904" s="9" t="s">
        <v>184</v>
      </c>
      <c r="C904" s="1">
        <f t="shared" si="314"/>
        <v>416</v>
      </c>
      <c r="D904" s="7">
        <f>IF(N904&gt;0, RANK(N904,(N904:P904,Q904:AE904)),0)</f>
        <v>2</v>
      </c>
      <c r="E904" s="7">
        <f>IF(O904&gt;0,RANK(O904,(N904:P904,Q904:AE904)),0)</f>
        <v>1</v>
      </c>
      <c r="F904" s="7">
        <f t="shared" si="315"/>
        <v>0</v>
      </c>
      <c r="G904" s="1">
        <f t="shared" si="316"/>
        <v>8</v>
      </c>
      <c r="H904" s="2">
        <f t="shared" si="311"/>
        <v>1.9230769230769232E-2</v>
      </c>
      <c r="I904" s="8"/>
      <c r="J904" s="2">
        <f t="shared" si="317"/>
        <v>0.48557692307692307</v>
      </c>
      <c r="K904" s="2">
        <f t="shared" si="318"/>
        <v>0.50480769230769229</v>
      </c>
      <c r="L904" s="2">
        <f t="shared" si="319"/>
        <v>0</v>
      </c>
      <c r="M904" s="2">
        <f t="shared" si="320"/>
        <v>9.6153846153845812E-3</v>
      </c>
      <c r="N904" s="55">
        <v>202</v>
      </c>
      <c r="O904" s="55">
        <v>210</v>
      </c>
      <c r="X904" s="55">
        <v>4</v>
      </c>
      <c r="Y904" s="55"/>
      <c r="Z904" s="55"/>
      <c r="AA904" s="55"/>
      <c r="AB904" s="55"/>
      <c r="AG904" t="str">
        <f t="shared" si="312"/>
        <v>Bath</v>
      </c>
      <c r="AH904" t="s">
        <v>2549</v>
      </c>
      <c r="AI904">
        <v>2</v>
      </c>
      <c r="AK904">
        <v>2</v>
      </c>
      <c r="AL904" s="95">
        <v>33</v>
      </c>
      <c r="AM904" s="97">
        <v>9</v>
      </c>
      <c r="AN904" s="97">
        <v>15</v>
      </c>
      <c r="AO904" s="100">
        <v>3940</v>
      </c>
      <c r="AP904" s="100">
        <f t="shared" si="313"/>
        <v>33009</v>
      </c>
      <c r="AQ904" t="s">
        <v>298</v>
      </c>
      <c r="AR904">
        <f t="shared" si="321"/>
        <v>3303940</v>
      </c>
      <c r="AX904" s="124"/>
    </row>
    <row r="905" spans="1:50" ht="13" hidden="1" customHeight="1" outlineLevel="1">
      <c r="A905" t="s">
        <v>1837</v>
      </c>
      <c r="B905" s="9" t="s">
        <v>184</v>
      </c>
      <c r="C905" s="1">
        <f t="shared" si="314"/>
        <v>9570</v>
      </c>
      <c r="D905" s="7">
        <f>IF(N905&gt;0, RANK(N905,(N905:P905,Q905:AE905)),0)</f>
        <v>2</v>
      </c>
      <c r="E905" s="7">
        <f>IF(O905&gt;0,RANK(O905,(N905:P905,Q905:AE905)),0)</f>
        <v>1</v>
      </c>
      <c r="F905" s="7">
        <f t="shared" si="315"/>
        <v>0</v>
      </c>
      <c r="G905" s="1">
        <f t="shared" si="316"/>
        <v>2336</v>
      </c>
      <c r="H905" s="2">
        <f t="shared" si="311"/>
        <v>0.24409613375130618</v>
      </c>
      <c r="I905" s="8"/>
      <c r="J905" s="2">
        <f t="shared" si="317"/>
        <v>0.37607105538140023</v>
      </c>
      <c r="K905" s="2">
        <f t="shared" si="318"/>
        <v>0.62016718913270641</v>
      </c>
      <c r="L905" s="2">
        <f t="shared" si="319"/>
        <v>0</v>
      </c>
      <c r="M905" s="2">
        <f t="shared" si="320"/>
        <v>3.7617554858934144E-3</v>
      </c>
      <c r="N905" s="55">
        <v>3599</v>
      </c>
      <c r="O905" s="55">
        <v>5935</v>
      </c>
      <c r="X905" s="55">
        <v>36</v>
      </c>
      <c r="Y905" s="55"/>
      <c r="Z905" s="55"/>
      <c r="AA905" s="55"/>
      <c r="AB905" s="55"/>
      <c r="AG905" t="str">
        <f t="shared" si="312"/>
        <v>Bedford</v>
      </c>
      <c r="AH905" t="s">
        <v>401</v>
      </c>
      <c r="AI905">
        <v>1</v>
      </c>
      <c r="AK905">
        <v>2</v>
      </c>
      <c r="AL905" s="95">
        <v>33</v>
      </c>
      <c r="AM905" s="97">
        <v>11</v>
      </c>
      <c r="AN905" s="97">
        <v>15</v>
      </c>
      <c r="AO905" s="100">
        <v>4500</v>
      </c>
      <c r="AP905" s="100">
        <f t="shared" si="313"/>
        <v>33011</v>
      </c>
      <c r="AQ905" t="s">
        <v>298</v>
      </c>
      <c r="AR905">
        <f t="shared" si="321"/>
        <v>3304500</v>
      </c>
      <c r="AX905" s="124"/>
    </row>
    <row r="906" spans="1:50" ht="13" hidden="1" customHeight="1" outlineLevel="1">
      <c r="A906" t="s">
        <v>2152</v>
      </c>
      <c r="B906" s="9" t="s">
        <v>184</v>
      </c>
      <c r="C906" s="1">
        <f t="shared" si="314"/>
        <v>2331</v>
      </c>
      <c r="D906" s="7">
        <f>IF(N906&gt;0, RANK(N906,(N906:P906,Q906:AE906)),0)</f>
        <v>2</v>
      </c>
      <c r="E906" s="7">
        <f>IF(O906&gt;0,RANK(O906,(N906:P906,Q906:AE906)),0)</f>
        <v>1</v>
      </c>
      <c r="F906" s="7">
        <f t="shared" si="315"/>
        <v>0</v>
      </c>
      <c r="G906" s="1">
        <f t="shared" si="316"/>
        <v>190</v>
      </c>
      <c r="H906" s="2">
        <f t="shared" si="311"/>
        <v>8.1510081510081517E-2</v>
      </c>
      <c r="I906" s="8"/>
      <c r="J906" s="2">
        <f t="shared" si="317"/>
        <v>0.45860145860145862</v>
      </c>
      <c r="K906" s="2">
        <f t="shared" si="318"/>
        <v>0.54011154011154006</v>
      </c>
      <c r="L906" s="2">
        <f t="shared" si="319"/>
        <v>0</v>
      </c>
      <c r="M906" s="2">
        <f t="shared" si="320"/>
        <v>1.2870012870013214E-3</v>
      </c>
      <c r="N906" s="55">
        <v>1069</v>
      </c>
      <c r="O906" s="55">
        <v>1259</v>
      </c>
      <c r="X906" s="55">
        <v>3</v>
      </c>
      <c r="Y906" s="55"/>
      <c r="Z906" s="55"/>
      <c r="AA906" s="55"/>
      <c r="AB906" s="55"/>
      <c r="AG906" t="str">
        <f t="shared" si="312"/>
        <v>Belmont</v>
      </c>
      <c r="AH906" t="s">
        <v>44</v>
      </c>
      <c r="AI906">
        <v>1</v>
      </c>
      <c r="AK906">
        <v>2</v>
      </c>
      <c r="AL906" s="95">
        <v>33</v>
      </c>
      <c r="AM906" s="97">
        <v>1</v>
      </c>
      <c r="AN906" s="97">
        <v>15</v>
      </c>
      <c r="AO906" s="100">
        <v>4740</v>
      </c>
      <c r="AP906" s="100">
        <f t="shared" si="313"/>
        <v>33001</v>
      </c>
      <c r="AQ906" t="s">
        <v>298</v>
      </c>
      <c r="AR906">
        <f t="shared" si="321"/>
        <v>3304740</v>
      </c>
      <c r="AX906" s="124"/>
    </row>
    <row r="907" spans="1:50" ht="13" hidden="1" customHeight="1" outlineLevel="1">
      <c r="A907" t="s">
        <v>1742</v>
      </c>
      <c r="B907" s="9" t="s">
        <v>184</v>
      </c>
      <c r="C907" s="1">
        <f t="shared" si="314"/>
        <v>515</v>
      </c>
      <c r="D907" s="7">
        <f>IF(N907&gt;0, RANK(N907,(N907:P907,Q907:AE907)),0)</f>
        <v>2</v>
      </c>
      <c r="E907" s="7">
        <f>IF(O907&gt;0,RANK(O907,(N907:P907,Q907:AE907)),0)</f>
        <v>1</v>
      </c>
      <c r="F907" s="7">
        <f t="shared" si="315"/>
        <v>0</v>
      </c>
      <c r="G907" s="1">
        <f t="shared" si="316"/>
        <v>11</v>
      </c>
      <c r="H907" s="2">
        <f t="shared" si="311"/>
        <v>2.1359223300970873E-2</v>
      </c>
      <c r="I907" s="8"/>
      <c r="J907" s="2">
        <f t="shared" si="317"/>
        <v>0.4854368932038835</v>
      </c>
      <c r="K907" s="2">
        <f t="shared" si="318"/>
        <v>0.50679611650485434</v>
      </c>
      <c r="L907" s="2">
        <f t="shared" si="319"/>
        <v>0</v>
      </c>
      <c r="M907" s="2">
        <f t="shared" si="320"/>
        <v>7.7669902912621547E-3</v>
      </c>
      <c r="N907" s="55">
        <v>250</v>
      </c>
      <c r="O907" s="55">
        <v>261</v>
      </c>
      <c r="X907" s="55">
        <v>4</v>
      </c>
      <c r="Y907" s="55"/>
      <c r="Z907" s="55"/>
      <c r="AA907" s="55"/>
      <c r="AB907" s="55"/>
      <c r="AG907" t="str">
        <f t="shared" si="312"/>
        <v>Bennington</v>
      </c>
      <c r="AH907" t="s">
        <v>401</v>
      </c>
      <c r="AI907">
        <v>2</v>
      </c>
      <c r="AK907">
        <v>2</v>
      </c>
      <c r="AL907" s="95">
        <v>33</v>
      </c>
      <c r="AM907" s="97">
        <v>11</v>
      </c>
      <c r="AN907" s="97">
        <v>20</v>
      </c>
      <c r="AO907" s="100">
        <v>4900</v>
      </c>
      <c r="AP907" s="100">
        <f t="shared" si="313"/>
        <v>33011</v>
      </c>
      <c r="AQ907" t="s">
        <v>298</v>
      </c>
      <c r="AR907">
        <f t="shared" si="321"/>
        <v>3304900</v>
      </c>
      <c r="AX907" s="124"/>
    </row>
    <row r="908" spans="1:50" ht="13" hidden="1" customHeight="1" outlineLevel="1">
      <c r="A908" t="s">
        <v>781</v>
      </c>
      <c r="B908" s="9" t="s">
        <v>184</v>
      </c>
      <c r="C908" s="1">
        <f t="shared" si="314"/>
        <v>122</v>
      </c>
      <c r="D908" s="7">
        <f>IF(N908&gt;0, RANK(N908,(N908:P908,Q908:AE908)),0)</f>
        <v>2</v>
      </c>
      <c r="E908" s="7">
        <f>IF(O908&gt;0,RANK(O908,(N908:P908,Q908:AE908)),0)</f>
        <v>1</v>
      </c>
      <c r="F908" s="7">
        <f t="shared" si="315"/>
        <v>0</v>
      </c>
      <c r="G908" s="1">
        <f t="shared" si="316"/>
        <v>10</v>
      </c>
      <c r="H908" s="2">
        <f t="shared" si="311"/>
        <v>8.1967213114754092E-2</v>
      </c>
      <c r="I908" s="8"/>
      <c r="J908" s="2">
        <f t="shared" si="317"/>
        <v>0.45901639344262296</v>
      </c>
      <c r="K908" s="2">
        <f t="shared" si="318"/>
        <v>0.54098360655737709</v>
      </c>
      <c r="L908" s="2">
        <f t="shared" si="319"/>
        <v>0</v>
      </c>
      <c r="M908" s="2">
        <f t="shared" si="320"/>
        <v>-1.1102230246251565E-16</v>
      </c>
      <c r="N908" s="55">
        <v>56</v>
      </c>
      <c r="O908" s="55">
        <v>66</v>
      </c>
      <c r="X908" s="55">
        <v>0</v>
      </c>
      <c r="Y908" s="55"/>
      <c r="Z908" s="55"/>
      <c r="AA908" s="55"/>
      <c r="AB908" s="55"/>
      <c r="AG908" t="str">
        <f t="shared" si="312"/>
        <v>Benton</v>
      </c>
      <c r="AH908" t="s">
        <v>2549</v>
      </c>
      <c r="AI908">
        <v>2</v>
      </c>
      <c r="AK908">
        <v>2</v>
      </c>
      <c r="AL908" s="95">
        <v>33</v>
      </c>
      <c r="AM908" s="97">
        <v>9</v>
      </c>
      <c r="AN908" s="97">
        <v>20</v>
      </c>
      <c r="AO908" s="100">
        <v>5060</v>
      </c>
      <c r="AP908" s="100">
        <f t="shared" si="313"/>
        <v>33009</v>
      </c>
      <c r="AQ908" t="s">
        <v>298</v>
      </c>
      <c r="AR908">
        <f t="shared" si="321"/>
        <v>3305060</v>
      </c>
      <c r="AX908" s="124"/>
    </row>
    <row r="909" spans="1:50" ht="13" hidden="1" customHeight="1" outlineLevel="1">
      <c r="A909" t="s">
        <v>1353</v>
      </c>
      <c r="B909" s="9" t="s">
        <v>184</v>
      </c>
      <c r="C909" s="1">
        <f t="shared" si="314"/>
        <v>2742</v>
      </c>
      <c r="D909" s="7">
        <f>IF(N909&gt;0, RANK(N909,(N909:P909,Q909:AE909)),0)</f>
        <v>1</v>
      </c>
      <c r="E909" s="7">
        <f>IF(O909&gt;0,RANK(O909,(N909:P909,Q909:AE909)),0)</f>
        <v>2</v>
      </c>
      <c r="F909" s="7">
        <f t="shared" si="315"/>
        <v>0</v>
      </c>
      <c r="G909" s="1">
        <f t="shared" si="316"/>
        <v>1328</v>
      </c>
      <c r="H909" s="2">
        <f t="shared" si="311"/>
        <v>0.48431801604668123</v>
      </c>
      <c r="I909" s="8"/>
      <c r="J909" s="2">
        <f t="shared" si="317"/>
        <v>0.73997082421590077</v>
      </c>
      <c r="K909" s="2">
        <f t="shared" si="318"/>
        <v>0.25565280816921954</v>
      </c>
      <c r="L909" s="2">
        <f t="shared" si="319"/>
        <v>0</v>
      </c>
      <c r="M909" s="2">
        <f t="shared" si="320"/>
        <v>4.3763676148796948E-3</v>
      </c>
      <c r="N909" s="55">
        <v>2029</v>
      </c>
      <c r="O909" s="55">
        <v>701</v>
      </c>
      <c r="X909" s="55">
        <v>12</v>
      </c>
      <c r="Y909" s="55"/>
      <c r="Z909" s="55"/>
      <c r="AA909" s="55"/>
      <c r="AB909" s="55"/>
      <c r="AG909" t="str">
        <f t="shared" si="312"/>
        <v>Berlin</v>
      </c>
      <c r="AH909" t="s">
        <v>880</v>
      </c>
      <c r="AI909">
        <v>2</v>
      </c>
      <c r="AK909">
        <v>2</v>
      </c>
      <c r="AL909" s="95">
        <v>33</v>
      </c>
      <c r="AM909" s="97">
        <v>7</v>
      </c>
      <c r="AN909" s="97">
        <v>20</v>
      </c>
      <c r="AO909" s="100">
        <v>5140</v>
      </c>
      <c r="AP909" s="100">
        <f t="shared" si="313"/>
        <v>33007</v>
      </c>
      <c r="AQ909" t="s">
        <v>1943</v>
      </c>
      <c r="AR909">
        <f t="shared" si="321"/>
        <v>3305140</v>
      </c>
      <c r="AX909" s="124"/>
    </row>
    <row r="910" spans="1:50" ht="13" hidden="1" customHeight="1" outlineLevel="1">
      <c r="A910" s="9" t="s">
        <v>1223</v>
      </c>
      <c r="B910" s="9" t="s">
        <v>184</v>
      </c>
      <c r="C910" s="1">
        <f t="shared" si="314"/>
        <v>997</v>
      </c>
      <c r="D910" s="7">
        <f>IF(N910&gt;0, RANK(N910,(N910:P910,Q910:AE910)),0)</f>
        <v>1</v>
      </c>
      <c r="E910" s="7">
        <f>IF(O910&gt;0,RANK(O910,(N910:P910,Q910:AE910)),0)</f>
        <v>2</v>
      </c>
      <c r="F910" s="7">
        <f t="shared" si="315"/>
        <v>0</v>
      </c>
      <c r="G910" s="1">
        <f t="shared" si="316"/>
        <v>246</v>
      </c>
      <c r="H910" s="2">
        <f t="shared" si="311"/>
        <v>0.24674022066198595</v>
      </c>
      <c r="I910" s="8"/>
      <c r="J910" s="2">
        <f t="shared" si="317"/>
        <v>0.62086258776328984</v>
      </c>
      <c r="K910" s="2">
        <f t="shared" si="318"/>
        <v>0.37412236710130392</v>
      </c>
      <c r="L910" s="2">
        <f t="shared" si="319"/>
        <v>0</v>
      </c>
      <c r="M910" s="2">
        <f t="shared" si="320"/>
        <v>5.0150451354062375E-3</v>
      </c>
      <c r="N910" s="55">
        <v>619</v>
      </c>
      <c r="O910" s="55">
        <v>373</v>
      </c>
      <c r="X910" s="55">
        <v>5</v>
      </c>
      <c r="Y910" s="55"/>
      <c r="Z910" s="55"/>
      <c r="AA910" s="55"/>
      <c r="AB910" s="55"/>
      <c r="AG910" t="str">
        <f t="shared" si="312"/>
        <v>Bethlehem</v>
      </c>
      <c r="AH910" t="s">
        <v>2549</v>
      </c>
      <c r="AI910">
        <v>2</v>
      </c>
      <c r="AK910">
        <v>2</v>
      </c>
      <c r="AL910" s="95">
        <v>33</v>
      </c>
      <c r="AM910" s="97">
        <v>9</v>
      </c>
      <c r="AN910" s="97">
        <v>25</v>
      </c>
      <c r="AO910" s="100">
        <v>5460</v>
      </c>
      <c r="AP910" s="100">
        <f t="shared" si="313"/>
        <v>33009</v>
      </c>
      <c r="AQ910" t="s">
        <v>298</v>
      </c>
      <c r="AR910">
        <f t="shared" si="321"/>
        <v>3305460</v>
      </c>
      <c r="AX910" s="124"/>
    </row>
    <row r="911" spans="1:50" ht="13" hidden="1" customHeight="1" outlineLevel="1">
      <c r="A911" t="s">
        <v>847</v>
      </c>
      <c r="B911" s="9" t="s">
        <v>184</v>
      </c>
      <c r="C911" s="1">
        <f t="shared" si="314"/>
        <v>1233</v>
      </c>
      <c r="D911" s="7">
        <f>IF(N911&gt;0, RANK(N911,(N911:P911,Q911:AE911)),0)</f>
        <v>1</v>
      </c>
      <c r="E911" s="7">
        <f>IF(O911&gt;0,RANK(O911,(N911:P911,Q911:AE911)),0)</f>
        <v>2</v>
      </c>
      <c r="F911" s="7">
        <f t="shared" si="315"/>
        <v>0</v>
      </c>
      <c r="G911" s="1">
        <f t="shared" si="316"/>
        <v>204</v>
      </c>
      <c r="H911" s="2">
        <f t="shared" si="311"/>
        <v>0.16545012165450121</v>
      </c>
      <c r="I911" s="8"/>
      <c r="J911" s="2">
        <f t="shared" si="317"/>
        <v>0.58150851581508511</v>
      </c>
      <c r="K911" s="2">
        <f t="shared" si="318"/>
        <v>0.41605839416058393</v>
      </c>
      <c r="L911" s="2">
        <f t="shared" si="319"/>
        <v>0</v>
      </c>
      <c r="M911" s="2">
        <f t="shared" si="320"/>
        <v>2.4330900243309528E-3</v>
      </c>
      <c r="N911" s="55">
        <v>717</v>
      </c>
      <c r="O911" s="55">
        <v>513</v>
      </c>
      <c r="X911" s="55">
        <v>3</v>
      </c>
      <c r="Y911" s="55"/>
      <c r="Z911" s="55"/>
      <c r="AA911" s="55"/>
      <c r="AB911" s="55"/>
      <c r="AG911" t="str">
        <f t="shared" si="312"/>
        <v>Boscawen</v>
      </c>
      <c r="AH911" t="s">
        <v>1832</v>
      </c>
      <c r="AI911">
        <v>2</v>
      </c>
      <c r="AK911">
        <v>2</v>
      </c>
      <c r="AL911" s="95">
        <v>33</v>
      </c>
      <c r="AM911" s="97">
        <v>13</v>
      </c>
      <c r="AN911" s="97">
        <v>15</v>
      </c>
      <c r="AO911" s="100">
        <v>6260</v>
      </c>
      <c r="AP911" s="100">
        <f t="shared" si="313"/>
        <v>33013</v>
      </c>
      <c r="AQ911" t="s">
        <v>298</v>
      </c>
      <c r="AR911">
        <f t="shared" si="321"/>
        <v>3306260</v>
      </c>
      <c r="AX911" s="124"/>
    </row>
    <row r="912" spans="1:50" ht="13" hidden="1" customHeight="1" outlineLevel="1">
      <c r="A912" t="s">
        <v>1224</v>
      </c>
      <c r="B912" s="9" t="s">
        <v>184</v>
      </c>
      <c r="C912" s="1">
        <f t="shared" si="314"/>
        <v>3802</v>
      </c>
      <c r="D912" s="7">
        <f>IF(N912&gt;0, RANK(N912,(N912:P912,Q912:AE912)),0)</f>
        <v>1</v>
      </c>
      <c r="E912" s="7">
        <f>IF(O912&gt;0,RANK(O912,(N912:P912,Q912:AE912)),0)</f>
        <v>2</v>
      </c>
      <c r="F912" s="7">
        <f t="shared" si="315"/>
        <v>0</v>
      </c>
      <c r="G912" s="1">
        <f t="shared" si="316"/>
        <v>264</v>
      </c>
      <c r="H912" s="2">
        <f t="shared" si="311"/>
        <v>6.9437138348237767E-2</v>
      </c>
      <c r="I912" s="8"/>
      <c r="J912" s="2">
        <f t="shared" si="317"/>
        <v>0.53471856917411886</v>
      </c>
      <c r="K912" s="2">
        <f t="shared" si="318"/>
        <v>0.46528143082588114</v>
      </c>
      <c r="L912" s="2">
        <f t="shared" si="319"/>
        <v>0</v>
      </c>
      <c r="M912" s="2">
        <f t="shared" si="320"/>
        <v>0</v>
      </c>
      <c r="N912" s="55">
        <v>2033</v>
      </c>
      <c r="O912" s="55">
        <v>1769</v>
      </c>
      <c r="X912" s="55">
        <v>0</v>
      </c>
      <c r="Y912" s="55"/>
      <c r="Z912" s="55"/>
      <c r="AA912" s="55"/>
      <c r="AB912" s="55"/>
      <c r="AG912" t="str">
        <f t="shared" si="312"/>
        <v>Bow</v>
      </c>
      <c r="AH912" t="s">
        <v>1832</v>
      </c>
      <c r="AI912">
        <v>2</v>
      </c>
      <c r="AK912">
        <v>2</v>
      </c>
      <c r="AL912" s="95">
        <v>33</v>
      </c>
      <c r="AM912" s="97">
        <v>13</v>
      </c>
      <c r="AN912" s="97">
        <v>20</v>
      </c>
      <c r="AO912" s="100">
        <v>6500</v>
      </c>
      <c r="AP912" s="100">
        <f t="shared" si="313"/>
        <v>33013</v>
      </c>
      <c r="AQ912" t="s">
        <v>298</v>
      </c>
      <c r="AR912">
        <f t="shared" si="321"/>
        <v>3306500</v>
      </c>
      <c r="AX912" s="124"/>
    </row>
    <row r="913" spans="1:50" ht="13" hidden="1" customHeight="1" outlineLevel="1">
      <c r="A913" t="s">
        <v>1416</v>
      </c>
      <c r="B913" s="9" t="s">
        <v>184</v>
      </c>
      <c r="C913" s="1">
        <f t="shared" si="314"/>
        <v>732</v>
      </c>
      <c r="D913" s="7">
        <f>IF(N913&gt;0, RANK(N913,(N913:P913,Q913:AE913)),0)</f>
        <v>1</v>
      </c>
      <c r="E913" s="7">
        <f>IF(O913&gt;0,RANK(O913,(N913:P913,Q913:AE913)),0)</f>
        <v>2</v>
      </c>
      <c r="F913" s="7">
        <f t="shared" si="315"/>
        <v>0</v>
      </c>
      <c r="G913" s="1">
        <f t="shared" si="316"/>
        <v>35</v>
      </c>
      <c r="H913" s="2">
        <f t="shared" si="311"/>
        <v>4.7814207650273222E-2</v>
      </c>
      <c r="I913" s="8"/>
      <c r="J913" s="2">
        <f t="shared" si="317"/>
        <v>0.51912568306010931</v>
      </c>
      <c r="K913" s="2">
        <f t="shared" si="318"/>
        <v>0.47131147540983609</v>
      </c>
      <c r="L913" s="2">
        <f t="shared" si="319"/>
        <v>0</v>
      </c>
      <c r="M913" s="2">
        <f t="shared" si="320"/>
        <v>9.5628415300545999E-3</v>
      </c>
      <c r="N913" s="55">
        <v>380</v>
      </c>
      <c r="O913" s="55">
        <v>345</v>
      </c>
      <c r="X913" s="55">
        <v>7</v>
      </c>
      <c r="Y913" s="55"/>
      <c r="Z913" s="55"/>
      <c r="AA913" s="55"/>
      <c r="AB913" s="55"/>
      <c r="AG913" t="str">
        <f t="shared" si="312"/>
        <v>Bradford</v>
      </c>
      <c r="AH913" t="s">
        <v>1832</v>
      </c>
      <c r="AI913">
        <v>2</v>
      </c>
      <c r="AK913">
        <v>2</v>
      </c>
      <c r="AL913" s="95">
        <v>33</v>
      </c>
      <c r="AM913" s="97">
        <v>13</v>
      </c>
      <c r="AN913" s="97">
        <v>25</v>
      </c>
      <c r="AO913" s="100">
        <v>6980</v>
      </c>
      <c r="AP913" s="100">
        <f t="shared" si="313"/>
        <v>33013</v>
      </c>
      <c r="AQ913" t="s">
        <v>298</v>
      </c>
      <c r="AR913">
        <f t="shared" si="321"/>
        <v>3306980</v>
      </c>
      <c r="AX913" s="124"/>
    </row>
    <row r="914" spans="1:50" ht="13" hidden="1" customHeight="1" outlineLevel="1">
      <c r="A914" t="s">
        <v>1524</v>
      </c>
      <c r="B914" s="9" t="s">
        <v>184</v>
      </c>
      <c r="C914" s="1">
        <f t="shared" si="314"/>
        <v>1835</v>
      </c>
      <c r="D914" s="7">
        <f>IF(N914&gt;0, RANK(N914,(N914:P914,Q914:AE914)),0)</f>
        <v>2</v>
      </c>
      <c r="E914" s="7">
        <f>IF(O914&gt;0,RANK(O914,(N914:P914,Q914:AE914)),0)</f>
        <v>1</v>
      </c>
      <c r="F914" s="7">
        <f t="shared" si="315"/>
        <v>0</v>
      </c>
      <c r="G914" s="1">
        <f t="shared" si="316"/>
        <v>194</v>
      </c>
      <c r="H914" s="2">
        <f t="shared" si="311"/>
        <v>0.10572207084468666</v>
      </c>
      <c r="I914" s="8"/>
      <c r="J914" s="2">
        <f t="shared" si="317"/>
        <v>0.44523160762942782</v>
      </c>
      <c r="K914" s="2">
        <f t="shared" si="318"/>
        <v>0.55095367847411447</v>
      </c>
      <c r="L914" s="2">
        <f t="shared" si="319"/>
        <v>0</v>
      </c>
      <c r="M914" s="2">
        <f t="shared" si="320"/>
        <v>3.814713896457711E-3</v>
      </c>
      <c r="N914" s="55">
        <v>817</v>
      </c>
      <c r="O914" s="55">
        <v>1011</v>
      </c>
      <c r="X914" s="55">
        <v>7</v>
      </c>
      <c r="Y914" s="55"/>
      <c r="Z914" s="55"/>
      <c r="AA914" s="55"/>
      <c r="AB914" s="55"/>
      <c r="AG914" t="str">
        <f t="shared" si="312"/>
        <v>Brentwood</v>
      </c>
      <c r="AH914" t="s">
        <v>269</v>
      </c>
      <c r="AI914">
        <v>1</v>
      </c>
      <c r="AK914">
        <v>2</v>
      </c>
      <c r="AL914" s="95">
        <v>33</v>
      </c>
      <c r="AM914" s="97">
        <v>15</v>
      </c>
      <c r="AN914" s="97">
        <v>15</v>
      </c>
      <c r="AO914" s="100">
        <v>7220</v>
      </c>
      <c r="AP914" s="100">
        <f t="shared" si="313"/>
        <v>33015</v>
      </c>
      <c r="AQ914" t="s">
        <v>298</v>
      </c>
      <c r="AR914">
        <f t="shared" si="321"/>
        <v>3307220</v>
      </c>
      <c r="AX914" s="124"/>
    </row>
    <row r="915" spans="1:50" ht="13" hidden="1" customHeight="1" outlineLevel="1">
      <c r="A915" t="s">
        <v>2110</v>
      </c>
      <c r="B915" s="9" t="s">
        <v>184</v>
      </c>
      <c r="C915" s="1">
        <f t="shared" si="314"/>
        <v>527</v>
      </c>
      <c r="D915" s="7">
        <f>IF(N915&gt;0, RANK(N915,(N915:P915,Q915:AE915)),0)</f>
        <v>2</v>
      </c>
      <c r="E915" s="7">
        <f>IF(O915&gt;0,RANK(O915,(N915:P915,Q915:AE915)),0)</f>
        <v>1</v>
      </c>
      <c r="F915" s="7">
        <f t="shared" si="315"/>
        <v>0</v>
      </c>
      <c r="G915" s="1">
        <f t="shared" si="316"/>
        <v>59</v>
      </c>
      <c r="H915" s="2">
        <f t="shared" si="311"/>
        <v>0.11195445920303605</v>
      </c>
      <c r="I915" s="8"/>
      <c r="J915" s="2">
        <f t="shared" si="317"/>
        <v>0.44402277039848198</v>
      </c>
      <c r="K915" s="2">
        <f t="shared" si="318"/>
        <v>0.55597722960151807</v>
      </c>
      <c r="L915" s="2">
        <f t="shared" si="319"/>
        <v>0</v>
      </c>
      <c r="M915" s="2">
        <f t="shared" si="320"/>
        <v>-1.1102230246251565E-16</v>
      </c>
      <c r="N915" s="55">
        <v>234</v>
      </c>
      <c r="O915" s="55">
        <v>293</v>
      </c>
      <c r="X915" s="55">
        <v>0</v>
      </c>
      <c r="Y915" s="55"/>
      <c r="Z915" s="55"/>
      <c r="AA915" s="55"/>
      <c r="AB915" s="55"/>
      <c r="AG915" t="str">
        <f t="shared" si="312"/>
        <v>Bridgewater</v>
      </c>
      <c r="AH915" t="s">
        <v>2549</v>
      </c>
      <c r="AI915">
        <v>2</v>
      </c>
      <c r="AK915">
        <v>2</v>
      </c>
      <c r="AL915" s="95">
        <v>33</v>
      </c>
      <c r="AM915" s="97">
        <v>9</v>
      </c>
      <c r="AN915" s="97">
        <v>30</v>
      </c>
      <c r="AO915" s="100">
        <v>7540</v>
      </c>
      <c r="AP915" s="100">
        <f t="shared" si="313"/>
        <v>33009</v>
      </c>
      <c r="AQ915" t="s">
        <v>298</v>
      </c>
      <c r="AR915">
        <f t="shared" si="321"/>
        <v>3307540</v>
      </c>
      <c r="AX915" s="124"/>
    </row>
    <row r="916" spans="1:50" ht="13" hidden="1" customHeight="1" outlineLevel="1">
      <c r="A916" t="s">
        <v>1983</v>
      </c>
      <c r="B916" s="9" t="s">
        <v>184</v>
      </c>
      <c r="C916" s="1">
        <f t="shared" si="314"/>
        <v>1132</v>
      </c>
      <c r="D916" s="7">
        <f>IF(N916&gt;0, RANK(N916,(N916:P916,Q916:AE916)),0)</f>
        <v>2</v>
      </c>
      <c r="E916" s="7">
        <f>IF(O916&gt;0,RANK(O916,(N916:P916,Q916:AE916)),0)</f>
        <v>1</v>
      </c>
      <c r="F916" s="7">
        <f t="shared" si="315"/>
        <v>0</v>
      </c>
      <c r="G916" s="1">
        <f t="shared" si="316"/>
        <v>48</v>
      </c>
      <c r="H916" s="2">
        <f t="shared" si="311"/>
        <v>4.2402826855123678E-2</v>
      </c>
      <c r="I916" s="8"/>
      <c r="J916" s="2">
        <f t="shared" si="317"/>
        <v>0.47703180212014135</v>
      </c>
      <c r="K916" s="2">
        <f t="shared" si="318"/>
        <v>0.51943462897526504</v>
      </c>
      <c r="L916" s="2">
        <f t="shared" si="319"/>
        <v>0</v>
      </c>
      <c r="M916" s="2">
        <f t="shared" si="320"/>
        <v>3.5335689045935537E-3</v>
      </c>
      <c r="N916" s="55">
        <v>540</v>
      </c>
      <c r="O916" s="55">
        <v>588</v>
      </c>
      <c r="X916" s="55">
        <v>4</v>
      </c>
      <c r="Y916" s="55"/>
      <c r="Z916" s="55"/>
      <c r="AA916" s="55"/>
      <c r="AB916" s="55"/>
      <c r="AG916" t="str">
        <f t="shared" si="312"/>
        <v>Bristol</v>
      </c>
      <c r="AH916" t="s">
        <v>2549</v>
      </c>
      <c r="AI916">
        <v>2</v>
      </c>
      <c r="AK916">
        <v>2</v>
      </c>
      <c r="AL916" s="95">
        <v>33</v>
      </c>
      <c r="AM916" s="97">
        <v>9</v>
      </c>
      <c r="AN916" s="97">
        <v>35</v>
      </c>
      <c r="AO916" s="100">
        <v>7700</v>
      </c>
      <c r="AP916" s="100">
        <f t="shared" si="313"/>
        <v>33009</v>
      </c>
      <c r="AQ916" t="s">
        <v>298</v>
      </c>
      <c r="AR916">
        <f t="shared" si="321"/>
        <v>3307700</v>
      </c>
      <c r="AX916" s="124"/>
    </row>
    <row r="917" spans="1:50" ht="13" hidden="1" customHeight="1" outlineLevel="1">
      <c r="A917" t="s">
        <v>416</v>
      </c>
      <c r="B917" s="9" t="s">
        <v>184</v>
      </c>
      <c r="C917" s="1">
        <f t="shared" si="314"/>
        <v>331</v>
      </c>
      <c r="D917" s="7">
        <f>IF(N917&gt;0, RANK(N917,(N917:P917,Q917:AE917)),0)</f>
        <v>2</v>
      </c>
      <c r="E917" s="7">
        <f>IF(O917&gt;0,RANK(O917,(N917:P917,Q917:AE917)),0)</f>
        <v>1</v>
      </c>
      <c r="F917" s="7">
        <f t="shared" si="315"/>
        <v>0</v>
      </c>
      <c r="G917" s="1">
        <f t="shared" si="316"/>
        <v>27</v>
      </c>
      <c r="H917" s="2">
        <f t="shared" si="311"/>
        <v>8.1570996978851965E-2</v>
      </c>
      <c r="I917" s="8"/>
      <c r="J917" s="2">
        <f t="shared" si="317"/>
        <v>0.45921450151057402</v>
      </c>
      <c r="K917" s="2">
        <f t="shared" si="318"/>
        <v>0.54078549848942603</v>
      </c>
      <c r="L917" s="2">
        <f t="shared" si="319"/>
        <v>0</v>
      </c>
      <c r="M917" s="2">
        <f t="shared" si="320"/>
        <v>0</v>
      </c>
      <c r="N917" s="55">
        <v>152</v>
      </c>
      <c r="O917" s="55">
        <v>179</v>
      </c>
      <c r="X917" s="55">
        <v>0</v>
      </c>
      <c r="Y917" s="55"/>
      <c r="Z917" s="55"/>
      <c r="AA917" s="55"/>
      <c r="AB917" s="55"/>
      <c r="AG917" t="str">
        <f t="shared" si="312"/>
        <v>Brookfield</v>
      </c>
      <c r="AH917" t="s">
        <v>203</v>
      </c>
      <c r="AI917">
        <v>1</v>
      </c>
      <c r="AK917">
        <v>2</v>
      </c>
      <c r="AL917" s="95">
        <v>33</v>
      </c>
      <c r="AM917" s="97">
        <v>3</v>
      </c>
      <c r="AN917" s="97">
        <v>15</v>
      </c>
      <c r="AO917" s="100">
        <v>7940</v>
      </c>
      <c r="AP917" s="100">
        <f t="shared" si="313"/>
        <v>33003</v>
      </c>
      <c r="AQ917" t="s">
        <v>298</v>
      </c>
      <c r="AR917">
        <f t="shared" si="321"/>
        <v>3307940</v>
      </c>
      <c r="AX917" s="124"/>
    </row>
    <row r="918" spans="1:50" ht="13" hidden="1" customHeight="1" outlineLevel="1">
      <c r="A918" t="s">
        <v>1381</v>
      </c>
      <c r="B918" s="9" t="s">
        <v>184</v>
      </c>
      <c r="C918" s="1">
        <f t="shared" si="314"/>
        <v>2156</v>
      </c>
      <c r="D918" s="7">
        <f>IF(N918&gt;0, RANK(N918,(N918:P918,Q918:AE918)),0)</f>
        <v>2</v>
      </c>
      <c r="E918" s="7">
        <f>IF(O918&gt;0,RANK(O918,(N918:P918,Q918:AE918)),0)</f>
        <v>1</v>
      </c>
      <c r="F918" s="7">
        <f t="shared" si="315"/>
        <v>0</v>
      </c>
      <c r="G918" s="1">
        <f t="shared" si="316"/>
        <v>318</v>
      </c>
      <c r="H918" s="2">
        <f t="shared" si="311"/>
        <v>0.14749536178107606</v>
      </c>
      <c r="I918" s="8"/>
      <c r="J918" s="2">
        <f t="shared" si="317"/>
        <v>0.42393320964749537</v>
      </c>
      <c r="K918" s="2">
        <f t="shared" si="318"/>
        <v>0.5714285714285714</v>
      </c>
      <c r="L918" s="2">
        <f t="shared" si="319"/>
        <v>0</v>
      </c>
      <c r="M918" s="2">
        <f t="shared" si="320"/>
        <v>4.638218923933235E-3</v>
      </c>
      <c r="N918" s="55">
        <v>914</v>
      </c>
      <c r="O918" s="55">
        <v>1232</v>
      </c>
      <c r="X918" s="55">
        <v>10</v>
      </c>
      <c r="Y918" s="55"/>
      <c r="Z918" s="55"/>
      <c r="AA918" s="55"/>
      <c r="AB918" s="55"/>
      <c r="AG918" t="str">
        <f t="shared" si="312"/>
        <v>Brookline</v>
      </c>
      <c r="AH918" t="s">
        <v>401</v>
      </c>
      <c r="AI918">
        <v>2</v>
      </c>
      <c r="AK918">
        <v>2</v>
      </c>
      <c r="AL918" s="95">
        <v>33</v>
      </c>
      <c r="AM918" s="97">
        <v>11</v>
      </c>
      <c r="AN918" s="97">
        <v>25</v>
      </c>
      <c r="AO918" s="100">
        <v>8100</v>
      </c>
      <c r="AP918" s="100">
        <f t="shared" si="313"/>
        <v>33011</v>
      </c>
      <c r="AQ918" t="s">
        <v>298</v>
      </c>
      <c r="AR918">
        <f t="shared" si="321"/>
        <v>3308100</v>
      </c>
      <c r="AX918" s="124"/>
    </row>
    <row r="919" spans="1:50" ht="13" hidden="1" customHeight="1" outlineLevel="1">
      <c r="A919" t="s">
        <v>1440</v>
      </c>
      <c r="B919" s="9" t="s">
        <v>184</v>
      </c>
      <c r="C919" s="1">
        <f t="shared" si="314"/>
        <v>1</v>
      </c>
      <c r="D919" s="7">
        <f>IF(N919&gt;0, RANK(N919,(N919:P919,Q919:AE919)),0)</f>
        <v>0</v>
      </c>
      <c r="E919" s="7">
        <f>IF(O919&gt;0,RANK(O919,(N919:P919,Q919:AE919)),0)</f>
        <v>1</v>
      </c>
      <c r="F919" s="7">
        <f t="shared" si="315"/>
        <v>0</v>
      </c>
      <c r="G919" s="1">
        <f t="shared" si="316"/>
        <v>1</v>
      </c>
      <c r="H919" s="2">
        <f t="shared" si="311"/>
        <v>1</v>
      </c>
      <c r="I919" s="8"/>
      <c r="J919" s="2">
        <f t="shared" si="317"/>
        <v>0</v>
      </c>
      <c r="K919" s="2">
        <f t="shared" si="318"/>
        <v>1</v>
      </c>
      <c r="L919" s="2">
        <f t="shared" si="319"/>
        <v>0</v>
      </c>
      <c r="M919" s="2">
        <f t="shared" si="320"/>
        <v>0</v>
      </c>
      <c r="N919" s="55">
        <v>0</v>
      </c>
      <c r="O919" s="55">
        <v>1</v>
      </c>
      <c r="X919" s="55">
        <v>0</v>
      </c>
      <c r="Y919" s="55"/>
      <c r="Z919" s="55"/>
      <c r="AA919" s="55"/>
      <c r="AB919" s="55"/>
      <c r="AG919" t="str">
        <f t="shared" si="312"/>
        <v>Cambridge</v>
      </c>
      <c r="AH919" t="s">
        <v>880</v>
      </c>
      <c r="AI919">
        <v>2</v>
      </c>
      <c r="AK919">
        <v>2</v>
      </c>
      <c r="AL919" s="95">
        <v>33</v>
      </c>
      <c r="AM919" s="97">
        <v>7</v>
      </c>
      <c r="AN919" s="97">
        <v>25</v>
      </c>
      <c r="AO919" s="100">
        <v>8420</v>
      </c>
      <c r="AP919" s="100">
        <f t="shared" si="313"/>
        <v>33007</v>
      </c>
      <c r="AQ919" t="s">
        <v>422</v>
      </c>
      <c r="AR919">
        <f t="shared" si="321"/>
        <v>3308420</v>
      </c>
      <c r="AX919" s="124"/>
    </row>
    <row r="920" spans="1:50" ht="13" hidden="1" customHeight="1" outlineLevel="1">
      <c r="A920" t="s">
        <v>403</v>
      </c>
      <c r="B920" s="9" t="s">
        <v>184</v>
      </c>
      <c r="C920" s="1">
        <f t="shared" si="314"/>
        <v>1295</v>
      </c>
      <c r="D920" s="7">
        <f>IF(N920&gt;0, RANK(N920,(N920:P920,Q920:AE920)),0)</f>
        <v>1</v>
      </c>
      <c r="E920" s="7">
        <f>IF(O920&gt;0,RANK(O920,(N920:P920,Q920:AE920)),0)</f>
        <v>2</v>
      </c>
      <c r="F920" s="7">
        <f t="shared" si="315"/>
        <v>0</v>
      </c>
      <c r="G920" s="1">
        <f t="shared" si="316"/>
        <v>225</v>
      </c>
      <c r="H920" s="2">
        <f t="shared" si="311"/>
        <v>0.17374517374517376</v>
      </c>
      <c r="I920" s="8"/>
      <c r="J920" s="2">
        <f t="shared" si="317"/>
        <v>0.58455598455598456</v>
      </c>
      <c r="K920" s="2">
        <f t="shared" si="318"/>
        <v>0.41081081081081083</v>
      </c>
      <c r="L920" s="2">
        <f t="shared" si="319"/>
        <v>0</v>
      </c>
      <c r="M920" s="2">
        <f t="shared" si="320"/>
        <v>4.6332046332046017E-3</v>
      </c>
      <c r="N920" s="55">
        <v>757</v>
      </c>
      <c r="O920" s="55">
        <v>532</v>
      </c>
      <c r="X920" s="55">
        <v>6</v>
      </c>
      <c r="Y920" s="55"/>
      <c r="Z920" s="55"/>
      <c r="AA920" s="55"/>
      <c r="AB920" s="55"/>
      <c r="AG920" t="str">
        <f t="shared" si="312"/>
        <v>Campton</v>
      </c>
      <c r="AH920" t="s">
        <v>2549</v>
      </c>
      <c r="AI920">
        <v>1</v>
      </c>
      <c r="AK920">
        <v>2</v>
      </c>
      <c r="AL920" s="95">
        <v>33</v>
      </c>
      <c r="AM920" s="97">
        <v>9</v>
      </c>
      <c r="AN920" s="97">
        <v>40</v>
      </c>
      <c r="AO920" s="100">
        <v>8660</v>
      </c>
      <c r="AP920" s="100">
        <f t="shared" si="313"/>
        <v>33009</v>
      </c>
      <c r="AQ920" t="s">
        <v>298</v>
      </c>
      <c r="AR920">
        <f t="shared" si="321"/>
        <v>3308660</v>
      </c>
      <c r="AX920" s="124"/>
    </row>
    <row r="921" spans="1:50" ht="13" hidden="1" customHeight="1" outlineLevel="1">
      <c r="A921" t="s">
        <v>1245</v>
      </c>
      <c r="B921" s="9" t="s">
        <v>184</v>
      </c>
      <c r="C921" s="1">
        <f t="shared" si="314"/>
        <v>1247</v>
      </c>
      <c r="D921" s="7">
        <f>IF(N921&gt;0, RANK(N921,(N921:P921,Q921:AE921)),0)</f>
        <v>1</v>
      </c>
      <c r="E921" s="7">
        <f>IF(O921&gt;0,RANK(O921,(N921:P921,Q921:AE921)),0)</f>
        <v>2</v>
      </c>
      <c r="F921" s="7">
        <f t="shared" si="315"/>
        <v>0</v>
      </c>
      <c r="G921" s="1">
        <f t="shared" si="316"/>
        <v>260</v>
      </c>
      <c r="H921" s="2">
        <f t="shared" si="311"/>
        <v>0.20850040096230954</v>
      </c>
      <c r="I921" s="8"/>
      <c r="J921" s="2">
        <f t="shared" si="317"/>
        <v>0.60224538893344026</v>
      </c>
      <c r="K921" s="2">
        <f t="shared" si="318"/>
        <v>0.39374498797113072</v>
      </c>
      <c r="L921" s="2">
        <f t="shared" si="319"/>
        <v>0</v>
      </c>
      <c r="M921" s="2">
        <f t="shared" si="320"/>
        <v>4.0096230954290157E-3</v>
      </c>
      <c r="N921" s="55">
        <v>751</v>
      </c>
      <c r="O921" s="55">
        <v>491</v>
      </c>
      <c r="X921" s="55">
        <v>5</v>
      </c>
      <c r="Y921" s="55"/>
      <c r="Z921" s="55"/>
      <c r="AA921" s="55"/>
      <c r="AB921" s="55"/>
      <c r="AG921" t="str">
        <f t="shared" si="312"/>
        <v>Canaan</v>
      </c>
      <c r="AH921" t="s">
        <v>2549</v>
      </c>
      <c r="AI921">
        <v>2</v>
      </c>
      <c r="AK921">
        <v>2</v>
      </c>
      <c r="AL921" s="95">
        <v>33</v>
      </c>
      <c r="AM921" s="97">
        <v>9</v>
      </c>
      <c r="AN921" s="97">
        <v>45</v>
      </c>
      <c r="AO921" s="100">
        <v>8980</v>
      </c>
      <c r="AP921" s="100">
        <f t="shared" si="313"/>
        <v>33009</v>
      </c>
      <c r="AQ921" t="s">
        <v>298</v>
      </c>
      <c r="AR921">
        <f t="shared" si="321"/>
        <v>3308980</v>
      </c>
      <c r="AX921" s="124"/>
    </row>
    <row r="922" spans="1:50" ht="13" hidden="1" customHeight="1" outlineLevel="1">
      <c r="A922" t="s">
        <v>1833</v>
      </c>
      <c r="B922" s="9" t="s">
        <v>184</v>
      </c>
      <c r="C922" s="1">
        <f t="shared" si="314"/>
        <v>1845</v>
      </c>
      <c r="D922" s="7">
        <f>IF(N922&gt;0, RANK(N922,(N922:P922,Q922:AE922)),0)</f>
        <v>2</v>
      </c>
      <c r="E922" s="7">
        <f>IF(O922&gt;0,RANK(O922,(N922:P922,Q922:AE922)),0)</f>
        <v>1</v>
      </c>
      <c r="F922" s="7">
        <f t="shared" si="315"/>
        <v>0</v>
      </c>
      <c r="G922" s="1">
        <f t="shared" si="316"/>
        <v>358</v>
      </c>
      <c r="H922" s="2">
        <f t="shared" si="311"/>
        <v>0.19403794037940381</v>
      </c>
      <c r="I922" s="8"/>
      <c r="J922" s="2">
        <f t="shared" si="317"/>
        <v>0.40054200542005419</v>
      </c>
      <c r="K922" s="2">
        <f t="shared" si="318"/>
        <v>0.59457994579945794</v>
      </c>
      <c r="L922" s="2">
        <f t="shared" si="319"/>
        <v>0</v>
      </c>
      <c r="M922" s="2">
        <f t="shared" si="320"/>
        <v>4.8780487804879202E-3</v>
      </c>
      <c r="N922" s="55">
        <v>739</v>
      </c>
      <c r="O922" s="55">
        <v>1097</v>
      </c>
      <c r="X922" s="55">
        <v>9</v>
      </c>
      <c r="Y922" s="55"/>
      <c r="Z922" s="55"/>
      <c r="AA922" s="55"/>
      <c r="AB922" s="55"/>
      <c r="AG922" t="str">
        <f t="shared" si="312"/>
        <v>Candia</v>
      </c>
      <c r="AH922" t="s">
        <v>269</v>
      </c>
      <c r="AI922">
        <v>1</v>
      </c>
      <c r="AK922">
        <v>2</v>
      </c>
      <c r="AL922" s="95">
        <v>33</v>
      </c>
      <c r="AM922" s="97">
        <v>15</v>
      </c>
      <c r="AN922" s="97">
        <v>20</v>
      </c>
      <c r="AO922" s="100">
        <v>9300</v>
      </c>
      <c r="AP922" s="100">
        <f t="shared" si="313"/>
        <v>33015</v>
      </c>
      <c r="AQ922" t="s">
        <v>298</v>
      </c>
      <c r="AR922">
        <f t="shared" si="321"/>
        <v>3309300</v>
      </c>
      <c r="AX922" s="124"/>
    </row>
    <row r="923" spans="1:50" ht="13" hidden="1" customHeight="1" outlineLevel="1">
      <c r="A923" t="s">
        <v>124</v>
      </c>
      <c r="B923" s="9" t="s">
        <v>184</v>
      </c>
      <c r="C923" s="1">
        <f t="shared" si="314"/>
        <v>1201</v>
      </c>
      <c r="D923" s="7">
        <f>IF(N923&gt;0, RANK(N923,(N923:P923,Q923:AE923)),0)</f>
        <v>1</v>
      </c>
      <c r="E923" s="7">
        <f>IF(O923&gt;0,RANK(O923,(N923:P923,Q923:AE923)),0)</f>
        <v>2</v>
      </c>
      <c r="F923" s="7">
        <f t="shared" si="315"/>
        <v>0</v>
      </c>
      <c r="G923" s="1">
        <f t="shared" si="316"/>
        <v>330</v>
      </c>
      <c r="H923" s="2">
        <f t="shared" si="311"/>
        <v>0.27477102414654453</v>
      </c>
      <c r="I923" s="8"/>
      <c r="J923" s="2">
        <f t="shared" si="317"/>
        <v>0.63530391340549541</v>
      </c>
      <c r="K923" s="2">
        <f t="shared" si="318"/>
        <v>0.36053288925895088</v>
      </c>
      <c r="L923" s="2">
        <f t="shared" si="319"/>
        <v>0</v>
      </c>
      <c r="M923" s="2">
        <f t="shared" si="320"/>
        <v>4.1631973355537033E-3</v>
      </c>
      <c r="N923" s="55">
        <v>763</v>
      </c>
      <c r="O923" s="55">
        <v>433</v>
      </c>
      <c r="X923" s="55">
        <v>5</v>
      </c>
      <c r="Y923" s="55"/>
      <c r="Z923" s="55"/>
      <c r="AA923" s="55"/>
      <c r="AB923" s="55"/>
      <c r="AG923" t="str">
        <f t="shared" si="312"/>
        <v>Canterbury</v>
      </c>
      <c r="AH923" t="s">
        <v>1832</v>
      </c>
      <c r="AI923">
        <v>2</v>
      </c>
      <c r="AK923">
        <v>2</v>
      </c>
      <c r="AL923" s="95">
        <v>33</v>
      </c>
      <c r="AM923" s="97">
        <v>13</v>
      </c>
      <c r="AN923" s="97">
        <v>30</v>
      </c>
      <c r="AO923" s="100">
        <v>9860</v>
      </c>
      <c r="AP923" s="100">
        <f t="shared" si="313"/>
        <v>33013</v>
      </c>
      <c r="AQ923" t="s">
        <v>298</v>
      </c>
      <c r="AR923">
        <f t="shared" si="321"/>
        <v>3309860</v>
      </c>
      <c r="AX923" s="124"/>
    </row>
    <row r="924" spans="1:50" ht="13" hidden="1" customHeight="1" outlineLevel="1">
      <c r="A924" t="s">
        <v>203</v>
      </c>
      <c r="B924" s="9" t="s">
        <v>184</v>
      </c>
      <c r="C924" s="1">
        <f t="shared" si="314"/>
        <v>340</v>
      </c>
      <c r="D924" s="7">
        <f>IF(N924&gt;0, RANK(N924,(N924:P924,Q924:AE924)),0)</f>
        <v>1</v>
      </c>
      <c r="E924" s="7">
        <f>IF(O924&gt;0,RANK(O924,(N924:P924,Q924:AE924)),0)</f>
        <v>2</v>
      </c>
      <c r="F924" s="7">
        <f t="shared" si="315"/>
        <v>0</v>
      </c>
      <c r="G924" s="1">
        <f t="shared" si="316"/>
        <v>29</v>
      </c>
      <c r="H924" s="2">
        <f t="shared" si="311"/>
        <v>8.5294117647058826E-2</v>
      </c>
      <c r="I924" s="8"/>
      <c r="J924" s="2">
        <f t="shared" si="317"/>
        <v>0.54117647058823526</v>
      </c>
      <c r="K924" s="2">
        <f t="shared" si="318"/>
        <v>0.45588235294117646</v>
      </c>
      <c r="L924" s="2">
        <f t="shared" si="319"/>
        <v>0</v>
      </c>
      <c r="M924" s="2">
        <f t="shared" si="320"/>
        <v>2.9411764705882804E-3</v>
      </c>
      <c r="N924" s="55">
        <v>184</v>
      </c>
      <c r="O924" s="55">
        <v>155</v>
      </c>
      <c r="X924" s="55">
        <v>1</v>
      </c>
      <c r="Y924" s="55"/>
      <c r="Z924" s="55"/>
      <c r="AA924" s="55"/>
      <c r="AB924" s="55"/>
      <c r="AG924" t="str">
        <f t="shared" si="312"/>
        <v>Carroll</v>
      </c>
      <c r="AH924" t="s">
        <v>880</v>
      </c>
      <c r="AI924">
        <v>2</v>
      </c>
      <c r="AK924">
        <v>2</v>
      </c>
      <c r="AL924" s="95">
        <v>33</v>
      </c>
      <c r="AM924" s="97">
        <v>7</v>
      </c>
      <c r="AN924" s="97">
        <v>30</v>
      </c>
      <c r="AO924" s="100">
        <v>10100</v>
      </c>
      <c r="AP924" s="100">
        <f t="shared" si="313"/>
        <v>33007</v>
      </c>
      <c r="AQ924" t="s">
        <v>298</v>
      </c>
      <c r="AR924">
        <f t="shared" si="321"/>
        <v>3310100</v>
      </c>
      <c r="AX924" s="124"/>
    </row>
    <row r="925" spans="1:50" ht="13" hidden="1" customHeight="1" outlineLevel="1">
      <c r="A925" t="s">
        <v>795</v>
      </c>
      <c r="B925" s="9" t="s">
        <v>184</v>
      </c>
      <c r="C925" s="1">
        <f t="shared" si="314"/>
        <v>537</v>
      </c>
      <c r="D925" s="7">
        <f>IF(N925&gt;0, RANK(N925,(N925:P925,Q925:AE925)),0)</f>
        <v>2</v>
      </c>
      <c r="E925" s="7">
        <f>IF(O925&gt;0,RANK(O925,(N925:P925,Q925:AE925)),0)</f>
        <v>1</v>
      </c>
      <c r="F925" s="7">
        <f t="shared" si="315"/>
        <v>0</v>
      </c>
      <c r="G925" s="1">
        <f t="shared" si="316"/>
        <v>59</v>
      </c>
      <c r="H925" s="2">
        <f t="shared" si="311"/>
        <v>0.10986964618249534</v>
      </c>
      <c r="I925" s="8"/>
      <c r="J925" s="2">
        <f t="shared" si="317"/>
        <v>0.44134078212290501</v>
      </c>
      <c r="K925" s="2">
        <f t="shared" si="318"/>
        <v>0.55121042830540035</v>
      </c>
      <c r="L925" s="2">
        <f t="shared" si="319"/>
        <v>0</v>
      </c>
      <c r="M925" s="2">
        <f t="shared" si="320"/>
        <v>7.4487895716947028E-3</v>
      </c>
      <c r="N925" s="55">
        <v>237</v>
      </c>
      <c r="O925" s="55">
        <v>296</v>
      </c>
      <c r="X925" s="55">
        <v>4</v>
      </c>
      <c r="Y925" s="55"/>
      <c r="Z925" s="55"/>
      <c r="AA925" s="55"/>
      <c r="AB925" s="55"/>
      <c r="AG925" t="str">
        <f t="shared" si="312"/>
        <v>Center Harbor</v>
      </c>
      <c r="AH925" t="s">
        <v>44</v>
      </c>
      <c r="AI925">
        <v>2</v>
      </c>
      <c r="AK925">
        <v>2</v>
      </c>
      <c r="AL925" s="95">
        <v>33</v>
      </c>
      <c r="AM925" s="97">
        <v>1</v>
      </c>
      <c r="AN925" s="97">
        <v>20</v>
      </c>
      <c r="AO925" s="100">
        <v>10660</v>
      </c>
      <c r="AP925" s="100">
        <f t="shared" si="313"/>
        <v>33001</v>
      </c>
      <c r="AQ925" t="s">
        <v>298</v>
      </c>
      <c r="AR925">
        <f t="shared" si="321"/>
        <v>3310660</v>
      </c>
      <c r="AX925" s="124"/>
    </row>
    <row r="926" spans="1:50" ht="13" hidden="1" customHeight="1" outlineLevel="1">
      <c r="A926" t="s">
        <v>1053</v>
      </c>
      <c r="B926" s="9" t="s">
        <v>184</v>
      </c>
      <c r="C926" s="1">
        <f t="shared" si="314"/>
        <v>1443</v>
      </c>
      <c r="D926" s="7">
        <f>IF(N926&gt;0, RANK(N926,(N926:P926,Q926:AE926)),0)</f>
        <v>1</v>
      </c>
      <c r="E926" s="7">
        <f>IF(O926&gt;0,RANK(O926,(N926:P926,Q926:AE926)),0)</f>
        <v>2</v>
      </c>
      <c r="F926" s="7">
        <f t="shared" si="315"/>
        <v>0</v>
      </c>
      <c r="G926" s="1">
        <f t="shared" si="316"/>
        <v>271</v>
      </c>
      <c r="H926" s="2">
        <f t="shared" si="311"/>
        <v>0.1878031878031878</v>
      </c>
      <c r="I926" s="8"/>
      <c r="J926" s="2">
        <f t="shared" si="317"/>
        <v>0.59251559251559249</v>
      </c>
      <c r="K926" s="2">
        <f t="shared" si="318"/>
        <v>0.40471240471240472</v>
      </c>
      <c r="L926" s="2">
        <f t="shared" si="319"/>
        <v>0</v>
      </c>
      <c r="M926" s="2">
        <f t="shared" si="320"/>
        <v>2.7720027720027907E-3</v>
      </c>
      <c r="N926" s="55">
        <v>855</v>
      </c>
      <c r="O926" s="55">
        <v>584</v>
      </c>
      <c r="X926" s="55">
        <v>4</v>
      </c>
      <c r="Y926" s="55"/>
      <c r="Z926" s="55"/>
      <c r="AA926" s="55"/>
      <c r="AB926" s="55"/>
      <c r="AG926" t="str">
        <f t="shared" si="312"/>
        <v>Charlestown</v>
      </c>
      <c r="AH926" t="s">
        <v>267</v>
      </c>
      <c r="AI926">
        <v>2</v>
      </c>
      <c r="AK926">
        <v>2</v>
      </c>
      <c r="AL926" s="95">
        <v>33</v>
      </c>
      <c r="AM926" s="97">
        <v>19</v>
      </c>
      <c r="AN926" s="97">
        <v>10</v>
      </c>
      <c r="AO926" s="100">
        <v>11380</v>
      </c>
      <c r="AP926" s="100">
        <f t="shared" si="313"/>
        <v>33019</v>
      </c>
      <c r="AQ926" t="s">
        <v>298</v>
      </c>
      <c r="AR926">
        <f t="shared" si="321"/>
        <v>3311380</v>
      </c>
      <c r="AX926" s="124"/>
    </row>
    <row r="927" spans="1:50" ht="13" hidden="1" customHeight="1" outlineLevel="1">
      <c r="A927" t="s">
        <v>1448</v>
      </c>
      <c r="B927" s="9" t="s">
        <v>184</v>
      </c>
      <c r="C927" s="1">
        <f t="shared" si="314"/>
        <v>143</v>
      </c>
      <c r="D927" s="7">
        <f>IF(N927&gt;0, RANK(N927,(N927:P927,Q927:AE927)),0)</f>
        <v>1</v>
      </c>
      <c r="E927" s="7">
        <f>IF(O927&gt;0,RANK(O927,(N927:P927,Q927:AE927)),0)</f>
        <v>2</v>
      </c>
      <c r="F927" s="7">
        <f t="shared" si="315"/>
        <v>0</v>
      </c>
      <c r="G927" s="1">
        <f t="shared" si="316"/>
        <v>1</v>
      </c>
      <c r="H927" s="2">
        <f t="shared" si="311"/>
        <v>6.993006993006993E-3</v>
      </c>
      <c r="I927" s="8"/>
      <c r="J927" s="2">
        <f t="shared" si="317"/>
        <v>0.50349650349650354</v>
      </c>
      <c r="K927" s="2">
        <f t="shared" si="318"/>
        <v>0.49650349650349651</v>
      </c>
      <c r="L927" s="2">
        <f t="shared" si="319"/>
        <v>0</v>
      </c>
      <c r="M927" s="2">
        <f t="shared" si="320"/>
        <v>-5.5511151231257827E-17</v>
      </c>
      <c r="N927" s="55">
        <v>72</v>
      </c>
      <c r="O927" s="55">
        <v>71</v>
      </c>
      <c r="X927" s="55">
        <v>0</v>
      </c>
      <c r="Y927" s="55"/>
      <c r="Z927" s="55"/>
      <c r="AA927" s="55"/>
      <c r="AB927" s="55"/>
      <c r="AG927" t="str">
        <f t="shared" si="312"/>
        <v>Chatham</v>
      </c>
      <c r="AH927" t="s">
        <v>203</v>
      </c>
      <c r="AI927">
        <v>1</v>
      </c>
      <c r="AK927">
        <v>2</v>
      </c>
      <c r="AL927" s="95">
        <v>33</v>
      </c>
      <c r="AM927" s="97">
        <v>3</v>
      </c>
      <c r="AN927" s="97">
        <v>20</v>
      </c>
      <c r="AO927" s="100">
        <v>11780</v>
      </c>
      <c r="AP927" s="100">
        <f t="shared" si="313"/>
        <v>33003</v>
      </c>
      <c r="AQ927" t="s">
        <v>298</v>
      </c>
      <c r="AR927">
        <f t="shared" si="321"/>
        <v>3311780</v>
      </c>
      <c r="AX927" s="124"/>
    </row>
    <row r="928" spans="1:50" ht="13" hidden="1" customHeight="1" outlineLevel="1">
      <c r="A928" t="s">
        <v>2004</v>
      </c>
      <c r="B928" s="9" t="s">
        <v>184</v>
      </c>
      <c r="C928" s="1">
        <f t="shared" si="314"/>
        <v>1933</v>
      </c>
      <c r="D928" s="7">
        <f>IF(N928&gt;0, RANK(N928,(N928:P928,Q928:AE928)),0)</f>
        <v>2</v>
      </c>
      <c r="E928" s="7">
        <f>IF(O928&gt;0,RANK(O928,(N928:P928,Q928:AE928)),0)</f>
        <v>1</v>
      </c>
      <c r="F928" s="7">
        <f t="shared" si="315"/>
        <v>0</v>
      </c>
      <c r="G928" s="1">
        <f t="shared" si="316"/>
        <v>433</v>
      </c>
      <c r="H928" s="2">
        <f t="shared" si="311"/>
        <v>0.2240041386445939</v>
      </c>
      <c r="I928" s="8"/>
      <c r="J928" s="2">
        <f t="shared" si="317"/>
        <v>0.38799793067770305</v>
      </c>
      <c r="K928" s="2">
        <f t="shared" si="318"/>
        <v>0.61200206932229695</v>
      </c>
      <c r="L928" s="2">
        <f t="shared" si="319"/>
        <v>0</v>
      </c>
      <c r="M928" s="2">
        <f t="shared" si="320"/>
        <v>0</v>
      </c>
      <c r="N928" s="55">
        <v>750</v>
      </c>
      <c r="O928" s="55">
        <v>1183</v>
      </c>
      <c r="X928" s="55">
        <v>0</v>
      </c>
      <c r="Y928" s="55"/>
      <c r="Z928" s="55"/>
      <c r="AA928" s="55"/>
      <c r="AB928" s="55"/>
      <c r="AG928" t="str">
        <f t="shared" ref="AG928:AG986" si="322">A928</f>
        <v>Chester</v>
      </c>
      <c r="AH928" t="s">
        <v>269</v>
      </c>
      <c r="AI928">
        <v>1</v>
      </c>
      <c r="AK928">
        <v>2</v>
      </c>
      <c r="AL928" s="95">
        <v>33</v>
      </c>
      <c r="AM928" s="97">
        <v>15</v>
      </c>
      <c r="AN928" s="97">
        <v>25</v>
      </c>
      <c r="AO928" s="100">
        <v>12100</v>
      </c>
      <c r="AP928" s="100">
        <f t="shared" si="313"/>
        <v>33015</v>
      </c>
      <c r="AQ928" t="s">
        <v>298</v>
      </c>
      <c r="AR928">
        <f t="shared" si="321"/>
        <v>3312100</v>
      </c>
      <c r="AX928" s="124"/>
    </row>
    <row r="929" spans="1:50" ht="13" hidden="1" customHeight="1" outlineLevel="1">
      <c r="A929" t="s">
        <v>2056</v>
      </c>
      <c r="B929" s="9" t="s">
        <v>184</v>
      </c>
      <c r="C929" s="1">
        <f t="shared" si="314"/>
        <v>1513</v>
      </c>
      <c r="D929" s="7">
        <f>IF(N929&gt;0, RANK(N929,(N929:P929,Q929:AE929)),0)</f>
        <v>1</v>
      </c>
      <c r="E929" s="7">
        <f>IF(O929&gt;0,RANK(O929,(N929:P929,Q929:AE929)),0)</f>
        <v>2</v>
      </c>
      <c r="F929" s="7">
        <f t="shared" si="315"/>
        <v>0</v>
      </c>
      <c r="G929" s="1">
        <f t="shared" si="316"/>
        <v>219</v>
      </c>
      <c r="H929" s="2">
        <f t="shared" si="311"/>
        <v>0.14474553866490417</v>
      </c>
      <c r="I929" s="8"/>
      <c r="J929" s="2">
        <f t="shared" si="317"/>
        <v>0.57171183079973564</v>
      </c>
      <c r="K929" s="2">
        <f t="shared" si="318"/>
        <v>0.42696629213483145</v>
      </c>
      <c r="L929" s="2">
        <f t="shared" si="319"/>
        <v>0</v>
      </c>
      <c r="M929" s="2">
        <f t="shared" si="320"/>
        <v>1.3218770654329082E-3</v>
      </c>
      <c r="N929" s="55">
        <v>865</v>
      </c>
      <c r="O929" s="55">
        <v>646</v>
      </c>
      <c r="X929" s="55">
        <v>2</v>
      </c>
      <c r="Y929" s="55"/>
      <c r="Z929" s="55"/>
      <c r="AA929" s="55"/>
      <c r="AB929" s="55"/>
      <c r="AG929" t="str">
        <f t="shared" si="322"/>
        <v>Chesterfield</v>
      </c>
      <c r="AH929" t="s">
        <v>1720</v>
      </c>
      <c r="AI929">
        <v>2</v>
      </c>
      <c r="AK929">
        <v>2</v>
      </c>
      <c r="AL929" s="95">
        <v>33</v>
      </c>
      <c r="AM929" s="97">
        <v>5</v>
      </c>
      <c r="AN929" s="97">
        <v>10</v>
      </c>
      <c r="AO929" s="100">
        <v>12260</v>
      </c>
      <c r="AP929" s="100">
        <f t="shared" si="313"/>
        <v>33005</v>
      </c>
      <c r="AQ929" t="s">
        <v>298</v>
      </c>
      <c r="AR929">
        <f t="shared" si="321"/>
        <v>3312260</v>
      </c>
      <c r="AX929" s="124"/>
    </row>
    <row r="930" spans="1:50" ht="13" hidden="1" customHeight="1" outlineLevel="1">
      <c r="A930" t="s">
        <v>501</v>
      </c>
      <c r="B930" s="9" t="s">
        <v>184</v>
      </c>
      <c r="C930" s="1">
        <f t="shared" si="314"/>
        <v>1124</v>
      </c>
      <c r="D930" s="7">
        <f>IF(N930&gt;0, RANK(N930,(N930:P930,Q930:AE930)),0)</f>
        <v>2</v>
      </c>
      <c r="E930" s="7">
        <f>IF(O930&gt;0,RANK(O930,(N930:P930,Q930:AE930)),0)</f>
        <v>1</v>
      </c>
      <c r="F930" s="7">
        <f t="shared" si="315"/>
        <v>0</v>
      </c>
      <c r="G930" s="1">
        <f t="shared" si="316"/>
        <v>17</v>
      </c>
      <c r="H930" s="2">
        <f t="shared" si="311"/>
        <v>1.5124555160142349E-2</v>
      </c>
      <c r="I930" s="8"/>
      <c r="J930" s="2">
        <f t="shared" si="317"/>
        <v>0.48932384341637009</v>
      </c>
      <c r="K930" s="2">
        <f t="shared" si="318"/>
        <v>0.50444839857651247</v>
      </c>
      <c r="L930" s="2">
        <f t="shared" si="319"/>
        <v>0</v>
      </c>
      <c r="M930" s="2">
        <f t="shared" si="320"/>
        <v>6.2277580071175009E-3</v>
      </c>
      <c r="N930" s="55">
        <v>550</v>
      </c>
      <c r="O930" s="55">
        <v>567</v>
      </c>
      <c r="X930" s="55">
        <v>7</v>
      </c>
      <c r="Y930" s="55"/>
      <c r="Z930" s="55"/>
      <c r="AA930" s="55"/>
      <c r="AB930" s="55"/>
      <c r="AG930" t="str">
        <f t="shared" si="322"/>
        <v>Chichester</v>
      </c>
      <c r="AH930" t="s">
        <v>1832</v>
      </c>
      <c r="AI930">
        <v>2</v>
      </c>
      <c r="AK930">
        <v>2</v>
      </c>
      <c r="AL930" s="95">
        <v>33</v>
      </c>
      <c r="AM930" s="97">
        <v>13</v>
      </c>
      <c r="AN930" s="97">
        <v>35</v>
      </c>
      <c r="AO930" s="100">
        <v>12420</v>
      </c>
      <c r="AP930" s="100">
        <f t="shared" si="313"/>
        <v>33013</v>
      </c>
      <c r="AQ930" t="s">
        <v>298</v>
      </c>
      <c r="AR930">
        <f t="shared" si="321"/>
        <v>3312420</v>
      </c>
      <c r="AX930" s="124"/>
    </row>
    <row r="931" spans="1:50" ht="13" hidden="1" customHeight="1" outlineLevel="1">
      <c r="A931" t="s">
        <v>1582</v>
      </c>
      <c r="B931" s="9" t="s">
        <v>184</v>
      </c>
      <c r="C931" s="1">
        <f t="shared" si="314"/>
        <v>3748</v>
      </c>
      <c r="D931" s="7">
        <f>IF(N931&gt;0, RANK(N931,(N931:P931,Q931:AE931)),0)</f>
        <v>1</v>
      </c>
      <c r="E931" s="7">
        <f>IF(O931&gt;0,RANK(O931,(N931:P931,Q931:AE931)),0)</f>
        <v>2</v>
      </c>
      <c r="F931" s="7">
        <f t="shared" si="315"/>
        <v>0</v>
      </c>
      <c r="G931" s="1">
        <f t="shared" si="316"/>
        <v>790</v>
      </c>
      <c r="H931" s="2">
        <f t="shared" si="311"/>
        <v>0.21077908217716115</v>
      </c>
      <c r="I931" s="8"/>
      <c r="J931" s="2">
        <f t="shared" si="317"/>
        <v>0.60378868729989332</v>
      </c>
      <c r="K931" s="2">
        <f t="shared" si="318"/>
        <v>0.39300960512273214</v>
      </c>
      <c r="L931" s="2">
        <f t="shared" si="319"/>
        <v>0</v>
      </c>
      <c r="M931" s="2">
        <f t="shared" si="320"/>
        <v>3.2017075773745352E-3</v>
      </c>
      <c r="N931" s="55">
        <v>2263</v>
      </c>
      <c r="O931" s="55">
        <v>1473</v>
      </c>
      <c r="X931" s="55">
        <v>12</v>
      </c>
      <c r="Y931" s="55"/>
      <c r="Z931" s="55"/>
      <c r="AA931" s="55"/>
      <c r="AB931" s="55"/>
      <c r="AG931" t="str">
        <f t="shared" si="322"/>
        <v>Claremont</v>
      </c>
      <c r="AH931" t="s">
        <v>267</v>
      </c>
      <c r="AI931">
        <v>2</v>
      </c>
      <c r="AK931">
        <v>2</v>
      </c>
      <c r="AL931" s="95">
        <v>33</v>
      </c>
      <c r="AM931" s="97">
        <v>19</v>
      </c>
      <c r="AN931" s="97">
        <v>15</v>
      </c>
      <c r="AO931" s="100">
        <v>12900</v>
      </c>
      <c r="AP931" s="100">
        <f t="shared" si="313"/>
        <v>33019</v>
      </c>
      <c r="AQ931" t="s">
        <v>1943</v>
      </c>
      <c r="AR931">
        <f t="shared" si="321"/>
        <v>3312900</v>
      </c>
      <c r="AX931" s="124"/>
    </row>
    <row r="932" spans="1:50" ht="13" hidden="1" customHeight="1" outlineLevel="1">
      <c r="A932" t="s">
        <v>1982</v>
      </c>
      <c r="B932" s="9" t="s">
        <v>184</v>
      </c>
      <c r="C932" s="1">
        <f t="shared" si="314"/>
        <v>115</v>
      </c>
      <c r="D932" s="7">
        <f>IF(N932&gt;0, RANK(N932,(N932:P932,Q932:AE932)),0)</f>
        <v>1</v>
      </c>
      <c r="E932" s="7">
        <f>IF(O932&gt;0,RANK(O932,(N932:P932,Q932:AE932)),0)</f>
        <v>2</v>
      </c>
      <c r="F932" s="7">
        <f t="shared" si="315"/>
        <v>0</v>
      </c>
      <c r="G932" s="1">
        <f t="shared" ref="G932:G995" si="323">IF(C932&gt;0,MAX(N932:P932)-LARGE(N932:P932,2),0)</f>
        <v>15</v>
      </c>
      <c r="H932" s="2">
        <f t="shared" ref="H932:H995" si="324">IF(C932&gt;0,G932/C932,0)</f>
        <v>0.13043478260869565</v>
      </c>
      <c r="I932" s="8"/>
      <c r="J932" s="2">
        <f t="shared" si="317"/>
        <v>0.56521739130434778</v>
      </c>
      <c r="K932" s="2">
        <f t="shared" si="318"/>
        <v>0.43478260869565216</v>
      </c>
      <c r="L932" s="2">
        <f t="shared" si="319"/>
        <v>0</v>
      </c>
      <c r="M932" s="2">
        <f t="shared" si="320"/>
        <v>5.5511151231257827E-17</v>
      </c>
      <c r="N932" s="55">
        <v>65</v>
      </c>
      <c r="O932" s="55">
        <v>50</v>
      </c>
      <c r="X932" s="55">
        <v>0</v>
      </c>
      <c r="Y932" s="55"/>
      <c r="Z932" s="55"/>
      <c r="AA932" s="55"/>
      <c r="AB932" s="55"/>
      <c r="AG932" t="str">
        <f t="shared" si="322"/>
        <v>Clarksville</v>
      </c>
      <c r="AH932" t="s">
        <v>880</v>
      </c>
      <c r="AI932">
        <v>2</v>
      </c>
      <c r="AK932">
        <v>2</v>
      </c>
      <c r="AL932" s="95">
        <v>33</v>
      </c>
      <c r="AM932" s="97">
        <v>7</v>
      </c>
      <c r="AN932" s="97">
        <v>40</v>
      </c>
      <c r="AO932" s="100">
        <v>13220</v>
      </c>
      <c r="AP932" s="100">
        <f t="shared" si="313"/>
        <v>33007</v>
      </c>
      <c r="AQ932" t="s">
        <v>298</v>
      </c>
      <c r="AR932">
        <f t="shared" si="321"/>
        <v>3313220</v>
      </c>
      <c r="AX932" s="124"/>
    </row>
    <row r="933" spans="1:50" ht="13" hidden="1" customHeight="1" outlineLevel="1">
      <c r="A933" t="s">
        <v>1949</v>
      </c>
      <c r="B933" s="9" t="s">
        <v>184</v>
      </c>
      <c r="C933" s="1">
        <f t="shared" si="314"/>
        <v>682</v>
      </c>
      <c r="D933" s="7">
        <f>IF(N933&gt;0, RANK(N933,(N933:P933,Q933:AE933)),0)</f>
        <v>1</v>
      </c>
      <c r="E933" s="7">
        <f>IF(O933&gt;0,RANK(O933,(N933:P933,Q933:AE933)),0)</f>
        <v>2</v>
      </c>
      <c r="F933" s="7">
        <f t="shared" si="315"/>
        <v>0</v>
      </c>
      <c r="G933" s="1">
        <f t="shared" si="323"/>
        <v>59</v>
      </c>
      <c r="H933" s="2">
        <f t="shared" si="324"/>
        <v>8.6510263929618775E-2</v>
      </c>
      <c r="I933" s="8"/>
      <c r="J933" s="2">
        <f t="shared" si="317"/>
        <v>0.53958944281524923</v>
      </c>
      <c r="K933" s="2">
        <f t="shared" si="318"/>
        <v>0.45307917888563048</v>
      </c>
      <c r="L933" s="2">
        <f t="shared" si="319"/>
        <v>0</v>
      </c>
      <c r="M933" s="2">
        <f t="shared" si="320"/>
        <v>7.3313782991202836E-3</v>
      </c>
      <c r="N933" s="55">
        <v>368</v>
      </c>
      <c r="O933" s="55">
        <v>309</v>
      </c>
      <c r="X933" s="55">
        <v>5</v>
      </c>
      <c r="Y933" s="55"/>
      <c r="Z933" s="55"/>
      <c r="AA933" s="55"/>
      <c r="AB933" s="55"/>
      <c r="AG933" t="str">
        <f t="shared" si="322"/>
        <v>Colebrook</v>
      </c>
      <c r="AH933" t="s">
        <v>880</v>
      </c>
      <c r="AI933">
        <v>2</v>
      </c>
      <c r="AK933">
        <v>2</v>
      </c>
      <c r="AL933" s="95">
        <v>33</v>
      </c>
      <c r="AM933" s="97">
        <v>7</v>
      </c>
      <c r="AN933" s="97">
        <v>45</v>
      </c>
      <c r="AO933" s="100">
        <v>13780</v>
      </c>
      <c r="AP933" s="100">
        <f t="shared" si="313"/>
        <v>33007</v>
      </c>
      <c r="AQ933" t="s">
        <v>298</v>
      </c>
      <c r="AR933">
        <f t="shared" si="321"/>
        <v>3313780</v>
      </c>
      <c r="AX933" s="124"/>
    </row>
    <row r="934" spans="1:50" ht="13" hidden="1" customHeight="1" outlineLevel="1">
      <c r="A934" t="s">
        <v>654</v>
      </c>
      <c r="B934" s="9" t="s">
        <v>184</v>
      </c>
      <c r="C934" s="1">
        <f t="shared" si="314"/>
        <v>246</v>
      </c>
      <c r="D934" s="7">
        <f>IF(N934&gt;0, RANK(N934,(N934:P934,Q934:AE934)),0)</f>
        <v>1</v>
      </c>
      <c r="E934" s="7">
        <f>IF(O934&gt;0,RANK(O934,(N934:P934,Q934:AE934)),0)</f>
        <v>2</v>
      </c>
      <c r="F934" s="7">
        <f t="shared" si="315"/>
        <v>0</v>
      </c>
      <c r="G934" s="1">
        <f t="shared" si="323"/>
        <v>10</v>
      </c>
      <c r="H934" s="2">
        <f t="shared" si="324"/>
        <v>4.065040650406504E-2</v>
      </c>
      <c r="I934" s="8"/>
      <c r="J934" s="2">
        <f t="shared" si="317"/>
        <v>0.52032520325203258</v>
      </c>
      <c r="K934" s="2">
        <f t="shared" si="318"/>
        <v>0.47967479674796748</v>
      </c>
      <c r="L934" s="2">
        <f t="shared" si="319"/>
        <v>0</v>
      </c>
      <c r="M934" s="2">
        <f t="shared" si="320"/>
        <v>-5.5511151231257827E-17</v>
      </c>
      <c r="N934" s="55">
        <v>128</v>
      </c>
      <c r="O934" s="55">
        <v>118</v>
      </c>
      <c r="X934" s="55">
        <v>0</v>
      </c>
      <c r="Y934" s="55"/>
      <c r="Z934" s="55"/>
      <c r="AA934" s="55"/>
      <c r="AB934" s="55"/>
      <c r="AG934" t="str">
        <f t="shared" si="322"/>
        <v>Columbia</v>
      </c>
      <c r="AH934" t="s">
        <v>880</v>
      </c>
      <c r="AI934">
        <v>2</v>
      </c>
      <c r="AK934">
        <v>2</v>
      </c>
      <c r="AL934" s="95">
        <v>33</v>
      </c>
      <c r="AM934" s="97">
        <v>7</v>
      </c>
      <c r="AN934" s="97">
        <v>50</v>
      </c>
      <c r="AO934" s="100">
        <v>13940</v>
      </c>
      <c r="AP934" s="100">
        <f t="shared" si="313"/>
        <v>33007</v>
      </c>
      <c r="AQ934" t="s">
        <v>298</v>
      </c>
      <c r="AR934">
        <f t="shared" si="321"/>
        <v>3313940</v>
      </c>
      <c r="AX934" s="124"/>
    </row>
    <row r="935" spans="1:50" ht="13" hidden="1" customHeight="1" outlineLevel="1">
      <c r="A935" t="s">
        <v>2069</v>
      </c>
      <c r="B935" s="9" t="s">
        <v>184</v>
      </c>
      <c r="C935" s="1">
        <f t="shared" si="314"/>
        <v>15519</v>
      </c>
      <c r="D935" s="7">
        <f>IF(N935&gt;0, RANK(N935,(N935:P935,Q935:AE935)),0)</f>
        <v>1</v>
      </c>
      <c r="E935" s="7">
        <f>IF(O935&gt;0,RANK(O935,(N935:P935,Q935:AE935)),0)</f>
        <v>2</v>
      </c>
      <c r="F935" s="7">
        <f t="shared" si="315"/>
        <v>0</v>
      </c>
      <c r="G935" s="1">
        <f t="shared" si="323"/>
        <v>5191</v>
      </c>
      <c r="H935" s="2">
        <f t="shared" si="324"/>
        <v>0.33449320188156456</v>
      </c>
      <c r="I935" s="8"/>
      <c r="J935" s="2">
        <f t="shared" si="317"/>
        <v>0.66589342096784587</v>
      </c>
      <c r="K935" s="2">
        <f t="shared" si="318"/>
        <v>0.33140021908628131</v>
      </c>
      <c r="L935" s="2">
        <f t="shared" si="319"/>
        <v>0</v>
      </c>
      <c r="M935" s="2">
        <f t="shared" si="320"/>
        <v>2.706359945872816E-3</v>
      </c>
      <c r="N935" s="55">
        <v>10334</v>
      </c>
      <c r="O935" s="55">
        <v>5143</v>
      </c>
      <c r="X935" s="55">
        <v>42</v>
      </c>
      <c r="Y935" s="55"/>
      <c r="Z935" s="55"/>
      <c r="AA935" s="55"/>
      <c r="AB935" s="55"/>
      <c r="AG935" t="str">
        <f t="shared" si="322"/>
        <v>Concord</v>
      </c>
      <c r="AH935" t="s">
        <v>1832</v>
      </c>
      <c r="AI935">
        <v>2</v>
      </c>
      <c r="AK935">
        <v>2</v>
      </c>
      <c r="AL935" s="95">
        <v>33</v>
      </c>
      <c r="AM935" s="97">
        <v>13</v>
      </c>
      <c r="AN935" s="97">
        <v>40</v>
      </c>
      <c r="AO935" s="100">
        <v>14200</v>
      </c>
      <c r="AP935" s="100">
        <f t="shared" ref="AP935:AP998" si="325">AL935*1000+AM935</f>
        <v>33013</v>
      </c>
      <c r="AQ935" t="s">
        <v>1943</v>
      </c>
      <c r="AR935">
        <f t="shared" si="321"/>
        <v>3314200</v>
      </c>
      <c r="AX935" s="124"/>
    </row>
    <row r="936" spans="1:50" ht="13" hidden="1" customHeight="1" outlineLevel="1">
      <c r="A936" t="s">
        <v>909</v>
      </c>
      <c r="B936" s="9" t="s">
        <v>184</v>
      </c>
      <c r="C936" s="1">
        <f t="shared" si="314"/>
        <v>3293</v>
      </c>
      <c r="D936" s="7">
        <f>IF(N936&gt;0, RANK(N936,(N936:P936,Q936:AE936)),0)</f>
        <v>1</v>
      </c>
      <c r="E936" s="7">
        <f>IF(O936&gt;0,RANK(O936,(N936:P936,Q936:AE936)),0)</f>
        <v>2</v>
      </c>
      <c r="F936" s="7">
        <f t="shared" si="315"/>
        <v>0</v>
      </c>
      <c r="G936" s="1">
        <f t="shared" si="323"/>
        <v>721</v>
      </c>
      <c r="H936" s="2">
        <f t="shared" si="324"/>
        <v>0.2189492863650167</v>
      </c>
      <c r="I936" s="8"/>
      <c r="J936" s="2">
        <f t="shared" si="317"/>
        <v>0.60886729426055264</v>
      </c>
      <c r="K936" s="2">
        <f t="shared" si="318"/>
        <v>0.38991800789553599</v>
      </c>
      <c r="L936" s="2">
        <f t="shared" si="319"/>
        <v>0</v>
      </c>
      <c r="M936" s="2">
        <f t="shared" si="320"/>
        <v>1.214697843911372E-3</v>
      </c>
      <c r="N936" s="55">
        <v>2005</v>
      </c>
      <c r="O936" s="55">
        <v>1284</v>
      </c>
      <c r="X936" s="55">
        <v>4</v>
      </c>
      <c r="Y936" s="55"/>
      <c r="Z936" s="55"/>
      <c r="AA936" s="55"/>
      <c r="AB936" s="55"/>
      <c r="AG936" t="str">
        <f t="shared" si="322"/>
        <v>Conway</v>
      </c>
      <c r="AH936" t="s">
        <v>203</v>
      </c>
      <c r="AI936">
        <v>1</v>
      </c>
      <c r="AK936">
        <v>2</v>
      </c>
      <c r="AL936" s="95">
        <v>33</v>
      </c>
      <c r="AM936" s="97">
        <v>3</v>
      </c>
      <c r="AN936" s="97">
        <v>25</v>
      </c>
      <c r="AO936" s="100">
        <v>14660</v>
      </c>
      <c r="AP936" s="100">
        <f t="shared" si="325"/>
        <v>33003</v>
      </c>
      <c r="AQ936" t="s">
        <v>298</v>
      </c>
      <c r="AR936">
        <f t="shared" si="321"/>
        <v>3314660</v>
      </c>
      <c r="AX936" s="124"/>
    </row>
    <row r="937" spans="1:50" ht="13" hidden="1" customHeight="1" outlineLevel="1">
      <c r="A937" t="s">
        <v>809</v>
      </c>
      <c r="B937" s="9" t="s">
        <v>184</v>
      </c>
      <c r="C937" s="1">
        <f t="shared" si="314"/>
        <v>768</v>
      </c>
      <c r="D937" s="7">
        <f>IF(N937&gt;0, RANK(N937,(N937:P937,Q937:AE937)),0)</f>
        <v>1</v>
      </c>
      <c r="E937" s="7">
        <f>IF(O937&gt;0,RANK(O937,(N937:P937,Q937:AE937)),0)</f>
        <v>2</v>
      </c>
      <c r="F937" s="7">
        <f t="shared" si="315"/>
        <v>0</v>
      </c>
      <c r="G937" s="1">
        <f t="shared" si="323"/>
        <v>188</v>
      </c>
      <c r="H937" s="2">
        <f t="shared" si="324"/>
        <v>0.24479166666666666</v>
      </c>
      <c r="I937" s="8"/>
      <c r="J937" s="2">
        <f t="shared" si="317"/>
        <v>0.62239583333333337</v>
      </c>
      <c r="K937" s="2">
        <f t="shared" si="318"/>
        <v>0.37760416666666669</v>
      </c>
      <c r="L937" s="2">
        <f t="shared" si="319"/>
        <v>0</v>
      </c>
      <c r="M937" s="2">
        <f t="shared" si="320"/>
        <v>-5.5511151231257827E-17</v>
      </c>
      <c r="N937" s="55">
        <v>478</v>
      </c>
      <c r="O937" s="55">
        <v>290</v>
      </c>
      <c r="X937" s="55">
        <v>0</v>
      </c>
      <c r="Y937" s="55"/>
      <c r="Z937" s="55"/>
      <c r="AA937" s="55"/>
      <c r="AB937" s="55"/>
      <c r="AG937" t="str">
        <f t="shared" si="322"/>
        <v>Cornish</v>
      </c>
      <c r="AH937" t="s">
        <v>267</v>
      </c>
      <c r="AI937">
        <v>2</v>
      </c>
      <c r="AK937">
        <v>2</v>
      </c>
      <c r="AL937" s="95">
        <v>33</v>
      </c>
      <c r="AM937" s="97">
        <v>19</v>
      </c>
      <c r="AN937" s="97">
        <v>20</v>
      </c>
      <c r="AO937" s="100">
        <v>15060</v>
      </c>
      <c r="AP937" s="100">
        <f t="shared" si="325"/>
        <v>33019</v>
      </c>
      <c r="AQ937" t="s">
        <v>298</v>
      </c>
      <c r="AR937">
        <f t="shared" si="321"/>
        <v>3315060</v>
      </c>
      <c r="AX937" s="124"/>
    </row>
    <row r="938" spans="1:50" ht="13" hidden="1" customHeight="1" outlineLevel="1">
      <c r="A938" t="s">
        <v>434</v>
      </c>
      <c r="B938" s="9" t="s">
        <v>184</v>
      </c>
      <c r="C938" s="1">
        <f t="shared" si="314"/>
        <v>283</v>
      </c>
      <c r="D938" s="7">
        <f>IF(N938&gt;0, RANK(N938,(N938:P938,Q938:AE938)),0)</f>
        <v>2</v>
      </c>
      <c r="E938" s="7">
        <f>IF(O938&gt;0,RANK(O938,(N938:P938,Q938:AE938)),0)</f>
        <v>1</v>
      </c>
      <c r="F938" s="7">
        <f t="shared" si="315"/>
        <v>0</v>
      </c>
      <c r="G938" s="1">
        <f t="shared" si="323"/>
        <v>37</v>
      </c>
      <c r="H938" s="2">
        <f t="shared" si="324"/>
        <v>0.13074204946996468</v>
      </c>
      <c r="I938" s="8"/>
      <c r="J938" s="2">
        <f t="shared" si="317"/>
        <v>0.43462897526501765</v>
      </c>
      <c r="K938" s="2">
        <f t="shared" si="318"/>
        <v>0.56537102473498235</v>
      </c>
      <c r="L938" s="2">
        <f t="shared" si="319"/>
        <v>0</v>
      </c>
      <c r="M938" s="2">
        <f t="shared" si="320"/>
        <v>0</v>
      </c>
      <c r="N938" s="55">
        <v>123</v>
      </c>
      <c r="O938" s="55">
        <v>160</v>
      </c>
      <c r="X938" s="55">
        <v>0</v>
      </c>
      <c r="Y938" s="55"/>
      <c r="Z938" s="55"/>
      <c r="AA938" s="55"/>
      <c r="AB938" s="55"/>
      <c r="AG938" t="str">
        <f t="shared" si="322"/>
        <v>Croydon</v>
      </c>
      <c r="AH938" t="s">
        <v>267</v>
      </c>
      <c r="AI938">
        <v>2</v>
      </c>
      <c r="AK938">
        <v>2</v>
      </c>
      <c r="AL938" s="95">
        <v>33</v>
      </c>
      <c r="AM938" s="97">
        <v>19</v>
      </c>
      <c r="AN938" s="97">
        <v>25</v>
      </c>
      <c r="AO938" s="100">
        <v>16340</v>
      </c>
      <c r="AP938" s="100">
        <f t="shared" si="325"/>
        <v>33019</v>
      </c>
      <c r="AQ938" t="s">
        <v>298</v>
      </c>
      <c r="AR938">
        <f t="shared" si="321"/>
        <v>3316340</v>
      </c>
      <c r="AX938" s="124"/>
    </row>
    <row r="939" spans="1:50" ht="13" hidden="1" customHeight="1" outlineLevel="1">
      <c r="A939" t="s">
        <v>1492</v>
      </c>
      <c r="B939" s="9" t="s">
        <v>184</v>
      </c>
      <c r="C939" s="1">
        <f t="shared" si="314"/>
        <v>325</v>
      </c>
      <c r="D939" s="7">
        <f>IF(N939&gt;0, RANK(N939,(N939:P939,Q939:AE939)),0)</f>
        <v>1</v>
      </c>
      <c r="E939" s="7">
        <f>IF(O939&gt;0,RANK(O939,(N939:P939,Q939:AE939)),0)</f>
        <v>2</v>
      </c>
      <c r="F939" s="7">
        <f t="shared" si="315"/>
        <v>0</v>
      </c>
      <c r="G939" s="1">
        <f t="shared" si="323"/>
        <v>21</v>
      </c>
      <c r="H939" s="2">
        <f t="shared" si="324"/>
        <v>6.4615384615384616E-2</v>
      </c>
      <c r="I939" s="8"/>
      <c r="J939" s="2">
        <f t="shared" si="317"/>
        <v>0.53230769230769226</v>
      </c>
      <c r="K939" s="2">
        <f t="shared" si="318"/>
        <v>0.46769230769230768</v>
      </c>
      <c r="L939" s="2">
        <f t="shared" si="319"/>
        <v>0</v>
      </c>
      <c r="M939" s="2">
        <f t="shared" si="320"/>
        <v>5.5511151231257827E-17</v>
      </c>
      <c r="N939" s="55">
        <v>173</v>
      </c>
      <c r="O939" s="55">
        <v>152</v>
      </c>
      <c r="X939" s="55">
        <v>0</v>
      </c>
      <c r="Y939" s="55"/>
      <c r="Z939" s="55"/>
      <c r="AA939" s="55"/>
      <c r="AB939" s="55"/>
      <c r="AG939" t="str">
        <f t="shared" si="322"/>
        <v>Dalton</v>
      </c>
      <c r="AH939" t="s">
        <v>880</v>
      </c>
      <c r="AI939">
        <v>2</v>
      </c>
      <c r="AK939">
        <v>2</v>
      </c>
      <c r="AL939" s="95">
        <v>33</v>
      </c>
      <c r="AM939" s="97">
        <v>7</v>
      </c>
      <c r="AN939" s="97">
        <v>65</v>
      </c>
      <c r="AO939" s="100">
        <v>16820</v>
      </c>
      <c r="AP939" s="100">
        <f t="shared" si="325"/>
        <v>33007</v>
      </c>
      <c r="AQ939" t="s">
        <v>298</v>
      </c>
      <c r="AR939">
        <f t="shared" si="321"/>
        <v>3316820</v>
      </c>
      <c r="AX939" s="124"/>
    </row>
    <row r="940" spans="1:50" ht="13" hidden="1" customHeight="1" outlineLevel="1">
      <c r="A940" t="s">
        <v>1860</v>
      </c>
      <c r="B940" s="9" t="s">
        <v>184</v>
      </c>
      <c r="C940" s="1">
        <f t="shared" si="314"/>
        <v>464</v>
      </c>
      <c r="D940" s="7">
        <f>IF(N940&gt;0, RANK(N940,(N940:P940,Q940:AE940)),0)</f>
        <v>1</v>
      </c>
      <c r="E940" s="7">
        <f>IF(O940&gt;0,RANK(O940,(N940:P940,Q940:AE940)),0)</f>
        <v>2</v>
      </c>
      <c r="F940" s="7">
        <f t="shared" si="315"/>
        <v>0</v>
      </c>
      <c r="G940" s="1">
        <f t="shared" si="323"/>
        <v>38</v>
      </c>
      <c r="H940" s="2">
        <f t="shared" si="324"/>
        <v>8.1896551724137928E-2</v>
      </c>
      <c r="I940" s="8"/>
      <c r="J940" s="2">
        <f t="shared" si="317"/>
        <v>0.53663793103448276</v>
      </c>
      <c r="K940" s="2">
        <f t="shared" si="318"/>
        <v>0.45474137931034481</v>
      </c>
      <c r="L940" s="2">
        <f t="shared" si="319"/>
        <v>0</v>
      </c>
      <c r="M940" s="2">
        <f t="shared" si="320"/>
        <v>8.620689655172431E-3</v>
      </c>
      <c r="N940" s="55">
        <v>249</v>
      </c>
      <c r="O940" s="55">
        <v>211</v>
      </c>
      <c r="X940" s="55">
        <v>4</v>
      </c>
      <c r="Y940" s="55"/>
      <c r="Z940" s="55"/>
      <c r="AA940" s="55"/>
      <c r="AB940" s="55"/>
      <c r="AG940" t="str">
        <f t="shared" si="322"/>
        <v>Danbury</v>
      </c>
      <c r="AH940" t="s">
        <v>1832</v>
      </c>
      <c r="AI940">
        <v>2</v>
      </c>
      <c r="AK940">
        <v>2</v>
      </c>
      <c r="AL940" s="95">
        <v>33</v>
      </c>
      <c r="AM940" s="97">
        <v>13</v>
      </c>
      <c r="AN940" s="97">
        <v>45</v>
      </c>
      <c r="AO940" s="100">
        <v>16980</v>
      </c>
      <c r="AP940" s="100">
        <f t="shared" si="325"/>
        <v>33013</v>
      </c>
      <c r="AQ940" t="s">
        <v>298</v>
      </c>
      <c r="AR940">
        <f t="shared" si="321"/>
        <v>3316980</v>
      </c>
      <c r="AX940" s="124"/>
    </row>
    <row r="941" spans="1:50" ht="13" hidden="1" customHeight="1" outlineLevel="1">
      <c r="A941" t="s">
        <v>1726</v>
      </c>
      <c r="B941" s="9" t="s">
        <v>184</v>
      </c>
      <c r="C941" s="1">
        <f t="shared" si="314"/>
        <v>1600</v>
      </c>
      <c r="D941" s="7">
        <f>IF(N941&gt;0, RANK(N941,(N941:P941,Q941:AE941)),0)</f>
        <v>2</v>
      </c>
      <c r="E941" s="7">
        <f>IF(O941&gt;0,RANK(O941,(N941:P941,Q941:AE941)),0)</f>
        <v>1</v>
      </c>
      <c r="F941" s="7">
        <f t="shared" si="315"/>
        <v>0</v>
      </c>
      <c r="G941" s="1">
        <f t="shared" si="323"/>
        <v>337</v>
      </c>
      <c r="H941" s="2">
        <f t="shared" si="324"/>
        <v>0.21062500000000001</v>
      </c>
      <c r="I941" s="8"/>
      <c r="J941" s="2">
        <f t="shared" si="317"/>
        <v>0.39374999999999999</v>
      </c>
      <c r="K941" s="2">
        <f t="shared" si="318"/>
        <v>0.604375</v>
      </c>
      <c r="L941" s="2">
        <f t="shared" si="319"/>
        <v>0</v>
      </c>
      <c r="M941" s="2">
        <f t="shared" si="320"/>
        <v>1.87499999999996E-3</v>
      </c>
      <c r="N941" s="55">
        <v>630</v>
      </c>
      <c r="O941" s="55">
        <v>967</v>
      </c>
      <c r="X941" s="55">
        <v>3</v>
      </c>
      <c r="Y941" s="55"/>
      <c r="Z941" s="55"/>
      <c r="AA941" s="55"/>
      <c r="AB941" s="55"/>
      <c r="AG941" t="str">
        <f t="shared" si="322"/>
        <v>Danville</v>
      </c>
      <c r="AH941" t="s">
        <v>269</v>
      </c>
      <c r="AI941">
        <v>1</v>
      </c>
      <c r="AK941">
        <v>2</v>
      </c>
      <c r="AL941" s="95">
        <v>33</v>
      </c>
      <c r="AM941" s="97">
        <v>15</v>
      </c>
      <c r="AN941" s="97">
        <v>30</v>
      </c>
      <c r="AO941" s="100">
        <v>17140</v>
      </c>
      <c r="AP941" s="100">
        <f t="shared" si="325"/>
        <v>33015</v>
      </c>
      <c r="AQ941" t="s">
        <v>298</v>
      </c>
      <c r="AR941">
        <f t="shared" si="321"/>
        <v>3317140</v>
      </c>
      <c r="AX941" s="124"/>
    </row>
    <row r="942" spans="1:50" ht="13" hidden="1" customHeight="1" outlineLevel="1">
      <c r="A942" t="s">
        <v>1054</v>
      </c>
      <c r="B942" s="9" t="s">
        <v>184</v>
      </c>
      <c r="C942" s="1">
        <f t="shared" si="314"/>
        <v>1952</v>
      </c>
      <c r="D942" s="7">
        <f>IF(N942&gt;0, RANK(N942,(N942:P942,Q942:AE942)),0)</f>
        <v>2</v>
      </c>
      <c r="E942" s="7">
        <f>IF(O942&gt;0,RANK(O942,(N942:P942,Q942:AE942)),0)</f>
        <v>1</v>
      </c>
      <c r="F942" s="7">
        <f t="shared" si="315"/>
        <v>0</v>
      </c>
      <c r="G942" s="1">
        <f t="shared" si="323"/>
        <v>254</v>
      </c>
      <c r="H942" s="2">
        <f t="shared" si="324"/>
        <v>0.13012295081967212</v>
      </c>
      <c r="I942" s="8"/>
      <c r="J942" s="2">
        <f t="shared" si="317"/>
        <v>0.43288934426229508</v>
      </c>
      <c r="K942" s="2">
        <f t="shared" si="318"/>
        <v>0.56301229508196726</v>
      </c>
      <c r="L942" s="2">
        <f t="shared" si="319"/>
        <v>0</v>
      </c>
      <c r="M942" s="2">
        <f t="shared" si="320"/>
        <v>4.098360655737654E-3</v>
      </c>
      <c r="N942" s="55">
        <v>845</v>
      </c>
      <c r="O942" s="55">
        <v>1099</v>
      </c>
      <c r="X942" s="55">
        <v>8</v>
      </c>
      <c r="Y942" s="55"/>
      <c r="Z942" s="55"/>
      <c r="AA942" s="55"/>
      <c r="AB942" s="55"/>
      <c r="AG942" t="str">
        <f t="shared" si="322"/>
        <v>Deerfield</v>
      </c>
      <c r="AH942" t="s">
        <v>269</v>
      </c>
      <c r="AI942">
        <v>2</v>
      </c>
      <c r="AK942">
        <v>2</v>
      </c>
      <c r="AL942" s="95">
        <v>33</v>
      </c>
      <c r="AM942" s="97">
        <v>15</v>
      </c>
      <c r="AN942" s="97">
        <v>35</v>
      </c>
      <c r="AO942" s="100">
        <v>17460</v>
      </c>
      <c r="AP942" s="100">
        <f t="shared" si="325"/>
        <v>33015</v>
      </c>
      <c r="AQ942" t="s">
        <v>298</v>
      </c>
      <c r="AR942">
        <f t="shared" si="321"/>
        <v>3317460</v>
      </c>
      <c r="AX942" s="124"/>
    </row>
    <row r="943" spans="1:50" ht="13" hidden="1" customHeight="1" outlineLevel="1">
      <c r="A943" t="s">
        <v>953</v>
      </c>
      <c r="B943" s="9" t="s">
        <v>184</v>
      </c>
      <c r="C943" s="1">
        <f t="shared" si="314"/>
        <v>703</v>
      </c>
      <c r="D943" s="7">
        <f>IF(N943&gt;0, RANK(N943,(N943:P943,Q943:AE943)),0)</f>
        <v>2</v>
      </c>
      <c r="E943" s="7">
        <f>IF(O943&gt;0,RANK(O943,(N943:P943,Q943:AE943)),0)</f>
        <v>1</v>
      </c>
      <c r="F943" s="7">
        <f t="shared" si="315"/>
        <v>0</v>
      </c>
      <c r="G943" s="1">
        <f t="shared" si="323"/>
        <v>31</v>
      </c>
      <c r="H943" s="2">
        <f t="shared" si="324"/>
        <v>4.4096728307254626E-2</v>
      </c>
      <c r="I943" s="8"/>
      <c r="J943" s="2">
        <f t="shared" si="317"/>
        <v>0.4751066856330014</v>
      </c>
      <c r="K943" s="2">
        <f t="shared" si="318"/>
        <v>0.51920341394025604</v>
      </c>
      <c r="L943" s="2">
        <f t="shared" si="319"/>
        <v>0</v>
      </c>
      <c r="M943" s="2">
        <f t="shared" si="320"/>
        <v>5.6899004267425557E-3</v>
      </c>
      <c r="N943" s="55">
        <v>334</v>
      </c>
      <c r="O943" s="55">
        <v>365</v>
      </c>
      <c r="X943" s="55">
        <v>4</v>
      </c>
      <c r="Y943" s="55"/>
      <c r="Z943" s="55"/>
      <c r="AA943" s="55"/>
      <c r="AB943" s="55"/>
      <c r="AG943" t="str">
        <f t="shared" si="322"/>
        <v>Deering</v>
      </c>
      <c r="AH943" t="s">
        <v>401</v>
      </c>
      <c r="AI943">
        <v>2</v>
      </c>
      <c r="AK943">
        <v>2</v>
      </c>
      <c r="AL943" s="95">
        <v>33</v>
      </c>
      <c r="AM943" s="97">
        <v>11</v>
      </c>
      <c r="AN943" s="97">
        <v>30</v>
      </c>
      <c r="AO943" s="100">
        <v>17780</v>
      </c>
      <c r="AP943" s="100">
        <f t="shared" si="325"/>
        <v>33011</v>
      </c>
      <c r="AQ943" t="s">
        <v>298</v>
      </c>
      <c r="AR943">
        <f t="shared" si="321"/>
        <v>3317780</v>
      </c>
      <c r="AX943" s="124"/>
    </row>
    <row r="944" spans="1:50" ht="13" hidden="1" customHeight="1" outlineLevel="1">
      <c r="A944" t="s">
        <v>949</v>
      </c>
      <c r="B944" s="9" t="s">
        <v>184</v>
      </c>
      <c r="C944" s="1">
        <f t="shared" si="314"/>
        <v>10186</v>
      </c>
      <c r="D944" s="7">
        <f>IF(N944&gt;0, RANK(N944,(N944:P944,Q944:AE944)),0)</f>
        <v>2</v>
      </c>
      <c r="E944" s="7">
        <f>IF(O944&gt;0,RANK(O944,(N944:P944,Q944:AE944)),0)</f>
        <v>1</v>
      </c>
      <c r="F944" s="7">
        <f t="shared" si="315"/>
        <v>0</v>
      </c>
      <c r="G944" s="1">
        <f t="shared" si="323"/>
        <v>1548</v>
      </c>
      <c r="H944" s="2">
        <f t="shared" si="324"/>
        <v>0.15197329668172002</v>
      </c>
      <c r="I944" s="8"/>
      <c r="J944" s="2">
        <f t="shared" si="317"/>
        <v>0.42401335165914</v>
      </c>
      <c r="K944" s="2">
        <f t="shared" si="318"/>
        <v>0.57598664834086</v>
      </c>
      <c r="L944" s="2">
        <f t="shared" si="319"/>
        <v>0</v>
      </c>
      <c r="M944" s="2">
        <f t="shared" si="320"/>
        <v>0</v>
      </c>
      <c r="N944" s="55">
        <v>4319</v>
      </c>
      <c r="O944" s="55">
        <v>5867</v>
      </c>
      <c r="X944" s="55">
        <v>0</v>
      </c>
      <c r="Y944" s="55"/>
      <c r="Z944" s="55"/>
      <c r="AA944" s="55"/>
      <c r="AB944" s="55"/>
      <c r="AG944" t="str">
        <f t="shared" si="322"/>
        <v>Derry</v>
      </c>
      <c r="AH944" t="s">
        <v>269</v>
      </c>
      <c r="AI944">
        <v>1</v>
      </c>
      <c r="AK944">
        <v>2</v>
      </c>
      <c r="AL944" s="95">
        <v>33</v>
      </c>
      <c r="AM944" s="97">
        <v>15</v>
      </c>
      <c r="AN944" s="97">
        <v>40</v>
      </c>
      <c r="AO944" s="100">
        <v>17940</v>
      </c>
      <c r="AP944" s="100">
        <f t="shared" si="325"/>
        <v>33015</v>
      </c>
      <c r="AQ944" t="s">
        <v>298</v>
      </c>
      <c r="AR944">
        <f t="shared" si="321"/>
        <v>3317940</v>
      </c>
      <c r="AX944" s="124"/>
    </row>
    <row r="945" spans="1:50" ht="13" hidden="1" customHeight="1" outlineLevel="1">
      <c r="A945" t="s">
        <v>2131</v>
      </c>
      <c r="B945" s="9" t="s">
        <v>184</v>
      </c>
      <c r="C945" s="1">
        <f t="shared" si="314"/>
        <v>5</v>
      </c>
      <c r="D945" s="7">
        <f>IF(N945&gt;0, RANK(N945,(N945:P945,Q945:AE945)),0)</f>
        <v>2</v>
      </c>
      <c r="E945" s="7">
        <f>IF(O945&gt;0,RANK(O945,(N945:P945,Q945:AE945)),0)</f>
        <v>1</v>
      </c>
      <c r="F945" s="7">
        <f t="shared" si="315"/>
        <v>0</v>
      </c>
      <c r="G945" s="1">
        <f t="shared" si="323"/>
        <v>1</v>
      </c>
      <c r="H945" s="2">
        <f t="shared" si="324"/>
        <v>0.2</v>
      </c>
      <c r="I945" s="8"/>
      <c r="J945" s="2">
        <f t="shared" si="317"/>
        <v>0.4</v>
      </c>
      <c r="K945" s="2">
        <f t="shared" si="318"/>
        <v>0.6</v>
      </c>
      <c r="L945" s="2">
        <f t="shared" si="319"/>
        <v>0</v>
      </c>
      <c r="M945" s="2">
        <f t="shared" si="320"/>
        <v>0</v>
      </c>
      <c r="N945" s="55">
        <v>2</v>
      </c>
      <c r="O945" s="55">
        <v>3</v>
      </c>
      <c r="X945" s="55">
        <v>0</v>
      </c>
      <c r="Y945" s="55"/>
      <c r="Z945" s="55"/>
      <c r="AA945" s="55"/>
      <c r="AB945" s="55"/>
      <c r="AG945" t="str">
        <f t="shared" si="322"/>
        <v>Dixville</v>
      </c>
      <c r="AH945" t="s">
        <v>880</v>
      </c>
      <c r="AI945">
        <v>2</v>
      </c>
      <c r="AK945">
        <v>2</v>
      </c>
      <c r="AL945" s="95">
        <v>33</v>
      </c>
      <c r="AM945" s="97">
        <v>7</v>
      </c>
      <c r="AN945" s="97">
        <v>75</v>
      </c>
      <c r="AO945" s="100">
        <v>18420</v>
      </c>
      <c r="AP945" s="100">
        <f t="shared" si="325"/>
        <v>33007</v>
      </c>
      <c r="AQ945" t="s">
        <v>422</v>
      </c>
      <c r="AR945">
        <f t="shared" si="321"/>
        <v>3318420</v>
      </c>
      <c r="AX945" s="124"/>
    </row>
    <row r="946" spans="1:50" ht="13" hidden="1" customHeight="1" outlineLevel="1">
      <c r="A946" t="s">
        <v>1298</v>
      </c>
      <c r="B946" s="9" t="s">
        <v>184</v>
      </c>
      <c r="C946" s="1">
        <f t="shared" si="314"/>
        <v>151</v>
      </c>
      <c r="D946" s="7">
        <f>IF(N946&gt;0, RANK(N946,(N946:P946,Q946:AE946)),0)</f>
        <v>2</v>
      </c>
      <c r="E946" s="7">
        <f>IF(O946&gt;0,RANK(O946,(N946:P946,Q946:AE946)),0)</f>
        <v>1</v>
      </c>
      <c r="F946" s="7">
        <f t="shared" si="315"/>
        <v>0</v>
      </c>
      <c r="G946" s="1">
        <f t="shared" si="323"/>
        <v>7</v>
      </c>
      <c r="H946" s="2">
        <f t="shared" si="324"/>
        <v>4.6357615894039736E-2</v>
      </c>
      <c r="I946" s="8"/>
      <c r="J946" s="2">
        <f t="shared" si="317"/>
        <v>0.46357615894039733</v>
      </c>
      <c r="K946" s="2">
        <f t="shared" si="318"/>
        <v>0.50993377483443714</v>
      </c>
      <c r="L946" s="2">
        <f t="shared" si="319"/>
        <v>0</v>
      </c>
      <c r="M946" s="2">
        <f t="shared" si="320"/>
        <v>2.6490066225165587E-2</v>
      </c>
      <c r="N946" s="55">
        <v>70</v>
      </c>
      <c r="O946" s="55">
        <v>77</v>
      </c>
      <c r="X946" s="55">
        <v>4</v>
      </c>
      <c r="Y946" s="55"/>
      <c r="Z946" s="55"/>
      <c r="AA946" s="55"/>
      <c r="AB946" s="55"/>
      <c r="AG946" t="str">
        <f t="shared" si="322"/>
        <v>Dorchester</v>
      </c>
      <c r="AH946" t="s">
        <v>2549</v>
      </c>
      <c r="AI946">
        <v>2</v>
      </c>
      <c r="AK946">
        <v>2</v>
      </c>
      <c r="AL946" s="95">
        <v>33</v>
      </c>
      <c r="AM946" s="97">
        <v>9</v>
      </c>
      <c r="AN946" s="97">
        <v>50</v>
      </c>
      <c r="AO946" s="100">
        <v>18740</v>
      </c>
      <c r="AP946" s="100">
        <f t="shared" si="325"/>
        <v>33009</v>
      </c>
      <c r="AQ946" t="s">
        <v>298</v>
      </c>
      <c r="AR946">
        <f t="shared" si="321"/>
        <v>3318740</v>
      </c>
      <c r="AX946" s="124"/>
    </row>
    <row r="947" spans="1:50" ht="13" hidden="1" customHeight="1" outlineLevel="1">
      <c r="A947" t="s">
        <v>1172</v>
      </c>
      <c r="B947" s="9" t="s">
        <v>184</v>
      </c>
      <c r="C947" s="1">
        <f t="shared" si="314"/>
        <v>10991</v>
      </c>
      <c r="D947" s="7">
        <f>IF(N947&gt;0, RANK(N947,(N947:P947,Q947:AE947)),0)</f>
        <v>1</v>
      </c>
      <c r="E947" s="7">
        <f>IF(O947&gt;0,RANK(O947,(N947:P947,Q947:AE947)),0)</f>
        <v>2</v>
      </c>
      <c r="F947" s="7">
        <f t="shared" si="315"/>
        <v>0</v>
      </c>
      <c r="G947" s="1">
        <f t="shared" si="323"/>
        <v>2303</v>
      </c>
      <c r="H947" s="2">
        <f t="shared" si="324"/>
        <v>0.20953507415157857</v>
      </c>
      <c r="I947" s="8"/>
      <c r="J947" s="2">
        <f t="shared" si="317"/>
        <v>0.60367573469202074</v>
      </c>
      <c r="K947" s="2">
        <f t="shared" si="318"/>
        <v>0.39414066054044217</v>
      </c>
      <c r="L947" s="2">
        <f t="shared" si="319"/>
        <v>0</v>
      </c>
      <c r="M947" s="2">
        <f t="shared" si="320"/>
        <v>2.1836047675370951E-3</v>
      </c>
      <c r="N947" s="55">
        <v>6635</v>
      </c>
      <c r="O947" s="55">
        <v>4332</v>
      </c>
      <c r="X947" s="55">
        <v>24</v>
      </c>
      <c r="Y947" s="55"/>
      <c r="Z947" s="55"/>
      <c r="AA947" s="55"/>
      <c r="AB947" s="55"/>
      <c r="AG947" t="str">
        <f t="shared" si="322"/>
        <v>Dover</v>
      </c>
      <c r="AH947" t="s">
        <v>733</v>
      </c>
      <c r="AI947">
        <v>1</v>
      </c>
      <c r="AK947">
        <v>2</v>
      </c>
      <c r="AL947" s="95">
        <v>33</v>
      </c>
      <c r="AM947" s="97">
        <v>17</v>
      </c>
      <c r="AN947" s="97">
        <v>10</v>
      </c>
      <c r="AO947" s="100">
        <v>18820</v>
      </c>
      <c r="AP947" s="100">
        <f t="shared" si="325"/>
        <v>33017</v>
      </c>
      <c r="AQ947" t="s">
        <v>1943</v>
      </c>
      <c r="AR947">
        <f t="shared" si="321"/>
        <v>3318820</v>
      </c>
      <c r="AX947" s="124"/>
    </row>
    <row r="948" spans="1:50" ht="13" hidden="1" customHeight="1" outlineLevel="1">
      <c r="A948" t="s">
        <v>2132</v>
      </c>
      <c r="B948" s="9" t="s">
        <v>184</v>
      </c>
      <c r="C948" s="1">
        <f t="shared" si="314"/>
        <v>781</v>
      </c>
      <c r="D948" s="7">
        <f>IF(N948&gt;0, RANK(N948,(N948:P948,Q948:AE948)),0)</f>
        <v>1</v>
      </c>
      <c r="E948" s="7">
        <f>IF(O948&gt;0,RANK(O948,(N948:P948,Q948:AE948)),0)</f>
        <v>2</v>
      </c>
      <c r="F948" s="7">
        <f t="shared" si="315"/>
        <v>0</v>
      </c>
      <c r="G948" s="1">
        <f t="shared" si="323"/>
        <v>162</v>
      </c>
      <c r="H948" s="2">
        <f t="shared" si="324"/>
        <v>0.20742637644046094</v>
      </c>
      <c r="I948" s="8"/>
      <c r="J948" s="2">
        <f t="shared" si="317"/>
        <v>0.60307298335467352</v>
      </c>
      <c r="K948" s="2">
        <f t="shared" si="318"/>
        <v>0.39564660691421255</v>
      </c>
      <c r="L948" s="2">
        <f t="shared" si="319"/>
        <v>0</v>
      </c>
      <c r="M948" s="2">
        <f t="shared" si="320"/>
        <v>1.2804097311139295E-3</v>
      </c>
      <c r="N948" s="55">
        <v>471</v>
      </c>
      <c r="O948" s="55">
        <v>309</v>
      </c>
      <c r="X948" s="55">
        <v>1</v>
      </c>
      <c r="Y948" s="55"/>
      <c r="Z948" s="55"/>
      <c r="AA948" s="55"/>
      <c r="AB948" s="55"/>
      <c r="AG948" t="str">
        <f t="shared" si="322"/>
        <v>Dublin</v>
      </c>
      <c r="AH948" t="s">
        <v>1720</v>
      </c>
      <c r="AI948">
        <v>2</v>
      </c>
      <c r="AK948">
        <v>2</v>
      </c>
      <c r="AL948" s="95">
        <v>33</v>
      </c>
      <c r="AM948" s="97">
        <v>5</v>
      </c>
      <c r="AN948" s="97">
        <v>15</v>
      </c>
      <c r="AO948" s="100">
        <v>19140</v>
      </c>
      <c r="AP948" s="100">
        <f t="shared" si="325"/>
        <v>33005</v>
      </c>
      <c r="AQ948" t="s">
        <v>298</v>
      </c>
      <c r="AR948">
        <f t="shared" si="321"/>
        <v>3319140</v>
      </c>
      <c r="AX948" s="124"/>
    </row>
    <row r="949" spans="1:50" ht="13" hidden="1" customHeight="1" outlineLevel="1">
      <c r="A949" t="s">
        <v>2322</v>
      </c>
      <c r="B949" s="9" t="s">
        <v>184</v>
      </c>
      <c r="C949" s="1">
        <f t="shared" si="314"/>
        <v>142</v>
      </c>
      <c r="D949" s="7">
        <f>IF(N949&gt;0, RANK(N949,(N949:P949,Q949:AE949)),0)</f>
        <v>1</v>
      </c>
      <c r="E949" s="7">
        <f>IF(O949&gt;0,RANK(O949,(N949:P949,Q949:AE949)),0)</f>
        <v>2</v>
      </c>
      <c r="F949" s="7">
        <f t="shared" si="315"/>
        <v>0</v>
      </c>
      <c r="G949" s="1">
        <f t="shared" si="323"/>
        <v>12</v>
      </c>
      <c r="H949" s="2">
        <f t="shared" si="324"/>
        <v>8.4507042253521125E-2</v>
      </c>
      <c r="I949" s="8"/>
      <c r="J949" s="2">
        <f t="shared" si="317"/>
        <v>0.54225352112676062</v>
      </c>
      <c r="K949" s="2">
        <f t="shared" si="318"/>
        <v>0.45774647887323944</v>
      </c>
      <c r="L949" s="2">
        <f t="shared" si="319"/>
        <v>0</v>
      </c>
      <c r="M949" s="2">
        <f t="shared" si="320"/>
        <v>-5.5511151231257827E-17</v>
      </c>
      <c r="N949" s="55">
        <v>77</v>
      </c>
      <c r="O949" s="55">
        <v>65</v>
      </c>
      <c r="X949" s="55">
        <v>0</v>
      </c>
      <c r="Y949" s="55"/>
      <c r="Z949" s="55"/>
      <c r="AA949" s="55"/>
      <c r="AB949" s="55"/>
      <c r="AG949" t="str">
        <f t="shared" si="322"/>
        <v>Dummer</v>
      </c>
      <c r="AH949" t="s">
        <v>880</v>
      </c>
      <c r="AI949">
        <v>2</v>
      </c>
      <c r="AK949">
        <v>2</v>
      </c>
      <c r="AL949" s="95">
        <v>33</v>
      </c>
      <c r="AM949" s="97">
        <v>7</v>
      </c>
      <c r="AN949" s="97">
        <v>80</v>
      </c>
      <c r="AO949" s="100">
        <v>19300</v>
      </c>
      <c r="AP949" s="100">
        <f t="shared" si="325"/>
        <v>33007</v>
      </c>
      <c r="AQ949" t="s">
        <v>298</v>
      </c>
      <c r="AR949">
        <f t="shared" si="321"/>
        <v>3319300</v>
      </c>
      <c r="AX949" s="124"/>
    </row>
    <row r="950" spans="1:50" ht="13" hidden="1" customHeight="1" outlineLevel="1">
      <c r="A950" t="s">
        <v>1134</v>
      </c>
      <c r="B950" s="9" t="s">
        <v>184</v>
      </c>
      <c r="C950" s="1">
        <f t="shared" si="314"/>
        <v>1316</v>
      </c>
      <c r="D950" s="7">
        <f>IF(N950&gt;0, RANK(N950,(N950:P950,Q950:AE950)),0)</f>
        <v>2</v>
      </c>
      <c r="E950" s="7">
        <f>IF(O950&gt;0,RANK(O950,(N950:P950,Q950:AE950)),0)</f>
        <v>1</v>
      </c>
      <c r="F950" s="7">
        <f t="shared" si="315"/>
        <v>0</v>
      </c>
      <c r="G950" s="1">
        <f t="shared" si="323"/>
        <v>127</v>
      </c>
      <c r="H950" s="2">
        <f t="shared" si="324"/>
        <v>9.6504559270516724E-2</v>
      </c>
      <c r="I950" s="8"/>
      <c r="J950" s="2">
        <f t="shared" si="317"/>
        <v>0.45136778115501519</v>
      </c>
      <c r="K950" s="2">
        <f t="shared" si="318"/>
        <v>0.5478723404255319</v>
      </c>
      <c r="L950" s="2">
        <f t="shared" si="319"/>
        <v>0</v>
      </c>
      <c r="M950" s="2">
        <f t="shared" si="320"/>
        <v>7.5987841945290846E-4</v>
      </c>
      <c r="N950" s="55">
        <v>594</v>
      </c>
      <c r="O950" s="55">
        <v>721</v>
      </c>
      <c r="X950" s="55">
        <v>1</v>
      </c>
      <c r="Y950" s="55"/>
      <c r="Z950" s="55"/>
      <c r="AA950" s="55"/>
      <c r="AB950" s="55"/>
      <c r="AG950" t="str">
        <f t="shared" si="322"/>
        <v>Dunbarton</v>
      </c>
      <c r="AH950" t="s">
        <v>1832</v>
      </c>
      <c r="AI950">
        <v>2</v>
      </c>
      <c r="AK950">
        <v>2</v>
      </c>
      <c r="AL950" s="95">
        <v>33</v>
      </c>
      <c r="AM950" s="97">
        <v>13</v>
      </c>
      <c r="AN950" s="97">
        <v>50</v>
      </c>
      <c r="AO950" s="100">
        <v>19460</v>
      </c>
      <c r="AP950" s="100">
        <f t="shared" si="325"/>
        <v>33013</v>
      </c>
      <c r="AQ950" t="s">
        <v>298</v>
      </c>
      <c r="AR950">
        <f t="shared" si="321"/>
        <v>3319460</v>
      </c>
      <c r="AX950" s="124"/>
    </row>
    <row r="951" spans="1:50" ht="13" hidden="1" customHeight="1" outlineLevel="1">
      <c r="A951" t="s">
        <v>703</v>
      </c>
      <c r="B951" s="9" t="s">
        <v>184</v>
      </c>
      <c r="C951" s="1">
        <f t="shared" si="314"/>
        <v>4231</v>
      </c>
      <c r="D951" s="7">
        <f>IF(N951&gt;0, RANK(N951,(N951:P951,Q951:AE951)),0)</f>
        <v>1</v>
      </c>
      <c r="E951" s="7">
        <f>IF(O951&gt;0,RANK(O951,(N951:P951,Q951:AE951)),0)</f>
        <v>2</v>
      </c>
      <c r="F951" s="7">
        <f t="shared" si="315"/>
        <v>0</v>
      </c>
      <c r="G951" s="1">
        <f t="shared" si="323"/>
        <v>1608</v>
      </c>
      <c r="H951" s="2">
        <f t="shared" si="324"/>
        <v>0.38005199716379107</v>
      </c>
      <c r="I951" s="8"/>
      <c r="J951" s="2">
        <f t="shared" si="317"/>
        <v>0.688489718742614</v>
      </c>
      <c r="K951" s="2">
        <f t="shared" si="318"/>
        <v>0.30843772157882299</v>
      </c>
      <c r="L951" s="2">
        <f t="shared" si="319"/>
        <v>0</v>
      </c>
      <c r="M951" s="2">
        <f t="shared" si="320"/>
        <v>3.0725596785630138E-3</v>
      </c>
      <c r="N951" s="55">
        <v>2913</v>
      </c>
      <c r="O951" s="55">
        <v>1305</v>
      </c>
      <c r="X951" s="55">
        <v>13</v>
      </c>
      <c r="Y951" s="55"/>
      <c r="Z951" s="55"/>
      <c r="AA951" s="55"/>
      <c r="AB951" s="55"/>
      <c r="AG951" t="str">
        <f t="shared" si="322"/>
        <v>Durham</v>
      </c>
      <c r="AH951" t="s">
        <v>733</v>
      </c>
      <c r="AI951">
        <v>1</v>
      </c>
      <c r="AK951">
        <v>2</v>
      </c>
      <c r="AL951" s="95">
        <v>33</v>
      </c>
      <c r="AM951" s="97">
        <v>17</v>
      </c>
      <c r="AN951" s="97">
        <v>15</v>
      </c>
      <c r="AO951" s="100">
        <v>19700</v>
      </c>
      <c r="AP951" s="100">
        <f t="shared" si="325"/>
        <v>33017</v>
      </c>
      <c r="AQ951" t="s">
        <v>298</v>
      </c>
      <c r="AR951">
        <f t="shared" si="321"/>
        <v>3319700</v>
      </c>
      <c r="AX951" s="124"/>
    </row>
    <row r="952" spans="1:50" ht="13" hidden="1" customHeight="1" outlineLevel="1">
      <c r="A952" t="s">
        <v>2536</v>
      </c>
      <c r="B952" s="9" t="s">
        <v>184</v>
      </c>
      <c r="C952" s="1">
        <f t="shared" si="314"/>
        <v>1120</v>
      </c>
      <c r="D952" s="7">
        <f>IF(N952&gt;0, RANK(N952,(N952:P952,Q952:AE952)),0)</f>
        <v>2</v>
      </c>
      <c r="E952" s="7">
        <f>IF(O952&gt;0,RANK(O952,(N952:P952,Q952:AE952)),0)</f>
        <v>1</v>
      </c>
      <c r="F952" s="7">
        <f t="shared" si="315"/>
        <v>0</v>
      </c>
      <c r="G952" s="1">
        <f t="shared" si="323"/>
        <v>292</v>
      </c>
      <c r="H952" s="2">
        <f t="shared" si="324"/>
        <v>0.26071428571428573</v>
      </c>
      <c r="I952" s="8"/>
      <c r="J952" s="2">
        <f t="shared" si="317"/>
        <v>0.36785714285714288</v>
      </c>
      <c r="K952" s="2">
        <f t="shared" si="318"/>
        <v>0.62857142857142856</v>
      </c>
      <c r="L952" s="2">
        <f t="shared" si="319"/>
        <v>0</v>
      </c>
      <c r="M952" s="2">
        <f t="shared" si="320"/>
        <v>3.5714285714285587E-3</v>
      </c>
      <c r="N952" s="55">
        <v>412</v>
      </c>
      <c r="O952" s="55">
        <v>704</v>
      </c>
      <c r="X952" s="55">
        <v>4</v>
      </c>
      <c r="Y952" s="55"/>
      <c r="Z952" s="55"/>
      <c r="AA952" s="55"/>
      <c r="AB952" s="55"/>
      <c r="AG952" t="str">
        <f t="shared" si="322"/>
        <v>East Kingston</v>
      </c>
      <c r="AH952" t="s">
        <v>269</v>
      </c>
      <c r="AI952">
        <v>1</v>
      </c>
      <c r="AK952">
        <v>2</v>
      </c>
      <c r="AL952" s="95">
        <v>33</v>
      </c>
      <c r="AM952" s="97">
        <v>15</v>
      </c>
      <c r="AN952" s="97">
        <v>45</v>
      </c>
      <c r="AO952" s="100">
        <v>21380</v>
      </c>
      <c r="AP952" s="100">
        <f t="shared" si="325"/>
        <v>33015</v>
      </c>
      <c r="AQ952" t="s">
        <v>298</v>
      </c>
      <c r="AR952">
        <f t="shared" si="321"/>
        <v>3321380</v>
      </c>
      <c r="AX952" s="124"/>
    </row>
    <row r="953" spans="1:50" ht="13" hidden="1" customHeight="1" outlineLevel="1">
      <c r="A953" t="s">
        <v>641</v>
      </c>
      <c r="B953" s="9" t="s">
        <v>184</v>
      </c>
      <c r="C953" s="1">
        <f t="shared" ref="C953:C1016" si="326">SUM(N953:AE953)</f>
        <v>147</v>
      </c>
      <c r="D953" s="7">
        <f>IF(N953&gt;0, RANK(N953,(N953:P953,Q953:AE953)),0)</f>
        <v>1</v>
      </c>
      <c r="E953" s="7">
        <f>IF(O953&gt;0,RANK(O953,(N953:P953,Q953:AE953)),0)</f>
        <v>2</v>
      </c>
      <c r="F953" s="7">
        <f t="shared" ref="F953:F1016" si="327">IF(P953&gt;0,RANK(P953,(N953:AE953)),0)</f>
        <v>0</v>
      </c>
      <c r="G953" s="1">
        <f t="shared" si="323"/>
        <v>44</v>
      </c>
      <c r="H953" s="2">
        <f t="shared" si="324"/>
        <v>0.29931972789115646</v>
      </c>
      <c r="I953" s="8"/>
      <c r="J953" s="2">
        <f t="shared" ref="J953:J1016" si="328">IF(C953=0,"-",N953/C953)</f>
        <v>0.6462585034013606</v>
      </c>
      <c r="K953" s="2">
        <f t="shared" ref="K953:K1016" si="329">IF(C953=0,"-",O953/C953)</f>
        <v>0.34693877551020408</v>
      </c>
      <c r="L953" s="2">
        <f t="shared" ref="L953:L1016" si="330">IF(C953=0,"-",P953/C953)</f>
        <v>0</v>
      </c>
      <c r="M953" s="2">
        <f t="shared" ref="M953:M1016" si="331">IF(C953=0,"-",(1-J953-K953-L953))</f>
        <v>6.8027210884353262E-3</v>
      </c>
      <c r="N953" s="55">
        <v>95</v>
      </c>
      <c r="O953" s="55">
        <v>51</v>
      </c>
      <c r="X953" s="55">
        <v>1</v>
      </c>
      <c r="Y953" s="55"/>
      <c r="Z953" s="55"/>
      <c r="AA953" s="55"/>
      <c r="AB953" s="55"/>
      <c r="AG953" t="str">
        <f t="shared" si="322"/>
        <v>Easton</v>
      </c>
      <c r="AH953" t="s">
        <v>2549</v>
      </c>
      <c r="AI953">
        <v>2</v>
      </c>
      <c r="AK953">
        <v>2</v>
      </c>
      <c r="AL953" s="95">
        <v>33</v>
      </c>
      <c r="AM953" s="97">
        <v>9</v>
      </c>
      <c r="AN953" s="97">
        <v>55</v>
      </c>
      <c r="AO953" s="100">
        <v>22020</v>
      </c>
      <c r="AP953" s="100">
        <f t="shared" si="325"/>
        <v>33009</v>
      </c>
      <c r="AQ953" t="s">
        <v>298</v>
      </c>
      <c r="AR953">
        <f t="shared" ref="AR953:AR1016" si="332">AL953*100000+AO953</f>
        <v>3322020</v>
      </c>
      <c r="AX953" s="124"/>
    </row>
    <row r="954" spans="1:50" ht="13" hidden="1" customHeight="1" outlineLevel="1">
      <c r="A954" t="s">
        <v>381</v>
      </c>
      <c r="B954" s="9" t="s">
        <v>184</v>
      </c>
      <c r="C954" s="1">
        <f t="shared" si="326"/>
        <v>240</v>
      </c>
      <c r="D954" s="7">
        <f>IF(N954&gt;0, RANK(N954,(N954:P954,Q954:AE954)),0)</f>
        <v>1</v>
      </c>
      <c r="E954" s="7">
        <f>IF(O954&gt;0,RANK(O954,(N954:P954,Q954:AE954)),0)</f>
        <v>2</v>
      </c>
      <c r="F954" s="7">
        <f t="shared" si="327"/>
        <v>0</v>
      </c>
      <c r="G954" s="1">
        <f t="shared" si="323"/>
        <v>31</v>
      </c>
      <c r="H954" s="2">
        <f t="shared" si="324"/>
        <v>0.12916666666666668</v>
      </c>
      <c r="I954" s="8"/>
      <c r="J954" s="2">
        <f t="shared" si="328"/>
        <v>0.5625</v>
      </c>
      <c r="K954" s="2">
        <f t="shared" si="329"/>
        <v>0.43333333333333335</v>
      </c>
      <c r="L954" s="2">
        <f t="shared" si="330"/>
        <v>0</v>
      </c>
      <c r="M954" s="2">
        <f t="shared" si="331"/>
        <v>4.1666666666666519E-3</v>
      </c>
      <c r="N954" s="55">
        <v>135</v>
      </c>
      <c r="O954" s="55">
        <v>104</v>
      </c>
      <c r="X954" s="55">
        <v>1</v>
      </c>
      <c r="Y954" s="55"/>
      <c r="Z954" s="55"/>
      <c r="AA954" s="55"/>
      <c r="AB954" s="55"/>
      <c r="AG954" t="str">
        <f t="shared" si="322"/>
        <v>Eaton</v>
      </c>
      <c r="AH954" t="s">
        <v>203</v>
      </c>
      <c r="AI954">
        <v>1</v>
      </c>
      <c r="AK954">
        <v>2</v>
      </c>
      <c r="AL954" s="95">
        <v>33</v>
      </c>
      <c r="AM954" s="97">
        <v>3</v>
      </c>
      <c r="AN954" s="97">
        <v>30</v>
      </c>
      <c r="AO954" s="100">
        <v>23380</v>
      </c>
      <c r="AP954" s="100">
        <f t="shared" si="325"/>
        <v>33003</v>
      </c>
      <c r="AQ954" t="s">
        <v>298</v>
      </c>
      <c r="AR954">
        <f t="shared" si="332"/>
        <v>3323380</v>
      </c>
      <c r="AX954" s="124"/>
    </row>
    <row r="955" spans="1:50" ht="13" hidden="1" customHeight="1" outlineLevel="1">
      <c r="A955" t="s">
        <v>1635</v>
      </c>
      <c r="B955" s="9" t="s">
        <v>184</v>
      </c>
      <c r="C955" s="1">
        <f t="shared" si="326"/>
        <v>536</v>
      </c>
      <c r="D955" s="7">
        <f>IF(N955&gt;0, RANK(N955,(N955:P955,Q955:AE955)),0)</f>
        <v>1</v>
      </c>
      <c r="E955" s="7">
        <f>IF(O955&gt;0,RANK(O955,(N955:P955,Q955:AE955)),0)</f>
        <v>2</v>
      </c>
      <c r="F955" s="7">
        <f t="shared" si="327"/>
        <v>0</v>
      </c>
      <c r="G955" s="1">
        <f t="shared" si="323"/>
        <v>40</v>
      </c>
      <c r="H955" s="2">
        <f t="shared" si="324"/>
        <v>7.4626865671641784E-2</v>
      </c>
      <c r="I955" s="8"/>
      <c r="J955" s="2">
        <f t="shared" si="328"/>
        <v>0.53171641791044777</v>
      </c>
      <c r="K955" s="2">
        <f t="shared" si="329"/>
        <v>0.45708955223880599</v>
      </c>
      <c r="L955" s="2">
        <f t="shared" si="330"/>
        <v>0</v>
      </c>
      <c r="M955" s="2">
        <f t="shared" si="331"/>
        <v>1.1194029850746245E-2</v>
      </c>
      <c r="N955" s="55">
        <v>285</v>
      </c>
      <c r="O955" s="55">
        <v>245</v>
      </c>
      <c r="X955" s="55">
        <v>6</v>
      </c>
      <c r="Y955" s="55"/>
      <c r="Z955" s="55"/>
      <c r="AA955" s="55"/>
      <c r="AB955" s="55"/>
      <c r="AG955" t="str">
        <f t="shared" si="322"/>
        <v>Effingham</v>
      </c>
      <c r="AH955" t="s">
        <v>203</v>
      </c>
      <c r="AI955">
        <v>1</v>
      </c>
      <c r="AK955">
        <v>2</v>
      </c>
      <c r="AL955" s="95">
        <v>33</v>
      </c>
      <c r="AM955" s="97">
        <v>3</v>
      </c>
      <c r="AN955" s="97">
        <v>35</v>
      </c>
      <c r="AO955" s="100">
        <v>23620</v>
      </c>
      <c r="AP955" s="100">
        <f t="shared" si="325"/>
        <v>33003</v>
      </c>
      <c r="AQ955" t="s">
        <v>298</v>
      </c>
      <c r="AR955">
        <f t="shared" si="332"/>
        <v>3323620</v>
      </c>
      <c r="AX955" s="124"/>
    </row>
    <row r="956" spans="1:50" ht="13" hidden="1" customHeight="1" outlineLevel="1">
      <c r="A956" t="s">
        <v>807</v>
      </c>
      <c r="B956" s="9" t="s">
        <v>184</v>
      </c>
      <c r="C956" s="1">
        <f t="shared" si="326"/>
        <v>41</v>
      </c>
      <c r="D956" s="7">
        <f>IF(N956&gt;0, RANK(N956,(N956:P956,Q956:AE956)),0)</f>
        <v>1</v>
      </c>
      <c r="E956" s="7">
        <f>IF(O956&gt;0,RANK(O956,(N956:P956,Q956:AE956)),0)</f>
        <v>2</v>
      </c>
      <c r="F956" s="7">
        <f t="shared" si="327"/>
        <v>0</v>
      </c>
      <c r="G956" s="1">
        <f t="shared" si="323"/>
        <v>11</v>
      </c>
      <c r="H956" s="2">
        <f t="shared" si="324"/>
        <v>0.26829268292682928</v>
      </c>
      <c r="I956" s="8"/>
      <c r="J956" s="2">
        <f t="shared" si="328"/>
        <v>0.63414634146341464</v>
      </c>
      <c r="K956" s="2">
        <f t="shared" si="329"/>
        <v>0.36585365853658536</v>
      </c>
      <c r="L956" s="2">
        <f t="shared" si="330"/>
        <v>0</v>
      </c>
      <c r="M956" s="2">
        <f t="shared" si="331"/>
        <v>0</v>
      </c>
      <c r="N956" s="55">
        <v>26</v>
      </c>
      <c r="O956" s="55">
        <v>15</v>
      </c>
      <c r="X956" s="55">
        <v>0</v>
      </c>
      <c r="Y956" s="55"/>
      <c r="Z956" s="55"/>
      <c r="AA956" s="55"/>
      <c r="AB956" s="55"/>
      <c r="AG956" t="str">
        <f t="shared" si="322"/>
        <v>Ellsworth</v>
      </c>
      <c r="AH956" t="s">
        <v>2549</v>
      </c>
      <c r="AI956">
        <v>2</v>
      </c>
      <c r="AK956">
        <v>2</v>
      </c>
      <c r="AL956" s="95">
        <v>33</v>
      </c>
      <c r="AM956" s="97">
        <v>9</v>
      </c>
      <c r="AN956" s="97">
        <v>60</v>
      </c>
      <c r="AO956" s="100">
        <v>23860</v>
      </c>
      <c r="AP956" s="100">
        <f t="shared" si="325"/>
        <v>33009</v>
      </c>
      <c r="AQ956" t="s">
        <v>298</v>
      </c>
      <c r="AR956">
        <f t="shared" si="332"/>
        <v>3323860</v>
      </c>
      <c r="AX956" s="124"/>
    </row>
    <row r="957" spans="1:50" ht="13" hidden="1" customHeight="1" outlineLevel="1">
      <c r="A957" t="s">
        <v>1015</v>
      </c>
      <c r="B957" s="9" t="s">
        <v>184</v>
      </c>
      <c r="C957" s="1">
        <f t="shared" si="326"/>
        <v>1700</v>
      </c>
      <c r="D957" s="7">
        <f>IF(N957&gt;0, RANK(N957,(N957:P957,Q957:AE957)),0)</f>
        <v>1</v>
      </c>
      <c r="E957" s="7">
        <f>IF(O957&gt;0,RANK(O957,(N957:P957,Q957:AE957)),0)</f>
        <v>2</v>
      </c>
      <c r="F957" s="7">
        <f t="shared" si="327"/>
        <v>0</v>
      </c>
      <c r="G957" s="1">
        <f t="shared" si="323"/>
        <v>449</v>
      </c>
      <c r="H957" s="2">
        <f t="shared" si="324"/>
        <v>0.26411764705882351</v>
      </c>
      <c r="I957" s="8"/>
      <c r="J957" s="2">
        <f t="shared" si="328"/>
        <v>0.63058823529411767</v>
      </c>
      <c r="K957" s="2">
        <f t="shared" si="329"/>
        <v>0.3664705882352941</v>
      </c>
      <c r="L957" s="2">
        <f t="shared" si="330"/>
        <v>0</v>
      </c>
      <c r="M957" s="2">
        <f t="shared" si="331"/>
        <v>2.9411764705882248E-3</v>
      </c>
      <c r="N957" s="55">
        <v>1072</v>
      </c>
      <c r="O957" s="55">
        <v>623</v>
      </c>
      <c r="X957" s="55">
        <v>5</v>
      </c>
      <c r="Y957" s="55"/>
      <c r="Z957" s="55"/>
      <c r="AA957" s="55"/>
      <c r="AB957" s="55"/>
      <c r="AG957" t="str">
        <f t="shared" si="322"/>
        <v>Enfield</v>
      </c>
      <c r="AH957" t="s">
        <v>2549</v>
      </c>
      <c r="AI957">
        <v>2</v>
      </c>
      <c r="AK957">
        <v>2</v>
      </c>
      <c r="AL957" s="95">
        <v>33</v>
      </c>
      <c r="AM957" s="97">
        <v>9</v>
      </c>
      <c r="AN957" s="97">
        <v>65</v>
      </c>
      <c r="AO957" s="100">
        <v>24340</v>
      </c>
      <c r="AP957" s="100">
        <f t="shared" si="325"/>
        <v>33009</v>
      </c>
      <c r="AQ957" t="s">
        <v>298</v>
      </c>
      <c r="AR957">
        <f t="shared" si="332"/>
        <v>3324340</v>
      </c>
      <c r="AX957" s="124"/>
    </row>
    <row r="958" spans="1:50" ht="13" hidden="1" customHeight="1" outlineLevel="1">
      <c r="A958" t="s">
        <v>2535</v>
      </c>
      <c r="B958" s="9" t="s">
        <v>184</v>
      </c>
      <c r="C958" s="1">
        <f t="shared" si="326"/>
        <v>2399</v>
      </c>
      <c r="D958" s="7">
        <f>IF(N958&gt;0, RANK(N958,(N958:P958,Q958:AE958)),0)</f>
        <v>2</v>
      </c>
      <c r="E958" s="7">
        <f>IF(O958&gt;0,RANK(O958,(N958:P958,Q958:AE958)),0)</f>
        <v>1</v>
      </c>
      <c r="F958" s="7">
        <f t="shared" si="327"/>
        <v>0</v>
      </c>
      <c r="G958" s="1">
        <f t="shared" si="323"/>
        <v>16</v>
      </c>
      <c r="H958" s="2">
        <f t="shared" si="324"/>
        <v>6.6694456023343061E-3</v>
      </c>
      <c r="I958" s="8"/>
      <c r="J958" s="2">
        <f t="shared" si="328"/>
        <v>0.4952063359733222</v>
      </c>
      <c r="K958" s="2">
        <f t="shared" si="329"/>
        <v>0.50187578157565649</v>
      </c>
      <c r="L958" s="2">
        <f t="shared" si="330"/>
        <v>0</v>
      </c>
      <c r="M958" s="2">
        <f t="shared" si="331"/>
        <v>2.9178824510213142E-3</v>
      </c>
      <c r="N958" s="55">
        <v>1188</v>
      </c>
      <c r="O958" s="55">
        <v>1204</v>
      </c>
      <c r="X958" s="55">
        <v>7</v>
      </c>
      <c r="Y958" s="55"/>
      <c r="Z958" s="55"/>
      <c r="AA958" s="55"/>
      <c r="AB958" s="55"/>
      <c r="AG958" t="str">
        <f t="shared" si="322"/>
        <v>Epping</v>
      </c>
      <c r="AH958" t="s">
        <v>269</v>
      </c>
      <c r="AI958">
        <v>1</v>
      </c>
      <c r="AK958">
        <v>2</v>
      </c>
      <c r="AL958" s="95">
        <v>33</v>
      </c>
      <c r="AM958" s="97">
        <v>15</v>
      </c>
      <c r="AN958" s="97">
        <v>50</v>
      </c>
      <c r="AO958" s="100">
        <v>24660</v>
      </c>
      <c r="AP958" s="100">
        <f t="shared" si="325"/>
        <v>33015</v>
      </c>
      <c r="AQ958" t="s">
        <v>298</v>
      </c>
      <c r="AR958">
        <f t="shared" si="332"/>
        <v>3324660</v>
      </c>
      <c r="AX958" s="124"/>
    </row>
    <row r="959" spans="1:50" ht="13" hidden="1" customHeight="1" outlineLevel="1">
      <c r="A959" t="s">
        <v>945</v>
      </c>
      <c r="B959" s="9" t="s">
        <v>184</v>
      </c>
      <c r="C959" s="1">
        <f t="shared" si="326"/>
        <v>1733</v>
      </c>
      <c r="D959" s="7">
        <f>IF(N959&gt;0, RANK(N959,(N959:P959,Q959:AE959)),0)</f>
        <v>2</v>
      </c>
      <c r="E959" s="7">
        <f>IF(O959&gt;0,RANK(O959,(N959:P959,Q959:AE959)),0)</f>
        <v>1</v>
      </c>
      <c r="F959" s="7">
        <f t="shared" si="327"/>
        <v>0</v>
      </c>
      <c r="G959" s="1">
        <f t="shared" si="323"/>
        <v>93</v>
      </c>
      <c r="H959" s="2">
        <f t="shared" si="324"/>
        <v>5.3664166185804961E-2</v>
      </c>
      <c r="I959" s="8"/>
      <c r="J959" s="2">
        <f t="shared" si="328"/>
        <v>0.47201384881708019</v>
      </c>
      <c r="K959" s="2">
        <f t="shared" si="329"/>
        <v>0.52567801500288514</v>
      </c>
      <c r="L959" s="2">
        <f t="shared" si="330"/>
        <v>0</v>
      </c>
      <c r="M959" s="2">
        <f t="shared" si="331"/>
        <v>2.30813618003467E-3</v>
      </c>
      <c r="N959" s="55">
        <v>818</v>
      </c>
      <c r="O959" s="55">
        <v>911</v>
      </c>
      <c r="X959" s="55">
        <v>4</v>
      </c>
      <c r="Y959" s="55"/>
      <c r="Z959" s="55"/>
      <c r="AA959" s="55"/>
      <c r="AB959" s="55"/>
      <c r="AG959" t="str">
        <f t="shared" si="322"/>
        <v>Epsom</v>
      </c>
      <c r="AH959" t="s">
        <v>1832</v>
      </c>
      <c r="AI959">
        <v>2</v>
      </c>
      <c r="AK959">
        <v>2</v>
      </c>
      <c r="AL959" s="95">
        <v>33</v>
      </c>
      <c r="AM959" s="97">
        <v>13</v>
      </c>
      <c r="AN959" s="97">
        <v>55</v>
      </c>
      <c r="AO959" s="100">
        <v>24900</v>
      </c>
      <c r="AP959" s="100">
        <f t="shared" si="325"/>
        <v>33013</v>
      </c>
      <c r="AQ959" t="s">
        <v>298</v>
      </c>
      <c r="AR959">
        <f t="shared" si="332"/>
        <v>3324900</v>
      </c>
      <c r="AX959" s="124"/>
    </row>
    <row r="960" spans="1:50" ht="13" hidden="1" customHeight="1" outlineLevel="1">
      <c r="A960" t="s">
        <v>946</v>
      </c>
      <c r="B960" s="9" t="s">
        <v>184</v>
      </c>
      <c r="C960" s="1">
        <f t="shared" si="326"/>
        <v>145</v>
      </c>
      <c r="D960" s="7">
        <f>IF(N960&gt;0, RANK(N960,(N960:P960,Q960:AE960)),0)</f>
        <v>2</v>
      </c>
      <c r="E960" s="7">
        <f>IF(O960&gt;0,RANK(O960,(N960:P960,Q960:AE960)),0)</f>
        <v>1</v>
      </c>
      <c r="F960" s="7">
        <f t="shared" si="327"/>
        <v>0</v>
      </c>
      <c r="G960" s="1">
        <f t="shared" si="323"/>
        <v>17</v>
      </c>
      <c r="H960" s="2">
        <f t="shared" si="324"/>
        <v>0.11724137931034483</v>
      </c>
      <c r="I960" s="8"/>
      <c r="J960" s="2">
        <f t="shared" si="328"/>
        <v>0.44137931034482758</v>
      </c>
      <c r="K960" s="2">
        <f t="shared" si="329"/>
        <v>0.55862068965517242</v>
      </c>
      <c r="L960" s="2">
        <f t="shared" si="330"/>
        <v>0</v>
      </c>
      <c r="M960" s="2">
        <f t="shared" si="331"/>
        <v>0</v>
      </c>
      <c r="N960" s="55">
        <v>64</v>
      </c>
      <c r="O960" s="55">
        <v>81</v>
      </c>
      <c r="X960" s="55">
        <v>0</v>
      </c>
      <c r="Y960" s="55"/>
      <c r="Z960" s="55"/>
      <c r="AA960" s="55"/>
      <c r="AB960" s="55"/>
      <c r="AG960" t="str">
        <f t="shared" si="322"/>
        <v>Errol</v>
      </c>
      <c r="AH960" t="s">
        <v>880</v>
      </c>
      <c r="AI960">
        <v>2</v>
      </c>
      <c r="AK960">
        <v>2</v>
      </c>
      <c r="AL960" s="95">
        <v>33</v>
      </c>
      <c r="AM960" s="97">
        <v>7</v>
      </c>
      <c r="AN960" s="97">
        <v>85</v>
      </c>
      <c r="AO960" s="100">
        <v>25140</v>
      </c>
      <c r="AP960" s="100">
        <f t="shared" si="325"/>
        <v>33007</v>
      </c>
      <c r="AQ960" t="s">
        <v>298</v>
      </c>
      <c r="AR960">
        <f t="shared" si="332"/>
        <v>3325140</v>
      </c>
      <c r="AX960" s="124"/>
    </row>
    <row r="961" spans="1:50" ht="13" hidden="1" customHeight="1" outlineLevel="1">
      <c r="A961" t="s">
        <v>2051</v>
      </c>
      <c r="B961" s="9" t="s">
        <v>184</v>
      </c>
      <c r="C961" s="1">
        <f t="shared" si="326"/>
        <v>6526</v>
      </c>
      <c r="D961" s="7">
        <f>IF(N961&gt;0, RANK(N961,(N961:P961,Q961:AE961)),0)</f>
        <v>1</v>
      </c>
      <c r="E961" s="7">
        <f>IF(O961&gt;0,RANK(O961,(N961:P961,Q961:AE961)),0)</f>
        <v>2</v>
      </c>
      <c r="F961" s="7">
        <f t="shared" si="327"/>
        <v>0</v>
      </c>
      <c r="G961" s="1">
        <f t="shared" si="323"/>
        <v>1244</v>
      </c>
      <c r="H961" s="2">
        <f t="shared" si="324"/>
        <v>0.19062212687710695</v>
      </c>
      <c r="I961" s="8"/>
      <c r="J961" s="2">
        <f t="shared" si="328"/>
        <v>0.59531106343855344</v>
      </c>
      <c r="K961" s="2">
        <f t="shared" si="329"/>
        <v>0.4046889365614465</v>
      </c>
      <c r="L961" s="2">
        <f t="shared" si="330"/>
        <v>0</v>
      </c>
      <c r="M961" s="2">
        <f t="shared" si="331"/>
        <v>5.5511151231257827E-17</v>
      </c>
      <c r="N961" s="55">
        <v>3885</v>
      </c>
      <c r="O961" s="55">
        <v>2641</v>
      </c>
      <c r="X961" s="55">
        <v>0</v>
      </c>
      <c r="Y961" s="55"/>
      <c r="Z961" s="55"/>
      <c r="AA961" s="55"/>
      <c r="AB961" s="55"/>
      <c r="AG961" t="str">
        <f t="shared" si="322"/>
        <v>Exeter</v>
      </c>
      <c r="AH961" t="s">
        <v>269</v>
      </c>
      <c r="AI961">
        <v>1</v>
      </c>
      <c r="AK961">
        <v>2</v>
      </c>
      <c r="AL961" s="95">
        <v>33</v>
      </c>
      <c r="AM961" s="97">
        <v>15</v>
      </c>
      <c r="AN961" s="97">
        <v>55</v>
      </c>
      <c r="AO961" s="100">
        <v>25380</v>
      </c>
      <c r="AP961" s="100">
        <f t="shared" si="325"/>
        <v>33015</v>
      </c>
      <c r="AQ961" t="s">
        <v>298</v>
      </c>
      <c r="AR961">
        <f t="shared" si="332"/>
        <v>3325380</v>
      </c>
      <c r="AX961" s="124"/>
    </row>
    <row r="962" spans="1:50" ht="13" hidden="1" customHeight="1" outlineLevel="1">
      <c r="A962" t="s">
        <v>2571</v>
      </c>
      <c r="B962" s="9" t="s">
        <v>184</v>
      </c>
      <c r="C962" s="1">
        <f t="shared" si="326"/>
        <v>1871</v>
      </c>
      <c r="D962" s="7">
        <f>IF(N962&gt;0, RANK(N962,(N962:P962,Q962:AE962)),0)</f>
        <v>2</v>
      </c>
      <c r="E962" s="7">
        <f>IF(O962&gt;0,RANK(O962,(N962:P962,Q962:AE962)),0)</f>
        <v>1</v>
      </c>
      <c r="F962" s="7">
        <f t="shared" si="327"/>
        <v>0</v>
      </c>
      <c r="G962" s="1">
        <f t="shared" si="323"/>
        <v>47</v>
      </c>
      <c r="H962" s="2">
        <f t="shared" si="324"/>
        <v>2.512025654730091E-2</v>
      </c>
      <c r="I962" s="8"/>
      <c r="J962" s="2">
        <f t="shared" si="328"/>
        <v>0.48743987172634956</v>
      </c>
      <c r="K962" s="2">
        <f t="shared" si="329"/>
        <v>0.51256012827365049</v>
      </c>
      <c r="L962" s="2">
        <f t="shared" si="330"/>
        <v>0</v>
      </c>
      <c r="M962" s="2">
        <f t="shared" si="331"/>
        <v>0</v>
      </c>
      <c r="N962" s="55">
        <v>912</v>
      </c>
      <c r="O962" s="55">
        <v>959</v>
      </c>
      <c r="X962" s="55">
        <v>0</v>
      </c>
      <c r="Y962" s="55"/>
      <c r="Z962" s="55"/>
      <c r="AA962" s="55"/>
      <c r="AB962" s="55"/>
      <c r="AG962" t="str">
        <f t="shared" si="322"/>
        <v>Farmington</v>
      </c>
      <c r="AH962" t="s">
        <v>733</v>
      </c>
      <c r="AI962">
        <v>1</v>
      </c>
      <c r="AK962">
        <v>2</v>
      </c>
      <c r="AL962" s="95">
        <v>33</v>
      </c>
      <c r="AM962" s="97">
        <v>17</v>
      </c>
      <c r="AN962" s="97">
        <v>20</v>
      </c>
      <c r="AO962" s="100">
        <v>26020</v>
      </c>
      <c r="AP962" s="100">
        <f t="shared" si="325"/>
        <v>33017</v>
      </c>
      <c r="AQ962" t="s">
        <v>298</v>
      </c>
      <c r="AR962">
        <f t="shared" si="332"/>
        <v>3326020</v>
      </c>
      <c r="AX962" s="124"/>
    </row>
    <row r="963" spans="1:50" ht="13" hidden="1" customHeight="1" outlineLevel="1">
      <c r="A963" t="s">
        <v>1506</v>
      </c>
      <c r="B963" s="9" t="s">
        <v>184</v>
      </c>
      <c r="C963" s="1">
        <f t="shared" si="326"/>
        <v>866</v>
      </c>
      <c r="D963" s="7">
        <f>IF(N963&gt;0, RANK(N963,(N963:P963,Q963:AE963)),0)</f>
        <v>1</v>
      </c>
      <c r="E963" s="7">
        <f>IF(O963&gt;0,RANK(O963,(N963:P963,Q963:AE963)),0)</f>
        <v>2</v>
      </c>
      <c r="F963" s="7">
        <f t="shared" si="327"/>
        <v>0</v>
      </c>
      <c r="G963" s="1">
        <f t="shared" si="323"/>
        <v>105</v>
      </c>
      <c r="H963" s="2">
        <f t="shared" si="324"/>
        <v>0.12124711316397228</v>
      </c>
      <c r="I963" s="8"/>
      <c r="J963" s="2">
        <f t="shared" si="328"/>
        <v>0.55773672055427248</v>
      </c>
      <c r="K963" s="2">
        <f t="shared" si="329"/>
        <v>0.43648960739030024</v>
      </c>
      <c r="L963" s="2">
        <f t="shared" si="330"/>
        <v>0</v>
      </c>
      <c r="M963" s="2">
        <f t="shared" si="331"/>
        <v>5.7736720554272813E-3</v>
      </c>
      <c r="N963" s="55">
        <v>483</v>
      </c>
      <c r="O963" s="55">
        <v>378</v>
      </c>
      <c r="X963" s="55">
        <v>5</v>
      </c>
      <c r="Y963" s="55"/>
      <c r="Z963" s="55"/>
      <c r="AA963" s="55"/>
      <c r="AB963" s="55"/>
      <c r="AG963" t="str">
        <f t="shared" si="322"/>
        <v>Fitzwilliam</v>
      </c>
      <c r="AH963" t="s">
        <v>1720</v>
      </c>
      <c r="AI963">
        <v>2</v>
      </c>
      <c r="AK963">
        <v>2</v>
      </c>
      <c r="AL963" s="95">
        <v>33</v>
      </c>
      <c r="AM963" s="97">
        <v>5</v>
      </c>
      <c r="AN963" s="97">
        <v>20</v>
      </c>
      <c r="AO963" s="100">
        <v>26500</v>
      </c>
      <c r="AP963" s="100">
        <f t="shared" si="325"/>
        <v>33005</v>
      </c>
      <c r="AQ963" t="s">
        <v>298</v>
      </c>
      <c r="AR963">
        <f t="shared" si="332"/>
        <v>3326500</v>
      </c>
      <c r="AX963" s="124"/>
    </row>
    <row r="964" spans="1:50" ht="13" hidden="1" customHeight="1" outlineLevel="1">
      <c r="A964" t="s">
        <v>2520</v>
      </c>
      <c r="B964" s="9" t="s">
        <v>184</v>
      </c>
      <c r="C964" s="1">
        <f t="shared" si="326"/>
        <v>762</v>
      </c>
      <c r="D964" s="7">
        <f>IF(N964&gt;0, RANK(N964,(N964:P964,Q964:AE964)),0)</f>
        <v>1</v>
      </c>
      <c r="E964" s="7">
        <f>IF(O964&gt;0,RANK(O964,(N964:P964,Q964:AE964)),0)</f>
        <v>2</v>
      </c>
      <c r="F964" s="7">
        <f t="shared" si="327"/>
        <v>0</v>
      </c>
      <c r="G964" s="1">
        <f t="shared" si="323"/>
        <v>56</v>
      </c>
      <c r="H964" s="2">
        <f t="shared" si="324"/>
        <v>7.3490813648293962E-2</v>
      </c>
      <c r="I964" s="8"/>
      <c r="J964" s="2">
        <f t="shared" si="328"/>
        <v>0.5341207349081365</v>
      </c>
      <c r="K964" s="2">
        <f t="shared" si="329"/>
        <v>0.46062992125984253</v>
      </c>
      <c r="L964" s="2">
        <f t="shared" si="330"/>
        <v>0</v>
      </c>
      <c r="M964" s="2">
        <f t="shared" si="331"/>
        <v>5.2493438320209695E-3</v>
      </c>
      <c r="N964" s="55">
        <v>407</v>
      </c>
      <c r="O964" s="55">
        <v>351</v>
      </c>
      <c r="X964" s="55">
        <v>4</v>
      </c>
      <c r="Y964" s="55"/>
      <c r="Z964" s="55"/>
      <c r="AA964" s="55"/>
      <c r="AB964" s="55"/>
      <c r="AG964" t="str">
        <f t="shared" si="322"/>
        <v>Francestown</v>
      </c>
      <c r="AH964" t="s">
        <v>401</v>
      </c>
      <c r="AI964">
        <v>2</v>
      </c>
      <c r="AK964">
        <v>2</v>
      </c>
      <c r="AL964" s="95">
        <v>33</v>
      </c>
      <c r="AM964" s="97">
        <v>11</v>
      </c>
      <c r="AN964" s="97">
        <v>35</v>
      </c>
      <c r="AO964" s="100">
        <v>27140</v>
      </c>
      <c r="AP964" s="100">
        <f t="shared" si="325"/>
        <v>33011</v>
      </c>
      <c r="AQ964" t="s">
        <v>298</v>
      </c>
      <c r="AR964">
        <f t="shared" si="332"/>
        <v>3327140</v>
      </c>
      <c r="AX964" s="124"/>
    </row>
    <row r="965" spans="1:50" ht="13" hidden="1" customHeight="1" outlineLevel="1">
      <c r="A965" t="s">
        <v>1942</v>
      </c>
      <c r="B965" s="9" t="s">
        <v>184</v>
      </c>
      <c r="C965" s="1">
        <f t="shared" si="326"/>
        <v>598</v>
      </c>
      <c r="D965" s="7">
        <f>IF(N965&gt;0, RANK(N965,(N965:P965,Q965:AE965)),0)</f>
        <v>1</v>
      </c>
      <c r="E965" s="7">
        <f>IF(O965&gt;0,RANK(O965,(N965:P965,Q965:AE965)),0)</f>
        <v>2</v>
      </c>
      <c r="F965" s="7">
        <f t="shared" si="327"/>
        <v>0</v>
      </c>
      <c r="G965" s="1">
        <f t="shared" si="323"/>
        <v>186</v>
      </c>
      <c r="H965" s="2">
        <f t="shared" si="324"/>
        <v>0.31103678929765888</v>
      </c>
      <c r="I965" s="8"/>
      <c r="J965" s="2">
        <f t="shared" si="328"/>
        <v>0.65384615384615385</v>
      </c>
      <c r="K965" s="2">
        <f t="shared" si="329"/>
        <v>0.34280936454849498</v>
      </c>
      <c r="L965" s="2">
        <f t="shared" si="330"/>
        <v>0</v>
      </c>
      <c r="M965" s="2">
        <f t="shared" si="331"/>
        <v>3.3444816053511683E-3</v>
      </c>
      <c r="N965" s="55">
        <v>391</v>
      </c>
      <c r="O965" s="55">
        <v>205</v>
      </c>
      <c r="X965" s="55">
        <v>2</v>
      </c>
      <c r="Y965" s="55"/>
      <c r="Z965" s="55"/>
      <c r="AA965" s="55"/>
      <c r="AB965" s="55"/>
      <c r="AG965" t="str">
        <f t="shared" si="322"/>
        <v>Franconia</v>
      </c>
      <c r="AH965" t="s">
        <v>2549</v>
      </c>
      <c r="AI965">
        <v>2</v>
      </c>
      <c r="AK965">
        <v>2</v>
      </c>
      <c r="AL965" s="95">
        <v>33</v>
      </c>
      <c r="AM965" s="97">
        <v>9</v>
      </c>
      <c r="AN965" s="97">
        <v>70</v>
      </c>
      <c r="AO965" s="100">
        <v>27300</v>
      </c>
      <c r="AP965" s="100">
        <f t="shared" si="325"/>
        <v>33009</v>
      </c>
      <c r="AQ965" t="s">
        <v>298</v>
      </c>
      <c r="AR965">
        <f t="shared" si="332"/>
        <v>3327300</v>
      </c>
      <c r="AX965" s="124"/>
    </row>
    <row r="966" spans="1:50" ht="13" hidden="1" customHeight="1" outlineLevel="1">
      <c r="A966" t="s">
        <v>2389</v>
      </c>
      <c r="B966" s="9" t="s">
        <v>184</v>
      </c>
      <c r="C966" s="1">
        <f t="shared" si="326"/>
        <v>2446</v>
      </c>
      <c r="D966" s="7">
        <f>IF(N966&gt;0, RANK(N966,(N966:P966,Q966:AE966)),0)</f>
        <v>1</v>
      </c>
      <c r="E966" s="7">
        <f>IF(O966&gt;0,RANK(O966,(N966:P966,Q966:AE966)),0)</f>
        <v>2</v>
      </c>
      <c r="F966" s="7">
        <f t="shared" si="327"/>
        <v>0</v>
      </c>
      <c r="G966" s="1">
        <f t="shared" si="323"/>
        <v>177</v>
      </c>
      <c r="H966" s="2">
        <f t="shared" si="324"/>
        <v>7.2363041700735889E-2</v>
      </c>
      <c r="I966" s="8"/>
      <c r="J966" s="2">
        <f t="shared" si="328"/>
        <v>0.53066230580539653</v>
      </c>
      <c r="K966" s="2">
        <f t="shared" si="329"/>
        <v>0.45829926410466065</v>
      </c>
      <c r="L966" s="2">
        <f t="shared" si="330"/>
        <v>0</v>
      </c>
      <c r="M966" s="2">
        <f t="shared" si="331"/>
        <v>1.1038430089942819E-2</v>
      </c>
      <c r="N966" s="55">
        <v>1298</v>
      </c>
      <c r="O966" s="55">
        <v>1121</v>
      </c>
      <c r="X966" s="55">
        <v>27</v>
      </c>
      <c r="Y966" s="55"/>
      <c r="Z966" s="55"/>
      <c r="AA966" s="55"/>
      <c r="AB966" s="55"/>
      <c r="AG966" t="str">
        <f t="shared" si="322"/>
        <v>Franklin</v>
      </c>
      <c r="AH966" t="s">
        <v>1832</v>
      </c>
      <c r="AI966">
        <v>2</v>
      </c>
      <c r="AK966">
        <v>2</v>
      </c>
      <c r="AL966" s="95">
        <v>33</v>
      </c>
      <c r="AM966" s="97">
        <v>13</v>
      </c>
      <c r="AN966" s="97">
        <v>60</v>
      </c>
      <c r="AO966" s="100">
        <v>27380</v>
      </c>
      <c r="AP966" s="100">
        <f t="shared" si="325"/>
        <v>33013</v>
      </c>
      <c r="AQ966" t="s">
        <v>1943</v>
      </c>
      <c r="AR966">
        <f t="shared" si="332"/>
        <v>3327380</v>
      </c>
      <c r="AX966" s="124"/>
    </row>
    <row r="967" spans="1:50" ht="13" hidden="1" customHeight="1" outlineLevel="1">
      <c r="A967" t="s">
        <v>304</v>
      </c>
      <c r="B967" s="9" t="s">
        <v>184</v>
      </c>
      <c r="C967" s="1">
        <f t="shared" si="326"/>
        <v>731</v>
      </c>
      <c r="D967" s="7">
        <f>IF(N967&gt;0, RANK(N967,(N967:P967,Q967:AE967)),0)</f>
        <v>1</v>
      </c>
      <c r="E967" s="7">
        <f>IF(O967&gt;0,RANK(O967,(N967:P967,Q967:AE967)),0)</f>
        <v>2</v>
      </c>
      <c r="F967" s="7">
        <f t="shared" si="327"/>
        <v>0</v>
      </c>
      <c r="G967" s="1">
        <f t="shared" si="323"/>
        <v>50</v>
      </c>
      <c r="H967" s="2">
        <f t="shared" si="324"/>
        <v>6.8399452804377564E-2</v>
      </c>
      <c r="I967" s="8"/>
      <c r="J967" s="2">
        <f t="shared" si="328"/>
        <v>0.53351573187414503</v>
      </c>
      <c r="K967" s="2">
        <f t="shared" si="329"/>
        <v>0.46511627906976744</v>
      </c>
      <c r="L967" s="2">
        <f t="shared" si="330"/>
        <v>0</v>
      </c>
      <c r="M967" s="2">
        <f t="shared" si="331"/>
        <v>1.3679890560875374E-3</v>
      </c>
      <c r="N967" s="55">
        <v>390</v>
      </c>
      <c r="O967" s="55">
        <v>340</v>
      </c>
      <c r="X967" s="55">
        <v>1</v>
      </c>
      <c r="Y967" s="55"/>
      <c r="Z967" s="55"/>
      <c r="AA967" s="55"/>
      <c r="AB967" s="55"/>
      <c r="AG967" t="str">
        <f t="shared" si="322"/>
        <v>Freedom</v>
      </c>
      <c r="AH967" t="s">
        <v>203</v>
      </c>
      <c r="AI967">
        <v>1</v>
      </c>
      <c r="AK967">
        <v>2</v>
      </c>
      <c r="AL967" s="95">
        <v>33</v>
      </c>
      <c r="AM967" s="97">
        <v>3</v>
      </c>
      <c r="AN967" s="97">
        <v>40</v>
      </c>
      <c r="AO967" s="100">
        <v>27700</v>
      </c>
      <c r="AP967" s="100">
        <f t="shared" si="325"/>
        <v>33003</v>
      </c>
      <c r="AQ967" t="s">
        <v>298</v>
      </c>
      <c r="AR967">
        <f t="shared" si="332"/>
        <v>3327700</v>
      </c>
      <c r="AX967" s="124"/>
    </row>
    <row r="968" spans="1:50" ht="13" hidden="1" customHeight="1" outlineLevel="1">
      <c r="A968" t="s">
        <v>1261</v>
      </c>
      <c r="B968" s="9" t="s">
        <v>184</v>
      </c>
      <c r="C968" s="1">
        <f t="shared" si="326"/>
        <v>1762</v>
      </c>
      <c r="D968" s="7">
        <f>IF(N968&gt;0, RANK(N968,(N968:P968,Q968:AE968)),0)</f>
        <v>2</v>
      </c>
      <c r="E968" s="7">
        <f>IF(O968&gt;0,RANK(O968,(N968:P968,Q968:AE968)),0)</f>
        <v>1</v>
      </c>
      <c r="F968" s="7">
        <f t="shared" si="327"/>
        <v>0</v>
      </c>
      <c r="G968" s="1">
        <f t="shared" si="323"/>
        <v>353</v>
      </c>
      <c r="H968" s="2">
        <f t="shared" si="324"/>
        <v>0.20034052213393871</v>
      </c>
      <c r="I968" s="8"/>
      <c r="J968" s="2">
        <f t="shared" si="328"/>
        <v>0.39670828603859248</v>
      </c>
      <c r="K968" s="2">
        <f t="shared" si="329"/>
        <v>0.59704880817253125</v>
      </c>
      <c r="L968" s="2">
        <f t="shared" si="330"/>
        <v>0</v>
      </c>
      <c r="M968" s="2">
        <f t="shared" si="331"/>
        <v>6.2429057888763184E-3</v>
      </c>
      <c r="N968" s="55">
        <v>699</v>
      </c>
      <c r="O968" s="55">
        <v>1052</v>
      </c>
      <c r="X968" s="55">
        <v>11</v>
      </c>
      <c r="Y968" s="55"/>
      <c r="Z968" s="55"/>
      <c r="AA968" s="55"/>
      <c r="AB968" s="55"/>
      <c r="AG968" t="str">
        <f t="shared" si="322"/>
        <v>Fremont</v>
      </c>
      <c r="AH968" t="s">
        <v>269</v>
      </c>
      <c r="AI968">
        <v>1</v>
      </c>
      <c r="AK968">
        <v>2</v>
      </c>
      <c r="AL968" s="95">
        <v>33</v>
      </c>
      <c r="AM968" s="97">
        <v>15</v>
      </c>
      <c r="AN968" s="97">
        <v>60</v>
      </c>
      <c r="AO968" s="100">
        <v>27940</v>
      </c>
      <c r="AP968" s="100">
        <f t="shared" si="325"/>
        <v>33015</v>
      </c>
      <c r="AQ968" t="s">
        <v>298</v>
      </c>
      <c r="AR968">
        <f t="shared" si="332"/>
        <v>3327940</v>
      </c>
      <c r="AX968" s="124"/>
    </row>
    <row r="969" spans="1:50" ht="13" hidden="1" customHeight="1" outlineLevel="1">
      <c r="A969" t="s">
        <v>2521</v>
      </c>
      <c r="B969" s="9" t="s">
        <v>184</v>
      </c>
      <c r="C969" s="1">
        <f t="shared" si="326"/>
        <v>3352</v>
      </c>
      <c r="D969" s="7">
        <f>IF(N969&gt;0, RANK(N969,(N969:P969,Q969:AE969)),0)</f>
        <v>2</v>
      </c>
      <c r="E969" s="7">
        <f>IF(O969&gt;0,RANK(O969,(N969:P969,Q969:AE969)),0)</f>
        <v>1</v>
      </c>
      <c r="F969" s="7">
        <f t="shared" si="327"/>
        <v>0</v>
      </c>
      <c r="G969" s="1">
        <f t="shared" si="323"/>
        <v>244</v>
      </c>
      <c r="H969" s="2">
        <f t="shared" si="324"/>
        <v>7.2792362768496419E-2</v>
      </c>
      <c r="I969" s="8"/>
      <c r="J969" s="2">
        <f t="shared" si="328"/>
        <v>0.46211217183770881</v>
      </c>
      <c r="K969" s="2">
        <f t="shared" si="329"/>
        <v>0.53490453460620524</v>
      </c>
      <c r="L969" s="2">
        <f t="shared" si="330"/>
        <v>0</v>
      </c>
      <c r="M969" s="2">
        <f t="shared" si="331"/>
        <v>2.983293556085953E-3</v>
      </c>
      <c r="N969" s="55">
        <v>1549</v>
      </c>
      <c r="O969" s="55">
        <v>1793</v>
      </c>
      <c r="X969" s="55">
        <v>10</v>
      </c>
      <c r="Y969" s="55"/>
      <c r="Z969" s="55"/>
      <c r="AA969" s="55"/>
      <c r="AB969" s="55"/>
      <c r="AG969" t="str">
        <f t="shared" si="322"/>
        <v>Gilford</v>
      </c>
      <c r="AH969" t="s">
        <v>44</v>
      </c>
      <c r="AI969">
        <v>1</v>
      </c>
      <c r="AK969">
        <v>2</v>
      </c>
      <c r="AL969" s="95">
        <v>33</v>
      </c>
      <c r="AM969" s="97">
        <v>1</v>
      </c>
      <c r="AN969" s="97">
        <v>25</v>
      </c>
      <c r="AO969" s="100">
        <v>28740</v>
      </c>
      <c r="AP969" s="100">
        <f t="shared" si="325"/>
        <v>33001</v>
      </c>
      <c r="AQ969" t="s">
        <v>298</v>
      </c>
      <c r="AR969">
        <f t="shared" si="332"/>
        <v>3328740</v>
      </c>
      <c r="AX969" s="124"/>
    </row>
    <row r="970" spans="1:50" ht="13" hidden="1" customHeight="1" outlineLevel="1">
      <c r="A970" t="s">
        <v>2020</v>
      </c>
      <c r="B970" s="9" t="s">
        <v>184</v>
      </c>
      <c r="C970" s="1">
        <f t="shared" si="326"/>
        <v>1494</v>
      </c>
      <c r="D970" s="7">
        <f>IF(N970&gt;0, RANK(N970,(N970:P970,Q970:AE970)),0)</f>
        <v>2</v>
      </c>
      <c r="E970" s="7">
        <f>IF(O970&gt;0,RANK(O970,(N970:P970,Q970:AE970)),0)</f>
        <v>1</v>
      </c>
      <c r="F970" s="7">
        <f t="shared" si="327"/>
        <v>0</v>
      </c>
      <c r="G970" s="1">
        <f t="shared" si="323"/>
        <v>99</v>
      </c>
      <c r="H970" s="2">
        <f t="shared" si="324"/>
        <v>6.6265060240963861E-2</v>
      </c>
      <c r="I970" s="8"/>
      <c r="J970" s="2">
        <f t="shared" si="328"/>
        <v>0.46586345381526106</v>
      </c>
      <c r="K970" s="2">
        <f t="shared" si="329"/>
        <v>0.53212851405622486</v>
      </c>
      <c r="L970" s="2">
        <f t="shared" si="330"/>
        <v>0</v>
      </c>
      <c r="M970" s="2">
        <f t="shared" si="331"/>
        <v>2.0080321285140812E-3</v>
      </c>
      <c r="N970" s="55">
        <v>696</v>
      </c>
      <c r="O970" s="55">
        <v>795</v>
      </c>
      <c r="X970" s="55">
        <v>3</v>
      </c>
      <c r="Y970" s="55"/>
      <c r="Z970" s="55"/>
      <c r="AA970" s="55"/>
      <c r="AB970" s="55"/>
      <c r="AG970" t="str">
        <f t="shared" si="322"/>
        <v>Gilmanton</v>
      </c>
      <c r="AH970" t="s">
        <v>44</v>
      </c>
      <c r="AI970">
        <v>1</v>
      </c>
      <c r="AK970">
        <v>2</v>
      </c>
      <c r="AL970" s="95">
        <v>33</v>
      </c>
      <c r="AM970" s="97">
        <v>1</v>
      </c>
      <c r="AN970" s="97">
        <v>30</v>
      </c>
      <c r="AO970" s="100">
        <v>28980</v>
      </c>
      <c r="AP970" s="100">
        <f t="shared" si="325"/>
        <v>33001</v>
      </c>
      <c r="AQ970" t="s">
        <v>298</v>
      </c>
      <c r="AR970">
        <f t="shared" si="332"/>
        <v>3328980</v>
      </c>
      <c r="AX970" s="124"/>
    </row>
    <row r="971" spans="1:50" ht="13" hidden="1" customHeight="1" outlineLevel="1">
      <c r="A971" t="s">
        <v>860</v>
      </c>
      <c r="B971" s="9" t="s">
        <v>184</v>
      </c>
      <c r="C971" s="1">
        <f t="shared" si="326"/>
        <v>308</v>
      </c>
      <c r="D971" s="7">
        <f>IF(N971&gt;0, RANK(N971,(N971:P971,Q971:AE971)),0)</f>
        <v>1</v>
      </c>
      <c r="E971" s="7">
        <f>IF(O971&gt;0,RANK(O971,(N971:P971,Q971:AE971)),0)</f>
        <v>2</v>
      </c>
      <c r="F971" s="7">
        <f t="shared" si="327"/>
        <v>0</v>
      </c>
      <c r="G971" s="1">
        <f t="shared" si="323"/>
        <v>43</v>
      </c>
      <c r="H971" s="2">
        <f t="shared" si="324"/>
        <v>0.1396103896103896</v>
      </c>
      <c r="I971" s="8"/>
      <c r="J971" s="2">
        <f t="shared" si="328"/>
        <v>0.55844155844155841</v>
      </c>
      <c r="K971" s="2">
        <f t="shared" si="329"/>
        <v>0.41883116883116883</v>
      </c>
      <c r="L971" s="2">
        <f t="shared" si="330"/>
        <v>0</v>
      </c>
      <c r="M971" s="2">
        <f t="shared" si="331"/>
        <v>2.2727272727272763E-2</v>
      </c>
      <c r="N971" s="55">
        <v>172</v>
      </c>
      <c r="O971" s="55">
        <v>129</v>
      </c>
      <c r="X971" s="55">
        <v>7</v>
      </c>
      <c r="Y971" s="55"/>
      <c r="Z971" s="55"/>
      <c r="AA971" s="55"/>
      <c r="AB971" s="55"/>
      <c r="AG971" t="str">
        <f t="shared" si="322"/>
        <v>Gilsum</v>
      </c>
      <c r="AH971" t="s">
        <v>1720</v>
      </c>
      <c r="AI971">
        <v>2</v>
      </c>
      <c r="AK971">
        <v>2</v>
      </c>
      <c r="AL971" s="95">
        <v>33</v>
      </c>
      <c r="AM971" s="97">
        <v>5</v>
      </c>
      <c r="AN971" s="97">
        <v>25</v>
      </c>
      <c r="AO971" s="100">
        <v>29220</v>
      </c>
      <c r="AP971" s="100">
        <f t="shared" si="325"/>
        <v>33005</v>
      </c>
      <c r="AQ971" t="s">
        <v>298</v>
      </c>
      <c r="AR971">
        <f t="shared" si="332"/>
        <v>3329220</v>
      </c>
      <c r="AX971" s="124"/>
    </row>
    <row r="972" spans="1:50" ht="13" hidden="1" customHeight="1" outlineLevel="1">
      <c r="A972" t="s">
        <v>2398</v>
      </c>
      <c r="B972" s="9" t="s">
        <v>184</v>
      </c>
      <c r="C972" s="1">
        <f t="shared" si="326"/>
        <v>6198</v>
      </c>
      <c r="D972" s="7">
        <f>IF(N972&gt;0, RANK(N972,(N972:P972,Q972:AE972)),0)</f>
        <v>2</v>
      </c>
      <c r="E972" s="7">
        <f>IF(O972&gt;0,RANK(O972,(N972:P972,Q972:AE972)),0)</f>
        <v>1</v>
      </c>
      <c r="F972" s="7">
        <f t="shared" si="327"/>
        <v>0</v>
      </c>
      <c r="G972" s="1">
        <f t="shared" si="323"/>
        <v>376</v>
      </c>
      <c r="H972" s="2">
        <f t="shared" si="324"/>
        <v>6.0664730558244596E-2</v>
      </c>
      <c r="I972" s="8"/>
      <c r="J972" s="2">
        <f t="shared" si="328"/>
        <v>0.46773152629880604</v>
      </c>
      <c r="K972" s="2">
        <f t="shared" si="329"/>
        <v>0.52839625685705072</v>
      </c>
      <c r="L972" s="2">
        <f t="shared" si="330"/>
        <v>0</v>
      </c>
      <c r="M972" s="2">
        <f t="shared" si="331"/>
        <v>3.8722168441432947E-3</v>
      </c>
      <c r="N972" s="55">
        <v>2899</v>
      </c>
      <c r="O972" s="55">
        <v>3275</v>
      </c>
      <c r="X972" s="55">
        <v>24</v>
      </c>
      <c r="Y972" s="55"/>
      <c r="Z972" s="55"/>
      <c r="AA972" s="55"/>
      <c r="AB972" s="55"/>
      <c r="AG972" t="str">
        <f t="shared" si="322"/>
        <v>Goffstown</v>
      </c>
      <c r="AH972" t="s">
        <v>401</v>
      </c>
      <c r="AI972">
        <v>1</v>
      </c>
      <c r="AK972">
        <v>2</v>
      </c>
      <c r="AL972" s="95">
        <v>33</v>
      </c>
      <c r="AM972" s="97">
        <v>11</v>
      </c>
      <c r="AN972" s="97">
        <v>40</v>
      </c>
      <c r="AO972" s="100">
        <v>29860</v>
      </c>
      <c r="AP972" s="100">
        <f t="shared" si="325"/>
        <v>33011</v>
      </c>
      <c r="AQ972" t="s">
        <v>298</v>
      </c>
      <c r="AR972">
        <f t="shared" si="332"/>
        <v>3329860</v>
      </c>
      <c r="AX972" s="124"/>
    </row>
    <row r="973" spans="1:50" ht="13" hidden="1" customHeight="1" outlineLevel="1">
      <c r="A973" t="s">
        <v>1625</v>
      </c>
      <c r="B973" s="9" t="s">
        <v>184</v>
      </c>
      <c r="C973" s="1">
        <f t="shared" si="326"/>
        <v>1044</v>
      </c>
      <c r="D973" s="7">
        <f>IF(N973&gt;0, RANK(N973,(N973:P973,Q973:AE973)),0)</f>
        <v>1</v>
      </c>
      <c r="E973" s="7">
        <f>IF(O973&gt;0,RANK(O973,(N973:P973,Q973:AE973)),0)</f>
        <v>2</v>
      </c>
      <c r="F973" s="7">
        <f t="shared" si="327"/>
        <v>0</v>
      </c>
      <c r="G973" s="1">
        <f t="shared" si="323"/>
        <v>416</v>
      </c>
      <c r="H973" s="2">
        <f t="shared" si="324"/>
        <v>0.39846743295019155</v>
      </c>
      <c r="I973" s="8"/>
      <c r="J973" s="2">
        <f t="shared" si="328"/>
        <v>0.6992337164750958</v>
      </c>
      <c r="K973" s="2">
        <f t="shared" si="329"/>
        <v>0.3007662835249042</v>
      </c>
      <c r="L973" s="2">
        <f t="shared" si="330"/>
        <v>0</v>
      </c>
      <c r="M973" s="2">
        <f t="shared" si="331"/>
        <v>0</v>
      </c>
      <c r="N973" s="55">
        <v>730</v>
      </c>
      <c r="O973" s="55">
        <v>314</v>
      </c>
      <c r="X973" s="55">
        <v>0</v>
      </c>
      <c r="Y973" s="55"/>
      <c r="Z973" s="55"/>
      <c r="AA973" s="55"/>
      <c r="AB973" s="55"/>
      <c r="AG973" t="str">
        <f t="shared" si="322"/>
        <v>Gorham</v>
      </c>
      <c r="AH973" t="s">
        <v>880</v>
      </c>
      <c r="AI973">
        <v>2</v>
      </c>
      <c r="AK973">
        <v>2</v>
      </c>
      <c r="AL973" s="95">
        <v>33</v>
      </c>
      <c r="AM973" s="97">
        <v>7</v>
      </c>
      <c r="AN973" s="97">
        <v>95</v>
      </c>
      <c r="AO973" s="100">
        <v>30260</v>
      </c>
      <c r="AP973" s="100">
        <f t="shared" si="325"/>
        <v>33007</v>
      </c>
      <c r="AQ973" t="s">
        <v>298</v>
      </c>
      <c r="AR973">
        <f t="shared" si="332"/>
        <v>3330260</v>
      </c>
      <c r="AX973" s="124"/>
    </row>
    <row r="974" spans="1:50" ht="13" hidden="1" customHeight="1" outlineLevel="1">
      <c r="A974" t="s">
        <v>2001</v>
      </c>
      <c r="B974" s="9" t="s">
        <v>184</v>
      </c>
      <c r="C974" s="1">
        <f t="shared" si="326"/>
        <v>328</v>
      </c>
      <c r="D974" s="7">
        <f>IF(N974&gt;0, RANK(N974,(N974:P974,Q974:AE974)),0)</f>
        <v>2</v>
      </c>
      <c r="E974" s="7">
        <f>IF(O974&gt;0,RANK(O974,(N974:P974,Q974:AE974)),0)</f>
        <v>1</v>
      </c>
      <c r="F974" s="7">
        <f t="shared" si="327"/>
        <v>0</v>
      </c>
      <c r="G974" s="1">
        <f t="shared" si="323"/>
        <v>8</v>
      </c>
      <c r="H974" s="2">
        <f t="shared" si="324"/>
        <v>2.4390243902439025E-2</v>
      </c>
      <c r="I974" s="8"/>
      <c r="J974" s="2">
        <f t="shared" si="328"/>
        <v>0.48780487804878048</v>
      </c>
      <c r="K974" s="2">
        <f t="shared" si="329"/>
        <v>0.51219512195121952</v>
      </c>
      <c r="L974" s="2">
        <f t="shared" si="330"/>
        <v>0</v>
      </c>
      <c r="M974" s="2">
        <f t="shared" si="331"/>
        <v>0</v>
      </c>
      <c r="N974" s="55">
        <v>160</v>
      </c>
      <c r="O974" s="55">
        <v>168</v>
      </c>
      <c r="X974" s="55">
        <v>0</v>
      </c>
      <c r="Y974" s="55"/>
      <c r="Z974" s="55"/>
      <c r="AA974" s="55"/>
      <c r="AB974" s="55"/>
      <c r="AG974" t="str">
        <f t="shared" si="322"/>
        <v>Goshen</v>
      </c>
      <c r="AH974" t="s">
        <v>267</v>
      </c>
      <c r="AI974">
        <v>2</v>
      </c>
      <c r="AK974">
        <v>2</v>
      </c>
      <c r="AL974" s="95">
        <v>33</v>
      </c>
      <c r="AM974" s="97">
        <v>19</v>
      </c>
      <c r="AN974" s="97">
        <v>30</v>
      </c>
      <c r="AO974" s="100">
        <v>30500</v>
      </c>
      <c r="AP974" s="100">
        <f t="shared" si="325"/>
        <v>33019</v>
      </c>
      <c r="AQ974" t="s">
        <v>298</v>
      </c>
      <c r="AR974">
        <f t="shared" si="332"/>
        <v>3330500</v>
      </c>
      <c r="AX974" s="124"/>
    </row>
    <row r="975" spans="1:50" ht="13" hidden="1" customHeight="1" outlineLevel="1">
      <c r="A975" t="s">
        <v>2549</v>
      </c>
      <c r="B975" s="9" t="s">
        <v>184</v>
      </c>
      <c r="C975" s="1">
        <f t="shared" si="326"/>
        <v>500</v>
      </c>
      <c r="D975" s="7">
        <f>IF(N975&gt;0, RANK(N975,(N975:P975,Q975:AE975)),0)</f>
        <v>1</v>
      </c>
      <c r="E975" s="7">
        <f>IF(O975&gt;0,RANK(O975,(N975:P975,Q975:AE975)),0)</f>
        <v>2</v>
      </c>
      <c r="F975" s="7">
        <f t="shared" si="327"/>
        <v>0</v>
      </c>
      <c r="G975" s="1">
        <f t="shared" si="323"/>
        <v>10</v>
      </c>
      <c r="H975" s="2">
        <f t="shared" si="324"/>
        <v>0.02</v>
      </c>
      <c r="I975" s="8"/>
      <c r="J975" s="2">
        <f t="shared" si="328"/>
        <v>0.51</v>
      </c>
      <c r="K975" s="2">
        <f t="shared" si="329"/>
        <v>0.49</v>
      </c>
      <c r="L975" s="2">
        <f t="shared" si="330"/>
        <v>0</v>
      </c>
      <c r="M975" s="2">
        <f t="shared" si="331"/>
        <v>0</v>
      </c>
      <c r="N975" s="55">
        <v>255</v>
      </c>
      <c r="O975" s="55">
        <v>245</v>
      </c>
      <c r="X975" s="55">
        <v>0</v>
      </c>
      <c r="Y975" s="55"/>
      <c r="Z975" s="55"/>
      <c r="AA975" s="55"/>
      <c r="AB975" s="55"/>
      <c r="AG975" t="str">
        <f t="shared" si="322"/>
        <v>Grafton</v>
      </c>
      <c r="AH975" t="s">
        <v>2549</v>
      </c>
      <c r="AI975">
        <v>2</v>
      </c>
      <c r="AK975">
        <v>2</v>
      </c>
      <c r="AL975" s="95">
        <v>33</v>
      </c>
      <c r="AM975" s="97">
        <v>9</v>
      </c>
      <c r="AN975" s="97">
        <v>75</v>
      </c>
      <c r="AO975" s="100">
        <v>30820</v>
      </c>
      <c r="AP975" s="100">
        <f t="shared" si="325"/>
        <v>33009</v>
      </c>
      <c r="AQ975" t="s">
        <v>298</v>
      </c>
      <c r="AR975">
        <f t="shared" si="332"/>
        <v>3330820</v>
      </c>
      <c r="AX975" s="124"/>
    </row>
    <row r="976" spans="1:50" ht="13" hidden="1" customHeight="1" outlineLevel="1">
      <c r="A976" t="s">
        <v>2456</v>
      </c>
      <c r="B976" s="9" t="s">
        <v>184</v>
      </c>
      <c r="C976" s="1">
        <f t="shared" si="326"/>
        <v>1611</v>
      </c>
      <c r="D976" s="7">
        <f>IF(N976&gt;0, RANK(N976,(N976:P976,Q976:AE976)),0)</f>
        <v>1</v>
      </c>
      <c r="E976" s="7">
        <f>IF(O976&gt;0,RANK(O976,(N976:P976,Q976:AE976)),0)</f>
        <v>2</v>
      </c>
      <c r="F976" s="7">
        <f t="shared" si="327"/>
        <v>0</v>
      </c>
      <c r="G976" s="1">
        <f t="shared" si="323"/>
        <v>331</v>
      </c>
      <c r="H976" s="2">
        <f t="shared" si="324"/>
        <v>0.20546244568590938</v>
      </c>
      <c r="I976" s="8"/>
      <c r="J976" s="2">
        <f t="shared" si="328"/>
        <v>0.60211049037864683</v>
      </c>
      <c r="K976" s="2">
        <f t="shared" si="329"/>
        <v>0.39664804469273746</v>
      </c>
      <c r="L976" s="2">
        <f t="shared" si="330"/>
        <v>0</v>
      </c>
      <c r="M976" s="2">
        <f t="shared" si="331"/>
        <v>1.2414649286157098E-3</v>
      </c>
      <c r="N976" s="55">
        <v>970</v>
      </c>
      <c r="O976" s="55">
        <v>639</v>
      </c>
      <c r="X976" s="55">
        <v>2</v>
      </c>
      <c r="Y976" s="55"/>
      <c r="Z976" s="55"/>
      <c r="AA976" s="55"/>
      <c r="AB976" s="55"/>
      <c r="AG976" t="str">
        <f t="shared" si="322"/>
        <v>Grantham</v>
      </c>
      <c r="AH976" t="s">
        <v>267</v>
      </c>
      <c r="AI976">
        <v>2</v>
      </c>
      <c r="AK976">
        <v>2</v>
      </c>
      <c r="AL976" s="95">
        <v>33</v>
      </c>
      <c r="AM976" s="97">
        <v>19</v>
      </c>
      <c r="AN976" s="97">
        <v>35</v>
      </c>
      <c r="AO976" s="100">
        <v>31220</v>
      </c>
      <c r="AP976" s="100">
        <f t="shared" si="325"/>
        <v>33019</v>
      </c>
      <c r="AQ976" t="s">
        <v>298</v>
      </c>
      <c r="AR976">
        <f t="shared" si="332"/>
        <v>3331220</v>
      </c>
      <c r="AX976" s="124"/>
    </row>
    <row r="977" spans="1:50" ht="13" hidden="1" customHeight="1" outlineLevel="1">
      <c r="A977" t="s">
        <v>1390</v>
      </c>
      <c r="B977" s="9" t="s">
        <v>184</v>
      </c>
      <c r="C977" s="1">
        <f t="shared" si="326"/>
        <v>665</v>
      </c>
      <c r="D977" s="7">
        <f>IF(N977&gt;0, RANK(N977,(N977:P977,Q977:AE977)),0)</f>
        <v>1</v>
      </c>
      <c r="E977" s="7">
        <f>IF(O977&gt;0,RANK(O977,(N977:P977,Q977:AE977)),0)</f>
        <v>2</v>
      </c>
      <c r="F977" s="7">
        <f t="shared" si="327"/>
        <v>0</v>
      </c>
      <c r="G977" s="1">
        <f t="shared" si="323"/>
        <v>32</v>
      </c>
      <c r="H977" s="2">
        <f t="shared" si="324"/>
        <v>4.8120300751879702E-2</v>
      </c>
      <c r="I977" s="8"/>
      <c r="J977" s="2">
        <f t="shared" si="328"/>
        <v>0.52030075187969926</v>
      </c>
      <c r="K977" s="2">
        <f t="shared" si="329"/>
        <v>0.47218045112781953</v>
      </c>
      <c r="L977" s="2">
        <f t="shared" si="330"/>
        <v>0</v>
      </c>
      <c r="M977" s="2">
        <f t="shared" si="331"/>
        <v>7.5187969924812026E-3</v>
      </c>
      <c r="N977" s="55">
        <v>346</v>
      </c>
      <c r="O977" s="55">
        <v>314</v>
      </c>
      <c r="X977" s="55">
        <v>5</v>
      </c>
      <c r="Y977" s="55"/>
      <c r="Z977" s="55"/>
      <c r="AA977" s="55"/>
      <c r="AB977" s="55"/>
      <c r="AG977" t="str">
        <f t="shared" si="322"/>
        <v>Greenfield</v>
      </c>
      <c r="AH977" t="s">
        <v>401</v>
      </c>
      <c r="AI977">
        <v>2</v>
      </c>
      <c r="AK977">
        <v>2</v>
      </c>
      <c r="AL977" s="95">
        <v>33</v>
      </c>
      <c r="AM977" s="97">
        <v>11</v>
      </c>
      <c r="AN977" s="97">
        <v>45</v>
      </c>
      <c r="AO977" s="100">
        <v>31540</v>
      </c>
      <c r="AP977" s="100">
        <f t="shared" si="325"/>
        <v>33011</v>
      </c>
      <c r="AQ977" t="s">
        <v>298</v>
      </c>
      <c r="AR977">
        <f t="shared" si="332"/>
        <v>3331540</v>
      </c>
      <c r="AX977" s="124"/>
    </row>
    <row r="978" spans="1:50" ht="13" hidden="1" customHeight="1" outlineLevel="1">
      <c r="A978" t="s">
        <v>1310</v>
      </c>
      <c r="B978" s="9" t="s">
        <v>184</v>
      </c>
      <c r="C978" s="1">
        <f t="shared" si="326"/>
        <v>1871</v>
      </c>
      <c r="D978" s="7">
        <f>IF(N978&gt;0, RANK(N978,(N978:P978,Q978:AE978)),0)</f>
        <v>1</v>
      </c>
      <c r="E978" s="7">
        <f>IF(O978&gt;0,RANK(O978,(N978:P978,Q978:AE978)),0)</f>
        <v>2</v>
      </c>
      <c r="F978" s="7">
        <f t="shared" si="327"/>
        <v>0</v>
      </c>
      <c r="G978" s="1">
        <f t="shared" si="323"/>
        <v>56</v>
      </c>
      <c r="H978" s="2">
        <f t="shared" si="324"/>
        <v>2.9930518439337254E-2</v>
      </c>
      <c r="I978" s="8"/>
      <c r="J978" s="2">
        <f t="shared" si="328"/>
        <v>0.51362907536076963</v>
      </c>
      <c r="K978" s="2">
        <f t="shared" si="329"/>
        <v>0.48369855692143238</v>
      </c>
      <c r="L978" s="2">
        <f t="shared" si="330"/>
        <v>0</v>
      </c>
      <c r="M978" s="2">
        <f t="shared" si="331"/>
        <v>2.6723677177979965E-3</v>
      </c>
      <c r="N978" s="55">
        <v>961</v>
      </c>
      <c r="O978" s="55">
        <v>905</v>
      </c>
      <c r="X978" s="55">
        <v>5</v>
      </c>
      <c r="Y978" s="55"/>
      <c r="Z978" s="55"/>
      <c r="AA978" s="55"/>
      <c r="AB978" s="55"/>
      <c r="AG978" t="str">
        <f t="shared" si="322"/>
        <v>Greenland</v>
      </c>
      <c r="AH978" t="s">
        <v>269</v>
      </c>
      <c r="AI978">
        <v>1</v>
      </c>
      <c r="AK978">
        <v>2</v>
      </c>
      <c r="AL978" s="95">
        <v>33</v>
      </c>
      <c r="AM978" s="97">
        <v>15</v>
      </c>
      <c r="AN978" s="97">
        <v>65</v>
      </c>
      <c r="AO978" s="100">
        <v>31700</v>
      </c>
      <c r="AP978" s="100">
        <f t="shared" si="325"/>
        <v>33015</v>
      </c>
      <c r="AQ978" t="s">
        <v>298</v>
      </c>
      <c r="AR978">
        <f t="shared" si="332"/>
        <v>3331700</v>
      </c>
      <c r="AX978" s="124"/>
    </row>
    <row r="979" spans="1:50" ht="13" hidden="1" customHeight="1" outlineLevel="1">
      <c r="A979" t="s">
        <v>2471</v>
      </c>
      <c r="B979" s="9" t="s">
        <v>184</v>
      </c>
      <c r="C979" s="1">
        <f t="shared" si="326"/>
        <v>1</v>
      </c>
      <c r="D979" s="7">
        <f>IF(N979&gt;0, RANK(N979,(N979:P979,Q979:AE979)),0)</f>
        <v>1</v>
      </c>
      <c r="E979" s="7">
        <f>IF(O979&gt;0,RANK(O979,(N979:P979,Q979:AE979)),0)</f>
        <v>0</v>
      </c>
      <c r="F979" s="7">
        <f t="shared" si="327"/>
        <v>0</v>
      </c>
      <c r="G979" s="1">
        <f t="shared" si="323"/>
        <v>1</v>
      </c>
      <c r="H979" s="2">
        <f t="shared" si="324"/>
        <v>1</v>
      </c>
      <c r="I979" s="8"/>
      <c r="J979" s="2">
        <f t="shared" si="328"/>
        <v>1</v>
      </c>
      <c r="K979" s="2">
        <f t="shared" si="329"/>
        <v>0</v>
      </c>
      <c r="L979" s="2">
        <f t="shared" si="330"/>
        <v>0</v>
      </c>
      <c r="M979" s="2">
        <f t="shared" si="331"/>
        <v>0</v>
      </c>
      <c r="N979" s="55">
        <v>1</v>
      </c>
      <c r="O979" s="55">
        <v>0</v>
      </c>
      <c r="X979" s="55">
        <v>0</v>
      </c>
      <c r="Y979" s="55"/>
      <c r="Z979" s="55"/>
      <c r="AA979" s="55"/>
      <c r="AB979" s="55"/>
      <c r="AG979" t="str">
        <f t="shared" si="322"/>
        <v>Green's Grant</v>
      </c>
      <c r="AH979" t="s">
        <v>880</v>
      </c>
      <c r="AI979">
        <v>2</v>
      </c>
      <c r="AK979">
        <v>2</v>
      </c>
      <c r="AL979" s="95">
        <v>33</v>
      </c>
      <c r="AM979" s="97">
        <v>7</v>
      </c>
      <c r="AN979" s="97">
        <v>100</v>
      </c>
      <c r="AO979" s="100">
        <v>31780</v>
      </c>
      <c r="AP979" s="100">
        <f t="shared" si="325"/>
        <v>33007</v>
      </c>
      <c r="AQ979" t="s">
        <v>1377</v>
      </c>
      <c r="AR979">
        <f t="shared" si="332"/>
        <v>3331780</v>
      </c>
      <c r="AX979" s="124"/>
    </row>
    <row r="980" spans="1:50" ht="13" hidden="1" customHeight="1" outlineLevel="1">
      <c r="A980" s="9" t="s">
        <v>997</v>
      </c>
      <c r="B980" s="9" t="s">
        <v>184</v>
      </c>
      <c r="C980" s="1">
        <f t="shared" si="326"/>
        <v>589</v>
      </c>
      <c r="D980" s="7">
        <f>IF(N980&gt;0, RANK(N980,(N980:P980,Q980:AE980)),0)</f>
        <v>1</v>
      </c>
      <c r="E980" s="7">
        <f>IF(O980&gt;0,RANK(O980,(N980:P980,Q980:AE980)),0)</f>
        <v>2</v>
      </c>
      <c r="F980" s="7">
        <f t="shared" si="327"/>
        <v>0</v>
      </c>
      <c r="G980" s="1">
        <f t="shared" si="323"/>
        <v>20</v>
      </c>
      <c r="H980" s="2">
        <f t="shared" si="324"/>
        <v>3.3955857385398983E-2</v>
      </c>
      <c r="I980" s="8"/>
      <c r="J980" s="2">
        <f t="shared" si="328"/>
        <v>0.5161290322580645</v>
      </c>
      <c r="K980" s="2">
        <f t="shared" si="329"/>
        <v>0.48217317487266553</v>
      </c>
      <c r="L980" s="2">
        <f t="shared" si="330"/>
        <v>0</v>
      </c>
      <c r="M980" s="2">
        <f t="shared" si="331"/>
        <v>1.6977928692699651E-3</v>
      </c>
      <c r="N980" s="55">
        <v>304</v>
      </c>
      <c r="O980" s="55">
        <v>284</v>
      </c>
      <c r="X980" s="55">
        <v>1</v>
      </c>
      <c r="Y980" s="55"/>
      <c r="Z980" s="55"/>
      <c r="AA980" s="55"/>
      <c r="AB980" s="55"/>
      <c r="AG980" t="str">
        <f t="shared" si="322"/>
        <v>Greenville</v>
      </c>
      <c r="AH980" t="s">
        <v>401</v>
      </c>
      <c r="AI980">
        <v>2</v>
      </c>
      <c r="AK980">
        <v>2</v>
      </c>
      <c r="AL980" s="95">
        <v>33</v>
      </c>
      <c r="AM980" s="97">
        <v>11</v>
      </c>
      <c r="AN980" s="97">
        <v>50</v>
      </c>
      <c r="AO980" s="100">
        <v>31940</v>
      </c>
      <c r="AP980" s="100">
        <f t="shared" si="325"/>
        <v>33011</v>
      </c>
      <c r="AQ980" t="s">
        <v>298</v>
      </c>
      <c r="AR980">
        <f t="shared" si="332"/>
        <v>3331940</v>
      </c>
      <c r="AX980" s="124"/>
    </row>
    <row r="981" spans="1:50" ht="13" hidden="1" customHeight="1" outlineLevel="1">
      <c r="A981" t="s">
        <v>245</v>
      </c>
      <c r="B981" s="9" t="s">
        <v>184</v>
      </c>
      <c r="C981" s="1">
        <f t="shared" si="326"/>
        <v>215</v>
      </c>
      <c r="D981" s="7">
        <f>IF(N981&gt;0, RANK(N981,(N981:P981,Q981:AE981)),0)</f>
        <v>2</v>
      </c>
      <c r="E981" s="7">
        <f>IF(O981&gt;0,RANK(O981,(N981:P981,Q981:AE981)),0)</f>
        <v>1</v>
      </c>
      <c r="F981" s="7">
        <f t="shared" si="327"/>
        <v>0</v>
      </c>
      <c r="G981" s="1">
        <f t="shared" si="323"/>
        <v>13</v>
      </c>
      <c r="H981" s="2">
        <f t="shared" si="324"/>
        <v>6.0465116279069767E-2</v>
      </c>
      <c r="I981" s="8"/>
      <c r="J981" s="2">
        <f t="shared" si="328"/>
        <v>0.46511627906976744</v>
      </c>
      <c r="K981" s="2">
        <f t="shared" si="329"/>
        <v>0.52558139534883719</v>
      </c>
      <c r="L981" s="2">
        <f t="shared" si="330"/>
        <v>0</v>
      </c>
      <c r="M981" s="2">
        <f t="shared" si="331"/>
        <v>9.302325581395432E-3</v>
      </c>
      <c r="N981" s="55">
        <v>100</v>
      </c>
      <c r="O981" s="55">
        <v>113</v>
      </c>
      <c r="X981" s="55">
        <v>2</v>
      </c>
      <c r="Y981" s="55"/>
      <c r="Z981" s="55"/>
      <c r="AA981" s="55"/>
      <c r="AB981" s="55"/>
      <c r="AG981" t="str">
        <f t="shared" si="322"/>
        <v>Groton</v>
      </c>
      <c r="AH981" t="s">
        <v>2549</v>
      </c>
      <c r="AI981">
        <v>2</v>
      </c>
      <c r="AK981">
        <v>2</v>
      </c>
      <c r="AL981" s="95">
        <v>33</v>
      </c>
      <c r="AM981" s="97">
        <v>9</v>
      </c>
      <c r="AN981" s="97">
        <v>80</v>
      </c>
      <c r="AO981" s="100">
        <v>32180</v>
      </c>
      <c r="AP981" s="100">
        <f t="shared" si="325"/>
        <v>33009</v>
      </c>
      <c r="AQ981" t="s">
        <v>298</v>
      </c>
      <c r="AR981">
        <f t="shared" si="332"/>
        <v>3332180</v>
      </c>
      <c r="AX981" s="124"/>
    </row>
    <row r="982" spans="1:50" ht="13" hidden="1" customHeight="1" outlineLevel="1">
      <c r="A982" t="s">
        <v>513</v>
      </c>
      <c r="B982" s="9" t="s">
        <v>184</v>
      </c>
      <c r="C982" s="1">
        <f t="shared" si="326"/>
        <v>115</v>
      </c>
      <c r="D982" s="7">
        <f>IF(N982&gt;0, RANK(N982,(N982:P982,Q982:AE982)),0)</f>
        <v>2</v>
      </c>
      <c r="E982" s="7">
        <f>IF(O982&gt;0,RANK(O982,(N982:P982,Q982:AE982)),0)</f>
        <v>1</v>
      </c>
      <c r="F982" s="7">
        <f t="shared" si="327"/>
        <v>0</v>
      </c>
      <c r="G982" s="1">
        <f t="shared" si="323"/>
        <v>67</v>
      </c>
      <c r="H982" s="2">
        <f t="shared" si="324"/>
        <v>0.58260869565217388</v>
      </c>
      <c r="I982" s="8"/>
      <c r="J982" s="2">
        <f t="shared" si="328"/>
        <v>0.20869565217391303</v>
      </c>
      <c r="K982" s="2">
        <f t="shared" si="329"/>
        <v>0.79130434782608694</v>
      </c>
      <c r="L982" s="2">
        <f t="shared" si="330"/>
        <v>0</v>
      </c>
      <c r="M982" s="2">
        <f t="shared" si="331"/>
        <v>0</v>
      </c>
      <c r="N982" s="55">
        <v>24</v>
      </c>
      <c r="O982" s="55">
        <v>91</v>
      </c>
      <c r="X982" s="55">
        <v>0</v>
      </c>
      <c r="Y982" s="55"/>
      <c r="Z982" s="55"/>
      <c r="AA982" s="55"/>
      <c r="AB982" s="55"/>
      <c r="AG982" t="str">
        <f t="shared" si="322"/>
        <v>Hale's Location</v>
      </c>
      <c r="AH982" t="s">
        <v>203</v>
      </c>
      <c r="AI982">
        <v>1</v>
      </c>
      <c r="AK982">
        <v>2</v>
      </c>
      <c r="AL982" s="95">
        <v>33</v>
      </c>
      <c r="AM982" s="97">
        <v>3</v>
      </c>
      <c r="AN982" s="97">
        <v>45</v>
      </c>
      <c r="AO982" s="100">
        <v>32500</v>
      </c>
      <c r="AP982" s="100">
        <f t="shared" si="325"/>
        <v>33003</v>
      </c>
      <c r="AQ982" t="s">
        <v>2343</v>
      </c>
      <c r="AR982">
        <f t="shared" si="332"/>
        <v>3332500</v>
      </c>
      <c r="AX982" s="124"/>
    </row>
    <row r="983" spans="1:50" ht="13" hidden="1" customHeight="1" outlineLevel="1">
      <c r="A983" t="s">
        <v>602</v>
      </c>
      <c r="B983" s="9" t="s">
        <v>184</v>
      </c>
      <c r="C983" s="1">
        <f t="shared" si="326"/>
        <v>3836</v>
      </c>
      <c r="D983" s="7">
        <f>IF(N983&gt;0, RANK(N983,(N983:P983,Q983:AE983)),0)</f>
        <v>2</v>
      </c>
      <c r="E983" s="7">
        <f>IF(O983&gt;0,RANK(O983,(N983:P983,Q983:AE983)),0)</f>
        <v>1</v>
      </c>
      <c r="F983" s="7">
        <f t="shared" si="327"/>
        <v>0</v>
      </c>
      <c r="G983" s="1">
        <f t="shared" si="323"/>
        <v>1064</v>
      </c>
      <c r="H983" s="2">
        <f t="shared" si="324"/>
        <v>0.27737226277372262</v>
      </c>
      <c r="I983" s="8"/>
      <c r="J983" s="2">
        <f t="shared" si="328"/>
        <v>0.35974973931178311</v>
      </c>
      <c r="K983" s="2">
        <f t="shared" si="329"/>
        <v>0.63712200208550573</v>
      </c>
      <c r="L983" s="2">
        <f t="shared" si="330"/>
        <v>0</v>
      </c>
      <c r="M983" s="2">
        <f t="shared" si="331"/>
        <v>3.1282586027111536E-3</v>
      </c>
      <c r="N983" s="55">
        <v>1380</v>
      </c>
      <c r="O983" s="55">
        <v>2444</v>
      </c>
      <c r="X983" s="55">
        <v>12</v>
      </c>
      <c r="Y983" s="55"/>
      <c r="Z983" s="55"/>
      <c r="AA983" s="55"/>
      <c r="AB983" s="55"/>
      <c r="AG983" t="str">
        <f t="shared" si="322"/>
        <v>Hampstead</v>
      </c>
      <c r="AH983" t="s">
        <v>269</v>
      </c>
      <c r="AI983">
        <v>1</v>
      </c>
      <c r="AK983">
        <v>2</v>
      </c>
      <c r="AL983" s="95">
        <v>33</v>
      </c>
      <c r="AM983" s="97">
        <v>15</v>
      </c>
      <c r="AN983" s="97">
        <v>70</v>
      </c>
      <c r="AO983" s="100">
        <v>32900</v>
      </c>
      <c r="AP983" s="100">
        <f t="shared" si="325"/>
        <v>33015</v>
      </c>
      <c r="AQ983" t="s">
        <v>298</v>
      </c>
      <c r="AR983">
        <f t="shared" si="332"/>
        <v>3332900</v>
      </c>
      <c r="AX983" s="124"/>
    </row>
    <row r="984" spans="1:50" ht="13" hidden="1" customHeight="1" outlineLevel="1">
      <c r="A984" t="s">
        <v>2479</v>
      </c>
      <c r="B984" s="9" t="s">
        <v>184</v>
      </c>
      <c r="C984" s="1">
        <f t="shared" si="326"/>
        <v>7062</v>
      </c>
      <c r="D984" s="7">
        <f>IF(N984&gt;0, RANK(N984,(N984:P984,Q984:AE984)),0)</f>
        <v>2</v>
      </c>
      <c r="E984" s="7">
        <f>IF(O984&gt;0,RANK(O984,(N984:P984,Q984:AE984)),0)</f>
        <v>1</v>
      </c>
      <c r="F984" s="7">
        <f t="shared" si="327"/>
        <v>0</v>
      </c>
      <c r="G984" s="1">
        <f t="shared" si="323"/>
        <v>504</v>
      </c>
      <c r="H984" s="2">
        <f t="shared" si="324"/>
        <v>7.1367884451996599E-2</v>
      </c>
      <c r="I984" s="8"/>
      <c r="J984" s="2">
        <f t="shared" si="328"/>
        <v>0.46332483715661288</v>
      </c>
      <c r="K984" s="2">
        <f t="shared" si="329"/>
        <v>0.53469272160860948</v>
      </c>
      <c r="L984" s="2">
        <f t="shared" si="330"/>
        <v>0</v>
      </c>
      <c r="M984" s="2">
        <f t="shared" si="331"/>
        <v>1.9824412347776432E-3</v>
      </c>
      <c r="N984" s="55">
        <v>3272</v>
      </c>
      <c r="O984" s="55">
        <v>3776</v>
      </c>
      <c r="X984" s="55">
        <v>14</v>
      </c>
      <c r="Y984" s="55"/>
      <c r="Z984" s="55"/>
      <c r="AA984" s="55"/>
      <c r="AB984" s="55"/>
      <c r="AG984" t="str">
        <f t="shared" si="322"/>
        <v>Hampton</v>
      </c>
      <c r="AH984" t="s">
        <v>269</v>
      </c>
      <c r="AI984">
        <v>1</v>
      </c>
      <c r="AK984">
        <v>2</v>
      </c>
      <c r="AL984" s="95">
        <v>33</v>
      </c>
      <c r="AM984" s="97">
        <v>15</v>
      </c>
      <c r="AN984" s="97">
        <v>75</v>
      </c>
      <c r="AO984" s="100">
        <v>33060</v>
      </c>
      <c r="AP984" s="100">
        <f t="shared" si="325"/>
        <v>33015</v>
      </c>
      <c r="AQ984" t="s">
        <v>298</v>
      </c>
      <c r="AR984">
        <f t="shared" si="332"/>
        <v>3333060</v>
      </c>
      <c r="AX984" s="124"/>
    </row>
    <row r="985" spans="1:50" ht="13" hidden="1" customHeight="1" outlineLevel="1">
      <c r="A985" t="s">
        <v>1896</v>
      </c>
      <c r="B985" s="9" t="s">
        <v>184</v>
      </c>
      <c r="C985" s="1">
        <f t="shared" si="326"/>
        <v>1148</v>
      </c>
      <c r="D985" s="7">
        <f>IF(N985&gt;0, RANK(N985,(N985:P985,Q985:AE985)),0)</f>
        <v>2</v>
      </c>
      <c r="E985" s="7">
        <f>IF(O985&gt;0,RANK(O985,(N985:P985,Q985:AE985)),0)</f>
        <v>1</v>
      </c>
      <c r="F985" s="7">
        <f t="shared" si="327"/>
        <v>0</v>
      </c>
      <c r="G985" s="1">
        <f t="shared" si="323"/>
        <v>344</v>
      </c>
      <c r="H985" s="2">
        <f t="shared" si="324"/>
        <v>0.29965156794425085</v>
      </c>
      <c r="I985" s="8"/>
      <c r="J985" s="2">
        <f t="shared" si="328"/>
        <v>0.34930313588850176</v>
      </c>
      <c r="K985" s="2">
        <f t="shared" si="329"/>
        <v>0.64895470383275267</v>
      </c>
      <c r="L985" s="2">
        <f t="shared" si="330"/>
        <v>0</v>
      </c>
      <c r="M985" s="2">
        <f t="shared" si="331"/>
        <v>1.7421602787456303E-3</v>
      </c>
      <c r="N985" s="55">
        <v>401</v>
      </c>
      <c r="O985" s="55">
        <v>745</v>
      </c>
      <c r="X985" s="55">
        <v>2</v>
      </c>
      <c r="Y985" s="55"/>
      <c r="Z985" s="55"/>
      <c r="AA985" s="55"/>
      <c r="AB985" s="55"/>
      <c r="AG985" t="str">
        <f t="shared" si="322"/>
        <v>Hampton Falls</v>
      </c>
      <c r="AH985" t="s">
        <v>269</v>
      </c>
      <c r="AI985">
        <v>1</v>
      </c>
      <c r="AK985">
        <v>2</v>
      </c>
      <c r="AL985" s="95">
        <v>33</v>
      </c>
      <c r="AM985" s="97">
        <v>15</v>
      </c>
      <c r="AN985" s="97">
        <v>80</v>
      </c>
      <c r="AO985" s="100">
        <v>33460</v>
      </c>
      <c r="AP985" s="100">
        <f t="shared" si="325"/>
        <v>33015</v>
      </c>
      <c r="AQ985" t="s">
        <v>298</v>
      </c>
      <c r="AR985">
        <f t="shared" si="332"/>
        <v>3333460</v>
      </c>
      <c r="AX985" s="124"/>
    </row>
    <row r="986" spans="1:50" ht="13" hidden="1" customHeight="1" outlineLevel="1">
      <c r="A986" t="s">
        <v>12</v>
      </c>
      <c r="B986" s="9" t="s">
        <v>184</v>
      </c>
      <c r="C986" s="1">
        <f t="shared" si="326"/>
        <v>967</v>
      </c>
      <c r="D986" s="7">
        <f>IF(N986&gt;0, RANK(N986,(N986:P986,Q986:AE986)),0)</f>
        <v>1</v>
      </c>
      <c r="E986" s="7">
        <f>IF(O986&gt;0,RANK(O986,(N986:P986,Q986:AE986)),0)</f>
        <v>2</v>
      </c>
      <c r="F986" s="7">
        <f t="shared" si="327"/>
        <v>0</v>
      </c>
      <c r="G986" s="1">
        <f t="shared" si="323"/>
        <v>220</v>
      </c>
      <c r="H986" s="2">
        <f t="shared" si="324"/>
        <v>0.22750775594622544</v>
      </c>
      <c r="I986" s="8"/>
      <c r="J986" s="2">
        <f t="shared" si="328"/>
        <v>0.61323681489141679</v>
      </c>
      <c r="K986" s="2">
        <f t="shared" si="329"/>
        <v>0.38572905894519133</v>
      </c>
      <c r="L986" s="2">
        <f t="shared" si="330"/>
        <v>0</v>
      </c>
      <c r="M986" s="2">
        <f t="shared" si="331"/>
        <v>1.0341261633918797E-3</v>
      </c>
      <c r="N986" s="55">
        <v>593</v>
      </c>
      <c r="O986" s="55">
        <v>373</v>
      </c>
      <c r="X986" s="55">
        <v>1</v>
      </c>
      <c r="Y986" s="55"/>
      <c r="Z986" s="55"/>
      <c r="AA986" s="55"/>
      <c r="AB986" s="55"/>
      <c r="AG986" t="str">
        <f t="shared" si="322"/>
        <v>Hancock</v>
      </c>
      <c r="AH986" t="s">
        <v>401</v>
      </c>
      <c r="AI986">
        <v>2</v>
      </c>
      <c r="AK986">
        <v>2</v>
      </c>
      <c r="AL986" s="95">
        <v>33</v>
      </c>
      <c r="AM986" s="97">
        <v>11</v>
      </c>
      <c r="AN986" s="97">
        <v>55</v>
      </c>
      <c r="AO986" s="100">
        <v>33700</v>
      </c>
      <c r="AP986" s="100">
        <f t="shared" si="325"/>
        <v>33011</v>
      </c>
      <c r="AQ986" t="s">
        <v>298</v>
      </c>
      <c r="AR986">
        <f t="shared" si="332"/>
        <v>3333700</v>
      </c>
      <c r="AX986" s="124"/>
    </row>
    <row r="987" spans="1:50" ht="13" hidden="1" customHeight="1" outlineLevel="1">
      <c r="A987" t="s">
        <v>1672</v>
      </c>
      <c r="B987" s="9" t="s">
        <v>184</v>
      </c>
      <c r="C987" s="1">
        <f t="shared" si="326"/>
        <v>4705</v>
      </c>
      <c r="D987" s="7">
        <f>IF(N987&gt;0, RANK(N987,(N987:P987,Q987:AE987)),0)</f>
        <v>1</v>
      </c>
      <c r="E987" s="7">
        <f>IF(O987&gt;0,RANK(O987,(N987:P987,Q987:AE987)),0)</f>
        <v>2</v>
      </c>
      <c r="F987" s="7">
        <f t="shared" si="327"/>
        <v>0</v>
      </c>
      <c r="G987" s="1">
        <f t="shared" si="323"/>
        <v>2610</v>
      </c>
      <c r="H987" s="2">
        <f t="shared" si="324"/>
        <v>0.5547290116896918</v>
      </c>
      <c r="I987" s="8"/>
      <c r="J987" s="2">
        <f t="shared" si="328"/>
        <v>0.77619553666312435</v>
      </c>
      <c r="K987" s="2">
        <f t="shared" si="329"/>
        <v>0.22146652497343253</v>
      </c>
      <c r="L987" s="2">
        <f t="shared" si="330"/>
        <v>0</v>
      </c>
      <c r="M987" s="2">
        <f t="shared" si="331"/>
        <v>2.3379383634431206E-3</v>
      </c>
      <c r="N987" s="55">
        <v>3652</v>
      </c>
      <c r="O987" s="55">
        <v>1042</v>
      </c>
      <c r="X987" s="55">
        <v>11</v>
      </c>
      <c r="Y987" s="55"/>
      <c r="Z987" s="55"/>
      <c r="AA987" s="55"/>
      <c r="AB987" s="55"/>
      <c r="AG987" t="str">
        <f t="shared" ref="AG987:AG1046" si="333">A987</f>
        <v>Hanover</v>
      </c>
      <c r="AH987" t="s">
        <v>2549</v>
      </c>
      <c r="AI987">
        <v>2</v>
      </c>
      <c r="AK987">
        <v>2</v>
      </c>
      <c r="AL987" s="95">
        <v>33</v>
      </c>
      <c r="AM987" s="97">
        <v>9</v>
      </c>
      <c r="AN987" s="97">
        <v>85</v>
      </c>
      <c r="AO987" s="100">
        <v>33860</v>
      </c>
      <c r="AP987" s="100">
        <f t="shared" si="325"/>
        <v>33009</v>
      </c>
      <c r="AQ987" t="s">
        <v>298</v>
      </c>
      <c r="AR987">
        <f t="shared" si="332"/>
        <v>3333860</v>
      </c>
      <c r="AX987" s="124"/>
    </row>
    <row r="988" spans="1:50" ht="13" hidden="1" customHeight="1" outlineLevel="1">
      <c r="A988" t="s">
        <v>26</v>
      </c>
      <c r="B988" s="9" t="s">
        <v>184</v>
      </c>
      <c r="C988" s="1">
        <f t="shared" si="326"/>
        <v>512</v>
      </c>
      <c r="D988" s="7">
        <f>IF(N988&gt;0, RANK(N988,(N988:P988,Q988:AE988)),0)</f>
        <v>1</v>
      </c>
      <c r="E988" s="7">
        <f>IF(O988&gt;0,RANK(O988,(N988:P988,Q988:AE988)),0)</f>
        <v>2</v>
      </c>
      <c r="F988" s="7">
        <f t="shared" si="327"/>
        <v>0</v>
      </c>
      <c r="G988" s="1">
        <f t="shared" si="323"/>
        <v>229</v>
      </c>
      <c r="H988" s="2">
        <f t="shared" si="324"/>
        <v>0.447265625</v>
      </c>
      <c r="I988" s="8"/>
      <c r="J988" s="2">
        <f t="shared" si="328"/>
        <v>0.72265625</v>
      </c>
      <c r="K988" s="2">
        <f t="shared" si="329"/>
        <v>0.275390625</v>
      </c>
      <c r="L988" s="2">
        <f t="shared" si="330"/>
        <v>0</v>
      </c>
      <c r="M988" s="2">
        <f t="shared" si="331"/>
        <v>1.953125E-3</v>
      </c>
      <c r="N988" s="55">
        <v>370</v>
      </c>
      <c r="O988" s="55">
        <v>141</v>
      </c>
      <c r="X988" s="55">
        <v>1</v>
      </c>
      <c r="Y988" s="55"/>
      <c r="Z988" s="55"/>
      <c r="AA988" s="55"/>
      <c r="AB988" s="55"/>
      <c r="AG988" t="str">
        <f t="shared" si="333"/>
        <v>Harrisville</v>
      </c>
      <c r="AH988" t="s">
        <v>1720</v>
      </c>
      <c r="AI988">
        <v>2</v>
      </c>
      <c r="AK988">
        <v>2</v>
      </c>
      <c r="AL988" s="95">
        <v>33</v>
      </c>
      <c r="AM988" s="97">
        <v>5</v>
      </c>
      <c r="AN988" s="97">
        <v>30</v>
      </c>
      <c r="AO988" s="100">
        <v>34420</v>
      </c>
      <c r="AP988" s="100">
        <f t="shared" si="325"/>
        <v>33005</v>
      </c>
      <c r="AQ988" t="s">
        <v>298</v>
      </c>
      <c r="AR988">
        <f t="shared" si="332"/>
        <v>3334420</v>
      </c>
      <c r="AX988" s="124"/>
    </row>
    <row r="989" spans="1:50" ht="13" hidden="1" customHeight="1" outlineLevel="1">
      <c r="A989" t="s">
        <v>529</v>
      </c>
      <c r="B989" s="9" t="s">
        <v>184</v>
      </c>
      <c r="C989" s="1">
        <f t="shared" si="326"/>
        <v>25</v>
      </c>
      <c r="D989" s="7">
        <f>IF(N989&gt;0, RANK(N989,(N989:P989,Q989:AE989)),0)</f>
        <v>1</v>
      </c>
      <c r="E989" s="7">
        <f>IF(O989&gt;0,RANK(O989,(N989:P989,Q989:AE989)),0)</f>
        <v>2</v>
      </c>
      <c r="F989" s="7">
        <f t="shared" si="327"/>
        <v>0</v>
      </c>
      <c r="G989" s="1">
        <f t="shared" si="323"/>
        <v>15</v>
      </c>
      <c r="H989" s="2">
        <f t="shared" si="324"/>
        <v>0.6</v>
      </c>
      <c r="I989" s="8"/>
      <c r="J989" s="2">
        <f t="shared" si="328"/>
        <v>0.8</v>
      </c>
      <c r="K989" s="2">
        <f t="shared" si="329"/>
        <v>0.2</v>
      </c>
      <c r="L989" s="2">
        <f t="shared" si="330"/>
        <v>0</v>
      </c>
      <c r="M989" s="2">
        <f t="shared" si="331"/>
        <v>-5.5511151231257827E-17</v>
      </c>
      <c r="N989" s="55">
        <v>20</v>
      </c>
      <c r="O989" s="55">
        <v>5</v>
      </c>
      <c r="X989" s="55">
        <v>0</v>
      </c>
      <c r="Y989" s="55"/>
      <c r="Z989" s="55"/>
      <c r="AA989" s="55"/>
      <c r="AB989" s="55"/>
      <c r="AG989" t="str">
        <f t="shared" si="333"/>
        <v>Hart's Location</v>
      </c>
      <c r="AH989" t="s">
        <v>203</v>
      </c>
      <c r="AI989">
        <v>1</v>
      </c>
      <c r="AK989">
        <v>2</v>
      </c>
      <c r="AL989" s="95">
        <v>33</v>
      </c>
      <c r="AM989" s="97">
        <v>3</v>
      </c>
      <c r="AN989" s="97">
        <v>50</v>
      </c>
      <c r="AO989" s="100">
        <v>34500</v>
      </c>
      <c r="AP989" s="100">
        <f t="shared" si="325"/>
        <v>33003</v>
      </c>
      <c r="AQ989" t="s">
        <v>298</v>
      </c>
      <c r="AR989">
        <f t="shared" si="332"/>
        <v>3334500</v>
      </c>
      <c r="AX989" s="124"/>
    </row>
    <row r="990" spans="1:50" ht="13" hidden="1" customHeight="1" outlineLevel="1">
      <c r="A990" t="s">
        <v>2050</v>
      </c>
      <c r="B990" s="9" t="s">
        <v>184</v>
      </c>
      <c r="C990" s="1">
        <f t="shared" si="326"/>
        <v>1295</v>
      </c>
      <c r="D990" s="7">
        <f>IF(N990&gt;0, RANK(N990,(N990:P990,Q990:AE990)),0)</f>
        <v>2</v>
      </c>
      <c r="E990" s="7">
        <f>IF(O990&gt;0,RANK(O990,(N990:P990,Q990:AE990)),0)</f>
        <v>1</v>
      </c>
      <c r="F990" s="7">
        <f t="shared" si="327"/>
        <v>0</v>
      </c>
      <c r="G990" s="1">
        <f t="shared" si="323"/>
        <v>34</v>
      </c>
      <c r="H990" s="2">
        <f t="shared" si="324"/>
        <v>2.6254826254826256E-2</v>
      </c>
      <c r="I990" s="8"/>
      <c r="J990" s="2">
        <f t="shared" si="328"/>
        <v>0.48571428571428571</v>
      </c>
      <c r="K990" s="2">
        <f t="shared" si="329"/>
        <v>0.51196911196911199</v>
      </c>
      <c r="L990" s="2">
        <f t="shared" si="330"/>
        <v>0</v>
      </c>
      <c r="M990" s="2">
        <f t="shared" si="331"/>
        <v>2.3166023166022454E-3</v>
      </c>
      <c r="N990" s="55">
        <v>629</v>
      </c>
      <c r="O990" s="55">
        <v>663</v>
      </c>
      <c r="X990" s="55">
        <v>3</v>
      </c>
      <c r="Y990" s="55"/>
      <c r="Z990" s="55"/>
      <c r="AA990" s="55"/>
      <c r="AB990" s="55"/>
      <c r="AG990" t="str">
        <f t="shared" si="333"/>
        <v>Haverhill</v>
      </c>
      <c r="AH990" t="s">
        <v>2549</v>
      </c>
      <c r="AI990">
        <v>2</v>
      </c>
      <c r="AK990">
        <v>2</v>
      </c>
      <c r="AL990" s="95">
        <v>33</v>
      </c>
      <c r="AM990" s="97">
        <v>9</v>
      </c>
      <c r="AN990" s="97">
        <v>90</v>
      </c>
      <c r="AO990" s="100">
        <v>34820</v>
      </c>
      <c r="AP990" s="100">
        <f t="shared" si="325"/>
        <v>33009</v>
      </c>
      <c r="AQ990" t="s">
        <v>298</v>
      </c>
      <c r="AR990">
        <f t="shared" si="332"/>
        <v>3334820</v>
      </c>
      <c r="AX990" s="124"/>
    </row>
    <row r="991" spans="1:50" ht="13" hidden="1" customHeight="1" outlineLevel="1">
      <c r="A991" t="s">
        <v>1169</v>
      </c>
      <c r="B991" s="9" t="s">
        <v>184</v>
      </c>
      <c r="C991" s="1">
        <f t="shared" si="326"/>
        <v>312</v>
      </c>
      <c r="D991" s="7">
        <f>IF(N991&gt;0, RANK(N991,(N991:P991,Q991:AE991)),0)</f>
        <v>2</v>
      </c>
      <c r="E991" s="7">
        <f>IF(O991&gt;0,RANK(O991,(N991:P991,Q991:AE991)),0)</f>
        <v>1</v>
      </c>
      <c r="F991" s="7">
        <f t="shared" si="327"/>
        <v>0</v>
      </c>
      <c r="G991" s="1">
        <f t="shared" si="323"/>
        <v>72</v>
      </c>
      <c r="H991" s="2">
        <f t="shared" si="324"/>
        <v>0.23076923076923078</v>
      </c>
      <c r="I991" s="8"/>
      <c r="J991" s="2">
        <f t="shared" si="328"/>
        <v>0.38461538461538464</v>
      </c>
      <c r="K991" s="2">
        <f t="shared" si="329"/>
        <v>0.61538461538461542</v>
      </c>
      <c r="L991" s="2">
        <f t="shared" si="330"/>
        <v>0</v>
      </c>
      <c r="M991" s="2">
        <f t="shared" si="331"/>
        <v>0</v>
      </c>
      <c r="N991" s="55">
        <v>120</v>
      </c>
      <c r="O991" s="55">
        <v>192</v>
      </c>
      <c r="X991" s="55">
        <v>0</v>
      </c>
      <c r="Y991" s="55"/>
      <c r="Z991" s="55"/>
      <c r="AA991" s="55"/>
      <c r="AB991" s="55"/>
      <c r="AG991" t="str">
        <f t="shared" si="333"/>
        <v>Hebron</v>
      </c>
      <c r="AH991" t="s">
        <v>2549</v>
      </c>
      <c r="AI991">
        <v>2</v>
      </c>
      <c r="AK991">
        <v>2</v>
      </c>
      <c r="AL991" s="95">
        <v>33</v>
      </c>
      <c r="AM991" s="97">
        <v>9</v>
      </c>
      <c r="AN991" s="97">
        <v>95</v>
      </c>
      <c r="AO991" s="100">
        <v>35220</v>
      </c>
      <c r="AP991" s="100">
        <f t="shared" si="325"/>
        <v>33009</v>
      </c>
      <c r="AQ991" t="s">
        <v>298</v>
      </c>
      <c r="AR991">
        <f t="shared" si="332"/>
        <v>3335220</v>
      </c>
      <c r="AX991" s="124"/>
    </row>
    <row r="992" spans="1:50" ht="13" hidden="1" customHeight="1" outlineLevel="1">
      <c r="A992" t="s">
        <v>1516</v>
      </c>
      <c r="B992" s="9" t="s">
        <v>184</v>
      </c>
      <c r="C992" s="1">
        <f t="shared" si="326"/>
        <v>1761</v>
      </c>
      <c r="D992" s="7">
        <f>IF(N992&gt;0, RANK(N992,(N992:P992,Q992:AE992)),0)</f>
        <v>1</v>
      </c>
      <c r="E992" s="7">
        <f>IF(O992&gt;0,RANK(O992,(N992:P992,Q992:AE992)),0)</f>
        <v>2</v>
      </c>
      <c r="F992" s="7">
        <f t="shared" si="327"/>
        <v>0</v>
      </c>
      <c r="G992" s="1">
        <f t="shared" si="323"/>
        <v>316</v>
      </c>
      <c r="H992" s="2">
        <f t="shared" si="324"/>
        <v>0.1794434980124929</v>
      </c>
      <c r="I992" s="8"/>
      <c r="J992" s="2">
        <f t="shared" si="328"/>
        <v>0.58886996024985805</v>
      </c>
      <c r="K992" s="2">
        <f t="shared" si="329"/>
        <v>0.40942646223736512</v>
      </c>
      <c r="L992" s="2">
        <f t="shared" si="330"/>
        <v>0</v>
      </c>
      <c r="M992" s="2">
        <f t="shared" si="331"/>
        <v>1.7035775127768327E-3</v>
      </c>
      <c r="N992" s="55">
        <v>1037</v>
      </c>
      <c r="O992" s="55">
        <v>721</v>
      </c>
      <c r="X992" s="55">
        <v>3</v>
      </c>
      <c r="Y992" s="55"/>
      <c r="Z992" s="55"/>
      <c r="AA992" s="55"/>
      <c r="AB992" s="55"/>
      <c r="AG992" t="str">
        <f t="shared" si="333"/>
        <v>Henniker</v>
      </c>
      <c r="AH992" t="s">
        <v>1832</v>
      </c>
      <c r="AI992">
        <v>2</v>
      </c>
      <c r="AK992">
        <v>2</v>
      </c>
      <c r="AL992" s="95">
        <v>33</v>
      </c>
      <c r="AM992" s="97">
        <v>13</v>
      </c>
      <c r="AN992" s="97">
        <v>65</v>
      </c>
      <c r="AO992" s="100">
        <v>35540</v>
      </c>
      <c r="AP992" s="100">
        <f t="shared" si="325"/>
        <v>33013</v>
      </c>
      <c r="AQ992" t="s">
        <v>298</v>
      </c>
      <c r="AR992">
        <f t="shared" si="332"/>
        <v>3335540</v>
      </c>
      <c r="AX992" s="124"/>
    </row>
    <row r="993" spans="1:50" ht="13" hidden="1" customHeight="1" outlineLevel="1">
      <c r="A993" t="s">
        <v>650</v>
      </c>
      <c r="B993" s="9" t="s">
        <v>184</v>
      </c>
      <c r="C993" s="1">
        <f t="shared" si="326"/>
        <v>375</v>
      </c>
      <c r="D993" s="7">
        <f>IF(N993&gt;0, RANK(N993,(N993:P993,Q993:AE993)),0)</f>
        <v>1</v>
      </c>
      <c r="E993" s="7">
        <f>IF(O993&gt;0,RANK(O993,(N993:P993,Q993:AE993)),0)</f>
        <v>1</v>
      </c>
      <c r="F993" s="7">
        <f t="shared" si="327"/>
        <v>0</v>
      </c>
      <c r="G993" s="1">
        <f t="shared" si="323"/>
        <v>0</v>
      </c>
      <c r="H993" s="2">
        <f t="shared" si="324"/>
        <v>0</v>
      </c>
      <c r="I993" s="8"/>
      <c r="J993" s="2">
        <f t="shared" si="328"/>
        <v>0.49866666666666665</v>
      </c>
      <c r="K993" s="2">
        <f t="shared" si="329"/>
        <v>0.49866666666666665</v>
      </c>
      <c r="L993" s="2">
        <f t="shared" si="330"/>
        <v>0</v>
      </c>
      <c r="M993" s="2">
        <f t="shared" si="331"/>
        <v>2.6666666666667616E-3</v>
      </c>
      <c r="N993" s="55">
        <v>187</v>
      </c>
      <c r="O993" s="55">
        <v>187</v>
      </c>
      <c r="X993" s="55">
        <v>1</v>
      </c>
      <c r="Y993" s="55"/>
      <c r="Z993" s="55"/>
      <c r="AA993" s="55"/>
      <c r="AB993" s="55"/>
      <c r="AG993" t="str">
        <f t="shared" si="333"/>
        <v>Hill</v>
      </c>
      <c r="AH993" t="s">
        <v>1832</v>
      </c>
      <c r="AI993">
        <v>2</v>
      </c>
      <c r="AK993">
        <v>2</v>
      </c>
      <c r="AL993" s="95">
        <v>33</v>
      </c>
      <c r="AM993" s="97">
        <v>13</v>
      </c>
      <c r="AN993" s="97">
        <v>70</v>
      </c>
      <c r="AO993" s="100">
        <v>35860</v>
      </c>
      <c r="AP993" s="100">
        <f t="shared" si="325"/>
        <v>33013</v>
      </c>
      <c r="AQ993" t="s">
        <v>298</v>
      </c>
      <c r="AR993">
        <f t="shared" si="332"/>
        <v>3335860</v>
      </c>
      <c r="AX993" s="124"/>
    </row>
    <row r="994" spans="1:50" ht="13" hidden="1" customHeight="1" outlineLevel="1">
      <c r="A994" t="s">
        <v>401</v>
      </c>
      <c r="B994" s="9" t="s">
        <v>184</v>
      </c>
      <c r="C994" s="1">
        <f t="shared" si="326"/>
        <v>1842</v>
      </c>
      <c r="D994" s="7">
        <f>IF(N994&gt;0, RANK(N994,(N994:P994,Q994:AE994)),0)</f>
        <v>1</v>
      </c>
      <c r="E994" s="7">
        <f>IF(O994&gt;0,RANK(O994,(N994:P994,Q994:AE994)),0)</f>
        <v>2</v>
      </c>
      <c r="F994" s="7">
        <f t="shared" si="327"/>
        <v>0</v>
      </c>
      <c r="G994" s="1">
        <f t="shared" si="323"/>
        <v>129</v>
      </c>
      <c r="H994" s="2">
        <f t="shared" si="324"/>
        <v>7.0032573289902283E-2</v>
      </c>
      <c r="I994" s="8"/>
      <c r="J994" s="2">
        <f t="shared" si="328"/>
        <v>0.53474484256243215</v>
      </c>
      <c r="K994" s="2">
        <f t="shared" si="329"/>
        <v>0.46471226927252984</v>
      </c>
      <c r="L994" s="2">
        <f t="shared" si="330"/>
        <v>0</v>
      </c>
      <c r="M994" s="2">
        <f t="shared" si="331"/>
        <v>5.4288816503800241E-4</v>
      </c>
      <c r="N994" s="55">
        <v>985</v>
      </c>
      <c r="O994" s="55">
        <v>856</v>
      </c>
      <c r="X994" s="55">
        <v>1</v>
      </c>
      <c r="Y994" s="55"/>
      <c r="Z994" s="55"/>
      <c r="AA994" s="55"/>
      <c r="AB994" s="55"/>
      <c r="AG994" t="str">
        <f t="shared" si="333"/>
        <v>Hillsborough</v>
      </c>
      <c r="AH994" t="s">
        <v>401</v>
      </c>
      <c r="AI994">
        <v>2</v>
      </c>
      <c r="AK994">
        <v>2</v>
      </c>
      <c r="AL994" s="95">
        <v>33</v>
      </c>
      <c r="AM994" s="97">
        <v>11</v>
      </c>
      <c r="AN994" s="97">
        <v>60</v>
      </c>
      <c r="AO994" s="100">
        <v>36180</v>
      </c>
      <c r="AP994" s="100">
        <f t="shared" si="325"/>
        <v>33011</v>
      </c>
      <c r="AQ994" t="s">
        <v>298</v>
      </c>
      <c r="AR994">
        <f t="shared" si="332"/>
        <v>3336180</v>
      </c>
      <c r="AX994" s="124"/>
    </row>
    <row r="995" spans="1:50" ht="13" hidden="1" customHeight="1" outlineLevel="1">
      <c r="A995" t="s">
        <v>1404</v>
      </c>
      <c r="B995" s="9" t="s">
        <v>184</v>
      </c>
      <c r="C995" s="1">
        <f t="shared" si="326"/>
        <v>1130</v>
      </c>
      <c r="D995" s="7">
        <f>IF(N995&gt;0, RANK(N995,(N995:P995,Q995:AE995)),0)</f>
        <v>1</v>
      </c>
      <c r="E995" s="7">
        <f>IF(O995&gt;0,RANK(O995,(N995:P995,Q995:AE995)),0)</f>
        <v>2</v>
      </c>
      <c r="F995" s="7">
        <f t="shared" si="327"/>
        <v>0</v>
      </c>
      <c r="G995" s="1">
        <f t="shared" si="323"/>
        <v>392</v>
      </c>
      <c r="H995" s="2">
        <f t="shared" si="324"/>
        <v>0.34690265486725663</v>
      </c>
      <c r="I995" s="8"/>
      <c r="J995" s="2">
        <f t="shared" si="328"/>
        <v>0.67256637168141598</v>
      </c>
      <c r="K995" s="2">
        <f t="shared" si="329"/>
        <v>0.32566371681415929</v>
      </c>
      <c r="L995" s="2">
        <f t="shared" si="330"/>
        <v>0</v>
      </c>
      <c r="M995" s="2">
        <f t="shared" si="331"/>
        <v>1.7699115044247371E-3</v>
      </c>
      <c r="N995" s="55">
        <v>760</v>
      </c>
      <c r="O995" s="55">
        <v>368</v>
      </c>
      <c r="X995" s="55">
        <v>2</v>
      </c>
      <c r="Y995" s="55"/>
      <c r="Z995" s="55"/>
      <c r="AA995" s="55"/>
      <c r="AB995" s="55"/>
      <c r="AG995" t="str">
        <f t="shared" si="333"/>
        <v>Hinsdale</v>
      </c>
      <c r="AH995" t="s">
        <v>1720</v>
      </c>
      <c r="AI995">
        <v>2</v>
      </c>
      <c r="AK995">
        <v>2</v>
      </c>
      <c r="AL995" s="95">
        <v>33</v>
      </c>
      <c r="AM995" s="97">
        <v>5</v>
      </c>
      <c r="AN995" s="97">
        <v>35</v>
      </c>
      <c r="AO995" s="100">
        <v>36660</v>
      </c>
      <c r="AP995" s="100">
        <f t="shared" si="325"/>
        <v>33005</v>
      </c>
      <c r="AQ995" t="s">
        <v>298</v>
      </c>
      <c r="AR995">
        <f t="shared" si="332"/>
        <v>3336660</v>
      </c>
      <c r="AX995" s="124"/>
    </row>
    <row r="996" spans="1:50" ht="13" hidden="1" customHeight="1" outlineLevel="1">
      <c r="A996" t="s">
        <v>779</v>
      </c>
      <c r="B996" s="9" t="s">
        <v>184</v>
      </c>
      <c r="C996" s="1">
        <f t="shared" si="326"/>
        <v>951</v>
      </c>
      <c r="D996" s="7">
        <f>IF(N996&gt;0, RANK(N996,(N996:P996,Q996:AE996)),0)</f>
        <v>1</v>
      </c>
      <c r="E996" s="7">
        <f>IF(O996&gt;0,RANK(O996,(N996:P996,Q996:AE996)),0)</f>
        <v>2</v>
      </c>
      <c r="F996" s="7">
        <f t="shared" si="327"/>
        <v>0</v>
      </c>
      <c r="G996" s="1">
        <f t="shared" ref="G996:G1059" si="334">IF(C996&gt;0,MAX(N996:P996)-LARGE(N996:P996,2),0)</f>
        <v>177</v>
      </c>
      <c r="H996" s="2">
        <f t="shared" ref="H996:H1059" si="335">IF(C996&gt;0,G996/C996,0)</f>
        <v>0.18611987381703471</v>
      </c>
      <c r="I996" s="8"/>
      <c r="J996" s="2">
        <f t="shared" si="328"/>
        <v>0.59305993690851733</v>
      </c>
      <c r="K996" s="2">
        <f t="shared" si="329"/>
        <v>0.40694006309148267</v>
      </c>
      <c r="L996" s="2">
        <f t="shared" si="330"/>
        <v>0</v>
      </c>
      <c r="M996" s="2">
        <f t="shared" si="331"/>
        <v>0</v>
      </c>
      <c r="N996" s="55">
        <v>564</v>
      </c>
      <c r="O996" s="55">
        <v>387</v>
      </c>
      <c r="X996" s="55">
        <v>0</v>
      </c>
      <c r="Y996" s="55"/>
      <c r="Z996" s="55"/>
      <c r="AA996" s="55"/>
      <c r="AB996" s="55"/>
      <c r="AG996" t="str">
        <f t="shared" si="333"/>
        <v>Holderness</v>
      </c>
      <c r="AH996" t="s">
        <v>2549</v>
      </c>
      <c r="AI996">
        <v>2</v>
      </c>
      <c r="AK996">
        <v>2</v>
      </c>
      <c r="AL996" s="95">
        <v>33</v>
      </c>
      <c r="AM996" s="97">
        <v>9</v>
      </c>
      <c r="AN996" s="97">
        <v>100</v>
      </c>
      <c r="AO996" s="100">
        <v>36900</v>
      </c>
      <c r="AP996" s="100">
        <f t="shared" si="325"/>
        <v>33009</v>
      </c>
      <c r="AQ996" t="s">
        <v>298</v>
      </c>
      <c r="AR996">
        <f t="shared" si="332"/>
        <v>3336900</v>
      </c>
      <c r="AX996" s="124"/>
    </row>
    <row r="997" spans="1:50" ht="13" hidden="1" customHeight="1" outlineLevel="1">
      <c r="A997" t="s">
        <v>535</v>
      </c>
      <c r="B997" s="9" t="s">
        <v>184</v>
      </c>
      <c r="C997" s="1">
        <f t="shared" si="326"/>
        <v>3861</v>
      </c>
      <c r="D997" s="7">
        <f>IF(N997&gt;0, RANK(N997,(N997:P997,Q997:AE997)),0)</f>
        <v>2</v>
      </c>
      <c r="E997" s="7">
        <f>IF(O997&gt;0,RANK(O997,(N997:P997,Q997:AE997)),0)</f>
        <v>1</v>
      </c>
      <c r="F997" s="7">
        <f t="shared" si="327"/>
        <v>0</v>
      </c>
      <c r="G997" s="1">
        <f t="shared" si="334"/>
        <v>391</v>
      </c>
      <c r="H997" s="2">
        <f t="shared" si="335"/>
        <v>0.10126910126910127</v>
      </c>
      <c r="I997" s="8"/>
      <c r="J997" s="2">
        <f t="shared" si="328"/>
        <v>0.44832944832944832</v>
      </c>
      <c r="K997" s="2">
        <f t="shared" si="329"/>
        <v>0.54959854959854959</v>
      </c>
      <c r="L997" s="2">
        <f t="shared" si="330"/>
        <v>0</v>
      </c>
      <c r="M997" s="2">
        <f t="shared" si="331"/>
        <v>2.0720020720020882E-3</v>
      </c>
      <c r="N997" s="55">
        <v>1731</v>
      </c>
      <c r="O997" s="55">
        <v>2122</v>
      </c>
      <c r="X997" s="55">
        <v>8</v>
      </c>
      <c r="Y997" s="55"/>
      <c r="Z997" s="55"/>
      <c r="AA997" s="55"/>
      <c r="AB997" s="55"/>
      <c r="AG997" t="str">
        <f t="shared" si="333"/>
        <v>Hollis</v>
      </c>
      <c r="AH997" t="s">
        <v>401</v>
      </c>
      <c r="AI997">
        <v>2</v>
      </c>
      <c r="AK997">
        <v>2</v>
      </c>
      <c r="AL997" s="95">
        <v>33</v>
      </c>
      <c r="AM997" s="97">
        <v>11</v>
      </c>
      <c r="AN997" s="97">
        <v>65</v>
      </c>
      <c r="AO997" s="100">
        <v>37140</v>
      </c>
      <c r="AP997" s="100">
        <f t="shared" si="325"/>
        <v>33011</v>
      </c>
      <c r="AQ997" t="s">
        <v>298</v>
      </c>
      <c r="AR997">
        <f t="shared" si="332"/>
        <v>3337140</v>
      </c>
      <c r="AX997" s="124"/>
    </row>
    <row r="998" spans="1:50" ht="13" hidden="1" customHeight="1" outlineLevel="1">
      <c r="A998" t="s">
        <v>536</v>
      </c>
      <c r="B998" s="9" t="s">
        <v>184</v>
      </c>
      <c r="C998" s="1">
        <f t="shared" si="326"/>
        <v>5078</v>
      </c>
      <c r="D998" s="7">
        <f>IF(N998&gt;0, RANK(N998,(N998:P998,Q998:AE998)),0)</f>
        <v>2</v>
      </c>
      <c r="E998" s="7">
        <f>IF(O998&gt;0,RANK(O998,(N998:P998,Q998:AE998)),0)</f>
        <v>1</v>
      </c>
      <c r="F998" s="7">
        <f t="shared" si="327"/>
        <v>0</v>
      </c>
      <c r="G998" s="1">
        <f t="shared" si="334"/>
        <v>448</v>
      </c>
      <c r="H998" s="2">
        <f t="shared" si="335"/>
        <v>8.8223710122095317E-2</v>
      </c>
      <c r="I998" s="8"/>
      <c r="J998" s="2">
        <f t="shared" si="328"/>
        <v>0.45588814493895236</v>
      </c>
      <c r="K998" s="2">
        <f t="shared" si="329"/>
        <v>0.54411185506104764</v>
      </c>
      <c r="L998" s="2">
        <f t="shared" si="330"/>
        <v>0</v>
      </c>
      <c r="M998" s="2">
        <f t="shared" si="331"/>
        <v>0</v>
      </c>
      <c r="N998" s="55">
        <v>2315</v>
      </c>
      <c r="O998" s="55">
        <v>2763</v>
      </c>
      <c r="X998" s="55">
        <v>0</v>
      </c>
      <c r="Y998" s="55"/>
      <c r="Z998" s="55"/>
      <c r="AA998" s="55"/>
      <c r="AB998" s="55"/>
      <c r="AG998" t="str">
        <f t="shared" si="333"/>
        <v>Hooksett</v>
      </c>
      <c r="AH998" t="s">
        <v>1832</v>
      </c>
      <c r="AI998">
        <v>1</v>
      </c>
      <c r="AK998">
        <v>2</v>
      </c>
      <c r="AL998" s="95">
        <v>33</v>
      </c>
      <c r="AM998" s="97">
        <v>13</v>
      </c>
      <c r="AN998" s="97">
        <v>75</v>
      </c>
      <c r="AO998" s="100">
        <v>37300</v>
      </c>
      <c r="AP998" s="100">
        <f t="shared" si="325"/>
        <v>33013</v>
      </c>
      <c r="AQ998" t="s">
        <v>298</v>
      </c>
      <c r="AR998">
        <f t="shared" si="332"/>
        <v>3337300</v>
      </c>
      <c r="AX998" s="124"/>
    </row>
    <row r="999" spans="1:50" ht="13" hidden="1" customHeight="1" outlineLevel="1">
      <c r="A999" s="9" t="s">
        <v>225</v>
      </c>
      <c r="B999" s="9" t="s">
        <v>184</v>
      </c>
      <c r="C999" s="1">
        <f t="shared" si="326"/>
        <v>2987</v>
      </c>
      <c r="D999" s="7">
        <f>IF(N999&gt;0, RANK(N999,(N999:P999,Q999:AE999)),0)</f>
        <v>1</v>
      </c>
      <c r="E999" s="7">
        <f>IF(O999&gt;0,RANK(O999,(N999:P999,Q999:AE999)),0)</f>
        <v>2</v>
      </c>
      <c r="F999" s="7">
        <f t="shared" si="327"/>
        <v>0</v>
      </c>
      <c r="G999" s="1">
        <f t="shared" si="334"/>
        <v>785</v>
      </c>
      <c r="H999" s="2">
        <f t="shared" si="335"/>
        <v>0.26280549045865415</v>
      </c>
      <c r="I999" s="8"/>
      <c r="J999" s="2">
        <f t="shared" si="328"/>
        <v>0.63006360897221292</v>
      </c>
      <c r="K999" s="2">
        <f t="shared" si="329"/>
        <v>0.36725811851355877</v>
      </c>
      <c r="L999" s="2">
        <f t="shared" si="330"/>
        <v>0</v>
      </c>
      <c r="M999" s="2">
        <f t="shared" si="331"/>
        <v>2.6782725142283081E-3</v>
      </c>
      <c r="N999" s="55">
        <v>1882</v>
      </c>
      <c r="O999" s="55">
        <v>1097</v>
      </c>
      <c r="X999" s="55">
        <v>8</v>
      </c>
      <c r="Y999" s="55"/>
      <c r="Z999" s="55"/>
      <c r="AA999" s="55"/>
      <c r="AB999" s="55"/>
      <c r="AG999" t="str">
        <f t="shared" si="333"/>
        <v>Hopkinton</v>
      </c>
      <c r="AH999" t="s">
        <v>1832</v>
      </c>
      <c r="AI999">
        <v>2</v>
      </c>
      <c r="AK999">
        <v>2</v>
      </c>
      <c r="AL999" s="95">
        <v>33</v>
      </c>
      <c r="AM999" s="97">
        <v>13</v>
      </c>
      <c r="AN999" s="97">
        <v>80</v>
      </c>
      <c r="AO999" s="100">
        <v>37540</v>
      </c>
      <c r="AP999" s="100">
        <f t="shared" ref="AP999:AP1062" si="336">AL999*1000+AM999</f>
        <v>33013</v>
      </c>
      <c r="AQ999" t="s">
        <v>298</v>
      </c>
      <c r="AR999">
        <f t="shared" si="332"/>
        <v>3337540</v>
      </c>
      <c r="AX999" s="124"/>
    </row>
    <row r="1000" spans="1:50" ht="13" hidden="1" customHeight="1" outlineLevel="1">
      <c r="A1000" t="s">
        <v>790</v>
      </c>
      <c r="B1000" s="9" t="s">
        <v>184</v>
      </c>
      <c r="C1000" s="1">
        <f t="shared" si="326"/>
        <v>8268</v>
      </c>
      <c r="D1000" s="7">
        <f>IF(N1000&gt;0, RANK(N1000,(N1000:P1000,Q1000:AE1000)),0)</f>
        <v>2</v>
      </c>
      <c r="E1000" s="7">
        <f>IF(O1000&gt;0,RANK(O1000,(N1000:P1000,Q1000:AE1000)),0)</f>
        <v>1</v>
      </c>
      <c r="F1000" s="7">
        <f t="shared" si="327"/>
        <v>0</v>
      </c>
      <c r="G1000" s="1">
        <f t="shared" si="334"/>
        <v>1213</v>
      </c>
      <c r="H1000" s="2">
        <f t="shared" si="335"/>
        <v>0.14671020803096274</v>
      </c>
      <c r="I1000" s="8"/>
      <c r="J1000" s="2">
        <f t="shared" si="328"/>
        <v>0.42380261248185774</v>
      </c>
      <c r="K1000" s="2">
        <f t="shared" si="329"/>
        <v>0.57051282051282048</v>
      </c>
      <c r="L1000" s="2">
        <f t="shared" si="330"/>
        <v>0</v>
      </c>
      <c r="M1000" s="2">
        <f t="shared" si="331"/>
        <v>5.6845670053218278E-3</v>
      </c>
      <c r="N1000" s="55">
        <v>3504</v>
      </c>
      <c r="O1000" s="55">
        <v>4717</v>
      </c>
      <c r="X1000" s="55">
        <v>47</v>
      </c>
      <c r="Y1000" s="55"/>
      <c r="Z1000" s="55"/>
      <c r="AA1000" s="55"/>
      <c r="AB1000" s="55"/>
      <c r="AG1000" t="str">
        <f t="shared" si="333"/>
        <v>Hudson</v>
      </c>
      <c r="AH1000" t="s">
        <v>401</v>
      </c>
      <c r="AI1000">
        <v>2</v>
      </c>
      <c r="AK1000">
        <v>2</v>
      </c>
      <c r="AL1000" s="95">
        <v>33</v>
      </c>
      <c r="AM1000" s="97">
        <v>11</v>
      </c>
      <c r="AN1000" s="97">
        <v>70</v>
      </c>
      <c r="AO1000" s="100">
        <v>37940</v>
      </c>
      <c r="AP1000" s="100">
        <f t="shared" si="336"/>
        <v>33011</v>
      </c>
      <c r="AQ1000" t="s">
        <v>298</v>
      </c>
      <c r="AR1000">
        <f t="shared" si="332"/>
        <v>3337940</v>
      </c>
      <c r="AX1000" s="124"/>
    </row>
    <row r="1001" spans="1:50" ht="13" hidden="1" customHeight="1" outlineLevel="1">
      <c r="A1001" t="s">
        <v>2196</v>
      </c>
      <c r="B1001" s="9" t="s">
        <v>184</v>
      </c>
      <c r="C1001" s="1">
        <f t="shared" si="326"/>
        <v>550</v>
      </c>
      <c r="D1001" s="7">
        <f>IF(N1001&gt;0, RANK(N1001,(N1001:P1001,Q1001:AE1001)),0)</f>
        <v>1</v>
      </c>
      <c r="E1001" s="7">
        <f>IF(O1001&gt;0,RANK(O1001,(N1001:P1001,Q1001:AE1001)),0)</f>
        <v>2</v>
      </c>
      <c r="F1001" s="7">
        <f t="shared" si="327"/>
        <v>0</v>
      </c>
      <c r="G1001" s="1">
        <f t="shared" si="334"/>
        <v>151</v>
      </c>
      <c r="H1001" s="2">
        <f t="shared" si="335"/>
        <v>0.27454545454545454</v>
      </c>
      <c r="I1001" s="8"/>
      <c r="J1001" s="2">
        <f t="shared" si="328"/>
        <v>0.63636363636363635</v>
      </c>
      <c r="K1001" s="2">
        <f t="shared" si="329"/>
        <v>0.36181818181818182</v>
      </c>
      <c r="L1001" s="2">
        <f t="shared" si="330"/>
        <v>0</v>
      </c>
      <c r="M1001" s="2">
        <f t="shared" si="331"/>
        <v>1.8181818181818299E-3</v>
      </c>
      <c r="N1001" s="55">
        <v>350</v>
      </c>
      <c r="O1001" s="55">
        <v>199</v>
      </c>
      <c r="X1001" s="55">
        <v>1</v>
      </c>
      <c r="Y1001" s="55"/>
      <c r="Z1001" s="55"/>
      <c r="AA1001" s="55"/>
      <c r="AB1001" s="55"/>
      <c r="AG1001" t="str">
        <f t="shared" si="333"/>
        <v>Jackson</v>
      </c>
      <c r="AH1001" t="s">
        <v>203</v>
      </c>
      <c r="AI1001">
        <v>1</v>
      </c>
      <c r="AK1001">
        <v>2</v>
      </c>
      <c r="AL1001" s="95">
        <v>33</v>
      </c>
      <c r="AM1001" s="97">
        <v>3</v>
      </c>
      <c r="AN1001" s="97">
        <v>55</v>
      </c>
      <c r="AO1001" s="100">
        <v>38260</v>
      </c>
      <c r="AP1001" s="100">
        <f t="shared" si="336"/>
        <v>33003</v>
      </c>
      <c r="AQ1001" t="s">
        <v>298</v>
      </c>
      <c r="AR1001">
        <f t="shared" si="332"/>
        <v>3338260</v>
      </c>
      <c r="AX1001" s="124"/>
    </row>
    <row r="1002" spans="1:50" ht="13" hidden="1" customHeight="1" outlineLevel="1">
      <c r="A1002" t="s">
        <v>155</v>
      </c>
      <c r="B1002" s="9" t="s">
        <v>184</v>
      </c>
      <c r="C1002" s="1">
        <f t="shared" si="326"/>
        <v>1926</v>
      </c>
      <c r="D1002" s="7">
        <f>IF(N1002&gt;0, RANK(N1002,(N1002:P1002,Q1002:AE1002)),0)</f>
        <v>1</v>
      </c>
      <c r="E1002" s="7">
        <f>IF(O1002&gt;0,RANK(O1002,(N1002:P1002,Q1002:AE1002)),0)</f>
        <v>2</v>
      </c>
      <c r="F1002" s="7">
        <f t="shared" si="327"/>
        <v>0</v>
      </c>
      <c r="G1002" s="1">
        <f t="shared" si="334"/>
        <v>189</v>
      </c>
      <c r="H1002" s="2">
        <f t="shared" si="335"/>
        <v>9.8130841121495324E-2</v>
      </c>
      <c r="I1002" s="8"/>
      <c r="J1002" s="2">
        <f t="shared" si="328"/>
        <v>0.54724818276220144</v>
      </c>
      <c r="K1002" s="2">
        <f t="shared" si="329"/>
        <v>0.4491173416407061</v>
      </c>
      <c r="L1002" s="2">
        <f t="shared" si="330"/>
        <v>0</v>
      </c>
      <c r="M1002" s="2">
        <f t="shared" si="331"/>
        <v>3.6344755970924569E-3</v>
      </c>
      <c r="N1002" s="55">
        <v>1054</v>
      </c>
      <c r="O1002" s="55">
        <v>865</v>
      </c>
      <c r="X1002" s="55">
        <v>7</v>
      </c>
      <c r="Y1002" s="55"/>
      <c r="Z1002" s="55"/>
      <c r="AA1002" s="55"/>
      <c r="AB1002" s="55"/>
      <c r="AG1002" t="str">
        <f t="shared" si="333"/>
        <v>Jaffrey</v>
      </c>
      <c r="AH1002" t="s">
        <v>1720</v>
      </c>
      <c r="AI1002">
        <v>2</v>
      </c>
      <c r="AK1002">
        <v>2</v>
      </c>
      <c r="AL1002" s="95">
        <v>33</v>
      </c>
      <c r="AM1002" s="97">
        <v>5</v>
      </c>
      <c r="AN1002" s="97">
        <v>40</v>
      </c>
      <c r="AO1002" s="100">
        <v>38500</v>
      </c>
      <c r="AP1002" s="100">
        <f t="shared" si="336"/>
        <v>33005</v>
      </c>
      <c r="AQ1002" t="s">
        <v>298</v>
      </c>
      <c r="AR1002">
        <f t="shared" si="332"/>
        <v>3338500</v>
      </c>
      <c r="AX1002" s="124"/>
    </row>
    <row r="1003" spans="1:50" ht="13" hidden="1" customHeight="1" outlineLevel="1">
      <c r="A1003" s="9" t="s">
        <v>1268</v>
      </c>
      <c r="B1003" s="9" t="s">
        <v>184</v>
      </c>
      <c r="C1003" s="1">
        <f t="shared" si="326"/>
        <v>425</v>
      </c>
      <c r="D1003" s="7">
        <f>IF(N1003&gt;0, RANK(N1003,(N1003:P1003,Q1003:AE1003)),0)</f>
        <v>1</v>
      </c>
      <c r="E1003" s="7">
        <f>IF(O1003&gt;0,RANK(O1003,(N1003:P1003,Q1003:AE1003)),0)</f>
        <v>2</v>
      </c>
      <c r="F1003" s="7">
        <f t="shared" si="327"/>
        <v>0</v>
      </c>
      <c r="G1003" s="1">
        <f t="shared" si="334"/>
        <v>31</v>
      </c>
      <c r="H1003" s="2">
        <f t="shared" si="335"/>
        <v>7.2941176470588232E-2</v>
      </c>
      <c r="I1003" s="8"/>
      <c r="J1003" s="2">
        <f t="shared" si="328"/>
        <v>0.53647058823529414</v>
      </c>
      <c r="K1003" s="2">
        <f t="shared" si="329"/>
        <v>0.46352941176470586</v>
      </c>
      <c r="L1003" s="2">
        <f t="shared" si="330"/>
        <v>0</v>
      </c>
      <c r="M1003" s="2">
        <f t="shared" si="331"/>
        <v>0</v>
      </c>
      <c r="N1003" s="55">
        <v>228</v>
      </c>
      <c r="O1003" s="55">
        <v>197</v>
      </c>
      <c r="X1003" s="55">
        <v>0</v>
      </c>
      <c r="Y1003" s="55"/>
      <c r="Z1003" s="55"/>
      <c r="AA1003" s="55"/>
      <c r="AB1003" s="55"/>
      <c r="AG1003" t="str">
        <f t="shared" si="333"/>
        <v>Jefferson</v>
      </c>
      <c r="AH1003" t="s">
        <v>880</v>
      </c>
      <c r="AI1003">
        <v>2</v>
      </c>
      <c r="AK1003">
        <v>2</v>
      </c>
      <c r="AL1003" s="95">
        <v>33</v>
      </c>
      <c r="AM1003" s="97">
        <v>7</v>
      </c>
      <c r="AN1003" s="97">
        <v>110</v>
      </c>
      <c r="AO1003" s="100">
        <v>38820</v>
      </c>
      <c r="AP1003" s="100">
        <f t="shared" si="336"/>
        <v>33007</v>
      </c>
      <c r="AQ1003" t="s">
        <v>298</v>
      </c>
      <c r="AR1003">
        <f t="shared" si="332"/>
        <v>3338820</v>
      </c>
      <c r="AX1003" s="124"/>
    </row>
    <row r="1004" spans="1:50" ht="13" hidden="1" customHeight="1" outlineLevel="1">
      <c r="A1004" t="s">
        <v>560</v>
      </c>
      <c r="B1004" s="9" t="s">
        <v>184</v>
      </c>
      <c r="C1004" s="1">
        <f t="shared" si="326"/>
        <v>7645</v>
      </c>
      <c r="D1004" s="7">
        <f>IF(N1004&gt;0, RANK(N1004,(N1004:P1004,Q1004:AE1004)),0)</f>
        <v>1</v>
      </c>
      <c r="E1004" s="7">
        <f>IF(O1004&gt;0,RANK(O1004,(N1004:P1004,Q1004:AE1004)),0)</f>
        <v>2</v>
      </c>
      <c r="F1004" s="7">
        <f t="shared" si="327"/>
        <v>0</v>
      </c>
      <c r="G1004" s="1">
        <f t="shared" si="334"/>
        <v>2883</v>
      </c>
      <c r="H1004" s="2">
        <f t="shared" si="335"/>
        <v>0.37710922171353828</v>
      </c>
      <c r="I1004" s="8"/>
      <c r="J1004" s="2">
        <f t="shared" si="328"/>
        <v>0.68567691301504252</v>
      </c>
      <c r="K1004" s="2">
        <f t="shared" si="329"/>
        <v>0.30856769130150424</v>
      </c>
      <c r="L1004" s="2">
        <f t="shared" si="330"/>
        <v>0</v>
      </c>
      <c r="M1004" s="2">
        <f t="shared" si="331"/>
        <v>5.7553956834532349E-3</v>
      </c>
      <c r="N1004" s="55">
        <v>5242</v>
      </c>
      <c r="O1004" s="55">
        <v>2359</v>
      </c>
      <c r="X1004" s="55">
        <v>44</v>
      </c>
      <c r="Y1004" s="55"/>
      <c r="Z1004" s="55"/>
      <c r="AA1004" s="55"/>
      <c r="AB1004" s="55"/>
      <c r="AG1004" t="str">
        <f t="shared" si="333"/>
        <v>Keene</v>
      </c>
      <c r="AH1004" t="s">
        <v>1720</v>
      </c>
      <c r="AI1004">
        <v>2</v>
      </c>
      <c r="AK1004">
        <v>2</v>
      </c>
      <c r="AL1004" s="95">
        <v>33</v>
      </c>
      <c r="AM1004" s="97">
        <v>5</v>
      </c>
      <c r="AN1004" s="97">
        <v>45</v>
      </c>
      <c r="AO1004" s="100">
        <v>39300</v>
      </c>
      <c r="AP1004" s="100">
        <f t="shared" si="336"/>
        <v>33005</v>
      </c>
      <c r="AQ1004" t="s">
        <v>1943</v>
      </c>
      <c r="AR1004">
        <f t="shared" si="332"/>
        <v>3339300</v>
      </c>
      <c r="AX1004" s="124"/>
    </row>
    <row r="1005" spans="1:50" ht="13" hidden="1" customHeight="1" outlineLevel="1">
      <c r="A1005" t="s">
        <v>2126</v>
      </c>
      <c r="B1005" s="9" t="s">
        <v>184</v>
      </c>
      <c r="C1005" s="1">
        <f t="shared" si="326"/>
        <v>1031</v>
      </c>
      <c r="D1005" s="7">
        <f>IF(N1005&gt;0, RANK(N1005,(N1005:P1005,Q1005:AE1005)),0)</f>
        <v>2</v>
      </c>
      <c r="E1005" s="7">
        <f>IF(O1005&gt;0,RANK(O1005,(N1005:P1005,Q1005:AE1005)),0)</f>
        <v>1</v>
      </c>
      <c r="F1005" s="7">
        <f t="shared" si="327"/>
        <v>0</v>
      </c>
      <c r="G1005" s="1">
        <f t="shared" si="334"/>
        <v>108</v>
      </c>
      <c r="H1005" s="2">
        <f t="shared" si="335"/>
        <v>0.10475266731328807</v>
      </c>
      <c r="I1005" s="8"/>
      <c r="J1005" s="2">
        <f t="shared" si="328"/>
        <v>0.44713870029097963</v>
      </c>
      <c r="K1005" s="2">
        <f t="shared" si="329"/>
        <v>0.55189136760426771</v>
      </c>
      <c r="L1005" s="2">
        <f t="shared" si="330"/>
        <v>0</v>
      </c>
      <c r="M1005" s="2">
        <f t="shared" si="331"/>
        <v>9.6993210475260216E-4</v>
      </c>
      <c r="N1005" s="55">
        <v>461</v>
      </c>
      <c r="O1005" s="55">
        <v>569</v>
      </c>
      <c r="X1005" s="55">
        <v>1</v>
      </c>
      <c r="Y1005" s="55"/>
      <c r="Z1005" s="55"/>
      <c r="AA1005" s="55"/>
      <c r="AB1005" s="55"/>
      <c r="AG1005" t="str">
        <f t="shared" si="333"/>
        <v>Kensington</v>
      </c>
      <c r="AH1005" t="s">
        <v>269</v>
      </c>
      <c r="AI1005">
        <v>1</v>
      </c>
      <c r="AK1005">
        <v>2</v>
      </c>
      <c r="AL1005" s="95">
        <v>33</v>
      </c>
      <c r="AM1005" s="97">
        <v>15</v>
      </c>
      <c r="AN1005" s="97">
        <v>85</v>
      </c>
      <c r="AO1005" s="100">
        <v>39780</v>
      </c>
      <c r="AP1005" s="100">
        <f t="shared" si="336"/>
        <v>33015</v>
      </c>
      <c r="AQ1005" t="s">
        <v>298</v>
      </c>
      <c r="AR1005">
        <f t="shared" si="332"/>
        <v>3339780</v>
      </c>
      <c r="AX1005" s="124"/>
    </row>
    <row r="1006" spans="1:50" ht="13" hidden="1" customHeight="1" outlineLevel="1">
      <c r="A1006" t="s">
        <v>480</v>
      </c>
      <c r="B1006" s="9" t="s">
        <v>184</v>
      </c>
      <c r="C1006" s="1">
        <f t="shared" si="326"/>
        <v>2367</v>
      </c>
      <c r="D1006" s="7">
        <f>IF(N1006&gt;0, RANK(N1006,(N1006:P1006,Q1006:AE1006)),0)</f>
        <v>2</v>
      </c>
      <c r="E1006" s="7">
        <f>IF(O1006&gt;0,RANK(O1006,(N1006:P1006,Q1006:AE1006)),0)</f>
        <v>1</v>
      </c>
      <c r="F1006" s="7">
        <f t="shared" si="327"/>
        <v>0</v>
      </c>
      <c r="G1006" s="1">
        <f t="shared" si="334"/>
        <v>435</v>
      </c>
      <c r="H1006" s="2">
        <f t="shared" si="335"/>
        <v>0.18377693282636248</v>
      </c>
      <c r="I1006" s="8"/>
      <c r="J1006" s="2">
        <f t="shared" si="328"/>
        <v>0.4064216307562315</v>
      </c>
      <c r="K1006" s="2">
        <f t="shared" si="329"/>
        <v>0.59019856358259404</v>
      </c>
      <c r="L1006" s="2">
        <f t="shared" si="330"/>
        <v>0</v>
      </c>
      <c r="M1006" s="2">
        <f t="shared" si="331"/>
        <v>3.379805661174462E-3</v>
      </c>
      <c r="N1006" s="55">
        <v>962</v>
      </c>
      <c r="O1006" s="55">
        <v>1397</v>
      </c>
      <c r="X1006" s="55">
        <v>8</v>
      </c>
      <c r="Y1006" s="55"/>
      <c r="Z1006" s="55"/>
      <c r="AA1006" s="55"/>
      <c r="AB1006" s="55"/>
      <c r="AG1006" t="str">
        <f t="shared" si="333"/>
        <v>Kingston</v>
      </c>
      <c r="AH1006" t="s">
        <v>269</v>
      </c>
      <c r="AI1006">
        <v>1</v>
      </c>
      <c r="AK1006">
        <v>2</v>
      </c>
      <c r="AL1006" s="95">
        <v>33</v>
      </c>
      <c r="AM1006" s="97">
        <v>15</v>
      </c>
      <c r="AN1006" s="97">
        <v>90</v>
      </c>
      <c r="AO1006" s="100">
        <v>40100</v>
      </c>
      <c r="AP1006" s="100">
        <f t="shared" si="336"/>
        <v>33015</v>
      </c>
      <c r="AQ1006" t="s">
        <v>298</v>
      </c>
      <c r="AR1006">
        <f t="shared" si="332"/>
        <v>3340100</v>
      </c>
      <c r="AX1006" s="124"/>
    </row>
    <row r="1007" spans="1:50" ht="13" hidden="1" customHeight="1" outlineLevel="1">
      <c r="A1007" t="s">
        <v>390</v>
      </c>
      <c r="B1007" s="9" t="s">
        <v>184</v>
      </c>
      <c r="C1007" s="1">
        <f t="shared" si="326"/>
        <v>5402</v>
      </c>
      <c r="D1007" s="7">
        <f>IF(N1007&gt;0, RANK(N1007,(N1007:P1007,Q1007:AE1007)),0)</f>
        <v>2</v>
      </c>
      <c r="E1007" s="7">
        <f>IF(O1007&gt;0,RANK(O1007,(N1007:P1007,Q1007:AE1007)),0)</f>
        <v>1</v>
      </c>
      <c r="F1007" s="7">
        <f t="shared" si="327"/>
        <v>0</v>
      </c>
      <c r="G1007" s="1">
        <f t="shared" si="334"/>
        <v>170</v>
      </c>
      <c r="H1007" s="2">
        <f t="shared" si="335"/>
        <v>3.1469825990373936E-2</v>
      </c>
      <c r="I1007" s="8"/>
      <c r="J1007" s="2">
        <f t="shared" si="328"/>
        <v>0.48296927064050349</v>
      </c>
      <c r="K1007" s="2">
        <f t="shared" si="329"/>
        <v>0.5144390966308775</v>
      </c>
      <c r="L1007" s="2">
        <f t="shared" si="330"/>
        <v>0</v>
      </c>
      <c r="M1007" s="2">
        <f t="shared" si="331"/>
        <v>2.5916327286189533E-3</v>
      </c>
      <c r="N1007" s="55">
        <v>2609</v>
      </c>
      <c r="O1007" s="55">
        <v>2779</v>
      </c>
      <c r="X1007" s="55">
        <v>14</v>
      </c>
      <c r="Y1007" s="55"/>
      <c r="Z1007" s="55"/>
      <c r="AA1007" s="55"/>
      <c r="AB1007" s="55"/>
      <c r="AG1007" t="str">
        <f t="shared" si="333"/>
        <v>Laconia</v>
      </c>
      <c r="AH1007" t="s">
        <v>44</v>
      </c>
      <c r="AI1007">
        <v>1</v>
      </c>
      <c r="AK1007">
        <v>2</v>
      </c>
      <c r="AL1007" s="95">
        <v>33</v>
      </c>
      <c r="AM1007" s="97">
        <v>1</v>
      </c>
      <c r="AN1007" s="97">
        <v>35</v>
      </c>
      <c r="AO1007" s="100">
        <v>40180</v>
      </c>
      <c r="AP1007" s="100">
        <f t="shared" si="336"/>
        <v>33001</v>
      </c>
      <c r="AQ1007" t="s">
        <v>1943</v>
      </c>
      <c r="AR1007">
        <f t="shared" si="332"/>
        <v>3340180</v>
      </c>
      <c r="AX1007" s="124"/>
    </row>
    <row r="1008" spans="1:50" ht="13" hidden="1" customHeight="1" outlineLevel="1">
      <c r="A1008" t="s">
        <v>2121</v>
      </c>
      <c r="B1008" s="9" t="s">
        <v>184</v>
      </c>
      <c r="C1008" s="1">
        <f t="shared" si="326"/>
        <v>1111</v>
      </c>
      <c r="D1008" s="7">
        <f>IF(N1008&gt;0, RANK(N1008,(N1008:P1008,Q1008:AE1008)),0)</f>
        <v>1</v>
      </c>
      <c r="E1008" s="7">
        <f>IF(O1008&gt;0,RANK(O1008,(N1008:P1008,Q1008:AE1008)),0)</f>
        <v>2</v>
      </c>
      <c r="F1008" s="7">
        <f t="shared" si="327"/>
        <v>0</v>
      </c>
      <c r="G1008" s="1">
        <f t="shared" si="334"/>
        <v>107</v>
      </c>
      <c r="H1008" s="2">
        <f t="shared" si="335"/>
        <v>9.6309630963096304E-2</v>
      </c>
      <c r="I1008" s="8"/>
      <c r="J1008" s="2">
        <f t="shared" si="328"/>
        <v>0.54545454545454541</v>
      </c>
      <c r="K1008" s="2">
        <f t="shared" si="329"/>
        <v>0.44914491449144917</v>
      </c>
      <c r="L1008" s="2">
        <f t="shared" si="330"/>
        <v>0</v>
      </c>
      <c r="M1008" s="2">
        <f t="shared" si="331"/>
        <v>5.4005400540054205E-3</v>
      </c>
      <c r="N1008" s="55">
        <v>606</v>
      </c>
      <c r="O1008" s="55">
        <v>499</v>
      </c>
      <c r="X1008" s="55">
        <v>6</v>
      </c>
      <c r="Y1008" s="55"/>
      <c r="Z1008" s="55"/>
      <c r="AA1008" s="55"/>
      <c r="AB1008" s="55"/>
      <c r="AG1008" t="str">
        <f t="shared" si="333"/>
        <v>Lancaster</v>
      </c>
      <c r="AH1008" t="s">
        <v>880</v>
      </c>
      <c r="AI1008">
        <v>2</v>
      </c>
      <c r="AK1008">
        <v>2</v>
      </c>
      <c r="AL1008" s="95">
        <v>33</v>
      </c>
      <c r="AM1008" s="97">
        <v>7</v>
      </c>
      <c r="AN1008" s="97">
        <v>120</v>
      </c>
      <c r="AO1008" s="100">
        <v>40420</v>
      </c>
      <c r="AP1008" s="100">
        <f t="shared" si="336"/>
        <v>33007</v>
      </c>
      <c r="AQ1008" t="s">
        <v>298</v>
      </c>
      <c r="AR1008">
        <f t="shared" si="332"/>
        <v>3340420</v>
      </c>
      <c r="AX1008" s="124"/>
    </row>
    <row r="1009" spans="1:50" ht="13" hidden="1" customHeight="1" outlineLevel="1">
      <c r="A1009" t="s">
        <v>1498</v>
      </c>
      <c r="B1009" s="9" t="s">
        <v>184</v>
      </c>
      <c r="C1009" s="1">
        <f t="shared" si="326"/>
        <v>178</v>
      </c>
      <c r="D1009" s="7">
        <f>IF(N1009&gt;0, RANK(N1009,(N1009:P1009,Q1009:AE1009)),0)</f>
        <v>1</v>
      </c>
      <c r="E1009" s="7">
        <f>IF(O1009&gt;0,RANK(O1009,(N1009:P1009,Q1009:AE1009)),0)</f>
        <v>2</v>
      </c>
      <c r="F1009" s="7">
        <f t="shared" si="327"/>
        <v>0</v>
      </c>
      <c r="G1009" s="1">
        <f t="shared" si="334"/>
        <v>10</v>
      </c>
      <c r="H1009" s="2">
        <f t="shared" si="335"/>
        <v>5.6179775280898875E-2</v>
      </c>
      <c r="I1009" s="8"/>
      <c r="J1009" s="2">
        <f t="shared" si="328"/>
        <v>0.5280898876404494</v>
      </c>
      <c r="K1009" s="2">
        <f t="shared" si="329"/>
        <v>0.47191011235955055</v>
      </c>
      <c r="L1009" s="2">
        <f t="shared" si="330"/>
        <v>0</v>
      </c>
      <c r="M1009" s="2">
        <f t="shared" si="331"/>
        <v>5.5511151231257827E-17</v>
      </c>
      <c r="N1009" s="55">
        <v>94</v>
      </c>
      <c r="O1009" s="55">
        <v>84</v>
      </c>
      <c r="X1009" s="55">
        <v>0</v>
      </c>
      <c r="Y1009" s="55"/>
      <c r="Z1009" s="55"/>
      <c r="AA1009" s="55"/>
      <c r="AB1009" s="55"/>
      <c r="AG1009" t="str">
        <f t="shared" si="333"/>
        <v>Landaff</v>
      </c>
      <c r="AH1009" t="s">
        <v>2549</v>
      </c>
      <c r="AI1009">
        <v>2</v>
      </c>
      <c r="AK1009">
        <v>2</v>
      </c>
      <c r="AL1009" s="95">
        <v>33</v>
      </c>
      <c r="AM1009" s="97">
        <v>9</v>
      </c>
      <c r="AN1009" s="97">
        <v>105</v>
      </c>
      <c r="AO1009" s="100">
        <v>40660</v>
      </c>
      <c r="AP1009" s="100">
        <f t="shared" si="336"/>
        <v>33009</v>
      </c>
      <c r="AQ1009" t="s">
        <v>298</v>
      </c>
      <c r="AR1009">
        <f t="shared" si="332"/>
        <v>3340660</v>
      </c>
      <c r="AX1009" s="124"/>
    </row>
    <row r="1010" spans="1:50" ht="13" hidden="1" customHeight="1" outlineLevel="1">
      <c r="A1010" t="s">
        <v>1689</v>
      </c>
      <c r="B1010" s="9" t="s">
        <v>184</v>
      </c>
      <c r="C1010" s="1">
        <f t="shared" si="326"/>
        <v>279</v>
      </c>
      <c r="D1010" s="7">
        <f>IF(N1010&gt;0, RANK(N1010,(N1010:P1010,Q1010:AE1010)),0)</f>
        <v>1</v>
      </c>
      <c r="E1010" s="7">
        <f>IF(O1010&gt;0,RANK(O1010,(N1010:P1010,Q1010:AE1010)),0)</f>
        <v>2</v>
      </c>
      <c r="F1010" s="7">
        <f t="shared" si="327"/>
        <v>0</v>
      </c>
      <c r="G1010" s="1">
        <f t="shared" si="334"/>
        <v>57</v>
      </c>
      <c r="H1010" s="2">
        <f t="shared" si="335"/>
        <v>0.20430107526881722</v>
      </c>
      <c r="I1010" s="8"/>
      <c r="J1010" s="2">
        <f t="shared" si="328"/>
        <v>0.60215053763440862</v>
      </c>
      <c r="K1010" s="2">
        <f t="shared" si="329"/>
        <v>0.39784946236559138</v>
      </c>
      <c r="L1010" s="2">
        <f t="shared" si="330"/>
        <v>0</v>
      </c>
      <c r="M1010" s="2">
        <f t="shared" si="331"/>
        <v>0</v>
      </c>
      <c r="N1010" s="55">
        <v>168</v>
      </c>
      <c r="O1010" s="55">
        <v>111</v>
      </c>
      <c r="X1010" s="55">
        <v>0</v>
      </c>
      <c r="Y1010" s="55"/>
      <c r="Z1010" s="55"/>
      <c r="AA1010" s="55"/>
      <c r="AB1010" s="55"/>
      <c r="AG1010" t="str">
        <f t="shared" si="333"/>
        <v>Langdon</v>
      </c>
      <c r="AH1010" t="s">
        <v>267</v>
      </c>
      <c r="AI1010">
        <v>2</v>
      </c>
      <c r="AK1010">
        <v>2</v>
      </c>
      <c r="AL1010" s="95">
        <v>33</v>
      </c>
      <c r="AM1010" s="97">
        <v>19</v>
      </c>
      <c r="AN1010" s="97">
        <v>40</v>
      </c>
      <c r="AO1010" s="100">
        <v>40900</v>
      </c>
      <c r="AP1010" s="100">
        <f t="shared" si="336"/>
        <v>33019</v>
      </c>
      <c r="AQ1010" t="s">
        <v>298</v>
      </c>
      <c r="AR1010">
        <f t="shared" si="332"/>
        <v>3340900</v>
      </c>
      <c r="AX1010" s="124"/>
    </row>
    <row r="1011" spans="1:50" ht="13" hidden="1" customHeight="1" outlineLevel="1">
      <c r="A1011" t="s">
        <v>762</v>
      </c>
      <c r="B1011" s="9" t="s">
        <v>184</v>
      </c>
      <c r="C1011" s="1">
        <f t="shared" si="326"/>
        <v>4726</v>
      </c>
      <c r="D1011" s="7">
        <f>IF(N1011&gt;0, RANK(N1011,(N1011:P1011,Q1011:AE1011)),0)</f>
        <v>1</v>
      </c>
      <c r="E1011" s="7">
        <f>IF(O1011&gt;0,RANK(O1011,(N1011:P1011,Q1011:AE1011)),0)</f>
        <v>2</v>
      </c>
      <c r="F1011" s="7">
        <f t="shared" si="327"/>
        <v>0</v>
      </c>
      <c r="G1011" s="1">
        <f t="shared" si="334"/>
        <v>1949</v>
      </c>
      <c r="H1011" s="2">
        <f t="shared" si="335"/>
        <v>0.41239949217096911</v>
      </c>
      <c r="I1011" s="8"/>
      <c r="J1011" s="2">
        <f t="shared" si="328"/>
        <v>0.70461278036394415</v>
      </c>
      <c r="K1011" s="2">
        <f t="shared" si="329"/>
        <v>0.29221328819297504</v>
      </c>
      <c r="L1011" s="2">
        <f t="shared" si="330"/>
        <v>0</v>
      </c>
      <c r="M1011" s="2">
        <f t="shared" si="331"/>
        <v>3.173931443080813E-3</v>
      </c>
      <c r="N1011" s="55">
        <v>3330</v>
      </c>
      <c r="O1011" s="55">
        <v>1381</v>
      </c>
      <c r="X1011" s="55">
        <v>15</v>
      </c>
      <c r="Y1011" s="55"/>
      <c r="Z1011" s="55"/>
      <c r="AA1011" s="55"/>
      <c r="AB1011" s="55"/>
      <c r="AG1011" t="str">
        <f t="shared" si="333"/>
        <v>Lebanon</v>
      </c>
      <c r="AH1011" t="s">
        <v>2549</v>
      </c>
      <c r="AI1011">
        <v>2</v>
      </c>
      <c r="AK1011">
        <v>2</v>
      </c>
      <c r="AL1011" s="95">
        <v>33</v>
      </c>
      <c r="AM1011" s="97">
        <v>9</v>
      </c>
      <c r="AN1011" s="97">
        <v>110</v>
      </c>
      <c r="AO1011" s="100">
        <v>41300</v>
      </c>
      <c r="AP1011" s="100">
        <f t="shared" si="336"/>
        <v>33009</v>
      </c>
      <c r="AQ1011" t="s">
        <v>1943</v>
      </c>
      <c r="AR1011">
        <f t="shared" si="332"/>
        <v>3341300</v>
      </c>
      <c r="AX1011" s="124"/>
    </row>
    <row r="1012" spans="1:50" ht="13" hidden="1" customHeight="1" outlineLevel="1">
      <c r="A1012" t="s">
        <v>1579</v>
      </c>
      <c r="B1012" s="9" t="s">
        <v>184</v>
      </c>
      <c r="C1012" s="1">
        <f t="shared" si="326"/>
        <v>1904</v>
      </c>
      <c r="D1012" s="7">
        <f>IF(N1012&gt;0, RANK(N1012,(N1012:P1012,Q1012:AE1012)),0)</f>
        <v>1</v>
      </c>
      <c r="E1012" s="7">
        <f>IF(O1012&gt;0,RANK(O1012,(N1012:P1012,Q1012:AE1012)),0)</f>
        <v>2</v>
      </c>
      <c r="F1012" s="7">
        <f t="shared" si="327"/>
        <v>0</v>
      </c>
      <c r="G1012" s="1">
        <f t="shared" si="334"/>
        <v>466</v>
      </c>
      <c r="H1012" s="2">
        <f t="shared" si="335"/>
        <v>0.24474789915966386</v>
      </c>
      <c r="I1012" s="8"/>
      <c r="J1012" s="2">
        <f t="shared" si="328"/>
        <v>0.62184873949579833</v>
      </c>
      <c r="K1012" s="2">
        <f t="shared" si="329"/>
        <v>0.37710084033613445</v>
      </c>
      <c r="L1012" s="2">
        <f t="shared" si="330"/>
        <v>0</v>
      </c>
      <c r="M1012" s="2">
        <f t="shared" si="331"/>
        <v>1.0504201680672232E-3</v>
      </c>
      <c r="N1012" s="55">
        <v>1184</v>
      </c>
      <c r="O1012" s="55">
        <v>718</v>
      </c>
      <c r="X1012" s="55">
        <v>2</v>
      </c>
      <c r="Y1012" s="55"/>
      <c r="Z1012" s="55"/>
      <c r="AA1012" s="55"/>
      <c r="AB1012" s="55"/>
      <c r="AG1012" t="str">
        <f t="shared" si="333"/>
        <v>Lee</v>
      </c>
      <c r="AH1012" t="s">
        <v>733</v>
      </c>
      <c r="AI1012">
        <v>1</v>
      </c>
      <c r="AK1012">
        <v>2</v>
      </c>
      <c r="AL1012" s="95">
        <v>33</v>
      </c>
      <c r="AM1012" s="97">
        <v>17</v>
      </c>
      <c r="AN1012" s="97">
        <v>25</v>
      </c>
      <c r="AO1012" s="100">
        <v>41460</v>
      </c>
      <c r="AP1012" s="100">
        <f t="shared" si="336"/>
        <v>33017</v>
      </c>
      <c r="AQ1012" t="s">
        <v>298</v>
      </c>
      <c r="AR1012">
        <f t="shared" si="332"/>
        <v>3341460</v>
      </c>
      <c r="AX1012" s="124"/>
    </row>
    <row r="1013" spans="1:50" ht="13" hidden="1" customHeight="1" outlineLevel="1">
      <c r="A1013" t="s">
        <v>1690</v>
      </c>
      <c r="B1013" s="9" t="s">
        <v>184</v>
      </c>
      <c r="C1013" s="1">
        <f t="shared" si="326"/>
        <v>426</v>
      </c>
      <c r="D1013" s="7">
        <f>IF(N1013&gt;0, RANK(N1013,(N1013:P1013,Q1013:AE1013)),0)</f>
        <v>1</v>
      </c>
      <c r="E1013" s="7">
        <f>IF(O1013&gt;0,RANK(O1013,(N1013:P1013,Q1013:AE1013)),0)</f>
        <v>2</v>
      </c>
      <c r="F1013" s="7">
        <f t="shared" si="327"/>
        <v>0</v>
      </c>
      <c r="G1013" s="1">
        <f t="shared" si="334"/>
        <v>2</v>
      </c>
      <c r="H1013" s="2">
        <f t="shared" si="335"/>
        <v>4.6948356807511738E-3</v>
      </c>
      <c r="I1013" s="8"/>
      <c r="J1013" s="2">
        <f t="shared" si="328"/>
        <v>0.50234741784037562</v>
      </c>
      <c r="K1013" s="2">
        <f t="shared" si="329"/>
        <v>0.49765258215962443</v>
      </c>
      <c r="L1013" s="2">
        <f t="shared" si="330"/>
        <v>0</v>
      </c>
      <c r="M1013" s="2">
        <f t="shared" si="331"/>
        <v>-5.5511151231257827E-17</v>
      </c>
      <c r="N1013" s="55">
        <v>214</v>
      </c>
      <c r="O1013" s="55">
        <v>212</v>
      </c>
      <c r="X1013" s="55">
        <v>0</v>
      </c>
      <c r="Y1013" s="55"/>
      <c r="Z1013" s="55"/>
      <c r="AA1013" s="55"/>
      <c r="AB1013" s="55"/>
      <c r="AG1013" t="str">
        <f t="shared" si="333"/>
        <v>Lempster</v>
      </c>
      <c r="AH1013" t="s">
        <v>267</v>
      </c>
      <c r="AI1013">
        <v>2</v>
      </c>
      <c r="AK1013">
        <v>2</v>
      </c>
      <c r="AL1013" s="95">
        <v>33</v>
      </c>
      <c r="AM1013" s="97">
        <v>19</v>
      </c>
      <c r="AN1013" s="97">
        <v>45</v>
      </c>
      <c r="AO1013" s="100">
        <v>41700</v>
      </c>
      <c r="AP1013" s="100">
        <f t="shared" si="336"/>
        <v>33019</v>
      </c>
      <c r="AQ1013" t="s">
        <v>298</v>
      </c>
      <c r="AR1013">
        <f t="shared" si="332"/>
        <v>3341700</v>
      </c>
      <c r="AX1013" s="124"/>
    </row>
    <row r="1014" spans="1:50" ht="13" hidden="1" customHeight="1" outlineLevel="1">
      <c r="A1014" s="9" t="s">
        <v>181</v>
      </c>
      <c r="B1014" s="9" t="s">
        <v>184</v>
      </c>
      <c r="C1014" s="1">
        <f t="shared" si="326"/>
        <v>518</v>
      </c>
      <c r="D1014" s="7">
        <f>IF(N1014&gt;0, RANK(N1014,(N1014:P1014,Q1014:AE1014)),0)</f>
        <v>1</v>
      </c>
      <c r="E1014" s="7">
        <f>IF(O1014&gt;0,RANK(O1014,(N1014:P1014,Q1014:AE1014)),0)</f>
        <v>2</v>
      </c>
      <c r="F1014" s="7">
        <f t="shared" si="327"/>
        <v>0</v>
      </c>
      <c r="G1014" s="1">
        <f t="shared" si="334"/>
        <v>22</v>
      </c>
      <c r="H1014" s="2">
        <f t="shared" si="335"/>
        <v>4.2471042471042469E-2</v>
      </c>
      <c r="I1014" s="8"/>
      <c r="J1014" s="2">
        <f t="shared" si="328"/>
        <v>0.51737451737451734</v>
      </c>
      <c r="K1014" s="2">
        <f t="shared" si="329"/>
        <v>0.4749034749034749</v>
      </c>
      <c r="L1014" s="2">
        <f t="shared" si="330"/>
        <v>0</v>
      </c>
      <c r="M1014" s="2">
        <f t="shared" si="331"/>
        <v>7.7220077220077621E-3</v>
      </c>
      <c r="N1014" s="55">
        <v>268</v>
      </c>
      <c r="O1014" s="55">
        <v>246</v>
      </c>
      <c r="X1014" s="55">
        <v>4</v>
      </c>
      <c r="Y1014" s="55"/>
      <c r="Z1014" s="55"/>
      <c r="AA1014" s="55"/>
      <c r="AB1014" s="55"/>
      <c r="AG1014" t="str">
        <f t="shared" si="333"/>
        <v>Lincoln</v>
      </c>
      <c r="AH1014" t="s">
        <v>2549</v>
      </c>
      <c r="AI1014">
        <v>2</v>
      </c>
      <c r="AK1014">
        <v>2</v>
      </c>
      <c r="AL1014" s="95">
        <v>33</v>
      </c>
      <c r="AM1014" s="97">
        <v>9</v>
      </c>
      <c r="AN1014" s="97">
        <v>115</v>
      </c>
      <c r="AO1014" s="100">
        <v>41860</v>
      </c>
      <c r="AP1014" s="100">
        <f t="shared" si="336"/>
        <v>33009</v>
      </c>
      <c r="AQ1014" t="s">
        <v>298</v>
      </c>
      <c r="AR1014">
        <f t="shared" si="332"/>
        <v>3341860</v>
      </c>
      <c r="AX1014" s="124"/>
    </row>
    <row r="1015" spans="1:50" ht="13" hidden="1" customHeight="1" outlineLevel="1">
      <c r="A1015" t="s">
        <v>698</v>
      </c>
      <c r="B1015" s="9" t="s">
        <v>184</v>
      </c>
      <c r="C1015" s="1">
        <f t="shared" si="326"/>
        <v>441</v>
      </c>
      <c r="D1015" s="7">
        <f>IF(N1015&gt;0, RANK(N1015,(N1015:P1015,Q1015:AE1015)),0)</f>
        <v>1</v>
      </c>
      <c r="E1015" s="7">
        <f>IF(O1015&gt;0,RANK(O1015,(N1015:P1015,Q1015:AE1015)),0)</f>
        <v>2</v>
      </c>
      <c r="F1015" s="7">
        <f t="shared" si="327"/>
        <v>0</v>
      </c>
      <c r="G1015" s="1">
        <f t="shared" si="334"/>
        <v>15</v>
      </c>
      <c r="H1015" s="2">
        <f t="shared" si="335"/>
        <v>3.4013605442176874E-2</v>
      </c>
      <c r="I1015" s="8"/>
      <c r="J1015" s="2">
        <f t="shared" si="328"/>
        <v>0.51247165532879824</v>
      </c>
      <c r="K1015" s="2">
        <f t="shared" si="329"/>
        <v>0.47845804988662133</v>
      </c>
      <c r="L1015" s="2">
        <f t="shared" si="330"/>
        <v>0</v>
      </c>
      <c r="M1015" s="2">
        <f t="shared" si="331"/>
        <v>9.0702947845804349E-3</v>
      </c>
      <c r="N1015" s="55">
        <v>226</v>
      </c>
      <c r="O1015" s="55">
        <v>211</v>
      </c>
      <c r="X1015" s="55">
        <v>4</v>
      </c>
      <c r="Y1015" s="55"/>
      <c r="Z1015" s="55"/>
      <c r="AA1015" s="55"/>
      <c r="AB1015" s="55"/>
      <c r="AG1015" t="str">
        <f t="shared" si="333"/>
        <v>Lisbon</v>
      </c>
      <c r="AH1015" t="s">
        <v>2549</v>
      </c>
      <c r="AI1015">
        <v>2</v>
      </c>
      <c r="AK1015">
        <v>2</v>
      </c>
      <c r="AL1015" s="95">
        <v>33</v>
      </c>
      <c r="AM1015" s="97">
        <v>9</v>
      </c>
      <c r="AN1015" s="97">
        <v>120</v>
      </c>
      <c r="AO1015" s="100">
        <v>42020</v>
      </c>
      <c r="AP1015" s="100">
        <f t="shared" si="336"/>
        <v>33009</v>
      </c>
      <c r="AQ1015" t="s">
        <v>298</v>
      </c>
      <c r="AR1015">
        <f t="shared" si="332"/>
        <v>3342020</v>
      </c>
      <c r="AX1015" s="124"/>
    </row>
    <row r="1016" spans="1:50" ht="13" hidden="1" customHeight="1" outlineLevel="1">
      <c r="A1016" t="s">
        <v>111</v>
      </c>
      <c r="B1016" s="9" t="s">
        <v>184</v>
      </c>
      <c r="C1016" s="1">
        <f t="shared" si="326"/>
        <v>3200</v>
      </c>
      <c r="D1016" s="7">
        <f>IF(N1016&gt;0, RANK(N1016,(N1016:P1016,Q1016:AE1016)),0)</f>
        <v>2</v>
      </c>
      <c r="E1016" s="7">
        <f>IF(O1016&gt;0,RANK(O1016,(N1016:P1016,Q1016:AE1016)),0)</f>
        <v>1</v>
      </c>
      <c r="F1016" s="7">
        <f t="shared" si="327"/>
        <v>0</v>
      </c>
      <c r="G1016" s="1">
        <f t="shared" si="334"/>
        <v>537</v>
      </c>
      <c r="H1016" s="2">
        <f t="shared" si="335"/>
        <v>0.1678125</v>
      </c>
      <c r="I1016" s="8"/>
      <c r="J1016" s="2">
        <f t="shared" si="328"/>
        <v>0.41437499999999999</v>
      </c>
      <c r="K1016" s="2">
        <f t="shared" si="329"/>
        <v>0.58218749999999997</v>
      </c>
      <c r="L1016" s="2">
        <f t="shared" si="330"/>
        <v>0</v>
      </c>
      <c r="M1016" s="2">
        <f t="shared" si="331"/>
        <v>3.4375000000000933E-3</v>
      </c>
      <c r="N1016" s="55">
        <v>1326</v>
      </c>
      <c r="O1016" s="55">
        <v>1863</v>
      </c>
      <c r="X1016" s="55">
        <v>11</v>
      </c>
      <c r="Y1016" s="55"/>
      <c r="Z1016" s="55"/>
      <c r="AA1016" s="55"/>
      <c r="AB1016" s="55"/>
      <c r="AG1016" t="str">
        <f t="shared" si="333"/>
        <v>Litchfield</v>
      </c>
      <c r="AH1016" t="s">
        <v>401</v>
      </c>
      <c r="AI1016">
        <v>2</v>
      </c>
      <c r="AK1016">
        <v>2</v>
      </c>
      <c r="AL1016" s="95">
        <v>33</v>
      </c>
      <c r="AM1016" s="97">
        <v>11</v>
      </c>
      <c r="AN1016" s="97">
        <v>75</v>
      </c>
      <c r="AO1016" s="100">
        <v>42260</v>
      </c>
      <c r="AP1016" s="100">
        <f t="shared" si="336"/>
        <v>33011</v>
      </c>
      <c r="AQ1016" t="s">
        <v>298</v>
      </c>
      <c r="AR1016">
        <f t="shared" si="332"/>
        <v>3342260</v>
      </c>
      <c r="AX1016" s="124"/>
    </row>
    <row r="1017" spans="1:50" ht="13" hidden="1" customHeight="1" outlineLevel="1">
      <c r="A1017" t="s">
        <v>2053</v>
      </c>
      <c r="B1017" s="9" t="s">
        <v>184</v>
      </c>
      <c r="C1017" s="1">
        <f t="shared" ref="C1017:C1080" si="337">SUM(N1017:AE1017)</f>
        <v>1986</v>
      </c>
      <c r="D1017" s="7">
        <f>IF(N1017&gt;0, RANK(N1017,(N1017:P1017,Q1017:AE1017)),0)</f>
        <v>1</v>
      </c>
      <c r="E1017" s="7">
        <f>IF(O1017&gt;0,RANK(O1017,(N1017:P1017,Q1017:AE1017)),0)</f>
        <v>2</v>
      </c>
      <c r="F1017" s="7">
        <f t="shared" ref="F1017:F1080" si="338">IF(P1017&gt;0,RANK(P1017,(N1017:AE1017)),0)</f>
        <v>0</v>
      </c>
      <c r="G1017" s="1">
        <f t="shared" si="334"/>
        <v>167</v>
      </c>
      <c r="H1017" s="2">
        <f t="shared" si="335"/>
        <v>8.408862034239678E-2</v>
      </c>
      <c r="I1017" s="8"/>
      <c r="J1017" s="2">
        <f t="shared" ref="J1017:J1080" si="339">IF(C1017=0,"-",N1017/C1017)</f>
        <v>0.54078549848942603</v>
      </c>
      <c r="K1017" s="2">
        <f t="shared" ref="K1017:K1080" si="340">IF(C1017=0,"-",O1017/C1017)</f>
        <v>0.45669687814702919</v>
      </c>
      <c r="L1017" s="2">
        <f t="shared" ref="L1017:L1080" si="341">IF(C1017=0,"-",P1017/C1017)</f>
        <v>0</v>
      </c>
      <c r="M1017" s="2">
        <f t="shared" ref="M1017:M1080" si="342">IF(C1017=0,"-",(1-J1017-K1017-L1017))</f>
        <v>2.5176233635447742E-3</v>
      </c>
      <c r="N1017" s="55">
        <v>1074</v>
      </c>
      <c r="O1017" s="55">
        <v>907</v>
      </c>
      <c r="X1017" s="55">
        <v>5</v>
      </c>
      <c r="Y1017" s="55"/>
      <c r="Z1017" s="55"/>
      <c r="AA1017" s="55"/>
      <c r="AB1017" s="55"/>
      <c r="AG1017" t="str">
        <f t="shared" si="333"/>
        <v>Littleton</v>
      </c>
      <c r="AH1017" t="s">
        <v>2549</v>
      </c>
      <c r="AI1017">
        <v>2</v>
      </c>
      <c r="AK1017">
        <v>2</v>
      </c>
      <c r="AL1017" s="95">
        <v>33</v>
      </c>
      <c r="AM1017" s="97">
        <v>9</v>
      </c>
      <c r="AN1017" s="97">
        <v>125</v>
      </c>
      <c r="AO1017" s="100">
        <v>42580</v>
      </c>
      <c r="AP1017" s="100">
        <f t="shared" si="336"/>
        <v>33009</v>
      </c>
      <c r="AQ1017" t="s">
        <v>298</v>
      </c>
      <c r="AR1017">
        <f t="shared" ref="AR1017:AR1080" si="343">AL1017*100000+AO1017</f>
        <v>3342580</v>
      </c>
      <c r="AX1017" s="124"/>
    </row>
    <row r="1018" spans="1:50" ht="13" hidden="1" customHeight="1" outlineLevel="1">
      <c r="A1018" t="s">
        <v>405</v>
      </c>
      <c r="B1018" s="9" t="s">
        <v>184</v>
      </c>
      <c r="C1018" s="1">
        <f t="shared" si="337"/>
        <v>8870</v>
      </c>
      <c r="D1018" s="7">
        <f>IF(N1018&gt;0, RANK(N1018,(N1018:P1018,Q1018:AE1018)),0)</f>
        <v>2</v>
      </c>
      <c r="E1018" s="7">
        <f>IF(O1018&gt;0,RANK(O1018,(N1018:P1018,Q1018:AE1018)),0)</f>
        <v>1</v>
      </c>
      <c r="F1018" s="7">
        <f t="shared" si="338"/>
        <v>0</v>
      </c>
      <c r="G1018" s="1">
        <f t="shared" si="334"/>
        <v>1539</v>
      </c>
      <c r="H1018" s="2">
        <f t="shared" si="335"/>
        <v>0.17350620067643743</v>
      </c>
      <c r="I1018" s="8"/>
      <c r="J1018" s="2">
        <f t="shared" si="339"/>
        <v>0.41104847801578354</v>
      </c>
      <c r="K1018" s="2">
        <f t="shared" si="340"/>
        <v>0.584554678692221</v>
      </c>
      <c r="L1018" s="2">
        <f t="shared" si="341"/>
        <v>0</v>
      </c>
      <c r="M1018" s="2">
        <f t="shared" si="342"/>
        <v>4.3968432919955225E-3</v>
      </c>
      <c r="N1018" s="55">
        <v>3646</v>
      </c>
      <c r="O1018" s="55">
        <v>5185</v>
      </c>
      <c r="X1018" s="55">
        <v>39</v>
      </c>
      <c r="Y1018" s="55"/>
      <c r="Z1018" s="55"/>
      <c r="AA1018" s="55"/>
      <c r="AB1018" s="55"/>
      <c r="AG1018" t="str">
        <f t="shared" si="333"/>
        <v>Londonderry</v>
      </c>
      <c r="AH1018" t="s">
        <v>269</v>
      </c>
      <c r="AI1018">
        <v>1</v>
      </c>
      <c r="AK1018">
        <v>2</v>
      </c>
      <c r="AL1018" s="95">
        <v>33</v>
      </c>
      <c r="AM1018" s="97">
        <v>15</v>
      </c>
      <c r="AN1018" s="97">
        <v>95</v>
      </c>
      <c r="AO1018" s="100">
        <v>43220</v>
      </c>
      <c r="AP1018" s="100">
        <f t="shared" si="336"/>
        <v>33015</v>
      </c>
      <c r="AQ1018" t="s">
        <v>298</v>
      </c>
      <c r="AR1018">
        <f t="shared" si="343"/>
        <v>3343220</v>
      </c>
      <c r="AX1018" s="124"/>
    </row>
    <row r="1019" spans="1:50" ht="13" hidden="1" customHeight="1" outlineLevel="1">
      <c r="A1019" t="s">
        <v>2181</v>
      </c>
      <c r="B1019" s="9" t="s">
        <v>184</v>
      </c>
      <c r="C1019" s="1">
        <f t="shared" si="337"/>
        <v>2118</v>
      </c>
      <c r="D1019" s="7">
        <f>IF(N1019&gt;0, RANK(N1019,(N1019:P1019,Q1019:AE1019)),0)</f>
        <v>2</v>
      </c>
      <c r="E1019" s="7">
        <f>IF(O1019&gt;0,RANK(O1019,(N1019:P1019,Q1019:AE1019)),0)</f>
        <v>1</v>
      </c>
      <c r="F1019" s="7">
        <f t="shared" si="338"/>
        <v>0</v>
      </c>
      <c r="G1019" s="1">
        <f t="shared" si="334"/>
        <v>94</v>
      </c>
      <c r="H1019" s="2">
        <f t="shared" si="335"/>
        <v>4.4381491973559964E-2</v>
      </c>
      <c r="I1019" s="8"/>
      <c r="J1019" s="2">
        <f t="shared" si="339"/>
        <v>0.47686496694995278</v>
      </c>
      <c r="K1019" s="2">
        <f t="shared" si="340"/>
        <v>0.52124645892351273</v>
      </c>
      <c r="L1019" s="2">
        <f t="shared" si="341"/>
        <v>0</v>
      </c>
      <c r="M1019" s="2">
        <f t="shared" si="342"/>
        <v>1.8885741265345368E-3</v>
      </c>
      <c r="N1019" s="55">
        <v>1010</v>
      </c>
      <c r="O1019" s="55">
        <v>1104</v>
      </c>
      <c r="X1019" s="55">
        <v>4</v>
      </c>
      <c r="Y1019" s="55"/>
      <c r="Z1019" s="55"/>
      <c r="AA1019" s="55"/>
      <c r="AB1019" s="55"/>
      <c r="AG1019" t="str">
        <f t="shared" si="333"/>
        <v>Loudon</v>
      </c>
      <c r="AH1019" t="s">
        <v>1832</v>
      </c>
      <c r="AI1019">
        <v>2</v>
      </c>
      <c r="AK1019">
        <v>2</v>
      </c>
      <c r="AL1019" s="95">
        <v>33</v>
      </c>
      <c r="AM1019" s="97">
        <v>13</v>
      </c>
      <c r="AN1019" s="97">
        <v>85</v>
      </c>
      <c r="AO1019" s="100">
        <v>43380</v>
      </c>
      <c r="AP1019" s="100">
        <f t="shared" si="336"/>
        <v>33013</v>
      </c>
      <c r="AQ1019" t="s">
        <v>298</v>
      </c>
      <c r="AR1019">
        <f t="shared" si="343"/>
        <v>3343380</v>
      </c>
      <c r="AX1019" s="124"/>
    </row>
    <row r="1020" spans="1:50" ht="13" hidden="1" customHeight="1" outlineLevel="1">
      <c r="A1020" t="s">
        <v>2048</v>
      </c>
      <c r="B1020" s="9" t="s">
        <v>184</v>
      </c>
      <c r="C1020" s="1">
        <f t="shared" si="337"/>
        <v>242</v>
      </c>
      <c r="D1020" s="7">
        <f>IF(N1020&gt;0, RANK(N1020,(N1020:P1020,Q1020:AE1020)),0)</f>
        <v>1</v>
      </c>
      <c r="E1020" s="7">
        <f>IF(O1020&gt;0,RANK(O1020,(N1020:P1020,Q1020:AE1020)),0)</f>
        <v>2</v>
      </c>
      <c r="F1020" s="7">
        <f t="shared" si="338"/>
        <v>0</v>
      </c>
      <c r="G1020" s="1">
        <f t="shared" si="334"/>
        <v>20</v>
      </c>
      <c r="H1020" s="2">
        <f t="shared" si="335"/>
        <v>8.2644628099173556E-2</v>
      </c>
      <c r="I1020" s="8"/>
      <c r="J1020" s="2">
        <f t="shared" si="339"/>
        <v>0.54132231404958675</v>
      </c>
      <c r="K1020" s="2">
        <f t="shared" si="340"/>
        <v>0.45867768595041325</v>
      </c>
      <c r="L1020" s="2">
        <f t="shared" si="341"/>
        <v>0</v>
      </c>
      <c r="M1020" s="2">
        <f t="shared" si="342"/>
        <v>0</v>
      </c>
      <c r="N1020" s="55">
        <v>131</v>
      </c>
      <c r="O1020" s="55">
        <v>111</v>
      </c>
      <c r="X1020" s="55">
        <v>0</v>
      </c>
      <c r="Y1020" s="55"/>
      <c r="Z1020" s="55"/>
      <c r="AA1020" s="55"/>
      <c r="AB1020" s="55"/>
      <c r="AG1020" t="str">
        <f t="shared" si="333"/>
        <v>Lyman</v>
      </c>
      <c r="AH1020" t="s">
        <v>2549</v>
      </c>
      <c r="AI1020">
        <v>2</v>
      </c>
      <c r="AK1020">
        <v>2</v>
      </c>
      <c r="AL1020" s="95">
        <v>33</v>
      </c>
      <c r="AM1020" s="97">
        <v>9</v>
      </c>
      <c r="AN1020" s="97">
        <v>130</v>
      </c>
      <c r="AO1020" s="100">
        <v>44100</v>
      </c>
      <c r="AP1020" s="100">
        <f t="shared" si="336"/>
        <v>33009</v>
      </c>
      <c r="AQ1020" t="s">
        <v>298</v>
      </c>
      <c r="AR1020">
        <f t="shared" si="343"/>
        <v>3344100</v>
      </c>
      <c r="AX1020" s="124"/>
    </row>
    <row r="1021" spans="1:50" ht="13" hidden="1" customHeight="1" outlineLevel="1">
      <c r="A1021" t="s">
        <v>503</v>
      </c>
      <c r="B1021" s="9" t="s">
        <v>184</v>
      </c>
      <c r="C1021" s="1">
        <f t="shared" si="337"/>
        <v>885</v>
      </c>
      <c r="D1021" s="7">
        <f>IF(N1021&gt;0, RANK(N1021,(N1021:P1021,Q1021:AE1021)),0)</f>
        <v>1</v>
      </c>
      <c r="E1021" s="7">
        <f>IF(O1021&gt;0,RANK(O1021,(N1021:P1021,Q1021:AE1021)),0)</f>
        <v>2</v>
      </c>
      <c r="F1021" s="7">
        <f t="shared" si="338"/>
        <v>0</v>
      </c>
      <c r="G1021" s="1">
        <f t="shared" si="334"/>
        <v>481</v>
      </c>
      <c r="H1021" s="2">
        <f t="shared" si="335"/>
        <v>0.54350282485875712</v>
      </c>
      <c r="I1021" s="8"/>
      <c r="J1021" s="2">
        <f t="shared" si="339"/>
        <v>0.7717514124293785</v>
      </c>
      <c r="K1021" s="2">
        <f t="shared" si="340"/>
        <v>0.22824858757062147</v>
      </c>
      <c r="L1021" s="2">
        <f t="shared" si="341"/>
        <v>0</v>
      </c>
      <c r="M1021" s="2">
        <f t="shared" si="342"/>
        <v>2.7755575615628914E-17</v>
      </c>
      <c r="N1021" s="55">
        <v>683</v>
      </c>
      <c r="O1021" s="55">
        <v>202</v>
      </c>
      <c r="X1021" s="55">
        <v>0</v>
      </c>
      <c r="Y1021" s="55"/>
      <c r="Z1021" s="55"/>
      <c r="AA1021" s="55"/>
      <c r="AB1021" s="55"/>
      <c r="AG1021" t="str">
        <f t="shared" si="333"/>
        <v>Lyme</v>
      </c>
      <c r="AH1021" t="s">
        <v>2549</v>
      </c>
      <c r="AI1021">
        <v>2</v>
      </c>
      <c r="AK1021">
        <v>2</v>
      </c>
      <c r="AL1021" s="95">
        <v>33</v>
      </c>
      <c r="AM1021" s="97">
        <v>9</v>
      </c>
      <c r="AN1021" s="97">
        <v>135</v>
      </c>
      <c r="AO1021" s="100">
        <v>44260</v>
      </c>
      <c r="AP1021" s="100">
        <f t="shared" si="336"/>
        <v>33009</v>
      </c>
      <c r="AQ1021" t="s">
        <v>298</v>
      </c>
      <c r="AR1021">
        <f t="shared" si="343"/>
        <v>3344260</v>
      </c>
      <c r="AX1021" s="124"/>
    </row>
    <row r="1022" spans="1:50" ht="13" hidden="1" customHeight="1" outlineLevel="1">
      <c r="A1022" t="s">
        <v>520</v>
      </c>
      <c r="B1022" s="9" t="s">
        <v>184</v>
      </c>
      <c r="C1022" s="1">
        <f t="shared" si="337"/>
        <v>748</v>
      </c>
      <c r="D1022" s="7">
        <f>IF(N1022&gt;0, RANK(N1022,(N1022:P1022,Q1022:AE1022)),0)</f>
        <v>1</v>
      </c>
      <c r="E1022" s="7">
        <f>IF(O1022&gt;0,RANK(O1022,(N1022:P1022,Q1022:AE1022)),0)</f>
        <v>2</v>
      </c>
      <c r="F1022" s="7">
        <f t="shared" si="338"/>
        <v>0</v>
      </c>
      <c r="G1022" s="1">
        <f t="shared" si="334"/>
        <v>3</v>
      </c>
      <c r="H1022" s="2">
        <f t="shared" si="335"/>
        <v>4.0106951871657758E-3</v>
      </c>
      <c r="I1022" s="8"/>
      <c r="J1022" s="2">
        <f t="shared" si="339"/>
        <v>0.49732620320855614</v>
      </c>
      <c r="K1022" s="2">
        <f t="shared" si="340"/>
        <v>0.49331550802139035</v>
      </c>
      <c r="L1022" s="2">
        <f t="shared" si="341"/>
        <v>0</v>
      </c>
      <c r="M1022" s="2">
        <f t="shared" si="342"/>
        <v>9.3582887700535133E-3</v>
      </c>
      <c r="N1022" s="55">
        <v>372</v>
      </c>
      <c r="O1022" s="55">
        <v>369</v>
      </c>
      <c r="X1022" s="55">
        <v>7</v>
      </c>
      <c r="Y1022" s="55"/>
      <c r="Z1022" s="55"/>
      <c r="AA1022" s="55"/>
      <c r="AB1022" s="55"/>
      <c r="AG1022" t="str">
        <f t="shared" si="333"/>
        <v>Lyndeborough</v>
      </c>
      <c r="AH1022" t="s">
        <v>401</v>
      </c>
      <c r="AI1022">
        <v>2</v>
      </c>
      <c r="AK1022">
        <v>2</v>
      </c>
      <c r="AL1022" s="95">
        <v>33</v>
      </c>
      <c r="AM1022" s="97">
        <v>11</v>
      </c>
      <c r="AN1022" s="97">
        <v>80</v>
      </c>
      <c r="AO1022" s="100">
        <v>44580</v>
      </c>
      <c r="AP1022" s="100">
        <f t="shared" si="336"/>
        <v>33011</v>
      </c>
      <c r="AQ1022" t="s">
        <v>298</v>
      </c>
      <c r="AR1022">
        <f t="shared" si="343"/>
        <v>3344580</v>
      </c>
      <c r="AX1022" s="124"/>
    </row>
    <row r="1023" spans="1:50" ht="13" hidden="1" customHeight="1" outlineLevel="1">
      <c r="A1023" t="s">
        <v>900</v>
      </c>
      <c r="B1023" s="9" t="s">
        <v>184</v>
      </c>
      <c r="C1023" s="1">
        <f t="shared" si="337"/>
        <v>900</v>
      </c>
      <c r="D1023" s="7">
        <f>IF(N1023&gt;0, RANK(N1023,(N1023:P1023,Q1023:AE1023)),0)</f>
        <v>1</v>
      </c>
      <c r="E1023" s="7">
        <f>IF(O1023&gt;0,RANK(O1023,(N1023:P1023,Q1023:AE1023)),0)</f>
        <v>2</v>
      </c>
      <c r="F1023" s="7">
        <f t="shared" si="338"/>
        <v>0</v>
      </c>
      <c r="G1023" s="1">
        <f t="shared" si="334"/>
        <v>163</v>
      </c>
      <c r="H1023" s="2">
        <f t="shared" si="335"/>
        <v>0.18111111111111111</v>
      </c>
      <c r="I1023" s="8"/>
      <c r="J1023" s="2">
        <f t="shared" si="339"/>
        <v>0.58888888888888891</v>
      </c>
      <c r="K1023" s="2">
        <f t="shared" si="340"/>
        <v>0.40777777777777779</v>
      </c>
      <c r="L1023" s="2">
        <f t="shared" si="341"/>
        <v>0</v>
      </c>
      <c r="M1023" s="2">
        <f t="shared" si="342"/>
        <v>3.3333333333332993E-3</v>
      </c>
      <c r="N1023" s="55">
        <v>530</v>
      </c>
      <c r="O1023" s="55">
        <v>367</v>
      </c>
      <c r="X1023" s="55">
        <v>3</v>
      </c>
      <c r="Y1023" s="55"/>
      <c r="Z1023" s="55"/>
      <c r="AA1023" s="55"/>
      <c r="AB1023" s="55"/>
      <c r="AG1023" t="str">
        <f t="shared" si="333"/>
        <v>Madbury</v>
      </c>
      <c r="AH1023" t="s">
        <v>733</v>
      </c>
      <c r="AI1023">
        <v>1</v>
      </c>
      <c r="AK1023">
        <v>2</v>
      </c>
      <c r="AL1023" s="95">
        <v>33</v>
      </c>
      <c r="AM1023" s="97">
        <v>17</v>
      </c>
      <c r="AN1023" s="97">
        <v>30</v>
      </c>
      <c r="AO1023" s="100">
        <v>44820</v>
      </c>
      <c r="AP1023" s="100">
        <f t="shared" si="336"/>
        <v>33017</v>
      </c>
      <c r="AQ1023" t="s">
        <v>298</v>
      </c>
      <c r="AR1023">
        <f t="shared" si="343"/>
        <v>3344820</v>
      </c>
      <c r="AX1023" s="124"/>
    </row>
    <row r="1024" spans="1:50" ht="13" hidden="1" customHeight="1" outlineLevel="1">
      <c r="A1024" s="9" t="s">
        <v>584</v>
      </c>
      <c r="B1024" s="9" t="s">
        <v>184</v>
      </c>
      <c r="C1024" s="1">
        <f t="shared" si="337"/>
        <v>1022</v>
      </c>
      <c r="D1024" s="7">
        <f>IF(N1024&gt;0, RANK(N1024,(N1024:P1024,Q1024:AE1024)),0)</f>
        <v>1</v>
      </c>
      <c r="E1024" s="7">
        <f>IF(O1024&gt;0,RANK(O1024,(N1024:P1024,Q1024:AE1024)),0)</f>
        <v>2</v>
      </c>
      <c r="F1024" s="7">
        <f t="shared" si="338"/>
        <v>0</v>
      </c>
      <c r="G1024" s="1">
        <f t="shared" si="334"/>
        <v>174</v>
      </c>
      <c r="H1024" s="2">
        <f t="shared" si="335"/>
        <v>0.17025440313111545</v>
      </c>
      <c r="I1024" s="8"/>
      <c r="J1024" s="2">
        <f t="shared" si="339"/>
        <v>0.58512720156555775</v>
      </c>
      <c r="K1024" s="2">
        <f t="shared" si="340"/>
        <v>0.41487279843444225</v>
      </c>
      <c r="L1024" s="2">
        <f t="shared" si="341"/>
        <v>0</v>
      </c>
      <c r="M1024" s="2">
        <f t="shared" si="342"/>
        <v>0</v>
      </c>
      <c r="N1024" s="55">
        <v>598</v>
      </c>
      <c r="O1024" s="55">
        <v>424</v>
      </c>
      <c r="X1024" s="55">
        <v>0</v>
      </c>
      <c r="Y1024" s="55"/>
      <c r="Z1024" s="55"/>
      <c r="AA1024" s="55"/>
      <c r="AB1024" s="55"/>
      <c r="AG1024" t="str">
        <f t="shared" si="333"/>
        <v>Madison</v>
      </c>
      <c r="AH1024" t="s">
        <v>203</v>
      </c>
      <c r="AI1024">
        <v>1</v>
      </c>
      <c r="AK1024">
        <v>2</v>
      </c>
      <c r="AL1024" s="95">
        <v>33</v>
      </c>
      <c r="AM1024" s="97">
        <v>3</v>
      </c>
      <c r="AN1024" s="97">
        <v>60</v>
      </c>
      <c r="AO1024" s="100">
        <v>45060</v>
      </c>
      <c r="AP1024" s="100">
        <f t="shared" si="336"/>
        <v>33003</v>
      </c>
      <c r="AQ1024" t="s">
        <v>298</v>
      </c>
      <c r="AR1024">
        <f t="shared" si="343"/>
        <v>3345060</v>
      </c>
      <c r="AX1024" s="124"/>
    </row>
    <row r="1025" spans="1:50" ht="13" hidden="1" customHeight="1" outlineLevel="1">
      <c r="A1025" t="s">
        <v>803</v>
      </c>
      <c r="B1025" s="9" t="s">
        <v>184</v>
      </c>
      <c r="C1025" s="1">
        <f t="shared" si="337"/>
        <v>30484</v>
      </c>
      <c r="D1025" s="7">
        <f>IF(N1025&gt;0, RANK(N1025,(N1025:P1025,Q1025:AE1025)),0)</f>
        <v>1</v>
      </c>
      <c r="E1025" s="7">
        <f>IF(O1025&gt;0,RANK(O1025,(N1025:P1025,Q1025:AE1025)),0)</f>
        <v>2</v>
      </c>
      <c r="F1025" s="7">
        <f t="shared" si="338"/>
        <v>0</v>
      </c>
      <c r="G1025" s="1">
        <f t="shared" si="334"/>
        <v>2719</v>
      </c>
      <c r="H1025" s="2">
        <f t="shared" si="335"/>
        <v>8.9194331452565279E-2</v>
      </c>
      <c r="I1025" s="8"/>
      <c r="J1025" s="2">
        <f t="shared" si="339"/>
        <v>0.54185802388138038</v>
      </c>
      <c r="K1025" s="2">
        <f t="shared" si="340"/>
        <v>0.4526636924288151</v>
      </c>
      <c r="L1025" s="2">
        <f t="shared" si="341"/>
        <v>0</v>
      </c>
      <c r="M1025" s="2">
        <f t="shared" si="342"/>
        <v>5.4782836898045195E-3</v>
      </c>
      <c r="N1025" s="55">
        <v>16518</v>
      </c>
      <c r="O1025" s="55">
        <v>13799</v>
      </c>
      <c r="X1025" s="55">
        <v>167</v>
      </c>
      <c r="Y1025" s="55"/>
      <c r="Z1025" s="55"/>
      <c r="AA1025" s="55"/>
      <c r="AB1025" s="55"/>
      <c r="AG1025" t="str">
        <f t="shared" si="333"/>
        <v>Manchester</v>
      </c>
      <c r="AH1025" t="s">
        <v>401</v>
      </c>
      <c r="AI1025">
        <v>1</v>
      </c>
      <c r="AK1025">
        <v>2</v>
      </c>
      <c r="AL1025" s="95">
        <v>33</v>
      </c>
      <c r="AM1025" s="97">
        <v>11</v>
      </c>
      <c r="AN1025" s="97">
        <v>85</v>
      </c>
      <c r="AO1025" s="100">
        <v>45140</v>
      </c>
      <c r="AP1025" s="100">
        <f t="shared" si="336"/>
        <v>33011</v>
      </c>
      <c r="AQ1025" t="s">
        <v>1943</v>
      </c>
      <c r="AR1025">
        <f t="shared" si="343"/>
        <v>3345140</v>
      </c>
      <c r="AX1025" s="124"/>
    </row>
    <row r="1026" spans="1:50" ht="13" hidden="1" customHeight="1" outlineLevel="1">
      <c r="A1026" t="s">
        <v>379</v>
      </c>
      <c r="B1026" s="9" t="s">
        <v>184</v>
      </c>
      <c r="C1026" s="1">
        <f t="shared" si="337"/>
        <v>800</v>
      </c>
      <c r="D1026" s="7">
        <f>IF(N1026&gt;0, RANK(N1026,(N1026:P1026,Q1026:AE1026)),0)</f>
        <v>1</v>
      </c>
      <c r="E1026" s="7">
        <f>IF(O1026&gt;0,RANK(O1026,(N1026:P1026,Q1026:AE1026)),0)</f>
        <v>2</v>
      </c>
      <c r="F1026" s="7">
        <f t="shared" si="338"/>
        <v>0</v>
      </c>
      <c r="G1026" s="1">
        <f t="shared" si="334"/>
        <v>283</v>
      </c>
      <c r="H1026" s="2">
        <f t="shared" si="335"/>
        <v>0.35375000000000001</v>
      </c>
      <c r="I1026" s="8"/>
      <c r="J1026" s="2">
        <f t="shared" si="339"/>
        <v>0.67374999999999996</v>
      </c>
      <c r="K1026" s="2">
        <f t="shared" si="340"/>
        <v>0.32</v>
      </c>
      <c r="L1026" s="2">
        <f t="shared" si="341"/>
        <v>0</v>
      </c>
      <c r="M1026" s="2">
        <f t="shared" si="342"/>
        <v>6.2500000000000333E-3</v>
      </c>
      <c r="N1026" s="55">
        <v>539</v>
      </c>
      <c r="O1026" s="55">
        <v>256</v>
      </c>
      <c r="X1026" s="55">
        <v>5</v>
      </c>
      <c r="Y1026" s="55"/>
      <c r="Z1026" s="55"/>
      <c r="AA1026" s="55"/>
      <c r="AB1026" s="55"/>
      <c r="AG1026" t="str">
        <f t="shared" si="333"/>
        <v>Marlborough</v>
      </c>
      <c r="AH1026" t="s">
        <v>1720</v>
      </c>
      <c r="AI1026">
        <v>2</v>
      </c>
      <c r="AK1026">
        <v>2</v>
      </c>
      <c r="AL1026" s="95">
        <v>33</v>
      </c>
      <c r="AM1026" s="97">
        <v>5</v>
      </c>
      <c r="AN1026" s="97">
        <v>50</v>
      </c>
      <c r="AO1026" s="100">
        <v>45460</v>
      </c>
      <c r="AP1026" s="100">
        <f t="shared" si="336"/>
        <v>33005</v>
      </c>
      <c r="AQ1026" t="s">
        <v>298</v>
      </c>
      <c r="AR1026">
        <f t="shared" si="343"/>
        <v>3345460</v>
      </c>
      <c r="AX1026" s="124"/>
    </row>
    <row r="1027" spans="1:50" ht="13" hidden="1" customHeight="1" outlineLevel="1">
      <c r="A1027" t="s">
        <v>913</v>
      </c>
      <c r="B1027" s="9" t="s">
        <v>184</v>
      </c>
      <c r="C1027" s="1">
        <f t="shared" si="337"/>
        <v>293</v>
      </c>
      <c r="D1027" s="7">
        <f>IF(N1027&gt;0, RANK(N1027,(N1027:P1027,Q1027:AE1027)),0)</f>
        <v>1</v>
      </c>
      <c r="E1027" s="7">
        <f>IF(O1027&gt;0,RANK(O1027,(N1027:P1027,Q1027:AE1027)),0)</f>
        <v>2</v>
      </c>
      <c r="F1027" s="7">
        <f t="shared" si="338"/>
        <v>0</v>
      </c>
      <c r="G1027" s="1">
        <f t="shared" si="334"/>
        <v>62</v>
      </c>
      <c r="H1027" s="2">
        <f t="shared" si="335"/>
        <v>0.21160409556313994</v>
      </c>
      <c r="I1027" s="8"/>
      <c r="J1027" s="2">
        <f t="shared" si="339"/>
        <v>0.60409556313993173</v>
      </c>
      <c r="K1027" s="2">
        <f t="shared" si="340"/>
        <v>0.39249146757679182</v>
      </c>
      <c r="L1027" s="2">
        <f t="shared" si="341"/>
        <v>0</v>
      </c>
      <c r="M1027" s="2">
        <f t="shared" si="342"/>
        <v>3.4129692832764458E-3</v>
      </c>
      <c r="N1027" s="55">
        <v>177</v>
      </c>
      <c r="O1027" s="55">
        <v>115</v>
      </c>
      <c r="X1027" s="55">
        <v>1</v>
      </c>
      <c r="Y1027" s="55"/>
      <c r="Z1027" s="55"/>
      <c r="AA1027" s="55"/>
      <c r="AB1027" s="55"/>
      <c r="AG1027" t="str">
        <f t="shared" si="333"/>
        <v>Marlow</v>
      </c>
      <c r="AH1027" t="s">
        <v>1720</v>
      </c>
      <c r="AI1027">
        <v>2</v>
      </c>
      <c r="AK1027">
        <v>2</v>
      </c>
      <c r="AL1027" s="95">
        <v>33</v>
      </c>
      <c r="AM1027" s="97">
        <v>5</v>
      </c>
      <c r="AN1027" s="97">
        <v>55</v>
      </c>
      <c r="AO1027" s="100">
        <v>45700</v>
      </c>
      <c r="AP1027" s="100">
        <f t="shared" si="336"/>
        <v>33005</v>
      </c>
      <c r="AQ1027" t="s">
        <v>298</v>
      </c>
      <c r="AR1027">
        <f t="shared" si="343"/>
        <v>3345700</v>
      </c>
      <c r="AX1027" s="124"/>
    </row>
    <row r="1028" spans="1:50" ht="13" hidden="1" customHeight="1" outlineLevel="1">
      <c r="A1028" t="s">
        <v>817</v>
      </c>
      <c r="B1028" s="9" t="s">
        <v>184</v>
      </c>
      <c r="C1028" s="1">
        <f t="shared" si="337"/>
        <v>598</v>
      </c>
      <c r="D1028" s="7">
        <f>IF(N1028&gt;0, RANK(N1028,(N1028:P1028,Q1028:AE1028)),0)</f>
        <v>2</v>
      </c>
      <c r="E1028" s="7">
        <f>IF(O1028&gt;0,RANK(O1028,(N1028:P1028,Q1028:AE1028)),0)</f>
        <v>1</v>
      </c>
      <c r="F1028" s="7">
        <f t="shared" si="338"/>
        <v>0</v>
      </c>
      <c r="G1028" s="1">
        <f t="shared" si="334"/>
        <v>94</v>
      </c>
      <c r="H1028" s="2">
        <f t="shared" si="335"/>
        <v>0.15719063545150502</v>
      </c>
      <c r="I1028" s="8"/>
      <c r="J1028" s="2">
        <f t="shared" si="339"/>
        <v>0.42140468227424749</v>
      </c>
      <c r="K1028" s="2">
        <f t="shared" si="340"/>
        <v>0.57859531772575246</v>
      </c>
      <c r="L1028" s="2">
        <f t="shared" si="341"/>
        <v>0</v>
      </c>
      <c r="M1028" s="2">
        <f t="shared" si="342"/>
        <v>1.1102230246251565E-16</v>
      </c>
      <c r="N1028" s="55">
        <v>252</v>
      </c>
      <c r="O1028" s="55">
        <v>346</v>
      </c>
      <c r="X1028" s="55">
        <v>0</v>
      </c>
      <c r="Y1028" s="55"/>
      <c r="Z1028" s="55"/>
      <c r="AA1028" s="55"/>
      <c r="AB1028" s="55"/>
      <c r="AG1028" t="str">
        <f t="shared" si="333"/>
        <v>Mason</v>
      </c>
      <c r="AH1028" t="s">
        <v>401</v>
      </c>
      <c r="AI1028">
        <v>2</v>
      </c>
      <c r="AK1028">
        <v>2</v>
      </c>
      <c r="AL1028" s="95">
        <v>33</v>
      </c>
      <c r="AM1028" s="97">
        <v>11</v>
      </c>
      <c r="AN1028" s="97">
        <v>90</v>
      </c>
      <c r="AO1028" s="100">
        <v>46260</v>
      </c>
      <c r="AP1028" s="100">
        <f t="shared" si="336"/>
        <v>33011</v>
      </c>
      <c r="AQ1028" t="s">
        <v>298</v>
      </c>
      <c r="AR1028">
        <f t="shared" si="343"/>
        <v>3346260</v>
      </c>
      <c r="AX1028" s="124"/>
    </row>
    <row r="1029" spans="1:50" ht="13" hidden="1" customHeight="1" outlineLevel="1">
      <c r="A1029" t="s">
        <v>931</v>
      </c>
      <c r="B1029" s="9" t="s">
        <v>184</v>
      </c>
      <c r="C1029" s="1">
        <f t="shared" si="337"/>
        <v>2930</v>
      </c>
      <c r="D1029" s="7">
        <f>IF(N1029&gt;0, RANK(N1029,(N1029:P1029,Q1029:AE1029)),0)</f>
        <v>2</v>
      </c>
      <c r="E1029" s="7">
        <f>IF(O1029&gt;0,RANK(O1029,(N1029:P1029,Q1029:AE1029)),0)</f>
        <v>1</v>
      </c>
      <c r="F1029" s="7">
        <f t="shared" si="338"/>
        <v>0</v>
      </c>
      <c r="G1029" s="1">
        <f t="shared" si="334"/>
        <v>153</v>
      </c>
      <c r="H1029" s="2">
        <f t="shared" si="335"/>
        <v>5.2218430034129695E-2</v>
      </c>
      <c r="I1029" s="8"/>
      <c r="J1029" s="2">
        <f t="shared" si="339"/>
        <v>0.47337883959044369</v>
      </c>
      <c r="K1029" s="2">
        <f t="shared" si="340"/>
        <v>0.52559726962457343</v>
      </c>
      <c r="L1029" s="2">
        <f t="shared" si="341"/>
        <v>0</v>
      </c>
      <c r="M1029" s="2">
        <f t="shared" si="342"/>
        <v>1.0238907849828838E-3</v>
      </c>
      <c r="N1029" s="55">
        <v>1387</v>
      </c>
      <c r="O1029" s="55">
        <v>1540</v>
      </c>
      <c r="X1029" s="55">
        <v>3</v>
      </c>
      <c r="Y1029" s="55"/>
      <c r="Z1029" s="55"/>
      <c r="AA1029" s="55"/>
      <c r="AB1029" s="55"/>
      <c r="AG1029" t="str">
        <f t="shared" si="333"/>
        <v>Meredith</v>
      </c>
      <c r="AH1029" t="s">
        <v>44</v>
      </c>
      <c r="AI1029">
        <v>1</v>
      </c>
      <c r="AK1029">
        <v>2</v>
      </c>
      <c r="AL1029" s="95">
        <v>33</v>
      </c>
      <c r="AM1029" s="97">
        <v>1</v>
      </c>
      <c r="AN1029" s="97">
        <v>40</v>
      </c>
      <c r="AO1029" s="100">
        <v>47140</v>
      </c>
      <c r="AP1029" s="100">
        <f t="shared" si="336"/>
        <v>33001</v>
      </c>
      <c r="AQ1029" t="s">
        <v>298</v>
      </c>
      <c r="AR1029">
        <f t="shared" si="343"/>
        <v>3347140</v>
      </c>
      <c r="AX1029" s="124"/>
    </row>
    <row r="1030" spans="1:50" ht="13" hidden="1" customHeight="1" outlineLevel="1">
      <c r="A1030" t="s">
        <v>1832</v>
      </c>
      <c r="B1030" s="9" t="s">
        <v>184</v>
      </c>
      <c r="C1030" s="1">
        <f t="shared" si="337"/>
        <v>9883</v>
      </c>
      <c r="D1030" s="7">
        <f>IF(N1030&gt;0, RANK(N1030,(N1030:P1030,Q1030:AE1030)),0)</f>
        <v>2</v>
      </c>
      <c r="E1030" s="7">
        <f>IF(O1030&gt;0,RANK(O1030,(N1030:P1030,Q1030:AE1030)),0)</f>
        <v>1</v>
      </c>
      <c r="F1030" s="7">
        <f t="shared" si="338"/>
        <v>0</v>
      </c>
      <c r="G1030" s="1">
        <f t="shared" si="334"/>
        <v>1077</v>
      </c>
      <c r="H1030" s="2">
        <f t="shared" si="335"/>
        <v>0.10897500758878884</v>
      </c>
      <c r="I1030" s="8"/>
      <c r="J1030" s="2">
        <f t="shared" si="339"/>
        <v>0.44551249620560557</v>
      </c>
      <c r="K1030" s="2">
        <f t="shared" si="340"/>
        <v>0.55448750379439438</v>
      </c>
      <c r="L1030" s="2">
        <f t="shared" si="341"/>
        <v>0</v>
      </c>
      <c r="M1030" s="2">
        <f t="shared" si="342"/>
        <v>0</v>
      </c>
      <c r="N1030" s="55">
        <v>4403</v>
      </c>
      <c r="O1030" s="55">
        <v>5480</v>
      </c>
      <c r="X1030" s="55">
        <v>0</v>
      </c>
      <c r="Y1030" s="55"/>
      <c r="Z1030" s="55"/>
      <c r="AA1030" s="55"/>
      <c r="AB1030" s="55"/>
      <c r="AG1030" t="str">
        <f t="shared" si="333"/>
        <v>Merrimack</v>
      </c>
      <c r="AH1030" t="s">
        <v>401</v>
      </c>
      <c r="AI1030">
        <v>1</v>
      </c>
      <c r="AK1030">
        <v>2</v>
      </c>
      <c r="AL1030" s="95">
        <v>33</v>
      </c>
      <c r="AM1030" s="97">
        <v>11</v>
      </c>
      <c r="AN1030" s="97">
        <v>95</v>
      </c>
      <c r="AO1030" s="100">
        <v>47540</v>
      </c>
      <c r="AP1030" s="100">
        <f t="shared" si="336"/>
        <v>33011</v>
      </c>
      <c r="AQ1030" t="s">
        <v>298</v>
      </c>
      <c r="AR1030">
        <f t="shared" si="343"/>
        <v>3347540</v>
      </c>
      <c r="AX1030" s="124"/>
    </row>
    <row r="1031" spans="1:50" ht="13" hidden="1" customHeight="1" outlineLevel="1">
      <c r="A1031" t="s">
        <v>351</v>
      </c>
      <c r="B1031" s="9" t="s">
        <v>184</v>
      </c>
      <c r="C1031" s="1">
        <f t="shared" si="337"/>
        <v>590</v>
      </c>
      <c r="D1031" s="7">
        <f>IF(N1031&gt;0, RANK(N1031,(N1031:P1031,Q1031:AE1031)),0)</f>
        <v>2</v>
      </c>
      <c r="E1031" s="7">
        <f>IF(O1031&gt;0,RANK(O1031,(N1031:P1031,Q1031:AE1031)),0)</f>
        <v>1</v>
      </c>
      <c r="F1031" s="7">
        <f t="shared" si="338"/>
        <v>0</v>
      </c>
      <c r="G1031" s="1">
        <f t="shared" si="334"/>
        <v>73</v>
      </c>
      <c r="H1031" s="2">
        <f t="shared" si="335"/>
        <v>0.12372881355932204</v>
      </c>
      <c r="I1031" s="8"/>
      <c r="J1031" s="2">
        <f t="shared" si="339"/>
        <v>0.43559322033898307</v>
      </c>
      <c r="K1031" s="2">
        <f t="shared" si="340"/>
        <v>0.55932203389830504</v>
      </c>
      <c r="L1031" s="2">
        <f t="shared" si="341"/>
        <v>0</v>
      </c>
      <c r="M1031" s="2">
        <f t="shared" si="342"/>
        <v>5.0847457627118953E-3</v>
      </c>
      <c r="N1031" s="55">
        <v>257</v>
      </c>
      <c r="O1031" s="55">
        <v>330</v>
      </c>
      <c r="X1031" s="55">
        <v>3</v>
      </c>
      <c r="Y1031" s="55"/>
      <c r="Z1031" s="55"/>
      <c r="AA1031" s="55"/>
      <c r="AB1031" s="55"/>
      <c r="AG1031" t="str">
        <f t="shared" si="333"/>
        <v>Middleton</v>
      </c>
      <c r="AH1031" t="s">
        <v>733</v>
      </c>
      <c r="AI1031">
        <v>1</v>
      </c>
      <c r="AK1031">
        <v>2</v>
      </c>
      <c r="AL1031" s="95">
        <v>33</v>
      </c>
      <c r="AM1031" s="97">
        <v>17</v>
      </c>
      <c r="AN1031" s="97">
        <v>35</v>
      </c>
      <c r="AO1031" s="100">
        <v>47700</v>
      </c>
      <c r="AP1031" s="100">
        <f t="shared" si="336"/>
        <v>33017</v>
      </c>
      <c r="AQ1031" t="s">
        <v>298</v>
      </c>
      <c r="AR1031">
        <f t="shared" si="343"/>
        <v>3347700</v>
      </c>
      <c r="AX1031" s="124"/>
    </row>
    <row r="1032" spans="1:50" ht="13" hidden="1" customHeight="1" outlineLevel="1">
      <c r="A1032" t="s">
        <v>1655</v>
      </c>
      <c r="B1032" s="9" t="s">
        <v>184</v>
      </c>
      <c r="C1032" s="1">
        <f t="shared" si="337"/>
        <v>491</v>
      </c>
      <c r="D1032" s="7">
        <f>IF(N1032&gt;0, RANK(N1032,(N1032:P1032,Q1032:AE1032)),0)</f>
        <v>1</v>
      </c>
      <c r="E1032" s="7">
        <f>IF(O1032&gt;0,RANK(O1032,(N1032:P1032,Q1032:AE1032)),0)</f>
        <v>2</v>
      </c>
      <c r="F1032" s="7">
        <f t="shared" si="338"/>
        <v>0</v>
      </c>
      <c r="G1032" s="1">
        <f t="shared" si="334"/>
        <v>105</v>
      </c>
      <c r="H1032" s="2">
        <f t="shared" si="335"/>
        <v>0.21384928716904278</v>
      </c>
      <c r="I1032" s="8"/>
      <c r="J1032" s="2">
        <f t="shared" si="339"/>
        <v>0.60692464358452136</v>
      </c>
      <c r="K1032" s="2">
        <f t="shared" si="340"/>
        <v>0.39307535641547864</v>
      </c>
      <c r="L1032" s="2">
        <f t="shared" si="341"/>
        <v>0</v>
      </c>
      <c r="M1032" s="2">
        <f t="shared" si="342"/>
        <v>0</v>
      </c>
      <c r="N1032" s="55">
        <v>298</v>
      </c>
      <c r="O1032" s="55">
        <v>193</v>
      </c>
      <c r="X1032" s="55">
        <v>0</v>
      </c>
      <c r="Y1032" s="55"/>
      <c r="Z1032" s="55"/>
      <c r="AA1032" s="55"/>
      <c r="AB1032" s="55"/>
      <c r="AG1032" t="str">
        <f t="shared" si="333"/>
        <v>Milan</v>
      </c>
      <c r="AH1032" t="s">
        <v>880</v>
      </c>
      <c r="AI1032">
        <v>2</v>
      </c>
      <c r="AK1032">
        <v>2</v>
      </c>
      <c r="AL1032" s="95">
        <v>33</v>
      </c>
      <c r="AM1032" s="97">
        <v>7</v>
      </c>
      <c r="AN1032" s="97">
        <v>135</v>
      </c>
      <c r="AO1032" s="100">
        <v>47860</v>
      </c>
      <c r="AP1032" s="100">
        <f t="shared" si="336"/>
        <v>33007</v>
      </c>
      <c r="AQ1032" t="s">
        <v>298</v>
      </c>
      <c r="AR1032">
        <f t="shared" si="343"/>
        <v>3347860</v>
      </c>
      <c r="AX1032" s="124"/>
    </row>
    <row r="1033" spans="1:50" ht="13" hidden="1" customHeight="1" outlineLevel="1">
      <c r="A1033" t="s">
        <v>1890</v>
      </c>
      <c r="B1033" s="9" t="s">
        <v>184</v>
      </c>
      <c r="C1033" s="1">
        <f t="shared" si="337"/>
        <v>5371</v>
      </c>
      <c r="D1033" s="7">
        <f>IF(N1033&gt;0, RANK(N1033,(N1033:P1033,Q1033:AE1033)),0)</f>
        <v>1</v>
      </c>
      <c r="E1033" s="7">
        <f>IF(O1033&gt;0,RANK(O1033,(N1033:P1033,Q1033:AE1033)),0)</f>
        <v>2</v>
      </c>
      <c r="F1033" s="7">
        <f t="shared" si="338"/>
        <v>0</v>
      </c>
      <c r="G1033" s="1">
        <f t="shared" si="334"/>
        <v>98</v>
      </c>
      <c r="H1033" s="2">
        <f t="shared" si="335"/>
        <v>1.824613665983988E-2</v>
      </c>
      <c r="I1033" s="8"/>
      <c r="J1033" s="2">
        <f t="shared" si="339"/>
        <v>0.50567864457270528</v>
      </c>
      <c r="K1033" s="2">
        <f t="shared" si="340"/>
        <v>0.48743250791286541</v>
      </c>
      <c r="L1033" s="2">
        <f t="shared" si="341"/>
        <v>0</v>
      </c>
      <c r="M1033" s="2">
        <f t="shared" si="342"/>
        <v>6.8888475144293082E-3</v>
      </c>
      <c r="N1033" s="55">
        <v>2716</v>
      </c>
      <c r="O1033" s="55">
        <v>2618</v>
      </c>
      <c r="X1033" s="55">
        <v>37</v>
      </c>
      <c r="Y1033" s="55"/>
      <c r="Z1033" s="55"/>
      <c r="AA1033" s="55"/>
      <c r="AB1033" s="55"/>
      <c r="AG1033" t="str">
        <f t="shared" si="333"/>
        <v>Milford</v>
      </c>
      <c r="AH1033" t="s">
        <v>401</v>
      </c>
      <c r="AI1033">
        <v>2</v>
      </c>
      <c r="AK1033">
        <v>2</v>
      </c>
      <c r="AL1033" s="95">
        <v>33</v>
      </c>
      <c r="AM1033" s="97">
        <v>11</v>
      </c>
      <c r="AN1033" s="97">
        <v>100</v>
      </c>
      <c r="AO1033" s="100">
        <v>48020</v>
      </c>
      <c r="AP1033" s="100">
        <f t="shared" si="336"/>
        <v>33011</v>
      </c>
      <c r="AQ1033" t="s">
        <v>298</v>
      </c>
      <c r="AR1033">
        <f t="shared" si="343"/>
        <v>3348020</v>
      </c>
      <c r="AX1033" s="124"/>
    </row>
    <row r="1034" spans="1:50" ht="13" hidden="1" customHeight="1" outlineLevel="1">
      <c r="A1034" t="s">
        <v>939</v>
      </c>
      <c r="B1034" s="9" t="s">
        <v>184</v>
      </c>
      <c r="C1034" s="1">
        <f t="shared" si="337"/>
        <v>20</v>
      </c>
      <c r="D1034" s="7">
        <f>IF(N1034&gt;0, RANK(N1034,(N1034:P1034,Q1034:AE1034)),0)</f>
        <v>2</v>
      </c>
      <c r="E1034" s="7">
        <f>IF(O1034&gt;0,RANK(O1034,(N1034:P1034,Q1034:AE1034)),0)</f>
        <v>1</v>
      </c>
      <c r="F1034" s="7">
        <f t="shared" si="338"/>
        <v>0</v>
      </c>
      <c r="G1034" s="1">
        <f t="shared" si="334"/>
        <v>10</v>
      </c>
      <c r="H1034" s="2">
        <f t="shared" si="335"/>
        <v>0.5</v>
      </c>
      <c r="I1034" s="8"/>
      <c r="J1034" s="2">
        <f t="shared" si="339"/>
        <v>0.25</v>
      </c>
      <c r="K1034" s="2">
        <f t="shared" si="340"/>
        <v>0.75</v>
      </c>
      <c r="L1034" s="2">
        <f t="shared" si="341"/>
        <v>0</v>
      </c>
      <c r="M1034" s="2">
        <f t="shared" si="342"/>
        <v>0</v>
      </c>
      <c r="N1034" s="55">
        <v>5</v>
      </c>
      <c r="O1034" s="55">
        <v>15</v>
      </c>
      <c r="X1034" s="55">
        <v>0</v>
      </c>
      <c r="Y1034" s="55"/>
      <c r="Z1034" s="55"/>
      <c r="AA1034" s="55"/>
      <c r="AB1034" s="55"/>
      <c r="AG1034" t="str">
        <f t="shared" si="333"/>
        <v>Millsfield</v>
      </c>
      <c r="AH1034" t="s">
        <v>880</v>
      </c>
      <c r="AI1034">
        <v>2</v>
      </c>
      <c r="AK1034">
        <v>2</v>
      </c>
      <c r="AL1034" s="95">
        <v>33</v>
      </c>
      <c r="AM1034" s="97">
        <v>7</v>
      </c>
      <c r="AN1034" s="97">
        <v>140</v>
      </c>
      <c r="AO1034" s="100">
        <v>48260</v>
      </c>
      <c r="AP1034" s="100">
        <f t="shared" si="336"/>
        <v>33007</v>
      </c>
      <c r="AQ1034" t="s">
        <v>422</v>
      </c>
      <c r="AR1034">
        <f t="shared" si="343"/>
        <v>3348260</v>
      </c>
      <c r="AX1034" s="124"/>
    </row>
    <row r="1035" spans="1:50" ht="13" hidden="1" customHeight="1" outlineLevel="1">
      <c r="A1035" t="s">
        <v>2183</v>
      </c>
      <c r="B1035" s="9" t="s">
        <v>184</v>
      </c>
      <c r="C1035" s="1">
        <f t="shared" si="337"/>
        <v>1521</v>
      </c>
      <c r="D1035" s="7">
        <f>IF(N1035&gt;0, RANK(N1035,(N1035:P1035,Q1035:AE1035)),0)</f>
        <v>2</v>
      </c>
      <c r="E1035" s="7">
        <f>IF(O1035&gt;0,RANK(O1035,(N1035:P1035,Q1035:AE1035)),0)</f>
        <v>1</v>
      </c>
      <c r="F1035" s="7">
        <f t="shared" si="338"/>
        <v>0</v>
      </c>
      <c r="G1035" s="1">
        <f t="shared" si="334"/>
        <v>99</v>
      </c>
      <c r="H1035" s="2">
        <f t="shared" si="335"/>
        <v>6.5088757396449703E-2</v>
      </c>
      <c r="I1035" s="8"/>
      <c r="J1035" s="2">
        <f t="shared" si="339"/>
        <v>0.46548323471400394</v>
      </c>
      <c r="K1035" s="2">
        <f t="shared" si="340"/>
        <v>0.53057199211045369</v>
      </c>
      <c r="L1035" s="2">
        <f t="shared" si="341"/>
        <v>0</v>
      </c>
      <c r="M1035" s="2">
        <f t="shared" si="342"/>
        <v>3.9447731755424265E-3</v>
      </c>
      <c r="N1035" s="55">
        <v>708</v>
      </c>
      <c r="O1035" s="55">
        <v>807</v>
      </c>
      <c r="X1035" s="55">
        <v>6</v>
      </c>
      <c r="Y1035" s="55"/>
      <c r="Z1035" s="55"/>
      <c r="AA1035" s="55"/>
      <c r="AB1035" s="55"/>
      <c r="AG1035" t="str">
        <f t="shared" si="333"/>
        <v>Milton</v>
      </c>
      <c r="AH1035" t="s">
        <v>733</v>
      </c>
      <c r="AI1035">
        <v>1</v>
      </c>
      <c r="AK1035">
        <v>2</v>
      </c>
      <c r="AL1035" s="95">
        <v>33</v>
      </c>
      <c r="AM1035" s="97">
        <v>17</v>
      </c>
      <c r="AN1035" s="97">
        <v>40</v>
      </c>
      <c r="AO1035" s="100">
        <v>48660</v>
      </c>
      <c r="AP1035" s="100">
        <f t="shared" si="336"/>
        <v>33017</v>
      </c>
      <c r="AQ1035" t="s">
        <v>298</v>
      </c>
      <c r="AR1035">
        <f t="shared" si="343"/>
        <v>3348660</v>
      </c>
      <c r="AX1035" s="124"/>
    </row>
    <row r="1036" spans="1:50" ht="13" hidden="1" customHeight="1" outlineLevel="1">
      <c r="A1036" t="s">
        <v>2564</v>
      </c>
      <c r="B1036" s="9" t="s">
        <v>184</v>
      </c>
      <c r="C1036" s="1">
        <f t="shared" si="337"/>
        <v>334</v>
      </c>
      <c r="D1036" s="7">
        <f>IF(N1036&gt;0, RANK(N1036,(N1036:P1036,Q1036:AE1036)),0)</f>
        <v>2</v>
      </c>
      <c r="E1036" s="7">
        <f>IF(O1036&gt;0,RANK(O1036,(N1036:P1036,Q1036:AE1036)),0)</f>
        <v>1</v>
      </c>
      <c r="F1036" s="7">
        <f t="shared" si="338"/>
        <v>0</v>
      </c>
      <c r="G1036" s="1">
        <f t="shared" si="334"/>
        <v>42</v>
      </c>
      <c r="H1036" s="2">
        <f t="shared" si="335"/>
        <v>0.12574850299401197</v>
      </c>
      <c r="I1036" s="8"/>
      <c r="J1036" s="2">
        <f t="shared" si="339"/>
        <v>0.43712574850299402</v>
      </c>
      <c r="K1036" s="2">
        <f t="shared" si="340"/>
        <v>0.56287425149700598</v>
      </c>
      <c r="L1036" s="2">
        <f t="shared" si="341"/>
        <v>0</v>
      </c>
      <c r="M1036" s="2">
        <f t="shared" si="342"/>
        <v>0</v>
      </c>
      <c r="N1036" s="55">
        <v>146</v>
      </c>
      <c r="O1036" s="55">
        <v>188</v>
      </c>
      <c r="X1036" s="55">
        <v>0</v>
      </c>
      <c r="Y1036" s="55"/>
      <c r="Z1036" s="55"/>
      <c r="AA1036" s="55"/>
      <c r="AB1036" s="55"/>
      <c r="AG1036" t="str">
        <f t="shared" si="333"/>
        <v>Monroe</v>
      </c>
      <c r="AH1036" t="s">
        <v>2549</v>
      </c>
      <c r="AI1036">
        <v>2</v>
      </c>
      <c r="AK1036">
        <v>2</v>
      </c>
      <c r="AL1036" s="95">
        <v>33</v>
      </c>
      <c r="AM1036" s="97">
        <v>9</v>
      </c>
      <c r="AN1036" s="97">
        <v>140</v>
      </c>
      <c r="AO1036" s="100">
        <v>48980</v>
      </c>
      <c r="AP1036" s="100">
        <f t="shared" si="336"/>
        <v>33009</v>
      </c>
      <c r="AQ1036" t="s">
        <v>298</v>
      </c>
      <c r="AR1036">
        <f t="shared" si="343"/>
        <v>3348980</v>
      </c>
      <c r="AX1036" s="124"/>
    </row>
    <row r="1037" spans="1:50" ht="13" hidden="1" customHeight="1" outlineLevel="1">
      <c r="A1037" t="s">
        <v>935</v>
      </c>
      <c r="B1037" s="9" t="s">
        <v>184</v>
      </c>
      <c r="C1037" s="1">
        <f t="shared" si="337"/>
        <v>1105</v>
      </c>
      <c r="D1037" s="7">
        <f>IF(N1037&gt;0, RANK(N1037,(N1037:P1037,Q1037:AE1037)),0)</f>
        <v>2</v>
      </c>
      <c r="E1037" s="7">
        <f>IF(O1037&gt;0,RANK(O1037,(N1037:P1037,Q1037:AE1037)),0)</f>
        <v>1</v>
      </c>
      <c r="F1037" s="7">
        <f t="shared" si="338"/>
        <v>0</v>
      </c>
      <c r="G1037" s="1">
        <f t="shared" si="334"/>
        <v>10</v>
      </c>
      <c r="H1037" s="2">
        <f t="shared" si="335"/>
        <v>9.0497737556561094E-3</v>
      </c>
      <c r="I1037" s="8"/>
      <c r="J1037" s="2">
        <f t="shared" si="339"/>
        <v>0.49321266968325794</v>
      </c>
      <c r="K1037" s="2">
        <f t="shared" si="340"/>
        <v>0.50226244343891402</v>
      </c>
      <c r="L1037" s="2">
        <f t="shared" si="341"/>
        <v>0</v>
      </c>
      <c r="M1037" s="2">
        <f t="shared" si="342"/>
        <v>4.5248868778280382E-3</v>
      </c>
      <c r="N1037" s="55">
        <v>545</v>
      </c>
      <c r="O1037" s="55">
        <v>555</v>
      </c>
      <c r="X1037" s="55">
        <v>5</v>
      </c>
      <c r="Y1037" s="55"/>
      <c r="Z1037" s="55"/>
      <c r="AA1037" s="55"/>
      <c r="AB1037" s="55"/>
      <c r="AG1037" t="str">
        <f t="shared" si="333"/>
        <v>Mont Vernon</v>
      </c>
      <c r="AH1037" t="s">
        <v>401</v>
      </c>
      <c r="AI1037">
        <v>2</v>
      </c>
      <c r="AK1037">
        <v>2</v>
      </c>
      <c r="AL1037" s="95">
        <v>33</v>
      </c>
      <c r="AM1037" s="97">
        <v>11</v>
      </c>
      <c r="AN1037" s="97">
        <v>105</v>
      </c>
      <c r="AO1037" s="100">
        <v>49140</v>
      </c>
      <c r="AP1037" s="100">
        <f t="shared" si="336"/>
        <v>33011</v>
      </c>
      <c r="AQ1037" t="s">
        <v>298</v>
      </c>
      <c r="AR1037">
        <f t="shared" si="343"/>
        <v>3349140</v>
      </c>
      <c r="AX1037" s="124"/>
    </row>
    <row r="1038" spans="1:50" ht="13" hidden="1" customHeight="1" outlineLevel="1">
      <c r="A1038" t="s">
        <v>2221</v>
      </c>
      <c r="B1038" s="9" t="s">
        <v>184</v>
      </c>
      <c r="C1038" s="1">
        <f t="shared" si="337"/>
        <v>2379</v>
      </c>
      <c r="D1038" s="7">
        <f>IF(N1038&gt;0, RANK(N1038,(N1038:P1038,Q1038:AE1038)),0)</f>
        <v>2</v>
      </c>
      <c r="E1038" s="7">
        <f>IF(O1038&gt;0,RANK(O1038,(N1038:P1038,Q1038:AE1038)),0)</f>
        <v>1</v>
      </c>
      <c r="F1038" s="7">
        <f t="shared" si="338"/>
        <v>0</v>
      </c>
      <c r="G1038" s="1">
        <f t="shared" si="334"/>
        <v>477</v>
      </c>
      <c r="H1038" s="2">
        <f t="shared" si="335"/>
        <v>0.20050441361916771</v>
      </c>
      <c r="I1038" s="8"/>
      <c r="J1038" s="2">
        <f t="shared" si="339"/>
        <v>0.39764606977721734</v>
      </c>
      <c r="K1038" s="2">
        <f t="shared" si="340"/>
        <v>0.59815048339638499</v>
      </c>
      <c r="L1038" s="2">
        <f t="shared" si="341"/>
        <v>0</v>
      </c>
      <c r="M1038" s="2">
        <f t="shared" si="342"/>
        <v>4.2034468263977276E-3</v>
      </c>
      <c r="N1038" s="55">
        <v>946</v>
      </c>
      <c r="O1038" s="55">
        <v>1423</v>
      </c>
      <c r="X1038" s="55">
        <v>10</v>
      </c>
      <c r="Y1038" s="55"/>
      <c r="Z1038" s="55"/>
      <c r="AA1038" s="55"/>
      <c r="AB1038" s="55"/>
      <c r="AG1038" t="str">
        <f t="shared" si="333"/>
        <v>Moultonborough</v>
      </c>
      <c r="AH1038" t="s">
        <v>203</v>
      </c>
      <c r="AI1038">
        <v>1</v>
      </c>
      <c r="AK1038">
        <v>2</v>
      </c>
      <c r="AL1038" s="95">
        <v>33</v>
      </c>
      <c r="AM1038" s="97">
        <v>3</v>
      </c>
      <c r="AN1038" s="97">
        <v>65</v>
      </c>
      <c r="AO1038" s="100">
        <v>49380</v>
      </c>
      <c r="AP1038" s="100">
        <f t="shared" si="336"/>
        <v>33003</v>
      </c>
      <c r="AQ1038" t="s">
        <v>298</v>
      </c>
      <c r="AR1038">
        <f t="shared" si="343"/>
        <v>3349380</v>
      </c>
      <c r="AX1038" s="124"/>
    </row>
    <row r="1039" spans="1:50" ht="13" hidden="1" customHeight="1" outlineLevel="1">
      <c r="A1039" t="s">
        <v>622</v>
      </c>
      <c r="B1039" s="9" t="s">
        <v>184</v>
      </c>
      <c r="C1039" s="1">
        <f t="shared" si="337"/>
        <v>26708</v>
      </c>
      <c r="D1039" s="7">
        <f>IF(N1039&gt;0, RANK(N1039,(N1039:P1039,Q1039:AE1039)),0)</f>
        <v>1</v>
      </c>
      <c r="E1039" s="7">
        <f>IF(O1039&gt;0,RANK(O1039,(N1039:P1039,Q1039:AE1039)),0)</f>
        <v>2</v>
      </c>
      <c r="F1039" s="7">
        <f t="shared" si="338"/>
        <v>0</v>
      </c>
      <c r="G1039" s="1">
        <f t="shared" si="334"/>
        <v>1687</v>
      </c>
      <c r="H1039" s="2">
        <f t="shared" si="335"/>
        <v>6.3164594877939198E-2</v>
      </c>
      <c r="I1039" s="8"/>
      <c r="J1039" s="2">
        <f t="shared" si="339"/>
        <v>0.52972892017373074</v>
      </c>
      <c r="K1039" s="2">
        <f t="shared" si="340"/>
        <v>0.4665643252957915</v>
      </c>
      <c r="L1039" s="2">
        <f t="shared" si="341"/>
        <v>0</v>
      </c>
      <c r="M1039" s="2">
        <f t="shared" si="342"/>
        <v>3.7067545304777516E-3</v>
      </c>
      <c r="N1039" s="55">
        <v>14148</v>
      </c>
      <c r="O1039" s="55">
        <v>12461</v>
      </c>
      <c r="X1039" s="55">
        <v>99</v>
      </c>
      <c r="Y1039" s="55"/>
      <c r="Z1039" s="55"/>
      <c r="AA1039" s="55"/>
      <c r="AB1039" s="55"/>
      <c r="AG1039" t="str">
        <f t="shared" si="333"/>
        <v>Nashua</v>
      </c>
      <c r="AH1039" t="s">
        <v>401</v>
      </c>
      <c r="AI1039">
        <v>2</v>
      </c>
      <c r="AK1039">
        <v>2</v>
      </c>
      <c r="AL1039" s="95">
        <v>33</v>
      </c>
      <c r="AM1039" s="97">
        <v>11</v>
      </c>
      <c r="AN1039" s="97">
        <v>110</v>
      </c>
      <c r="AO1039" s="100">
        <v>50260</v>
      </c>
      <c r="AP1039" s="100">
        <f t="shared" si="336"/>
        <v>33011</v>
      </c>
      <c r="AQ1039" t="s">
        <v>1943</v>
      </c>
      <c r="AR1039">
        <f t="shared" si="343"/>
        <v>3350260</v>
      </c>
      <c r="AX1039" s="124"/>
    </row>
    <row r="1040" spans="1:50" ht="13" hidden="1" customHeight="1" outlineLevel="1">
      <c r="A1040" t="s">
        <v>1683</v>
      </c>
      <c r="B1040" s="9" t="s">
        <v>184</v>
      </c>
      <c r="C1040" s="1">
        <f t="shared" si="337"/>
        <v>345</v>
      </c>
      <c r="D1040" s="7">
        <f>IF(N1040&gt;0, RANK(N1040,(N1040:P1040,Q1040:AE1040)),0)</f>
        <v>1</v>
      </c>
      <c r="E1040" s="7">
        <f>IF(O1040&gt;0,RANK(O1040,(N1040:P1040,Q1040:AE1040)),0)</f>
        <v>2</v>
      </c>
      <c r="F1040" s="7">
        <f t="shared" si="338"/>
        <v>0</v>
      </c>
      <c r="G1040" s="1">
        <f t="shared" si="334"/>
        <v>107</v>
      </c>
      <c r="H1040" s="2">
        <f t="shared" si="335"/>
        <v>0.31014492753623191</v>
      </c>
      <c r="I1040" s="8"/>
      <c r="J1040" s="2">
        <f t="shared" si="339"/>
        <v>0.6550724637681159</v>
      </c>
      <c r="K1040" s="2">
        <f t="shared" si="340"/>
        <v>0.34492753623188405</v>
      </c>
      <c r="L1040" s="2">
        <f t="shared" si="341"/>
        <v>0</v>
      </c>
      <c r="M1040" s="2">
        <f t="shared" si="342"/>
        <v>5.5511151231257827E-17</v>
      </c>
      <c r="N1040" s="55">
        <v>226</v>
      </c>
      <c r="O1040" s="55">
        <v>119</v>
      </c>
      <c r="X1040" s="55">
        <v>0</v>
      </c>
      <c r="Y1040" s="55"/>
      <c r="Z1040" s="55"/>
      <c r="AA1040" s="55"/>
      <c r="AB1040" s="55"/>
      <c r="AG1040" t="str">
        <f t="shared" si="333"/>
        <v>Nelson</v>
      </c>
      <c r="AH1040" t="s">
        <v>1720</v>
      </c>
      <c r="AI1040">
        <v>2</v>
      </c>
      <c r="AK1040">
        <v>2</v>
      </c>
      <c r="AL1040" s="95">
        <v>33</v>
      </c>
      <c r="AM1040" s="97">
        <v>5</v>
      </c>
      <c r="AN1040" s="97">
        <v>60</v>
      </c>
      <c r="AO1040" s="100">
        <v>50580</v>
      </c>
      <c r="AP1040" s="100">
        <f t="shared" si="336"/>
        <v>33005</v>
      </c>
      <c r="AQ1040" t="s">
        <v>298</v>
      </c>
      <c r="AR1040">
        <f t="shared" si="343"/>
        <v>3350580</v>
      </c>
      <c r="AX1040" s="124"/>
    </row>
    <row r="1041" spans="1:50" ht="13" hidden="1" customHeight="1" outlineLevel="1">
      <c r="A1041" t="s">
        <v>1522</v>
      </c>
      <c r="B1041" s="9" t="s">
        <v>184</v>
      </c>
      <c r="C1041" s="1">
        <f t="shared" si="337"/>
        <v>2364</v>
      </c>
      <c r="D1041" s="7">
        <f>IF(N1041&gt;0, RANK(N1041,(N1041:P1041,Q1041:AE1041)),0)</f>
        <v>2</v>
      </c>
      <c r="E1041" s="7">
        <f>IF(O1041&gt;0,RANK(O1041,(N1041:P1041,Q1041:AE1041)),0)</f>
        <v>1</v>
      </c>
      <c r="F1041" s="7">
        <f t="shared" si="338"/>
        <v>0</v>
      </c>
      <c r="G1041" s="1">
        <f t="shared" si="334"/>
        <v>216</v>
      </c>
      <c r="H1041" s="2">
        <f t="shared" si="335"/>
        <v>9.1370558375634514E-2</v>
      </c>
      <c r="I1041" s="8"/>
      <c r="J1041" s="2">
        <f t="shared" si="339"/>
        <v>0.45304568527918782</v>
      </c>
      <c r="K1041" s="2">
        <f t="shared" si="340"/>
        <v>0.54441624365482233</v>
      </c>
      <c r="L1041" s="2">
        <f t="shared" si="341"/>
        <v>0</v>
      </c>
      <c r="M1041" s="2">
        <f t="shared" si="342"/>
        <v>2.5380710659899108E-3</v>
      </c>
      <c r="N1041" s="55">
        <v>1071</v>
      </c>
      <c r="O1041" s="55">
        <v>1287</v>
      </c>
      <c r="X1041" s="55">
        <v>6</v>
      </c>
      <c r="Y1041" s="55"/>
      <c r="Z1041" s="55"/>
      <c r="AA1041" s="55"/>
      <c r="AB1041" s="55"/>
      <c r="AG1041" t="str">
        <f t="shared" si="333"/>
        <v>New Boston</v>
      </c>
      <c r="AH1041" t="s">
        <v>401</v>
      </c>
      <c r="AI1041">
        <v>2</v>
      </c>
      <c r="AK1041">
        <v>2</v>
      </c>
      <c r="AL1041" s="95">
        <v>33</v>
      </c>
      <c r="AM1041" s="97">
        <v>11</v>
      </c>
      <c r="AN1041" s="97">
        <v>115</v>
      </c>
      <c r="AO1041" s="100">
        <v>50740</v>
      </c>
      <c r="AP1041" s="100">
        <f t="shared" si="336"/>
        <v>33011</v>
      </c>
      <c r="AQ1041" t="s">
        <v>298</v>
      </c>
      <c r="AR1041">
        <f t="shared" si="343"/>
        <v>3350740</v>
      </c>
      <c r="AX1041" s="124"/>
    </row>
    <row r="1042" spans="1:50" ht="13" hidden="1" customHeight="1" outlineLevel="1">
      <c r="A1042" t="s">
        <v>82</v>
      </c>
      <c r="B1042" s="9" t="s">
        <v>184</v>
      </c>
      <c r="C1042" s="1">
        <f t="shared" si="337"/>
        <v>675</v>
      </c>
      <c r="D1042" s="7">
        <f>IF(N1042&gt;0, RANK(N1042,(N1042:P1042,Q1042:AE1042)),0)</f>
        <v>2</v>
      </c>
      <c r="E1042" s="7">
        <f>IF(O1042&gt;0,RANK(O1042,(N1042:P1042,Q1042:AE1042)),0)</f>
        <v>1</v>
      </c>
      <c r="F1042" s="7">
        <f t="shared" si="338"/>
        <v>0</v>
      </c>
      <c r="G1042" s="1">
        <f t="shared" si="334"/>
        <v>15</v>
      </c>
      <c r="H1042" s="2">
        <f t="shared" si="335"/>
        <v>2.2222222222222223E-2</v>
      </c>
      <c r="I1042" s="8"/>
      <c r="J1042" s="2">
        <f t="shared" si="339"/>
        <v>0.48888888888888887</v>
      </c>
      <c r="K1042" s="2">
        <f t="shared" si="340"/>
        <v>0.51111111111111107</v>
      </c>
      <c r="L1042" s="2">
        <f t="shared" si="341"/>
        <v>0</v>
      </c>
      <c r="M1042" s="2">
        <f t="shared" si="342"/>
        <v>0</v>
      </c>
      <c r="N1042" s="55">
        <v>330</v>
      </c>
      <c r="O1042" s="55">
        <v>345</v>
      </c>
      <c r="X1042" s="55">
        <v>0</v>
      </c>
      <c r="Y1042" s="55"/>
      <c r="Z1042" s="55"/>
      <c r="AA1042" s="55"/>
      <c r="AB1042" s="55"/>
      <c r="AG1042" t="str">
        <f t="shared" si="333"/>
        <v>New Castle</v>
      </c>
      <c r="AH1042" t="s">
        <v>269</v>
      </c>
      <c r="AI1042">
        <v>1</v>
      </c>
      <c r="AK1042">
        <v>2</v>
      </c>
      <c r="AL1042" s="95">
        <v>33</v>
      </c>
      <c r="AM1042" s="97">
        <v>15</v>
      </c>
      <c r="AN1042" s="97">
        <v>100</v>
      </c>
      <c r="AO1042" s="100">
        <v>50980</v>
      </c>
      <c r="AP1042" s="100">
        <f t="shared" si="336"/>
        <v>33015</v>
      </c>
      <c r="AQ1042" t="s">
        <v>298</v>
      </c>
      <c r="AR1042">
        <f t="shared" si="343"/>
        <v>3350980</v>
      </c>
      <c r="AX1042" s="124"/>
    </row>
    <row r="1043" spans="1:50" ht="13" hidden="1" customHeight="1" outlineLevel="1">
      <c r="A1043" t="s">
        <v>2444</v>
      </c>
      <c r="B1043" s="9" t="s">
        <v>184</v>
      </c>
      <c r="C1043" s="1">
        <f t="shared" si="337"/>
        <v>1132</v>
      </c>
      <c r="D1043" s="7">
        <f>IF(N1043&gt;0, RANK(N1043,(N1043:P1043,Q1043:AE1043)),0)</f>
        <v>2</v>
      </c>
      <c r="E1043" s="7">
        <f>IF(O1043&gt;0,RANK(O1043,(N1043:P1043,Q1043:AE1043)),0)</f>
        <v>1</v>
      </c>
      <c r="F1043" s="7">
        <f t="shared" si="338"/>
        <v>0</v>
      </c>
      <c r="G1043" s="1">
        <f t="shared" si="334"/>
        <v>127</v>
      </c>
      <c r="H1043" s="2">
        <f t="shared" si="335"/>
        <v>0.11219081272084806</v>
      </c>
      <c r="I1043" s="8"/>
      <c r="J1043" s="2">
        <f t="shared" si="339"/>
        <v>0.44257950530035334</v>
      </c>
      <c r="K1043" s="2">
        <f t="shared" si="340"/>
        <v>0.55477031802120136</v>
      </c>
      <c r="L1043" s="2">
        <f t="shared" si="341"/>
        <v>0</v>
      </c>
      <c r="M1043" s="2">
        <f t="shared" si="342"/>
        <v>2.6501766784452485E-3</v>
      </c>
      <c r="N1043" s="55">
        <v>501</v>
      </c>
      <c r="O1043" s="55">
        <v>628</v>
      </c>
      <c r="X1043" s="55">
        <v>3</v>
      </c>
      <c r="Y1043" s="55"/>
      <c r="Z1043" s="55"/>
      <c r="AA1043" s="55"/>
      <c r="AB1043" s="55"/>
      <c r="AG1043" t="str">
        <f t="shared" si="333"/>
        <v>New Durham</v>
      </c>
      <c r="AH1043" t="s">
        <v>733</v>
      </c>
      <c r="AI1043">
        <v>1</v>
      </c>
      <c r="AK1043">
        <v>2</v>
      </c>
      <c r="AL1043" s="95">
        <v>33</v>
      </c>
      <c r="AM1043" s="97">
        <v>17</v>
      </c>
      <c r="AN1043" s="97">
        <v>45</v>
      </c>
      <c r="AO1043" s="100">
        <v>51220</v>
      </c>
      <c r="AP1043" s="100">
        <f t="shared" si="336"/>
        <v>33017</v>
      </c>
      <c r="AQ1043" t="s">
        <v>298</v>
      </c>
      <c r="AR1043">
        <f t="shared" si="343"/>
        <v>3351220</v>
      </c>
      <c r="AX1043" s="124"/>
    </row>
    <row r="1044" spans="1:50" ht="13" hidden="1" customHeight="1" outlineLevel="1">
      <c r="A1044" t="s">
        <v>2507</v>
      </c>
      <c r="B1044" s="9" t="s">
        <v>184</v>
      </c>
      <c r="C1044" s="1">
        <f t="shared" si="337"/>
        <v>937</v>
      </c>
      <c r="D1044" s="7">
        <f>IF(N1044&gt;0, RANK(N1044,(N1044:P1044,Q1044:AE1044)),0)</f>
        <v>2</v>
      </c>
      <c r="E1044" s="7">
        <f>IF(O1044&gt;0,RANK(O1044,(N1044:P1044,Q1044:AE1044)),0)</f>
        <v>1</v>
      </c>
      <c r="F1044" s="7">
        <f t="shared" si="338"/>
        <v>0</v>
      </c>
      <c r="G1044" s="1">
        <f t="shared" si="334"/>
        <v>4</v>
      </c>
      <c r="H1044" s="2">
        <f t="shared" si="335"/>
        <v>4.2689434364994666E-3</v>
      </c>
      <c r="I1044" s="8"/>
      <c r="J1044" s="2">
        <f t="shared" si="339"/>
        <v>0.49519743863393811</v>
      </c>
      <c r="K1044" s="2">
        <f t="shared" si="340"/>
        <v>0.49946638207043759</v>
      </c>
      <c r="L1044" s="2">
        <f t="shared" si="341"/>
        <v>0</v>
      </c>
      <c r="M1044" s="2">
        <f t="shared" si="342"/>
        <v>5.3361792956242438E-3</v>
      </c>
      <c r="N1044" s="55">
        <v>464</v>
      </c>
      <c r="O1044" s="55">
        <v>468</v>
      </c>
      <c r="X1044" s="55">
        <v>5</v>
      </c>
      <c r="Y1044" s="55"/>
      <c r="Z1044" s="55"/>
      <c r="AA1044" s="55"/>
      <c r="AB1044" s="55"/>
      <c r="AG1044" t="str">
        <f t="shared" si="333"/>
        <v>New Hampton</v>
      </c>
      <c r="AH1044" t="s">
        <v>44</v>
      </c>
      <c r="AI1044">
        <v>1</v>
      </c>
      <c r="AK1044">
        <v>2</v>
      </c>
      <c r="AL1044" s="95">
        <v>33</v>
      </c>
      <c r="AM1044" s="97">
        <v>1</v>
      </c>
      <c r="AN1044" s="97">
        <v>45</v>
      </c>
      <c r="AO1044" s="100">
        <v>51540</v>
      </c>
      <c r="AP1044" s="100">
        <f t="shared" si="336"/>
        <v>33001</v>
      </c>
      <c r="AQ1044" t="s">
        <v>298</v>
      </c>
      <c r="AR1044">
        <f t="shared" si="343"/>
        <v>3351540</v>
      </c>
      <c r="AX1044" s="124"/>
    </row>
    <row r="1045" spans="1:50" ht="13" hidden="1" customHeight="1" outlineLevel="1">
      <c r="A1045" t="s">
        <v>407</v>
      </c>
      <c r="B1045" s="9" t="s">
        <v>184</v>
      </c>
      <c r="C1045" s="1">
        <f t="shared" si="337"/>
        <v>1865</v>
      </c>
      <c r="D1045" s="7">
        <f>IF(N1045&gt;0, RANK(N1045,(N1045:P1045,Q1045:AE1045)),0)</f>
        <v>2</v>
      </c>
      <c r="E1045" s="7">
        <f>IF(O1045&gt;0,RANK(O1045,(N1045:P1045,Q1045:AE1045)),0)</f>
        <v>1</v>
      </c>
      <c r="F1045" s="7">
        <f t="shared" si="338"/>
        <v>0</v>
      </c>
      <c r="G1045" s="1">
        <f t="shared" si="334"/>
        <v>708</v>
      </c>
      <c r="H1045" s="2">
        <f t="shared" si="335"/>
        <v>0.37962466487935659</v>
      </c>
      <c r="I1045" s="8"/>
      <c r="J1045" s="2">
        <f t="shared" si="339"/>
        <v>0.30616621983914211</v>
      </c>
      <c r="K1045" s="2">
        <f t="shared" si="340"/>
        <v>0.68579088471849869</v>
      </c>
      <c r="L1045" s="2">
        <f t="shared" si="341"/>
        <v>0</v>
      </c>
      <c r="M1045" s="2">
        <f t="shared" si="342"/>
        <v>8.0428954423591437E-3</v>
      </c>
      <c r="N1045" s="55">
        <v>571</v>
      </c>
      <c r="O1045" s="55">
        <v>1279</v>
      </c>
      <c r="X1045" s="55">
        <v>15</v>
      </c>
      <c r="Y1045" s="55"/>
      <c r="Z1045" s="55"/>
      <c r="AA1045" s="55"/>
      <c r="AB1045" s="55"/>
      <c r="AG1045" t="str">
        <f t="shared" si="333"/>
        <v>New Ipswich</v>
      </c>
      <c r="AH1045" t="s">
        <v>401</v>
      </c>
      <c r="AI1045">
        <v>2</v>
      </c>
      <c r="AK1045">
        <v>2</v>
      </c>
      <c r="AL1045" s="95">
        <v>33</v>
      </c>
      <c r="AM1045" s="97">
        <v>11</v>
      </c>
      <c r="AN1045" s="97">
        <v>120</v>
      </c>
      <c r="AO1045" s="100">
        <v>51940</v>
      </c>
      <c r="AP1045" s="100">
        <f t="shared" si="336"/>
        <v>33011</v>
      </c>
      <c r="AQ1045" t="s">
        <v>298</v>
      </c>
      <c r="AR1045">
        <f t="shared" si="343"/>
        <v>3351940</v>
      </c>
      <c r="AX1045" s="124"/>
    </row>
    <row r="1046" spans="1:50" ht="13" hidden="1" customHeight="1" outlineLevel="1">
      <c r="A1046" t="s">
        <v>2029</v>
      </c>
      <c r="B1046" s="9" t="s">
        <v>184</v>
      </c>
      <c r="C1046" s="1">
        <f t="shared" si="337"/>
        <v>2216</v>
      </c>
      <c r="D1046" s="7">
        <f>IF(N1046&gt;0, RANK(N1046,(N1046:P1046,Q1046:AE1046)),0)</f>
        <v>1</v>
      </c>
      <c r="E1046" s="7">
        <f>IF(O1046&gt;0,RANK(O1046,(N1046:P1046,Q1046:AE1046)),0)</f>
        <v>2</v>
      </c>
      <c r="F1046" s="7">
        <f t="shared" si="338"/>
        <v>0</v>
      </c>
      <c r="G1046" s="1">
        <f t="shared" si="334"/>
        <v>187</v>
      </c>
      <c r="H1046" s="2">
        <f t="shared" si="335"/>
        <v>8.4386281588447659E-2</v>
      </c>
      <c r="I1046" s="8"/>
      <c r="J1046" s="2">
        <f t="shared" si="339"/>
        <v>0.5419675090252708</v>
      </c>
      <c r="K1046" s="2">
        <f t="shared" si="340"/>
        <v>0.45758122743682311</v>
      </c>
      <c r="L1046" s="2">
        <f t="shared" si="341"/>
        <v>0</v>
      </c>
      <c r="M1046" s="2">
        <f t="shared" si="342"/>
        <v>4.5126353790608809E-4</v>
      </c>
      <c r="N1046" s="55">
        <v>1201</v>
      </c>
      <c r="O1046" s="55">
        <v>1014</v>
      </c>
      <c r="X1046" s="55">
        <v>1</v>
      </c>
      <c r="Y1046" s="55"/>
      <c r="Z1046" s="55"/>
      <c r="AA1046" s="55"/>
      <c r="AB1046" s="55"/>
      <c r="AG1046" t="str">
        <f t="shared" si="333"/>
        <v>New London</v>
      </c>
      <c r="AH1046" t="s">
        <v>1832</v>
      </c>
      <c r="AI1046">
        <v>2</v>
      </c>
      <c r="AK1046">
        <v>2</v>
      </c>
      <c r="AL1046" s="95">
        <v>33</v>
      </c>
      <c r="AM1046" s="97">
        <v>13</v>
      </c>
      <c r="AN1046" s="97">
        <v>95</v>
      </c>
      <c r="AO1046" s="100">
        <v>52100</v>
      </c>
      <c r="AP1046" s="100">
        <f t="shared" si="336"/>
        <v>33013</v>
      </c>
      <c r="AQ1046" t="s">
        <v>298</v>
      </c>
      <c r="AR1046">
        <f t="shared" si="343"/>
        <v>3352100</v>
      </c>
      <c r="AX1046" s="124"/>
    </row>
    <row r="1047" spans="1:50" ht="13" hidden="1" customHeight="1" outlineLevel="1">
      <c r="A1047" t="s">
        <v>987</v>
      </c>
      <c r="B1047" s="9" t="s">
        <v>184</v>
      </c>
      <c r="C1047" s="1">
        <f t="shared" si="337"/>
        <v>1047</v>
      </c>
      <c r="D1047" s="7">
        <f>IF(N1047&gt;0, RANK(N1047,(N1047:P1047,Q1047:AE1047)),0)</f>
        <v>2</v>
      </c>
      <c r="E1047" s="7">
        <f>IF(O1047&gt;0,RANK(O1047,(N1047:P1047,Q1047:AE1047)),0)</f>
        <v>1</v>
      </c>
      <c r="F1047" s="7">
        <f t="shared" si="338"/>
        <v>0</v>
      </c>
      <c r="G1047" s="1">
        <f t="shared" si="334"/>
        <v>9</v>
      </c>
      <c r="H1047" s="2">
        <f t="shared" si="335"/>
        <v>8.5959885386819486E-3</v>
      </c>
      <c r="I1047" s="8"/>
      <c r="J1047" s="2">
        <f t="shared" si="339"/>
        <v>0.49379178605539636</v>
      </c>
      <c r="K1047" s="2">
        <f t="shared" si="340"/>
        <v>0.50238777459407835</v>
      </c>
      <c r="L1047" s="2">
        <f t="shared" si="341"/>
        <v>0</v>
      </c>
      <c r="M1047" s="2">
        <f t="shared" si="342"/>
        <v>3.8204393505252288E-3</v>
      </c>
      <c r="N1047" s="55">
        <v>517</v>
      </c>
      <c r="O1047" s="55">
        <v>526</v>
      </c>
      <c r="X1047" s="55">
        <v>4</v>
      </c>
      <c r="Y1047" s="55"/>
      <c r="Z1047" s="55"/>
      <c r="AA1047" s="55"/>
      <c r="AB1047" s="55"/>
      <c r="AG1047" t="str">
        <f t="shared" ref="AG1047:AG1105" si="344">A1047</f>
        <v>Newbury</v>
      </c>
      <c r="AH1047" t="s">
        <v>1832</v>
      </c>
      <c r="AI1047">
        <v>2</v>
      </c>
      <c r="AK1047">
        <v>2</v>
      </c>
      <c r="AL1047" s="95">
        <v>33</v>
      </c>
      <c r="AM1047" s="97">
        <v>13</v>
      </c>
      <c r="AN1047" s="97">
        <v>90</v>
      </c>
      <c r="AO1047" s="100">
        <v>50900</v>
      </c>
      <c r="AP1047" s="100">
        <f t="shared" si="336"/>
        <v>33013</v>
      </c>
      <c r="AQ1047" t="s">
        <v>298</v>
      </c>
      <c r="AR1047">
        <f t="shared" si="343"/>
        <v>3350900</v>
      </c>
      <c r="AX1047" s="124"/>
    </row>
    <row r="1048" spans="1:50" ht="13" hidden="1" customHeight="1" outlineLevel="1">
      <c r="A1048" t="s">
        <v>408</v>
      </c>
      <c r="B1048" s="9" t="s">
        <v>184</v>
      </c>
      <c r="C1048" s="1">
        <f t="shared" si="337"/>
        <v>839</v>
      </c>
      <c r="D1048" s="7">
        <f>IF(N1048&gt;0, RANK(N1048,(N1048:P1048,Q1048:AE1048)),0)</f>
        <v>1</v>
      </c>
      <c r="E1048" s="7">
        <f>IF(O1048&gt;0,RANK(O1048,(N1048:P1048,Q1048:AE1048)),0)</f>
        <v>2</v>
      </c>
      <c r="F1048" s="7">
        <f t="shared" si="338"/>
        <v>0</v>
      </c>
      <c r="G1048" s="1">
        <f t="shared" si="334"/>
        <v>7</v>
      </c>
      <c r="H1048" s="2">
        <f t="shared" si="335"/>
        <v>8.3432657926102508E-3</v>
      </c>
      <c r="I1048" s="8"/>
      <c r="J1048" s="2">
        <f t="shared" si="339"/>
        <v>0.50297973778307514</v>
      </c>
      <c r="K1048" s="2">
        <f t="shared" si="340"/>
        <v>0.49463647199046484</v>
      </c>
      <c r="L1048" s="2">
        <f t="shared" si="341"/>
        <v>0</v>
      </c>
      <c r="M1048" s="2">
        <f t="shared" si="342"/>
        <v>2.3837902264600141E-3</v>
      </c>
      <c r="N1048" s="55">
        <v>422</v>
      </c>
      <c r="O1048" s="55">
        <v>415</v>
      </c>
      <c r="X1048" s="55">
        <v>2</v>
      </c>
      <c r="Y1048" s="55"/>
      <c r="Z1048" s="55"/>
      <c r="AA1048" s="55"/>
      <c r="AB1048" s="55"/>
      <c r="AG1048" t="str">
        <f t="shared" si="344"/>
        <v>Newfields</v>
      </c>
      <c r="AH1048" t="s">
        <v>269</v>
      </c>
      <c r="AI1048">
        <v>1</v>
      </c>
      <c r="AK1048">
        <v>2</v>
      </c>
      <c r="AL1048" s="95">
        <v>33</v>
      </c>
      <c r="AM1048" s="97">
        <v>15</v>
      </c>
      <c r="AN1048" s="97">
        <v>105</v>
      </c>
      <c r="AO1048" s="100">
        <v>51380</v>
      </c>
      <c r="AP1048" s="100">
        <f t="shared" si="336"/>
        <v>33015</v>
      </c>
      <c r="AQ1048" t="s">
        <v>298</v>
      </c>
      <c r="AR1048">
        <f t="shared" si="343"/>
        <v>3351380</v>
      </c>
      <c r="AX1048" s="124"/>
    </row>
    <row r="1049" spans="1:50" ht="13" hidden="1" customHeight="1" outlineLevel="1">
      <c r="A1049" t="s">
        <v>573</v>
      </c>
      <c r="B1049" s="9" t="s">
        <v>184</v>
      </c>
      <c r="C1049" s="1">
        <f t="shared" si="337"/>
        <v>468</v>
      </c>
      <c r="D1049" s="7">
        <f>IF(N1049&gt;0, RANK(N1049,(N1049:P1049,Q1049:AE1049)),0)</f>
        <v>2</v>
      </c>
      <c r="E1049" s="7">
        <f>IF(O1049&gt;0,RANK(O1049,(N1049:P1049,Q1049:AE1049)),0)</f>
        <v>1</v>
      </c>
      <c r="F1049" s="7">
        <f t="shared" si="338"/>
        <v>0</v>
      </c>
      <c r="G1049" s="1">
        <f t="shared" si="334"/>
        <v>55</v>
      </c>
      <c r="H1049" s="2">
        <f t="shared" si="335"/>
        <v>0.11752136752136752</v>
      </c>
      <c r="I1049" s="8"/>
      <c r="J1049" s="2">
        <f t="shared" si="339"/>
        <v>0.44017094017094016</v>
      </c>
      <c r="K1049" s="2">
        <f t="shared" si="340"/>
        <v>0.55769230769230771</v>
      </c>
      <c r="L1049" s="2">
        <f t="shared" si="341"/>
        <v>0</v>
      </c>
      <c r="M1049" s="2">
        <f t="shared" si="342"/>
        <v>2.1367521367521292E-3</v>
      </c>
      <c r="N1049" s="55">
        <v>206</v>
      </c>
      <c r="O1049" s="55">
        <v>261</v>
      </c>
      <c r="X1049" s="55">
        <v>1</v>
      </c>
      <c r="Y1049" s="55"/>
      <c r="Z1049" s="55"/>
      <c r="AA1049" s="55"/>
      <c r="AB1049" s="55"/>
      <c r="AG1049" t="str">
        <f t="shared" si="344"/>
        <v>Newington</v>
      </c>
      <c r="AH1049" t="s">
        <v>269</v>
      </c>
      <c r="AI1049">
        <v>1</v>
      </c>
      <c r="AK1049">
        <v>2</v>
      </c>
      <c r="AL1049" s="95">
        <v>33</v>
      </c>
      <c r="AM1049" s="97">
        <v>15</v>
      </c>
      <c r="AN1049" s="97">
        <v>110</v>
      </c>
      <c r="AO1049" s="100">
        <v>51620</v>
      </c>
      <c r="AP1049" s="100">
        <f t="shared" si="336"/>
        <v>33015</v>
      </c>
      <c r="AQ1049" t="s">
        <v>298</v>
      </c>
      <c r="AR1049">
        <f t="shared" si="343"/>
        <v>3351620</v>
      </c>
      <c r="AX1049" s="124"/>
    </row>
    <row r="1050" spans="1:50" ht="13" hidden="1" customHeight="1" outlineLevel="1">
      <c r="A1050" t="s">
        <v>1985</v>
      </c>
      <c r="B1050" s="9" t="s">
        <v>184</v>
      </c>
      <c r="C1050" s="1">
        <f t="shared" si="337"/>
        <v>3435</v>
      </c>
      <c r="D1050" s="7">
        <f>IF(N1050&gt;0, RANK(N1050,(N1050:P1050,Q1050:AE1050)),0)</f>
        <v>1</v>
      </c>
      <c r="E1050" s="7">
        <f>IF(O1050&gt;0,RANK(O1050,(N1050:P1050,Q1050:AE1050)),0)</f>
        <v>2</v>
      </c>
      <c r="F1050" s="7">
        <f t="shared" si="338"/>
        <v>0</v>
      </c>
      <c r="G1050" s="1">
        <f t="shared" si="334"/>
        <v>765</v>
      </c>
      <c r="H1050" s="2">
        <f t="shared" si="335"/>
        <v>0.22270742358078602</v>
      </c>
      <c r="I1050" s="8"/>
      <c r="J1050" s="2">
        <f t="shared" si="339"/>
        <v>0.60989810771470165</v>
      </c>
      <c r="K1050" s="2">
        <f t="shared" si="340"/>
        <v>0.38719068413391555</v>
      </c>
      <c r="L1050" s="2">
        <f t="shared" si="341"/>
        <v>0</v>
      </c>
      <c r="M1050" s="2">
        <f t="shared" si="342"/>
        <v>2.9112081513827937E-3</v>
      </c>
      <c r="N1050" s="55">
        <v>2095</v>
      </c>
      <c r="O1050" s="55">
        <v>1330</v>
      </c>
      <c r="X1050" s="55">
        <v>10</v>
      </c>
      <c r="Y1050" s="55"/>
      <c r="Z1050" s="55"/>
      <c r="AA1050" s="55"/>
      <c r="AB1050" s="55"/>
      <c r="AG1050" t="str">
        <f t="shared" si="344"/>
        <v>Newmarket</v>
      </c>
      <c r="AH1050" t="s">
        <v>269</v>
      </c>
      <c r="AI1050">
        <v>1</v>
      </c>
      <c r="AK1050">
        <v>2</v>
      </c>
      <c r="AL1050" s="95">
        <v>33</v>
      </c>
      <c r="AM1050" s="97">
        <v>15</v>
      </c>
      <c r="AN1050" s="97">
        <v>115</v>
      </c>
      <c r="AO1050" s="100">
        <v>52340</v>
      </c>
      <c r="AP1050" s="100">
        <f t="shared" si="336"/>
        <v>33015</v>
      </c>
      <c r="AQ1050" t="s">
        <v>298</v>
      </c>
      <c r="AR1050">
        <f t="shared" si="343"/>
        <v>3352340</v>
      </c>
      <c r="AX1050" s="124"/>
    </row>
    <row r="1051" spans="1:50" ht="13" hidden="1" customHeight="1" outlineLevel="1">
      <c r="A1051" t="s">
        <v>2107</v>
      </c>
      <c r="B1051" s="9" t="s">
        <v>184</v>
      </c>
      <c r="C1051" s="1">
        <f t="shared" si="337"/>
        <v>1959</v>
      </c>
      <c r="D1051" s="7">
        <f>IF(N1051&gt;0, RANK(N1051,(N1051:P1051,Q1051:AE1051)),0)</f>
        <v>1</v>
      </c>
      <c r="E1051" s="7">
        <f>IF(O1051&gt;0,RANK(O1051,(N1051:P1051,Q1051:AE1051)),0)</f>
        <v>2</v>
      </c>
      <c r="F1051" s="7">
        <f t="shared" si="338"/>
        <v>0</v>
      </c>
      <c r="G1051" s="1">
        <f t="shared" si="334"/>
        <v>57</v>
      </c>
      <c r="H1051" s="2">
        <f t="shared" si="335"/>
        <v>2.9096477794793262E-2</v>
      </c>
      <c r="I1051" s="8"/>
      <c r="J1051" s="2">
        <f t="shared" si="339"/>
        <v>0.51148545176110261</v>
      </c>
      <c r="K1051" s="2">
        <f t="shared" si="340"/>
        <v>0.48238897396630936</v>
      </c>
      <c r="L1051" s="2">
        <f t="shared" si="341"/>
        <v>0</v>
      </c>
      <c r="M1051" s="2">
        <f t="shared" si="342"/>
        <v>6.1255742725880302E-3</v>
      </c>
      <c r="N1051" s="55">
        <v>1002</v>
      </c>
      <c r="O1051" s="55">
        <v>945</v>
      </c>
      <c r="X1051" s="55">
        <v>12</v>
      </c>
      <c r="Y1051" s="55"/>
      <c r="Z1051" s="55"/>
      <c r="AA1051" s="55"/>
      <c r="AB1051" s="55"/>
      <c r="AG1051" t="str">
        <f t="shared" si="344"/>
        <v>Newport</v>
      </c>
      <c r="AH1051" t="s">
        <v>267</v>
      </c>
      <c r="AI1051">
        <v>2</v>
      </c>
      <c r="AK1051">
        <v>2</v>
      </c>
      <c r="AL1051" s="95">
        <v>33</v>
      </c>
      <c r="AM1051" s="97">
        <v>19</v>
      </c>
      <c r="AN1051" s="97">
        <v>50</v>
      </c>
      <c r="AO1051" s="100">
        <v>52580</v>
      </c>
      <c r="AP1051" s="100">
        <f t="shared" si="336"/>
        <v>33019</v>
      </c>
      <c r="AQ1051" t="s">
        <v>298</v>
      </c>
      <c r="AR1051">
        <f t="shared" si="343"/>
        <v>3352580</v>
      </c>
      <c r="AX1051" s="124"/>
    </row>
    <row r="1052" spans="1:50" ht="13" hidden="1" customHeight="1" outlineLevel="1">
      <c r="A1052" t="s">
        <v>1733</v>
      </c>
      <c r="B1052" s="9" t="s">
        <v>184</v>
      </c>
      <c r="C1052" s="1">
        <f t="shared" si="337"/>
        <v>1708</v>
      </c>
      <c r="D1052" s="7">
        <f>IF(N1052&gt;0, RANK(N1052,(N1052:P1052,Q1052:AE1052)),0)</f>
        <v>2</v>
      </c>
      <c r="E1052" s="7">
        <f>IF(O1052&gt;0,RANK(O1052,(N1052:P1052,Q1052:AE1052)),0)</f>
        <v>1</v>
      </c>
      <c r="F1052" s="7">
        <f t="shared" si="338"/>
        <v>0</v>
      </c>
      <c r="G1052" s="1">
        <f t="shared" si="334"/>
        <v>366</v>
      </c>
      <c r="H1052" s="2">
        <f t="shared" si="335"/>
        <v>0.21428571428571427</v>
      </c>
      <c r="I1052" s="8"/>
      <c r="J1052" s="2">
        <f t="shared" si="339"/>
        <v>0.39285714285714285</v>
      </c>
      <c r="K1052" s="2">
        <f t="shared" si="340"/>
        <v>0.6071428571428571</v>
      </c>
      <c r="L1052" s="2">
        <f t="shared" si="341"/>
        <v>0</v>
      </c>
      <c r="M1052" s="2">
        <f t="shared" si="342"/>
        <v>1.1102230246251565E-16</v>
      </c>
      <c r="N1052" s="55">
        <v>671</v>
      </c>
      <c r="O1052" s="55">
        <v>1037</v>
      </c>
      <c r="X1052" s="55">
        <v>0</v>
      </c>
      <c r="Y1052" s="55"/>
      <c r="Z1052" s="55"/>
      <c r="AA1052" s="55"/>
      <c r="AB1052" s="55"/>
      <c r="AG1052" t="str">
        <f t="shared" si="344"/>
        <v>Newton</v>
      </c>
      <c r="AH1052" t="s">
        <v>269</v>
      </c>
      <c r="AI1052">
        <v>1</v>
      </c>
      <c r="AK1052">
        <v>2</v>
      </c>
      <c r="AL1052" s="95">
        <v>33</v>
      </c>
      <c r="AM1052" s="97">
        <v>15</v>
      </c>
      <c r="AN1052" s="97">
        <v>120</v>
      </c>
      <c r="AO1052" s="100">
        <v>52900</v>
      </c>
      <c r="AP1052" s="100">
        <f t="shared" si="336"/>
        <v>33015</v>
      </c>
      <c r="AQ1052" t="s">
        <v>298</v>
      </c>
      <c r="AR1052">
        <f t="shared" si="343"/>
        <v>3352900</v>
      </c>
      <c r="AX1052" s="124"/>
    </row>
    <row r="1053" spans="1:50" ht="13" hidden="1" customHeight="1" outlineLevel="1">
      <c r="A1053" t="s">
        <v>805</v>
      </c>
      <c r="B1053" s="9" t="s">
        <v>184</v>
      </c>
      <c r="C1053" s="1">
        <f t="shared" si="337"/>
        <v>2280</v>
      </c>
      <c r="D1053" s="7">
        <f>IF(N1053&gt;0, RANK(N1053,(N1053:P1053,Q1053:AE1053)),0)</f>
        <v>2</v>
      </c>
      <c r="E1053" s="7">
        <f>IF(O1053&gt;0,RANK(O1053,(N1053:P1053,Q1053:AE1053)),0)</f>
        <v>1</v>
      </c>
      <c r="F1053" s="7">
        <f t="shared" si="338"/>
        <v>0</v>
      </c>
      <c r="G1053" s="1">
        <f t="shared" si="334"/>
        <v>231</v>
      </c>
      <c r="H1053" s="2">
        <f t="shared" si="335"/>
        <v>0.10131578947368421</v>
      </c>
      <c r="I1053" s="8"/>
      <c r="J1053" s="2">
        <f t="shared" si="339"/>
        <v>0.4486842105263158</v>
      </c>
      <c r="K1053" s="2">
        <f t="shared" si="340"/>
        <v>0.55000000000000004</v>
      </c>
      <c r="L1053" s="2">
        <f t="shared" si="341"/>
        <v>0</v>
      </c>
      <c r="M1053" s="2">
        <f t="shared" si="342"/>
        <v>1.3157894736841591E-3</v>
      </c>
      <c r="N1053" s="55">
        <v>1023</v>
      </c>
      <c r="O1053" s="55">
        <v>1254</v>
      </c>
      <c r="X1053" s="55">
        <v>3</v>
      </c>
      <c r="Y1053" s="55"/>
      <c r="Z1053" s="55"/>
      <c r="AA1053" s="55"/>
      <c r="AB1053" s="55"/>
      <c r="AG1053" t="str">
        <f t="shared" si="344"/>
        <v>North Hampton</v>
      </c>
      <c r="AH1053" t="s">
        <v>269</v>
      </c>
      <c r="AI1053">
        <v>1</v>
      </c>
      <c r="AK1053">
        <v>2</v>
      </c>
      <c r="AL1053" s="95">
        <v>33</v>
      </c>
      <c r="AM1053" s="97">
        <v>15</v>
      </c>
      <c r="AN1053" s="97">
        <v>125</v>
      </c>
      <c r="AO1053" s="100">
        <v>54580</v>
      </c>
      <c r="AP1053" s="100">
        <f t="shared" si="336"/>
        <v>33015</v>
      </c>
      <c r="AQ1053" t="s">
        <v>298</v>
      </c>
      <c r="AR1053">
        <f t="shared" si="343"/>
        <v>3354580</v>
      </c>
      <c r="AX1053" s="124"/>
    </row>
    <row r="1054" spans="1:50" ht="13" hidden="1" customHeight="1" outlineLevel="1">
      <c r="A1054" t="s">
        <v>2104</v>
      </c>
      <c r="B1054" s="9" t="s">
        <v>184</v>
      </c>
      <c r="C1054" s="1">
        <f t="shared" si="337"/>
        <v>1534</v>
      </c>
      <c r="D1054" s="7">
        <f>IF(N1054&gt;0, RANK(N1054,(N1054:P1054,Q1054:AE1054)),0)</f>
        <v>1</v>
      </c>
      <c r="E1054" s="7">
        <f>IF(O1054&gt;0,RANK(O1054,(N1054:P1054,Q1054:AE1054)),0)</f>
        <v>2</v>
      </c>
      <c r="F1054" s="7">
        <f t="shared" si="338"/>
        <v>0</v>
      </c>
      <c r="G1054" s="1">
        <f t="shared" si="334"/>
        <v>97</v>
      </c>
      <c r="H1054" s="2">
        <f t="shared" si="335"/>
        <v>6.3233376792698831E-2</v>
      </c>
      <c r="I1054" s="8"/>
      <c r="J1054" s="2">
        <f t="shared" si="339"/>
        <v>0.52933507170795302</v>
      </c>
      <c r="K1054" s="2">
        <f t="shared" si="340"/>
        <v>0.46610169491525422</v>
      </c>
      <c r="L1054" s="2">
        <f t="shared" si="341"/>
        <v>0</v>
      </c>
      <c r="M1054" s="2">
        <f t="shared" si="342"/>
        <v>4.5632333767927635E-3</v>
      </c>
      <c r="N1054" s="55">
        <v>812</v>
      </c>
      <c r="O1054" s="55">
        <v>715</v>
      </c>
      <c r="X1054" s="55">
        <v>7</v>
      </c>
      <c r="Y1054" s="55"/>
      <c r="Z1054" s="55"/>
      <c r="AA1054" s="55"/>
      <c r="AB1054" s="55"/>
      <c r="AG1054" t="str">
        <f t="shared" si="344"/>
        <v>Northfield</v>
      </c>
      <c r="AH1054" t="s">
        <v>1832</v>
      </c>
      <c r="AI1054">
        <v>2</v>
      </c>
      <c r="AK1054">
        <v>2</v>
      </c>
      <c r="AL1054" s="95">
        <v>33</v>
      </c>
      <c r="AM1054" s="97">
        <v>13</v>
      </c>
      <c r="AN1054" s="97">
        <v>100</v>
      </c>
      <c r="AO1054" s="100">
        <v>54260</v>
      </c>
      <c r="AP1054" s="100">
        <f t="shared" si="336"/>
        <v>33013</v>
      </c>
      <c r="AQ1054" t="s">
        <v>298</v>
      </c>
      <c r="AR1054">
        <f t="shared" si="343"/>
        <v>3354260</v>
      </c>
      <c r="AX1054" s="124"/>
    </row>
    <row r="1055" spans="1:50" ht="13" hidden="1" customHeight="1" outlineLevel="1">
      <c r="A1055" t="s">
        <v>1536</v>
      </c>
      <c r="B1055" s="9" t="s">
        <v>184</v>
      </c>
      <c r="C1055" s="1">
        <f t="shared" si="337"/>
        <v>664</v>
      </c>
      <c r="D1055" s="7">
        <f>IF(N1055&gt;0, RANK(N1055,(N1055:P1055,Q1055:AE1055)),0)</f>
        <v>1</v>
      </c>
      <c r="E1055" s="7">
        <f>IF(O1055&gt;0,RANK(O1055,(N1055:P1055,Q1055:AE1055)),0)</f>
        <v>2</v>
      </c>
      <c r="F1055" s="7">
        <f t="shared" si="338"/>
        <v>0</v>
      </c>
      <c r="G1055" s="1">
        <f t="shared" si="334"/>
        <v>195</v>
      </c>
      <c r="H1055" s="2">
        <f t="shared" si="335"/>
        <v>0.29367469879518071</v>
      </c>
      <c r="I1055" s="8"/>
      <c r="J1055" s="2">
        <f t="shared" si="339"/>
        <v>0.64457831325301207</v>
      </c>
      <c r="K1055" s="2">
        <f t="shared" si="340"/>
        <v>0.3509036144578313</v>
      </c>
      <c r="L1055" s="2">
        <f t="shared" si="341"/>
        <v>0</v>
      </c>
      <c r="M1055" s="2">
        <f t="shared" si="342"/>
        <v>4.5180722891566272E-3</v>
      </c>
      <c r="N1055" s="55">
        <v>428</v>
      </c>
      <c r="O1055" s="55">
        <v>233</v>
      </c>
      <c r="X1055" s="55">
        <v>3</v>
      </c>
      <c r="Y1055" s="55"/>
      <c r="Z1055" s="55"/>
      <c r="AA1055" s="55"/>
      <c r="AB1055" s="55"/>
      <c r="AG1055" t="str">
        <f t="shared" si="344"/>
        <v>Northumberland</v>
      </c>
      <c r="AH1055" t="s">
        <v>880</v>
      </c>
      <c r="AI1055">
        <v>2</v>
      </c>
      <c r="AK1055">
        <v>2</v>
      </c>
      <c r="AL1055" s="95">
        <v>33</v>
      </c>
      <c r="AM1055" s="97">
        <v>7</v>
      </c>
      <c r="AN1055" s="97">
        <v>145</v>
      </c>
      <c r="AO1055" s="100">
        <v>56100</v>
      </c>
      <c r="AP1055" s="100">
        <f t="shared" si="336"/>
        <v>33007</v>
      </c>
      <c r="AQ1055" t="s">
        <v>298</v>
      </c>
      <c r="AR1055">
        <f t="shared" si="343"/>
        <v>3356100</v>
      </c>
      <c r="AX1055" s="124"/>
    </row>
    <row r="1056" spans="1:50" ht="13" hidden="1" customHeight="1" outlineLevel="1">
      <c r="A1056" t="s">
        <v>1462</v>
      </c>
      <c r="B1056" s="9" t="s">
        <v>184</v>
      </c>
      <c r="C1056" s="1">
        <f t="shared" si="337"/>
        <v>1712</v>
      </c>
      <c r="D1056" s="7">
        <f>IF(N1056&gt;0, RANK(N1056,(N1056:P1056,Q1056:AE1056)),0)</f>
        <v>1</v>
      </c>
      <c r="E1056" s="7">
        <f>IF(O1056&gt;0,RANK(O1056,(N1056:P1056,Q1056:AE1056)),0)</f>
        <v>2</v>
      </c>
      <c r="F1056" s="7">
        <f t="shared" si="338"/>
        <v>0</v>
      </c>
      <c r="G1056" s="1">
        <f t="shared" si="334"/>
        <v>24</v>
      </c>
      <c r="H1056" s="2">
        <f t="shared" si="335"/>
        <v>1.4018691588785047E-2</v>
      </c>
      <c r="I1056" s="8"/>
      <c r="J1056" s="2">
        <f t="shared" si="339"/>
        <v>0.50584112149532712</v>
      </c>
      <c r="K1056" s="2">
        <f t="shared" si="340"/>
        <v>0.49182242990654207</v>
      </c>
      <c r="L1056" s="2">
        <f t="shared" si="341"/>
        <v>0</v>
      </c>
      <c r="M1056" s="2">
        <f t="shared" si="342"/>
        <v>2.3364485981308136E-3</v>
      </c>
      <c r="N1056" s="55">
        <v>866</v>
      </c>
      <c r="O1056" s="55">
        <v>842</v>
      </c>
      <c r="X1056" s="55">
        <v>4</v>
      </c>
      <c r="Y1056" s="55"/>
      <c r="Z1056" s="55"/>
      <c r="AA1056" s="55"/>
      <c r="AB1056" s="55"/>
      <c r="AG1056" t="str">
        <f t="shared" si="344"/>
        <v>Northwood</v>
      </c>
      <c r="AH1056" t="s">
        <v>269</v>
      </c>
      <c r="AI1056">
        <v>2</v>
      </c>
      <c r="AK1056">
        <v>2</v>
      </c>
      <c r="AL1056" s="95">
        <v>33</v>
      </c>
      <c r="AM1056" s="97">
        <v>15</v>
      </c>
      <c r="AN1056" s="97">
        <v>130</v>
      </c>
      <c r="AO1056" s="100">
        <v>56820</v>
      </c>
      <c r="AP1056" s="100">
        <f t="shared" si="336"/>
        <v>33015</v>
      </c>
      <c r="AQ1056" t="s">
        <v>298</v>
      </c>
      <c r="AR1056">
        <f t="shared" si="343"/>
        <v>3356820</v>
      </c>
      <c r="AX1056" s="124"/>
    </row>
    <row r="1057" spans="1:50" ht="13" hidden="1" customHeight="1" outlineLevel="1">
      <c r="A1057" t="s">
        <v>1704</v>
      </c>
      <c r="B1057" s="9" t="s">
        <v>184</v>
      </c>
      <c r="C1057" s="1">
        <f t="shared" si="337"/>
        <v>2003</v>
      </c>
      <c r="D1057" s="7">
        <f>IF(N1057&gt;0, RANK(N1057,(N1057:P1057,Q1057:AE1057)),0)</f>
        <v>2</v>
      </c>
      <c r="E1057" s="7">
        <f>IF(O1057&gt;0,RANK(O1057,(N1057:P1057,Q1057:AE1057)),0)</f>
        <v>1</v>
      </c>
      <c r="F1057" s="7">
        <f t="shared" si="338"/>
        <v>0</v>
      </c>
      <c r="G1057" s="1">
        <f t="shared" si="334"/>
        <v>23</v>
      </c>
      <c r="H1057" s="2">
        <f t="shared" si="335"/>
        <v>1.1482775836245632E-2</v>
      </c>
      <c r="I1057" s="8"/>
      <c r="J1057" s="2">
        <f t="shared" si="339"/>
        <v>0.49226160758861709</v>
      </c>
      <c r="K1057" s="2">
        <f t="shared" si="340"/>
        <v>0.50374438342486272</v>
      </c>
      <c r="L1057" s="2">
        <f t="shared" si="341"/>
        <v>0</v>
      </c>
      <c r="M1057" s="2">
        <f t="shared" si="342"/>
        <v>3.9940089865202477E-3</v>
      </c>
      <c r="N1057" s="55">
        <v>986</v>
      </c>
      <c r="O1057" s="55">
        <v>1009</v>
      </c>
      <c r="X1057" s="55">
        <v>8</v>
      </c>
      <c r="Y1057" s="55"/>
      <c r="Z1057" s="55"/>
      <c r="AA1057" s="55"/>
      <c r="AB1057" s="55"/>
      <c r="AG1057" t="str">
        <f t="shared" si="344"/>
        <v>Nottingham</v>
      </c>
      <c r="AH1057" t="s">
        <v>269</v>
      </c>
      <c r="AI1057">
        <v>1</v>
      </c>
      <c r="AK1057">
        <v>2</v>
      </c>
      <c r="AL1057" s="95">
        <v>33</v>
      </c>
      <c r="AM1057" s="97">
        <v>15</v>
      </c>
      <c r="AN1057" s="97">
        <v>135</v>
      </c>
      <c r="AO1057" s="100">
        <v>57460</v>
      </c>
      <c r="AP1057" s="100">
        <f t="shared" si="336"/>
        <v>33015</v>
      </c>
      <c r="AQ1057" t="s">
        <v>298</v>
      </c>
      <c r="AR1057">
        <f t="shared" si="343"/>
        <v>3357460</v>
      </c>
      <c r="AX1057" s="124"/>
    </row>
    <row r="1058" spans="1:50" ht="13" hidden="1" customHeight="1" outlineLevel="1">
      <c r="A1058" t="s">
        <v>2584</v>
      </c>
      <c r="B1058" s="9" t="s">
        <v>184</v>
      </c>
      <c r="C1058" s="1">
        <f t="shared" si="337"/>
        <v>127</v>
      </c>
      <c r="D1058" s="7">
        <f>IF(N1058&gt;0, RANK(N1058,(N1058:P1058,Q1058:AE1058)),0)</f>
        <v>1</v>
      </c>
      <c r="E1058" s="7">
        <f>IF(O1058&gt;0,RANK(O1058,(N1058:P1058,Q1058:AE1058)),0)</f>
        <v>2</v>
      </c>
      <c r="F1058" s="7">
        <f t="shared" si="338"/>
        <v>0</v>
      </c>
      <c r="G1058" s="1">
        <f t="shared" si="334"/>
        <v>11</v>
      </c>
      <c r="H1058" s="2">
        <f t="shared" si="335"/>
        <v>8.6614173228346455E-2</v>
      </c>
      <c r="I1058" s="8"/>
      <c r="J1058" s="2">
        <f t="shared" si="339"/>
        <v>0.54330708661417326</v>
      </c>
      <c r="K1058" s="2">
        <f t="shared" si="340"/>
        <v>0.45669291338582679</v>
      </c>
      <c r="L1058" s="2">
        <f t="shared" si="341"/>
        <v>0</v>
      </c>
      <c r="M1058" s="2">
        <f t="shared" si="342"/>
        <v>-5.5511151231257827E-17</v>
      </c>
      <c r="N1058" s="55">
        <v>69</v>
      </c>
      <c r="O1058" s="55">
        <v>58</v>
      </c>
      <c r="X1058" s="55">
        <v>0</v>
      </c>
      <c r="Y1058" s="55"/>
      <c r="Z1058" s="55"/>
      <c r="AA1058" s="55"/>
      <c r="AB1058" s="55"/>
      <c r="AG1058" t="str">
        <f t="shared" si="344"/>
        <v>Orange</v>
      </c>
      <c r="AH1058" t="s">
        <v>2549</v>
      </c>
      <c r="AI1058">
        <v>2</v>
      </c>
      <c r="AK1058">
        <v>2</v>
      </c>
      <c r="AL1058" s="95">
        <v>33</v>
      </c>
      <c r="AM1058" s="97">
        <v>9</v>
      </c>
      <c r="AN1058" s="97">
        <v>145</v>
      </c>
      <c r="AO1058" s="100">
        <v>58340</v>
      </c>
      <c r="AP1058" s="100">
        <f t="shared" si="336"/>
        <v>33009</v>
      </c>
      <c r="AQ1058" t="s">
        <v>298</v>
      </c>
      <c r="AR1058">
        <f t="shared" si="343"/>
        <v>3358340</v>
      </c>
      <c r="AX1058" s="124"/>
    </row>
    <row r="1059" spans="1:50" ht="13" hidden="1" customHeight="1" outlineLevel="1">
      <c r="A1059" t="s">
        <v>1881</v>
      </c>
      <c r="B1059" s="9" t="s">
        <v>184</v>
      </c>
      <c r="C1059" s="1">
        <f t="shared" si="337"/>
        <v>493</v>
      </c>
      <c r="D1059" s="7">
        <f>IF(N1059&gt;0, RANK(N1059,(N1059:P1059,Q1059:AE1059)),0)</f>
        <v>1</v>
      </c>
      <c r="E1059" s="7">
        <f>IF(O1059&gt;0,RANK(O1059,(N1059:P1059,Q1059:AE1059)),0)</f>
        <v>2</v>
      </c>
      <c r="F1059" s="7">
        <f t="shared" si="338"/>
        <v>0</v>
      </c>
      <c r="G1059" s="1">
        <f t="shared" si="334"/>
        <v>149</v>
      </c>
      <c r="H1059" s="2">
        <f t="shared" si="335"/>
        <v>0.30223123732251522</v>
      </c>
      <c r="I1059" s="8"/>
      <c r="J1059" s="2">
        <f t="shared" si="339"/>
        <v>0.65111561866125756</v>
      </c>
      <c r="K1059" s="2">
        <f t="shared" si="340"/>
        <v>0.34888438133874239</v>
      </c>
      <c r="L1059" s="2">
        <f t="shared" si="341"/>
        <v>0</v>
      </c>
      <c r="M1059" s="2">
        <f t="shared" si="342"/>
        <v>5.5511151231257827E-17</v>
      </c>
      <c r="N1059" s="55">
        <v>321</v>
      </c>
      <c r="O1059" s="55">
        <v>172</v>
      </c>
      <c r="X1059" s="55">
        <v>0</v>
      </c>
      <c r="Y1059" s="55"/>
      <c r="Z1059" s="55"/>
      <c r="AA1059" s="55"/>
      <c r="AB1059" s="55"/>
      <c r="AG1059" t="str">
        <f t="shared" si="344"/>
        <v>Orford</v>
      </c>
      <c r="AH1059" t="s">
        <v>2549</v>
      </c>
      <c r="AI1059">
        <v>2</v>
      </c>
      <c r="AK1059">
        <v>2</v>
      </c>
      <c r="AL1059" s="95">
        <v>33</v>
      </c>
      <c r="AM1059" s="97">
        <v>9</v>
      </c>
      <c r="AN1059" s="97">
        <v>150</v>
      </c>
      <c r="AO1059" s="100">
        <v>58500</v>
      </c>
      <c r="AP1059" s="100">
        <f t="shared" si="336"/>
        <v>33009</v>
      </c>
      <c r="AQ1059" t="s">
        <v>298</v>
      </c>
      <c r="AR1059">
        <f t="shared" si="343"/>
        <v>3358500</v>
      </c>
      <c r="AX1059" s="124"/>
    </row>
    <row r="1060" spans="1:50" ht="13" hidden="1" customHeight="1" outlineLevel="1">
      <c r="A1060" t="s">
        <v>352</v>
      </c>
      <c r="B1060" s="9" t="s">
        <v>184</v>
      </c>
      <c r="C1060" s="1">
        <f t="shared" si="337"/>
        <v>1399</v>
      </c>
      <c r="D1060" s="7">
        <f>IF(N1060&gt;0, RANK(N1060,(N1060:P1060,Q1060:AE1060)),0)</f>
        <v>2</v>
      </c>
      <c r="E1060" s="7">
        <f>IF(O1060&gt;0,RANK(O1060,(N1060:P1060,Q1060:AE1060)),0)</f>
        <v>1</v>
      </c>
      <c r="F1060" s="7">
        <f t="shared" si="338"/>
        <v>0</v>
      </c>
      <c r="G1060" s="1">
        <f t="shared" ref="G1060:G1123" si="345">IF(C1060&gt;0,MAX(N1060:P1060)-LARGE(N1060:P1060,2),0)</f>
        <v>84</v>
      </c>
      <c r="H1060" s="2">
        <f t="shared" ref="H1060:H1123" si="346">IF(C1060&gt;0,G1060/C1060,0)</f>
        <v>6.0042887776983557E-2</v>
      </c>
      <c r="I1060" s="8"/>
      <c r="J1060" s="2">
        <f t="shared" si="339"/>
        <v>0.46819156540385992</v>
      </c>
      <c r="K1060" s="2">
        <f t="shared" si="340"/>
        <v>0.5282344531808435</v>
      </c>
      <c r="L1060" s="2">
        <f t="shared" si="341"/>
        <v>0</v>
      </c>
      <c r="M1060" s="2">
        <f t="shared" si="342"/>
        <v>3.5739814152965232E-3</v>
      </c>
      <c r="N1060" s="55">
        <v>655</v>
      </c>
      <c r="O1060" s="55">
        <v>739</v>
      </c>
      <c r="X1060" s="55">
        <v>5</v>
      </c>
      <c r="Y1060" s="55"/>
      <c r="Z1060" s="55"/>
      <c r="AA1060" s="55"/>
      <c r="AB1060" s="55"/>
      <c r="AG1060" t="str">
        <f t="shared" si="344"/>
        <v>Ossipee</v>
      </c>
      <c r="AH1060" t="s">
        <v>203</v>
      </c>
      <c r="AI1060">
        <v>1</v>
      </c>
      <c r="AK1060">
        <v>2</v>
      </c>
      <c r="AL1060" s="95">
        <v>33</v>
      </c>
      <c r="AM1060" s="97">
        <v>3</v>
      </c>
      <c r="AN1060" s="97">
        <v>70</v>
      </c>
      <c r="AO1060" s="100">
        <v>58740</v>
      </c>
      <c r="AP1060" s="100">
        <f t="shared" si="336"/>
        <v>33003</v>
      </c>
      <c r="AQ1060" t="s">
        <v>298</v>
      </c>
      <c r="AR1060">
        <f t="shared" si="343"/>
        <v>3358740</v>
      </c>
      <c r="AX1060" s="124"/>
    </row>
    <row r="1061" spans="1:50" ht="13" hidden="1" customHeight="1" outlineLevel="1">
      <c r="A1061" t="s">
        <v>307</v>
      </c>
      <c r="B1061" s="9" t="s">
        <v>184</v>
      </c>
      <c r="C1061" s="1">
        <f t="shared" si="337"/>
        <v>4602</v>
      </c>
      <c r="D1061" s="7">
        <f>IF(N1061&gt;0, RANK(N1061,(N1061:P1061,Q1061:AE1061)),0)</f>
        <v>2</v>
      </c>
      <c r="E1061" s="7">
        <f>IF(O1061&gt;0,RANK(O1061,(N1061:P1061,Q1061:AE1061)),0)</f>
        <v>1</v>
      </c>
      <c r="F1061" s="7">
        <f t="shared" si="338"/>
        <v>0</v>
      </c>
      <c r="G1061" s="1">
        <f t="shared" si="345"/>
        <v>1309</v>
      </c>
      <c r="H1061" s="2">
        <f t="shared" si="346"/>
        <v>0.28444154715341158</v>
      </c>
      <c r="I1061" s="8"/>
      <c r="J1061" s="2">
        <f t="shared" si="339"/>
        <v>0.35636679704476315</v>
      </c>
      <c r="K1061" s="2">
        <f t="shared" si="340"/>
        <v>0.64080834419817467</v>
      </c>
      <c r="L1061" s="2">
        <f t="shared" si="341"/>
        <v>0</v>
      </c>
      <c r="M1061" s="2">
        <f t="shared" si="342"/>
        <v>2.8248587570621764E-3</v>
      </c>
      <c r="N1061" s="55">
        <v>1640</v>
      </c>
      <c r="O1061" s="55">
        <v>2949</v>
      </c>
      <c r="X1061" s="55">
        <v>13</v>
      </c>
      <c r="Y1061" s="55"/>
      <c r="Z1061" s="55"/>
      <c r="AA1061" s="55"/>
      <c r="AB1061" s="55"/>
      <c r="AG1061" t="str">
        <f t="shared" si="344"/>
        <v>Pelham</v>
      </c>
      <c r="AH1061" t="s">
        <v>401</v>
      </c>
      <c r="AI1061">
        <v>2</v>
      </c>
      <c r="AK1061">
        <v>2</v>
      </c>
      <c r="AL1061" s="95">
        <v>33</v>
      </c>
      <c r="AM1061" s="97">
        <v>11</v>
      </c>
      <c r="AN1061" s="97">
        <v>125</v>
      </c>
      <c r="AO1061" s="100">
        <v>59940</v>
      </c>
      <c r="AP1061" s="100">
        <f t="shared" si="336"/>
        <v>33011</v>
      </c>
      <c r="AQ1061" t="s">
        <v>298</v>
      </c>
      <c r="AR1061">
        <f t="shared" si="343"/>
        <v>3359940</v>
      </c>
      <c r="AX1061" s="124"/>
    </row>
    <row r="1062" spans="1:50" ht="13" hidden="1" customHeight="1" outlineLevel="1">
      <c r="A1062" t="s">
        <v>308</v>
      </c>
      <c r="B1062" s="9" t="s">
        <v>184</v>
      </c>
      <c r="C1062" s="1">
        <f t="shared" si="337"/>
        <v>2681</v>
      </c>
      <c r="D1062" s="7">
        <f>IF(N1062&gt;0, RANK(N1062,(N1062:P1062,Q1062:AE1062)),0)</f>
        <v>1</v>
      </c>
      <c r="E1062" s="7">
        <f>IF(O1062&gt;0,RANK(O1062,(N1062:P1062,Q1062:AE1062)),0)</f>
        <v>2</v>
      </c>
      <c r="F1062" s="7">
        <f t="shared" si="338"/>
        <v>0</v>
      </c>
      <c r="G1062" s="1">
        <f t="shared" si="345"/>
        <v>189</v>
      </c>
      <c r="H1062" s="2">
        <f t="shared" si="346"/>
        <v>7.0496083550913843E-2</v>
      </c>
      <c r="I1062" s="8"/>
      <c r="J1062" s="2">
        <f t="shared" si="339"/>
        <v>0.53338306602014174</v>
      </c>
      <c r="K1062" s="2">
        <f t="shared" si="340"/>
        <v>0.46288698246922788</v>
      </c>
      <c r="L1062" s="2">
        <f t="shared" si="341"/>
        <v>0</v>
      </c>
      <c r="M1062" s="2">
        <f t="shared" si="342"/>
        <v>3.7299515106303804E-3</v>
      </c>
      <c r="N1062" s="55">
        <v>1430</v>
      </c>
      <c r="O1062" s="55">
        <v>1241</v>
      </c>
      <c r="X1062" s="55">
        <v>10</v>
      </c>
      <c r="Y1062" s="55"/>
      <c r="Z1062" s="55"/>
      <c r="AA1062" s="55"/>
      <c r="AB1062" s="55"/>
      <c r="AG1062" t="str">
        <f t="shared" si="344"/>
        <v>Pembroke</v>
      </c>
      <c r="AH1062" t="s">
        <v>1832</v>
      </c>
      <c r="AI1062">
        <v>2</v>
      </c>
      <c r="AK1062">
        <v>2</v>
      </c>
      <c r="AL1062" s="95">
        <v>33</v>
      </c>
      <c r="AM1062" s="97">
        <v>13</v>
      </c>
      <c r="AN1062" s="97">
        <v>105</v>
      </c>
      <c r="AO1062" s="100">
        <v>60020</v>
      </c>
      <c r="AP1062" s="100">
        <f t="shared" si="336"/>
        <v>33013</v>
      </c>
      <c r="AQ1062" t="s">
        <v>298</v>
      </c>
      <c r="AR1062">
        <f t="shared" si="343"/>
        <v>3360020</v>
      </c>
      <c r="AX1062" s="124"/>
    </row>
    <row r="1063" spans="1:50" ht="13" hidden="1" customHeight="1" outlineLevel="1">
      <c r="A1063" t="s">
        <v>2511</v>
      </c>
      <c r="B1063" s="9" t="s">
        <v>184</v>
      </c>
      <c r="C1063" s="1">
        <f t="shared" si="337"/>
        <v>2879</v>
      </c>
      <c r="D1063" s="7">
        <f>IF(N1063&gt;0, RANK(N1063,(N1063:P1063,Q1063:AE1063)),0)</f>
        <v>1</v>
      </c>
      <c r="E1063" s="7">
        <f>IF(O1063&gt;0,RANK(O1063,(N1063:P1063,Q1063:AE1063)),0)</f>
        <v>2</v>
      </c>
      <c r="F1063" s="7">
        <f t="shared" si="338"/>
        <v>0</v>
      </c>
      <c r="G1063" s="1">
        <f t="shared" si="345"/>
        <v>883</v>
      </c>
      <c r="H1063" s="2">
        <f t="shared" si="346"/>
        <v>0.30670371656825285</v>
      </c>
      <c r="I1063" s="8"/>
      <c r="J1063" s="2">
        <f t="shared" si="339"/>
        <v>0.65230982980201457</v>
      </c>
      <c r="K1063" s="2">
        <f t="shared" si="340"/>
        <v>0.34560611323376172</v>
      </c>
      <c r="L1063" s="2">
        <f t="shared" si="341"/>
        <v>0</v>
      </c>
      <c r="M1063" s="2">
        <f t="shared" si="342"/>
        <v>2.0840569642237017E-3</v>
      </c>
      <c r="N1063" s="55">
        <v>1878</v>
      </c>
      <c r="O1063" s="55">
        <v>995</v>
      </c>
      <c r="X1063" s="55">
        <v>6</v>
      </c>
      <c r="Y1063" s="55"/>
      <c r="Z1063" s="55"/>
      <c r="AA1063" s="55"/>
      <c r="AB1063" s="55"/>
      <c r="AG1063" t="str">
        <f t="shared" si="344"/>
        <v>Peterborough</v>
      </c>
      <c r="AH1063" t="s">
        <v>401</v>
      </c>
      <c r="AI1063">
        <v>2</v>
      </c>
      <c r="AK1063">
        <v>2</v>
      </c>
      <c r="AL1063" s="95">
        <v>33</v>
      </c>
      <c r="AM1063" s="97">
        <v>11</v>
      </c>
      <c r="AN1063" s="97">
        <v>130</v>
      </c>
      <c r="AO1063" s="100">
        <v>60580</v>
      </c>
      <c r="AP1063" s="100">
        <f t="shared" ref="AP1063:AP1126" si="347">AL1063*1000+AM1063</f>
        <v>33011</v>
      </c>
      <c r="AQ1063" t="s">
        <v>298</v>
      </c>
      <c r="AR1063">
        <f t="shared" si="343"/>
        <v>3360580</v>
      </c>
      <c r="AX1063" s="124"/>
    </row>
    <row r="1064" spans="1:50" ht="13" hidden="1" customHeight="1" outlineLevel="1">
      <c r="A1064" t="s">
        <v>919</v>
      </c>
      <c r="B1064" s="9" t="s">
        <v>184</v>
      </c>
      <c r="C1064" s="1">
        <f t="shared" si="337"/>
        <v>295</v>
      </c>
      <c r="D1064" s="7">
        <f>IF(N1064&gt;0, RANK(N1064,(N1064:P1064,Q1064:AE1064)),0)</f>
        <v>1</v>
      </c>
      <c r="E1064" s="7">
        <f>IF(O1064&gt;0,RANK(O1064,(N1064:P1064,Q1064:AE1064)),0)</f>
        <v>2</v>
      </c>
      <c r="F1064" s="7">
        <f t="shared" si="338"/>
        <v>0</v>
      </c>
      <c r="G1064" s="1">
        <f t="shared" si="345"/>
        <v>77</v>
      </c>
      <c r="H1064" s="2">
        <f t="shared" si="346"/>
        <v>0.26101694915254237</v>
      </c>
      <c r="I1064" s="8"/>
      <c r="J1064" s="2">
        <f t="shared" si="339"/>
        <v>0.63050847457627124</v>
      </c>
      <c r="K1064" s="2">
        <f t="shared" si="340"/>
        <v>0.36949152542372882</v>
      </c>
      <c r="L1064" s="2">
        <f t="shared" si="341"/>
        <v>0</v>
      </c>
      <c r="M1064" s="2">
        <f t="shared" si="342"/>
        <v>-5.5511151231257827E-17</v>
      </c>
      <c r="N1064" s="55">
        <v>186</v>
      </c>
      <c r="O1064" s="55">
        <v>109</v>
      </c>
      <c r="X1064" s="55">
        <v>0</v>
      </c>
      <c r="Y1064" s="55"/>
      <c r="Z1064" s="55"/>
      <c r="AA1064" s="55"/>
      <c r="AB1064" s="55"/>
      <c r="AG1064" t="str">
        <f t="shared" si="344"/>
        <v>Piermont</v>
      </c>
      <c r="AH1064" t="s">
        <v>2549</v>
      </c>
      <c r="AI1064">
        <v>2</v>
      </c>
      <c r="AK1064">
        <v>2</v>
      </c>
      <c r="AL1064" s="95">
        <v>33</v>
      </c>
      <c r="AM1064" s="97">
        <v>9</v>
      </c>
      <c r="AN1064" s="97">
        <v>155</v>
      </c>
      <c r="AO1064" s="100">
        <v>61060</v>
      </c>
      <c r="AP1064" s="100">
        <f t="shared" si="347"/>
        <v>33009</v>
      </c>
      <c r="AQ1064" t="s">
        <v>298</v>
      </c>
      <c r="AR1064">
        <f t="shared" si="343"/>
        <v>3361060</v>
      </c>
      <c r="AX1064" s="124"/>
    </row>
    <row r="1065" spans="1:50" ht="13" hidden="1" customHeight="1" outlineLevel="1">
      <c r="A1065" t="s">
        <v>973</v>
      </c>
      <c r="B1065" s="9" t="s">
        <v>184</v>
      </c>
      <c r="C1065" s="1">
        <f t="shared" si="337"/>
        <v>0</v>
      </c>
      <c r="D1065" s="7">
        <f>IF(N1065&gt;0, RANK(N1065,(N1065:P1065,Q1065:AE1065)),0)</f>
        <v>0</v>
      </c>
      <c r="E1065" s="7">
        <f>IF(O1065&gt;0,RANK(O1065,(N1065:P1065,Q1065:AE1065)),0)</f>
        <v>0</v>
      </c>
      <c r="F1065" s="7">
        <f t="shared" si="338"/>
        <v>0</v>
      </c>
      <c r="G1065" s="1">
        <f t="shared" si="345"/>
        <v>0</v>
      </c>
      <c r="H1065" s="2">
        <f t="shared" si="346"/>
        <v>0</v>
      </c>
      <c r="I1065" s="8"/>
      <c r="J1065" s="2" t="str">
        <f t="shared" si="339"/>
        <v>-</v>
      </c>
      <c r="K1065" s="2" t="str">
        <f t="shared" si="340"/>
        <v>-</v>
      </c>
      <c r="L1065" s="2" t="str">
        <f t="shared" si="341"/>
        <v>-</v>
      </c>
      <c r="M1065" s="2" t="str">
        <f t="shared" si="342"/>
        <v>-</v>
      </c>
      <c r="N1065" s="55">
        <v>0</v>
      </c>
      <c r="O1065" s="55">
        <v>0</v>
      </c>
      <c r="X1065" s="55">
        <v>0</v>
      </c>
      <c r="Y1065" s="55"/>
      <c r="Z1065" s="55"/>
      <c r="AA1065" s="55"/>
      <c r="AB1065" s="55"/>
      <c r="AG1065" t="str">
        <f t="shared" si="344"/>
        <v>Pinkham's Grant</v>
      </c>
      <c r="AH1065" t="s">
        <v>880</v>
      </c>
      <c r="AI1065">
        <v>2</v>
      </c>
      <c r="AK1065">
        <v>2</v>
      </c>
      <c r="AL1065" s="95">
        <v>33</v>
      </c>
      <c r="AM1065" s="97">
        <v>7</v>
      </c>
      <c r="AN1065" s="97">
        <v>155</v>
      </c>
      <c r="AO1065" s="100">
        <v>61620</v>
      </c>
      <c r="AP1065" s="100">
        <f t="shared" si="347"/>
        <v>33007</v>
      </c>
      <c r="AQ1065" t="s">
        <v>1377</v>
      </c>
      <c r="AR1065">
        <f t="shared" si="343"/>
        <v>3361620</v>
      </c>
      <c r="AX1065" s="124"/>
    </row>
    <row r="1066" spans="1:50" ht="13" hidden="1" customHeight="1" outlineLevel="1">
      <c r="A1066" t="s">
        <v>2282</v>
      </c>
      <c r="B1066" s="9" t="s">
        <v>184</v>
      </c>
      <c r="C1066" s="1">
        <f t="shared" si="337"/>
        <v>362</v>
      </c>
      <c r="D1066" s="7">
        <f>IF(N1066&gt;0, RANK(N1066,(N1066:P1066,Q1066:AE1066)),0)</f>
        <v>2</v>
      </c>
      <c r="E1066" s="7">
        <f>IF(O1066&gt;0,RANK(O1066,(N1066:P1066,Q1066:AE1066)),0)</f>
        <v>1</v>
      </c>
      <c r="F1066" s="7">
        <f t="shared" si="338"/>
        <v>0</v>
      </c>
      <c r="G1066" s="1">
        <f t="shared" si="345"/>
        <v>54</v>
      </c>
      <c r="H1066" s="2">
        <f t="shared" si="346"/>
        <v>0.14917127071823205</v>
      </c>
      <c r="I1066" s="8"/>
      <c r="J1066" s="2">
        <f t="shared" si="339"/>
        <v>0.425414364640884</v>
      </c>
      <c r="K1066" s="2">
        <f t="shared" si="340"/>
        <v>0.574585635359116</v>
      </c>
      <c r="L1066" s="2">
        <f t="shared" si="341"/>
        <v>0</v>
      </c>
      <c r="M1066" s="2">
        <f t="shared" si="342"/>
        <v>0</v>
      </c>
      <c r="N1066" s="55">
        <v>154</v>
      </c>
      <c r="O1066" s="55">
        <v>208</v>
      </c>
      <c r="X1066" s="55">
        <v>0</v>
      </c>
      <c r="Y1066" s="55"/>
      <c r="Z1066" s="55"/>
      <c r="AA1066" s="55"/>
      <c r="AB1066" s="55"/>
      <c r="AG1066" t="str">
        <f t="shared" si="344"/>
        <v>Pittsburg</v>
      </c>
      <c r="AH1066" t="s">
        <v>880</v>
      </c>
      <c r="AI1066">
        <v>2</v>
      </c>
      <c r="AK1066">
        <v>2</v>
      </c>
      <c r="AL1066" s="95">
        <v>33</v>
      </c>
      <c r="AM1066" s="97">
        <v>7</v>
      </c>
      <c r="AN1066" s="97">
        <v>160</v>
      </c>
      <c r="AO1066" s="100">
        <v>61780</v>
      </c>
      <c r="AP1066" s="100">
        <f t="shared" si="347"/>
        <v>33007</v>
      </c>
      <c r="AQ1066" t="s">
        <v>298</v>
      </c>
      <c r="AR1066">
        <f t="shared" si="343"/>
        <v>3361780</v>
      </c>
      <c r="AX1066" s="124"/>
    </row>
    <row r="1067" spans="1:50" ht="13" hidden="1" customHeight="1" outlineLevel="1">
      <c r="A1067" t="s">
        <v>1414</v>
      </c>
      <c r="B1067" s="9" t="s">
        <v>184</v>
      </c>
      <c r="C1067" s="1">
        <f t="shared" si="337"/>
        <v>1221</v>
      </c>
      <c r="D1067" s="7">
        <f>IF(N1067&gt;0, RANK(N1067,(N1067:P1067,Q1067:AE1067)),0)</f>
        <v>2</v>
      </c>
      <c r="E1067" s="7">
        <f>IF(O1067&gt;0,RANK(O1067,(N1067:P1067,Q1067:AE1067)),0)</f>
        <v>1</v>
      </c>
      <c r="F1067" s="7">
        <f t="shared" si="338"/>
        <v>0</v>
      </c>
      <c r="G1067" s="1">
        <f t="shared" si="345"/>
        <v>71</v>
      </c>
      <c r="H1067" s="2">
        <f t="shared" si="346"/>
        <v>5.8149058149058151E-2</v>
      </c>
      <c r="I1067" s="8"/>
      <c r="J1067" s="2">
        <f t="shared" si="339"/>
        <v>0.46764946764946763</v>
      </c>
      <c r="K1067" s="2">
        <f t="shared" si="340"/>
        <v>0.52579852579852582</v>
      </c>
      <c r="L1067" s="2">
        <f t="shared" si="341"/>
        <v>0</v>
      </c>
      <c r="M1067" s="2">
        <f t="shared" si="342"/>
        <v>6.5520065520066062E-3</v>
      </c>
      <c r="N1067" s="55">
        <v>571</v>
      </c>
      <c r="O1067" s="55">
        <v>642</v>
      </c>
      <c r="X1067" s="55">
        <v>8</v>
      </c>
      <c r="Y1067" s="55"/>
      <c r="Z1067" s="55"/>
      <c r="AA1067" s="55"/>
      <c r="AB1067" s="55"/>
      <c r="AG1067" t="str">
        <f t="shared" si="344"/>
        <v>Pittsfield</v>
      </c>
      <c r="AH1067" t="s">
        <v>1832</v>
      </c>
      <c r="AI1067">
        <v>2</v>
      </c>
      <c r="AK1067">
        <v>2</v>
      </c>
      <c r="AL1067" s="95">
        <v>33</v>
      </c>
      <c r="AM1067" s="97">
        <v>13</v>
      </c>
      <c r="AN1067" s="97">
        <v>110</v>
      </c>
      <c r="AO1067" s="100">
        <v>61940</v>
      </c>
      <c r="AP1067" s="100">
        <f t="shared" si="347"/>
        <v>33013</v>
      </c>
      <c r="AQ1067" t="s">
        <v>298</v>
      </c>
      <c r="AR1067">
        <f t="shared" si="343"/>
        <v>3361940</v>
      </c>
      <c r="AX1067" s="124"/>
    </row>
    <row r="1068" spans="1:50" ht="13" hidden="1" customHeight="1" outlineLevel="1">
      <c r="A1068" t="s">
        <v>460</v>
      </c>
      <c r="B1068" s="9" t="s">
        <v>184</v>
      </c>
      <c r="C1068" s="1">
        <f t="shared" si="337"/>
        <v>1064</v>
      </c>
      <c r="D1068" s="7">
        <f>IF(N1068&gt;0, RANK(N1068,(N1068:P1068,Q1068:AE1068)),0)</f>
        <v>1</v>
      </c>
      <c r="E1068" s="7">
        <f>IF(O1068&gt;0,RANK(O1068,(N1068:P1068,Q1068:AE1068)),0)</f>
        <v>2</v>
      </c>
      <c r="F1068" s="7">
        <f t="shared" si="338"/>
        <v>0</v>
      </c>
      <c r="G1068" s="1">
        <f t="shared" si="345"/>
        <v>442</v>
      </c>
      <c r="H1068" s="2">
        <f t="shared" si="346"/>
        <v>0.41541353383458646</v>
      </c>
      <c r="I1068" s="8"/>
      <c r="J1068" s="2">
        <f t="shared" si="339"/>
        <v>0.70676691729323304</v>
      </c>
      <c r="K1068" s="2">
        <f t="shared" si="340"/>
        <v>0.29135338345864664</v>
      </c>
      <c r="L1068" s="2">
        <f t="shared" si="341"/>
        <v>0</v>
      </c>
      <c r="M1068" s="2">
        <f t="shared" si="342"/>
        <v>1.8796992481203145E-3</v>
      </c>
      <c r="N1068" s="55">
        <v>752</v>
      </c>
      <c r="O1068" s="55">
        <v>310</v>
      </c>
      <c r="X1068" s="55">
        <v>2</v>
      </c>
      <c r="Y1068" s="55"/>
      <c r="Z1068" s="55"/>
      <c r="AA1068" s="55"/>
      <c r="AB1068" s="55"/>
      <c r="AG1068" t="str">
        <f t="shared" si="344"/>
        <v>Plainfield</v>
      </c>
      <c r="AH1068" t="s">
        <v>267</v>
      </c>
      <c r="AI1068">
        <v>2</v>
      </c>
      <c r="AK1068">
        <v>2</v>
      </c>
      <c r="AL1068" s="95">
        <v>33</v>
      </c>
      <c r="AM1068" s="97">
        <v>19</v>
      </c>
      <c r="AN1068" s="97">
        <v>55</v>
      </c>
      <c r="AO1068" s="100">
        <v>62340</v>
      </c>
      <c r="AP1068" s="100">
        <f t="shared" si="347"/>
        <v>33019</v>
      </c>
      <c r="AQ1068" t="s">
        <v>298</v>
      </c>
      <c r="AR1068">
        <f t="shared" si="343"/>
        <v>3362340</v>
      </c>
      <c r="AX1068" s="124"/>
    </row>
    <row r="1069" spans="1:50" ht="13" hidden="1" customHeight="1" outlineLevel="1">
      <c r="A1069" t="s">
        <v>83</v>
      </c>
      <c r="B1069" s="9" t="s">
        <v>184</v>
      </c>
      <c r="C1069" s="1">
        <f t="shared" si="337"/>
        <v>2736</v>
      </c>
      <c r="D1069" s="7">
        <f>IF(N1069&gt;0, RANK(N1069,(N1069:P1069,Q1069:AE1069)),0)</f>
        <v>2</v>
      </c>
      <c r="E1069" s="7">
        <f>IF(O1069&gt;0,RANK(O1069,(N1069:P1069,Q1069:AE1069)),0)</f>
        <v>1</v>
      </c>
      <c r="F1069" s="7">
        <f t="shared" si="338"/>
        <v>0</v>
      </c>
      <c r="G1069" s="1">
        <f t="shared" si="345"/>
        <v>673</v>
      </c>
      <c r="H1069" s="2">
        <f t="shared" si="346"/>
        <v>0.24597953216374269</v>
      </c>
      <c r="I1069" s="8"/>
      <c r="J1069" s="2">
        <f t="shared" si="339"/>
        <v>0.37609649122807015</v>
      </c>
      <c r="K1069" s="2">
        <f t="shared" si="340"/>
        <v>0.62207602339181289</v>
      </c>
      <c r="L1069" s="2">
        <f t="shared" si="341"/>
        <v>0</v>
      </c>
      <c r="M1069" s="2">
        <f t="shared" si="342"/>
        <v>1.8274853801169E-3</v>
      </c>
      <c r="N1069" s="55">
        <v>1029</v>
      </c>
      <c r="O1069" s="55">
        <v>1702</v>
      </c>
      <c r="X1069" s="55">
        <v>5</v>
      </c>
      <c r="Y1069" s="55"/>
      <c r="Z1069" s="55"/>
      <c r="AA1069" s="55"/>
      <c r="AB1069" s="55"/>
      <c r="AG1069" t="str">
        <f t="shared" si="344"/>
        <v>Plaistow</v>
      </c>
      <c r="AH1069" t="s">
        <v>269</v>
      </c>
      <c r="AI1069">
        <v>1</v>
      </c>
      <c r="AK1069">
        <v>2</v>
      </c>
      <c r="AL1069" s="95">
        <v>33</v>
      </c>
      <c r="AM1069" s="97">
        <v>15</v>
      </c>
      <c r="AN1069" s="97">
        <v>140</v>
      </c>
      <c r="AO1069" s="100">
        <v>62500</v>
      </c>
      <c r="AP1069" s="100">
        <f t="shared" si="347"/>
        <v>33015</v>
      </c>
      <c r="AQ1069" t="s">
        <v>298</v>
      </c>
      <c r="AR1069">
        <f t="shared" si="343"/>
        <v>3362500</v>
      </c>
      <c r="AX1069" s="124"/>
    </row>
    <row r="1070" spans="1:50" ht="13" hidden="1" customHeight="1" outlineLevel="1">
      <c r="A1070" t="s">
        <v>534</v>
      </c>
      <c r="B1070" s="9" t="s">
        <v>184</v>
      </c>
      <c r="C1070" s="1">
        <f t="shared" si="337"/>
        <v>1857</v>
      </c>
      <c r="D1070" s="7">
        <f>IF(N1070&gt;0, RANK(N1070,(N1070:P1070,Q1070:AE1070)),0)</f>
        <v>1</v>
      </c>
      <c r="E1070" s="7">
        <f>IF(O1070&gt;0,RANK(O1070,(N1070:P1070,Q1070:AE1070)),0)</f>
        <v>2</v>
      </c>
      <c r="F1070" s="7">
        <f t="shared" si="338"/>
        <v>0</v>
      </c>
      <c r="G1070" s="1">
        <f t="shared" si="345"/>
        <v>597</v>
      </c>
      <c r="H1070" s="2">
        <f t="shared" si="346"/>
        <v>0.32148626817447495</v>
      </c>
      <c r="I1070" s="8"/>
      <c r="J1070" s="2">
        <f t="shared" si="339"/>
        <v>0.65751211631663975</v>
      </c>
      <c r="K1070" s="2">
        <f t="shared" si="340"/>
        <v>0.3360258481421648</v>
      </c>
      <c r="L1070" s="2">
        <f t="shared" si="341"/>
        <v>0</v>
      </c>
      <c r="M1070" s="2">
        <f t="shared" si="342"/>
        <v>6.4620355411954544E-3</v>
      </c>
      <c r="N1070" s="55">
        <v>1221</v>
      </c>
      <c r="O1070" s="55">
        <v>624</v>
      </c>
      <c r="X1070" s="55">
        <v>12</v>
      </c>
      <c r="Y1070" s="55"/>
      <c r="Z1070" s="55"/>
      <c r="AA1070" s="55"/>
      <c r="AB1070" s="55"/>
      <c r="AG1070" t="str">
        <f t="shared" si="344"/>
        <v>Plymouth</v>
      </c>
      <c r="AH1070" t="s">
        <v>2549</v>
      </c>
      <c r="AI1070">
        <v>2</v>
      </c>
      <c r="AK1070">
        <v>2</v>
      </c>
      <c r="AL1070" s="95">
        <v>33</v>
      </c>
      <c r="AM1070" s="97">
        <v>9</v>
      </c>
      <c r="AN1070" s="97">
        <v>160</v>
      </c>
      <c r="AO1070" s="100">
        <v>62660</v>
      </c>
      <c r="AP1070" s="100">
        <f t="shared" si="347"/>
        <v>33009</v>
      </c>
      <c r="AQ1070" t="s">
        <v>298</v>
      </c>
      <c r="AR1070">
        <f t="shared" si="343"/>
        <v>3362660</v>
      </c>
      <c r="AX1070" s="124"/>
    </row>
    <row r="1071" spans="1:50" ht="13" hidden="1" customHeight="1" outlineLevel="1">
      <c r="A1071" t="s">
        <v>1622</v>
      </c>
      <c r="B1071" s="9" t="s">
        <v>184</v>
      </c>
      <c r="C1071" s="1">
        <f t="shared" si="337"/>
        <v>9271</v>
      </c>
      <c r="D1071" s="7">
        <f>IF(N1071&gt;0, RANK(N1071,(N1071:P1071,Q1071:AE1071)),0)</f>
        <v>1</v>
      </c>
      <c r="E1071" s="7">
        <f>IF(O1071&gt;0,RANK(O1071,(N1071:P1071,Q1071:AE1071)),0)</f>
        <v>2</v>
      </c>
      <c r="F1071" s="7">
        <f t="shared" si="338"/>
        <v>0</v>
      </c>
      <c r="G1071" s="1">
        <f t="shared" si="345"/>
        <v>3208</v>
      </c>
      <c r="H1071" s="2">
        <f t="shared" si="346"/>
        <v>0.34602523999568546</v>
      </c>
      <c r="I1071" s="8"/>
      <c r="J1071" s="2">
        <f t="shared" si="339"/>
        <v>0.67177219285945422</v>
      </c>
      <c r="K1071" s="2">
        <f t="shared" si="340"/>
        <v>0.32574695286376876</v>
      </c>
      <c r="L1071" s="2">
        <f t="shared" si="341"/>
        <v>0</v>
      </c>
      <c r="M1071" s="2">
        <f t="shared" si="342"/>
        <v>2.4808542767770225E-3</v>
      </c>
      <c r="N1071" s="55">
        <v>6228</v>
      </c>
      <c r="O1071" s="55">
        <v>3020</v>
      </c>
      <c r="X1071" s="55">
        <v>23</v>
      </c>
      <c r="Y1071" s="55"/>
      <c r="Z1071" s="55"/>
      <c r="AA1071" s="55"/>
      <c r="AB1071" s="55"/>
      <c r="AG1071" t="str">
        <f t="shared" si="344"/>
        <v>Portsmouth</v>
      </c>
      <c r="AH1071" t="s">
        <v>269</v>
      </c>
      <c r="AI1071">
        <v>1</v>
      </c>
      <c r="AK1071">
        <v>2</v>
      </c>
      <c r="AL1071" s="95">
        <v>33</v>
      </c>
      <c r="AM1071" s="97">
        <v>15</v>
      </c>
      <c r="AN1071" s="97">
        <v>145</v>
      </c>
      <c r="AO1071" s="100">
        <v>62900</v>
      </c>
      <c r="AP1071" s="100">
        <f t="shared" si="347"/>
        <v>33015</v>
      </c>
      <c r="AQ1071" t="s">
        <v>1943</v>
      </c>
      <c r="AR1071">
        <f t="shared" si="343"/>
        <v>3362900</v>
      </c>
      <c r="AX1071" s="124"/>
    </row>
    <row r="1072" spans="1:50" ht="13" hidden="1" customHeight="1" outlineLevel="1">
      <c r="A1072" t="s">
        <v>1166</v>
      </c>
      <c r="B1072" s="9" t="s">
        <v>184</v>
      </c>
      <c r="C1072" s="1">
        <f t="shared" si="337"/>
        <v>199</v>
      </c>
      <c r="D1072" s="7">
        <f>IF(N1072&gt;0, RANK(N1072,(N1072:P1072,Q1072:AE1072)),0)</f>
        <v>1</v>
      </c>
      <c r="E1072" s="7">
        <f>IF(O1072&gt;0,RANK(O1072,(N1072:P1072,Q1072:AE1072)),0)</f>
        <v>2</v>
      </c>
      <c r="F1072" s="7">
        <f t="shared" si="338"/>
        <v>0</v>
      </c>
      <c r="G1072" s="1">
        <f t="shared" si="345"/>
        <v>100</v>
      </c>
      <c r="H1072" s="2">
        <f t="shared" si="346"/>
        <v>0.50251256281407031</v>
      </c>
      <c r="I1072" s="8"/>
      <c r="J1072" s="2">
        <f t="shared" si="339"/>
        <v>0.74874371859296485</v>
      </c>
      <c r="K1072" s="2">
        <f t="shared" si="340"/>
        <v>0.24623115577889448</v>
      </c>
      <c r="L1072" s="2">
        <f t="shared" si="341"/>
        <v>0</v>
      </c>
      <c r="M1072" s="2">
        <f t="shared" si="342"/>
        <v>5.0251256281406698E-3</v>
      </c>
      <c r="N1072" s="55">
        <v>149</v>
      </c>
      <c r="O1072" s="55">
        <v>49</v>
      </c>
      <c r="X1072" s="55">
        <v>1</v>
      </c>
      <c r="Y1072" s="55"/>
      <c r="Z1072" s="55"/>
      <c r="AA1072" s="55"/>
      <c r="AB1072" s="55"/>
      <c r="AG1072" t="str">
        <f t="shared" si="344"/>
        <v>Randolph</v>
      </c>
      <c r="AH1072" t="s">
        <v>880</v>
      </c>
      <c r="AI1072">
        <v>2</v>
      </c>
      <c r="AK1072">
        <v>2</v>
      </c>
      <c r="AL1072" s="95">
        <v>33</v>
      </c>
      <c r="AM1072" s="97">
        <v>7</v>
      </c>
      <c r="AN1072" s="97">
        <v>165</v>
      </c>
      <c r="AO1072" s="100">
        <v>63860</v>
      </c>
      <c r="AP1072" s="100">
        <f t="shared" si="347"/>
        <v>33007</v>
      </c>
      <c r="AQ1072" t="s">
        <v>298</v>
      </c>
      <c r="AR1072">
        <f t="shared" si="343"/>
        <v>3363860</v>
      </c>
      <c r="AX1072" s="124"/>
    </row>
    <row r="1073" spans="1:50" ht="13" hidden="1" customHeight="1" outlineLevel="1">
      <c r="A1073" t="s">
        <v>85</v>
      </c>
      <c r="B1073" s="9" t="s">
        <v>184</v>
      </c>
      <c r="C1073" s="1">
        <f t="shared" si="337"/>
        <v>3310</v>
      </c>
      <c r="D1073" s="7">
        <f>IF(N1073&gt;0, RANK(N1073,(N1073:P1073,Q1073:AE1073)),0)</f>
        <v>2</v>
      </c>
      <c r="E1073" s="7">
        <f>IF(O1073&gt;0,RANK(O1073,(N1073:P1073,Q1073:AE1073)),0)</f>
        <v>1</v>
      </c>
      <c r="F1073" s="7">
        <f t="shared" si="338"/>
        <v>0</v>
      </c>
      <c r="G1073" s="1">
        <f t="shared" si="345"/>
        <v>514</v>
      </c>
      <c r="H1073" s="2">
        <f t="shared" si="346"/>
        <v>0.15528700906344411</v>
      </c>
      <c r="I1073" s="8"/>
      <c r="J1073" s="2">
        <f t="shared" si="339"/>
        <v>0.41480362537764348</v>
      </c>
      <c r="K1073" s="2">
        <f t="shared" si="340"/>
        <v>0.57009063444108765</v>
      </c>
      <c r="L1073" s="2">
        <f t="shared" si="341"/>
        <v>0</v>
      </c>
      <c r="M1073" s="2">
        <f t="shared" si="342"/>
        <v>1.5105740181268867E-2</v>
      </c>
      <c r="N1073" s="55">
        <v>1373</v>
      </c>
      <c r="O1073" s="55">
        <v>1887</v>
      </c>
      <c r="X1073" s="55">
        <v>50</v>
      </c>
      <c r="Y1073" s="55"/>
      <c r="Z1073" s="55"/>
      <c r="AA1073" s="55"/>
      <c r="AB1073" s="55"/>
      <c r="AG1073" t="str">
        <f t="shared" si="344"/>
        <v>Raymond</v>
      </c>
      <c r="AH1073" t="s">
        <v>269</v>
      </c>
      <c r="AI1073">
        <v>1</v>
      </c>
      <c r="AK1073">
        <v>2</v>
      </c>
      <c r="AL1073" s="95">
        <v>33</v>
      </c>
      <c r="AM1073" s="97">
        <v>15</v>
      </c>
      <c r="AN1073" s="97">
        <v>150</v>
      </c>
      <c r="AO1073" s="100">
        <v>64020</v>
      </c>
      <c r="AP1073" s="100">
        <f t="shared" si="347"/>
        <v>33015</v>
      </c>
      <c r="AQ1073" t="s">
        <v>298</v>
      </c>
      <c r="AR1073">
        <f t="shared" si="343"/>
        <v>3364020</v>
      </c>
      <c r="AX1073" s="124"/>
    </row>
    <row r="1074" spans="1:50" ht="13" hidden="1" customHeight="1" outlineLevel="1">
      <c r="A1074" t="s">
        <v>1034</v>
      </c>
      <c r="B1074" s="9" t="s">
        <v>184</v>
      </c>
      <c r="C1074" s="1">
        <f t="shared" si="337"/>
        <v>442</v>
      </c>
      <c r="D1074" s="7">
        <f>IF(N1074&gt;0, RANK(N1074,(N1074:P1074,Q1074:AE1074)),0)</f>
        <v>1</v>
      </c>
      <c r="E1074" s="7">
        <f>IF(O1074&gt;0,RANK(O1074,(N1074:P1074,Q1074:AE1074)),0)</f>
        <v>2</v>
      </c>
      <c r="F1074" s="7">
        <f t="shared" si="338"/>
        <v>0</v>
      </c>
      <c r="G1074" s="1">
        <f t="shared" si="345"/>
        <v>19</v>
      </c>
      <c r="H1074" s="2">
        <f t="shared" si="346"/>
        <v>4.2986425339366516E-2</v>
      </c>
      <c r="I1074" s="8"/>
      <c r="J1074" s="2">
        <f t="shared" si="339"/>
        <v>0.48642533936651583</v>
      </c>
      <c r="K1074" s="2">
        <f t="shared" si="340"/>
        <v>0.4434389140271493</v>
      </c>
      <c r="L1074" s="2">
        <f t="shared" si="341"/>
        <v>0</v>
      </c>
      <c r="M1074" s="2">
        <f t="shared" si="342"/>
        <v>7.0135746606334815E-2</v>
      </c>
      <c r="N1074" s="55">
        <v>215</v>
      </c>
      <c r="O1074" s="55">
        <v>196</v>
      </c>
      <c r="X1074" s="55">
        <v>31</v>
      </c>
      <c r="Y1074" s="55"/>
      <c r="Z1074" s="55"/>
      <c r="AA1074" s="55"/>
      <c r="AB1074" s="55"/>
      <c r="AG1074" t="str">
        <f t="shared" si="344"/>
        <v>Richmond</v>
      </c>
      <c r="AH1074" t="s">
        <v>1720</v>
      </c>
      <c r="AI1074">
        <v>2</v>
      </c>
      <c r="AK1074">
        <v>2</v>
      </c>
      <c r="AL1074" s="95">
        <v>33</v>
      </c>
      <c r="AM1074" s="97">
        <v>5</v>
      </c>
      <c r="AN1074" s="97">
        <v>65</v>
      </c>
      <c r="AO1074" s="100">
        <v>64420</v>
      </c>
      <c r="AP1074" s="100">
        <f t="shared" si="347"/>
        <v>33005</v>
      </c>
      <c r="AQ1074" t="s">
        <v>298</v>
      </c>
      <c r="AR1074">
        <f t="shared" si="343"/>
        <v>3364420</v>
      </c>
      <c r="AX1074" s="124"/>
    </row>
    <row r="1075" spans="1:50" ht="13" hidden="1" customHeight="1" outlineLevel="1">
      <c r="A1075" t="s">
        <v>86</v>
      </c>
      <c r="B1075" s="9" t="s">
        <v>184</v>
      </c>
      <c r="C1075" s="1">
        <f t="shared" si="337"/>
        <v>2098</v>
      </c>
      <c r="D1075" s="7">
        <f>IF(N1075&gt;0, RANK(N1075,(N1075:P1075,Q1075:AE1075)),0)</f>
        <v>2</v>
      </c>
      <c r="E1075" s="7">
        <f>IF(O1075&gt;0,RANK(O1075,(N1075:P1075,Q1075:AE1075)),0)</f>
        <v>1</v>
      </c>
      <c r="F1075" s="7">
        <f t="shared" si="338"/>
        <v>0</v>
      </c>
      <c r="G1075" s="1">
        <f t="shared" si="345"/>
        <v>439</v>
      </c>
      <c r="H1075" s="2">
        <f t="shared" si="346"/>
        <v>0.2092469018112488</v>
      </c>
      <c r="I1075" s="8"/>
      <c r="J1075" s="2">
        <f t="shared" si="339"/>
        <v>0.39323164918970449</v>
      </c>
      <c r="K1075" s="2">
        <f t="shared" si="340"/>
        <v>0.60247855100095327</v>
      </c>
      <c r="L1075" s="2">
        <f t="shared" si="341"/>
        <v>0</v>
      </c>
      <c r="M1075" s="2">
        <f t="shared" si="342"/>
        <v>4.2897998093421874E-3</v>
      </c>
      <c r="N1075" s="55">
        <v>825</v>
      </c>
      <c r="O1075" s="55">
        <v>1264</v>
      </c>
      <c r="X1075" s="55">
        <v>9</v>
      </c>
      <c r="Y1075" s="55"/>
      <c r="Z1075" s="55"/>
      <c r="AA1075" s="55"/>
      <c r="AB1075" s="55"/>
      <c r="AG1075" t="str">
        <f t="shared" si="344"/>
        <v>Rindge</v>
      </c>
      <c r="AH1075" t="s">
        <v>1720</v>
      </c>
      <c r="AI1075">
        <v>2</v>
      </c>
      <c r="AK1075">
        <v>2</v>
      </c>
      <c r="AL1075" s="95">
        <v>33</v>
      </c>
      <c r="AM1075" s="97">
        <v>5</v>
      </c>
      <c r="AN1075" s="97">
        <v>70</v>
      </c>
      <c r="AO1075" s="100">
        <v>64580</v>
      </c>
      <c r="AP1075" s="100">
        <f t="shared" si="347"/>
        <v>33005</v>
      </c>
      <c r="AQ1075" t="s">
        <v>298</v>
      </c>
      <c r="AR1075">
        <f t="shared" si="343"/>
        <v>3364580</v>
      </c>
      <c r="AX1075" s="124"/>
    </row>
    <row r="1076" spans="1:50" ht="13" hidden="1" customHeight="1" outlineLevel="1">
      <c r="A1076" t="s">
        <v>1702</v>
      </c>
      <c r="B1076" s="9" t="s">
        <v>184</v>
      </c>
      <c r="C1076" s="1">
        <f t="shared" si="337"/>
        <v>9511</v>
      </c>
      <c r="D1076" s="7">
        <f>IF(N1076&gt;0, RANK(N1076,(N1076:P1076,Q1076:AE1076)),0)</f>
        <v>1</v>
      </c>
      <c r="E1076" s="7">
        <f>IF(O1076&gt;0,RANK(O1076,(N1076:P1076,Q1076:AE1076)),0)</f>
        <v>2</v>
      </c>
      <c r="F1076" s="7">
        <f t="shared" si="338"/>
        <v>0</v>
      </c>
      <c r="G1076" s="1">
        <f t="shared" si="345"/>
        <v>141</v>
      </c>
      <c r="H1076" s="2">
        <f t="shared" si="346"/>
        <v>1.4824939543686258E-2</v>
      </c>
      <c r="I1076" s="8"/>
      <c r="J1076" s="2">
        <f t="shared" si="339"/>
        <v>0.5056250657133845</v>
      </c>
      <c r="K1076" s="2">
        <f t="shared" si="340"/>
        <v>0.49080012616969826</v>
      </c>
      <c r="L1076" s="2">
        <f t="shared" si="341"/>
        <v>0</v>
      </c>
      <c r="M1076" s="2">
        <f t="shared" si="342"/>
        <v>3.5748081169172385E-3</v>
      </c>
      <c r="N1076" s="55">
        <v>4809</v>
      </c>
      <c r="O1076" s="55">
        <v>4668</v>
      </c>
      <c r="X1076" s="55">
        <v>34</v>
      </c>
      <c r="Y1076" s="55"/>
      <c r="Z1076" s="55"/>
      <c r="AA1076" s="55"/>
      <c r="AB1076" s="55"/>
      <c r="AG1076" t="str">
        <f t="shared" si="344"/>
        <v>Rochester</v>
      </c>
      <c r="AH1076" t="s">
        <v>733</v>
      </c>
      <c r="AI1076">
        <v>1</v>
      </c>
      <c r="AK1076">
        <v>2</v>
      </c>
      <c r="AL1076" s="95">
        <v>33</v>
      </c>
      <c r="AM1076" s="97">
        <v>17</v>
      </c>
      <c r="AN1076" s="97">
        <v>50</v>
      </c>
      <c r="AO1076" s="100">
        <v>65140</v>
      </c>
      <c r="AP1076" s="100">
        <f t="shared" si="347"/>
        <v>33017</v>
      </c>
      <c r="AQ1076" t="s">
        <v>1943</v>
      </c>
      <c r="AR1076">
        <f t="shared" si="343"/>
        <v>3365140</v>
      </c>
      <c r="AX1076" s="124"/>
    </row>
    <row r="1077" spans="1:50" ht="13" hidden="1" customHeight="1" outlineLevel="1">
      <c r="A1077" t="s">
        <v>445</v>
      </c>
      <c r="B1077" s="9" t="s">
        <v>184</v>
      </c>
      <c r="C1077" s="1">
        <f t="shared" si="337"/>
        <v>1100</v>
      </c>
      <c r="D1077" s="7">
        <f>IF(N1077&gt;0, RANK(N1077,(N1077:P1077,Q1077:AE1077)),0)</f>
        <v>1</v>
      </c>
      <c r="E1077" s="7">
        <f>IF(O1077&gt;0,RANK(O1077,(N1077:P1077,Q1077:AE1077)),0)</f>
        <v>2</v>
      </c>
      <c r="F1077" s="7">
        <f t="shared" si="338"/>
        <v>0</v>
      </c>
      <c r="G1077" s="1">
        <f t="shared" si="345"/>
        <v>122</v>
      </c>
      <c r="H1077" s="2">
        <f t="shared" si="346"/>
        <v>0.11090909090909092</v>
      </c>
      <c r="I1077" s="8"/>
      <c r="J1077" s="2">
        <f t="shared" si="339"/>
        <v>0.55363636363636359</v>
      </c>
      <c r="K1077" s="2">
        <f t="shared" si="340"/>
        <v>0.44272727272727275</v>
      </c>
      <c r="L1077" s="2">
        <f t="shared" si="341"/>
        <v>0</v>
      </c>
      <c r="M1077" s="2">
        <f t="shared" si="342"/>
        <v>3.6363636363636598E-3</v>
      </c>
      <c r="N1077" s="55">
        <v>609</v>
      </c>
      <c r="O1077" s="55">
        <v>487</v>
      </c>
      <c r="X1077" s="55">
        <v>4</v>
      </c>
      <c r="Y1077" s="55"/>
      <c r="Z1077" s="55"/>
      <c r="AA1077" s="55"/>
      <c r="AB1077" s="55"/>
      <c r="AG1077" t="str">
        <f t="shared" si="344"/>
        <v>Rollinsford</v>
      </c>
      <c r="AH1077" t="s">
        <v>733</v>
      </c>
      <c r="AI1077">
        <v>1</v>
      </c>
      <c r="AK1077">
        <v>2</v>
      </c>
      <c r="AL1077" s="95">
        <v>33</v>
      </c>
      <c r="AM1077" s="97">
        <v>17</v>
      </c>
      <c r="AN1077" s="97">
        <v>55</v>
      </c>
      <c r="AO1077" s="100">
        <v>65540</v>
      </c>
      <c r="AP1077" s="100">
        <f t="shared" si="347"/>
        <v>33017</v>
      </c>
      <c r="AQ1077" t="s">
        <v>298</v>
      </c>
      <c r="AR1077">
        <f t="shared" si="343"/>
        <v>3365540</v>
      </c>
      <c r="AX1077" s="124"/>
    </row>
    <row r="1078" spans="1:50" ht="13" hidden="1" customHeight="1" outlineLevel="1">
      <c r="A1078" t="s">
        <v>188</v>
      </c>
      <c r="B1078" s="9" t="s">
        <v>184</v>
      </c>
      <c r="C1078" s="1">
        <f t="shared" si="337"/>
        <v>91</v>
      </c>
      <c r="D1078" s="7">
        <f>IF(N1078&gt;0, RANK(N1078,(N1078:P1078,Q1078:AE1078)),0)</f>
        <v>1</v>
      </c>
      <c r="E1078" s="7">
        <f>IF(O1078&gt;0,RANK(O1078,(N1078:P1078,Q1078:AE1078)),0)</f>
        <v>2</v>
      </c>
      <c r="F1078" s="7">
        <f t="shared" si="338"/>
        <v>0</v>
      </c>
      <c r="G1078" s="1">
        <f t="shared" si="345"/>
        <v>35</v>
      </c>
      <c r="H1078" s="2">
        <f t="shared" si="346"/>
        <v>0.38461538461538464</v>
      </c>
      <c r="I1078" s="8"/>
      <c r="J1078" s="2">
        <f t="shared" si="339"/>
        <v>0.69230769230769229</v>
      </c>
      <c r="K1078" s="2">
        <f t="shared" si="340"/>
        <v>0.30769230769230771</v>
      </c>
      <c r="L1078" s="2">
        <f t="shared" si="341"/>
        <v>0</v>
      </c>
      <c r="M1078" s="2">
        <f t="shared" si="342"/>
        <v>0</v>
      </c>
      <c r="N1078" s="55">
        <v>63</v>
      </c>
      <c r="O1078" s="55">
        <v>28</v>
      </c>
      <c r="X1078" s="55">
        <v>0</v>
      </c>
      <c r="Y1078" s="55"/>
      <c r="Z1078" s="55"/>
      <c r="AA1078" s="55"/>
      <c r="AB1078" s="55"/>
      <c r="AG1078" t="str">
        <f t="shared" si="344"/>
        <v>Roxbury</v>
      </c>
      <c r="AH1078" t="s">
        <v>1720</v>
      </c>
      <c r="AI1078">
        <v>2</v>
      </c>
      <c r="AK1078">
        <v>2</v>
      </c>
      <c r="AL1078" s="95">
        <v>33</v>
      </c>
      <c r="AM1078" s="97">
        <v>5</v>
      </c>
      <c r="AN1078" s="97">
        <v>75</v>
      </c>
      <c r="AO1078" s="100">
        <v>65700</v>
      </c>
      <c r="AP1078" s="100">
        <f t="shared" si="347"/>
        <v>33005</v>
      </c>
      <c r="AQ1078" t="s">
        <v>298</v>
      </c>
      <c r="AR1078">
        <f t="shared" si="343"/>
        <v>3365700</v>
      </c>
      <c r="AX1078" s="124"/>
    </row>
    <row r="1079" spans="1:50" ht="13" hidden="1" customHeight="1" outlineLevel="1">
      <c r="A1079" t="s">
        <v>446</v>
      </c>
      <c r="B1079" s="9" t="s">
        <v>184</v>
      </c>
      <c r="C1079" s="1">
        <f t="shared" si="337"/>
        <v>607</v>
      </c>
      <c r="D1079" s="7">
        <f>IF(N1079&gt;0, RANK(N1079,(N1079:P1079,Q1079:AE1079)),0)</f>
        <v>1</v>
      </c>
      <c r="E1079" s="7">
        <f>IF(O1079&gt;0,RANK(O1079,(N1079:P1079,Q1079:AE1079)),0)</f>
        <v>2</v>
      </c>
      <c r="F1079" s="7">
        <f t="shared" si="338"/>
        <v>0</v>
      </c>
      <c r="G1079" s="1">
        <f t="shared" si="345"/>
        <v>19</v>
      </c>
      <c r="H1079" s="2">
        <f t="shared" si="346"/>
        <v>3.130148270181219E-2</v>
      </c>
      <c r="I1079" s="8"/>
      <c r="J1079" s="2">
        <f t="shared" si="339"/>
        <v>0.51400329489291596</v>
      </c>
      <c r="K1079" s="2">
        <f t="shared" si="340"/>
        <v>0.48270181219110381</v>
      </c>
      <c r="L1079" s="2">
        <f t="shared" si="341"/>
        <v>0</v>
      </c>
      <c r="M1079" s="2">
        <f t="shared" si="342"/>
        <v>3.2948929159802298E-3</v>
      </c>
      <c r="N1079" s="55">
        <v>312</v>
      </c>
      <c r="O1079" s="55">
        <v>293</v>
      </c>
      <c r="X1079" s="55">
        <v>2</v>
      </c>
      <c r="Y1079" s="55"/>
      <c r="Z1079" s="55"/>
      <c r="AA1079" s="55"/>
      <c r="AB1079" s="55"/>
      <c r="AG1079" t="str">
        <f t="shared" si="344"/>
        <v>Rumney</v>
      </c>
      <c r="AH1079" t="s">
        <v>2549</v>
      </c>
      <c r="AI1079">
        <v>2</v>
      </c>
      <c r="AK1079">
        <v>2</v>
      </c>
      <c r="AL1079" s="95">
        <v>33</v>
      </c>
      <c r="AM1079" s="97">
        <v>9</v>
      </c>
      <c r="AN1079" s="97">
        <v>165</v>
      </c>
      <c r="AO1079" s="100">
        <v>65940</v>
      </c>
      <c r="AP1079" s="100">
        <f t="shared" si="347"/>
        <v>33009</v>
      </c>
      <c r="AQ1079" t="s">
        <v>298</v>
      </c>
      <c r="AR1079">
        <f t="shared" si="343"/>
        <v>3365940</v>
      </c>
      <c r="AX1079" s="124"/>
    </row>
    <row r="1080" spans="1:50" ht="13" hidden="1" customHeight="1" outlineLevel="1">
      <c r="A1080" t="s">
        <v>447</v>
      </c>
      <c r="B1080" s="9" t="s">
        <v>184</v>
      </c>
      <c r="C1080" s="1">
        <f t="shared" si="337"/>
        <v>3074</v>
      </c>
      <c r="D1080" s="7">
        <f>IF(N1080&gt;0, RANK(N1080,(N1080:P1080,Q1080:AE1080)),0)</f>
        <v>2</v>
      </c>
      <c r="E1080" s="7">
        <f>IF(O1080&gt;0,RANK(O1080,(N1080:P1080,Q1080:AE1080)),0)</f>
        <v>1</v>
      </c>
      <c r="F1080" s="7">
        <f t="shared" si="338"/>
        <v>0</v>
      </c>
      <c r="G1080" s="1">
        <f t="shared" si="345"/>
        <v>50</v>
      </c>
      <c r="H1080" s="2">
        <f t="shared" si="346"/>
        <v>1.6265452179570591E-2</v>
      </c>
      <c r="I1080" s="8"/>
      <c r="J1080" s="2">
        <f t="shared" si="339"/>
        <v>0.49056603773584906</v>
      </c>
      <c r="K1080" s="2">
        <f t="shared" si="340"/>
        <v>0.5068314899154196</v>
      </c>
      <c r="L1080" s="2">
        <f t="shared" si="341"/>
        <v>0</v>
      </c>
      <c r="M1080" s="2">
        <f t="shared" si="342"/>
        <v>2.6024723487313439E-3</v>
      </c>
      <c r="N1080" s="55">
        <v>1508</v>
      </c>
      <c r="O1080" s="55">
        <v>1558</v>
      </c>
      <c r="X1080" s="55">
        <v>8</v>
      </c>
      <c r="Y1080" s="55"/>
      <c r="Z1080" s="55"/>
      <c r="AA1080" s="55"/>
      <c r="AB1080" s="55"/>
      <c r="AG1080" t="str">
        <f t="shared" si="344"/>
        <v>Rye</v>
      </c>
      <c r="AH1080" t="s">
        <v>269</v>
      </c>
      <c r="AI1080">
        <v>1</v>
      </c>
      <c r="AK1080">
        <v>2</v>
      </c>
      <c r="AL1080" s="95">
        <v>33</v>
      </c>
      <c r="AM1080" s="97">
        <v>15</v>
      </c>
      <c r="AN1080" s="97">
        <v>155</v>
      </c>
      <c r="AO1080" s="100">
        <v>66180</v>
      </c>
      <c r="AP1080" s="100">
        <f t="shared" si="347"/>
        <v>33015</v>
      </c>
      <c r="AQ1080" t="s">
        <v>298</v>
      </c>
      <c r="AR1080">
        <f t="shared" si="343"/>
        <v>3366180</v>
      </c>
      <c r="AX1080" s="124"/>
    </row>
    <row r="1081" spans="1:50" ht="13" hidden="1" customHeight="1" outlineLevel="1">
      <c r="A1081" t="s">
        <v>896</v>
      </c>
      <c r="B1081" s="9" t="s">
        <v>184</v>
      </c>
      <c r="C1081" s="1">
        <f t="shared" ref="C1081:C1130" si="348">SUM(N1081:AE1081)</f>
        <v>10074</v>
      </c>
      <c r="D1081" s="7">
        <f>IF(N1081&gt;0, RANK(N1081,(N1081:P1081,Q1081:AE1081)),0)</f>
        <v>2</v>
      </c>
      <c r="E1081" s="7">
        <f>IF(O1081&gt;0,RANK(O1081,(N1081:P1081,Q1081:AE1081)),0)</f>
        <v>1</v>
      </c>
      <c r="F1081" s="7">
        <f t="shared" ref="F1081:F1130" si="349">IF(P1081&gt;0,RANK(P1081,(N1081:AE1081)),0)</f>
        <v>0</v>
      </c>
      <c r="G1081" s="1">
        <f t="shared" si="345"/>
        <v>2300</v>
      </c>
      <c r="H1081" s="2">
        <f t="shared" si="346"/>
        <v>0.22831050228310501</v>
      </c>
      <c r="I1081" s="8"/>
      <c r="J1081" s="2">
        <f t="shared" ref="J1081:J1130" si="350">IF(C1081=0,"-",N1081/C1081)</f>
        <v>0.38455429819336906</v>
      </c>
      <c r="K1081" s="2">
        <f t="shared" ref="K1081:K1130" si="351">IF(C1081=0,"-",O1081/C1081)</f>
        <v>0.61286480047647407</v>
      </c>
      <c r="L1081" s="2">
        <f t="shared" ref="L1081:L1130" si="352">IF(C1081=0,"-",P1081/C1081)</f>
        <v>0</v>
      </c>
      <c r="M1081" s="2">
        <f t="shared" ref="M1081:M1130" si="353">IF(C1081=0,"-",(1-J1081-K1081-L1081))</f>
        <v>2.5809013301568706E-3</v>
      </c>
      <c r="N1081" s="55">
        <v>3874</v>
      </c>
      <c r="O1081" s="55">
        <v>6174</v>
      </c>
      <c r="X1081" s="55">
        <v>26</v>
      </c>
      <c r="Y1081" s="55"/>
      <c r="Z1081" s="55"/>
      <c r="AA1081" s="55"/>
      <c r="AB1081" s="55"/>
      <c r="AG1081" t="str">
        <f t="shared" si="344"/>
        <v>Salem</v>
      </c>
      <c r="AH1081" t="s">
        <v>269</v>
      </c>
      <c r="AI1081">
        <v>2</v>
      </c>
      <c r="AK1081">
        <v>2</v>
      </c>
      <c r="AL1081" s="95">
        <v>33</v>
      </c>
      <c r="AM1081" s="97">
        <v>15</v>
      </c>
      <c r="AN1081" s="97">
        <v>160</v>
      </c>
      <c r="AO1081" s="100">
        <v>66660</v>
      </c>
      <c r="AP1081" s="100">
        <f t="shared" si="347"/>
        <v>33015</v>
      </c>
      <c r="AQ1081" t="s">
        <v>298</v>
      </c>
      <c r="AR1081">
        <f t="shared" ref="AR1081:AR1129" si="354">AL1081*100000+AO1081</f>
        <v>3366660</v>
      </c>
      <c r="AX1081" s="124"/>
    </row>
    <row r="1082" spans="1:50" ht="13" hidden="1" customHeight="1" outlineLevel="1">
      <c r="A1082" t="s">
        <v>961</v>
      </c>
      <c r="B1082" s="9" t="s">
        <v>184</v>
      </c>
      <c r="C1082" s="1">
        <f t="shared" si="348"/>
        <v>573</v>
      </c>
      <c r="D1082" s="7">
        <f>IF(N1082&gt;0, RANK(N1082,(N1082:P1082,Q1082:AE1082)),0)</f>
        <v>1</v>
      </c>
      <c r="E1082" s="7">
        <f>IF(O1082&gt;0,RANK(O1082,(N1082:P1082,Q1082:AE1082)),0)</f>
        <v>2</v>
      </c>
      <c r="F1082" s="7">
        <f t="shared" si="349"/>
        <v>0</v>
      </c>
      <c r="G1082" s="1">
        <f t="shared" si="345"/>
        <v>19</v>
      </c>
      <c r="H1082" s="2">
        <f t="shared" si="346"/>
        <v>3.3158813263525308E-2</v>
      </c>
      <c r="I1082" s="8"/>
      <c r="J1082" s="2">
        <f t="shared" si="350"/>
        <v>0.51483420593368234</v>
      </c>
      <c r="K1082" s="2">
        <f t="shared" si="351"/>
        <v>0.48167539267015708</v>
      </c>
      <c r="L1082" s="2">
        <f t="shared" si="352"/>
        <v>0</v>
      </c>
      <c r="M1082" s="2">
        <f t="shared" si="353"/>
        <v>3.4904013961605806E-3</v>
      </c>
      <c r="N1082" s="55">
        <v>295</v>
      </c>
      <c r="O1082" s="55">
        <v>276</v>
      </c>
      <c r="X1082" s="55">
        <v>2</v>
      </c>
      <c r="Y1082" s="55"/>
      <c r="Z1082" s="55"/>
      <c r="AA1082" s="55"/>
      <c r="AB1082" s="55"/>
      <c r="AG1082" t="str">
        <f t="shared" si="344"/>
        <v>Salisbury</v>
      </c>
      <c r="AH1082" t="s">
        <v>1832</v>
      </c>
      <c r="AI1082">
        <v>2</v>
      </c>
      <c r="AK1082">
        <v>2</v>
      </c>
      <c r="AL1082" s="95">
        <v>33</v>
      </c>
      <c r="AM1082" s="97">
        <v>13</v>
      </c>
      <c r="AN1082" s="97">
        <v>115</v>
      </c>
      <c r="AO1082" s="100">
        <v>66980</v>
      </c>
      <c r="AP1082" s="100">
        <f t="shared" si="347"/>
        <v>33013</v>
      </c>
      <c r="AQ1082" t="s">
        <v>298</v>
      </c>
      <c r="AR1082">
        <f t="shared" si="354"/>
        <v>3366980</v>
      </c>
      <c r="AX1082" s="124"/>
    </row>
    <row r="1083" spans="1:50" ht="13" hidden="1" customHeight="1" outlineLevel="1">
      <c r="A1083" t="s">
        <v>816</v>
      </c>
      <c r="B1083" s="9" t="s">
        <v>184</v>
      </c>
      <c r="C1083" s="1">
        <f t="shared" si="348"/>
        <v>1373</v>
      </c>
      <c r="D1083" s="7">
        <f>IF(N1083&gt;0, RANK(N1083,(N1083:P1083,Q1083:AE1083)),0)</f>
        <v>1</v>
      </c>
      <c r="E1083" s="7">
        <f>IF(O1083&gt;0,RANK(O1083,(N1083:P1083,Q1083:AE1083)),0)</f>
        <v>2</v>
      </c>
      <c r="F1083" s="7">
        <f t="shared" si="349"/>
        <v>0</v>
      </c>
      <c r="G1083" s="1">
        <f t="shared" si="345"/>
        <v>30</v>
      </c>
      <c r="H1083" s="2">
        <f t="shared" si="346"/>
        <v>2.1849963583394028E-2</v>
      </c>
      <c r="I1083" s="8"/>
      <c r="J1083" s="2">
        <f t="shared" si="350"/>
        <v>0.50764748725418796</v>
      </c>
      <c r="K1083" s="2">
        <f t="shared" si="351"/>
        <v>0.48579752367079387</v>
      </c>
      <c r="L1083" s="2">
        <f t="shared" si="352"/>
        <v>0</v>
      </c>
      <c r="M1083" s="2">
        <f t="shared" si="353"/>
        <v>6.5549890750181694E-3</v>
      </c>
      <c r="N1083" s="55">
        <v>697</v>
      </c>
      <c r="O1083" s="55">
        <v>667</v>
      </c>
      <c r="X1083" s="55">
        <v>9</v>
      </c>
      <c r="Y1083" s="55"/>
      <c r="Z1083" s="55"/>
      <c r="AA1083" s="55"/>
      <c r="AB1083" s="55"/>
      <c r="AG1083" t="str">
        <f t="shared" si="344"/>
        <v>Sanbornton</v>
      </c>
      <c r="AH1083" t="s">
        <v>44</v>
      </c>
      <c r="AI1083">
        <v>1</v>
      </c>
      <c r="AK1083">
        <v>2</v>
      </c>
      <c r="AL1083" s="95">
        <v>33</v>
      </c>
      <c r="AM1083" s="97">
        <v>1</v>
      </c>
      <c r="AN1083" s="97">
        <v>50</v>
      </c>
      <c r="AO1083" s="100">
        <v>67300</v>
      </c>
      <c r="AP1083" s="100">
        <f t="shared" si="347"/>
        <v>33001</v>
      </c>
      <c r="AQ1083" t="s">
        <v>298</v>
      </c>
      <c r="AR1083">
        <f t="shared" si="354"/>
        <v>3367300</v>
      </c>
      <c r="AX1083" s="124"/>
    </row>
    <row r="1084" spans="1:50" ht="13" hidden="1" customHeight="1" outlineLevel="1">
      <c r="A1084" t="s">
        <v>769</v>
      </c>
      <c r="B1084" s="9" t="s">
        <v>184</v>
      </c>
      <c r="C1084" s="1">
        <f t="shared" si="348"/>
        <v>2220</v>
      </c>
      <c r="D1084" s="7">
        <f>IF(N1084&gt;0, RANK(N1084,(N1084:P1084,Q1084:AE1084)),0)</f>
        <v>2</v>
      </c>
      <c r="E1084" s="7">
        <f>IF(O1084&gt;0,RANK(O1084,(N1084:P1084,Q1084:AE1084)),0)</f>
        <v>1</v>
      </c>
      <c r="F1084" s="7">
        <f t="shared" si="349"/>
        <v>0</v>
      </c>
      <c r="G1084" s="1">
        <f t="shared" si="345"/>
        <v>629</v>
      </c>
      <c r="H1084" s="2">
        <f t="shared" si="346"/>
        <v>0.28333333333333333</v>
      </c>
      <c r="I1084" s="8"/>
      <c r="J1084" s="2">
        <f t="shared" si="350"/>
        <v>0.35810810810810811</v>
      </c>
      <c r="K1084" s="2">
        <f t="shared" si="351"/>
        <v>0.64144144144144144</v>
      </c>
      <c r="L1084" s="2">
        <f t="shared" si="352"/>
        <v>0</v>
      </c>
      <c r="M1084" s="2">
        <f t="shared" si="353"/>
        <v>4.5045045045044585E-4</v>
      </c>
      <c r="N1084" s="55">
        <v>795</v>
      </c>
      <c r="O1084" s="55">
        <v>1424</v>
      </c>
      <c r="X1084" s="55">
        <v>1</v>
      </c>
      <c r="Y1084" s="55"/>
      <c r="Z1084" s="55"/>
      <c r="AA1084" s="55"/>
      <c r="AB1084" s="55"/>
      <c r="AG1084" t="str">
        <f t="shared" si="344"/>
        <v>Sandown</v>
      </c>
      <c r="AH1084" t="s">
        <v>269</v>
      </c>
      <c r="AI1084">
        <v>1</v>
      </c>
      <c r="AK1084">
        <v>2</v>
      </c>
      <c r="AL1084" s="95">
        <v>33</v>
      </c>
      <c r="AM1084" s="97">
        <v>15</v>
      </c>
      <c r="AN1084" s="97">
        <v>165</v>
      </c>
      <c r="AO1084" s="100">
        <v>67620</v>
      </c>
      <c r="AP1084" s="100">
        <f t="shared" si="347"/>
        <v>33015</v>
      </c>
      <c r="AQ1084" t="s">
        <v>298</v>
      </c>
      <c r="AR1084">
        <f t="shared" si="354"/>
        <v>3367620</v>
      </c>
      <c r="AX1084" s="124"/>
    </row>
    <row r="1085" spans="1:50" ht="13" hidden="1" customHeight="1" outlineLevel="1">
      <c r="A1085" t="s">
        <v>289</v>
      </c>
      <c r="B1085" s="9" t="s">
        <v>184</v>
      </c>
      <c r="C1085" s="1">
        <f t="shared" si="348"/>
        <v>796</v>
      </c>
      <c r="D1085" s="7">
        <f>IF(N1085&gt;0, RANK(N1085,(N1085:P1085,Q1085:AE1085)),0)</f>
        <v>1</v>
      </c>
      <c r="E1085" s="7">
        <f>IF(O1085&gt;0,RANK(O1085,(N1085:P1085,Q1085:AE1085)),0)</f>
        <v>2</v>
      </c>
      <c r="F1085" s="7">
        <f t="shared" si="349"/>
        <v>0</v>
      </c>
      <c r="G1085" s="1">
        <f t="shared" si="345"/>
        <v>177</v>
      </c>
      <c r="H1085" s="2">
        <f t="shared" si="346"/>
        <v>0.22236180904522612</v>
      </c>
      <c r="I1085" s="8"/>
      <c r="J1085" s="2">
        <f t="shared" si="350"/>
        <v>0.61055276381909551</v>
      </c>
      <c r="K1085" s="2">
        <f t="shared" si="351"/>
        <v>0.38819095477386933</v>
      </c>
      <c r="L1085" s="2">
        <f t="shared" si="352"/>
        <v>0</v>
      </c>
      <c r="M1085" s="2">
        <f t="shared" si="353"/>
        <v>1.2562814070351536E-3</v>
      </c>
      <c r="N1085" s="55">
        <v>486</v>
      </c>
      <c r="O1085" s="55">
        <v>309</v>
      </c>
      <c r="X1085" s="55">
        <v>1</v>
      </c>
      <c r="Y1085" s="55"/>
      <c r="Z1085" s="55"/>
      <c r="AA1085" s="55"/>
      <c r="AB1085" s="55"/>
      <c r="AG1085" t="str">
        <f t="shared" si="344"/>
        <v>Sandwich</v>
      </c>
      <c r="AH1085" t="s">
        <v>203</v>
      </c>
      <c r="AI1085">
        <v>1</v>
      </c>
      <c r="AK1085">
        <v>2</v>
      </c>
      <c r="AL1085" s="95">
        <v>33</v>
      </c>
      <c r="AM1085" s="97">
        <v>3</v>
      </c>
      <c r="AN1085" s="97">
        <v>75</v>
      </c>
      <c r="AO1085" s="100">
        <v>67780</v>
      </c>
      <c r="AP1085" s="100">
        <f t="shared" si="347"/>
        <v>33003</v>
      </c>
      <c r="AQ1085" t="s">
        <v>298</v>
      </c>
      <c r="AR1085">
        <f t="shared" si="354"/>
        <v>3367780</v>
      </c>
      <c r="AX1085" s="124"/>
    </row>
    <row r="1086" spans="1:50" ht="13" hidden="1" customHeight="1" outlineLevel="1">
      <c r="A1086" t="s">
        <v>2560</v>
      </c>
      <c r="B1086" s="9" t="s">
        <v>184</v>
      </c>
      <c r="C1086" s="1">
        <f t="shared" si="348"/>
        <v>2661</v>
      </c>
      <c r="D1086" s="7">
        <f>IF(N1086&gt;0, RANK(N1086,(N1086:P1086,Q1086:AE1086)),0)</f>
        <v>2</v>
      </c>
      <c r="E1086" s="7">
        <f>IF(O1086&gt;0,RANK(O1086,(N1086:P1086,Q1086:AE1086)),0)</f>
        <v>1</v>
      </c>
      <c r="F1086" s="7">
        <f t="shared" si="349"/>
        <v>0</v>
      </c>
      <c r="G1086" s="1">
        <f t="shared" si="345"/>
        <v>614</v>
      </c>
      <c r="H1086" s="2">
        <f t="shared" si="346"/>
        <v>0.2307403231867719</v>
      </c>
      <c r="I1086" s="8"/>
      <c r="J1086" s="2">
        <f t="shared" si="350"/>
        <v>0.38369034197670049</v>
      </c>
      <c r="K1086" s="2">
        <f t="shared" si="351"/>
        <v>0.61443066516347233</v>
      </c>
      <c r="L1086" s="2">
        <f t="shared" si="352"/>
        <v>0</v>
      </c>
      <c r="M1086" s="2">
        <f t="shared" si="353"/>
        <v>1.8789928598271777E-3</v>
      </c>
      <c r="N1086" s="55">
        <v>1021</v>
      </c>
      <c r="O1086" s="55">
        <v>1635</v>
      </c>
      <c r="X1086" s="55">
        <v>5</v>
      </c>
      <c r="Y1086" s="55"/>
      <c r="Z1086" s="55"/>
      <c r="AA1086" s="55"/>
      <c r="AB1086" s="55"/>
      <c r="AG1086" t="str">
        <f t="shared" si="344"/>
        <v>Seabrook</v>
      </c>
      <c r="AH1086" t="s">
        <v>269</v>
      </c>
      <c r="AI1086">
        <v>1</v>
      </c>
      <c r="AK1086">
        <v>2</v>
      </c>
      <c r="AL1086" s="95">
        <v>33</v>
      </c>
      <c r="AM1086" s="97">
        <v>15</v>
      </c>
      <c r="AN1086" s="97">
        <v>170</v>
      </c>
      <c r="AO1086" s="100">
        <v>68260</v>
      </c>
      <c r="AP1086" s="100">
        <f t="shared" si="347"/>
        <v>33015</v>
      </c>
      <c r="AQ1086" t="s">
        <v>298</v>
      </c>
      <c r="AR1086">
        <f t="shared" si="354"/>
        <v>3368260</v>
      </c>
      <c r="AX1086" s="124"/>
    </row>
    <row r="1087" spans="1:50" ht="13" hidden="1" customHeight="1" outlineLevel="1">
      <c r="A1087" t="s">
        <v>2534</v>
      </c>
      <c r="B1087" s="9" t="s">
        <v>184</v>
      </c>
      <c r="C1087" s="1">
        <f t="shared" si="348"/>
        <v>198</v>
      </c>
      <c r="D1087" s="7">
        <f>IF(N1087&gt;0, RANK(N1087,(N1087:P1087,Q1087:AE1087)),0)</f>
        <v>1</v>
      </c>
      <c r="E1087" s="7">
        <f>IF(O1087&gt;0,RANK(O1087,(N1087:P1087,Q1087:AE1087)),0)</f>
        <v>2</v>
      </c>
      <c r="F1087" s="7">
        <f t="shared" si="349"/>
        <v>0</v>
      </c>
      <c r="G1087" s="1">
        <f t="shared" si="345"/>
        <v>36</v>
      </c>
      <c r="H1087" s="2">
        <f t="shared" si="346"/>
        <v>0.18181818181818182</v>
      </c>
      <c r="I1087" s="8"/>
      <c r="J1087" s="2">
        <f t="shared" si="350"/>
        <v>0.59090909090909094</v>
      </c>
      <c r="K1087" s="2">
        <f t="shared" si="351"/>
        <v>0.40909090909090912</v>
      </c>
      <c r="L1087" s="2">
        <f t="shared" si="352"/>
        <v>0</v>
      </c>
      <c r="M1087" s="2">
        <f t="shared" si="353"/>
        <v>-5.5511151231257827E-17</v>
      </c>
      <c r="N1087" s="55">
        <v>117</v>
      </c>
      <c r="O1087" s="55">
        <v>81</v>
      </c>
      <c r="X1087" s="55">
        <v>0</v>
      </c>
      <c r="Y1087" s="55"/>
      <c r="Z1087" s="55"/>
      <c r="AA1087" s="55"/>
      <c r="AB1087" s="55"/>
      <c r="AG1087" t="str">
        <f t="shared" si="344"/>
        <v>Sharon</v>
      </c>
      <c r="AH1087" t="s">
        <v>401</v>
      </c>
      <c r="AI1087">
        <v>2</v>
      </c>
      <c r="AK1087">
        <v>2</v>
      </c>
      <c r="AL1087" s="95">
        <v>33</v>
      </c>
      <c r="AM1087" s="97">
        <v>11</v>
      </c>
      <c r="AN1087" s="97">
        <v>135</v>
      </c>
      <c r="AO1087" s="100">
        <v>68820</v>
      </c>
      <c r="AP1087" s="100">
        <f t="shared" si="347"/>
        <v>33011</v>
      </c>
      <c r="AQ1087" t="s">
        <v>298</v>
      </c>
      <c r="AR1087">
        <f t="shared" si="354"/>
        <v>3368820</v>
      </c>
      <c r="AX1087" s="124"/>
    </row>
    <row r="1088" spans="1:50" ht="13" hidden="1" customHeight="1" outlineLevel="1">
      <c r="A1088" t="s">
        <v>74</v>
      </c>
      <c r="B1088" s="9" t="s">
        <v>184</v>
      </c>
      <c r="C1088" s="1">
        <f t="shared" si="348"/>
        <v>201</v>
      </c>
      <c r="D1088" s="7">
        <f>IF(N1088&gt;0, RANK(N1088,(N1088:P1088,Q1088:AE1088)),0)</f>
        <v>1</v>
      </c>
      <c r="E1088" s="7">
        <f>IF(O1088&gt;0,RANK(O1088,(N1088:P1088,Q1088:AE1088)),0)</f>
        <v>2</v>
      </c>
      <c r="F1088" s="7">
        <f t="shared" si="349"/>
        <v>0</v>
      </c>
      <c r="G1088" s="1">
        <f t="shared" si="345"/>
        <v>41</v>
      </c>
      <c r="H1088" s="2">
        <f t="shared" si="346"/>
        <v>0.20398009950248755</v>
      </c>
      <c r="I1088" s="8"/>
      <c r="J1088" s="2">
        <f t="shared" si="350"/>
        <v>0.60199004975124382</v>
      </c>
      <c r="K1088" s="2">
        <f t="shared" si="351"/>
        <v>0.39800995024875624</v>
      </c>
      <c r="L1088" s="2">
        <f t="shared" si="352"/>
        <v>0</v>
      </c>
      <c r="M1088" s="2">
        <f t="shared" si="353"/>
        <v>-5.5511151231257827E-17</v>
      </c>
      <c r="N1088" s="55">
        <v>121</v>
      </c>
      <c r="O1088" s="55">
        <v>80</v>
      </c>
      <c r="X1088" s="55">
        <v>0</v>
      </c>
      <c r="Y1088" s="55"/>
      <c r="Z1088" s="55"/>
      <c r="AA1088" s="55"/>
      <c r="AB1088" s="55"/>
      <c r="AG1088" t="str">
        <f t="shared" si="344"/>
        <v>Shelburne</v>
      </c>
      <c r="AH1088" t="s">
        <v>880</v>
      </c>
      <c r="AI1088">
        <v>2</v>
      </c>
      <c r="AK1088">
        <v>2</v>
      </c>
      <c r="AL1088" s="95">
        <v>33</v>
      </c>
      <c r="AM1088" s="97">
        <v>7</v>
      </c>
      <c r="AN1088" s="97">
        <v>180</v>
      </c>
      <c r="AO1088" s="100">
        <v>68980</v>
      </c>
      <c r="AP1088" s="100">
        <f t="shared" si="347"/>
        <v>33007</v>
      </c>
      <c r="AQ1088" t="s">
        <v>298</v>
      </c>
      <c r="AR1088">
        <f t="shared" si="354"/>
        <v>3368980</v>
      </c>
      <c r="AX1088" s="124"/>
    </row>
    <row r="1089" spans="1:50" ht="13" hidden="1" customHeight="1" outlineLevel="1">
      <c r="A1089" t="s">
        <v>1527</v>
      </c>
      <c r="B1089" s="9" t="s">
        <v>184</v>
      </c>
      <c r="C1089" s="1">
        <f t="shared" si="348"/>
        <v>3356</v>
      </c>
      <c r="D1089" s="7">
        <f>IF(N1089&gt;0, RANK(N1089,(N1089:P1089,Q1089:AE1089)),0)</f>
        <v>1</v>
      </c>
      <c r="E1089" s="7">
        <f>IF(O1089&gt;0,RANK(O1089,(N1089:P1089,Q1089:AE1089)),0)</f>
        <v>2</v>
      </c>
      <c r="F1089" s="7">
        <f t="shared" si="349"/>
        <v>0</v>
      </c>
      <c r="G1089" s="1">
        <f t="shared" si="345"/>
        <v>459</v>
      </c>
      <c r="H1089" s="2">
        <f t="shared" si="346"/>
        <v>0.13676996424314661</v>
      </c>
      <c r="I1089" s="8"/>
      <c r="J1089" s="2">
        <f t="shared" si="350"/>
        <v>0.56615017878426699</v>
      </c>
      <c r="K1089" s="2">
        <f t="shared" si="351"/>
        <v>0.42938021454112041</v>
      </c>
      <c r="L1089" s="2">
        <f t="shared" si="352"/>
        <v>0</v>
      </c>
      <c r="M1089" s="2">
        <f t="shared" si="353"/>
        <v>4.4696066746126029E-3</v>
      </c>
      <c r="N1089" s="55">
        <v>1900</v>
      </c>
      <c r="O1089" s="55">
        <v>1441</v>
      </c>
      <c r="X1089" s="55">
        <v>15</v>
      </c>
      <c r="Y1089" s="55"/>
      <c r="Z1089" s="55"/>
      <c r="AA1089" s="55"/>
      <c r="AB1089" s="55"/>
      <c r="AG1089" t="str">
        <f t="shared" si="344"/>
        <v>Somersworth</v>
      </c>
      <c r="AH1089" t="s">
        <v>733</v>
      </c>
      <c r="AI1089">
        <v>1</v>
      </c>
      <c r="AK1089">
        <v>2</v>
      </c>
      <c r="AL1089" s="95">
        <v>33</v>
      </c>
      <c r="AM1089" s="97">
        <v>17</v>
      </c>
      <c r="AN1089" s="97">
        <v>60</v>
      </c>
      <c r="AO1089" s="100">
        <v>69940</v>
      </c>
      <c r="AP1089" s="100">
        <f t="shared" si="347"/>
        <v>33017</v>
      </c>
      <c r="AQ1089" t="s">
        <v>1943</v>
      </c>
      <c r="AR1089">
        <f t="shared" si="354"/>
        <v>3369940</v>
      </c>
      <c r="AX1089" s="124"/>
    </row>
    <row r="1090" spans="1:50" ht="13" hidden="1" customHeight="1" outlineLevel="1">
      <c r="A1090" t="s">
        <v>669</v>
      </c>
      <c r="B1090" s="9" t="s">
        <v>184</v>
      </c>
      <c r="C1090" s="1">
        <f t="shared" si="348"/>
        <v>431</v>
      </c>
      <c r="D1090" s="7">
        <f>IF(N1090&gt;0, RANK(N1090,(N1090:P1090,Q1090:AE1090)),0)</f>
        <v>2</v>
      </c>
      <c r="E1090" s="7">
        <f>IF(O1090&gt;0,RANK(O1090,(N1090:P1090,Q1090:AE1090)),0)</f>
        <v>1</v>
      </c>
      <c r="F1090" s="7">
        <f t="shared" si="349"/>
        <v>0</v>
      </c>
      <c r="G1090" s="1">
        <f t="shared" si="345"/>
        <v>71</v>
      </c>
      <c r="H1090" s="2">
        <f t="shared" si="346"/>
        <v>0.16473317865429235</v>
      </c>
      <c r="I1090" s="8"/>
      <c r="J1090" s="2">
        <f t="shared" si="350"/>
        <v>0.41763341067285381</v>
      </c>
      <c r="K1090" s="2">
        <f t="shared" si="351"/>
        <v>0.58236658932714613</v>
      </c>
      <c r="L1090" s="2">
        <f t="shared" si="352"/>
        <v>0</v>
      </c>
      <c r="M1090" s="2">
        <f t="shared" si="353"/>
        <v>0</v>
      </c>
      <c r="N1090" s="55">
        <v>180</v>
      </c>
      <c r="O1090" s="55">
        <v>251</v>
      </c>
      <c r="X1090" s="55">
        <v>0</v>
      </c>
      <c r="Y1090" s="55"/>
      <c r="Z1090" s="55"/>
      <c r="AA1090" s="55"/>
      <c r="AB1090" s="55"/>
      <c r="AG1090" t="str">
        <f t="shared" si="344"/>
        <v>South Hampton</v>
      </c>
      <c r="AH1090" t="s">
        <v>269</v>
      </c>
      <c r="AI1090">
        <v>1</v>
      </c>
      <c r="AK1090">
        <v>2</v>
      </c>
      <c r="AL1090" s="95">
        <v>33</v>
      </c>
      <c r="AM1090" s="97">
        <v>15</v>
      </c>
      <c r="AN1090" s="97">
        <v>175</v>
      </c>
      <c r="AO1090" s="100">
        <v>71140</v>
      </c>
      <c r="AP1090" s="100">
        <f t="shared" si="347"/>
        <v>33015</v>
      </c>
      <c r="AQ1090" t="s">
        <v>298</v>
      </c>
      <c r="AR1090">
        <f t="shared" si="354"/>
        <v>3371140</v>
      </c>
      <c r="AX1090" s="124"/>
    </row>
    <row r="1091" spans="1:50" ht="13" hidden="1" customHeight="1" outlineLevel="1">
      <c r="A1091" t="s">
        <v>1288</v>
      </c>
      <c r="B1091" s="9" t="s">
        <v>184</v>
      </c>
      <c r="C1091" s="1">
        <f t="shared" si="348"/>
        <v>580</v>
      </c>
      <c r="D1091" s="7">
        <f>IF(N1091&gt;0, RANK(N1091,(N1091:P1091,Q1091:AE1091)),0)</f>
        <v>1</v>
      </c>
      <c r="E1091" s="7">
        <f>IF(O1091&gt;0,RANK(O1091,(N1091:P1091,Q1091:AE1091)),0)</f>
        <v>2</v>
      </c>
      <c r="F1091" s="7">
        <f t="shared" si="349"/>
        <v>0</v>
      </c>
      <c r="G1091" s="1">
        <f t="shared" si="345"/>
        <v>12</v>
      </c>
      <c r="H1091" s="2">
        <f t="shared" si="346"/>
        <v>2.0689655172413793E-2</v>
      </c>
      <c r="I1091" s="8"/>
      <c r="J1091" s="2">
        <f t="shared" si="350"/>
        <v>0.51034482758620692</v>
      </c>
      <c r="K1091" s="2">
        <f t="shared" si="351"/>
        <v>0.48965517241379308</v>
      </c>
      <c r="L1091" s="2">
        <f t="shared" si="352"/>
        <v>0</v>
      </c>
      <c r="M1091" s="2">
        <f t="shared" si="353"/>
        <v>0</v>
      </c>
      <c r="N1091" s="55">
        <v>296</v>
      </c>
      <c r="O1091" s="55">
        <v>284</v>
      </c>
      <c r="X1091" s="55">
        <v>0</v>
      </c>
      <c r="Y1091" s="55"/>
      <c r="Z1091" s="55"/>
      <c r="AA1091" s="55"/>
      <c r="AB1091" s="55"/>
      <c r="AG1091" t="str">
        <f t="shared" si="344"/>
        <v>Springfield</v>
      </c>
      <c r="AH1091" t="s">
        <v>267</v>
      </c>
      <c r="AI1091">
        <v>2</v>
      </c>
      <c r="AK1091">
        <v>2</v>
      </c>
      <c r="AL1091" s="95">
        <v>33</v>
      </c>
      <c r="AM1091" s="97">
        <v>19</v>
      </c>
      <c r="AN1091" s="97">
        <v>60</v>
      </c>
      <c r="AO1091" s="100">
        <v>72740</v>
      </c>
      <c r="AP1091" s="100">
        <f t="shared" si="347"/>
        <v>33019</v>
      </c>
      <c r="AQ1091" t="s">
        <v>298</v>
      </c>
      <c r="AR1091">
        <f t="shared" si="354"/>
        <v>3372740</v>
      </c>
      <c r="AX1091" s="124"/>
    </row>
    <row r="1092" spans="1:50" ht="13" hidden="1" customHeight="1" outlineLevel="1">
      <c r="A1092" t="s">
        <v>2281</v>
      </c>
      <c r="B1092" s="9" t="s">
        <v>184</v>
      </c>
      <c r="C1092" s="1">
        <f t="shared" si="348"/>
        <v>205</v>
      </c>
      <c r="D1092" s="7">
        <f>IF(N1092&gt;0, RANK(N1092,(N1092:P1092,Q1092:AE1092)),0)</f>
        <v>1</v>
      </c>
      <c r="E1092" s="7">
        <f>IF(O1092&gt;0,RANK(O1092,(N1092:P1092,Q1092:AE1092)),0)</f>
        <v>2</v>
      </c>
      <c r="F1092" s="7">
        <f t="shared" si="349"/>
        <v>0</v>
      </c>
      <c r="G1092" s="1">
        <f t="shared" si="345"/>
        <v>21</v>
      </c>
      <c r="H1092" s="2">
        <f t="shared" si="346"/>
        <v>0.1024390243902439</v>
      </c>
      <c r="I1092" s="8"/>
      <c r="J1092" s="2">
        <f t="shared" si="350"/>
        <v>0.551219512195122</v>
      </c>
      <c r="K1092" s="2">
        <f t="shared" si="351"/>
        <v>0.44878048780487806</v>
      </c>
      <c r="L1092" s="2">
        <f t="shared" si="352"/>
        <v>0</v>
      </c>
      <c r="M1092" s="2">
        <f t="shared" si="353"/>
        <v>-5.5511151231257827E-17</v>
      </c>
      <c r="N1092" s="55">
        <v>113</v>
      </c>
      <c r="O1092" s="55">
        <v>92</v>
      </c>
      <c r="X1092" s="55">
        <v>0</v>
      </c>
      <c r="Y1092" s="55"/>
      <c r="Z1092" s="55"/>
      <c r="AA1092" s="55"/>
      <c r="AB1092" s="55"/>
      <c r="AG1092" t="str">
        <f t="shared" si="344"/>
        <v>Stark</v>
      </c>
      <c r="AH1092" t="s">
        <v>880</v>
      </c>
      <c r="AI1092">
        <v>2</v>
      </c>
      <c r="AK1092">
        <v>2</v>
      </c>
      <c r="AL1092" s="95">
        <v>33</v>
      </c>
      <c r="AM1092" s="97">
        <v>7</v>
      </c>
      <c r="AN1092" s="97">
        <v>185</v>
      </c>
      <c r="AO1092" s="100">
        <v>73060</v>
      </c>
      <c r="AP1092" s="100">
        <f t="shared" si="347"/>
        <v>33007</v>
      </c>
      <c r="AQ1092" t="s">
        <v>298</v>
      </c>
      <c r="AR1092">
        <f t="shared" si="354"/>
        <v>3373060</v>
      </c>
      <c r="AX1092" s="124"/>
    </row>
    <row r="1093" spans="1:50" ht="13" hidden="1" customHeight="1" outlineLevel="1">
      <c r="A1093" t="s">
        <v>2476</v>
      </c>
      <c r="B1093" s="9" t="s">
        <v>184</v>
      </c>
      <c r="C1093" s="1">
        <f t="shared" si="348"/>
        <v>202</v>
      </c>
      <c r="D1093" s="7">
        <f>IF(N1093&gt;0, RANK(N1093,(N1093:P1093,Q1093:AE1093)),0)</f>
        <v>1</v>
      </c>
      <c r="E1093" s="7">
        <f>IF(O1093&gt;0,RANK(O1093,(N1093:P1093,Q1093:AE1093)),0)</f>
        <v>2</v>
      </c>
      <c r="F1093" s="7">
        <f t="shared" si="349"/>
        <v>0</v>
      </c>
      <c r="G1093" s="1">
        <f t="shared" si="345"/>
        <v>16</v>
      </c>
      <c r="H1093" s="2">
        <f t="shared" si="346"/>
        <v>7.9207920792079209E-2</v>
      </c>
      <c r="I1093" s="8"/>
      <c r="J1093" s="2">
        <f t="shared" si="350"/>
        <v>0.53465346534653468</v>
      </c>
      <c r="K1093" s="2">
        <f t="shared" si="351"/>
        <v>0.45544554455445546</v>
      </c>
      <c r="L1093" s="2">
        <f t="shared" si="352"/>
        <v>0</v>
      </c>
      <c r="M1093" s="2">
        <f t="shared" si="353"/>
        <v>9.9009900990098543E-3</v>
      </c>
      <c r="N1093" s="55">
        <v>108</v>
      </c>
      <c r="O1093" s="55">
        <v>92</v>
      </c>
      <c r="X1093" s="55">
        <v>2</v>
      </c>
      <c r="Y1093" s="55"/>
      <c r="Z1093" s="55"/>
      <c r="AA1093" s="55"/>
      <c r="AB1093" s="55"/>
      <c r="AG1093" t="str">
        <f t="shared" si="344"/>
        <v>Stewartstown</v>
      </c>
      <c r="AH1093" t="s">
        <v>880</v>
      </c>
      <c r="AI1093">
        <v>2</v>
      </c>
      <c r="AK1093">
        <v>2</v>
      </c>
      <c r="AL1093" s="95">
        <v>33</v>
      </c>
      <c r="AM1093" s="97">
        <v>7</v>
      </c>
      <c r="AN1093" s="97">
        <v>190</v>
      </c>
      <c r="AO1093" s="100">
        <v>73380</v>
      </c>
      <c r="AP1093" s="100">
        <f t="shared" si="347"/>
        <v>33007</v>
      </c>
      <c r="AQ1093" t="s">
        <v>298</v>
      </c>
      <c r="AR1093">
        <f t="shared" si="354"/>
        <v>3373380</v>
      </c>
      <c r="AX1093" s="124"/>
    </row>
    <row r="1094" spans="1:50" ht="13" hidden="1" customHeight="1" outlineLevel="1">
      <c r="A1094" t="s">
        <v>1669</v>
      </c>
      <c r="B1094" s="9" t="s">
        <v>184</v>
      </c>
      <c r="C1094" s="1">
        <f t="shared" si="348"/>
        <v>598</v>
      </c>
      <c r="D1094" s="7">
        <f>IF(N1094&gt;0, RANK(N1094,(N1094:P1094,Q1094:AE1094)),0)</f>
        <v>1</v>
      </c>
      <c r="E1094" s="7">
        <f>IF(O1094&gt;0,RANK(O1094,(N1094:P1094,Q1094:AE1094)),0)</f>
        <v>2</v>
      </c>
      <c r="F1094" s="7">
        <f t="shared" si="349"/>
        <v>0</v>
      </c>
      <c r="G1094" s="1">
        <f t="shared" si="345"/>
        <v>73</v>
      </c>
      <c r="H1094" s="2">
        <f t="shared" si="346"/>
        <v>0.12207357859531773</v>
      </c>
      <c r="I1094" s="8"/>
      <c r="J1094" s="2">
        <f t="shared" si="350"/>
        <v>0.56020066889632103</v>
      </c>
      <c r="K1094" s="2">
        <f t="shared" si="351"/>
        <v>0.43812709030100333</v>
      </c>
      <c r="L1094" s="2">
        <f t="shared" si="352"/>
        <v>0</v>
      </c>
      <c r="M1094" s="2">
        <f t="shared" si="353"/>
        <v>1.6722408026756397E-3</v>
      </c>
      <c r="N1094" s="55">
        <v>335</v>
      </c>
      <c r="O1094" s="55">
        <v>262</v>
      </c>
      <c r="X1094" s="55">
        <v>1</v>
      </c>
      <c r="Y1094" s="55"/>
      <c r="Z1094" s="55"/>
      <c r="AA1094" s="55"/>
      <c r="AB1094" s="55"/>
      <c r="AG1094" t="str">
        <f t="shared" si="344"/>
        <v>Stoddard</v>
      </c>
      <c r="AH1094" t="s">
        <v>1720</v>
      </c>
      <c r="AI1094">
        <v>2</v>
      </c>
      <c r="AK1094">
        <v>2</v>
      </c>
      <c r="AL1094" s="95">
        <v>33</v>
      </c>
      <c r="AM1094" s="97">
        <v>5</v>
      </c>
      <c r="AN1094" s="97">
        <v>80</v>
      </c>
      <c r="AO1094" s="100">
        <v>73700</v>
      </c>
      <c r="AP1094" s="100">
        <f t="shared" si="347"/>
        <v>33005</v>
      </c>
      <c r="AQ1094" t="s">
        <v>298</v>
      </c>
      <c r="AR1094">
        <f t="shared" si="354"/>
        <v>3373700</v>
      </c>
      <c r="AX1094" s="124"/>
    </row>
    <row r="1095" spans="1:50" ht="13" hidden="1" customHeight="1" outlineLevel="1">
      <c r="A1095" t="s">
        <v>733</v>
      </c>
      <c r="B1095" s="9" t="s">
        <v>184</v>
      </c>
      <c r="C1095" s="1">
        <f t="shared" si="348"/>
        <v>1836</v>
      </c>
      <c r="D1095" s="7">
        <f>IF(N1095&gt;0, RANK(N1095,(N1095:P1095,Q1095:AE1095)),0)</f>
        <v>1</v>
      </c>
      <c r="E1095" s="7">
        <f>IF(O1095&gt;0,RANK(O1095,(N1095:P1095,Q1095:AE1095)),0)</f>
        <v>2</v>
      </c>
      <c r="F1095" s="7">
        <f t="shared" si="349"/>
        <v>0</v>
      </c>
      <c r="G1095" s="1">
        <f t="shared" si="345"/>
        <v>75</v>
      </c>
      <c r="H1095" s="2">
        <f t="shared" si="346"/>
        <v>4.084967320261438E-2</v>
      </c>
      <c r="I1095" s="8"/>
      <c r="J1095" s="2">
        <f t="shared" si="350"/>
        <v>0.51797385620915037</v>
      </c>
      <c r="K1095" s="2">
        <f t="shared" si="351"/>
        <v>0.47712418300653597</v>
      </c>
      <c r="L1095" s="2">
        <f t="shared" si="352"/>
        <v>0</v>
      </c>
      <c r="M1095" s="2">
        <f t="shared" si="353"/>
        <v>4.9019607843136526E-3</v>
      </c>
      <c r="N1095" s="55">
        <v>951</v>
      </c>
      <c r="O1095" s="55">
        <v>876</v>
      </c>
      <c r="X1095" s="55">
        <v>9</v>
      </c>
      <c r="Y1095" s="55"/>
      <c r="Z1095" s="55"/>
      <c r="AA1095" s="55"/>
      <c r="AB1095" s="55"/>
      <c r="AG1095" t="str">
        <f t="shared" si="344"/>
        <v>Strafford</v>
      </c>
      <c r="AH1095" t="s">
        <v>733</v>
      </c>
      <c r="AI1095">
        <v>1</v>
      </c>
      <c r="AK1095">
        <v>2</v>
      </c>
      <c r="AL1095" s="95">
        <v>33</v>
      </c>
      <c r="AM1095" s="97">
        <v>17</v>
      </c>
      <c r="AN1095" s="97">
        <v>65</v>
      </c>
      <c r="AO1095" s="100">
        <v>73860</v>
      </c>
      <c r="AP1095" s="100">
        <f t="shared" si="347"/>
        <v>33017</v>
      </c>
      <c r="AQ1095" t="s">
        <v>298</v>
      </c>
      <c r="AR1095">
        <f t="shared" si="354"/>
        <v>3373860</v>
      </c>
      <c r="AX1095" s="124"/>
    </row>
    <row r="1096" spans="1:50" ht="13" hidden="1" customHeight="1" outlineLevel="1">
      <c r="A1096" t="s">
        <v>1869</v>
      </c>
      <c r="B1096" s="9" t="s">
        <v>184</v>
      </c>
      <c r="C1096" s="1">
        <f t="shared" si="348"/>
        <v>190</v>
      </c>
      <c r="D1096" s="7">
        <f>IF(N1096&gt;0, RANK(N1096,(N1096:P1096,Q1096:AE1096)),0)</f>
        <v>1</v>
      </c>
      <c r="E1096" s="7">
        <f>IF(O1096&gt;0,RANK(O1096,(N1096:P1096,Q1096:AE1096)),0)</f>
        <v>2</v>
      </c>
      <c r="F1096" s="7">
        <f t="shared" si="349"/>
        <v>0</v>
      </c>
      <c r="G1096" s="1">
        <f t="shared" si="345"/>
        <v>58</v>
      </c>
      <c r="H1096" s="2">
        <f t="shared" si="346"/>
        <v>0.30526315789473685</v>
      </c>
      <c r="I1096" s="8"/>
      <c r="J1096" s="2">
        <f t="shared" si="350"/>
        <v>0.65263157894736845</v>
      </c>
      <c r="K1096" s="2">
        <f t="shared" si="351"/>
        <v>0.3473684210526316</v>
      </c>
      <c r="L1096" s="2">
        <f t="shared" si="352"/>
        <v>0</v>
      </c>
      <c r="M1096" s="2">
        <f t="shared" si="353"/>
        <v>-5.5511151231257827E-17</v>
      </c>
      <c r="N1096" s="55">
        <v>124</v>
      </c>
      <c r="O1096" s="55">
        <v>66</v>
      </c>
      <c r="X1096" s="55">
        <v>0</v>
      </c>
      <c r="Y1096" s="55"/>
      <c r="Z1096" s="55"/>
      <c r="AA1096" s="55"/>
      <c r="AB1096" s="55"/>
      <c r="AG1096" t="str">
        <f t="shared" si="344"/>
        <v>Stratford</v>
      </c>
      <c r="AH1096" t="s">
        <v>880</v>
      </c>
      <c r="AI1096">
        <v>2</v>
      </c>
      <c r="AK1096">
        <v>2</v>
      </c>
      <c r="AL1096" s="95">
        <v>33</v>
      </c>
      <c r="AM1096" s="97">
        <v>7</v>
      </c>
      <c r="AN1096" s="97">
        <v>195</v>
      </c>
      <c r="AO1096" s="100">
        <v>74180</v>
      </c>
      <c r="AP1096" s="100">
        <f t="shared" si="347"/>
        <v>33007</v>
      </c>
      <c r="AQ1096" t="s">
        <v>298</v>
      </c>
      <c r="AR1096">
        <f t="shared" si="354"/>
        <v>3374180</v>
      </c>
      <c r="AX1096" s="124"/>
    </row>
    <row r="1097" spans="1:50" ht="13" hidden="1" customHeight="1" outlineLevel="1">
      <c r="A1097" t="s">
        <v>1796</v>
      </c>
      <c r="B1097" s="9" t="s">
        <v>184</v>
      </c>
      <c r="C1097" s="1">
        <f t="shared" si="348"/>
        <v>3617</v>
      </c>
      <c r="D1097" s="7">
        <f>IF(N1097&gt;0, RANK(N1097,(N1097:P1097,Q1097:AE1097)),0)</f>
        <v>2</v>
      </c>
      <c r="E1097" s="7">
        <f>IF(O1097&gt;0,RANK(O1097,(N1097:P1097,Q1097:AE1097)),0)</f>
        <v>1</v>
      </c>
      <c r="F1097" s="7">
        <f t="shared" si="349"/>
        <v>0</v>
      </c>
      <c r="G1097" s="1">
        <f t="shared" si="345"/>
        <v>110</v>
      </c>
      <c r="H1097" s="2">
        <f t="shared" si="346"/>
        <v>3.0411943599668232E-2</v>
      </c>
      <c r="I1097" s="8"/>
      <c r="J1097" s="2">
        <f t="shared" si="350"/>
        <v>0.4843793198783522</v>
      </c>
      <c r="K1097" s="2">
        <f t="shared" si="351"/>
        <v>0.51479126347802051</v>
      </c>
      <c r="L1097" s="2">
        <f t="shared" si="352"/>
        <v>0</v>
      </c>
      <c r="M1097" s="2">
        <f t="shared" si="353"/>
        <v>8.2941664362734535E-4</v>
      </c>
      <c r="N1097" s="55">
        <v>1752</v>
      </c>
      <c r="O1097" s="55">
        <v>1862</v>
      </c>
      <c r="X1097" s="55">
        <v>3</v>
      </c>
      <c r="Y1097" s="55"/>
      <c r="Z1097" s="55"/>
      <c r="AA1097" s="55"/>
      <c r="AB1097" s="55"/>
      <c r="AG1097" t="str">
        <f t="shared" si="344"/>
        <v>Stratham</v>
      </c>
      <c r="AH1097" t="s">
        <v>269</v>
      </c>
      <c r="AI1097">
        <v>1</v>
      </c>
      <c r="AK1097">
        <v>2</v>
      </c>
      <c r="AL1097" s="95">
        <v>33</v>
      </c>
      <c r="AM1097" s="97">
        <v>15</v>
      </c>
      <c r="AN1097" s="97">
        <v>180</v>
      </c>
      <c r="AO1097" s="100">
        <v>74340</v>
      </c>
      <c r="AP1097" s="100">
        <f t="shared" si="347"/>
        <v>33015</v>
      </c>
      <c r="AQ1097" t="s">
        <v>298</v>
      </c>
      <c r="AR1097">
        <f t="shared" si="354"/>
        <v>3374340</v>
      </c>
      <c r="AX1097" s="124"/>
    </row>
    <row r="1098" spans="1:50" ht="13" hidden="1" customHeight="1" outlineLevel="1">
      <c r="A1098" t="s">
        <v>1626</v>
      </c>
      <c r="B1098" s="9" t="s">
        <v>184</v>
      </c>
      <c r="C1098" s="1">
        <f t="shared" si="348"/>
        <v>328</v>
      </c>
      <c r="D1098" s="7">
        <f>IF(N1098&gt;0, RANK(N1098,(N1098:P1098,Q1098:AE1098)),0)</f>
        <v>1</v>
      </c>
      <c r="E1098" s="7">
        <f>IF(O1098&gt;0,RANK(O1098,(N1098:P1098,Q1098:AE1098)),0)</f>
        <v>2</v>
      </c>
      <c r="F1098" s="7">
        <f t="shared" si="349"/>
        <v>0</v>
      </c>
      <c r="G1098" s="1">
        <f t="shared" si="345"/>
        <v>81</v>
      </c>
      <c r="H1098" s="2">
        <f t="shared" si="346"/>
        <v>0.24695121951219512</v>
      </c>
      <c r="I1098" s="8"/>
      <c r="J1098" s="2">
        <f t="shared" si="350"/>
        <v>0.62195121951219512</v>
      </c>
      <c r="K1098" s="2">
        <f t="shared" si="351"/>
        <v>0.375</v>
      </c>
      <c r="L1098" s="2">
        <f t="shared" si="352"/>
        <v>0</v>
      </c>
      <c r="M1098" s="2">
        <f t="shared" si="353"/>
        <v>3.0487804878048808E-3</v>
      </c>
      <c r="N1098" s="55">
        <v>204</v>
      </c>
      <c r="O1098" s="55">
        <v>123</v>
      </c>
      <c r="X1098" s="55">
        <v>1</v>
      </c>
      <c r="Y1098" s="55"/>
      <c r="Z1098" s="55"/>
      <c r="AA1098" s="55"/>
      <c r="AB1098" s="55"/>
      <c r="AG1098" t="str">
        <f t="shared" si="344"/>
        <v>Sugar Hill</v>
      </c>
      <c r="AH1098" t="s">
        <v>2549</v>
      </c>
      <c r="AI1098">
        <v>2</v>
      </c>
      <c r="AK1098">
        <v>2</v>
      </c>
      <c r="AL1098" s="95">
        <v>33</v>
      </c>
      <c r="AM1098" s="97">
        <v>9</v>
      </c>
      <c r="AN1098" s="97">
        <v>167</v>
      </c>
      <c r="AO1098" s="100">
        <v>74740</v>
      </c>
      <c r="AP1098" s="100">
        <f t="shared" si="347"/>
        <v>33009</v>
      </c>
      <c r="AQ1098" t="s">
        <v>298</v>
      </c>
      <c r="AR1098">
        <f t="shared" si="354"/>
        <v>3374740</v>
      </c>
      <c r="AX1098" s="124"/>
    </row>
    <row r="1099" spans="1:50" ht="13" hidden="1" customHeight="1" outlineLevel="1">
      <c r="A1099" t="s">
        <v>267</v>
      </c>
      <c r="B1099" s="9" t="s">
        <v>184</v>
      </c>
      <c r="C1099" s="1">
        <f t="shared" si="348"/>
        <v>273</v>
      </c>
      <c r="D1099" s="7">
        <f>IF(N1099&gt;0, RANK(N1099,(N1099:P1099,Q1099:AE1099)),0)</f>
        <v>1</v>
      </c>
      <c r="E1099" s="7">
        <f>IF(O1099&gt;0,RANK(O1099,(N1099:P1099,Q1099:AE1099)),0)</f>
        <v>2</v>
      </c>
      <c r="F1099" s="7">
        <f t="shared" si="349"/>
        <v>0</v>
      </c>
      <c r="G1099" s="1">
        <f t="shared" si="345"/>
        <v>58</v>
      </c>
      <c r="H1099" s="2">
        <f t="shared" si="346"/>
        <v>0.21245421245421245</v>
      </c>
      <c r="I1099" s="8"/>
      <c r="J1099" s="2">
        <f t="shared" si="350"/>
        <v>0.60439560439560436</v>
      </c>
      <c r="K1099" s="2">
        <f t="shared" si="351"/>
        <v>0.39194139194139194</v>
      </c>
      <c r="L1099" s="2">
        <f t="shared" si="352"/>
        <v>0</v>
      </c>
      <c r="M1099" s="2">
        <f t="shared" si="353"/>
        <v>3.6630036630037055E-3</v>
      </c>
      <c r="N1099" s="55">
        <v>165</v>
      </c>
      <c r="O1099" s="55">
        <v>107</v>
      </c>
      <c r="X1099" s="55">
        <v>1</v>
      </c>
      <c r="Y1099" s="55"/>
      <c r="Z1099" s="55"/>
      <c r="AA1099" s="55"/>
      <c r="AB1099" s="55"/>
      <c r="AG1099" t="str">
        <f t="shared" si="344"/>
        <v>Sullivan</v>
      </c>
      <c r="AH1099" t="s">
        <v>1720</v>
      </c>
      <c r="AI1099">
        <v>2</v>
      </c>
      <c r="AK1099">
        <v>2</v>
      </c>
      <c r="AL1099" s="95">
        <v>33</v>
      </c>
      <c r="AM1099" s="97">
        <v>5</v>
      </c>
      <c r="AN1099" s="97">
        <v>85</v>
      </c>
      <c r="AO1099" s="100">
        <v>74900</v>
      </c>
      <c r="AP1099" s="100">
        <f t="shared" si="347"/>
        <v>33005</v>
      </c>
      <c r="AQ1099" t="s">
        <v>298</v>
      </c>
      <c r="AR1099">
        <f t="shared" si="354"/>
        <v>3374900</v>
      </c>
      <c r="AX1099" s="124"/>
    </row>
    <row r="1100" spans="1:50" ht="13" hidden="1" customHeight="1" outlineLevel="1">
      <c r="A1100" t="s">
        <v>625</v>
      </c>
      <c r="B1100" s="9" t="s">
        <v>184</v>
      </c>
      <c r="C1100" s="1">
        <f t="shared" si="348"/>
        <v>1539</v>
      </c>
      <c r="D1100" s="7">
        <f>IF(N1100&gt;0, RANK(N1100,(N1100:P1100,Q1100:AE1100)),0)</f>
        <v>2</v>
      </c>
      <c r="E1100" s="7">
        <f>IF(O1100&gt;0,RANK(O1100,(N1100:P1100,Q1100:AE1100)),0)</f>
        <v>1</v>
      </c>
      <c r="F1100" s="7">
        <f t="shared" si="349"/>
        <v>0</v>
      </c>
      <c r="G1100" s="1">
        <f t="shared" si="345"/>
        <v>90</v>
      </c>
      <c r="H1100" s="2">
        <f t="shared" si="346"/>
        <v>5.8479532163742687E-2</v>
      </c>
      <c r="I1100" s="8"/>
      <c r="J1100" s="2">
        <f t="shared" si="350"/>
        <v>0.46913580246913578</v>
      </c>
      <c r="K1100" s="2">
        <f t="shared" si="351"/>
        <v>0.52761533463287846</v>
      </c>
      <c r="L1100" s="2">
        <f t="shared" si="352"/>
        <v>0</v>
      </c>
      <c r="M1100" s="2">
        <f t="shared" si="353"/>
        <v>3.2488628979857603E-3</v>
      </c>
      <c r="N1100" s="55">
        <v>722</v>
      </c>
      <c r="O1100" s="55">
        <v>812</v>
      </c>
      <c r="X1100" s="55">
        <v>5</v>
      </c>
      <c r="Y1100" s="55"/>
      <c r="Z1100" s="55"/>
      <c r="AA1100" s="55"/>
      <c r="AB1100" s="55"/>
      <c r="AG1100" t="str">
        <f t="shared" si="344"/>
        <v>Sunapee</v>
      </c>
      <c r="AH1100" t="s">
        <v>267</v>
      </c>
      <c r="AI1100">
        <v>2</v>
      </c>
      <c r="AK1100">
        <v>2</v>
      </c>
      <c r="AL1100" s="95">
        <v>33</v>
      </c>
      <c r="AM1100" s="97">
        <v>19</v>
      </c>
      <c r="AN1100" s="97">
        <v>65</v>
      </c>
      <c r="AO1100" s="100">
        <v>75060</v>
      </c>
      <c r="AP1100" s="100">
        <f t="shared" si="347"/>
        <v>33019</v>
      </c>
      <c r="AQ1100" t="s">
        <v>298</v>
      </c>
      <c r="AR1100">
        <f t="shared" si="354"/>
        <v>3375060</v>
      </c>
      <c r="AX1100" s="124"/>
    </row>
    <row r="1101" spans="1:50" ht="13" hidden="1" customHeight="1" outlineLevel="1">
      <c r="A1101" t="s">
        <v>1885</v>
      </c>
      <c r="B1101" s="9" t="s">
        <v>184</v>
      </c>
      <c r="C1101" s="1">
        <f t="shared" si="348"/>
        <v>354</v>
      </c>
      <c r="D1101" s="7">
        <f>IF(N1101&gt;0, RANK(N1101,(N1101:P1101,Q1101:AE1101)),0)</f>
        <v>1</v>
      </c>
      <c r="E1101" s="7">
        <f>IF(O1101&gt;0,RANK(O1101,(N1101:P1101,Q1101:AE1101)),0)</f>
        <v>2</v>
      </c>
      <c r="F1101" s="7">
        <f t="shared" si="349"/>
        <v>0</v>
      </c>
      <c r="G1101" s="1">
        <f t="shared" si="345"/>
        <v>42</v>
      </c>
      <c r="H1101" s="2">
        <f t="shared" si="346"/>
        <v>0.11864406779661017</v>
      </c>
      <c r="I1101" s="8"/>
      <c r="J1101" s="2">
        <f t="shared" si="350"/>
        <v>0.55932203389830504</v>
      </c>
      <c r="K1101" s="2">
        <f t="shared" si="351"/>
        <v>0.44067796610169491</v>
      </c>
      <c r="L1101" s="2">
        <f t="shared" si="352"/>
        <v>0</v>
      </c>
      <c r="M1101" s="2">
        <f t="shared" si="353"/>
        <v>5.5511151231257827E-17</v>
      </c>
      <c r="N1101" s="55">
        <v>198</v>
      </c>
      <c r="O1101" s="55">
        <v>156</v>
      </c>
      <c r="X1101" s="55">
        <v>0</v>
      </c>
      <c r="Y1101" s="55"/>
      <c r="Z1101" s="55"/>
      <c r="AA1101" s="55"/>
      <c r="AB1101" s="55"/>
      <c r="AG1101" t="str">
        <f t="shared" si="344"/>
        <v>Surry</v>
      </c>
      <c r="AH1101" t="s">
        <v>1720</v>
      </c>
      <c r="AI1101">
        <v>2</v>
      </c>
      <c r="AK1101">
        <v>2</v>
      </c>
      <c r="AL1101" s="95">
        <v>33</v>
      </c>
      <c r="AM1101" s="97">
        <v>5</v>
      </c>
      <c r="AN1101" s="97">
        <v>90</v>
      </c>
      <c r="AO1101" s="100">
        <v>75300</v>
      </c>
      <c r="AP1101" s="100">
        <f t="shared" si="347"/>
        <v>33005</v>
      </c>
      <c r="AQ1101" t="s">
        <v>298</v>
      </c>
      <c r="AR1101">
        <f t="shared" si="354"/>
        <v>3375300</v>
      </c>
      <c r="AX1101" s="124"/>
    </row>
    <row r="1102" spans="1:50" ht="13" hidden="1" customHeight="1" outlineLevel="1">
      <c r="A1102" t="s">
        <v>2392</v>
      </c>
      <c r="B1102" s="9" t="s">
        <v>184</v>
      </c>
      <c r="C1102" s="1">
        <f t="shared" si="348"/>
        <v>920</v>
      </c>
      <c r="D1102" s="7">
        <f>IF(N1102&gt;0, RANK(N1102,(N1102:P1102,Q1102:AE1102)),0)</f>
        <v>1</v>
      </c>
      <c r="E1102" s="7">
        <f>IF(O1102&gt;0,RANK(O1102,(N1102:P1102,Q1102:AE1102)),0)</f>
        <v>2</v>
      </c>
      <c r="F1102" s="7">
        <f t="shared" si="349"/>
        <v>0</v>
      </c>
      <c r="G1102" s="1">
        <f t="shared" si="345"/>
        <v>41</v>
      </c>
      <c r="H1102" s="2">
        <f t="shared" si="346"/>
        <v>4.4565217391304347E-2</v>
      </c>
      <c r="I1102" s="8"/>
      <c r="J1102" s="2">
        <f t="shared" si="350"/>
        <v>0.52173913043478259</v>
      </c>
      <c r="K1102" s="2">
        <f t="shared" si="351"/>
        <v>0.47717391304347828</v>
      </c>
      <c r="L1102" s="2">
        <f t="shared" si="352"/>
        <v>0</v>
      </c>
      <c r="M1102" s="2">
        <f t="shared" si="353"/>
        <v>1.0869565217391242E-3</v>
      </c>
      <c r="N1102" s="55">
        <v>480</v>
      </c>
      <c r="O1102" s="55">
        <v>439</v>
      </c>
      <c r="X1102" s="55">
        <v>1</v>
      </c>
      <c r="Y1102" s="55"/>
      <c r="Z1102" s="55"/>
      <c r="AA1102" s="55"/>
      <c r="AB1102" s="55"/>
      <c r="AG1102" t="str">
        <f t="shared" si="344"/>
        <v>Sutton</v>
      </c>
      <c r="AH1102" t="s">
        <v>1832</v>
      </c>
      <c r="AI1102">
        <v>2</v>
      </c>
      <c r="AK1102">
        <v>2</v>
      </c>
      <c r="AL1102" s="95">
        <v>33</v>
      </c>
      <c r="AM1102" s="97">
        <v>13</v>
      </c>
      <c r="AN1102" s="97">
        <v>120</v>
      </c>
      <c r="AO1102" s="100">
        <v>75460</v>
      </c>
      <c r="AP1102" s="100">
        <f t="shared" si="347"/>
        <v>33013</v>
      </c>
      <c r="AQ1102" t="s">
        <v>298</v>
      </c>
      <c r="AR1102">
        <f t="shared" si="354"/>
        <v>3375460</v>
      </c>
      <c r="AX1102" s="124"/>
    </row>
    <row r="1103" spans="1:50" ht="13" hidden="1" customHeight="1" outlineLevel="1">
      <c r="A1103" t="s">
        <v>1891</v>
      </c>
      <c r="B1103" s="9" t="s">
        <v>184</v>
      </c>
      <c r="C1103" s="1">
        <f t="shared" si="348"/>
        <v>2355</v>
      </c>
      <c r="D1103" s="7">
        <f>IF(N1103&gt;0, RANK(N1103,(N1103:P1103,Q1103:AE1103)),0)</f>
        <v>1</v>
      </c>
      <c r="E1103" s="7">
        <f>IF(O1103&gt;0,RANK(O1103,(N1103:P1103,Q1103:AE1103)),0)</f>
        <v>2</v>
      </c>
      <c r="F1103" s="7">
        <f t="shared" si="349"/>
        <v>0</v>
      </c>
      <c r="G1103" s="1">
        <f t="shared" si="345"/>
        <v>307</v>
      </c>
      <c r="H1103" s="2">
        <f t="shared" si="346"/>
        <v>0.13036093418259023</v>
      </c>
      <c r="I1103" s="8"/>
      <c r="J1103" s="2">
        <f t="shared" si="350"/>
        <v>0.5651804670912951</v>
      </c>
      <c r="K1103" s="2">
        <f t="shared" si="351"/>
        <v>0.4348195329087049</v>
      </c>
      <c r="L1103" s="2">
        <f t="shared" si="352"/>
        <v>0</v>
      </c>
      <c r="M1103" s="2">
        <f t="shared" si="353"/>
        <v>0</v>
      </c>
      <c r="N1103" s="55">
        <v>1331</v>
      </c>
      <c r="O1103" s="55">
        <v>1024</v>
      </c>
      <c r="X1103" s="55">
        <v>0</v>
      </c>
      <c r="Y1103" s="55"/>
      <c r="Z1103" s="55"/>
      <c r="AA1103" s="55"/>
      <c r="AB1103" s="55"/>
      <c r="AG1103" t="str">
        <f t="shared" si="344"/>
        <v>Swanzey</v>
      </c>
      <c r="AH1103" t="s">
        <v>1720</v>
      </c>
      <c r="AI1103">
        <v>2</v>
      </c>
      <c r="AK1103">
        <v>2</v>
      </c>
      <c r="AL1103" s="95">
        <v>33</v>
      </c>
      <c r="AM1103" s="97">
        <v>5</v>
      </c>
      <c r="AN1103" s="97">
        <v>95</v>
      </c>
      <c r="AO1103" s="100">
        <v>75700</v>
      </c>
      <c r="AP1103" s="100">
        <f t="shared" si="347"/>
        <v>33005</v>
      </c>
      <c r="AQ1103" t="s">
        <v>298</v>
      </c>
      <c r="AR1103">
        <f t="shared" si="354"/>
        <v>3375700</v>
      </c>
      <c r="AX1103" s="124"/>
    </row>
    <row r="1104" spans="1:50" ht="13" hidden="1" customHeight="1" outlineLevel="1">
      <c r="A1104" t="s">
        <v>1892</v>
      </c>
      <c r="B1104" s="9" t="s">
        <v>184</v>
      </c>
      <c r="C1104" s="1">
        <f t="shared" si="348"/>
        <v>1104</v>
      </c>
      <c r="D1104" s="7">
        <f>IF(N1104&gt;0, RANK(N1104,(N1104:P1104,Q1104:AE1104)),0)</f>
        <v>1</v>
      </c>
      <c r="E1104" s="7">
        <f>IF(O1104&gt;0,RANK(O1104,(N1104:P1104,Q1104:AE1104)),0)</f>
        <v>2</v>
      </c>
      <c r="F1104" s="7">
        <f t="shared" si="349"/>
        <v>0</v>
      </c>
      <c r="G1104" s="1">
        <f t="shared" si="345"/>
        <v>168</v>
      </c>
      <c r="H1104" s="2">
        <f t="shared" si="346"/>
        <v>0.15217391304347827</v>
      </c>
      <c r="I1104" s="8"/>
      <c r="J1104" s="2">
        <f t="shared" si="350"/>
        <v>0.57336956521739135</v>
      </c>
      <c r="K1104" s="2">
        <f t="shared" si="351"/>
        <v>0.42119565217391303</v>
      </c>
      <c r="L1104" s="2">
        <f t="shared" si="352"/>
        <v>0</v>
      </c>
      <c r="M1104" s="2">
        <f t="shared" si="353"/>
        <v>5.4347826086956208E-3</v>
      </c>
      <c r="N1104" s="55">
        <v>633</v>
      </c>
      <c r="O1104" s="55">
        <v>465</v>
      </c>
      <c r="X1104" s="55">
        <v>6</v>
      </c>
      <c r="Y1104" s="55"/>
      <c r="Z1104" s="55"/>
      <c r="AA1104" s="55"/>
      <c r="AB1104" s="55"/>
      <c r="AG1104" t="str">
        <f t="shared" si="344"/>
        <v>Tamworth</v>
      </c>
      <c r="AH1104" t="s">
        <v>203</v>
      </c>
      <c r="AI1104">
        <v>1</v>
      </c>
      <c r="AK1104">
        <v>2</v>
      </c>
      <c r="AL1104" s="95">
        <v>33</v>
      </c>
      <c r="AM1104" s="97">
        <v>3</v>
      </c>
      <c r="AN1104" s="97">
        <v>80</v>
      </c>
      <c r="AO1104" s="100">
        <v>76100</v>
      </c>
      <c r="AP1104" s="100">
        <f t="shared" si="347"/>
        <v>33003</v>
      </c>
      <c r="AQ1104" t="s">
        <v>298</v>
      </c>
      <c r="AR1104">
        <f t="shared" si="354"/>
        <v>3376100</v>
      </c>
      <c r="AX1104" s="124"/>
    </row>
    <row r="1105" spans="1:50" ht="13" hidden="1" customHeight="1" outlineLevel="1">
      <c r="A1105" t="s">
        <v>572</v>
      </c>
      <c r="B1105" s="9" t="s">
        <v>184</v>
      </c>
      <c r="C1105" s="1">
        <f t="shared" si="348"/>
        <v>676</v>
      </c>
      <c r="D1105" s="7">
        <f>IF(N1105&gt;0, RANK(N1105,(N1105:P1105,Q1105:AE1105)),0)</f>
        <v>1</v>
      </c>
      <c r="E1105" s="7">
        <f>IF(O1105&gt;0,RANK(O1105,(N1105:P1105,Q1105:AE1105)),0)</f>
        <v>2</v>
      </c>
      <c r="F1105" s="7">
        <f t="shared" si="349"/>
        <v>0</v>
      </c>
      <c r="G1105" s="1">
        <f t="shared" si="345"/>
        <v>36</v>
      </c>
      <c r="H1105" s="2">
        <f t="shared" si="346"/>
        <v>5.3254437869822487E-2</v>
      </c>
      <c r="I1105" s="8"/>
      <c r="J1105" s="2">
        <f t="shared" si="350"/>
        <v>0.52366863905325445</v>
      </c>
      <c r="K1105" s="2">
        <f t="shared" si="351"/>
        <v>0.47041420118343197</v>
      </c>
      <c r="L1105" s="2">
        <f t="shared" si="352"/>
        <v>0</v>
      </c>
      <c r="M1105" s="2">
        <f t="shared" si="353"/>
        <v>5.9171597633135842E-3</v>
      </c>
      <c r="N1105" s="55">
        <v>354</v>
      </c>
      <c r="O1105" s="55">
        <v>318</v>
      </c>
      <c r="X1105" s="55">
        <v>4</v>
      </c>
      <c r="Y1105" s="55"/>
      <c r="Z1105" s="55"/>
      <c r="AA1105" s="55"/>
      <c r="AB1105" s="55"/>
      <c r="AG1105" t="str">
        <f t="shared" si="344"/>
        <v>Temple</v>
      </c>
      <c r="AH1105" t="s">
        <v>401</v>
      </c>
      <c r="AI1105">
        <v>2</v>
      </c>
      <c r="AK1105">
        <v>2</v>
      </c>
      <c r="AL1105" s="95">
        <v>33</v>
      </c>
      <c r="AM1105" s="97">
        <v>11</v>
      </c>
      <c r="AN1105" s="97">
        <v>140</v>
      </c>
      <c r="AO1105" s="100">
        <v>76260</v>
      </c>
      <c r="AP1105" s="100">
        <f t="shared" si="347"/>
        <v>33011</v>
      </c>
      <c r="AQ1105" t="s">
        <v>298</v>
      </c>
      <c r="AR1105">
        <f t="shared" si="354"/>
        <v>3376260</v>
      </c>
      <c r="AX1105" s="124"/>
    </row>
    <row r="1106" spans="1:50" ht="13" hidden="1" customHeight="1" outlineLevel="1">
      <c r="A1106" t="s">
        <v>1480</v>
      </c>
      <c r="B1106" s="9" t="s">
        <v>184</v>
      </c>
      <c r="C1106" s="1">
        <f t="shared" si="348"/>
        <v>995</v>
      </c>
      <c r="D1106" s="7">
        <f>IF(N1106&gt;0, RANK(N1106,(N1106:P1106,Q1106:AE1106)),0)</f>
        <v>1</v>
      </c>
      <c r="E1106" s="7">
        <f>IF(O1106&gt;0,RANK(O1106,(N1106:P1106,Q1106:AE1106)),0)</f>
        <v>2</v>
      </c>
      <c r="F1106" s="7">
        <f t="shared" si="349"/>
        <v>0</v>
      </c>
      <c r="G1106" s="1">
        <f t="shared" si="345"/>
        <v>154</v>
      </c>
      <c r="H1106" s="2">
        <f t="shared" si="346"/>
        <v>0.15477386934673368</v>
      </c>
      <c r="I1106" s="8"/>
      <c r="J1106" s="2">
        <f t="shared" si="350"/>
        <v>0.5768844221105528</v>
      </c>
      <c r="K1106" s="2">
        <f t="shared" si="351"/>
        <v>0.42211055276381909</v>
      </c>
      <c r="L1106" s="2">
        <f t="shared" si="352"/>
        <v>0</v>
      </c>
      <c r="M1106" s="2">
        <f t="shared" si="353"/>
        <v>1.0050251256281117E-3</v>
      </c>
      <c r="N1106" s="55">
        <v>574</v>
      </c>
      <c r="O1106" s="55">
        <v>420</v>
      </c>
      <c r="X1106" s="55">
        <v>1</v>
      </c>
      <c r="Y1106" s="55"/>
      <c r="Z1106" s="55"/>
      <c r="AA1106" s="55"/>
      <c r="AB1106" s="55"/>
      <c r="AG1106" t="str">
        <f t="shared" ref="AG1106:AG1169" si="355">A1106</f>
        <v>Thornton</v>
      </c>
      <c r="AH1106" t="s">
        <v>2549</v>
      </c>
      <c r="AI1106">
        <v>2</v>
      </c>
      <c r="AK1106">
        <v>2</v>
      </c>
      <c r="AL1106" s="95">
        <v>33</v>
      </c>
      <c r="AM1106" s="97">
        <v>9</v>
      </c>
      <c r="AN1106" s="97">
        <v>170</v>
      </c>
      <c r="AO1106" s="100">
        <v>76740</v>
      </c>
      <c r="AP1106" s="100">
        <f t="shared" si="347"/>
        <v>33009</v>
      </c>
      <c r="AQ1106" t="s">
        <v>298</v>
      </c>
      <c r="AR1106">
        <f t="shared" si="354"/>
        <v>3376740</v>
      </c>
      <c r="AX1106" s="124"/>
    </row>
    <row r="1107" spans="1:50" ht="13" hidden="1" customHeight="1" outlineLevel="1">
      <c r="A1107" t="s">
        <v>322</v>
      </c>
      <c r="B1107" s="9" t="s">
        <v>184</v>
      </c>
      <c r="C1107" s="1">
        <f t="shared" si="348"/>
        <v>1222</v>
      </c>
      <c r="D1107" s="7">
        <f>IF(N1107&gt;0, RANK(N1107,(N1107:P1107,Q1107:AE1107)),0)</f>
        <v>1</v>
      </c>
      <c r="E1107" s="7">
        <f>IF(O1107&gt;0,RANK(O1107,(N1107:P1107,Q1107:AE1107)),0)</f>
        <v>2</v>
      </c>
      <c r="F1107" s="7">
        <f t="shared" si="349"/>
        <v>0</v>
      </c>
      <c r="G1107" s="1">
        <f t="shared" si="345"/>
        <v>130</v>
      </c>
      <c r="H1107" s="2">
        <f t="shared" si="346"/>
        <v>0.10638297872340426</v>
      </c>
      <c r="I1107" s="8"/>
      <c r="J1107" s="2">
        <f t="shared" si="350"/>
        <v>0.54991816693944351</v>
      </c>
      <c r="K1107" s="2">
        <f t="shared" si="351"/>
        <v>0.44353518821603927</v>
      </c>
      <c r="L1107" s="2">
        <f t="shared" si="352"/>
        <v>0</v>
      </c>
      <c r="M1107" s="2">
        <f t="shared" si="353"/>
        <v>6.5466448445172243E-3</v>
      </c>
      <c r="N1107" s="55">
        <v>672</v>
      </c>
      <c r="O1107" s="55">
        <v>542</v>
      </c>
      <c r="X1107" s="55">
        <v>8</v>
      </c>
      <c r="Y1107" s="55"/>
      <c r="Z1107" s="55"/>
      <c r="AA1107" s="55"/>
      <c r="AB1107" s="55"/>
      <c r="AG1107" t="str">
        <f t="shared" si="355"/>
        <v>Tilton</v>
      </c>
      <c r="AH1107" t="s">
        <v>44</v>
      </c>
      <c r="AI1107">
        <v>1</v>
      </c>
      <c r="AK1107">
        <v>2</v>
      </c>
      <c r="AL1107" s="95">
        <v>33</v>
      </c>
      <c r="AM1107" s="97">
        <v>1</v>
      </c>
      <c r="AN1107" s="97">
        <v>55</v>
      </c>
      <c r="AO1107" s="100">
        <v>77060</v>
      </c>
      <c r="AP1107" s="100">
        <f t="shared" si="347"/>
        <v>33001</v>
      </c>
      <c r="AQ1107" t="s">
        <v>298</v>
      </c>
      <c r="AR1107">
        <f t="shared" si="354"/>
        <v>3377060</v>
      </c>
      <c r="AX1107" s="124"/>
    </row>
    <row r="1108" spans="1:50" ht="13" hidden="1" customHeight="1" outlineLevel="1">
      <c r="A1108" t="s">
        <v>599</v>
      </c>
      <c r="B1108" s="9" t="s">
        <v>184</v>
      </c>
      <c r="C1108" s="1">
        <f t="shared" si="348"/>
        <v>641</v>
      </c>
      <c r="D1108" s="7">
        <f>IF(N1108&gt;0, RANK(N1108,(N1108:P1108,Q1108:AE1108)),0)</f>
        <v>1</v>
      </c>
      <c r="E1108" s="7">
        <f>IF(O1108&gt;0,RANK(O1108,(N1108:P1108,Q1108:AE1108)),0)</f>
        <v>2</v>
      </c>
      <c r="F1108" s="7">
        <f t="shared" si="349"/>
        <v>0</v>
      </c>
      <c r="G1108" s="1">
        <f t="shared" si="345"/>
        <v>109</v>
      </c>
      <c r="H1108" s="2">
        <f t="shared" si="346"/>
        <v>0.17004680187207488</v>
      </c>
      <c r="I1108" s="8"/>
      <c r="J1108" s="2">
        <f t="shared" si="350"/>
        <v>0.58502340093603744</v>
      </c>
      <c r="K1108" s="2">
        <f t="shared" si="351"/>
        <v>0.41497659906396256</v>
      </c>
      <c r="L1108" s="2">
        <f t="shared" si="352"/>
        <v>0</v>
      </c>
      <c r="M1108" s="2">
        <f t="shared" si="353"/>
        <v>0</v>
      </c>
      <c r="N1108" s="55">
        <v>375</v>
      </c>
      <c r="O1108" s="55">
        <v>266</v>
      </c>
      <c r="X1108" s="55">
        <v>0</v>
      </c>
      <c r="Y1108" s="55"/>
      <c r="Z1108" s="55"/>
      <c r="AA1108" s="55"/>
      <c r="AB1108" s="55"/>
      <c r="AG1108" t="str">
        <f t="shared" si="355"/>
        <v>Troy</v>
      </c>
      <c r="AH1108" t="s">
        <v>1720</v>
      </c>
      <c r="AI1108">
        <v>2</v>
      </c>
      <c r="AK1108">
        <v>2</v>
      </c>
      <c r="AL1108" s="95">
        <v>33</v>
      </c>
      <c r="AM1108" s="97">
        <v>5</v>
      </c>
      <c r="AN1108" s="97">
        <v>100</v>
      </c>
      <c r="AO1108" s="100">
        <v>77380</v>
      </c>
      <c r="AP1108" s="100">
        <f t="shared" si="347"/>
        <v>33005</v>
      </c>
      <c r="AQ1108" t="s">
        <v>298</v>
      </c>
      <c r="AR1108">
        <f t="shared" si="354"/>
        <v>3377380</v>
      </c>
      <c r="AX1108" s="124"/>
    </row>
    <row r="1109" spans="1:50" ht="13" hidden="1" customHeight="1" outlineLevel="1">
      <c r="A1109" t="s">
        <v>1986</v>
      </c>
      <c r="B1109" s="9" t="s">
        <v>184</v>
      </c>
      <c r="C1109" s="1">
        <f t="shared" si="348"/>
        <v>1251</v>
      </c>
      <c r="D1109" s="7">
        <f>IF(N1109&gt;0, RANK(N1109,(N1109:P1109,Q1109:AE1109)),0)</f>
        <v>2</v>
      </c>
      <c r="E1109" s="7">
        <f>IF(O1109&gt;0,RANK(O1109,(N1109:P1109,Q1109:AE1109)),0)</f>
        <v>1</v>
      </c>
      <c r="F1109" s="7">
        <f t="shared" si="349"/>
        <v>0</v>
      </c>
      <c r="G1109" s="1">
        <f t="shared" si="345"/>
        <v>164</v>
      </c>
      <c r="H1109" s="2">
        <f t="shared" si="346"/>
        <v>0.1310951239008793</v>
      </c>
      <c r="I1109" s="8"/>
      <c r="J1109" s="2">
        <f t="shared" si="350"/>
        <v>0.43405275779376501</v>
      </c>
      <c r="K1109" s="2">
        <f t="shared" si="351"/>
        <v>0.56514788169464425</v>
      </c>
      <c r="L1109" s="2">
        <f t="shared" si="352"/>
        <v>0</v>
      </c>
      <c r="M1109" s="2">
        <f t="shared" si="353"/>
        <v>7.9936051159079646E-4</v>
      </c>
      <c r="N1109" s="55">
        <v>543</v>
      </c>
      <c r="O1109" s="55">
        <v>707</v>
      </c>
      <c r="X1109" s="55">
        <v>1</v>
      </c>
      <c r="Y1109" s="55"/>
      <c r="Z1109" s="55"/>
      <c r="AA1109" s="55"/>
      <c r="AB1109" s="55"/>
      <c r="AG1109" t="str">
        <f t="shared" si="355"/>
        <v>Tuftonboro</v>
      </c>
      <c r="AH1109" t="s">
        <v>203</v>
      </c>
      <c r="AI1109">
        <v>1</v>
      </c>
      <c r="AK1109">
        <v>2</v>
      </c>
      <c r="AL1109" s="95">
        <v>33</v>
      </c>
      <c r="AM1109" s="97">
        <v>3</v>
      </c>
      <c r="AN1109" s="97">
        <v>85</v>
      </c>
      <c r="AO1109" s="100">
        <v>77620</v>
      </c>
      <c r="AP1109" s="100">
        <f t="shared" si="347"/>
        <v>33003</v>
      </c>
      <c r="AQ1109" t="s">
        <v>298</v>
      </c>
      <c r="AR1109">
        <f t="shared" si="354"/>
        <v>3377620</v>
      </c>
      <c r="AX1109" s="124"/>
    </row>
    <row r="1110" spans="1:50" ht="13" hidden="1" customHeight="1" outlineLevel="1">
      <c r="A1110" t="s">
        <v>571</v>
      </c>
      <c r="B1110" s="9" t="s">
        <v>184</v>
      </c>
      <c r="C1110" s="1">
        <f t="shared" si="348"/>
        <v>570</v>
      </c>
      <c r="D1110" s="7">
        <f>IF(N1110&gt;0, RANK(N1110,(N1110:P1110,Q1110:AE1110)),0)</f>
        <v>1</v>
      </c>
      <c r="E1110" s="7">
        <f>IF(O1110&gt;0,RANK(O1110,(N1110:P1110,Q1110:AE1110)),0)</f>
        <v>2</v>
      </c>
      <c r="F1110" s="7">
        <f t="shared" si="349"/>
        <v>0</v>
      </c>
      <c r="G1110" s="1">
        <f t="shared" si="345"/>
        <v>63</v>
      </c>
      <c r="H1110" s="2">
        <f t="shared" si="346"/>
        <v>0.11052631578947368</v>
      </c>
      <c r="I1110" s="8"/>
      <c r="J1110" s="2">
        <f t="shared" si="350"/>
        <v>0.55438596491228065</v>
      </c>
      <c r="K1110" s="2">
        <f t="shared" si="351"/>
        <v>0.44385964912280701</v>
      </c>
      <c r="L1110" s="2">
        <f t="shared" si="352"/>
        <v>0</v>
      </c>
      <c r="M1110" s="2">
        <f t="shared" si="353"/>
        <v>1.7543859649123417E-3</v>
      </c>
      <c r="N1110" s="55">
        <v>316</v>
      </c>
      <c r="O1110" s="55">
        <v>253</v>
      </c>
      <c r="X1110" s="55">
        <v>1</v>
      </c>
      <c r="Y1110" s="55"/>
      <c r="Z1110" s="55"/>
      <c r="AA1110" s="55"/>
      <c r="AB1110" s="55"/>
      <c r="AG1110" t="str">
        <f t="shared" si="355"/>
        <v>Unity</v>
      </c>
      <c r="AH1110" t="s">
        <v>267</v>
      </c>
      <c r="AI1110">
        <v>2</v>
      </c>
      <c r="AK1110">
        <v>2</v>
      </c>
      <c r="AL1110" s="95">
        <v>33</v>
      </c>
      <c r="AM1110" s="97">
        <v>19</v>
      </c>
      <c r="AN1110" s="97">
        <v>70</v>
      </c>
      <c r="AO1110" s="100">
        <v>77940</v>
      </c>
      <c r="AP1110" s="100">
        <f t="shared" si="347"/>
        <v>33019</v>
      </c>
      <c r="AQ1110" t="s">
        <v>298</v>
      </c>
      <c r="AR1110">
        <f t="shared" si="354"/>
        <v>3377940</v>
      </c>
      <c r="AX1110" s="124"/>
    </row>
    <row r="1111" spans="1:50" ht="13" hidden="1" customHeight="1" outlineLevel="1">
      <c r="A1111" t="s">
        <v>1744</v>
      </c>
      <c r="B1111" s="9" t="s">
        <v>184</v>
      </c>
      <c r="C1111" s="1">
        <f t="shared" si="348"/>
        <v>1838</v>
      </c>
      <c r="D1111" s="7">
        <f>IF(N1111&gt;0, RANK(N1111,(N1111:P1111,Q1111:AE1111)),0)</f>
        <v>2</v>
      </c>
      <c r="E1111" s="7">
        <f>IF(O1111&gt;0,RANK(O1111,(N1111:P1111,Q1111:AE1111)),0)</f>
        <v>1</v>
      </c>
      <c r="F1111" s="7">
        <f t="shared" si="349"/>
        <v>0</v>
      </c>
      <c r="G1111" s="1">
        <f t="shared" si="345"/>
        <v>326</v>
      </c>
      <c r="H1111" s="2">
        <f t="shared" si="346"/>
        <v>0.17736670293797607</v>
      </c>
      <c r="I1111" s="8"/>
      <c r="J1111" s="2">
        <f t="shared" si="350"/>
        <v>0.40914036996735581</v>
      </c>
      <c r="K1111" s="2">
        <f t="shared" si="351"/>
        <v>0.58650707290533188</v>
      </c>
      <c r="L1111" s="2">
        <f t="shared" si="352"/>
        <v>0</v>
      </c>
      <c r="M1111" s="2">
        <f t="shared" si="353"/>
        <v>4.3525571273123065E-3</v>
      </c>
      <c r="N1111" s="55">
        <v>752</v>
      </c>
      <c r="O1111" s="55">
        <v>1078</v>
      </c>
      <c r="X1111" s="55">
        <v>8</v>
      </c>
      <c r="Y1111" s="55"/>
      <c r="Z1111" s="55"/>
      <c r="AA1111" s="55"/>
      <c r="AB1111" s="55"/>
      <c r="AG1111" t="str">
        <f t="shared" si="355"/>
        <v>Wakefield</v>
      </c>
      <c r="AH1111" t="s">
        <v>203</v>
      </c>
      <c r="AI1111">
        <v>1</v>
      </c>
      <c r="AK1111">
        <v>2</v>
      </c>
      <c r="AL1111" s="95">
        <v>33</v>
      </c>
      <c r="AM1111" s="97">
        <v>3</v>
      </c>
      <c r="AN1111" s="97">
        <v>90</v>
      </c>
      <c r="AO1111" s="100">
        <v>78180</v>
      </c>
      <c r="AP1111" s="100">
        <f t="shared" si="347"/>
        <v>33003</v>
      </c>
      <c r="AQ1111" t="s">
        <v>298</v>
      </c>
      <c r="AR1111">
        <f t="shared" si="354"/>
        <v>3378180</v>
      </c>
      <c r="AX1111" s="124"/>
    </row>
    <row r="1112" spans="1:50" ht="13" hidden="1" customHeight="1" outlineLevel="1">
      <c r="A1112" t="s">
        <v>770</v>
      </c>
      <c r="B1112" s="9" t="s">
        <v>184</v>
      </c>
      <c r="C1112" s="1">
        <f t="shared" si="348"/>
        <v>1541</v>
      </c>
      <c r="D1112" s="7">
        <f>IF(N1112&gt;0, RANK(N1112,(N1112:P1112,Q1112:AE1112)),0)</f>
        <v>1</v>
      </c>
      <c r="E1112" s="7">
        <f>IF(O1112&gt;0,RANK(O1112,(N1112:P1112,Q1112:AE1112)),0)</f>
        <v>2</v>
      </c>
      <c r="F1112" s="7">
        <f t="shared" si="349"/>
        <v>0</v>
      </c>
      <c r="G1112" s="1">
        <f t="shared" si="345"/>
        <v>396</v>
      </c>
      <c r="H1112" s="2">
        <f t="shared" si="346"/>
        <v>0.25697598961713175</v>
      </c>
      <c r="I1112" s="8"/>
      <c r="J1112" s="2">
        <f t="shared" si="350"/>
        <v>0.62621674237508107</v>
      </c>
      <c r="K1112" s="2">
        <f t="shared" si="351"/>
        <v>0.36924075275794938</v>
      </c>
      <c r="L1112" s="2">
        <f t="shared" si="352"/>
        <v>0</v>
      </c>
      <c r="M1112" s="2">
        <f t="shared" si="353"/>
        <v>4.5425048669695545E-3</v>
      </c>
      <c r="N1112" s="55">
        <v>965</v>
      </c>
      <c r="O1112" s="55">
        <v>569</v>
      </c>
      <c r="X1112" s="55">
        <v>7</v>
      </c>
      <c r="Y1112" s="55"/>
      <c r="Z1112" s="55"/>
      <c r="AA1112" s="55"/>
      <c r="AB1112" s="55"/>
      <c r="AG1112" t="str">
        <f t="shared" si="355"/>
        <v>Walpole</v>
      </c>
      <c r="AH1112" t="s">
        <v>1720</v>
      </c>
      <c r="AI1112">
        <v>2</v>
      </c>
      <c r="AK1112">
        <v>2</v>
      </c>
      <c r="AL1112" s="95">
        <v>33</v>
      </c>
      <c r="AM1112" s="97">
        <v>5</v>
      </c>
      <c r="AN1112" s="97">
        <v>105</v>
      </c>
      <c r="AO1112" s="100">
        <v>78420</v>
      </c>
      <c r="AP1112" s="100">
        <f t="shared" si="347"/>
        <v>33005</v>
      </c>
      <c r="AQ1112" t="s">
        <v>298</v>
      </c>
      <c r="AR1112">
        <f t="shared" si="354"/>
        <v>3378420</v>
      </c>
      <c r="AX1112" s="124"/>
    </row>
    <row r="1113" spans="1:50" ht="13" hidden="1" customHeight="1" outlineLevel="1">
      <c r="A1113" t="s">
        <v>1631</v>
      </c>
      <c r="B1113" s="9" t="s">
        <v>184</v>
      </c>
      <c r="C1113" s="1">
        <f t="shared" si="348"/>
        <v>1265</v>
      </c>
      <c r="D1113" s="7">
        <f>IF(N1113&gt;0, RANK(N1113,(N1113:P1113,Q1113:AE1113)),0)</f>
        <v>1</v>
      </c>
      <c r="E1113" s="7">
        <f>IF(O1113&gt;0,RANK(O1113,(N1113:P1113,Q1113:AE1113)),0)</f>
        <v>2</v>
      </c>
      <c r="F1113" s="7">
        <f t="shared" si="349"/>
        <v>0</v>
      </c>
      <c r="G1113" s="1">
        <f t="shared" si="345"/>
        <v>277</v>
      </c>
      <c r="H1113" s="2">
        <f t="shared" si="346"/>
        <v>0.21897233201581029</v>
      </c>
      <c r="I1113" s="8"/>
      <c r="J1113" s="2">
        <f t="shared" si="350"/>
        <v>0.60632411067193681</v>
      </c>
      <c r="K1113" s="2">
        <f t="shared" si="351"/>
        <v>0.38735177865612647</v>
      </c>
      <c r="L1113" s="2">
        <f t="shared" si="352"/>
        <v>0</v>
      </c>
      <c r="M1113" s="2">
        <f t="shared" si="353"/>
        <v>6.3241106719367224E-3</v>
      </c>
      <c r="N1113" s="55">
        <v>767</v>
      </c>
      <c r="O1113" s="55">
        <v>490</v>
      </c>
      <c r="X1113" s="55">
        <v>8</v>
      </c>
      <c r="Y1113" s="55"/>
      <c r="Z1113" s="55"/>
      <c r="AA1113" s="55"/>
      <c r="AB1113" s="55"/>
      <c r="AG1113" t="str">
        <f t="shared" si="355"/>
        <v>Warner</v>
      </c>
      <c r="AH1113" t="s">
        <v>1832</v>
      </c>
      <c r="AI1113">
        <v>2</v>
      </c>
      <c r="AK1113">
        <v>2</v>
      </c>
      <c r="AL1113" s="95">
        <v>33</v>
      </c>
      <c r="AM1113" s="97">
        <v>13</v>
      </c>
      <c r="AN1113" s="97">
        <v>125</v>
      </c>
      <c r="AO1113" s="100">
        <v>78580</v>
      </c>
      <c r="AP1113" s="100">
        <f t="shared" si="347"/>
        <v>33013</v>
      </c>
      <c r="AQ1113" t="s">
        <v>298</v>
      </c>
      <c r="AR1113">
        <f t="shared" si="354"/>
        <v>3378580</v>
      </c>
      <c r="AX1113" s="124"/>
    </row>
    <row r="1114" spans="1:50" ht="13" hidden="1" customHeight="1" outlineLevel="1">
      <c r="A1114" t="s">
        <v>1682</v>
      </c>
      <c r="B1114" s="9" t="s">
        <v>184</v>
      </c>
      <c r="C1114" s="1">
        <f t="shared" si="348"/>
        <v>335</v>
      </c>
      <c r="D1114" s="7">
        <f>IF(N1114&gt;0, RANK(N1114,(N1114:P1114,Q1114:AE1114)),0)</f>
        <v>1</v>
      </c>
      <c r="E1114" s="7">
        <f>IF(O1114&gt;0,RANK(O1114,(N1114:P1114,Q1114:AE1114)),0)</f>
        <v>2</v>
      </c>
      <c r="F1114" s="7">
        <f t="shared" si="349"/>
        <v>0</v>
      </c>
      <c r="G1114" s="1">
        <f t="shared" si="345"/>
        <v>22</v>
      </c>
      <c r="H1114" s="2">
        <f t="shared" si="346"/>
        <v>6.5671641791044774E-2</v>
      </c>
      <c r="I1114" s="8"/>
      <c r="J1114" s="2">
        <f t="shared" si="350"/>
        <v>0.5313432835820896</v>
      </c>
      <c r="K1114" s="2">
        <f t="shared" si="351"/>
        <v>0.46567164179104475</v>
      </c>
      <c r="L1114" s="2">
        <f t="shared" si="352"/>
        <v>0</v>
      </c>
      <c r="M1114" s="2">
        <f t="shared" si="353"/>
        <v>2.985074626865647E-3</v>
      </c>
      <c r="N1114" s="55">
        <v>178</v>
      </c>
      <c r="O1114" s="55">
        <v>156</v>
      </c>
      <c r="X1114" s="55">
        <v>1</v>
      </c>
      <c r="Y1114" s="55"/>
      <c r="Z1114" s="55"/>
      <c r="AA1114" s="55"/>
      <c r="AB1114" s="55"/>
      <c r="AG1114" t="str">
        <f t="shared" si="355"/>
        <v>Warren</v>
      </c>
      <c r="AH1114" t="s">
        <v>2549</v>
      </c>
      <c r="AI1114">
        <v>2</v>
      </c>
      <c r="AK1114">
        <v>2</v>
      </c>
      <c r="AL1114" s="95">
        <v>33</v>
      </c>
      <c r="AM1114" s="97">
        <v>9</v>
      </c>
      <c r="AN1114" s="97">
        <v>175</v>
      </c>
      <c r="AO1114" s="100">
        <v>78740</v>
      </c>
      <c r="AP1114" s="100">
        <f t="shared" si="347"/>
        <v>33009</v>
      </c>
      <c r="AQ1114" t="s">
        <v>298</v>
      </c>
      <c r="AR1114">
        <f t="shared" si="354"/>
        <v>3378740</v>
      </c>
      <c r="AX1114" s="124"/>
    </row>
    <row r="1115" spans="1:50" ht="13" hidden="1" customHeight="1" outlineLevel="1">
      <c r="A1115" t="s">
        <v>1864</v>
      </c>
      <c r="B1115" s="9" t="s">
        <v>184</v>
      </c>
      <c r="C1115" s="1">
        <f t="shared" si="348"/>
        <v>471</v>
      </c>
      <c r="D1115" s="7">
        <f>IF(N1115&gt;0, RANK(N1115,(N1115:P1115,Q1115:AE1115)),0)</f>
        <v>2</v>
      </c>
      <c r="E1115" s="7">
        <f>IF(O1115&gt;0,RANK(O1115,(N1115:P1115,Q1115:AE1115)),0)</f>
        <v>1</v>
      </c>
      <c r="F1115" s="7">
        <f t="shared" si="349"/>
        <v>0</v>
      </c>
      <c r="G1115" s="1">
        <f t="shared" si="345"/>
        <v>43</v>
      </c>
      <c r="H1115" s="2">
        <f t="shared" si="346"/>
        <v>9.1295116772823773E-2</v>
      </c>
      <c r="I1115" s="8"/>
      <c r="J1115" s="2">
        <f t="shared" si="350"/>
        <v>0.45222929936305734</v>
      </c>
      <c r="K1115" s="2">
        <f t="shared" si="351"/>
        <v>0.54352441613588109</v>
      </c>
      <c r="L1115" s="2">
        <f t="shared" si="352"/>
        <v>0</v>
      </c>
      <c r="M1115" s="2">
        <f t="shared" si="353"/>
        <v>4.2462845010615702E-3</v>
      </c>
      <c r="N1115" s="55">
        <v>213</v>
      </c>
      <c r="O1115" s="55">
        <v>256</v>
      </c>
      <c r="X1115" s="55">
        <v>2</v>
      </c>
      <c r="Y1115" s="55"/>
      <c r="Z1115" s="55"/>
      <c r="AA1115" s="55"/>
      <c r="AB1115" s="55"/>
      <c r="AG1115" t="str">
        <f t="shared" si="355"/>
        <v>Washington</v>
      </c>
      <c r="AH1115" t="s">
        <v>267</v>
      </c>
      <c r="AI1115">
        <v>2</v>
      </c>
      <c r="AK1115">
        <v>2</v>
      </c>
      <c r="AL1115" s="95">
        <v>33</v>
      </c>
      <c r="AM1115" s="97">
        <v>19</v>
      </c>
      <c r="AN1115" s="97">
        <v>75</v>
      </c>
      <c r="AO1115" s="100">
        <v>78980</v>
      </c>
      <c r="AP1115" s="100">
        <f t="shared" si="347"/>
        <v>33019</v>
      </c>
      <c r="AQ1115" t="s">
        <v>298</v>
      </c>
      <c r="AR1115">
        <f t="shared" si="354"/>
        <v>3378980</v>
      </c>
      <c r="AX1115" s="124"/>
    </row>
    <row r="1116" spans="1:50" ht="13" hidden="1" customHeight="1" outlineLevel="1">
      <c r="A1116" t="s">
        <v>233</v>
      </c>
      <c r="B1116" s="9" t="s">
        <v>184</v>
      </c>
      <c r="C1116" s="1">
        <f t="shared" si="348"/>
        <v>192</v>
      </c>
      <c r="D1116" s="7">
        <f>IF(N1116&gt;0, RANK(N1116,(N1116:P1116,Q1116:AE1116)),0)</f>
        <v>1</v>
      </c>
      <c r="E1116" s="7">
        <f>IF(O1116&gt;0,RANK(O1116,(N1116:P1116,Q1116:AE1116)),0)</f>
        <v>2</v>
      </c>
      <c r="F1116" s="7">
        <f t="shared" si="349"/>
        <v>0</v>
      </c>
      <c r="G1116" s="1">
        <f t="shared" si="345"/>
        <v>24</v>
      </c>
      <c r="H1116" s="2">
        <f t="shared" si="346"/>
        <v>0.125</v>
      </c>
      <c r="I1116" s="8"/>
      <c r="J1116" s="2">
        <f t="shared" si="350"/>
        <v>0.5625</v>
      </c>
      <c r="K1116" s="2">
        <f t="shared" si="351"/>
        <v>0.4375</v>
      </c>
      <c r="L1116" s="2">
        <f t="shared" si="352"/>
        <v>0</v>
      </c>
      <c r="M1116" s="2">
        <f t="shared" si="353"/>
        <v>0</v>
      </c>
      <c r="N1116" s="55">
        <v>108</v>
      </c>
      <c r="O1116" s="55">
        <v>84</v>
      </c>
      <c r="X1116" s="55">
        <v>0</v>
      </c>
      <c r="Y1116" s="55"/>
      <c r="Z1116" s="55"/>
      <c r="AA1116" s="55"/>
      <c r="AB1116" s="55"/>
      <c r="AG1116" t="str">
        <f t="shared" si="355"/>
        <v>Waterville Valley</v>
      </c>
      <c r="AH1116" t="s">
        <v>2549</v>
      </c>
      <c r="AI1116">
        <v>2</v>
      </c>
      <c r="AK1116">
        <v>2</v>
      </c>
      <c r="AL1116" s="95">
        <v>33</v>
      </c>
      <c r="AM1116" s="97">
        <v>9</v>
      </c>
      <c r="AN1116" s="97">
        <v>181</v>
      </c>
      <c r="AO1116" s="100">
        <v>79380</v>
      </c>
      <c r="AP1116" s="100">
        <f t="shared" si="347"/>
        <v>33009</v>
      </c>
      <c r="AQ1116" t="s">
        <v>298</v>
      </c>
      <c r="AR1116">
        <f t="shared" si="354"/>
        <v>3379380</v>
      </c>
      <c r="AX1116" s="124"/>
    </row>
    <row r="1117" spans="1:50" ht="13" hidden="1" customHeight="1" outlineLevel="1">
      <c r="A1117" t="s">
        <v>234</v>
      </c>
      <c r="B1117" s="9" t="s">
        <v>184</v>
      </c>
      <c r="C1117" s="1">
        <f t="shared" si="348"/>
        <v>3189</v>
      </c>
      <c r="D1117" s="7">
        <f>IF(N1117&gt;0, RANK(N1117,(N1117:P1117,Q1117:AE1117)),0)</f>
        <v>2</v>
      </c>
      <c r="E1117" s="7">
        <f>IF(O1117&gt;0,RANK(O1117,(N1117:P1117,Q1117:AE1117)),0)</f>
        <v>1</v>
      </c>
      <c r="F1117" s="7">
        <f t="shared" si="349"/>
        <v>0</v>
      </c>
      <c r="G1117" s="1">
        <f t="shared" si="345"/>
        <v>360</v>
      </c>
      <c r="H1117" s="2">
        <f t="shared" si="346"/>
        <v>0.11288805268109126</v>
      </c>
      <c r="I1117" s="8"/>
      <c r="J1117" s="2">
        <f t="shared" si="350"/>
        <v>0.43963624960802761</v>
      </c>
      <c r="K1117" s="2">
        <f t="shared" si="351"/>
        <v>0.55252430228911886</v>
      </c>
      <c r="L1117" s="2">
        <f t="shared" si="352"/>
        <v>0</v>
      </c>
      <c r="M1117" s="2">
        <f t="shared" si="353"/>
        <v>7.8394481028535301E-3</v>
      </c>
      <c r="N1117" s="55">
        <v>1402</v>
      </c>
      <c r="O1117" s="55">
        <v>1762</v>
      </c>
      <c r="X1117" s="55">
        <v>25</v>
      </c>
      <c r="Y1117" s="55"/>
      <c r="Z1117" s="55"/>
      <c r="AA1117" s="55"/>
      <c r="AB1117" s="55"/>
      <c r="AG1117" t="str">
        <f t="shared" si="355"/>
        <v>Weare</v>
      </c>
      <c r="AH1117" t="s">
        <v>401</v>
      </c>
      <c r="AI1117">
        <v>2</v>
      </c>
      <c r="AK1117">
        <v>2</v>
      </c>
      <c r="AL1117" s="95">
        <v>33</v>
      </c>
      <c r="AM1117" s="97">
        <v>11</v>
      </c>
      <c r="AN1117" s="97">
        <v>145</v>
      </c>
      <c r="AO1117" s="100">
        <v>79780</v>
      </c>
      <c r="AP1117" s="100">
        <f t="shared" si="347"/>
        <v>33011</v>
      </c>
      <c r="AQ1117" t="s">
        <v>298</v>
      </c>
      <c r="AR1117">
        <f t="shared" si="354"/>
        <v>3379780</v>
      </c>
      <c r="AX1117" s="124"/>
    </row>
    <row r="1118" spans="1:50" ht="13" hidden="1" customHeight="1" outlineLevel="1">
      <c r="A1118" t="s">
        <v>2446</v>
      </c>
      <c r="B1118" s="9" t="s">
        <v>184</v>
      </c>
      <c r="C1118" s="1">
        <f t="shared" si="348"/>
        <v>809</v>
      </c>
      <c r="D1118" s="7">
        <f>IF(N1118&gt;0, RANK(N1118,(N1118:P1118,Q1118:AE1118)),0)</f>
        <v>1</v>
      </c>
      <c r="E1118" s="7">
        <f>IF(O1118&gt;0,RANK(O1118,(N1118:P1118,Q1118:AE1118)),0)</f>
        <v>2</v>
      </c>
      <c r="F1118" s="7">
        <f t="shared" si="349"/>
        <v>0</v>
      </c>
      <c r="G1118" s="1">
        <f t="shared" si="345"/>
        <v>95</v>
      </c>
      <c r="H1118" s="2">
        <f t="shared" si="346"/>
        <v>0.11742892459826947</v>
      </c>
      <c r="I1118" s="8"/>
      <c r="J1118" s="2">
        <f t="shared" si="350"/>
        <v>0.55871446229913468</v>
      </c>
      <c r="K1118" s="2">
        <f t="shared" si="351"/>
        <v>0.44128553770086526</v>
      </c>
      <c r="L1118" s="2">
        <f t="shared" si="352"/>
        <v>0</v>
      </c>
      <c r="M1118" s="2">
        <f t="shared" si="353"/>
        <v>5.5511151231257827E-17</v>
      </c>
      <c r="N1118" s="55">
        <v>452</v>
      </c>
      <c r="O1118" s="55">
        <v>357</v>
      </c>
      <c r="X1118" s="55">
        <v>0</v>
      </c>
      <c r="Y1118" s="55"/>
      <c r="Z1118" s="55"/>
      <c r="AA1118" s="55"/>
      <c r="AB1118" s="55"/>
      <c r="AG1118" t="str">
        <f t="shared" si="355"/>
        <v>Webster</v>
      </c>
      <c r="AH1118" t="s">
        <v>1832</v>
      </c>
      <c r="AI1118">
        <v>2</v>
      </c>
      <c r="AK1118">
        <v>2</v>
      </c>
      <c r="AL1118" s="95">
        <v>33</v>
      </c>
      <c r="AM1118" s="97">
        <v>13</v>
      </c>
      <c r="AN1118" s="97">
        <v>130</v>
      </c>
      <c r="AO1118" s="100">
        <v>80020</v>
      </c>
      <c r="AP1118" s="100">
        <f t="shared" si="347"/>
        <v>33013</v>
      </c>
      <c r="AQ1118" t="s">
        <v>298</v>
      </c>
      <c r="AR1118">
        <f t="shared" si="354"/>
        <v>3380020</v>
      </c>
      <c r="AX1118" s="124"/>
    </row>
    <row r="1119" spans="1:50" ht="13" hidden="1" customHeight="1" outlineLevel="1">
      <c r="A1119" t="s">
        <v>1821</v>
      </c>
      <c r="B1119" s="9" t="s">
        <v>184</v>
      </c>
      <c r="C1119" s="1">
        <f t="shared" si="348"/>
        <v>391</v>
      </c>
      <c r="D1119" s="7">
        <f>IF(N1119&gt;0, RANK(N1119,(N1119:P1119,Q1119:AE1119)),0)</f>
        <v>2</v>
      </c>
      <c r="E1119" s="7">
        <f>IF(O1119&gt;0,RANK(O1119,(N1119:P1119,Q1119:AE1119)),0)</f>
        <v>1</v>
      </c>
      <c r="F1119" s="7">
        <f t="shared" si="349"/>
        <v>0</v>
      </c>
      <c r="G1119" s="1">
        <f t="shared" si="345"/>
        <v>23</v>
      </c>
      <c r="H1119" s="2">
        <f t="shared" si="346"/>
        <v>5.8823529411764705E-2</v>
      </c>
      <c r="I1119" s="8"/>
      <c r="J1119" s="2">
        <f t="shared" si="350"/>
        <v>0.4680306905370844</v>
      </c>
      <c r="K1119" s="2">
        <f t="shared" si="351"/>
        <v>0.52685421994884907</v>
      </c>
      <c r="L1119" s="2">
        <f t="shared" si="352"/>
        <v>0</v>
      </c>
      <c r="M1119" s="2">
        <f t="shared" si="353"/>
        <v>5.1150895140665842E-3</v>
      </c>
      <c r="N1119" s="55">
        <v>183</v>
      </c>
      <c r="O1119" s="55">
        <v>206</v>
      </c>
      <c r="X1119" s="55">
        <v>2</v>
      </c>
      <c r="Y1119" s="55"/>
      <c r="Z1119" s="55"/>
      <c r="AA1119" s="55"/>
      <c r="AB1119" s="55"/>
      <c r="AG1119" t="str">
        <f t="shared" si="355"/>
        <v>Wentworth</v>
      </c>
      <c r="AH1119" t="s">
        <v>2549</v>
      </c>
      <c r="AI1119">
        <v>2</v>
      </c>
      <c r="AK1119">
        <v>2</v>
      </c>
      <c r="AL1119" s="95">
        <v>33</v>
      </c>
      <c r="AM1119" s="97">
        <v>9</v>
      </c>
      <c r="AN1119" s="97">
        <v>185</v>
      </c>
      <c r="AO1119" s="100">
        <v>80500</v>
      </c>
      <c r="AP1119" s="100">
        <f t="shared" si="347"/>
        <v>33009</v>
      </c>
      <c r="AQ1119" t="s">
        <v>298</v>
      </c>
      <c r="AR1119">
        <f t="shared" si="354"/>
        <v>3380500</v>
      </c>
      <c r="AX1119" s="124"/>
    </row>
    <row r="1120" spans="1:50" ht="13" hidden="1" customHeight="1" outlineLevel="1">
      <c r="A1120" t="s">
        <v>2066</v>
      </c>
      <c r="B1120" s="9" t="s">
        <v>184</v>
      </c>
      <c r="C1120" s="1">
        <f t="shared" si="348"/>
        <v>11</v>
      </c>
      <c r="D1120" s="7">
        <f>IF(N1120&gt;0, RANK(N1120,(N1120:P1120,Q1120:AE1120)),0)</f>
        <v>1</v>
      </c>
      <c r="E1120" s="7">
        <f>IF(O1120&gt;0,RANK(O1120,(N1120:P1120,Q1120:AE1120)),0)</f>
        <v>2</v>
      </c>
      <c r="F1120" s="7">
        <f t="shared" si="349"/>
        <v>0</v>
      </c>
      <c r="G1120" s="1">
        <f t="shared" si="345"/>
        <v>1</v>
      </c>
      <c r="H1120" s="2">
        <f t="shared" si="346"/>
        <v>9.0909090909090912E-2</v>
      </c>
      <c r="I1120" s="8"/>
      <c r="J1120" s="2">
        <f t="shared" si="350"/>
        <v>0.54545454545454541</v>
      </c>
      <c r="K1120" s="2">
        <f t="shared" si="351"/>
        <v>0.45454545454545453</v>
      </c>
      <c r="L1120" s="2">
        <f t="shared" si="352"/>
        <v>0</v>
      </c>
      <c r="M1120" s="2">
        <f t="shared" si="353"/>
        <v>5.5511151231257827E-17</v>
      </c>
      <c r="N1120" s="55">
        <v>6</v>
      </c>
      <c r="O1120" s="55">
        <v>5</v>
      </c>
      <c r="X1120" s="55">
        <v>0</v>
      </c>
      <c r="Y1120" s="55"/>
      <c r="Z1120" s="55"/>
      <c r="AA1120" s="55"/>
      <c r="AB1120" s="55"/>
      <c r="AG1120" t="str">
        <f t="shared" si="355"/>
        <v>Wentworth's</v>
      </c>
      <c r="AH1120" t="s">
        <v>880</v>
      </c>
      <c r="AI1120">
        <v>2</v>
      </c>
      <c r="AK1120">
        <v>2</v>
      </c>
      <c r="AL1120" s="95">
        <v>33</v>
      </c>
      <c r="AM1120" s="97">
        <v>7</v>
      </c>
      <c r="AN1120" s="97">
        <v>210</v>
      </c>
      <c r="AO1120" s="100">
        <v>80740</v>
      </c>
      <c r="AP1120" s="100">
        <f t="shared" si="347"/>
        <v>33007</v>
      </c>
      <c r="AQ1120" t="s">
        <v>2343</v>
      </c>
      <c r="AR1120">
        <f t="shared" si="354"/>
        <v>3380740</v>
      </c>
      <c r="AX1120" s="124"/>
    </row>
    <row r="1121" spans="1:50" ht="13" hidden="1" customHeight="1" outlineLevel="1">
      <c r="A1121" t="s">
        <v>491</v>
      </c>
      <c r="B1121" s="9" t="s">
        <v>184</v>
      </c>
      <c r="C1121" s="1">
        <f t="shared" si="348"/>
        <v>820</v>
      </c>
      <c r="D1121" s="7">
        <f>IF(N1121&gt;0, RANK(N1121,(N1121:P1121,Q1121:AE1121)),0)</f>
        <v>1</v>
      </c>
      <c r="E1121" s="7">
        <f>IF(O1121&gt;0,RANK(O1121,(N1121:P1121,Q1121:AE1121)),0)</f>
        <v>2</v>
      </c>
      <c r="F1121" s="7">
        <f t="shared" si="349"/>
        <v>0</v>
      </c>
      <c r="G1121" s="1">
        <f t="shared" si="345"/>
        <v>192</v>
      </c>
      <c r="H1121" s="2">
        <f t="shared" si="346"/>
        <v>0.23414634146341465</v>
      </c>
      <c r="I1121" s="8"/>
      <c r="J1121" s="2">
        <f t="shared" si="350"/>
        <v>0.61585365853658536</v>
      </c>
      <c r="K1121" s="2">
        <f t="shared" si="351"/>
        <v>0.38170731707317074</v>
      </c>
      <c r="L1121" s="2">
        <f t="shared" si="352"/>
        <v>0</v>
      </c>
      <c r="M1121" s="2">
        <f t="shared" si="353"/>
        <v>2.4390243902439046E-3</v>
      </c>
      <c r="N1121" s="55">
        <v>505</v>
      </c>
      <c r="O1121" s="55">
        <v>313</v>
      </c>
      <c r="X1121" s="55">
        <v>2</v>
      </c>
      <c r="Y1121" s="55"/>
      <c r="Z1121" s="55"/>
      <c r="AA1121" s="55"/>
      <c r="AB1121" s="55"/>
      <c r="AG1121" t="str">
        <f t="shared" si="355"/>
        <v>Westmoreland</v>
      </c>
      <c r="AH1121" t="s">
        <v>1720</v>
      </c>
      <c r="AI1121">
        <v>2</v>
      </c>
      <c r="AK1121">
        <v>2</v>
      </c>
      <c r="AL1121" s="95">
        <v>33</v>
      </c>
      <c r="AM1121" s="97">
        <v>5</v>
      </c>
      <c r="AN1121" s="97">
        <v>110</v>
      </c>
      <c r="AO1121" s="100">
        <v>82660</v>
      </c>
      <c r="AP1121" s="100">
        <f t="shared" si="347"/>
        <v>33005</v>
      </c>
      <c r="AQ1121" t="s">
        <v>298</v>
      </c>
      <c r="AR1121">
        <f t="shared" si="354"/>
        <v>3382660</v>
      </c>
      <c r="AX1121" s="124"/>
    </row>
    <row r="1122" spans="1:50" ht="13" hidden="1" customHeight="1" outlineLevel="1">
      <c r="A1122" t="s">
        <v>687</v>
      </c>
      <c r="B1122" s="9" t="s">
        <v>184</v>
      </c>
      <c r="C1122" s="1">
        <f t="shared" si="348"/>
        <v>771</v>
      </c>
      <c r="D1122" s="7">
        <f>IF(N1122&gt;0, RANK(N1122,(N1122:P1122,Q1122:AE1122)),0)</f>
        <v>1</v>
      </c>
      <c r="E1122" s="7">
        <f>IF(O1122&gt;0,RANK(O1122,(N1122:P1122,Q1122:AE1122)),0)</f>
        <v>2</v>
      </c>
      <c r="F1122" s="7">
        <f t="shared" si="349"/>
        <v>0</v>
      </c>
      <c r="G1122" s="1">
        <f t="shared" si="345"/>
        <v>130</v>
      </c>
      <c r="H1122" s="2">
        <f t="shared" si="346"/>
        <v>0.16861219195849547</v>
      </c>
      <c r="I1122" s="8"/>
      <c r="J1122" s="2">
        <f t="shared" si="350"/>
        <v>0.58365758754863817</v>
      </c>
      <c r="K1122" s="2">
        <f t="shared" si="351"/>
        <v>0.4150453955901427</v>
      </c>
      <c r="L1122" s="2">
        <f t="shared" si="352"/>
        <v>0</v>
      </c>
      <c r="M1122" s="2">
        <f t="shared" si="353"/>
        <v>1.2970168612191357E-3</v>
      </c>
      <c r="N1122" s="55">
        <v>450</v>
      </c>
      <c r="O1122" s="55">
        <v>320</v>
      </c>
      <c r="X1122" s="55">
        <v>1</v>
      </c>
      <c r="Y1122" s="55"/>
      <c r="Z1122" s="55"/>
      <c r="AA1122" s="55"/>
      <c r="AB1122" s="55"/>
      <c r="AG1122" t="str">
        <f t="shared" si="355"/>
        <v>Whitefield</v>
      </c>
      <c r="AH1122" t="s">
        <v>880</v>
      </c>
      <c r="AI1122">
        <v>2</v>
      </c>
      <c r="AK1122">
        <v>2</v>
      </c>
      <c r="AL1122" s="95">
        <v>33</v>
      </c>
      <c r="AM1122" s="97">
        <v>7</v>
      </c>
      <c r="AN1122" s="97">
        <v>215</v>
      </c>
      <c r="AO1122" s="100">
        <v>84420</v>
      </c>
      <c r="AP1122" s="100">
        <f t="shared" si="347"/>
        <v>33007</v>
      </c>
      <c r="AQ1122" t="s">
        <v>298</v>
      </c>
      <c r="AR1122">
        <f t="shared" si="354"/>
        <v>3384420</v>
      </c>
      <c r="AX1122" s="124"/>
    </row>
    <row r="1123" spans="1:50" ht="13" hidden="1" customHeight="1" outlineLevel="1">
      <c r="A1123" t="s">
        <v>568</v>
      </c>
      <c r="B1123" s="9" t="s">
        <v>184</v>
      </c>
      <c r="C1123" s="1">
        <f t="shared" si="348"/>
        <v>674</v>
      </c>
      <c r="D1123" s="7">
        <f>IF(N1123&gt;0, RANK(N1123,(N1123:P1123,Q1123:AE1123)),0)</f>
        <v>1</v>
      </c>
      <c r="E1123" s="7">
        <f>IF(O1123&gt;0,RANK(O1123,(N1123:P1123,Q1123:AE1123)),0)</f>
        <v>2</v>
      </c>
      <c r="F1123" s="7">
        <f t="shared" si="349"/>
        <v>0</v>
      </c>
      <c r="G1123" s="1">
        <f t="shared" si="345"/>
        <v>109</v>
      </c>
      <c r="H1123" s="2">
        <f t="shared" si="346"/>
        <v>0.16172106824925817</v>
      </c>
      <c r="I1123" s="8"/>
      <c r="J1123" s="2">
        <f t="shared" si="350"/>
        <v>0.57863501483679525</v>
      </c>
      <c r="K1123" s="2">
        <f t="shared" si="351"/>
        <v>0.41691394658753711</v>
      </c>
      <c r="L1123" s="2">
        <f t="shared" si="352"/>
        <v>0</v>
      </c>
      <c r="M1123" s="2">
        <f t="shared" si="353"/>
        <v>4.4510385756676429E-3</v>
      </c>
      <c r="N1123" s="55">
        <v>390</v>
      </c>
      <c r="O1123" s="55">
        <v>281</v>
      </c>
      <c r="X1123" s="55">
        <v>3</v>
      </c>
      <c r="Y1123" s="55"/>
      <c r="Z1123" s="55"/>
      <c r="AA1123" s="55"/>
      <c r="AB1123" s="55"/>
      <c r="AG1123" t="str">
        <f t="shared" si="355"/>
        <v>Wilmot</v>
      </c>
      <c r="AH1123" t="s">
        <v>1832</v>
      </c>
      <c r="AI1123">
        <v>2</v>
      </c>
      <c r="AK1123">
        <v>2</v>
      </c>
      <c r="AL1123" s="95">
        <v>33</v>
      </c>
      <c r="AM1123" s="97">
        <v>13</v>
      </c>
      <c r="AN1123" s="97">
        <v>135</v>
      </c>
      <c r="AO1123" s="100">
        <v>84900</v>
      </c>
      <c r="AP1123" s="100">
        <f t="shared" si="347"/>
        <v>33013</v>
      </c>
      <c r="AQ1123" t="s">
        <v>298</v>
      </c>
      <c r="AR1123">
        <f t="shared" si="354"/>
        <v>3384900</v>
      </c>
      <c r="AX1123" s="124"/>
    </row>
    <row r="1124" spans="1:50" ht="13" hidden="1" customHeight="1" outlineLevel="1">
      <c r="A1124" t="s">
        <v>562</v>
      </c>
      <c r="B1124" s="9" t="s">
        <v>184</v>
      </c>
      <c r="C1124" s="1">
        <f t="shared" si="348"/>
        <v>1578</v>
      </c>
      <c r="D1124" s="7">
        <f>IF(N1124&gt;0, RANK(N1124,(N1124:P1124,Q1124:AE1124)),0)</f>
        <v>1</v>
      </c>
      <c r="E1124" s="7">
        <f>IF(O1124&gt;0,RANK(O1124,(N1124:P1124,Q1124:AE1124)),0)</f>
        <v>2</v>
      </c>
      <c r="F1124" s="7">
        <f t="shared" si="349"/>
        <v>0</v>
      </c>
      <c r="G1124" s="1">
        <f t="shared" ref="G1124:G1172" si="356">IF(C1124&gt;0,MAX(N1124:P1124)-LARGE(N1124:P1124,2),0)</f>
        <v>89</v>
      </c>
      <c r="H1124" s="2">
        <f t="shared" ref="H1124:H1172" si="357">IF(C1124&gt;0,G1124/C1124,0)</f>
        <v>5.6400506970849175E-2</v>
      </c>
      <c r="I1124" s="8"/>
      <c r="J1124" s="2">
        <f t="shared" si="350"/>
        <v>0.52598225602027882</v>
      </c>
      <c r="K1124" s="2">
        <f t="shared" si="351"/>
        <v>0.46958174904942968</v>
      </c>
      <c r="L1124" s="2">
        <f t="shared" si="352"/>
        <v>0</v>
      </c>
      <c r="M1124" s="2">
        <f t="shared" si="353"/>
        <v>4.4359949302915092E-3</v>
      </c>
      <c r="N1124" s="55">
        <v>830</v>
      </c>
      <c r="O1124" s="55">
        <v>741</v>
      </c>
      <c r="X1124" s="55">
        <v>7</v>
      </c>
      <c r="Y1124" s="55"/>
      <c r="Z1124" s="55"/>
      <c r="AA1124" s="55"/>
      <c r="AB1124" s="55"/>
      <c r="AG1124" t="str">
        <f t="shared" si="355"/>
        <v>Wilton</v>
      </c>
      <c r="AH1124" t="s">
        <v>401</v>
      </c>
      <c r="AI1124">
        <v>2</v>
      </c>
      <c r="AK1124">
        <v>2</v>
      </c>
      <c r="AL1124" s="95">
        <v>33</v>
      </c>
      <c r="AM1124" s="97">
        <v>11</v>
      </c>
      <c r="AN1124" s="97">
        <v>150</v>
      </c>
      <c r="AO1124" s="100">
        <v>85220</v>
      </c>
      <c r="AP1124" s="100">
        <f t="shared" si="347"/>
        <v>33011</v>
      </c>
      <c r="AQ1124" t="s">
        <v>298</v>
      </c>
      <c r="AR1124">
        <f t="shared" si="354"/>
        <v>3385220</v>
      </c>
      <c r="AX1124" s="124"/>
    </row>
    <row r="1125" spans="1:50" ht="13" hidden="1" customHeight="1" outlineLevel="1">
      <c r="A1125" t="s">
        <v>376</v>
      </c>
      <c r="B1125" s="9" t="s">
        <v>184</v>
      </c>
      <c r="C1125" s="1">
        <f t="shared" si="348"/>
        <v>1137</v>
      </c>
      <c r="D1125" s="7">
        <f>IF(N1125&gt;0, RANK(N1125,(N1125:P1125,Q1125:AE1125)),0)</f>
        <v>1</v>
      </c>
      <c r="E1125" s="7">
        <f>IF(O1125&gt;0,RANK(O1125,(N1125:P1125,Q1125:AE1125)),0)</f>
        <v>2</v>
      </c>
      <c r="F1125" s="7">
        <f t="shared" si="349"/>
        <v>0</v>
      </c>
      <c r="G1125" s="1">
        <f t="shared" si="356"/>
        <v>247</v>
      </c>
      <c r="H1125" s="2">
        <f t="shared" si="357"/>
        <v>0.21723834652594548</v>
      </c>
      <c r="I1125" s="8"/>
      <c r="J1125" s="2">
        <f t="shared" si="350"/>
        <v>0.59982409850483731</v>
      </c>
      <c r="K1125" s="2">
        <f t="shared" si="351"/>
        <v>0.38258575197889183</v>
      </c>
      <c r="L1125" s="2">
        <f t="shared" si="352"/>
        <v>0</v>
      </c>
      <c r="M1125" s="2">
        <f t="shared" si="353"/>
        <v>1.7590149516270859E-2</v>
      </c>
      <c r="N1125" s="55">
        <v>682</v>
      </c>
      <c r="O1125" s="55">
        <v>435</v>
      </c>
      <c r="X1125" s="55">
        <v>20</v>
      </c>
      <c r="Y1125" s="55"/>
      <c r="Z1125" s="55"/>
      <c r="AA1125" s="55"/>
      <c r="AB1125" s="55"/>
      <c r="AG1125" t="str">
        <f t="shared" si="355"/>
        <v>Winchester</v>
      </c>
      <c r="AH1125" t="s">
        <v>1720</v>
      </c>
      <c r="AI1125">
        <v>2</v>
      </c>
      <c r="AK1125">
        <v>2</v>
      </c>
      <c r="AL1125" s="95">
        <v>33</v>
      </c>
      <c r="AM1125" s="97">
        <v>5</v>
      </c>
      <c r="AN1125" s="97">
        <v>115</v>
      </c>
      <c r="AO1125" s="100">
        <v>85540</v>
      </c>
      <c r="AP1125" s="100">
        <f t="shared" si="347"/>
        <v>33005</v>
      </c>
      <c r="AQ1125" t="s">
        <v>298</v>
      </c>
      <c r="AR1125">
        <f t="shared" si="354"/>
        <v>3385540</v>
      </c>
      <c r="AX1125" s="124"/>
    </row>
    <row r="1126" spans="1:50" ht="13" hidden="1" customHeight="1" outlineLevel="1">
      <c r="A1126" t="s">
        <v>2269</v>
      </c>
      <c r="B1126" s="9" t="s">
        <v>184</v>
      </c>
      <c r="C1126" s="1">
        <f t="shared" si="348"/>
        <v>5813</v>
      </c>
      <c r="D1126" s="7">
        <f>IF(N1126&gt;0, RANK(N1126,(N1126:P1126,Q1126:AE1126)),0)</f>
        <v>2</v>
      </c>
      <c r="E1126" s="7">
        <f>IF(O1126&gt;0,RANK(O1126,(N1126:P1126,Q1126:AE1126)),0)</f>
        <v>1</v>
      </c>
      <c r="F1126" s="7">
        <f t="shared" si="349"/>
        <v>0</v>
      </c>
      <c r="G1126" s="1">
        <f t="shared" si="356"/>
        <v>1680</v>
      </c>
      <c r="H1126" s="2">
        <f t="shared" si="357"/>
        <v>0.28900739721314295</v>
      </c>
      <c r="I1126" s="8"/>
      <c r="J1126" s="2">
        <f t="shared" si="350"/>
        <v>0.35455014622398073</v>
      </c>
      <c r="K1126" s="2">
        <f t="shared" si="351"/>
        <v>0.64355754343712368</v>
      </c>
      <c r="L1126" s="2">
        <f t="shared" si="352"/>
        <v>0</v>
      </c>
      <c r="M1126" s="2">
        <f t="shared" si="353"/>
        <v>1.8923103388955864E-3</v>
      </c>
      <c r="N1126" s="55">
        <v>2061</v>
      </c>
      <c r="O1126" s="55">
        <v>3741</v>
      </c>
      <c r="X1126" s="55">
        <v>11</v>
      </c>
      <c r="Y1126" s="55"/>
      <c r="Z1126" s="55"/>
      <c r="AA1126" s="55"/>
      <c r="AB1126" s="55"/>
      <c r="AG1126" t="str">
        <f t="shared" si="355"/>
        <v>Windham</v>
      </c>
      <c r="AH1126" t="s">
        <v>269</v>
      </c>
      <c r="AI1126">
        <v>2</v>
      </c>
      <c r="AK1126">
        <v>2</v>
      </c>
      <c r="AL1126" s="95">
        <v>33</v>
      </c>
      <c r="AM1126" s="97">
        <v>15</v>
      </c>
      <c r="AN1126" s="97">
        <v>185</v>
      </c>
      <c r="AO1126" s="100">
        <v>85780</v>
      </c>
      <c r="AP1126" s="100">
        <f t="shared" si="347"/>
        <v>33015</v>
      </c>
      <c r="AQ1126" t="s">
        <v>298</v>
      </c>
      <c r="AR1126">
        <f t="shared" si="354"/>
        <v>3385780</v>
      </c>
      <c r="AX1126" s="124"/>
    </row>
    <row r="1127" spans="1:50" ht="13" hidden="1" customHeight="1" outlineLevel="1">
      <c r="A1127" t="s">
        <v>1499</v>
      </c>
      <c r="B1127" s="9" t="s">
        <v>184</v>
      </c>
      <c r="C1127" s="1">
        <f t="shared" si="348"/>
        <v>84</v>
      </c>
      <c r="D1127" s="7">
        <f>IF(N1127&gt;0, RANK(N1127,(N1127:P1127,Q1127:AE1127)),0)</f>
        <v>2</v>
      </c>
      <c r="E1127" s="7">
        <f>IF(O1127&gt;0,RANK(O1127,(N1127:P1127,Q1127:AE1127)),0)</f>
        <v>1</v>
      </c>
      <c r="F1127" s="7">
        <f t="shared" si="349"/>
        <v>0</v>
      </c>
      <c r="G1127" s="1">
        <f t="shared" si="356"/>
        <v>24</v>
      </c>
      <c r="H1127" s="2">
        <f t="shared" si="357"/>
        <v>0.2857142857142857</v>
      </c>
      <c r="I1127" s="8"/>
      <c r="J1127" s="2">
        <f t="shared" si="350"/>
        <v>0.35714285714285715</v>
      </c>
      <c r="K1127" s="2">
        <f t="shared" si="351"/>
        <v>0.6428571428571429</v>
      </c>
      <c r="L1127" s="2">
        <f t="shared" si="352"/>
        <v>0</v>
      </c>
      <c r="M1127" s="2">
        <f t="shared" si="353"/>
        <v>-1.1102230246251565E-16</v>
      </c>
      <c r="N1127" s="55">
        <v>30</v>
      </c>
      <c r="O1127" s="55">
        <v>54</v>
      </c>
      <c r="X1127" s="55">
        <v>0</v>
      </c>
      <c r="Y1127" s="55"/>
      <c r="Z1127" s="55"/>
      <c r="AA1127" s="55"/>
      <c r="AB1127" s="55"/>
      <c r="AG1127" t="str">
        <f t="shared" si="355"/>
        <v>Windsor</v>
      </c>
      <c r="AH1127" t="s">
        <v>401</v>
      </c>
      <c r="AI1127">
        <v>2</v>
      </c>
      <c r="AK1127">
        <v>2</v>
      </c>
      <c r="AL1127" s="95">
        <v>33</v>
      </c>
      <c r="AM1127" s="97">
        <v>11</v>
      </c>
      <c r="AN1127" s="97">
        <v>155</v>
      </c>
      <c r="AO1127" s="100">
        <v>85940</v>
      </c>
      <c r="AP1127" s="100">
        <f t="shared" ref="AP1127:AP1171" si="358">AL1127*1000+AM1127</f>
        <v>33011</v>
      </c>
      <c r="AQ1127" t="s">
        <v>298</v>
      </c>
      <c r="AR1127">
        <f t="shared" si="354"/>
        <v>3385940</v>
      </c>
      <c r="AX1127" s="124"/>
    </row>
    <row r="1128" spans="1:50" ht="13" hidden="1" customHeight="1" outlineLevel="1">
      <c r="A1128" t="s">
        <v>1503</v>
      </c>
      <c r="B1128" s="9" t="s">
        <v>184</v>
      </c>
      <c r="C1128" s="1">
        <f t="shared" si="348"/>
        <v>3221</v>
      </c>
      <c r="D1128" s="7">
        <f>IF(N1128&gt;0, RANK(N1128,(N1128:P1128,Q1128:AE1128)),0)</f>
        <v>2</v>
      </c>
      <c r="E1128" s="7">
        <f>IF(O1128&gt;0,RANK(O1128,(N1128:P1128,Q1128:AE1128)),0)</f>
        <v>1</v>
      </c>
      <c r="F1128" s="7">
        <f t="shared" si="349"/>
        <v>0</v>
      </c>
      <c r="G1128" s="1">
        <f t="shared" si="356"/>
        <v>329</v>
      </c>
      <c r="H1128" s="2">
        <f t="shared" si="357"/>
        <v>0.10214219186588017</v>
      </c>
      <c r="I1128" s="8"/>
      <c r="J1128" s="2">
        <f t="shared" si="350"/>
        <v>0.44892890406705993</v>
      </c>
      <c r="K1128" s="2">
        <f t="shared" si="351"/>
        <v>0.55107109593294012</v>
      </c>
      <c r="L1128" s="2">
        <f t="shared" si="352"/>
        <v>0</v>
      </c>
      <c r="M1128" s="2">
        <f t="shared" si="353"/>
        <v>0</v>
      </c>
      <c r="N1128" s="55">
        <v>1446</v>
      </c>
      <c r="O1128" s="55">
        <v>1775</v>
      </c>
      <c r="X1128" s="55">
        <v>0</v>
      </c>
      <c r="Y1128" s="55"/>
      <c r="Z1128" s="55"/>
      <c r="AA1128" s="55"/>
      <c r="AB1128" s="55"/>
      <c r="AG1128" t="str">
        <f t="shared" si="355"/>
        <v>Wolfeboro</v>
      </c>
      <c r="AH1128" t="s">
        <v>203</v>
      </c>
      <c r="AI1128">
        <v>1</v>
      </c>
      <c r="AK1128">
        <v>2</v>
      </c>
      <c r="AL1128" s="95">
        <v>33</v>
      </c>
      <c r="AM1128" s="97">
        <v>3</v>
      </c>
      <c r="AN1128" s="97">
        <v>95</v>
      </c>
      <c r="AO1128" s="100">
        <v>86420</v>
      </c>
      <c r="AP1128" s="100">
        <f t="shared" si="358"/>
        <v>33003</v>
      </c>
      <c r="AQ1128" t="s">
        <v>298</v>
      </c>
      <c r="AR1128">
        <f t="shared" si="354"/>
        <v>3386420</v>
      </c>
      <c r="AX1128" s="124"/>
    </row>
    <row r="1129" spans="1:50" ht="13" hidden="1" customHeight="1" outlineLevel="1">
      <c r="A1129" t="s">
        <v>168</v>
      </c>
      <c r="B1129" s="9" t="s">
        <v>184</v>
      </c>
      <c r="C1129" s="1">
        <f t="shared" si="348"/>
        <v>550</v>
      </c>
      <c r="D1129" s="7">
        <f>IF(N1129&gt;0, RANK(N1129,(N1129:P1129,Q1129:AE1129)),0)</f>
        <v>1</v>
      </c>
      <c r="E1129" s="7">
        <f>IF(O1129&gt;0,RANK(O1129,(N1129:P1129,Q1129:AE1129)),0)</f>
        <v>2</v>
      </c>
      <c r="F1129" s="7">
        <f t="shared" si="349"/>
        <v>0</v>
      </c>
      <c r="G1129" s="1">
        <f t="shared" si="356"/>
        <v>95</v>
      </c>
      <c r="H1129" s="2">
        <f t="shared" si="357"/>
        <v>0.17272727272727273</v>
      </c>
      <c r="I1129" s="8"/>
      <c r="J1129" s="2">
        <f t="shared" si="350"/>
        <v>0.58363636363636362</v>
      </c>
      <c r="K1129" s="2">
        <f t="shared" si="351"/>
        <v>0.41090909090909089</v>
      </c>
      <c r="L1129" s="2">
        <f t="shared" si="352"/>
        <v>0</v>
      </c>
      <c r="M1129" s="2">
        <f t="shared" si="353"/>
        <v>5.4545454545454897E-3</v>
      </c>
      <c r="N1129" s="55">
        <v>321</v>
      </c>
      <c r="O1129" s="55">
        <v>226</v>
      </c>
      <c r="X1129" s="55">
        <v>3</v>
      </c>
      <c r="Y1129" s="55"/>
      <c r="Z1129" s="55"/>
      <c r="AA1129" s="55"/>
      <c r="AB1129" s="55"/>
      <c r="AG1129" t="str">
        <f t="shared" si="355"/>
        <v>Woodstock</v>
      </c>
      <c r="AH1129" t="s">
        <v>2549</v>
      </c>
      <c r="AI1129">
        <v>2</v>
      </c>
      <c r="AK1129">
        <v>2</v>
      </c>
      <c r="AL1129" s="95">
        <v>33</v>
      </c>
      <c r="AM1129" s="97">
        <v>9</v>
      </c>
      <c r="AN1129" s="97">
        <v>190</v>
      </c>
      <c r="AO1129" s="100">
        <v>87060</v>
      </c>
      <c r="AP1129" s="100">
        <f t="shared" si="358"/>
        <v>33009</v>
      </c>
      <c r="AQ1129" t="s">
        <v>298</v>
      </c>
      <c r="AR1129">
        <f t="shared" si="354"/>
        <v>3387060</v>
      </c>
      <c r="AX1129" s="124"/>
    </row>
    <row r="1130" spans="1:50" ht="13" customHeight="1" collapsed="1">
      <c r="A1130" s="9" t="s">
        <v>1743</v>
      </c>
      <c r="B1130" s="9" t="s">
        <v>2430</v>
      </c>
      <c r="C1130" s="1">
        <f t="shared" si="348"/>
        <v>488159</v>
      </c>
      <c r="D1130" s="7">
        <f>IF(N1130&gt;0, RANK(N1130,(N1130:P1130,Q1130:AE1130)),0)</f>
        <v>1</v>
      </c>
      <c r="E1130" s="7">
        <f>IF(O1130&gt;0,RANK(O1130,(N1130:P1130,Q1130:AE1130)),0)</f>
        <v>2</v>
      </c>
      <c r="F1130" s="7">
        <f t="shared" si="349"/>
        <v>0</v>
      </c>
      <c r="G1130" s="1">
        <f t="shared" si="356"/>
        <v>15837</v>
      </c>
      <c r="H1130" s="2">
        <f t="shared" si="357"/>
        <v>3.2442298513394204E-2</v>
      </c>
      <c r="I1130" s="8"/>
      <c r="J1130" s="2">
        <f t="shared" si="350"/>
        <v>0.51455365977068945</v>
      </c>
      <c r="K1130" s="2">
        <f t="shared" si="351"/>
        <v>0.48211136125729526</v>
      </c>
      <c r="L1130" s="2">
        <f t="shared" si="352"/>
        <v>0</v>
      </c>
      <c r="M1130" s="2">
        <f t="shared" si="353"/>
        <v>3.33497897201529E-3</v>
      </c>
      <c r="N1130" s="55">
        <f>SUM(N889:N1129)</f>
        <v>251184</v>
      </c>
      <c r="O1130" s="55">
        <f>SUM(O889:O1129)</f>
        <v>235347</v>
      </c>
      <c r="X1130" s="55">
        <f>SUM(X889:X1129)</f>
        <v>1628</v>
      </c>
      <c r="Y1130" s="55"/>
      <c r="Z1130" s="55"/>
      <c r="AA1130" s="55"/>
      <c r="AB1130" s="55"/>
      <c r="AG1130" t="str">
        <f t="shared" si="355"/>
        <v>New Hapmshire</v>
      </c>
      <c r="AK1130">
        <v>2</v>
      </c>
      <c r="AL1130" s="95">
        <v>33</v>
      </c>
      <c r="AP1130" s="95">
        <v>33</v>
      </c>
      <c r="AQ1130" t="s">
        <v>2180</v>
      </c>
      <c r="AR1130" s="95">
        <v>33</v>
      </c>
      <c r="AX1130" s="124"/>
    </row>
    <row r="1131" spans="1:50" ht="13" customHeight="1">
      <c r="B1131" s="9"/>
      <c r="C1131" s="1"/>
      <c r="D1131" s="7"/>
      <c r="E1131" s="7"/>
      <c r="F1131" s="7"/>
      <c r="G1131" s="1"/>
      <c r="J1131" s="2"/>
      <c r="K1131" s="2"/>
      <c r="L1131" s="2"/>
      <c r="M1131" s="2"/>
      <c r="Y1131" s="55"/>
      <c r="Z1131" s="55"/>
      <c r="AA1131" s="55"/>
      <c r="AB1131" s="55"/>
      <c r="AX1131" s="124"/>
    </row>
    <row r="1132" spans="1:50" ht="13" hidden="1" customHeight="1" outlineLevel="1">
      <c r="A1132" t="s">
        <v>2265</v>
      </c>
      <c r="B1132" s="9" t="s">
        <v>32</v>
      </c>
      <c r="C1132" s="1">
        <f t="shared" ref="C1132:C1172" si="359">SUM(N1132:AE1132)</f>
        <v>7068</v>
      </c>
      <c r="D1132" s="7">
        <f>IF(N1132&gt;0, RANK(N1132,(N1132:P1132,Q1132:AE1132)),0)</f>
        <v>1</v>
      </c>
      <c r="E1132" s="7">
        <f>IF(O1132&gt;0,RANK(O1132,(N1132:P1132,Q1132:AE1132)),0)</f>
        <v>2</v>
      </c>
      <c r="F1132" s="7">
        <f t="shared" ref="F1132:F1172" si="360">IF(P1132&gt;0,RANK(P1132,(N1132:AE1132)),0)</f>
        <v>0</v>
      </c>
      <c r="G1132" s="1">
        <f t="shared" si="356"/>
        <v>3035</v>
      </c>
      <c r="H1132" s="2">
        <f t="shared" si="357"/>
        <v>0.42940011318619131</v>
      </c>
      <c r="I1132" s="8"/>
      <c r="J1132" s="2">
        <f t="shared" ref="J1132:J1172" si="361">IF(C1132=0,"-",N1132/C1132)</f>
        <v>0.71406338426711946</v>
      </c>
      <c r="K1132" s="2">
        <f t="shared" ref="K1132:K1172" si="362">IF(C1132=0,"-",O1132/C1132)</f>
        <v>0.28466327108092815</v>
      </c>
      <c r="L1132" s="2">
        <f t="shared" ref="L1132:L1172" si="363">IF(C1132=0,"-",P1132/C1132)</f>
        <v>0</v>
      </c>
      <c r="M1132" s="2">
        <f t="shared" ref="M1132:M1172" si="364">IF(C1132=0,"-",(1-J1132-K1132-L1132))</f>
        <v>1.2733446519523905E-3</v>
      </c>
      <c r="N1132" s="55">
        <v>5047</v>
      </c>
      <c r="O1132" s="55">
        <v>2012</v>
      </c>
      <c r="X1132">
        <v>9</v>
      </c>
      <c r="Y1132" s="55"/>
      <c r="Z1132" s="55"/>
      <c r="AA1132" s="55"/>
      <c r="AB1132" s="55"/>
      <c r="AG1132" t="str">
        <f t="shared" si="355"/>
        <v>Barrington</v>
      </c>
      <c r="AH1132" t="s">
        <v>1983</v>
      </c>
      <c r="AI1132">
        <v>1</v>
      </c>
      <c r="AK1132">
        <v>2</v>
      </c>
      <c r="AL1132" s="95">
        <v>44</v>
      </c>
      <c r="AM1132" s="97">
        <v>1</v>
      </c>
      <c r="AN1132" s="97">
        <v>5</v>
      </c>
      <c r="AO1132" s="100">
        <v>5140</v>
      </c>
      <c r="AP1132" s="100">
        <f t="shared" si="358"/>
        <v>44001</v>
      </c>
      <c r="AQ1132" t="s">
        <v>298</v>
      </c>
      <c r="AR1132">
        <f t="shared" ref="AR1132:AR1171" si="365">AL1132*100000+AO1132</f>
        <v>4405140</v>
      </c>
      <c r="AS1132" s="1">
        <v>196</v>
      </c>
      <c r="AT1132" s="1">
        <v>2</v>
      </c>
      <c r="AU1132" s="1"/>
      <c r="AX1132" s="124"/>
    </row>
    <row r="1133" spans="1:50" ht="13" hidden="1" customHeight="1" outlineLevel="1">
      <c r="A1133" t="s">
        <v>1983</v>
      </c>
      <c r="B1133" s="9" t="s">
        <v>32</v>
      </c>
      <c r="C1133" s="1">
        <f t="shared" si="359"/>
        <v>7145</v>
      </c>
      <c r="D1133" s="7">
        <f>IF(N1133&gt;0, RANK(N1133,(N1133:P1133,Q1133:AE1133)),0)</f>
        <v>1</v>
      </c>
      <c r="E1133" s="7">
        <f>IF(O1133&gt;0,RANK(O1133,(N1133:P1133,Q1133:AE1133)),0)</f>
        <v>2</v>
      </c>
      <c r="F1133" s="7">
        <f t="shared" si="360"/>
        <v>0</v>
      </c>
      <c r="G1133" s="1">
        <f t="shared" si="356"/>
        <v>3236</v>
      </c>
      <c r="H1133" s="2">
        <f t="shared" si="357"/>
        <v>0.45290412876137159</v>
      </c>
      <c r="I1133" s="8"/>
      <c r="J1133" s="2">
        <f t="shared" si="361"/>
        <v>0.72540237928621409</v>
      </c>
      <c r="K1133" s="2">
        <f t="shared" si="362"/>
        <v>0.27249825052484256</v>
      </c>
      <c r="L1133" s="2">
        <f t="shared" si="363"/>
        <v>0</v>
      </c>
      <c r="M1133" s="2">
        <f t="shared" si="364"/>
        <v>2.0993701889433503E-3</v>
      </c>
      <c r="N1133" s="55">
        <v>5183</v>
      </c>
      <c r="O1133" s="55">
        <v>1947</v>
      </c>
      <c r="X1133">
        <v>15</v>
      </c>
      <c r="Y1133" s="55"/>
      <c r="Z1133" s="55"/>
      <c r="AA1133" s="55"/>
      <c r="AB1133" s="55"/>
      <c r="AG1133" t="str">
        <f t="shared" si="355"/>
        <v>Bristol</v>
      </c>
      <c r="AH1133" t="s">
        <v>1983</v>
      </c>
      <c r="AI1133">
        <v>1</v>
      </c>
      <c r="AK1133">
        <v>2</v>
      </c>
      <c r="AL1133" s="95">
        <v>44</v>
      </c>
      <c r="AM1133" s="97">
        <v>1</v>
      </c>
      <c r="AN1133" s="97">
        <v>10</v>
      </c>
      <c r="AO1133" s="100">
        <v>9280</v>
      </c>
      <c r="AP1133" s="100">
        <f t="shared" si="358"/>
        <v>44001</v>
      </c>
      <c r="AQ1133" t="s">
        <v>298</v>
      </c>
      <c r="AR1133">
        <f t="shared" si="365"/>
        <v>4409280</v>
      </c>
      <c r="AS1133" s="1">
        <v>304</v>
      </c>
      <c r="AT1133" s="1">
        <v>4</v>
      </c>
      <c r="AU1133" s="1"/>
      <c r="AX1133" s="124"/>
    </row>
    <row r="1134" spans="1:50" ht="13" hidden="1" customHeight="1" outlineLevel="1">
      <c r="A1134" t="s">
        <v>8</v>
      </c>
      <c r="B1134" s="9" t="s">
        <v>32</v>
      </c>
      <c r="C1134" s="1">
        <f t="shared" si="359"/>
        <v>4602</v>
      </c>
      <c r="D1134" s="7">
        <f>IF(N1134&gt;0, RANK(N1134,(N1134:P1134,Q1134:AE1134)),0)</f>
        <v>1</v>
      </c>
      <c r="E1134" s="7">
        <f>IF(O1134&gt;0,RANK(O1134,(N1134:P1134,Q1134:AE1134)),0)</f>
        <v>2</v>
      </c>
      <c r="F1134" s="7">
        <f t="shared" si="360"/>
        <v>0</v>
      </c>
      <c r="G1134" s="1">
        <f t="shared" si="356"/>
        <v>1252</v>
      </c>
      <c r="H1134" s="2">
        <f t="shared" si="357"/>
        <v>0.27205562798783139</v>
      </c>
      <c r="I1134" s="8"/>
      <c r="J1134" s="2">
        <f t="shared" si="361"/>
        <v>0.63537592351151673</v>
      </c>
      <c r="K1134" s="2">
        <f t="shared" si="362"/>
        <v>0.36332029552368533</v>
      </c>
      <c r="L1134" s="2">
        <f t="shared" si="363"/>
        <v>0</v>
      </c>
      <c r="M1134" s="2">
        <f t="shared" si="364"/>
        <v>1.3037809647979404E-3</v>
      </c>
      <c r="N1134" s="55">
        <v>2924</v>
      </c>
      <c r="O1134" s="55">
        <v>1672</v>
      </c>
      <c r="X1134">
        <v>6</v>
      </c>
      <c r="Y1134" s="55"/>
      <c r="Z1134" s="55"/>
      <c r="AA1134" s="55"/>
      <c r="AB1134" s="55"/>
      <c r="AG1134" t="str">
        <f t="shared" si="355"/>
        <v>Burrillville</v>
      </c>
      <c r="AH1134" t="s">
        <v>1511</v>
      </c>
      <c r="AI1134">
        <v>2</v>
      </c>
      <c r="AK1134">
        <v>2</v>
      </c>
      <c r="AL1134" s="95">
        <v>44</v>
      </c>
      <c r="AM1134" s="97">
        <v>7</v>
      </c>
      <c r="AN1134" s="97">
        <v>5</v>
      </c>
      <c r="AO1134" s="100">
        <v>11800</v>
      </c>
      <c r="AP1134" s="100">
        <f t="shared" si="358"/>
        <v>44007</v>
      </c>
      <c r="AQ1134" t="s">
        <v>298</v>
      </c>
      <c r="AR1134">
        <f t="shared" si="365"/>
        <v>4411800</v>
      </c>
      <c r="AS1134" s="1">
        <v>130</v>
      </c>
      <c r="AT1134" s="1">
        <v>2</v>
      </c>
      <c r="AU1134" s="1"/>
      <c r="AX1134" s="124"/>
    </row>
    <row r="1135" spans="1:50" ht="13" hidden="1" customHeight="1" outlineLevel="1">
      <c r="A1135" t="s">
        <v>2091</v>
      </c>
      <c r="B1135" s="9" t="s">
        <v>32</v>
      </c>
      <c r="C1135" s="1">
        <f t="shared" si="359"/>
        <v>1987</v>
      </c>
      <c r="D1135" s="7">
        <f>IF(N1135&gt;0, RANK(N1135,(N1135:P1135,Q1135:AE1135)),0)</f>
        <v>1</v>
      </c>
      <c r="E1135" s="7">
        <f>IF(O1135&gt;0,RANK(O1135,(N1135:P1135,Q1135:AE1135)),0)</f>
        <v>2</v>
      </c>
      <c r="F1135" s="7">
        <f t="shared" si="360"/>
        <v>0</v>
      </c>
      <c r="G1135" s="1">
        <f t="shared" si="356"/>
        <v>1468</v>
      </c>
      <c r="H1135" s="2">
        <f t="shared" si="357"/>
        <v>0.73880221439355809</v>
      </c>
      <c r="I1135" s="8"/>
      <c r="J1135" s="2">
        <f t="shared" si="361"/>
        <v>0.8681429290387519</v>
      </c>
      <c r="K1135" s="2">
        <f t="shared" si="362"/>
        <v>0.12934071464519376</v>
      </c>
      <c r="L1135" s="2">
        <f t="shared" si="363"/>
        <v>0</v>
      </c>
      <c r="M1135" s="2">
        <f t="shared" si="364"/>
        <v>2.5163563160543467E-3</v>
      </c>
      <c r="N1135" s="55">
        <v>1725</v>
      </c>
      <c r="O1135" s="55">
        <v>257</v>
      </c>
      <c r="X1135">
        <v>5</v>
      </c>
      <c r="Y1135" s="55"/>
      <c r="Z1135" s="55"/>
      <c r="AA1135" s="55"/>
      <c r="AB1135" s="55"/>
      <c r="AG1135" t="str">
        <f t="shared" si="355"/>
        <v>Central Falls</v>
      </c>
      <c r="AH1135" t="s">
        <v>1511</v>
      </c>
      <c r="AI1135">
        <v>1</v>
      </c>
      <c r="AK1135">
        <v>2</v>
      </c>
      <c r="AL1135" s="95">
        <v>44</v>
      </c>
      <c r="AM1135" s="97">
        <v>7</v>
      </c>
      <c r="AN1135" s="97">
        <v>10</v>
      </c>
      <c r="AO1135" s="100">
        <v>14140</v>
      </c>
      <c r="AP1135" s="100">
        <f t="shared" si="358"/>
        <v>44007</v>
      </c>
      <c r="AQ1135" t="s">
        <v>1943</v>
      </c>
      <c r="AR1135">
        <f t="shared" si="365"/>
        <v>4414140</v>
      </c>
      <c r="AS1135" s="1">
        <v>97</v>
      </c>
      <c r="AT1135" s="1">
        <v>0</v>
      </c>
      <c r="AU1135" s="1"/>
      <c r="AX1135" s="124"/>
    </row>
    <row r="1136" spans="1:50" ht="13" hidden="1" customHeight="1" outlineLevel="1">
      <c r="A1136" t="s">
        <v>1053</v>
      </c>
      <c r="B1136" s="9" t="s">
        <v>32</v>
      </c>
      <c r="C1136" s="1">
        <f t="shared" si="359"/>
        <v>3047</v>
      </c>
      <c r="D1136" s="7">
        <f>IF(N1136&gt;0, RANK(N1136,(N1136:P1136,Q1136:AE1136)),0)</f>
        <v>1</v>
      </c>
      <c r="E1136" s="7">
        <f>IF(O1136&gt;0,RANK(O1136,(N1136:P1136,Q1136:AE1136)),0)</f>
        <v>2</v>
      </c>
      <c r="F1136" s="7">
        <f t="shared" si="360"/>
        <v>0</v>
      </c>
      <c r="G1136" s="1">
        <f t="shared" si="356"/>
        <v>958</v>
      </c>
      <c r="H1136" s="2">
        <f t="shared" si="357"/>
        <v>0.31440761404660322</v>
      </c>
      <c r="I1136" s="8"/>
      <c r="J1136" s="2">
        <f t="shared" si="361"/>
        <v>0.65703971119133575</v>
      </c>
      <c r="K1136" s="2">
        <f t="shared" si="362"/>
        <v>0.34263209714473253</v>
      </c>
      <c r="L1136" s="2">
        <f t="shared" si="363"/>
        <v>0</v>
      </c>
      <c r="M1136" s="2">
        <f t="shared" si="364"/>
        <v>3.2819166393172061E-4</v>
      </c>
      <c r="N1136" s="55">
        <v>2002</v>
      </c>
      <c r="O1136" s="55">
        <v>1044</v>
      </c>
      <c r="X1136">
        <v>1</v>
      </c>
      <c r="Y1136" s="55"/>
      <c r="Z1136" s="55"/>
      <c r="AA1136" s="55"/>
      <c r="AB1136" s="55"/>
      <c r="AG1136" t="str">
        <f t="shared" si="355"/>
        <v>Charlestown</v>
      </c>
      <c r="AH1136" t="s">
        <v>1864</v>
      </c>
      <c r="AI1136">
        <v>2</v>
      </c>
      <c r="AK1136">
        <v>2</v>
      </c>
      <c r="AL1136" s="95">
        <v>44</v>
      </c>
      <c r="AM1136" s="97">
        <v>9</v>
      </c>
      <c r="AN1136" s="97">
        <v>5</v>
      </c>
      <c r="AO1136" s="100">
        <v>14500</v>
      </c>
      <c r="AP1136" s="100">
        <f t="shared" si="358"/>
        <v>44009</v>
      </c>
      <c r="AQ1136" t="s">
        <v>298</v>
      </c>
      <c r="AR1136">
        <f t="shared" si="365"/>
        <v>4414500</v>
      </c>
      <c r="AS1136" s="1">
        <v>104</v>
      </c>
      <c r="AT1136" s="1">
        <v>0</v>
      </c>
      <c r="AU1136" s="1"/>
      <c r="AX1136" s="124"/>
    </row>
    <row r="1137" spans="1:50" ht="13" hidden="1" customHeight="1" outlineLevel="1">
      <c r="A1137" t="s">
        <v>209</v>
      </c>
      <c r="B1137" s="9" t="s">
        <v>32</v>
      </c>
      <c r="C1137" s="1">
        <f t="shared" si="359"/>
        <v>12436</v>
      </c>
      <c r="D1137" s="7">
        <f>IF(N1137&gt;0, RANK(N1137,(N1137:P1137,Q1137:AE1137)),0)</f>
        <v>1</v>
      </c>
      <c r="E1137" s="7">
        <f>IF(O1137&gt;0,RANK(O1137,(N1137:P1137,Q1137:AE1137)),0)</f>
        <v>2</v>
      </c>
      <c r="F1137" s="7">
        <f t="shared" si="360"/>
        <v>0</v>
      </c>
      <c r="G1137" s="1">
        <f t="shared" si="356"/>
        <v>3298</v>
      </c>
      <c r="H1137" s="2">
        <f t="shared" si="357"/>
        <v>0.26519781280154392</v>
      </c>
      <c r="I1137" s="8"/>
      <c r="J1137" s="2">
        <f t="shared" si="361"/>
        <v>0.63211643615310387</v>
      </c>
      <c r="K1137" s="2">
        <f t="shared" si="362"/>
        <v>0.36691862335156</v>
      </c>
      <c r="L1137" s="2">
        <f t="shared" si="363"/>
        <v>0</v>
      </c>
      <c r="M1137" s="2">
        <f t="shared" si="364"/>
        <v>9.6494049533613069E-4</v>
      </c>
      <c r="N1137" s="55">
        <v>7861</v>
      </c>
      <c r="O1137" s="55">
        <v>4563</v>
      </c>
      <c r="X1137">
        <v>12</v>
      </c>
      <c r="Y1137" s="55"/>
      <c r="Z1137" s="55"/>
      <c r="AA1137" s="55"/>
      <c r="AB1137" s="55"/>
      <c r="AG1137" t="str">
        <f t="shared" si="355"/>
        <v>Coventry</v>
      </c>
      <c r="AH1137" t="s">
        <v>2184</v>
      </c>
      <c r="AI1137">
        <v>2</v>
      </c>
      <c r="AK1137">
        <v>2</v>
      </c>
      <c r="AL1137" s="95">
        <v>44</v>
      </c>
      <c r="AM1137" s="97">
        <v>3</v>
      </c>
      <c r="AN1137" s="97">
        <v>5</v>
      </c>
      <c r="AO1137" s="100">
        <v>18640</v>
      </c>
      <c r="AP1137" s="100">
        <f t="shared" si="358"/>
        <v>44003</v>
      </c>
      <c r="AQ1137" t="s">
        <v>298</v>
      </c>
      <c r="AR1137">
        <f t="shared" si="365"/>
        <v>4418640</v>
      </c>
      <c r="AS1137" s="1">
        <v>370</v>
      </c>
      <c r="AT1137" s="1">
        <v>4</v>
      </c>
      <c r="AU1137" s="1"/>
      <c r="AX1137" s="124"/>
    </row>
    <row r="1138" spans="1:50" ht="13" hidden="1" customHeight="1" outlineLevel="1">
      <c r="A1138" t="s">
        <v>2461</v>
      </c>
      <c r="B1138" s="9" t="s">
        <v>32</v>
      </c>
      <c r="C1138" s="1">
        <f t="shared" si="359"/>
        <v>26296</v>
      </c>
      <c r="D1138" s="7">
        <f>IF(N1138&gt;0, RANK(N1138,(N1138:P1138,Q1138:AE1138)),0)</f>
        <v>1</v>
      </c>
      <c r="E1138" s="7">
        <f>IF(O1138&gt;0,RANK(O1138,(N1138:P1138,Q1138:AE1138)),0)</f>
        <v>2</v>
      </c>
      <c r="F1138" s="7">
        <f t="shared" si="360"/>
        <v>0</v>
      </c>
      <c r="G1138" s="1">
        <f t="shared" si="356"/>
        <v>9535</v>
      </c>
      <c r="H1138" s="2">
        <f t="shared" si="357"/>
        <v>0.36260267721326439</v>
      </c>
      <c r="I1138" s="8"/>
      <c r="J1138" s="2">
        <f t="shared" si="361"/>
        <v>0.68052175235777301</v>
      </c>
      <c r="K1138" s="2">
        <f t="shared" si="362"/>
        <v>0.31791907514450868</v>
      </c>
      <c r="L1138" s="2">
        <f t="shared" si="363"/>
        <v>0</v>
      </c>
      <c r="M1138" s="2">
        <f t="shared" si="364"/>
        <v>1.5591724977183086E-3</v>
      </c>
      <c r="N1138" s="55">
        <v>17895</v>
      </c>
      <c r="O1138" s="55">
        <v>8360</v>
      </c>
      <c r="X1138">
        <v>41</v>
      </c>
      <c r="Y1138" s="55"/>
      <c r="Z1138" s="55"/>
      <c r="AA1138" s="55"/>
      <c r="AB1138" s="55"/>
      <c r="AG1138" t="str">
        <f t="shared" si="355"/>
        <v>Cranston</v>
      </c>
      <c r="AH1138" t="s">
        <v>1511</v>
      </c>
      <c r="AI1138">
        <v>2</v>
      </c>
      <c r="AK1138">
        <v>2</v>
      </c>
      <c r="AL1138" s="95">
        <v>44</v>
      </c>
      <c r="AM1138" s="97">
        <v>7</v>
      </c>
      <c r="AN1138" s="97">
        <v>15</v>
      </c>
      <c r="AO1138" s="100">
        <v>19180</v>
      </c>
      <c r="AP1138" s="100">
        <f t="shared" si="358"/>
        <v>44007</v>
      </c>
      <c r="AQ1138" t="s">
        <v>1943</v>
      </c>
      <c r="AR1138">
        <f t="shared" si="365"/>
        <v>4419180</v>
      </c>
      <c r="AS1138" s="1">
        <v>1005</v>
      </c>
      <c r="AT1138" s="1">
        <v>2</v>
      </c>
      <c r="AU1138" s="1"/>
      <c r="AX1138" s="124"/>
    </row>
    <row r="1139" spans="1:50" ht="13" hidden="1" customHeight="1" outlineLevel="1">
      <c r="A1139" t="s">
        <v>161</v>
      </c>
      <c r="B1139" s="9" t="s">
        <v>32</v>
      </c>
      <c r="C1139" s="1">
        <f t="shared" si="359"/>
        <v>11422</v>
      </c>
      <c r="D1139" s="7">
        <f>IF(N1139&gt;0, RANK(N1139,(N1139:P1139,Q1139:AE1139)),0)</f>
        <v>1</v>
      </c>
      <c r="E1139" s="7">
        <f>IF(O1139&gt;0,RANK(O1139,(N1139:P1139,Q1139:AE1139)),0)</f>
        <v>2</v>
      </c>
      <c r="F1139" s="7">
        <f t="shared" si="360"/>
        <v>0</v>
      </c>
      <c r="G1139" s="1">
        <f t="shared" si="356"/>
        <v>4194</v>
      </c>
      <c r="H1139" s="2">
        <f t="shared" si="357"/>
        <v>0.36718613202591488</v>
      </c>
      <c r="I1139" s="8"/>
      <c r="J1139" s="2">
        <f t="shared" si="361"/>
        <v>0.68280511293994051</v>
      </c>
      <c r="K1139" s="2">
        <f t="shared" si="362"/>
        <v>0.31561898091402557</v>
      </c>
      <c r="L1139" s="2">
        <f t="shared" si="363"/>
        <v>0</v>
      </c>
      <c r="M1139" s="2">
        <f t="shared" si="364"/>
        <v>1.575906146033923E-3</v>
      </c>
      <c r="N1139" s="55">
        <v>7799</v>
      </c>
      <c r="O1139" s="55">
        <v>3605</v>
      </c>
      <c r="X1139">
        <v>18</v>
      </c>
      <c r="Y1139" s="55"/>
      <c r="Z1139" s="55"/>
      <c r="AA1139" s="55"/>
      <c r="AB1139" s="55"/>
      <c r="AG1139" t="str">
        <f t="shared" si="355"/>
        <v>Cumberland</v>
      </c>
      <c r="AH1139" t="s">
        <v>1511</v>
      </c>
      <c r="AI1139">
        <v>1</v>
      </c>
      <c r="AK1139">
        <v>2</v>
      </c>
      <c r="AL1139" s="95">
        <v>44</v>
      </c>
      <c r="AM1139" s="97">
        <v>7</v>
      </c>
      <c r="AN1139" s="97">
        <v>20</v>
      </c>
      <c r="AO1139" s="100">
        <v>20080</v>
      </c>
      <c r="AP1139" s="100">
        <f t="shared" si="358"/>
        <v>44007</v>
      </c>
      <c r="AQ1139" t="s">
        <v>298</v>
      </c>
      <c r="AR1139">
        <f t="shared" si="365"/>
        <v>4420080</v>
      </c>
      <c r="AS1139" s="1">
        <v>448</v>
      </c>
      <c r="AT1139" s="1">
        <v>1</v>
      </c>
      <c r="AU1139" s="1"/>
      <c r="AX1139" s="124"/>
    </row>
    <row r="1140" spans="1:50" ht="13" hidden="1" customHeight="1" outlineLevel="1">
      <c r="A1140" t="s">
        <v>1530</v>
      </c>
      <c r="B1140" s="9" t="s">
        <v>32</v>
      </c>
      <c r="C1140" s="1">
        <f t="shared" si="359"/>
        <v>5483</v>
      </c>
      <c r="D1140" s="7">
        <f>IF(N1140&gt;0, RANK(N1140,(N1140:P1140,Q1140:AE1140)),0)</f>
        <v>1</v>
      </c>
      <c r="E1140" s="7">
        <f>IF(O1140&gt;0,RANK(O1140,(N1140:P1140,Q1140:AE1140)),0)</f>
        <v>2</v>
      </c>
      <c r="F1140" s="7">
        <f t="shared" si="360"/>
        <v>0</v>
      </c>
      <c r="G1140" s="1">
        <f t="shared" si="356"/>
        <v>1174</v>
      </c>
      <c r="H1140" s="2">
        <f t="shared" si="357"/>
        <v>0.214116359657122</v>
      </c>
      <c r="I1140" s="8"/>
      <c r="J1140" s="2">
        <f t="shared" si="361"/>
        <v>0.60660222505927408</v>
      </c>
      <c r="K1140" s="2">
        <f t="shared" si="362"/>
        <v>0.39248586540215213</v>
      </c>
      <c r="L1140" s="2">
        <f t="shared" si="363"/>
        <v>0</v>
      </c>
      <c r="M1140" s="2">
        <f t="shared" si="364"/>
        <v>9.1190953857378521E-4</v>
      </c>
      <c r="N1140" s="55">
        <v>3326</v>
      </c>
      <c r="O1140" s="55">
        <v>2152</v>
      </c>
      <c r="X1140">
        <v>5</v>
      </c>
      <c r="Y1140" s="55"/>
      <c r="Z1140" s="55"/>
      <c r="AA1140" s="55"/>
      <c r="AB1140" s="55"/>
      <c r="AG1140" t="str">
        <f t="shared" si="355"/>
        <v>East Greenwich</v>
      </c>
      <c r="AH1140" t="s">
        <v>2184</v>
      </c>
      <c r="AI1140">
        <v>2</v>
      </c>
      <c r="AK1140">
        <v>2</v>
      </c>
      <c r="AL1140" s="95">
        <v>44</v>
      </c>
      <c r="AM1140" s="97">
        <v>3</v>
      </c>
      <c r="AN1140" s="97">
        <v>10</v>
      </c>
      <c r="AO1140" s="100">
        <v>22240</v>
      </c>
      <c r="AP1140" s="100">
        <f t="shared" si="358"/>
        <v>44003</v>
      </c>
      <c r="AQ1140" t="s">
        <v>298</v>
      </c>
      <c r="AR1140">
        <f t="shared" si="365"/>
        <v>4422240</v>
      </c>
      <c r="AS1140" s="1">
        <v>168</v>
      </c>
      <c r="AT1140" s="1">
        <v>0</v>
      </c>
      <c r="AU1140" s="1"/>
      <c r="AX1140" s="124"/>
    </row>
    <row r="1141" spans="1:50" ht="13" hidden="1" customHeight="1" outlineLevel="1">
      <c r="A1141" t="s">
        <v>1206</v>
      </c>
      <c r="B1141" s="9" t="s">
        <v>32</v>
      </c>
      <c r="C1141" s="1">
        <f t="shared" si="359"/>
        <v>13382</v>
      </c>
      <c r="D1141" s="7">
        <f>IF(N1141&gt;0, RANK(N1141,(N1141:P1141,Q1141:AE1141)),0)</f>
        <v>1</v>
      </c>
      <c r="E1141" s="7">
        <f>IF(O1141&gt;0,RANK(O1141,(N1141:P1141,Q1141:AE1141)),0)</f>
        <v>2</v>
      </c>
      <c r="F1141" s="7">
        <f t="shared" si="360"/>
        <v>0</v>
      </c>
      <c r="G1141" s="1">
        <f t="shared" si="356"/>
        <v>6836</v>
      </c>
      <c r="H1141" s="2">
        <f t="shared" si="357"/>
        <v>0.51083545060529068</v>
      </c>
      <c r="I1141" s="8"/>
      <c r="J1141" s="2">
        <f t="shared" si="361"/>
        <v>0.75437154386489313</v>
      </c>
      <c r="K1141" s="2">
        <f t="shared" si="362"/>
        <v>0.24353609325960246</v>
      </c>
      <c r="L1141" s="2">
        <f t="shared" si="363"/>
        <v>0</v>
      </c>
      <c r="M1141" s="2">
        <f t="shared" si="364"/>
        <v>2.0923628755044055E-3</v>
      </c>
      <c r="N1141" s="55">
        <v>10095</v>
      </c>
      <c r="O1141" s="55">
        <v>3259</v>
      </c>
      <c r="X1141">
        <v>28</v>
      </c>
      <c r="Y1141" s="55"/>
      <c r="Z1141" s="55"/>
      <c r="AA1141" s="55"/>
      <c r="AB1141" s="55"/>
      <c r="AG1141" t="str">
        <f t="shared" si="355"/>
        <v>East Providence</v>
      </c>
      <c r="AH1141" t="s">
        <v>1511</v>
      </c>
      <c r="AI1141">
        <v>1</v>
      </c>
      <c r="AK1141">
        <v>2</v>
      </c>
      <c r="AL1141" s="95">
        <v>44</v>
      </c>
      <c r="AM1141" s="97">
        <v>7</v>
      </c>
      <c r="AN1141" s="97">
        <v>25</v>
      </c>
      <c r="AO1141" s="100">
        <v>22960</v>
      </c>
      <c r="AP1141" s="100">
        <f t="shared" si="358"/>
        <v>44007</v>
      </c>
      <c r="AQ1141" t="s">
        <v>1943</v>
      </c>
      <c r="AR1141">
        <f t="shared" si="365"/>
        <v>4422960</v>
      </c>
      <c r="AS1141" s="1">
        <v>515</v>
      </c>
      <c r="AT1141" s="1">
        <v>2</v>
      </c>
      <c r="AU1141" s="1"/>
      <c r="AX1141" s="124"/>
    </row>
    <row r="1142" spans="1:50" ht="13" hidden="1" customHeight="1" outlineLevel="1">
      <c r="A1142" t="s">
        <v>2051</v>
      </c>
      <c r="B1142" s="9" t="s">
        <v>32</v>
      </c>
      <c r="C1142" s="1">
        <f t="shared" si="359"/>
        <v>2662</v>
      </c>
      <c r="D1142" s="7">
        <f>IF(N1142&gt;0, RANK(N1142,(N1142:P1142,Q1142:AE1142)),0)</f>
        <v>1</v>
      </c>
      <c r="E1142" s="7">
        <f>IF(O1142&gt;0,RANK(O1142,(N1142:P1142,Q1142:AE1142)),0)</f>
        <v>2</v>
      </c>
      <c r="F1142" s="7">
        <f t="shared" si="360"/>
        <v>0</v>
      </c>
      <c r="G1142" s="1">
        <f t="shared" si="356"/>
        <v>411</v>
      </c>
      <c r="H1142" s="2">
        <f t="shared" si="357"/>
        <v>0.15439519158527423</v>
      </c>
      <c r="I1142" s="8"/>
      <c r="J1142" s="2">
        <f t="shared" si="361"/>
        <v>0.57663410969196094</v>
      </c>
      <c r="K1142" s="2">
        <f t="shared" si="362"/>
        <v>0.42223891810668668</v>
      </c>
      <c r="L1142" s="2">
        <f t="shared" si="363"/>
        <v>0</v>
      </c>
      <c r="M1142" s="2">
        <f t="shared" si="364"/>
        <v>1.1269722013523831E-3</v>
      </c>
      <c r="N1142" s="55">
        <v>1535</v>
      </c>
      <c r="O1142" s="55">
        <v>1124</v>
      </c>
      <c r="X1142">
        <v>3</v>
      </c>
      <c r="Y1142" s="55"/>
      <c r="Z1142" s="55"/>
      <c r="AA1142" s="55"/>
      <c r="AB1142" s="55"/>
      <c r="AG1142" t="str">
        <f t="shared" si="355"/>
        <v>Exeter</v>
      </c>
      <c r="AH1142" t="s">
        <v>1864</v>
      </c>
      <c r="AI1142">
        <v>2</v>
      </c>
      <c r="AK1142">
        <v>2</v>
      </c>
      <c r="AL1142" s="95">
        <v>44</v>
      </c>
      <c r="AM1142" s="97">
        <v>9</v>
      </c>
      <c r="AN1142" s="97">
        <v>10</v>
      </c>
      <c r="AO1142" s="100">
        <v>25300</v>
      </c>
      <c r="AP1142" s="100">
        <f t="shared" si="358"/>
        <v>44009</v>
      </c>
      <c r="AQ1142" t="s">
        <v>298</v>
      </c>
      <c r="AR1142">
        <f t="shared" si="365"/>
        <v>4425300</v>
      </c>
      <c r="AS1142" s="1">
        <v>82</v>
      </c>
      <c r="AT1142" s="1">
        <v>1</v>
      </c>
      <c r="AU1142" s="1"/>
      <c r="AX1142" s="124"/>
    </row>
    <row r="1143" spans="1:50" ht="13" hidden="1" customHeight="1" outlineLevel="1">
      <c r="A1143" t="s">
        <v>2176</v>
      </c>
      <c r="B1143" s="9" t="s">
        <v>32</v>
      </c>
      <c r="C1143" s="1">
        <f t="shared" si="359"/>
        <v>1882</v>
      </c>
      <c r="D1143" s="7">
        <f>IF(N1143&gt;0, RANK(N1143,(N1143:P1143,Q1143:AE1143)),0)</f>
        <v>1</v>
      </c>
      <c r="E1143" s="7">
        <f>IF(O1143&gt;0,RANK(O1143,(N1143:P1143,Q1143:AE1143)),0)</f>
        <v>2</v>
      </c>
      <c r="F1143" s="7">
        <f t="shared" si="360"/>
        <v>0</v>
      </c>
      <c r="G1143" s="1">
        <f t="shared" si="356"/>
        <v>319</v>
      </c>
      <c r="H1143" s="2">
        <f t="shared" si="357"/>
        <v>0.16950053134962806</v>
      </c>
      <c r="I1143" s="8"/>
      <c r="J1143" s="2">
        <f t="shared" si="361"/>
        <v>0.58395324123273118</v>
      </c>
      <c r="K1143" s="2">
        <f t="shared" si="362"/>
        <v>0.41445270988310307</v>
      </c>
      <c r="L1143" s="2">
        <f t="shared" si="363"/>
        <v>0</v>
      </c>
      <c r="M1143" s="2">
        <f t="shared" si="364"/>
        <v>1.5940488841657552E-3</v>
      </c>
      <c r="N1143" s="55">
        <v>1099</v>
      </c>
      <c r="O1143" s="55">
        <v>780</v>
      </c>
      <c r="X1143">
        <v>3</v>
      </c>
      <c r="Y1143" s="55"/>
      <c r="Z1143" s="55"/>
      <c r="AA1143" s="55"/>
      <c r="AB1143" s="55"/>
      <c r="AG1143" t="str">
        <f t="shared" si="355"/>
        <v>Foster</v>
      </c>
      <c r="AH1143" t="s">
        <v>1511</v>
      </c>
      <c r="AI1143">
        <v>2</v>
      </c>
      <c r="AK1143">
        <v>2</v>
      </c>
      <c r="AL1143" s="95">
        <v>44</v>
      </c>
      <c r="AM1143" s="97">
        <v>7</v>
      </c>
      <c r="AN1143" s="97">
        <v>30</v>
      </c>
      <c r="AO1143" s="100">
        <v>27460</v>
      </c>
      <c r="AP1143" s="100">
        <f t="shared" si="358"/>
        <v>44007</v>
      </c>
      <c r="AQ1143" t="s">
        <v>298</v>
      </c>
      <c r="AR1143">
        <f t="shared" si="365"/>
        <v>4427460</v>
      </c>
      <c r="AS1143" s="1">
        <v>55</v>
      </c>
      <c r="AT1143" s="1">
        <v>0</v>
      </c>
      <c r="AU1143" s="1"/>
      <c r="AX1143" s="124"/>
    </row>
    <row r="1144" spans="1:50" ht="13" hidden="1" customHeight="1" outlineLevel="1">
      <c r="A1144" t="s">
        <v>938</v>
      </c>
      <c r="B1144" s="9" t="s">
        <v>32</v>
      </c>
      <c r="C1144" s="1">
        <f t="shared" si="359"/>
        <v>3478</v>
      </c>
      <c r="D1144" s="7">
        <f>IF(N1144&gt;0, RANK(N1144,(N1144:P1144,Q1144:AE1144)),0)</f>
        <v>1</v>
      </c>
      <c r="E1144" s="7">
        <f>IF(O1144&gt;0,RANK(O1144,(N1144:P1144,Q1144:AE1144)),0)</f>
        <v>2</v>
      </c>
      <c r="F1144" s="7">
        <f t="shared" si="360"/>
        <v>0</v>
      </c>
      <c r="G1144" s="1">
        <f t="shared" si="356"/>
        <v>701</v>
      </c>
      <c r="H1144" s="2">
        <f t="shared" si="357"/>
        <v>0.20155261644623346</v>
      </c>
      <c r="I1144" s="8"/>
      <c r="J1144" s="2">
        <f t="shared" si="361"/>
        <v>0.60005750431282345</v>
      </c>
      <c r="K1144" s="2">
        <f t="shared" si="362"/>
        <v>0.39850488786659</v>
      </c>
      <c r="L1144" s="2">
        <f t="shared" si="363"/>
        <v>0</v>
      </c>
      <c r="M1144" s="2">
        <f t="shared" si="364"/>
        <v>1.4376078205865506E-3</v>
      </c>
      <c r="N1144" s="55">
        <v>2087</v>
      </c>
      <c r="O1144" s="55">
        <v>1386</v>
      </c>
      <c r="X1144">
        <v>5</v>
      </c>
      <c r="Y1144" s="55"/>
      <c r="Z1144" s="55"/>
      <c r="AA1144" s="55"/>
      <c r="AB1144" s="55"/>
      <c r="AG1144" t="str">
        <f t="shared" si="355"/>
        <v>Glocester</v>
      </c>
      <c r="AH1144" t="s">
        <v>1511</v>
      </c>
      <c r="AI1144">
        <v>2</v>
      </c>
      <c r="AK1144">
        <v>2</v>
      </c>
      <c r="AL1144" s="95">
        <v>44</v>
      </c>
      <c r="AM1144" s="97">
        <v>7</v>
      </c>
      <c r="AN1144" s="97">
        <v>35</v>
      </c>
      <c r="AO1144" s="100">
        <v>30340</v>
      </c>
      <c r="AP1144" s="100">
        <f t="shared" si="358"/>
        <v>44007</v>
      </c>
      <c r="AQ1144" t="s">
        <v>298</v>
      </c>
      <c r="AR1144">
        <f t="shared" si="365"/>
        <v>4430340</v>
      </c>
      <c r="AS1144" s="1">
        <v>106</v>
      </c>
      <c r="AT1144" s="1">
        <v>1</v>
      </c>
      <c r="AU1144" s="1"/>
      <c r="AX1144" s="124"/>
    </row>
    <row r="1145" spans="1:50" ht="13" hidden="1" customHeight="1" outlineLevel="1">
      <c r="A1145" t="s">
        <v>225</v>
      </c>
      <c r="B1145" s="9" t="s">
        <v>32</v>
      </c>
      <c r="C1145" s="1">
        <f t="shared" si="359"/>
        <v>2659</v>
      </c>
      <c r="D1145" s="7">
        <f>IF(N1145&gt;0, RANK(N1145,(N1145:P1145,Q1145:AE1145)),0)</f>
        <v>1</v>
      </c>
      <c r="E1145" s="7">
        <f>IF(O1145&gt;0,RANK(O1145,(N1145:P1145,Q1145:AE1145)),0)</f>
        <v>2</v>
      </c>
      <c r="F1145" s="7">
        <f t="shared" si="360"/>
        <v>0</v>
      </c>
      <c r="G1145" s="1">
        <f t="shared" si="356"/>
        <v>654</v>
      </c>
      <c r="H1145" s="2">
        <f t="shared" si="357"/>
        <v>0.2459571267393757</v>
      </c>
      <c r="I1145" s="8"/>
      <c r="J1145" s="2">
        <f t="shared" si="361"/>
        <v>0.62203836028582171</v>
      </c>
      <c r="K1145" s="2">
        <f t="shared" si="362"/>
        <v>0.37608123354644601</v>
      </c>
      <c r="L1145" s="2">
        <f t="shared" si="363"/>
        <v>0</v>
      </c>
      <c r="M1145" s="2">
        <f t="shared" si="364"/>
        <v>1.8804061677322736E-3</v>
      </c>
      <c r="N1145" s="55">
        <v>1654</v>
      </c>
      <c r="O1145" s="55">
        <v>1000</v>
      </c>
      <c r="X1145">
        <v>5</v>
      </c>
      <c r="Y1145" s="55"/>
      <c r="Z1145" s="55"/>
      <c r="AA1145" s="55"/>
      <c r="AB1145" s="55"/>
      <c r="AG1145" t="str">
        <f t="shared" si="355"/>
        <v>Hopkinton</v>
      </c>
      <c r="AH1145" t="s">
        <v>1864</v>
      </c>
      <c r="AI1145">
        <v>2</v>
      </c>
      <c r="AK1145">
        <v>2</v>
      </c>
      <c r="AL1145" s="95">
        <v>44</v>
      </c>
      <c r="AM1145" s="97">
        <v>9</v>
      </c>
      <c r="AN1145" s="97">
        <v>15</v>
      </c>
      <c r="AO1145" s="100">
        <v>35380</v>
      </c>
      <c r="AP1145" s="100">
        <f t="shared" si="358"/>
        <v>44009</v>
      </c>
      <c r="AQ1145" t="s">
        <v>298</v>
      </c>
      <c r="AR1145">
        <f t="shared" si="365"/>
        <v>4435380</v>
      </c>
      <c r="AS1145" s="1">
        <v>76</v>
      </c>
      <c r="AT1145" s="1">
        <v>0</v>
      </c>
      <c r="AU1145" s="1"/>
      <c r="AX1145" s="124"/>
    </row>
    <row r="1146" spans="1:50" ht="13" hidden="1" customHeight="1" outlineLevel="1">
      <c r="A1146" t="s">
        <v>852</v>
      </c>
      <c r="B1146" s="9" t="s">
        <v>32</v>
      </c>
      <c r="C1146" s="1">
        <f t="shared" si="359"/>
        <v>2820</v>
      </c>
      <c r="D1146" s="7">
        <f>IF(N1146&gt;0, RANK(N1146,(N1146:P1146,Q1146:AE1146)),0)</f>
        <v>1</v>
      </c>
      <c r="E1146" s="7">
        <f>IF(O1146&gt;0,RANK(O1146,(N1146:P1146,Q1146:AE1146)),0)</f>
        <v>2</v>
      </c>
      <c r="F1146" s="7">
        <f t="shared" si="360"/>
        <v>0</v>
      </c>
      <c r="G1146" s="1">
        <f t="shared" si="356"/>
        <v>1320</v>
      </c>
      <c r="H1146" s="2">
        <f t="shared" si="357"/>
        <v>0.46808510638297873</v>
      </c>
      <c r="I1146" s="8"/>
      <c r="J1146" s="2">
        <f t="shared" si="361"/>
        <v>0.73404255319148937</v>
      </c>
      <c r="K1146" s="2">
        <f t="shared" si="362"/>
        <v>0.26595744680851063</v>
      </c>
      <c r="L1146" s="2">
        <f t="shared" si="363"/>
        <v>0</v>
      </c>
      <c r="M1146" s="2">
        <f t="shared" si="364"/>
        <v>0</v>
      </c>
      <c r="N1146" s="55">
        <v>2070</v>
      </c>
      <c r="O1146" s="55">
        <v>750</v>
      </c>
      <c r="X1146">
        <v>0</v>
      </c>
      <c r="Y1146" s="55"/>
      <c r="Z1146" s="55"/>
      <c r="AA1146" s="55"/>
      <c r="AB1146" s="55"/>
      <c r="AG1146" t="str">
        <f t="shared" si="355"/>
        <v>Jamestown</v>
      </c>
      <c r="AH1146" t="s">
        <v>2107</v>
      </c>
      <c r="AI1146">
        <v>1</v>
      </c>
      <c r="AK1146">
        <v>2</v>
      </c>
      <c r="AL1146" s="95">
        <v>44</v>
      </c>
      <c r="AM1146" s="97">
        <v>5</v>
      </c>
      <c r="AN1146" s="97">
        <v>5</v>
      </c>
      <c r="AO1146" s="100">
        <v>36820</v>
      </c>
      <c r="AP1146" s="100">
        <f t="shared" si="358"/>
        <v>44005</v>
      </c>
      <c r="AQ1146" t="s">
        <v>298</v>
      </c>
      <c r="AR1146">
        <f t="shared" si="365"/>
        <v>4436820</v>
      </c>
      <c r="AS1146" s="1">
        <v>87</v>
      </c>
      <c r="AT1146" s="1">
        <v>0</v>
      </c>
      <c r="AU1146" s="1"/>
      <c r="AX1146" s="124"/>
    </row>
    <row r="1147" spans="1:50" ht="13" hidden="1" customHeight="1" outlineLevel="1">
      <c r="A1147" t="s">
        <v>323</v>
      </c>
      <c r="B1147" s="9" t="s">
        <v>32</v>
      </c>
      <c r="C1147" s="1">
        <f t="shared" si="359"/>
        <v>9764</v>
      </c>
      <c r="D1147" s="7">
        <f>IF(N1147&gt;0, RANK(N1147,(N1147:P1147,Q1147:AE1147)),0)</f>
        <v>1</v>
      </c>
      <c r="E1147" s="7">
        <f>IF(O1147&gt;0,RANK(O1147,(N1147:P1147,Q1147:AE1147)),0)</f>
        <v>2</v>
      </c>
      <c r="F1147" s="7">
        <f t="shared" si="360"/>
        <v>0</v>
      </c>
      <c r="G1147" s="1">
        <f t="shared" si="356"/>
        <v>3400</v>
      </c>
      <c r="H1147" s="2">
        <f t="shared" si="357"/>
        <v>0.34821794346579271</v>
      </c>
      <c r="I1147" s="8"/>
      <c r="J1147" s="2">
        <f t="shared" si="361"/>
        <v>0.67308480131093817</v>
      </c>
      <c r="K1147" s="2">
        <f t="shared" si="362"/>
        <v>0.32486685784514541</v>
      </c>
      <c r="L1147" s="2">
        <f t="shared" si="363"/>
        <v>0</v>
      </c>
      <c r="M1147" s="2">
        <f t="shared" si="364"/>
        <v>2.0483408439164186E-3</v>
      </c>
      <c r="N1147" s="55">
        <v>6572</v>
      </c>
      <c r="O1147" s="55">
        <v>3172</v>
      </c>
      <c r="X1147">
        <v>20</v>
      </c>
      <c r="Y1147" s="55"/>
      <c r="Z1147" s="55"/>
      <c r="AA1147" s="55"/>
      <c r="AB1147" s="55"/>
      <c r="AG1147" t="str">
        <f t="shared" si="355"/>
        <v>Johnston</v>
      </c>
      <c r="AH1147" t="s">
        <v>1511</v>
      </c>
      <c r="AI1147">
        <v>2</v>
      </c>
      <c r="AK1147">
        <v>2</v>
      </c>
      <c r="AL1147" s="95">
        <v>44</v>
      </c>
      <c r="AM1147" s="97">
        <v>7</v>
      </c>
      <c r="AN1147" s="97">
        <v>40</v>
      </c>
      <c r="AO1147" s="100">
        <v>37720</v>
      </c>
      <c r="AP1147" s="100">
        <f t="shared" si="358"/>
        <v>44007</v>
      </c>
      <c r="AQ1147" t="s">
        <v>298</v>
      </c>
      <c r="AR1147">
        <f t="shared" si="365"/>
        <v>4437720</v>
      </c>
      <c r="AS1147" s="1">
        <v>358</v>
      </c>
      <c r="AT1147" s="1">
        <v>4</v>
      </c>
      <c r="AU1147" s="1"/>
      <c r="AX1147" s="124"/>
    </row>
    <row r="1148" spans="1:50" ht="13" hidden="1" customHeight="1" outlineLevel="1">
      <c r="A1148" t="s">
        <v>181</v>
      </c>
      <c r="B1148" s="9" t="s">
        <v>32</v>
      </c>
      <c r="C1148" s="1">
        <f t="shared" si="359"/>
        <v>8077</v>
      </c>
      <c r="D1148" s="7">
        <f>IF(N1148&gt;0, RANK(N1148,(N1148:P1148,Q1148:AE1148)),0)</f>
        <v>1</v>
      </c>
      <c r="E1148" s="7">
        <f>IF(O1148&gt;0,RANK(O1148,(N1148:P1148,Q1148:AE1148)),0)</f>
        <v>2</v>
      </c>
      <c r="F1148" s="7">
        <f t="shared" si="360"/>
        <v>0</v>
      </c>
      <c r="G1148" s="1">
        <f t="shared" si="356"/>
        <v>2742</v>
      </c>
      <c r="H1148" s="2">
        <f t="shared" si="357"/>
        <v>0.33948248111922741</v>
      </c>
      <c r="I1148" s="8"/>
      <c r="J1148" s="2">
        <f t="shared" si="361"/>
        <v>0.6690602946638603</v>
      </c>
      <c r="K1148" s="2">
        <f t="shared" si="362"/>
        <v>0.32957781354463289</v>
      </c>
      <c r="L1148" s="2">
        <f t="shared" si="363"/>
        <v>0</v>
      </c>
      <c r="M1148" s="2">
        <f t="shared" si="364"/>
        <v>1.3618917915068085E-3</v>
      </c>
      <c r="N1148" s="55">
        <v>5404</v>
      </c>
      <c r="O1148" s="55">
        <v>2662</v>
      </c>
      <c r="X1148">
        <v>11</v>
      </c>
      <c r="Y1148" s="55"/>
      <c r="Z1148" s="55"/>
      <c r="AA1148" s="55"/>
      <c r="AB1148" s="55"/>
      <c r="AG1148" t="str">
        <f t="shared" si="355"/>
        <v>Lincoln</v>
      </c>
      <c r="AH1148" t="s">
        <v>1511</v>
      </c>
      <c r="AI1148">
        <v>1</v>
      </c>
      <c r="AK1148">
        <v>2</v>
      </c>
      <c r="AL1148" s="95">
        <v>44</v>
      </c>
      <c r="AM1148" s="97">
        <v>7</v>
      </c>
      <c r="AN1148" s="97">
        <v>45</v>
      </c>
      <c r="AO1148" s="100">
        <v>41500</v>
      </c>
      <c r="AP1148" s="100">
        <f t="shared" si="358"/>
        <v>44007</v>
      </c>
      <c r="AQ1148" t="s">
        <v>298</v>
      </c>
      <c r="AR1148">
        <f t="shared" si="365"/>
        <v>4441500</v>
      </c>
      <c r="AS1148" s="1">
        <v>246</v>
      </c>
      <c r="AT1148" s="1">
        <v>0</v>
      </c>
      <c r="AU1148" s="1"/>
      <c r="AX1148" s="124"/>
    </row>
    <row r="1149" spans="1:50" ht="13" hidden="1" customHeight="1" outlineLevel="1">
      <c r="A1149" t="s">
        <v>828</v>
      </c>
      <c r="B1149" s="9" t="s">
        <v>32</v>
      </c>
      <c r="C1149" s="1">
        <f t="shared" si="359"/>
        <v>1614</v>
      </c>
      <c r="D1149" s="7">
        <f>IF(N1149&gt;0, RANK(N1149,(N1149:P1149,Q1149:AE1149)),0)</f>
        <v>1</v>
      </c>
      <c r="E1149" s="7">
        <f>IF(O1149&gt;0,RANK(O1149,(N1149:P1149,Q1149:AE1149)),0)</f>
        <v>2</v>
      </c>
      <c r="F1149" s="7">
        <f t="shared" si="360"/>
        <v>0</v>
      </c>
      <c r="G1149" s="1">
        <f t="shared" si="356"/>
        <v>430</v>
      </c>
      <c r="H1149" s="2">
        <f t="shared" si="357"/>
        <v>0.26641883519206938</v>
      </c>
      <c r="I1149" s="8"/>
      <c r="J1149" s="2">
        <f t="shared" si="361"/>
        <v>0.63197026022304836</v>
      </c>
      <c r="K1149" s="2">
        <f t="shared" si="362"/>
        <v>0.36555142503097893</v>
      </c>
      <c r="L1149" s="2">
        <f t="shared" si="363"/>
        <v>0</v>
      </c>
      <c r="M1149" s="2">
        <f t="shared" si="364"/>
        <v>2.4783147459727095E-3</v>
      </c>
      <c r="N1149" s="55">
        <v>1020</v>
      </c>
      <c r="O1149" s="55">
        <v>590</v>
      </c>
      <c r="X1149">
        <v>4</v>
      </c>
      <c r="Y1149" s="55"/>
      <c r="Z1149" s="55"/>
      <c r="AA1149" s="55"/>
      <c r="AB1149" s="55"/>
      <c r="AG1149" t="str">
        <f t="shared" si="355"/>
        <v>Little Compton</v>
      </c>
      <c r="AH1149" t="s">
        <v>2107</v>
      </c>
      <c r="AI1149">
        <v>1</v>
      </c>
      <c r="AK1149">
        <v>2</v>
      </c>
      <c r="AL1149" s="95">
        <v>44</v>
      </c>
      <c r="AM1149" s="97">
        <v>5</v>
      </c>
      <c r="AN1149" s="97">
        <v>10</v>
      </c>
      <c r="AO1149" s="100">
        <v>42400</v>
      </c>
      <c r="AP1149" s="100">
        <f t="shared" si="358"/>
        <v>44005</v>
      </c>
      <c r="AQ1149" t="s">
        <v>298</v>
      </c>
      <c r="AR1149">
        <f t="shared" si="365"/>
        <v>4442400</v>
      </c>
      <c r="AS1149" s="1">
        <v>53</v>
      </c>
      <c r="AT1149" s="1">
        <v>1</v>
      </c>
      <c r="AU1149" s="1"/>
      <c r="AX1149" s="124"/>
    </row>
    <row r="1150" spans="1:50" ht="13" hidden="1" customHeight="1" outlineLevel="1">
      <c r="A1150" t="s">
        <v>829</v>
      </c>
      <c r="B1150" s="9" t="s">
        <v>32</v>
      </c>
      <c r="C1150" s="1">
        <f t="shared" si="359"/>
        <v>5288</v>
      </c>
      <c r="D1150" s="7">
        <f>IF(N1150&gt;0, RANK(N1150,(N1150:P1150,Q1150:AE1150)),0)</f>
        <v>1</v>
      </c>
      <c r="E1150" s="7">
        <f>IF(O1150&gt;0,RANK(O1150,(N1150:P1150,Q1150:AE1150)),0)</f>
        <v>2</v>
      </c>
      <c r="F1150" s="7">
        <f t="shared" si="360"/>
        <v>0</v>
      </c>
      <c r="G1150" s="1">
        <f t="shared" si="356"/>
        <v>2332</v>
      </c>
      <c r="H1150" s="2">
        <f t="shared" si="357"/>
        <v>0.44099848714069589</v>
      </c>
      <c r="I1150" s="8"/>
      <c r="J1150" s="2">
        <f t="shared" si="361"/>
        <v>0.71974281391830564</v>
      </c>
      <c r="K1150" s="2">
        <f t="shared" si="362"/>
        <v>0.27874432677760969</v>
      </c>
      <c r="L1150" s="2">
        <f t="shared" si="363"/>
        <v>0</v>
      </c>
      <c r="M1150" s="2">
        <f t="shared" si="364"/>
        <v>1.5128593040846794E-3</v>
      </c>
      <c r="N1150" s="55">
        <v>3806</v>
      </c>
      <c r="O1150" s="55">
        <v>1474</v>
      </c>
      <c r="X1150">
        <v>8</v>
      </c>
      <c r="Y1150" s="55"/>
      <c r="Z1150" s="55"/>
      <c r="AA1150" s="55"/>
      <c r="AB1150" s="55"/>
      <c r="AG1150" t="str">
        <f t="shared" si="355"/>
        <v>Middletown</v>
      </c>
      <c r="AH1150" t="s">
        <v>2107</v>
      </c>
      <c r="AI1150">
        <v>1</v>
      </c>
      <c r="AK1150">
        <v>2</v>
      </c>
      <c r="AL1150" s="95">
        <v>44</v>
      </c>
      <c r="AM1150" s="97">
        <v>5</v>
      </c>
      <c r="AN1150" s="97">
        <v>15</v>
      </c>
      <c r="AO1150" s="100">
        <v>45460</v>
      </c>
      <c r="AP1150" s="100">
        <f t="shared" si="358"/>
        <v>44005</v>
      </c>
      <c r="AQ1150" t="s">
        <v>298</v>
      </c>
      <c r="AR1150">
        <f t="shared" si="365"/>
        <v>4445460</v>
      </c>
      <c r="AS1150" s="1">
        <v>168</v>
      </c>
      <c r="AT1150" s="1">
        <v>1</v>
      </c>
      <c r="AU1150" s="1"/>
      <c r="AX1150" s="124"/>
    </row>
    <row r="1151" spans="1:50" ht="13" hidden="1" customHeight="1" outlineLevel="1">
      <c r="A1151" t="s">
        <v>48</v>
      </c>
      <c r="B1151" s="9" t="s">
        <v>32</v>
      </c>
      <c r="C1151" s="1">
        <f t="shared" si="359"/>
        <v>5988</v>
      </c>
      <c r="D1151" s="7">
        <f>IF(N1151&gt;0, RANK(N1151,(N1151:P1151,Q1151:AE1151)),0)</f>
        <v>1</v>
      </c>
      <c r="E1151" s="7">
        <f>IF(O1151&gt;0,RANK(O1151,(N1151:P1151,Q1151:AE1151)),0)</f>
        <v>2</v>
      </c>
      <c r="F1151" s="7">
        <f t="shared" si="360"/>
        <v>0</v>
      </c>
      <c r="G1151" s="1">
        <f t="shared" si="356"/>
        <v>2106</v>
      </c>
      <c r="H1151" s="2">
        <f t="shared" si="357"/>
        <v>0.35170340681362727</v>
      </c>
      <c r="I1151" s="8"/>
      <c r="J1151" s="2">
        <f t="shared" si="361"/>
        <v>0.67484969939879758</v>
      </c>
      <c r="K1151" s="2">
        <f t="shared" si="362"/>
        <v>0.32314629258517036</v>
      </c>
      <c r="L1151" s="2">
        <f t="shared" si="363"/>
        <v>0</v>
      </c>
      <c r="M1151" s="2">
        <f t="shared" si="364"/>
        <v>2.0040080160320661E-3</v>
      </c>
      <c r="N1151" s="55">
        <v>4041</v>
      </c>
      <c r="O1151" s="55">
        <v>1935</v>
      </c>
      <c r="X1151">
        <v>12</v>
      </c>
      <c r="Y1151" s="55"/>
      <c r="Z1151" s="55"/>
      <c r="AA1151" s="55"/>
      <c r="AB1151" s="55"/>
      <c r="AG1151" t="str">
        <f t="shared" si="355"/>
        <v>Narragansett</v>
      </c>
      <c r="AH1151" t="s">
        <v>1864</v>
      </c>
      <c r="AI1151">
        <v>2</v>
      </c>
      <c r="AK1151">
        <v>2</v>
      </c>
      <c r="AL1151" s="95">
        <v>44</v>
      </c>
      <c r="AM1151" s="97">
        <v>9</v>
      </c>
      <c r="AN1151" s="97">
        <v>20</v>
      </c>
      <c r="AO1151" s="100">
        <v>48340</v>
      </c>
      <c r="AP1151" s="100">
        <f t="shared" si="358"/>
        <v>44009</v>
      </c>
      <c r="AQ1151" t="s">
        <v>298</v>
      </c>
      <c r="AR1151">
        <f t="shared" si="365"/>
        <v>4448340</v>
      </c>
      <c r="AS1151" s="1">
        <v>195</v>
      </c>
      <c r="AT1151" s="1">
        <v>0</v>
      </c>
      <c r="AU1151" s="1"/>
      <c r="AX1151" s="124"/>
    </row>
    <row r="1152" spans="1:50" ht="13" hidden="1" customHeight="1" outlineLevel="1">
      <c r="A1152" t="s">
        <v>2047</v>
      </c>
      <c r="B1152" s="9" t="s">
        <v>32</v>
      </c>
      <c r="C1152" s="1">
        <f t="shared" si="359"/>
        <v>717</v>
      </c>
      <c r="D1152" s="7">
        <f>IF(N1152&gt;0, RANK(N1152,(N1152:P1152,Q1152:AE1152)),0)</f>
        <v>1</v>
      </c>
      <c r="E1152" s="7">
        <f>IF(O1152&gt;0,RANK(O1152,(N1152:P1152,Q1152:AE1152)),0)</f>
        <v>2</v>
      </c>
      <c r="F1152" s="7">
        <f t="shared" si="360"/>
        <v>0</v>
      </c>
      <c r="G1152" s="1">
        <f t="shared" si="356"/>
        <v>440</v>
      </c>
      <c r="H1152" s="2">
        <f t="shared" si="357"/>
        <v>0.61366806136680618</v>
      </c>
      <c r="I1152" s="8"/>
      <c r="J1152" s="2">
        <f t="shared" si="361"/>
        <v>0.80613668061366806</v>
      </c>
      <c r="K1152" s="2">
        <f t="shared" si="362"/>
        <v>0.19246861924686193</v>
      </c>
      <c r="L1152" s="2">
        <f t="shared" si="363"/>
        <v>0</v>
      </c>
      <c r="M1152" s="2">
        <f t="shared" si="364"/>
        <v>1.3947001394700176E-3</v>
      </c>
      <c r="N1152" s="55">
        <v>578</v>
      </c>
      <c r="O1152" s="55">
        <v>138</v>
      </c>
      <c r="X1152">
        <v>1</v>
      </c>
      <c r="Y1152" s="55"/>
      <c r="Z1152" s="55"/>
      <c r="AA1152" s="55"/>
      <c r="AB1152" s="55"/>
      <c r="AG1152" t="str">
        <f t="shared" si="355"/>
        <v>New Shoreham</v>
      </c>
      <c r="AH1152" t="s">
        <v>1864</v>
      </c>
      <c r="AI1152">
        <v>2</v>
      </c>
      <c r="AK1152">
        <v>2</v>
      </c>
      <c r="AL1152" s="95">
        <v>44</v>
      </c>
      <c r="AM1152" s="97">
        <v>9</v>
      </c>
      <c r="AN1152" s="97">
        <v>22</v>
      </c>
      <c r="AO1152" s="100">
        <v>50500</v>
      </c>
      <c r="AP1152" s="100">
        <f t="shared" si="358"/>
        <v>44009</v>
      </c>
      <c r="AQ1152" t="s">
        <v>298</v>
      </c>
      <c r="AR1152">
        <f t="shared" si="365"/>
        <v>4450500</v>
      </c>
      <c r="AS1152" s="1">
        <v>26</v>
      </c>
      <c r="AT1152" s="1">
        <v>1</v>
      </c>
      <c r="AU1152" s="1"/>
      <c r="AX1152" s="124"/>
    </row>
    <row r="1153" spans="1:50" ht="13" hidden="1" customHeight="1" outlineLevel="1">
      <c r="A1153" t="s">
        <v>2107</v>
      </c>
      <c r="B1153" s="9" t="s">
        <v>32</v>
      </c>
      <c r="C1153" s="1">
        <f t="shared" si="359"/>
        <v>7402</v>
      </c>
      <c r="D1153" s="7">
        <f>IF(N1153&gt;0, RANK(N1153,(N1153:P1153,Q1153:AE1153)),0)</f>
        <v>1</v>
      </c>
      <c r="E1153" s="7">
        <f>IF(O1153&gt;0,RANK(O1153,(N1153:P1153,Q1153:AE1153)),0)</f>
        <v>2</v>
      </c>
      <c r="F1153" s="7">
        <f t="shared" si="360"/>
        <v>0</v>
      </c>
      <c r="G1153" s="1">
        <f t="shared" si="356"/>
        <v>4040</v>
      </c>
      <c r="H1153" s="2">
        <f t="shared" si="357"/>
        <v>0.54579843285598484</v>
      </c>
      <c r="I1153" s="8"/>
      <c r="J1153" s="2">
        <f t="shared" si="361"/>
        <v>0.77222372331802214</v>
      </c>
      <c r="K1153" s="2">
        <f t="shared" si="362"/>
        <v>0.2264252904620373</v>
      </c>
      <c r="L1153" s="2">
        <f t="shared" si="363"/>
        <v>0</v>
      </c>
      <c r="M1153" s="2">
        <f t="shared" si="364"/>
        <v>1.3509862199405642E-3</v>
      </c>
      <c r="N1153" s="55">
        <v>5716</v>
      </c>
      <c r="O1153" s="55">
        <v>1676</v>
      </c>
      <c r="X1153">
        <v>10</v>
      </c>
      <c r="Y1153" s="55"/>
      <c r="Z1153" s="55"/>
      <c r="AA1153" s="55"/>
      <c r="AB1153" s="55"/>
      <c r="AG1153" t="str">
        <f t="shared" si="355"/>
        <v>Newport</v>
      </c>
      <c r="AH1153" t="s">
        <v>2107</v>
      </c>
      <c r="AI1153">
        <v>1</v>
      </c>
      <c r="AK1153">
        <v>2</v>
      </c>
      <c r="AL1153" s="95">
        <v>44</v>
      </c>
      <c r="AM1153" s="97">
        <v>5</v>
      </c>
      <c r="AN1153" s="97">
        <v>20</v>
      </c>
      <c r="AO1153" s="100">
        <v>49960</v>
      </c>
      <c r="AP1153" s="100">
        <f t="shared" si="358"/>
        <v>44005</v>
      </c>
      <c r="AQ1153" t="s">
        <v>1943</v>
      </c>
      <c r="AR1153">
        <f t="shared" si="365"/>
        <v>4449960</v>
      </c>
      <c r="AS1153" s="1">
        <v>347</v>
      </c>
      <c r="AT1153" s="1">
        <v>1</v>
      </c>
      <c r="AU1153" s="1"/>
      <c r="AX1153" s="124"/>
    </row>
    <row r="1154" spans="1:50" ht="13" hidden="1" customHeight="1" outlineLevel="1">
      <c r="A1154" t="s">
        <v>1935</v>
      </c>
      <c r="B1154" s="9" t="s">
        <v>32</v>
      </c>
      <c r="C1154" s="1">
        <f t="shared" si="359"/>
        <v>10907</v>
      </c>
      <c r="D1154" s="7">
        <f>IF(N1154&gt;0, RANK(N1154,(N1154:P1154,Q1154:AE1154)),0)</f>
        <v>1</v>
      </c>
      <c r="E1154" s="7">
        <f>IF(O1154&gt;0,RANK(O1154,(N1154:P1154,Q1154:AE1154)),0)</f>
        <v>2</v>
      </c>
      <c r="F1154" s="7">
        <f t="shared" si="360"/>
        <v>0</v>
      </c>
      <c r="G1154" s="1">
        <f t="shared" si="356"/>
        <v>2796</v>
      </c>
      <c r="H1154" s="2">
        <f t="shared" si="357"/>
        <v>0.25634913358393691</v>
      </c>
      <c r="I1154" s="8"/>
      <c r="J1154" s="2">
        <f t="shared" si="361"/>
        <v>0.62739525075639502</v>
      </c>
      <c r="K1154" s="2">
        <f t="shared" si="362"/>
        <v>0.37104611717245806</v>
      </c>
      <c r="L1154" s="2">
        <f t="shared" si="363"/>
        <v>0</v>
      </c>
      <c r="M1154" s="2">
        <f t="shared" si="364"/>
        <v>1.5586320711469259E-3</v>
      </c>
      <c r="N1154" s="55">
        <v>6843</v>
      </c>
      <c r="O1154" s="55">
        <v>4047</v>
      </c>
      <c r="X1154">
        <v>17</v>
      </c>
      <c r="Y1154" s="55"/>
      <c r="Z1154" s="55"/>
      <c r="AA1154" s="55"/>
      <c r="AB1154" s="55"/>
      <c r="AG1154" t="str">
        <f t="shared" si="355"/>
        <v>North Kingstown</v>
      </c>
      <c r="AH1154" t="s">
        <v>1864</v>
      </c>
      <c r="AI1154">
        <v>2</v>
      </c>
      <c r="AK1154">
        <v>2</v>
      </c>
      <c r="AL1154" s="95">
        <v>44</v>
      </c>
      <c r="AM1154" s="97">
        <v>9</v>
      </c>
      <c r="AN1154" s="97">
        <v>25</v>
      </c>
      <c r="AO1154" s="100">
        <v>51580</v>
      </c>
      <c r="AP1154" s="100">
        <f t="shared" si="358"/>
        <v>44009</v>
      </c>
      <c r="AQ1154" t="s">
        <v>298</v>
      </c>
      <c r="AR1154">
        <f t="shared" si="365"/>
        <v>4451580</v>
      </c>
      <c r="AS1154" s="1">
        <v>293</v>
      </c>
      <c r="AT1154" s="1">
        <v>1</v>
      </c>
      <c r="AU1154" s="1"/>
      <c r="AX1154" s="124"/>
    </row>
    <row r="1155" spans="1:50" ht="13" hidden="1" customHeight="1" outlineLevel="1">
      <c r="A1155" t="s">
        <v>1927</v>
      </c>
      <c r="B1155" s="9" t="s">
        <v>32</v>
      </c>
      <c r="C1155" s="1">
        <f t="shared" si="359"/>
        <v>10844</v>
      </c>
      <c r="D1155" s="7">
        <f>IF(N1155&gt;0, RANK(N1155,(N1155:P1155,Q1155:AE1155)),0)</f>
        <v>1</v>
      </c>
      <c r="E1155" s="7">
        <f>IF(O1155&gt;0,RANK(O1155,(N1155:P1155,Q1155:AE1155)),0)</f>
        <v>2</v>
      </c>
      <c r="F1155" s="7">
        <f t="shared" si="360"/>
        <v>0</v>
      </c>
      <c r="G1155" s="1">
        <f t="shared" si="356"/>
        <v>4694</v>
      </c>
      <c r="H1155" s="2">
        <f t="shared" si="357"/>
        <v>0.43286610106971596</v>
      </c>
      <c r="I1155" s="8"/>
      <c r="J1155" s="2">
        <f t="shared" si="361"/>
        <v>0.71560309848764292</v>
      </c>
      <c r="K1155" s="2">
        <f t="shared" si="362"/>
        <v>0.28273699741792696</v>
      </c>
      <c r="L1155" s="2">
        <f t="shared" si="363"/>
        <v>0</v>
      </c>
      <c r="M1155" s="2">
        <f t="shared" si="364"/>
        <v>1.6599040944301202E-3</v>
      </c>
      <c r="N1155" s="55">
        <v>7760</v>
      </c>
      <c r="O1155" s="55">
        <v>3066</v>
      </c>
      <c r="X1155">
        <v>18</v>
      </c>
      <c r="Y1155" s="55"/>
      <c r="Z1155" s="55"/>
      <c r="AA1155" s="55"/>
      <c r="AB1155" s="55"/>
      <c r="AG1155" t="str">
        <f t="shared" si="355"/>
        <v>North Providence</v>
      </c>
      <c r="AH1155" t="s">
        <v>1511</v>
      </c>
      <c r="AI1155">
        <v>1</v>
      </c>
      <c r="AK1155">
        <v>2</v>
      </c>
      <c r="AL1155" s="95">
        <v>44</v>
      </c>
      <c r="AM1155" s="97">
        <v>7</v>
      </c>
      <c r="AN1155" s="97">
        <v>50</v>
      </c>
      <c r="AO1155" s="100">
        <v>51760</v>
      </c>
      <c r="AP1155" s="100">
        <f t="shared" si="358"/>
        <v>44007</v>
      </c>
      <c r="AQ1155" t="s">
        <v>298</v>
      </c>
      <c r="AR1155">
        <f t="shared" si="365"/>
        <v>4451760</v>
      </c>
      <c r="AS1155" s="1">
        <v>426</v>
      </c>
      <c r="AT1155" s="1">
        <v>1</v>
      </c>
      <c r="AU1155" s="1"/>
      <c r="AX1155" s="124"/>
    </row>
    <row r="1156" spans="1:50" ht="13" hidden="1" customHeight="1" outlineLevel="1">
      <c r="A1156" t="s">
        <v>861</v>
      </c>
      <c r="B1156" s="9" t="s">
        <v>32</v>
      </c>
      <c r="C1156" s="1">
        <f t="shared" si="359"/>
        <v>4284</v>
      </c>
      <c r="D1156" s="7">
        <f>IF(N1156&gt;0, RANK(N1156,(N1156:P1156,Q1156:AE1156)),0)</f>
        <v>1</v>
      </c>
      <c r="E1156" s="7">
        <f>IF(O1156&gt;0,RANK(O1156,(N1156:P1156,Q1156:AE1156)),0)</f>
        <v>2</v>
      </c>
      <c r="F1156" s="7">
        <f t="shared" si="360"/>
        <v>0</v>
      </c>
      <c r="G1156" s="1">
        <f t="shared" si="356"/>
        <v>1224</v>
      </c>
      <c r="H1156" s="2">
        <f t="shared" si="357"/>
        <v>0.2857142857142857</v>
      </c>
      <c r="I1156" s="8"/>
      <c r="J1156" s="2">
        <f t="shared" si="361"/>
        <v>0.64262371615312797</v>
      </c>
      <c r="K1156" s="2">
        <f t="shared" si="362"/>
        <v>0.35690943043884221</v>
      </c>
      <c r="L1156" s="2">
        <f t="shared" si="363"/>
        <v>0</v>
      </c>
      <c r="M1156" s="2">
        <f t="shared" si="364"/>
        <v>4.6685340802982145E-4</v>
      </c>
      <c r="N1156" s="55">
        <v>2753</v>
      </c>
      <c r="O1156" s="55">
        <v>1529</v>
      </c>
      <c r="X1156">
        <v>2</v>
      </c>
      <c r="Y1156" s="55"/>
      <c r="Z1156" s="55"/>
      <c r="AA1156" s="55"/>
      <c r="AB1156" s="55"/>
      <c r="AG1156" t="str">
        <f t="shared" si="355"/>
        <v>North Smithfield</v>
      </c>
      <c r="AH1156" t="s">
        <v>1511</v>
      </c>
      <c r="AI1156">
        <v>1</v>
      </c>
      <c r="AK1156">
        <v>2</v>
      </c>
      <c r="AL1156" s="95">
        <v>44</v>
      </c>
      <c r="AM1156" s="97">
        <v>7</v>
      </c>
      <c r="AN1156" s="97">
        <v>55</v>
      </c>
      <c r="AO1156" s="100">
        <v>52480</v>
      </c>
      <c r="AP1156" s="100">
        <f t="shared" si="358"/>
        <v>44007</v>
      </c>
      <c r="AQ1156" t="s">
        <v>298</v>
      </c>
      <c r="AR1156">
        <f t="shared" si="365"/>
        <v>4452480</v>
      </c>
      <c r="AS1156" s="1">
        <v>170</v>
      </c>
      <c r="AT1156" s="1">
        <v>0</v>
      </c>
      <c r="AU1156" s="1"/>
      <c r="AX1156" s="124"/>
    </row>
    <row r="1157" spans="1:50" ht="13" hidden="1" customHeight="1" outlineLevel="1">
      <c r="A1157" t="s">
        <v>2362</v>
      </c>
      <c r="B1157" s="9" t="s">
        <v>32</v>
      </c>
      <c r="C1157" s="1">
        <f t="shared" si="359"/>
        <v>13466</v>
      </c>
      <c r="D1157" s="7">
        <f>IF(N1157&gt;0, RANK(N1157,(N1157:P1157,Q1157:AE1157)),0)</f>
        <v>1</v>
      </c>
      <c r="E1157" s="7">
        <f>IF(O1157&gt;0,RANK(O1157,(N1157:P1157,Q1157:AE1157)),0)</f>
        <v>2</v>
      </c>
      <c r="F1157" s="7">
        <f t="shared" si="360"/>
        <v>0</v>
      </c>
      <c r="G1157" s="1">
        <f t="shared" si="356"/>
        <v>8018</v>
      </c>
      <c r="H1157" s="2">
        <f t="shared" si="357"/>
        <v>0.5954255161146591</v>
      </c>
      <c r="I1157" s="8"/>
      <c r="J1157" s="2">
        <f t="shared" si="361"/>
        <v>0.79667310262884306</v>
      </c>
      <c r="K1157" s="2">
        <f t="shared" si="362"/>
        <v>0.20124758651418387</v>
      </c>
      <c r="L1157" s="2">
        <f t="shared" si="363"/>
        <v>0</v>
      </c>
      <c r="M1157" s="2">
        <f t="shared" si="364"/>
        <v>2.0793108569730767E-3</v>
      </c>
      <c r="N1157" s="55">
        <v>10728</v>
      </c>
      <c r="O1157" s="55">
        <v>2710</v>
      </c>
      <c r="X1157">
        <v>28</v>
      </c>
      <c r="Y1157" s="55"/>
      <c r="Z1157" s="55"/>
      <c r="AA1157" s="55"/>
      <c r="AB1157" s="55"/>
      <c r="AG1157" t="str">
        <f t="shared" si="355"/>
        <v>Pawtucket</v>
      </c>
      <c r="AH1157" t="s">
        <v>1511</v>
      </c>
      <c r="AI1157">
        <v>1</v>
      </c>
      <c r="AK1157">
        <v>2</v>
      </c>
      <c r="AL1157" s="95">
        <v>44</v>
      </c>
      <c r="AM1157" s="97">
        <v>7</v>
      </c>
      <c r="AN1157" s="97">
        <v>60</v>
      </c>
      <c r="AO1157" s="100">
        <v>54640</v>
      </c>
      <c r="AP1157" s="100">
        <f t="shared" si="358"/>
        <v>44007</v>
      </c>
      <c r="AQ1157" t="s">
        <v>1943</v>
      </c>
      <c r="AR1157">
        <f t="shared" si="365"/>
        <v>4454640</v>
      </c>
      <c r="AS1157" s="1">
        <v>563</v>
      </c>
      <c r="AT1157" s="1">
        <v>6</v>
      </c>
      <c r="AU1157" s="1"/>
      <c r="AX1157" s="124"/>
    </row>
    <row r="1158" spans="1:50" ht="13" hidden="1" customHeight="1" outlineLevel="1">
      <c r="A1158" t="s">
        <v>1622</v>
      </c>
      <c r="B1158" s="9" t="s">
        <v>32</v>
      </c>
      <c r="C1158" s="1">
        <f t="shared" si="359"/>
        <v>6780</v>
      </c>
      <c r="D1158" s="7">
        <f>IF(N1158&gt;0, RANK(N1158,(N1158:P1158,Q1158:AE1158)),0)</f>
        <v>1</v>
      </c>
      <c r="E1158" s="7">
        <f>IF(O1158&gt;0,RANK(O1158,(N1158:P1158,Q1158:AE1158)),0)</f>
        <v>2</v>
      </c>
      <c r="F1158" s="7">
        <f t="shared" si="360"/>
        <v>0</v>
      </c>
      <c r="G1158" s="1">
        <f t="shared" si="356"/>
        <v>2262</v>
      </c>
      <c r="H1158" s="2">
        <f t="shared" si="357"/>
        <v>0.33362831858407077</v>
      </c>
      <c r="I1158" s="8"/>
      <c r="J1158" s="2">
        <f t="shared" si="361"/>
        <v>0.66622418879056045</v>
      </c>
      <c r="K1158" s="2">
        <f t="shared" si="362"/>
        <v>0.33259587020648967</v>
      </c>
      <c r="L1158" s="2">
        <f t="shared" si="363"/>
        <v>0</v>
      </c>
      <c r="M1158" s="2">
        <f t="shared" si="364"/>
        <v>1.1799410029498802E-3</v>
      </c>
      <c r="N1158" s="55">
        <v>4517</v>
      </c>
      <c r="O1158" s="55">
        <v>2255</v>
      </c>
      <c r="X1158">
        <v>8</v>
      </c>
      <c r="Y1158" s="55"/>
      <c r="Z1158" s="55"/>
      <c r="AA1158" s="55"/>
      <c r="AB1158" s="55"/>
      <c r="AG1158" t="str">
        <f t="shared" si="355"/>
        <v>Portsmouth</v>
      </c>
      <c r="AH1158" t="s">
        <v>2107</v>
      </c>
      <c r="AI1158">
        <v>1</v>
      </c>
      <c r="AK1158">
        <v>2</v>
      </c>
      <c r="AL1158" s="95">
        <v>44</v>
      </c>
      <c r="AM1158" s="97">
        <v>5</v>
      </c>
      <c r="AN1158" s="97">
        <v>30</v>
      </c>
      <c r="AO1158" s="100">
        <v>57880</v>
      </c>
      <c r="AP1158" s="100">
        <f t="shared" si="358"/>
        <v>44005</v>
      </c>
      <c r="AQ1158" t="s">
        <v>298</v>
      </c>
      <c r="AR1158">
        <f t="shared" si="365"/>
        <v>4457880</v>
      </c>
      <c r="AS1158" s="1">
        <v>191</v>
      </c>
      <c r="AT1158" s="1">
        <v>1</v>
      </c>
      <c r="AU1158" s="1"/>
      <c r="AX1158" s="124"/>
    </row>
    <row r="1159" spans="1:50" ht="13" hidden="1" customHeight="1" outlineLevel="1">
      <c r="A1159" t="s">
        <v>1511</v>
      </c>
      <c r="B1159" s="9" t="s">
        <v>32</v>
      </c>
      <c r="C1159" s="1">
        <f t="shared" si="359"/>
        <v>36558</v>
      </c>
      <c r="D1159" s="7">
        <f>IF(N1159&gt;0, RANK(N1159,(N1159:P1159,Q1159:AE1159)),0)</f>
        <v>1</v>
      </c>
      <c r="E1159" s="7">
        <f>IF(O1159&gt;0,RANK(O1159,(N1159:P1159,Q1159:AE1159)),0)</f>
        <v>2</v>
      </c>
      <c r="F1159" s="7">
        <f t="shared" si="360"/>
        <v>0</v>
      </c>
      <c r="G1159" s="1">
        <f t="shared" si="356"/>
        <v>26745</v>
      </c>
      <c r="H1159" s="2">
        <f t="shared" si="357"/>
        <v>0.73157721976038081</v>
      </c>
      <c r="I1159" s="8"/>
      <c r="J1159" s="2">
        <f t="shared" si="361"/>
        <v>0.86418841293287374</v>
      </c>
      <c r="K1159" s="2">
        <f t="shared" si="362"/>
        <v>0.13261119317249304</v>
      </c>
      <c r="L1159" s="2">
        <f t="shared" si="363"/>
        <v>0</v>
      </c>
      <c r="M1159" s="2">
        <f t="shared" si="364"/>
        <v>3.2003938946332244E-3</v>
      </c>
      <c r="N1159" s="55">
        <v>31593</v>
      </c>
      <c r="O1159" s="55">
        <v>4848</v>
      </c>
      <c r="X1159">
        <v>117</v>
      </c>
      <c r="Y1159" s="55"/>
      <c r="Z1159" s="55"/>
      <c r="AA1159" s="55"/>
      <c r="AB1159" s="55"/>
      <c r="AG1159" t="str">
        <f t="shared" si="355"/>
        <v>Providence</v>
      </c>
      <c r="AH1159" t="s">
        <v>1511</v>
      </c>
      <c r="AI1159" s="63"/>
      <c r="AK1159">
        <v>2</v>
      </c>
      <c r="AL1159" s="95">
        <v>44</v>
      </c>
      <c r="AM1159" s="97">
        <v>7</v>
      </c>
      <c r="AN1159" s="97">
        <v>65</v>
      </c>
      <c r="AO1159" s="100">
        <v>59000</v>
      </c>
      <c r="AP1159" s="100">
        <f t="shared" si="358"/>
        <v>44007</v>
      </c>
      <c r="AQ1159" t="s">
        <v>1943</v>
      </c>
      <c r="AR1159">
        <f t="shared" si="365"/>
        <v>4459000</v>
      </c>
      <c r="AS1159" s="1">
        <v>2479</v>
      </c>
      <c r="AT1159" s="1">
        <v>13</v>
      </c>
      <c r="AU1159" s="1"/>
      <c r="AX1159" s="124"/>
    </row>
    <row r="1160" spans="1:50" ht="13" hidden="1" customHeight="1" outlineLevel="1">
      <c r="A1160" t="s">
        <v>1034</v>
      </c>
      <c r="B1160" s="9" t="s">
        <v>32</v>
      </c>
      <c r="C1160" s="1">
        <f t="shared" si="359"/>
        <v>2840</v>
      </c>
      <c r="D1160" s="7">
        <f>IF(N1160&gt;0, RANK(N1160,(N1160:P1160,Q1160:AE1160)),0)</f>
        <v>1</v>
      </c>
      <c r="E1160" s="7">
        <f>IF(O1160&gt;0,RANK(O1160,(N1160:P1160,Q1160:AE1160)),0)</f>
        <v>2</v>
      </c>
      <c r="F1160" s="7">
        <f t="shared" si="360"/>
        <v>0</v>
      </c>
      <c r="G1160" s="1">
        <f t="shared" si="356"/>
        <v>577</v>
      </c>
      <c r="H1160" s="2">
        <f t="shared" si="357"/>
        <v>0.20316901408450705</v>
      </c>
      <c r="I1160" s="8"/>
      <c r="J1160" s="2">
        <f t="shared" si="361"/>
        <v>0.6</v>
      </c>
      <c r="K1160" s="2">
        <f t="shared" si="362"/>
        <v>0.39683098591549298</v>
      </c>
      <c r="L1160" s="2">
        <f t="shared" si="363"/>
        <v>0</v>
      </c>
      <c r="M1160" s="2">
        <f t="shared" si="364"/>
        <v>3.169014084507038E-3</v>
      </c>
      <c r="N1160" s="55">
        <v>1704</v>
      </c>
      <c r="O1160" s="55">
        <v>1127</v>
      </c>
      <c r="X1160">
        <v>9</v>
      </c>
      <c r="Y1160" s="55"/>
      <c r="Z1160" s="55"/>
      <c r="AA1160" s="55"/>
      <c r="AB1160" s="55"/>
      <c r="AG1160" t="str">
        <f t="shared" si="355"/>
        <v>Richmond</v>
      </c>
      <c r="AH1160" t="s">
        <v>1864</v>
      </c>
      <c r="AI1160">
        <v>2</v>
      </c>
      <c r="AK1160">
        <v>2</v>
      </c>
      <c r="AL1160" s="95">
        <v>44</v>
      </c>
      <c r="AM1160" s="97">
        <v>9</v>
      </c>
      <c r="AN1160" s="97">
        <v>30</v>
      </c>
      <c r="AO1160" s="100">
        <v>61160</v>
      </c>
      <c r="AP1160" s="100">
        <f t="shared" si="358"/>
        <v>44009</v>
      </c>
      <c r="AQ1160" t="s">
        <v>298</v>
      </c>
      <c r="AR1160">
        <f t="shared" si="365"/>
        <v>4461160</v>
      </c>
      <c r="AS1160" s="1">
        <v>71</v>
      </c>
      <c r="AT1160" s="1">
        <v>0</v>
      </c>
      <c r="AU1160" s="1"/>
      <c r="AX1160" s="124"/>
    </row>
    <row r="1161" spans="1:50" ht="13" hidden="1" customHeight="1" outlineLevel="1">
      <c r="A1161" t="s">
        <v>502</v>
      </c>
      <c r="B1161" s="9" t="s">
        <v>32</v>
      </c>
      <c r="C1161" s="1">
        <f t="shared" si="359"/>
        <v>4454</v>
      </c>
      <c r="D1161" s="7">
        <f>IF(N1161&gt;0, RANK(N1161,(N1161:P1161,Q1161:AE1161)),0)</f>
        <v>1</v>
      </c>
      <c r="E1161" s="7">
        <f>IF(O1161&gt;0,RANK(O1161,(N1161:P1161,Q1161:AE1161)),0)</f>
        <v>2</v>
      </c>
      <c r="F1161" s="7">
        <f t="shared" si="360"/>
        <v>0</v>
      </c>
      <c r="G1161" s="1">
        <f t="shared" si="356"/>
        <v>643</v>
      </c>
      <c r="H1161" s="2">
        <f t="shared" si="357"/>
        <v>0.1443646160754378</v>
      </c>
      <c r="I1161" s="8"/>
      <c r="J1161" s="2">
        <f t="shared" si="361"/>
        <v>0.57117198024247862</v>
      </c>
      <c r="K1161" s="2">
        <f t="shared" si="362"/>
        <v>0.42680736416704085</v>
      </c>
      <c r="L1161" s="2">
        <f t="shared" si="363"/>
        <v>0</v>
      </c>
      <c r="M1161" s="2">
        <f t="shared" si="364"/>
        <v>2.0206555904805357E-3</v>
      </c>
      <c r="N1161" s="55">
        <v>2544</v>
      </c>
      <c r="O1161" s="55">
        <v>1901</v>
      </c>
      <c r="X1161">
        <v>9</v>
      </c>
      <c r="Y1161" s="55"/>
      <c r="Z1161" s="55"/>
      <c r="AA1161" s="55"/>
      <c r="AB1161" s="55"/>
      <c r="AG1161" t="str">
        <f t="shared" si="355"/>
        <v>Scituate</v>
      </c>
      <c r="AH1161" t="s">
        <v>1511</v>
      </c>
      <c r="AI1161">
        <v>2</v>
      </c>
      <c r="AK1161">
        <v>2</v>
      </c>
      <c r="AL1161" s="95">
        <v>44</v>
      </c>
      <c r="AM1161" s="97">
        <v>7</v>
      </c>
      <c r="AN1161" s="97">
        <v>70</v>
      </c>
      <c r="AO1161" s="100">
        <v>64220</v>
      </c>
      <c r="AP1161" s="100">
        <f t="shared" si="358"/>
        <v>44007</v>
      </c>
      <c r="AQ1161" t="s">
        <v>298</v>
      </c>
      <c r="AR1161">
        <f t="shared" si="365"/>
        <v>4464220</v>
      </c>
      <c r="AS1161" s="1">
        <v>185</v>
      </c>
      <c r="AT1161" s="1">
        <v>0</v>
      </c>
      <c r="AU1161" s="1"/>
      <c r="AX1161" s="124"/>
    </row>
    <row r="1162" spans="1:50" ht="13" hidden="1" customHeight="1" outlineLevel="1">
      <c r="A1162" t="s">
        <v>1025</v>
      </c>
      <c r="B1162" s="9" t="s">
        <v>32</v>
      </c>
      <c r="C1162" s="1">
        <f t="shared" si="359"/>
        <v>7546</v>
      </c>
      <c r="D1162" s="7">
        <f>IF(N1162&gt;0, RANK(N1162,(N1162:P1162,Q1162:AE1162)),0)</f>
        <v>1</v>
      </c>
      <c r="E1162" s="7">
        <f>IF(O1162&gt;0,RANK(O1162,(N1162:P1162,Q1162:AE1162)),0)</f>
        <v>2</v>
      </c>
      <c r="F1162" s="7">
        <f t="shared" si="360"/>
        <v>0</v>
      </c>
      <c r="G1162" s="1">
        <f t="shared" si="356"/>
        <v>2223</v>
      </c>
      <c r="H1162" s="2">
        <f t="shared" si="357"/>
        <v>0.29459316194010071</v>
      </c>
      <c r="I1162" s="8"/>
      <c r="J1162" s="2">
        <f t="shared" si="361"/>
        <v>0.64709780015902463</v>
      </c>
      <c r="K1162" s="2">
        <f t="shared" si="362"/>
        <v>0.35250463821892392</v>
      </c>
      <c r="L1162" s="2">
        <f t="shared" si="363"/>
        <v>0</v>
      </c>
      <c r="M1162" s="2">
        <f t="shared" si="364"/>
        <v>3.9756162205145662E-4</v>
      </c>
      <c r="N1162" s="55">
        <v>4883</v>
      </c>
      <c r="O1162" s="55">
        <v>2660</v>
      </c>
      <c r="X1162">
        <v>3</v>
      </c>
      <c r="Y1162" s="55"/>
      <c r="Z1162" s="55"/>
      <c r="AA1162" s="55"/>
      <c r="AB1162" s="55"/>
      <c r="AG1162" t="str">
        <f t="shared" si="355"/>
        <v>Smithfield</v>
      </c>
      <c r="AH1162" t="s">
        <v>1511</v>
      </c>
      <c r="AI1162">
        <v>1</v>
      </c>
      <c r="AK1162">
        <v>2</v>
      </c>
      <c r="AL1162" s="95">
        <v>44</v>
      </c>
      <c r="AM1162" s="97">
        <v>7</v>
      </c>
      <c r="AN1162" s="97">
        <v>75</v>
      </c>
      <c r="AO1162" s="100">
        <v>66200</v>
      </c>
      <c r="AP1162" s="100">
        <f t="shared" si="358"/>
        <v>44007</v>
      </c>
      <c r="AQ1162" t="s">
        <v>298</v>
      </c>
      <c r="AR1162">
        <f t="shared" si="365"/>
        <v>4466200</v>
      </c>
      <c r="AS1162" s="1">
        <v>231</v>
      </c>
      <c r="AT1162" s="1">
        <v>1</v>
      </c>
      <c r="AU1162" s="1"/>
      <c r="AX1162" s="124"/>
    </row>
    <row r="1163" spans="1:50" ht="13" hidden="1" customHeight="1" outlineLevel="1">
      <c r="A1163" t="s">
        <v>959</v>
      </c>
      <c r="B1163" s="9" t="s">
        <v>32</v>
      </c>
      <c r="C1163" s="1">
        <f t="shared" si="359"/>
        <v>10503</v>
      </c>
      <c r="D1163" s="7">
        <f>IF(N1163&gt;0, RANK(N1163,(N1163:P1163,Q1163:AE1163)),0)</f>
        <v>1</v>
      </c>
      <c r="E1163" s="7">
        <f>IF(O1163&gt;0,RANK(O1163,(N1163:P1163,Q1163:AE1163)),0)</f>
        <v>2</v>
      </c>
      <c r="F1163" s="7">
        <f t="shared" si="360"/>
        <v>0</v>
      </c>
      <c r="G1163" s="1">
        <f t="shared" si="356"/>
        <v>4417</v>
      </c>
      <c r="H1163" s="2">
        <f t="shared" si="357"/>
        <v>0.42054651052080361</v>
      </c>
      <c r="I1163" s="8"/>
      <c r="J1163" s="2">
        <f t="shared" si="361"/>
        <v>0.70970198990764544</v>
      </c>
      <c r="K1163" s="2">
        <f t="shared" si="362"/>
        <v>0.28915547938684183</v>
      </c>
      <c r="L1163" s="2">
        <f t="shared" si="363"/>
        <v>0</v>
      </c>
      <c r="M1163" s="2">
        <f t="shared" si="364"/>
        <v>1.1425307055127343E-3</v>
      </c>
      <c r="N1163" s="55">
        <v>7454</v>
      </c>
      <c r="O1163" s="55">
        <v>3037</v>
      </c>
      <c r="X1163">
        <v>12</v>
      </c>
      <c r="Y1163" s="55"/>
      <c r="Z1163" s="55"/>
      <c r="AA1163" s="55"/>
      <c r="AB1163" s="55"/>
      <c r="AG1163" t="str">
        <f t="shared" si="355"/>
        <v>South Kingstown</v>
      </c>
      <c r="AH1163" t="s">
        <v>1864</v>
      </c>
      <c r="AI1163">
        <v>2</v>
      </c>
      <c r="AK1163">
        <v>2</v>
      </c>
      <c r="AL1163" s="95">
        <v>44</v>
      </c>
      <c r="AM1163" s="97">
        <v>9</v>
      </c>
      <c r="AN1163" s="97">
        <v>35</v>
      </c>
      <c r="AO1163" s="100">
        <v>67460</v>
      </c>
      <c r="AP1163" s="100">
        <f t="shared" si="358"/>
        <v>44009</v>
      </c>
      <c r="AQ1163" t="s">
        <v>298</v>
      </c>
      <c r="AR1163">
        <f t="shared" si="365"/>
        <v>4467460</v>
      </c>
      <c r="AS1163" s="1">
        <v>385</v>
      </c>
      <c r="AT1163" s="1">
        <v>0</v>
      </c>
      <c r="AU1163" s="1"/>
      <c r="AX1163" s="124"/>
    </row>
    <row r="1164" spans="1:50" ht="13" hidden="1" customHeight="1" outlineLevel="1">
      <c r="A1164" t="s">
        <v>1233</v>
      </c>
      <c r="B1164" s="9" t="s">
        <v>32</v>
      </c>
      <c r="C1164" s="1">
        <f t="shared" si="359"/>
        <v>5133</v>
      </c>
      <c r="D1164" s="7">
        <f>IF(N1164&gt;0, RANK(N1164,(N1164:P1164,Q1164:AE1164)),0)</f>
        <v>1</v>
      </c>
      <c r="E1164" s="7">
        <f>IF(O1164&gt;0,RANK(O1164,(N1164:P1164,Q1164:AE1164)),0)</f>
        <v>2</v>
      </c>
      <c r="F1164" s="7">
        <f t="shared" si="360"/>
        <v>0</v>
      </c>
      <c r="G1164" s="1">
        <f t="shared" si="356"/>
        <v>1676</v>
      </c>
      <c r="H1164" s="2">
        <f t="shared" si="357"/>
        <v>0.32651470874732125</v>
      </c>
      <c r="I1164" s="8"/>
      <c r="J1164" s="2">
        <f t="shared" si="361"/>
        <v>0.66296512760568871</v>
      </c>
      <c r="K1164" s="2">
        <f t="shared" si="362"/>
        <v>0.33645041885836741</v>
      </c>
      <c r="L1164" s="2">
        <f t="shared" si="363"/>
        <v>0</v>
      </c>
      <c r="M1164" s="2">
        <f t="shared" si="364"/>
        <v>5.8445353594388516E-4</v>
      </c>
      <c r="N1164" s="55">
        <v>3403</v>
      </c>
      <c r="O1164" s="55">
        <v>1727</v>
      </c>
      <c r="X1164">
        <v>3</v>
      </c>
      <c r="Y1164" s="55"/>
      <c r="Z1164" s="55"/>
      <c r="AA1164" s="55"/>
      <c r="AB1164" s="55"/>
      <c r="AG1164" t="str">
        <f t="shared" si="355"/>
        <v>Tiverton</v>
      </c>
      <c r="AH1164" t="s">
        <v>2107</v>
      </c>
      <c r="AI1164">
        <v>1</v>
      </c>
      <c r="AK1164">
        <v>2</v>
      </c>
      <c r="AL1164" s="95">
        <v>44</v>
      </c>
      <c r="AM1164" s="97">
        <v>5</v>
      </c>
      <c r="AN1164" s="97">
        <v>35</v>
      </c>
      <c r="AO1164" s="100">
        <v>70880</v>
      </c>
      <c r="AP1164" s="100">
        <f t="shared" si="358"/>
        <v>44005</v>
      </c>
      <c r="AQ1164" t="s">
        <v>298</v>
      </c>
      <c r="AR1164">
        <f t="shared" si="365"/>
        <v>4470880</v>
      </c>
      <c r="AS1164" s="1">
        <v>201</v>
      </c>
      <c r="AT1164" s="1">
        <v>0</v>
      </c>
      <c r="AU1164" s="1"/>
      <c r="AX1164" s="124"/>
    </row>
    <row r="1165" spans="1:50" ht="13" hidden="1" customHeight="1" outlineLevel="1">
      <c r="A1165" t="s">
        <v>1682</v>
      </c>
      <c r="B1165" s="9" t="s">
        <v>32</v>
      </c>
      <c r="C1165" s="1">
        <f t="shared" si="359"/>
        <v>3612</v>
      </c>
      <c r="D1165" s="7">
        <f>IF(N1165&gt;0, RANK(N1165,(N1165:P1165,Q1165:AE1165)),0)</f>
        <v>1</v>
      </c>
      <c r="E1165" s="7">
        <f>IF(O1165&gt;0,RANK(O1165,(N1165:P1165,Q1165:AE1165)),0)</f>
        <v>2</v>
      </c>
      <c r="F1165" s="7">
        <f t="shared" si="360"/>
        <v>0</v>
      </c>
      <c r="G1165" s="1">
        <f t="shared" si="356"/>
        <v>1645</v>
      </c>
      <c r="H1165" s="2">
        <f t="shared" si="357"/>
        <v>0.45542635658914726</v>
      </c>
      <c r="I1165" s="8"/>
      <c r="J1165" s="2">
        <f t="shared" si="361"/>
        <v>0.72702104097452935</v>
      </c>
      <c r="K1165" s="2">
        <f t="shared" si="362"/>
        <v>0.27159468438538203</v>
      </c>
      <c r="L1165" s="2">
        <f t="shared" si="363"/>
        <v>0</v>
      </c>
      <c r="M1165" s="2">
        <f t="shared" si="364"/>
        <v>1.3842746400886119E-3</v>
      </c>
      <c r="N1165" s="55">
        <v>2626</v>
      </c>
      <c r="O1165" s="55">
        <v>981</v>
      </c>
      <c r="X1165">
        <v>5</v>
      </c>
      <c r="Y1165" s="55"/>
      <c r="Z1165" s="55"/>
      <c r="AA1165" s="55"/>
      <c r="AB1165" s="55"/>
      <c r="AG1165" t="str">
        <f t="shared" si="355"/>
        <v>Warren</v>
      </c>
      <c r="AH1165" t="s">
        <v>1983</v>
      </c>
      <c r="AI1165">
        <v>1</v>
      </c>
      <c r="AK1165">
        <v>2</v>
      </c>
      <c r="AL1165" s="95">
        <v>44</v>
      </c>
      <c r="AM1165" s="97">
        <v>1</v>
      </c>
      <c r="AN1165" s="97">
        <v>15</v>
      </c>
      <c r="AO1165" s="100">
        <v>73760</v>
      </c>
      <c r="AP1165" s="100">
        <f t="shared" si="358"/>
        <v>44001</v>
      </c>
      <c r="AQ1165" t="s">
        <v>298</v>
      </c>
      <c r="AR1165">
        <f t="shared" si="365"/>
        <v>4473760</v>
      </c>
      <c r="AS1165" s="1">
        <v>205</v>
      </c>
      <c r="AT1165" s="1">
        <v>4</v>
      </c>
      <c r="AU1165" s="1"/>
      <c r="AX1165" s="124"/>
    </row>
    <row r="1166" spans="1:50" ht="13" hidden="1" customHeight="1" outlineLevel="1">
      <c r="A1166" t="s">
        <v>810</v>
      </c>
      <c r="B1166" s="9" t="s">
        <v>32</v>
      </c>
      <c r="C1166" s="1">
        <f t="shared" si="359"/>
        <v>29695</v>
      </c>
      <c r="D1166" s="7">
        <f>IF(N1166&gt;0, RANK(N1166,(N1166:P1166,Q1166:AE1166)),0)</f>
        <v>1</v>
      </c>
      <c r="E1166" s="7">
        <f>IF(O1166&gt;0,RANK(O1166,(N1166:P1166,Q1166:AE1166)),0)</f>
        <v>2</v>
      </c>
      <c r="F1166" s="7">
        <f t="shared" si="360"/>
        <v>0</v>
      </c>
      <c r="G1166" s="1">
        <f t="shared" si="356"/>
        <v>11146</v>
      </c>
      <c r="H1166" s="2">
        <f t="shared" si="357"/>
        <v>0.37534938541842061</v>
      </c>
      <c r="I1166" s="8"/>
      <c r="J1166" s="2">
        <f t="shared" si="361"/>
        <v>0.68681596228321262</v>
      </c>
      <c r="K1166" s="2">
        <f t="shared" si="362"/>
        <v>0.31146657686479207</v>
      </c>
      <c r="L1166" s="2">
        <f t="shared" si="363"/>
        <v>0</v>
      </c>
      <c r="M1166" s="2">
        <f t="shared" si="364"/>
        <v>1.7174608519953116E-3</v>
      </c>
      <c r="N1166" s="55">
        <v>20395</v>
      </c>
      <c r="O1166" s="55">
        <v>9249</v>
      </c>
      <c r="X1166">
        <v>51</v>
      </c>
      <c r="Y1166" s="55"/>
      <c r="Z1166" s="55"/>
      <c r="AA1166" s="55"/>
      <c r="AB1166" s="55"/>
      <c r="AG1166" t="str">
        <f t="shared" si="355"/>
        <v>Warwick</v>
      </c>
      <c r="AH1166" t="s">
        <v>2184</v>
      </c>
      <c r="AI1166">
        <v>2</v>
      </c>
      <c r="AK1166">
        <v>2</v>
      </c>
      <c r="AL1166" s="95">
        <v>44</v>
      </c>
      <c r="AM1166" s="97">
        <v>3</v>
      </c>
      <c r="AN1166" s="97">
        <v>15</v>
      </c>
      <c r="AO1166" s="100">
        <v>74300</v>
      </c>
      <c r="AP1166" s="100">
        <f t="shared" si="358"/>
        <v>44003</v>
      </c>
      <c r="AQ1166" t="s">
        <v>1943</v>
      </c>
      <c r="AR1166">
        <f t="shared" si="365"/>
        <v>4474300</v>
      </c>
      <c r="AS1166" s="1">
        <v>820</v>
      </c>
      <c r="AT1166" s="1">
        <v>8</v>
      </c>
      <c r="AU1166" s="1"/>
      <c r="AX1166" s="124"/>
    </row>
    <row r="1167" spans="1:50" ht="13" hidden="1" customHeight="1" outlineLevel="1">
      <c r="A1167" t="s">
        <v>2433</v>
      </c>
      <c r="B1167" s="9" t="s">
        <v>32</v>
      </c>
      <c r="C1167" s="1">
        <f t="shared" si="359"/>
        <v>2375</v>
      </c>
      <c r="D1167" s="7">
        <f>IF(N1167&gt;0, RANK(N1167,(N1167:P1167,Q1167:AE1167)),0)</f>
        <v>1</v>
      </c>
      <c r="E1167" s="7">
        <f>IF(O1167&gt;0,RANK(O1167,(N1167:P1167,Q1167:AE1167)),0)</f>
        <v>2</v>
      </c>
      <c r="F1167" s="7">
        <f t="shared" si="360"/>
        <v>0</v>
      </c>
      <c r="G1167" s="1">
        <f t="shared" si="356"/>
        <v>210</v>
      </c>
      <c r="H1167" s="2">
        <f t="shared" si="357"/>
        <v>8.8421052631578942E-2</v>
      </c>
      <c r="I1167" s="8"/>
      <c r="J1167" s="2">
        <f t="shared" si="361"/>
        <v>0.54357894736842105</v>
      </c>
      <c r="K1167" s="2">
        <f t="shared" si="362"/>
        <v>0.45515789473684209</v>
      </c>
      <c r="L1167" s="2">
        <f t="shared" si="363"/>
        <v>0</v>
      </c>
      <c r="M1167" s="2">
        <f t="shared" si="364"/>
        <v>1.2631578947368549E-3</v>
      </c>
      <c r="N1167" s="55">
        <v>1291</v>
      </c>
      <c r="O1167" s="55">
        <v>1081</v>
      </c>
      <c r="X1167">
        <v>3</v>
      </c>
      <c r="Y1167" s="55"/>
      <c r="Z1167" s="55"/>
      <c r="AA1167" s="55"/>
      <c r="AB1167" s="55"/>
      <c r="AG1167" t="str">
        <f t="shared" si="355"/>
        <v>West Greenwich</v>
      </c>
      <c r="AH1167" t="s">
        <v>2184</v>
      </c>
      <c r="AI1167">
        <v>2</v>
      </c>
      <c r="AK1167">
        <v>2</v>
      </c>
      <c r="AL1167" s="95">
        <v>44</v>
      </c>
      <c r="AM1167" s="97">
        <v>3</v>
      </c>
      <c r="AN1167" s="97">
        <v>20</v>
      </c>
      <c r="AO1167" s="100">
        <v>77720</v>
      </c>
      <c r="AP1167" s="100">
        <f t="shared" si="358"/>
        <v>44003</v>
      </c>
      <c r="AQ1167" t="s">
        <v>298</v>
      </c>
      <c r="AR1167">
        <f t="shared" si="365"/>
        <v>4477720</v>
      </c>
      <c r="AS1167" s="1">
        <v>68</v>
      </c>
      <c r="AT1167" s="1">
        <v>1</v>
      </c>
      <c r="AU1167" s="1"/>
      <c r="AX1167" s="124"/>
    </row>
    <row r="1168" spans="1:50" ht="13" hidden="1" customHeight="1" outlineLevel="1">
      <c r="A1168" t="s">
        <v>2467</v>
      </c>
      <c r="B1168" s="9" t="s">
        <v>32</v>
      </c>
      <c r="C1168" s="1">
        <f t="shared" si="359"/>
        <v>8074</v>
      </c>
      <c r="D1168" s="7">
        <f>IF(N1168&gt;0, RANK(N1168,(N1168:P1168,Q1168:AE1168)),0)</f>
        <v>1</v>
      </c>
      <c r="E1168" s="7">
        <f>IF(O1168&gt;0,RANK(O1168,(N1168:P1168,Q1168:AE1168)),0)</f>
        <v>2</v>
      </c>
      <c r="F1168" s="7">
        <f t="shared" si="360"/>
        <v>0</v>
      </c>
      <c r="G1168" s="1">
        <f t="shared" si="356"/>
        <v>2829</v>
      </c>
      <c r="H1168" s="2">
        <f t="shared" si="357"/>
        <v>0.35038394847659154</v>
      </c>
      <c r="I1168" s="8"/>
      <c r="J1168" s="2">
        <f t="shared" si="361"/>
        <v>0.67463462967550158</v>
      </c>
      <c r="K1168" s="2">
        <f t="shared" si="362"/>
        <v>0.3242506811989101</v>
      </c>
      <c r="L1168" s="2">
        <f t="shared" si="363"/>
        <v>0</v>
      </c>
      <c r="M1168" s="2">
        <f t="shared" si="364"/>
        <v>1.1146891255883196E-3</v>
      </c>
      <c r="N1168" s="55">
        <v>5447</v>
      </c>
      <c r="O1168" s="55">
        <v>2618</v>
      </c>
      <c r="X1168">
        <v>9</v>
      </c>
      <c r="Y1168" s="55"/>
      <c r="Z1168" s="55"/>
      <c r="AA1168" s="55"/>
      <c r="AB1168" s="55"/>
      <c r="AG1168" t="str">
        <f t="shared" si="355"/>
        <v>West Warwick</v>
      </c>
      <c r="AH1168" t="s">
        <v>2184</v>
      </c>
      <c r="AI1168">
        <v>2</v>
      </c>
      <c r="AK1168">
        <v>2</v>
      </c>
      <c r="AL1168" s="95">
        <v>44</v>
      </c>
      <c r="AM1168" s="97">
        <v>3</v>
      </c>
      <c r="AN1168" s="97">
        <v>25</v>
      </c>
      <c r="AO1168" s="100">
        <v>78440</v>
      </c>
      <c r="AP1168" s="100">
        <f t="shared" si="358"/>
        <v>44003</v>
      </c>
      <c r="AQ1168" t="s">
        <v>298</v>
      </c>
      <c r="AR1168">
        <f t="shared" si="365"/>
        <v>4478440</v>
      </c>
      <c r="AS1168" s="1">
        <v>232</v>
      </c>
      <c r="AT1168" s="1">
        <v>3</v>
      </c>
      <c r="AU1168" s="1"/>
      <c r="AX1168" s="124"/>
    </row>
    <row r="1169" spans="1:50" ht="13" hidden="1" customHeight="1" outlineLevel="1">
      <c r="A1169" t="s">
        <v>2175</v>
      </c>
      <c r="B1169" s="9" t="s">
        <v>32</v>
      </c>
      <c r="C1169" s="1">
        <f t="shared" si="359"/>
        <v>7334</v>
      </c>
      <c r="D1169" s="7">
        <f>IF(N1169&gt;0, RANK(N1169,(N1169:P1169,Q1169:AE1169)),0)</f>
        <v>1</v>
      </c>
      <c r="E1169" s="7">
        <f>IF(O1169&gt;0,RANK(O1169,(N1169:P1169,Q1169:AE1169)),0)</f>
        <v>2</v>
      </c>
      <c r="F1169" s="7">
        <f t="shared" si="360"/>
        <v>0</v>
      </c>
      <c r="G1169" s="1">
        <f t="shared" si="356"/>
        <v>2748</v>
      </c>
      <c r="H1169" s="2">
        <f t="shared" si="357"/>
        <v>0.37469320970820835</v>
      </c>
      <c r="I1169" s="8"/>
      <c r="J1169" s="2">
        <f t="shared" si="361"/>
        <v>0.68693755113171528</v>
      </c>
      <c r="K1169" s="2">
        <f t="shared" si="362"/>
        <v>0.31224434142350693</v>
      </c>
      <c r="L1169" s="2">
        <f t="shared" si="363"/>
        <v>0</v>
      </c>
      <c r="M1169" s="2">
        <f t="shared" si="364"/>
        <v>8.1810744477778252E-4</v>
      </c>
      <c r="N1169" s="55">
        <v>5038</v>
      </c>
      <c r="O1169" s="55">
        <v>2290</v>
      </c>
      <c r="X1169">
        <v>6</v>
      </c>
      <c r="Y1169" s="55"/>
      <c r="Z1169" s="55"/>
      <c r="AA1169" s="55"/>
      <c r="AB1169" s="55"/>
      <c r="AG1169" t="str">
        <f t="shared" si="355"/>
        <v>Westerly</v>
      </c>
      <c r="AH1169" t="s">
        <v>1864</v>
      </c>
      <c r="AI1169">
        <v>2</v>
      </c>
      <c r="AK1169">
        <v>2</v>
      </c>
      <c r="AL1169" s="95">
        <v>44</v>
      </c>
      <c r="AM1169" s="97">
        <v>9</v>
      </c>
      <c r="AN1169" s="97">
        <v>40</v>
      </c>
      <c r="AO1169" s="100">
        <v>77000</v>
      </c>
      <c r="AP1169" s="100">
        <f t="shared" si="358"/>
        <v>44009</v>
      </c>
      <c r="AQ1169" t="s">
        <v>298</v>
      </c>
      <c r="AR1169">
        <f t="shared" si="365"/>
        <v>4477000</v>
      </c>
      <c r="AS1169" s="1">
        <v>323</v>
      </c>
      <c r="AT1169" s="1">
        <v>1</v>
      </c>
      <c r="AU1169" s="1"/>
      <c r="AX1169" s="124"/>
    </row>
    <row r="1170" spans="1:50" ht="13" hidden="1" customHeight="1" outlineLevel="1">
      <c r="A1170" t="s">
        <v>2338</v>
      </c>
      <c r="B1170" s="9" t="s">
        <v>32</v>
      </c>
      <c r="C1170" s="1">
        <f t="shared" ref="C1170" si="366">SUM(N1170:AE1170)</f>
        <v>7252</v>
      </c>
      <c r="D1170" s="7">
        <f>IF(N1170&gt;0, RANK(N1170,(N1170:P1170,Q1170:AE1170)),0)</f>
        <v>1</v>
      </c>
      <c r="E1170" s="7">
        <f>IF(O1170&gt;0,RANK(O1170,(N1170:P1170,Q1170:AE1170)),0)</f>
        <v>2</v>
      </c>
      <c r="F1170" s="7">
        <f t="shared" ref="F1170" si="367">IF(P1170&gt;0,RANK(P1170,(N1170:AE1170)),0)</f>
        <v>0</v>
      </c>
      <c r="G1170" s="1">
        <f t="shared" ref="G1170" si="368">IF(C1170&gt;0,MAX(N1170:P1170)-LARGE(N1170:P1170,2),0)</f>
        <v>3237</v>
      </c>
      <c r="H1170" s="2">
        <f t="shared" ref="H1170" si="369">IF(C1170&gt;0,G1170/C1170,0)</f>
        <v>0.44635962493105352</v>
      </c>
      <c r="I1170" s="8"/>
      <c r="J1170" s="2">
        <f t="shared" ref="J1170" si="370">IF(C1170=0,"-",N1170/C1170)</f>
        <v>0.72200772200772201</v>
      </c>
      <c r="K1170" s="2">
        <f t="shared" ref="K1170" si="371">IF(C1170=0,"-",O1170/C1170)</f>
        <v>0.27564809707666849</v>
      </c>
      <c r="L1170" s="2">
        <f t="shared" ref="L1170" si="372">IF(C1170=0,"-",P1170/C1170)</f>
        <v>0</v>
      </c>
      <c r="M1170" s="2">
        <f t="shared" ref="M1170" si="373">IF(C1170=0,"-",(1-J1170-K1170-L1170))</f>
        <v>2.3441809156095061E-3</v>
      </c>
      <c r="N1170" s="55">
        <v>5236</v>
      </c>
      <c r="O1170" s="55">
        <v>1999</v>
      </c>
      <c r="X1170">
        <v>17</v>
      </c>
      <c r="Y1170" s="55"/>
      <c r="Z1170" s="55"/>
      <c r="AA1170" s="55"/>
      <c r="AB1170" s="55"/>
      <c r="AG1170" t="str">
        <f>A1170</f>
        <v>Woonsocket</v>
      </c>
      <c r="AH1170" t="s">
        <v>1511</v>
      </c>
      <c r="AI1170">
        <v>1</v>
      </c>
      <c r="AK1170">
        <v>2</v>
      </c>
      <c r="AL1170" s="95">
        <v>44</v>
      </c>
      <c r="AM1170" s="97">
        <v>7</v>
      </c>
      <c r="AN1170" s="97">
        <v>80</v>
      </c>
      <c r="AO1170" s="100">
        <v>80780</v>
      </c>
      <c r="AP1170" s="100">
        <f t="shared" ref="AP1170" si="374">AL1170*1000+AM1170</f>
        <v>44007</v>
      </c>
      <c r="AQ1170" t="s">
        <v>1943</v>
      </c>
      <c r="AR1170">
        <f t="shared" ref="AR1170" si="375">AL1170*100000+AO1170</f>
        <v>4480780</v>
      </c>
      <c r="AS1170" s="1">
        <v>288</v>
      </c>
      <c r="AT1170" s="1">
        <v>1</v>
      </c>
      <c r="AU1170" s="1"/>
      <c r="AX1170" s="124"/>
    </row>
    <row r="1171" spans="1:50" ht="13" hidden="1" customHeight="1" outlineLevel="1">
      <c r="A1171" t="s">
        <v>2992</v>
      </c>
      <c r="B1171" s="9" t="s">
        <v>32</v>
      </c>
      <c r="C1171" s="1">
        <f t="shared" si="359"/>
        <v>22</v>
      </c>
      <c r="D1171" s="7">
        <f>IF(N1171&gt;0, RANK(N1171,(N1171:P1171,Q1171:AE1171)),0)</f>
        <v>1</v>
      </c>
      <c r="E1171" s="7">
        <f>IF(O1171&gt;0,RANK(O1171,(N1171:P1171,Q1171:AE1171)),0)</f>
        <v>2</v>
      </c>
      <c r="F1171" s="7">
        <f t="shared" si="360"/>
        <v>0</v>
      </c>
      <c r="G1171" s="1">
        <f t="shared" si="356"/>
        <v>20</v>
      </c>
      <c r="H1171" s="2">
        <f t="shared" si="357"/>
        <v>0.90909090909090906</v>
      </c>
      <c r="I1171" s="8"/>
      <c r="J1171" s="2">
        <f t="shared" si="361"/>
        <v>0.95454545454545459</v>
      </c>
      <c r="K1171" s="2">
        <f t="shared" si="362"/>
        <v>4.5454545454545456E-2</v>
      </c>
      <c r="L1171" s="2">
        <f t="shared" si="363"/>
        <v>0</v>
      </c>
      <c r="M1171" s="2">
        <f t="shared" si="364"/>
        <v>-4.163336342344337E-17</v>
      </c>
      <c r="N1171" s="55">
        <v>21</v>
      </c>
      <c r="O1171" s="55">
        <v>1</v>
      </c>
      <c r="X1171">
        <v>0</v>
      </c>
      <c r="Y1171" s="55"/>
      <c r="Z1171" s="55"/>
      <c r="AA1171" s="55"/>
      <c r="AB1171" s="55"/>
      <c r="AG1171" t="s">
        <v>2992</v>
      </c>
      <c r="AH1171" t="s">
        <v>2992</v>
      </c>
      <c r="AK1171">
        <v>2</v>
      </c>
      <c r="AL1171" s="95">
        <v>44</v>
      </c>
      <c r="AM1171" s="97">
        <v>99</v>
      </c>
      <c r="AO1171" s="100">
        <v>99000</v>
      </c>
      <c r="AP1171" s="100">
        <f t="shared" si="358"/>
        <v>44099</v>
      </c>
      <c r="AQ1171" t="s">
        <v>2992</v>
      </c>
      <c r="AR1171">
        <f t="shared" si="365"/>
        <v>4499000</v>
      </c>
      <c r="AS1171" s="1">
        <v>0</v>
      </c>
      <c r="AT1171" s="1">
        <v>0</v>
      </c>
      <c r="AU1171" s="1"/>
      <c r="AX1171" s="124"/>
    </row>
    <row r="1172" spans="1:50" ht="13" customHeight="1" collapsed="1">
      <c r="A1172" t="s">
        <v>1463</v>
      </c>
      <c r="B1172" s="9" t="s">
        <v>2430</v>
      </c>
      <c r="C1172" s="1">
        <f t="shared" si="359"/>
        <v>316898</v>
      </c>
      <c r="D1172" s="7">
        <f>IF(N1172&gt;0, RANK(N1172,(N1172:P1172,Q1172:AE1172)),0)</f>
        <v>1</v>
      </c>
      <c r="E1172" s="7">
        <f>IF(O1172&gt;0,RANK(O1172,(N1172:P1172,Q1172:AE1172)),0)</f>
        <v>2</v>
      </c>
      <c r="F1172" s="7">
        <f t="shared" si="360"/>
        <v>0</v>
      </c>
      <c r="G1172" s="1">
        <f t="shared" si="356"/>
        <v>130991</v>
      </c>
      <c r="H1172" s="2">
        <f t="shared" si="357"/>
        <v>0.41335382362779188</v>
      </c>
      <c r="I1172" s="8"/>
      <c r="J1172" s="2">
        <f t="shared" si="361"/>
        <v>0.70582648044481189</v>
      </c>
      <c r="K1172" s="2">
        <f t="shared" si="362"/>
        <v>0.29247265681702</v>
      </c>
      <c r="L1172" s="2">
        <f t="shared" si="363"/>
        <v>0</v>
      </c>
      <c r="M1172" s="2">
        <f t="shared" si="364"/>
        <v>1.7008627381681074E-3</v>
      </c>
      <c r="N1172" s="55">
        <f>SUM(N1132:N1171)</f>
        <v>223675</v>
      </c>
      <c r="O1172" s="55">
        <f>SUM(O1132:O1171)</f>
        <v>92684</v>
      </c>
      <c r="X1172" s="55">
        <f>SUM(X1132:X1171)</f>
        <v>539</v>
      </c>
      <c r="Y1172" s="55"/>
      <c r="Z1172" s="55"/>
      <c r="AA1172" s="55"/>
      <c r="AB1172" s="55"/>
      <c r="AG1172" t="str">
        <f>A1172</f>
        <v>Rhode Island</v>
      </c>
      <c r="AK1172">
        <v>2</v>
      </c>
      <c r="AL1172" s="95">
        <v>44</v>
      </c>
      <c r="AP1172" s="95">
        <v>44</v>
      </c>
      <c r="AQ1172" t="s">
        <v>2180</v>
      </c>
      <c r="AR1172" s="95">
        <v>44</v>
      </c>
      <c r="AS1172" s="1">
        <f>SUM(AS1132:AS1171)</f>
        <v>12267</v>
      </c>
      <c r="AT1172" s="1">
        <f>SUM(AT1132:AT1171)</f>
        <v>68</v>
      </c>
      <c r="AU1172" s="1"/>
      <c r="AX1172" s="124"/>
    </row>
    <row r="1173" spans="1:50" ht="13" customHeight="1">
      <c r="B1173" s="9"/>
      <c r="C1173" s="1"/>
      <c r="D1173" s="7"/>
      <c r="E1173" s="7"/>
      <c r="F1173" s="7"/>
      <c r="G1173" s="1"/>
      <c r="J1173" s="2"/>
      <c r="K1173" s="2"/>
      <c r="L1173" s="2"/>
      <c r="M1173" s="2"/>
      <c r="AX1173" s="124"/>
    </row>
    <row r="1174" spans="1:50" ht="13" customHeight="1">
      <c r="B1174" s="9"/>
      <c r="C1174" s="9"/>
      <c r="AX1174" s="124"/>
    </row>
    <row r="1175" spans="1:50" ht="13" customHeight="1">
      <c r="A1175" s="54" t="s">
        <v>1004</v>
      </c>
      <c r="AX1175" s="124"/>
    </row>
    <row r="1176" spans="1:50" ht="13" hidden="1" customHeight="1" outlineLevel="1">
      <c r="A1176" s="54" t="s">
        <v>950</v>
      </c>
      <c r="J1176" s="2"/>
      <c r="K1176" s="2"/>
      <c r="L1176" s="2"/>
      <c r="M1176" s="2"/>
      <c r="AX1176" s="124"/>
    </row>
    <row r="1177" spans="1:50" ht="13" hidden="1" customHeight="1" outlineLevel="1">
      <c r="A1177" t="s">
        <v>2080</v>
      </c>
      <c r="B1177" s="9"/>
      <c r="C1177" s="1"/>
      <c r="D1177" s="7"/>
      <c r="E1177" s="7"/>
      <c r="F1177" s="7"/>
      <c r="G1177" s="1"/>
      <c r="I1177" s="8"/>
      <c r="J1177" s="2"/>
      <c r="K1177" s="2"/>
      <c r="L1177" s="2"/>
      <c r="M1177" s="2"/>
      <c r="Y1177" s="55"/>
      <c r="Z1177" s="55"/>
      <c r="AA1177" s="55"/>
      <c r="AB1177" s="55"/>
      <c r="AG1177" t="str">
        <f t="shared" ref="AG1177:AG1194" si="376">A1177</f>
        <v>Atkinson and Gilmanton Academy Grant</v>
      </c>
      <c r="AH1177" t="s">
        <v>880</v>
      </c>
      <c r="AI1177">
        <v>2</v>
      </c>
      <c r="AJ1177" s="7"/>
      <c r="AK1177" s="7"/>
      <c r="AL1177" s="95">
        <v>33</v>
      </c>
      <c r="AM1177" s="97">
        <v>7</v>
      </c>
      <c r="AN1177" s="97">
        <v>5</v>
      </c>
      <c r="AO1177" s="100">
        <v>2420</v>
      </c>
      <c r="AP1177" s="100">
        <f t="shared" ref="AP1177:AP1228" si="377">AL1177*1000+AM1177</f>
        <v>33007</v>
      </c>
      <c r="AQ1177" t="s">
        <v>1377</v>
      </c>
      <c r="AX1177" s="124"/>
    </row>
    <row r="1178" spans="1:50" ht="13" hidden="1" customHeight="1" outlineLevel="1">
      <c r="A1178" t="s">
        <v>261</v>
      </c>
      <c r="B1178" s="9"/>
      <c r="C1178" s="1"/>
      <c r="D1178" s="7"/>
      <c r="E1178" s="7"/>
      <c r="F1178" s="7"/>
      <c r="G1178" s="1"/>
      <c r="I1178" s="8"/>
      <c r="J1178" s="2"/>
      <c r="K1178" s="2"/>
      <c r="L1178" s="2"/>
      <c r="M1178" s="2"/>
      <c r="Y1178" s="55"/>
      <c r="Z1178" s="55"/>
      <c r="AA1178" s="55"/>
      <c r="AB1178" s="55"/>
      <c r="AG1178" t="str">
        <f t="shared" si="376"/>
        <v>Beans Grant</v>
      </c>
      <c r="AH1178" t="s">
        <v>880</v>
      </c>
      <c r="AI1178">
        <v>2</v>
      </c>
      <c r="AJ1178" s="7"/>
      <c r="AK1178" s="7"/>
      <c r="AL1178" s="95">
        <v>33</v>
      </c>
      <c r="AM1178" s="97">
        <v>7</v>
      </c>
      <c r="AN1178" s="97">
        <v>10</v>
      </c>
      <c r="AO1178" s="100">
        <v>4100</v>
      </c>
      <c r="AP1178" s="100">
        <f t="shared" si="377"/>
        <v>33007</v>
      </c>
      <c r="AQ1178" t="s">
        <v>1377</v>
      </c>
      <c r="AX1178" s="124"/>
    </row>
    <row r="1179" spans="1:50" ht="13" hidden="1" customHeight="1" outlineLevel="1">
      <c r="A1179" t="s">
        <v>2276</v>
      </c>
      <c r="B1179" s="9"/>
      <c r="C1179" s="1"/>
      <c r="D1179" s="7"/>
      <c r="E1179" s="7"/>
      <c r="F1179" s="7"/>
      <c r="G1179" s="1"/>
      <c r="I1179" s="8"/>
      <c r="J1179" s="2"/>
      <c r="K1179" s="2"/>
      <c r="L1179" s="2"/>
      <c r="M1179" s="2"/>
      <c r="Y1179" s="55"/>
      <c r="Z1179" s="55"/>
      <c r="AA1179" s="55"/>
      <c r="AB1179" s="55"/>
      <c r="AG1179" t="str">
        <f t="shared" si="376"/>
        <v>Beans Purchase</v>
      </c>
      <c r="AH1179" t="s">
        <v>880</v>
      </c>
      <c r="AI1179">
        <v>2</v>
      </c>
      <c r="AJ1179" s="7"/>
      <c r="AK1179" s="7"/>
      <c r="AL1179" s="95">
        <v>33</v>
      </c>
      <c r="AM1179" s="97">
        <v>7</v>
      </c>
      <c r="AN1179" s="97">
        <v>15</v>
      </c>
      <c r="AO1179" s="100">
        <v>4260</v>
      </c>
      <c r="AP1179" s="100">
        <f t="shared" si="377"/>
        <v>33007</v>
      </c>
      <c r="AQ1179" t="s">
        <v>2344</v>
      </c>
      <c r="AX1179" s="124"/>
    </row>
    <row r="1180" spans="1:50" ht="13" hidden="1" customHeight="1" outlineLevel="1">
      <c r="A1180" t="s">
        <v>89</v>
      </c>
      <c r="B1180" s="9"/>
      <c r="C1180" s="1"/>
      <c r="D1180" s="7"/>
      <c r="E1180" s="7"/>
      <c r="F1180" s="7"/>
      <c r="G1180" s="1"/>
      <c r="I1180" s="8"/>
      <c r="J1180" s="2"/>
      <c r="K1180" s="2"/>
      <c r="L1180" s="2"/>
      <c r="M1180" s="2"/>
      <c r="Y1180" s="55"/>
      <c r="Z1180" s="55"/>
      <c r="AA1180" s="55"/>
      <c r="AB1180" s="55"/>
      <c r="AG1180" t="str">
        <f t="shared" si="376"/>
        <v>Chandlers Purchase</v>
      </c>
      <c r="AH1180" t="s">
        <v>880</v>
      </c>
      <c r="AI1180">
        <v>2</v>
      </c>
      <c r="AJ1180" s="7"/>
      <c r="AK1180" s="7"/>
      <c r="AL1180" s="95">
        <v>33</v>
      </c>
      <c r="AM1180" s="97">
        <v>7</v>
      </c>
      <c r="AN1180" s="97">
        <v>35</v>
      </c>
      <c r="AO1180" s="100">
        <v>11220</v>
      </c>
      <c r="AP1180" s="100">
        <f t="shared" si="377"/>
        <v>33007</v>
      </c>
      <c r="AQ1180" t="s">
        <v>2344</v>
      </c>
      <c r="AX1180" s="124"/>
    </row>
    <row r="1181" spans="1:50" ht="13" hidden="1" customHeight="1" outlineLevel="1">
      <c r="A1181" t="s">
        <v>1519</v>
      </c>
      <c r="B1181" s="9"/>
      <c r="C1181" s="1"/>
      <c r="D1181" s="7"/>
      <c r="E1181" s="7"/>
      <c r="F1181" s="7"/>
      <c r="G1181" s="1"/>
      <c r="I1181" s="8"/>
      <c r="J1181" s="2"/>
      <c r="K1181" s="2"/>
      <c r="L1181" s="2"/>
      <c r="M1181" s="2"/>
      <c r="Y1181" s="55"/>
      <c r="Z1181" s="55"/>
      <c r="AA1181" s="55"/>
      <c r="AB1181" s="55"/>
      <c r="AG1181" t="str">
        <f t="shared" si="376"/>
        <v>Crawfords Purchase</v>
      </c>
      <c r="AH1181" t="s">
        <v>880</v>
      </c>
      <c r="AI1181">
        <v>2</v>
      </c>
      <c r="AJ1181" s="7"/>
      <c r="AK1181" s="7"/>
      <c r="AL1181" s="95">
        <v>33</v>
      </c>
      <c r="AM1181" s="97">
        <v>7</v>
      </c>
      <c r="AN1181" s="97">
        <v>55</v>
      </c>
      <c r="AO1181" s="100">
        <v>16100</v>
      </c>
      <c r="AP1181" s="100">
        <f t="shared" si="377"/>
        <v>33007</v>
      </c>
      <c r="AQ1181" t="s">
        <v>2344</v>
      </c>
      <c r="AX1181" s="124"/>
    </row>
    <row r="1182" spans="1:50" ht="13" hidden="1" customHeight="1" outlineLevel="1">
      <c r="A1182" t="s">
        <v>5</v>
      </c>
      <c r="B1182" s="9"/>
      <c r="C1182" s="1"/>
      <c r="D1182" s="7"/>
      <c r="E1182" s="7"/>
      <c r="F1182" s="7"/>
      <c r="G1182" s="1"/>
      <c r="I1182" s="8"/>
      <c r="J1182" s="2"/>
      <c r="K1182" s="2"/>
      <c r="L1182" s="2"/>
      <c r="M1182" s="2"/>
      <c r="Y1182" s="55"/>
      <c r="Z1182" s="55"/>
      <c r="AA1182" s="55"/>
      <c r="AB1182" s="55"/>
      <c r="AG1182" t="str">
        <f t="shared" si="376"/>
        <v>Cutts Grant</v>
      </c>
      <c r="AH1182" t="s">
        <v>880</v>
      </c>
      <c r="AI1182">
        <v>2</v>
      </c>
      <c r="AJ1182" s="7"/>
      <c r="AK1182" s="7"/>
      <c r="AL1182" s="95">
        <v>33</v>
      </c>
      <c r="AM1182" s="97">
        <v>7</v>
      </c>
      <c r="AN1182" s="97">
        <v>60</v>
      </c>
      <c r="AO1182" s="100">
        <v>16660</v>
      </c>
      <c r="AP1182" s="100">
        <f t="shared" si="377"/>
        <v>33007</v>
      </c>
      <c r="AQ1182" t="s">
        <v>1377</v>
      </c>
      <c r="AX1182" s="124"/>
    </row>
    <row r="1183" spans="1:50" ht="13" hidden="1" customHeight="1" outlineLevel="1">
      <c r="A1183" t="s">
        <v>1265</v>
      </c>
      <c r="B1183" s="9"/>
      <c r="C1183" s="1"/>
      <c r="D1183" s="7"/>
      <c r="E1183" s="7"/>
      <c r="F1183" s="7"/>
      <c r="G1183" s="1"/>
      <c r="I1183" s="8"/>
      <c r="J1183" s="2"/>
      <c r="K1183" s="2"/>
      <c r="L1183" s="2"/>
      <c r="M1183" s="2"/>
      <c r="Y1183" s="55"/>
      <c r="Z1183" s="55"/>
      <c r="AA1183" s="55"/>
      <c r="AB1183" s="55"/>
      <c r="AG1183" t="str">
        <f t="shared" si="376"/>
        <v>Dixs Grant</v>
      </c>
      <c r="AH1183" t="s">
        <v>880</v>
      </c>
      <c r="AI1183">
        <v>2</v>
      </c>
      <c r="AJ1183" s="7"/>
      <c r="AK1183" s="7"/>
      <c r="AL1183" s="95">
        <v>33</v>
      </c>
      <c r="AM1183" s="97">
        <v>7</v>
      </c>
      <c r="AN1183" s="97">
        <v>70</v>
      </c>
      <c r="AO1183" s="100">
        <v>18340</v>
      </c>
      <c r="AP1183" s="100">
        <f t="shared" si="377"/>
        <v>33007</v>
      </c>
      <c r="AQ1183" t="s">
        <v>1377</v>
      </c>
      <c r="AX1183" s="124"/>
    </row>
    <row r="1184" spans="1:50" ht="13" hidden="1" customHeight="1" outlineLevel="1">
      <c r="A1184" t="s">
        <v>1</v>
      </c>
      <c r="B1184" s="9"/>
      <c r="C1184" s="1"/>
      <c r="D1184" s="7"/>
      <c r="E1184" s="7"/>
      <c r="F1184" s="7"/>
      <c r="G1184" s="1"/>
      <c r="I1184" s="8"/>
      <c r="J1184" s="2"/>
      <c r="K1184" s="2"/>
      <c r="L1184" s="2"/>
      <c r="M1184" s="2"/>
      <c r="Y1184" s="55"/>
      <c r="Z1184" s="55"/>
      <c r="AA1184" s="55"/>
      <c r="AB1184" s="55"/>
      <c r="AG1184" t="str">
        <f t="shared" si="376"/>
        <v>Ervings Location</v>
      </c>
      <c r="AH1184" t="s">
        <v>880</v>
      </c>
      <c r="AI1184">
        <v>2</v>
      </c>
      <c r="AJ1184" s="7"/>
      <c r="AK1184" s="7"/>
      <c r="AL1184" s="95">
        <v>33</v>
      </c>
      <c r="AM1184" s="97">
        <v>7</v>
      </c>
      <c r="AN1184" s="97">
        <v>90</v>
      </c>
      <c r="AO1184" s="100">
        <v>25180</v>
      </c>
      <c r="AP1184" s="100">
        <f t="shared" si="377"/>
        <v>33007</v>
      </c>
      <c r="AQ1184" t="s">
        <v>2343</v>
      </c>
      <c r="AX1184" s="124"/>
    </row>
    <row r="1185" spans="1:51" ht="13" hidden="1" customHeight="1" outlineLevel="1">
      <c r="A1185" t="s">
        <v>1520</v>
      </c>
      <c r="B1185" s="9"/>
      <c r="C1185" s="1"/>
      <c r="D1185" s="7"/>
      <c r="E1185" s="7"/>
      <c r="F1185" s="7"/>
      <c r="G1185" s="1"/>
      <c r="I1185" s="8"/>
      <c r="J1185" s="2"/>
      <c r="K1185" s="2"/>
      <c r="L1185" s="2"/>
      <c r="M1185" s="2"/>
      <c r="Y1185" s="55"/>
      <c r="Z1185" s="55"/>
      <c r="AA1185" s="55"/>
      <c r="AB1185" s="55"/>
      <c r="AG1185" t="str">
        <f t="shared" si="376"/>
        <v>Hadleys Purchase</v>
      </c>
      <c r="AH1185" t="s">
        <v>880</v>
      </c>
      <c r="AI1185">
        <v>2</v>
      </c>
      <c r="AJ1185" s="7"/>
      <c r="AK1185" s="7"/>
      <c r="AL1185" s="95">
        <v>33</v>
      </c>
      <c r="AM1185" s="97">
        <v>7</v>
      </c>
      <c r="AN1185" s="97">
        <v>105</v>
      </c>
      <c r="AO1185" s="100">
        <v>32420</v>
      </c>
      <c r="AP1185" s="100">
        <f t="shared" si="377"/>
        <v>33007</v>
      </c>
      <c r="AQ1185" t="s">
        <v>2344</v>
      </c>
      <c r="AX1185" s="124"/>
    </row>
    <row r="1186" spans="1:51" ht="13" hidden="1" customHeight="1" outlineLevel="1">
      <c r="A1186" t="s">
        <v>898</v>
      </c>
      <c r="B1186" s="9"/>
      <c r="C1186" s="1"/>
      <c r="D1186" s="7"/>
      <c r="E1186" s="7"/>
      <c r="F1186" s="7"/>
      <c r="G1186" s="1"/>
      <c r="I1186" s="8"/>
      <c r="J1186" s="2"/>
      <c r="K1186" s="2"/>
      <c r="L1186" s="2"/>
      <c r="M1186" s="2"/>
      <c r="Y1186" s="55"/>
      <c r="Z1186" s="55"/>
      <c r="AA1186" s="55"/>
      <c r="AB1186" s="55"/>
      <c r="AG1186" t="str">
        <f t="shared" si="376"/>
        <v>Kilkenny township</v>
      </c>
      <c r="AH1186" t="s">
        <v>880</v>
      </c>
      <c r="AI1186">
        <v>2</v>
      </c>
      <c r="AJ1186" s="7"/>
      <c r="AK1186" s="7"/>
      <c r="AL1186" s="95">
        <v>33</v>
      </c>
      <c r="AM1186" s="97">
        <v>7</v>
      </c>
      <c r="AN1186" s="97">
        <v>115</v>
      </c>
      <c r="AO1186" s="100">
        <v>39940</v>
      </c>
      <c r="AP1186" s="100">
        <f t="shared" si="377"/>
        <v>33007</v>
      </c>
      <c r="AQ1186" t="s">
        <v>422</v>
      </c>
      <c r="AX1186" s="124"/>
    </row>
    <row r="1187" spans="1:51" ht="13" hidden="1" customHeight="1" outlineLevel="1">
      <c r="A1187" t="s">
        <v>940</v>
      </c>
      <c r="B1187" s="9"/>
      <c r="C1187" s="1"/>
      <c r="D1187" s="7"/>
      <c r="E1187" s="7"/>
      <c r="F1187" s="7"/>
      <c r="G1187" s="1"/>
      <c r="I1187" s="8"/>
      <c r="J1187" s="2"/>
      <c r="K1187" s="2"/>
      <c r="L1187" s="2"/>
      <c r="M1187" s="2"/>
      <c r="Y1187" s="55"/>
      <c r="Z1187" s="55"/>
      <c r="AA1187" s="55"/>
      <c r="AB1187" s="55"/>
      <c r="AG1187" t="str">
        <f t="shared" si="376"/>
        <v>Livermore</v>
      </c>
      <c r="AH1187" t="s">
        <v>2549</v>
      </c>
      <c r="AI1187">
        <v>2</v>
      </c>
      <c r="AJ1187" s="7"/>
      <c r="AK1187" s="7"/>
      <c r="AL1187" s="95">
        <v>33</v>
      </c>
      <c r="AM1187" s="97">
        <v>9</v>
      </c>
      <c r="AN1187" s="97">
        <v>127</v>
      </c>
      <c r="AO1187" s="100">
        <v>42820</v>
      </c>
      <c r="AP1187" s="100">
        <f t="shared" si="377"/>
        <v>33009</v>
      </c>
      <c r="AQ1187" t="s">
        <v>298</v>
      </c>
      <c r="AX1187" s="124"/>
    </row>
    <row r="1188" spans="1:51" ht="13" hidden="1" customHeight="1" outlineLevel="1">
      <c r="A1188" t="s">
        <v>1649</v>
      </c>
      <c r="B1188" s="9"/>
      <c r="C1188" s="1"/>
      <c r="D1188" s="7"/>
      <c r="E1188" s="7"/>
      <c r="F1188" s="7"/>
      <c r="G1188" s="1"/>
      <c r="I1188" s="8"/>
      <c r="J1188" s="2"/>
      <c r="K1188" s="2"/>
      <c r="L1188" s="2"/>
      <c r="M1188" s="2"/>
      <c r="Y1188" s="55"/>
      <c r="Z1188" s="55"/>
      <c r="AA1188" s="55"/>
      <c r="AB1188" s="55"/>
      <c r="AG1188" t="str">
        <f t="shared" si="376"/>
        <v>Low and Burbanks Grant</v>
      </c>
      <c r="AH1188" t="s">
        <v>880</v>
      </c>
      <c r="AI1188">
        <v>2</v>
      </c>
      <c r="AJ1188" s="7"/>
      <c r="AK1188" s="7"/>
      <c r="AL1188" s="95">
        <v>33</v>
      </c>
      <c r="AM1188" s="97">
        <v>7</v>
      </c>
      <c r="AN1188" s="97">
        <v>125</v>
      </c>
      <c r="AO1188" s="100">
        <v>43620</v>
      </c>
      <c r="AP1188" s="100">
        <f t="shared" si="377"/>
        <v>33007</v>
      </c>
      <c r="AQ1188" t="s">
        <v>1377</v>
      </c>
      <c r="AX1188" s="124"/>
    </row>
    <row r="1189" spans="1:51" ht="13" hidden="1" customHeight="1" outlineLevel="1">
      <c r="A1189" t="s">
        <v>2</v>
      </c>
      <c r="B1189" s="9"/>
      <c r="C1189" s="1"/>
      <c r="D1189" s="7"/>
      <c r="E1189" s="7"/>
      <c r="F1189" s="7"/>
      <c r="G1189" s="1"/>
      <c r="I1189" s="8"/>
      <c r="J1189" s="2"/>
      <c r="K1189" s="2"/>
      <c r="L1189" s="2"/>
      <c r="M1189" s="2"/>
      <c r="Y1189" s="55"/>
      <c r="Z1189" s="55"/>
      <c r="AA1189" s="55"/>
      <c r="AB1189" s="55"/>
      <c r="AG1189" t="str">
        <f t="shared" si="376"/>
        <v>Martins Location</v>
      </c>
      <c r="AH1189" t="s">
        <v>880</v>
      </c>
      <c r="AI1189">
        <v>2</v>
      </c>
      <c r="AJ1189" s="7"/>
      <c r="AK1189" s="7"/>
      <c r="AL1189" s="95">
        <v>33</v>
      </c>
      <c r="AM1189" s="97">
        <v>7</v>
      </c>
      <c r="AN1189" s="97">
        <v>130</v>
      </c>
      <c r="AO1189" s="100">
        <v>46020</v>
      </c>
      <c r="AP1189" s="100">
        <f t="shared" si="377"/>
        <v>33007</v>
      </c>
      <c r="AQ1189" t="s">
        <v>2343</v>
      </c>
      <c r="AX1189" s="124"/>
    </row>
    <row r="1190" spans="1:51" ht="13" hidden="1" customHeight="1" outlineLevel="1">
      <c r="A1190" t="s">
        <v>1956</v>
      </c>
      <c r="B1190" s="9"/>
      <c r="C1190" s="1"/>
      <c r="D1190" s="7"/>
      <c r="E1190" s="7"/>
      <c r="F1190" s="7"/>
      <c r="G1190" s="1"/>
      <c r="I1190" s="8"/>
      <c r="J1190" s="2"/>
      <c r="K1190" s="2"/>
      <c r="L1190" s="2"/>
      <c r="M1190" s="2"/>
      <c r="Y1190" s="55"/>
      <c r="Z1190" s="55"/>
      <c r="AA1190" s="55"/>
      <c r="AB1190" s="55"/>
      <c r="AG1190" t="str">
        <f t="shared" si="376"/>
        <v>Odell township</v>
      </c>
      <c r="AH1190" t="s">
        <v>880</v>
      </c>
      <c r="AI1190">
        <v>2</v>
      </c>
      <c r="AJ1190" s="7"/>
      <c r="AK1190" s="7"/>
      <c r="AL1190" s="95">
        <v>33</v>
      </c>
      <c r="AM1190" s="97">
        <v>7</v>
      </c>
      <c r="AN1190" s="97">
        <v>150</v>
      </c>
      <c r="AO1190" s="100">
        <v>57860</v>
      </c>
      <c r="AP1190" s="100">
        <f t="shared" si="377"/>
        <v>33007</v>
      </c>
      <c r="AQ1190" t="s">
        <v>422</v>
      </c>
      <c r="AX1190" s="124"/>
    </row>
    <row r="1191" spans="1:51" ht="13" hidden="1" customHeight="1" outlineLevel="1">
      <c r="A1191" t="s">
        <v>804</v>
      </c>
      <c r="B1191" s="9"/>
      <c r="C1191" s="1"/>
      <c r="D1191" s="7"/>
      <c r="E1191" s="7"/>
      <c r="F1191" s="7"/>
      <c r="G1191" s="1"/>
      <c r="I1191" s="8"/>
      <c r="J1191" s="2"/>
      <c r="K1191" s="2"/>
      <c r="L1191" s="2"/>
      <c r="M1191" s="2"/>
      <c r="Y1191" s="55"/>
      <c r="Z1191" s="55"/>
      <c r="AA1191" s="55"/>
      <c r="AB1191" s="55"/>
      <c r="AG1191" t="str">
        <f t="shared" si="376"/>
        <v>Sargents Purchase</v>
      </c>
      <c r="AH1191" t="s">
        <v>880</v>
      </c>
      <c r="AI1191">
        <v>2</v>
      </c>
      <c r="AJ1191" s="7"/>
      <c r="AK1191" s="7"/>
      <c r="AL1191" s="95">
        <v>33</v>
      </c>
      <c r="AM1191" s="97">
        <v>7</v>
      </c>
      <c r="AN1191" s="97">
        <v>170</v>
      </c>
      <c r="AO1191" s="100">
        <v>67860</v>
      </c>
      <c r="AP1191" s="100">
        <f t="shared" si="377"/>
        <v>33007</v>
      </c>
      <c r="AQ1191" t="s">
        <v>2344</v>
      </c>
      <c r="AX1191" s="124"/>
    </row>
    <row r="1192" spans="1:51" ht="13" hidden="1" customHeight="1" outlineLevel="1">
      <c r="A1192" t="s">
        <v>2450</v>
      </c>
      <c r="B1192" s="9"/>
      <c r="C1192" s="1"/>
      <c r="D1192" s="7"/>
      <c r="E1192" s="7"/>
      <c r="F1192" s="7"/>
      <c r="G1192" s="1"/>
      <c r="I1192" s="8"/>
      <c r="J1192" s="2"/>
      <c r="K1192" s="2"/>
      <c r="L1192" s="2"/>
      <c r="M1192" s="2"/>
      <c r="Y1192" s="55"/>
      <c r="Z1192" s="55"/>
      <c r="AA1192" s="55"/>
      <c r="AB1192" s="55"/>
      <c r="AG1192" t="str">
        <f t="shared" si="376"/>
        <v>Second College Grant</v>
      </c>
      <c r="AH1192" t="s">
        <v>880</v>
      </c>
      <c r="AI1192">
        <v>2</v>
      </c>
      <c r="AJ1192" s="7"/>
      <c r="AK1192" s="7"/>
      <c r="AL1192" s="95">
        <v>33</v>
      </c>
      <c r="AM1192" s="97">
        <v>7</v>
      </c>
      <c r="AN1192" s="97">
        <v>175</v>
      </c>
      <c r="AO1192" s="100">
        <v>68500</v>
      </c>
      <c r="AP1192" s="100">
        <f t="shared" si="377"/>
        <v>33007</v>
      </c>
      <c r="AQ1192" t="s">
        <v>1377</v>
      </c>
      <c r="AX1192" s="124"/>
    </row>
    <row r="1193" spans="1:51" ht="13" hidden="1" customHeight="1" outlineLevel="1">
      <c r="A1193" t="s">
        <v>1648</v>
      </c>
      <c r="B1193" s="9"/>
      <c r="C1193" s="1"/>
      <c r="D1193" s="7"/>
      <c r="E1193" s="7"/>
      <c r="F1193" s="7"/>
      <c r="G1193" s="1"/>
      <c r="I1193" s="8"/>
      <c r="J1193" s="2"/>
      <c r="K1193" s="2"/>
      <c r="L1193" s="2"/>
      <c r="M1193" s="2"/>
      <c r="Y1193" s="55"/>
      <c r="Z1193" s="55"/>
      <c r="AA1193" s="55"/>
      <c r="AB1193" s="55"/>
      <c r="AG1193" t="str">
        <f t="shared" si="376"/>
        <v>Success Township</v>
      </c>
      <c r="AH1193" t="s">
        <v>880</v>
      </c>
      <c r="AI1193">
        <v>2</v>
      </c>
      <c r="AJ1193" s="7"/>
      <c r="AK1193" s="7"/>
      <c r="AL1193" s="95">
        <v>33</v>
      </c>
      <c r="AM1193" s="97">
        <v>7</v>
      </c>
      <c r="AN1193" s="97">
        <v>200</v>
      </c>
      <c r="AO1193" s="100">
        <v>74500</v>
      </c>
      <c r="AP1193" s="100">
        <f t="shared" si="377"/>
        <v>33007</v>
      </c>
      <c r="AQ1193" t="s">
        <v>422</v>
      </c>
      <c r="AX1193" s="124"/>
    </row>
    <row r="1194" spans="1:51" ht="13" hidden="1" customHeight="1" outlineLevel="1">
      <c r="A1194" t="s">
        <v>114</v>
      </c>
      <c r="B1194" s="9"/>
      <c r="C1194" s="1"/>
      <c r="D1194" s="7"/>
      <c r="E1194" s="7"/>
      <c r="F1194" s="7"/>
      <c r="G1194" s="1"/>
      <c r="I1194" s="8"/>
      <c r="J1194" s="2"/>
      <c r="K1194" s="2"/>
      <c r="L1194" s="2"/>
      <c r="M1194" s="2"/>
      <c r="Y1194" s="55"/>
      <c r="Z1194" s="55"/>
      <c r="AA1194" s="55"/>
      <c r="AB1194" s="55"/>
      <c r="AG1194" t="str">
        <f t="shared" si="376"/>
        <v>Thompson and Meserves Purchase</v>
      </c>
      <c r="AH1194" t="s">
        <v>880</v>
      </c>
      <c r="AI1194">
        <v>2</v>
      </c>
      <c r="AJ1194" s="7"/>
      <c r="AK1194" s="7"/>
      <c r="AL1194" s="95">
        <v>33</v>
      </c>
      <c r="AM1194" s="97">
        <v>7</v>
      </c>
      <c r="AN1194" s="97">
        <v>205</v>
      </c>
      <c r="AO1194" s="100">
        <v>76580</v>
      </c>
      <c r="AP1194" s="100">
        <f t="shared" si="377"/>
        <v>33007</v>
      </c>
      <c r="AQ1194" t="s">
        <v>2344</v>
      </c>
      <c r="AX1194" s="124"/>
    </row>
    <row r="1195" spans="1:51" ht="13" hidden="1" customHeight="1" outlineLevel="1">
      <c r="B1195" s="9"/>
      <c r="C1195" s="1"/>
      <c r="D1195" s="7"/>
      <c r="E1195" s="7"/>
      <c r="F1195" s="7"/>
      <c r="G1195" s="1"/>
      <c r="I1195" s="8"/>
      <c r="J1195" s="2"/>
      <c r="K1195" s="2"/>
      <c r="L1195" s="2"/>
      <c r="M1195" s="2"/>
      <c r="Y1195" s="55"/>
      <c r="Z1195" s="55"/>
      <c r="AA1195" s="55"/>
      <c r="AB1195" s="55"/>
      <c r="AJ1195" s="7"/>
      <c r="AK1195" s="7"/>
      <c r="AX1195" s="124"/>
    </row>
    <row r="1196" spans="1:51" ht="13" hidden="1" customHeight="1" outlineLevel="1">
      <c r="A1196" s="54" t="s">
        <v>2513</v>
      </c>
      <c r="J1196" s="2"/>
      <c r="K1196" s="2"/>
      <c r="L1196" s="2"/>
      <c r="M1196" s="2"/>
      <c r="AX1196" s="124"/>
    </row>
    <row r="1197" spans="1:51" s="9" customFormat="1" ht="13" hidden="1" customHeight="1" outlineLevel="1">
      <c r="J1197" s="2"/>
      <c r="K1197" s="2"/>
      <c r="L1197" s="2"/>
      <c r="M1197" s="2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  <c r="X1197" s="55"/>
      <c r="Y1197" s="61"/>
      <c r="AL1197" s="95"/>
      <c r="AM1197" s="97"/>
      <c r="AN1197" s="97"/>
      <c r="AO1197" s="100"/>
      <c r="AP1197" s="100"/>
      <c r="AS1197" s="55"/>
      <c r="AT1197" s="55"/>
      <c r="AW1197" s="124"/>
      <c r="AX1197" s="124"/>
      <c r="AY1197"/>
    </row>
    <row r="1198" spans="1:51" ht="13" hidden="1" customHeight="1" outlineLevel="1">
      <c r="A1198" t="s">
        <v>2271</v>
      </c>
      <c r="AG1198" t="str">
        <f t="shared" ref="AG1198:AG1233" si="378">A1198</f>
        <v>Blanchard</v>
      </c>
      <c r="AH1198" s="61" t="s">
        <v>661</v>
      </c>
      <c r="AL1198" s="95">
        <v>23</v>
      </c>
      <c r="AM1198" s="97">
        <v>21</v>
      </c>
      <c r="AN1198" s="97">
        <v>20</v>
      </c>
      <c r="AO1198" s="100">
        <v>5560</v>
      </c>
      <c r="AP1198" s="100">
        <f t="shared" si="377"/>
        <v>23021</v>
      </c>
      <c r="AQ1198" t="s">
        <v>2361</v>
      </c>
      <c r="AX1198" s="124"/>
    </row>
    <row r="1199" spans="1:51" ht="13" hidden="1" customHeight="1" outlineLevel="1">
      <c r="A1199" t="s">
        <v>81</v>
      </c>
      <c r="J1199" s="2"/>
      <c r="K1199" s="2"/>
      <c r="L1199" s="2"/>
      <c r="M1199" s="2"/>
      <c r="AG1199" t="str">
        <f t="shared" si="378"/>
        <v>Central Aroostook</v>
      </c>
      <c r="AH1199" s="61" t="s">
        <v>2510</v>
      </c>
      <c r="AL1199" s="95">
        <v>23</v>
      </c>
      <c r="AM1199" s="97">
        <v>3</v>
      </c>
      <c r="AN1199" s="97">
        <v>57</v>
      </c>
      <c r="AO1199" s="100">
        <v>11785</v>
      </c>
      <c r="AP1199" s="100">
        <f t="shared" si="377"/>
        <v>23003</v>
      </c>
      <c r="AQ1199" t="s">
        <v>2361</v>
      </c>
      <c r="AX1199" s="124"/>
    </row>
    <row r="1200" spans="1:51" ht="13" hidden="1" customHeight="1" outlineLevel="1">
      <c r="A1200" t="s">
        <v>206</v>
      </c>
      <c r="AG1200" t="str">
        <f t="shared" si="378"/>
        <v>Central Hancock</v>
      </c>
      <c r="AH1200" s="61" t="s">
        <v>12</v>
      </c>
      <c r="AL1200" s="95">
        <v>23</v>
      </c>
      <c r="AM1200" s="97">
        <v>9</v>
      </c>
      <c r="AN1200" s="97">
        <v>42</v>
      </c>
      <c r="AO1200" s="100">
        <v>11800</v>
      </c>
      <c r="AP1200" s="100">
        <f t="shared" si="377"/>
        <v>23009</v>
      </c>
      <c r="AQ1200" t="s">
        <v>2361</v>
      </c>
      <c r="AX1200" s="124"/>
    </row>
    <row r="1201" spans="1:50" ht="13" hidden="1" customHeight="1" outlineLevel="1">
      <c r="A1201" t="s">
        <v>1453</v>
      </c>
      <c r="AG1201" t="str">
        <f t="shared" si="378"/>
        <v>Central Somerset</v>
      </c>
      <c r="AH1201" s="61" t="s">
        <v>1816</v>
      </c>
      <c r="AL1201" s="95">
        <v>23</v>
      </c>
      <c r="AM1201" s="97">
        <v>25</v>
      </c>
      <c r="AN1201" s="97">
        <v>37</v>
      </c>
      <c r="AO1201" s="100">
        <v>11820</v>
      </c>
      <c r="AP1201" s="100">
        <f t="shared" si="377"/>
        <v>23025</v>
      </c>
      <c r="AQ1201" t="s">
        <v>2361</v>
      </c>
      <c r="AX1201" s="124"/>
    </row>
    <row r="1202" spans="1:50" ht="13" hidden="1" customHeight="1" outlineLevel="1">
      <c r="A1202" t="s">
        <v>657</v>
      </c>
      <c r="AG1202" t="str">
        <f t="shared" si="378"/>
        <v>Criehaven</v>
      </c>
      <c r="AH1202" s="61" t="s">
        <v>2526</v>
      </c>
      <c r="AL1202" s="95">
        <v>23</v>
      </c>
      <c r="AM1202" s="97">
        <v>13</v>
      </c>
      <c r="AN1202" s="97">
        <v>13</v>
      </c>
      <c r="AO1202" s="100">
        <v>15125</v>
      </c>
      <c r="AP1202" s="100">
        <f t="shared" si="377"/>
        <v>23013</v>
      </c>
      <c r="AQ1202" t="s">
        <v>2361</v>
      </c>
      <c r="AX1202" s="124"/>
    </row>
    <row r="1203" spans="1:50" ht="13" hidden="1" customHeight="1" outlineLevel="1">
      <c r="A1203" t="s">
        <v>736</v>
      </c>
      <c r="AG1203" t="str">
        <f t="shared" si="378"/>
        <v>East Central Franklin</v>
      </c>
      <c r="AH1203" s="61" t="s">
        <v>2389</v>
      </c>
      <c r="AL1203" s="95">
        <v>23</v>
      </c>
      <c r="AM1203" s="97">
        <v>7</v>
      </c>
      <c r="AN1203" s="97">
        <v>27</v>
      </c>
      <c r="AO1203" s="100">
        <v>19865</v>
      </c>
      <c r="AP1203" s="100">
        <f t="shared" si="377"/>
        <v>23007</v>
      </c>
      <c r="AQ1203" t="s">
        <v>2361</v>
      </c>
      <c r="AX1203" s="124"/>
    </row>
    <row r="1204" spans="1:50" ht="13" hidden="1" customHeight="1" outlineLevel="1">
      <c r="A1204" t="s">
        <v>1250</v>
      </c>
      <c r="AG1204" t="str">
        <f t="shared" si="378"/>
        <v>East Central Penobscot</v>
      </c>
      <c r="AH1204" s="61" t="s">
        <v>1379</v>
      </c>
      <c r="AL1204" s="95">
        <v>23</v>
      </c>
      <c r="AM1204" s="97">
        <v>19</v>
      </c>
      <c r="AN1204" s="97">
        <v>83</v>
      </c>
      <c r="AO1204" s="100">
        <v>19868</v>
      </c>
      <c r="AP1204" s="100">
        <f t="shared" si="377"/>
        <v>23019</v>
      </c>
      <c r="AQ1204" t="s">
        <v>2361</v>
      </c>
      <c r="AX1204" s="124"/>
    </row>
    <row r="1205" spans="1:50" ht="13" hidden="1" customHeight="1" outlineLevel="1">
      <c r="A1205" t="s">
        <v>459</v>
      </c>
      <c r="AG1205" t="str">
        <f t="shared" si="378"/>
        <v>East Central Washington</v>
      </c>
      <c r="AH1205" s="61" t="s">
        <v>1864</v>
      </c>
      <c r="AL1205" s="95">
        <v>23</v>
      </c>
      <c r="AM1205" s="97">
        <v>29</v>
      </c>
      <c r="AN1205" s="97">
        <v>93</v>
      </c>
      <c r="AO1205" s="100">
        <v>19870</v>
      </c>
      <c r="AP1205" s="100">
        <f t="shared" si="377"/>
        <v>23029</v>
      </c>
      <c r="AQ1205" t="s">
        <v>2361</v>
      </c>
      <c r="AX1205" s="124"/>
    </row>
    <row r="1206" spans="1:50" ht="13" hidden="1" customHeight="1" outlineLevel="1">
      <c r="A1206" t="s">
        <v>1475</v>
      </c>
      <c r="AG1206" t="str">
        <f t="shared" si="378"/>
        <v>East Hancock</v>
      </c>
      <c r="AH1206" s="61" t="s">
        <v>12</v>
      </c>
      <c r="AL1206" s="95">
        <v>23</v>
      </c>
      <c r="AM1206" s="97">
        <v>9</v>
      </c>
      <c r="AN1206" s="97">
        <v>62</v>
      </c>
      <c r="AO1206" s="100">
        <v>20405</v>
      </c>
      <c r="AP1206" s="100">
        <f t="shared" si="377"/>
        <v>23009</v>
      </c>
      <c r="AQ1206" t="s">
        <v>2361</v>
      </c>
      <c r="AX1206" s="124"/>
    </row>
    <row r="1207" spans="1:50" ht="13" hidden="1" customHeight="1" outlineLevel="1">
      <c r="A1207" t="s">
        <v>658</v>
      </c>
      <c r="AG1207" t="str">
        <f t="shared" si="378"/>
        <v>Hibberts</v>
      </c>
      <c r="AH1207" s="61" t="s">
        <v>181</v>
      </c>
      <c r="AL1207" s="95">
        <v>23</v>
      </c>
      <c r="AM1207" s="97">
        <v>15</v>
      </c>
      <c r="AN1207" s="97">
        <v>45</v>
      </c>
      <c r="AO1207" s="100">
        <v>32715</v>
      </c>
      <c r="AP1207" s="100">
        <f t="shared" si="377"/>
        <v>23015</v>
      </c>
      <c r="AQ1207" t="s">
        <v>18</v>
      </c>
      <c r="AX1207" s="124"/>
    </row>
    <row r="1208" spans="1:50" ht="13" hidden="1" customHeight="1" outlineLevel="1">
      <c r="A1208" t="s">
        <v>2270</v>
      </c>
      <c r="J1208" s="2"/>
      <c r="K1208" s="2"/>
      <c r="L1208" s="2"/>
      <c r="M1208" s="2"/>
      <c r="AG1208" t="str">
        <f t="shared" si="378"/>
        <v>North Franklin</v>
      </c>
      <c r="AH1208" s="61" t="s">
        <v>2389</v>
      </c>
      <c r="AL1208" s="95">
        <v>23</v>
      </c>
      <c r="AM1208" s="97">
        <v>7</v>
      </c>
      <c r="AN1208" s="97">
        <v>67</v>
      </c>
      <c r="AO1208" s="100">
        <v>51400</v>
      </c>
      <c r="AP1208" s="100">
        <f t="shared" si="377"/>
        <v>23007</v>
      </c>
      <c r="AQ1208" t="s">
        <v>2361</v>
      </c>
      <c r="AX1208" s="124"/>
    </row>
    <row r="1209" spans="1:50" ht="13" hidden="1" customHeight="1" outlineLevel="1">
      <c r="A1209" t="s">
        <v>90</v>
      </c>
      <c r="AG1209" t="str">
        <f t="shared" si="378"/>
        <v>North Oxford</v>
      </c>
      <c r="AH1209" s="61" t="s">
        <v>149</v>
      </c>
      <c r="AL1209" s="95">
        <v>23</v>
      </c>
      <c r="AM1209" s="97">
        <v>17</v>
      </c>
      <c r="AN1209" s="97">
        <v>102</v>
      </c>
      <c r="AO1209" s="100">
        <v>52575</v>
      </c>
      <c r="AP1209" s="100">
        <f t="shared" si="377"/>
        <v>23017</v>
      </c>
      <c r="AQ1209" t="s">
        <v>2361</v>
      </c>
      <c r="AX1209" s="124"/>
    </row>
    <row r="1210" spans="1:50" ht="13" hidden="1" customHeight="1" outlineLevel="1">
      <c r="A1210" t="s">
        <v>2099</v>
      </c>
      <c r="AG1210" t="str">
        <f t="shared" si="378"/>
        <v>North Penobscot</v>
      </c>
      <c r="AH1210" s="61" t="s">
        <v>1379</v>
      </c>
      <c r="AL1210" s="95">
        <v>23</v>
      </c>
      <c r="AM1210" s="97">
        <v>19</v>
      </c>
      <c r="AN1210" s="97">
        <v>237</v>
      </c>
      <c r="AO1210" s="100">
        <v>52710</v>
      </c>
      <c r="AP1210" s="100">
        <f t="shared" si="377"/>
        <v>23019</v>
      </c>
      <c r="AQ1210" t="s">
        <v>2361</v>
      </c>
      <c r="AX1210" s="124"/>
    </row>
    <row r="1211" spans="1:50" ht="13" hidden="1" customHeight="1" outlineLevel="1">
      <c r="A1211" t="s">
        <v>1795</v>
      </c>
      <c r="AG1211" t="str">
        <f t="shared" si="378"/>
        <v>North Washington</v>
      </c>
      <c r="AH1211" s="61" t="s">
        <v>1864</v>
      </c>
      <c r="AL1211" s="95">
        <v>23</v>
      </c>
      <c r="AM1211" s="97">
        <v>29</v>
      </c>
      <c r="AN1211" s="97">
        <v>157</v>
      </c>
      <c r="AO1211" s="100">
        <v>53500</v>
      </c>
      <c r="AP1211" s="100">
        <f t="shared" si="377"/>
        <v>23029</v>
      </c>
      <c r="AQ1211" t="s">
        <v>2361</v>
      </c>
      <c r="AX1211" s="124"/>
    </row>
    <row r="1212" spans="1:50" ht="13" hidden="1" customHeight="1" outlineLevel="1">
      <c r="A1212" t="s">
        <v>104</v>
      </c>
      <c r="AG1212" t="str">
        <f t="shared" si="378"/>
        <v>Northeast Piscataquis</v>
      </c>
      <c r="AH1212" s="61" t="s">
        <v>661</v>
      </c>
      <c r="AL1212" s="95">
        <v>23</v>
      </c>
      <c r="AM1212" s="97">
        <v>21</v>
      </c>
      <c r="AN1212" s="97">
        <v>72</v>
      </c>
      <c r="AO1212" s="100">
        <v>51105</v>
      </c>
      <c r="AP1212" s="100">
        <f t="shared" si="377"/>
        <v>23021</v>
      </c>
      <c r="AQ1212" t="s">
        <v>2361</v>
      </c>
      <c r="AX1212" s="124"/>
    </row>
    <row r="1213" spans="1:50" ht="13" hidden="1" customHeight="1" outlineLevel="1">
      <c r="A1213" t="s">
        <v>1022</v>
      </c>
      <c r="AG1213" t="str">
        <f t="shared" si="378"/>
        <v>Northeast Somerset</v>
      </c>
      <c r="AH1213" s="61" t="s">
        <v>1816</v>
      </c>
      <c r="AL1213" s="95">
        <v>23</v>
      </c>
      <c r="AM1213" s="97">
        <v>25</v>
      </c>
      <c r="AN1213" s="97">
        <v>112</v>
      </c>
      <c r="AO1213" s="100">
        <v>51114</v>
      </c>
      <c r="AP1213" s="100">
        <f t="shared" si="377"/>
        <v>23025</v>
      </c>
      <c r="AQ1213" t="s">
        <v>2361</v>
      </c>
      <c r="AX1213" s="124"/>
    </row>
    <row r="1214" spans="1:50" ht="13" hidden="1" customHeight="1" outlineLevel="1">
      <c r="A1214" t="s">
        <v>1348</v>
      </c>
      <c r="J1214" s="2"/>
      <c r="K1214" s="2"/>
      <c r="L1214" s="2"/>
      <c r="M1214" s="2"/>
      <c r="AG1214" t="str">
        <f t="shared" si="378"/>
        <v>Northwest Aroostook</v>
      </c>
      <c r="AH1214" s="61" t="s">
        <v>2510</v>
      </c>
      <c r="AL1214" s="95">
        <v>23</v>
      </c>
      <c r="AM1214" s="97">
        <v>3</v>
      </c>
      <c r="AN1214" s="97">
        <v>237</v>
      </c>
      <c r="AO1214" s="100">
        <v>53602</v>
      </c>
      <c r="AP1214" s="100">
        <f t="shared" si="377"/>
        <v>23003</v>
      </c>
      <c r="AQ1214" t="s">
        <v>2361</v>
      </c>
      <c r="AX1214" s="124"/>
    </row>
    <row r="1215" spans="1:50" ht="13" hidden="1" customHeight="1" outlineLevel="1">
      <c r="A1215" t="s">
        <v>656</v>
      </c>
      <c r="AG1215" t="str">
        <f t="shared" si="378"/>
        <v>Northwest Hancock</v>
      </c>
      <c r="AH1215" s="61" t="s">
        <v>12</v>
      </c>
      <c r="AL1215" s="95">
        <v>23</v>
      </c>
      <c r="AM1215" s="97">
        <v>9</v>
      </c>
      <c r="AN1215" s="97">
        <v>102</v>
      </c>
      <c r="AO1215" s="100">
        <v>53620</v>
      </c>
      <c r="AP1215" s="100">
        <f t="shared" si="377"/>
        <v>23009</v>
      </c>
      <c r="AQ1215" t="s">
        <v>2361</v>
      </c>
      <c r="AX1215" s="124"/>
    </row>
    <row r="1216" spans="1:50" ht="13" hidden="1" customHeight="1" outlineLevel="1">
      <c r="A1216" t="s">
        <v>578</v>
      </c>
      <c r="AG1216" t="str">
        <f t="shared" si="378"/>
        <v>Northwest Piscataquis</v>
      </c>
      <c r="AH1216" s="61" t="s">
        <v>661</v>
      </c>
      <c r="AL1216" s="95">
        <v>23</v>
      </c>
      <c r="AM1216" s="97">
        <v>21</v>
      </c>
      <c r="AN1216" s="97">
        <v>73</v>
      </c>
      <c r="AO1216" s="100">
        <v>53628</v>
      </c>
      <c r="AP1216" s="100">
        <f t="shared" si="377"/>
        <v>23021</v>
      </c>
      <c r="AQ1216" t="s">
        <v>2361</v>
      </c>
      <c r="AX1216" s="124"/>
    </row>
    <row r="1217" spans="1:50" ht="13" hidden="1" customHeight="1" outlineLevel="1">
      <c r="A1217" t="s">
        <v>690</v>
      </c>
      <c r="AG1217" t="str">
        <f t="shared" si="378"/>
        <v>Northwest Somerset</v>
      </c>
      <c r="AH1217" s="61" t="s">
        <v>1816</v>
      </c>
      <c r="AL1217" s="95">
        <v>23</v>
      </c>
      <c r="AM1217" s="97">
        <v>25</v>
      </c>
      <c r="AN1217" s="97">
        <v>113</v>
      </c>
      <c r="AO1217" s="100">
        <v>53636</v>
      </c>
      <c r="AP1217" s="100">
        <f t="shared" si="377"/>
        <v>23025</v>
      </c>
      <c r="AQ1217" t="s">
        <v>2361</v>
      </c>
      <c r="AX1217" s="124"/>
    </row>
    <row r="1218" spans="1:50" ht="13" hidden="1" customHeight="1" outlineLevel="1">
      <c r="A1218" t="s">
        <v>2060</v>
      </c>
      <c r="AG1218" t="str">
        <f t="shared" si="378"/>
        <v>Passamaquoddy Indian Township</v>
      </c>
      <c r="AH1218" s="61" t="s">
        <v>1864</v>
      </c>
      <c r="AL1218" s="95">
        <v>23</v>
      </c>
      <c r="AM1218" s="97">
        <v>29</v>
      </c>
      <c r="AN1218" s="97">
        <v>158</v>
      </c>
      <c r="AO1218" s="100">
        <v>57082</v>
      </c>
      <c r="AP1218" s="100">
        <f t="shared" si="377"/>
        <v>23029</v>
      </c>
      <c r="AQ1218" t="s">
        <v>778</v>
      </c>
      <c r="AX1218" s="124"/>
    </row>
    <row r="1219" spans="1:50" ht="13" hidden="1" customHeight="1" outlineLevel="1">
      <c r="A1219" t="s">
        <v>2557</v>
      </c>
      <c r="AG1219" t="str">
        <f t="shared" si="378"/>
        <v>Passamaquoddy Pleasant Point</v>
      </c>
      <c r="AH1219" s="61" t="s">
        <v>1864</v>
      </c>
      <c r="AL1219" s="95">
        <v>23</v>
      </c>
      <c r="AM1219" s="97">
        <v>29</v>
      </c>
      <c r="AN1219" s="97">
        <v>159</v>
      </c>
      <c r="AO1219" s="100">
        <v>57090</v>
      </c>
      <c r="AP1219" s="100">
        <f t="shared" si="377"/>
        <v>23029</v>
      </c>
      <c r="AQ1219" t="s">
        <v>778</v>
      </c>
      <c r="AX1219" s="124"/>
    </row>
    <row r="1220" spans="1:50" ht="13" hidden="1" customHeight="1" outlineLevel="1">
      <c r="A1220" t="s">
        <v>776</v>
      </c>
      <c r="J1220" s="2"/>
      <c r="K1220" s="2"/>
      <c r="L1220" s="2"/>
      <c r="M1220" s="2"/>
      <c r="AG1220" t="str">
        <f t="shared" si="378"/>
        <v>Penobscot Indian Island</v>
      </c>
      <c r="AH1220" s="61" t="s">
        <v>2510</v>
      </c>
      <c r="AL1220" s="95">
        <v>23</v>
      </c>
      <c r="AM1220" s="97">
        <v>3</v>
      </c>
      <c r="AN1220" s="97">
        <v>253</v>
      </c>
      <c r="AO1220" s="100">
        <v>57936</v>
      </c>
      <c r="AP1220" s="100">
        <f t="shared" si="377"/>
        <v>23003</v>
      </c>
      <c r="AQ1220" t="s">
        <v>778</v>
      </c>
      <c r="AX1220" s="124"/>
    </row>
    <row r="1221" spans="1:50" ht="13" hidden="1" customHeight="1" outlineLevel="1">
      <c r="A1221" t="s">
        <v>776</v>
      </c>
      <c r="AG1221" t="str">
        <f t="shared" si="378"/>
        <v>Penobscot Indian Island</v>
      </c>
      <c r="AH1221" s="61" t="s">
        <v>1379</v>
      </c>
      <c r="AL1221" s="95">
        <v>23</v>
      </c>
      <c r="AM1221" s="97">
        <v>19</v>
      </c>
      <c r="AN1221" s="97">
        <v>262</v>
      </c>
      <c r="AO1221" s="100">
        <v>57937</v>
      </c>
      <c r="AP1221" s="100">
        <f t="shared" si="377"/>
        <v>23019</v>
      </c>
      <c r="AQ1221" t="s">
        <v>778</v>
      </c>
      <c r="AX1221" s="124"/>
    </row>
    <row r="1222" spans="1:50" ht="13" hidden="1" customHeight="1" outlineLevel="1">
      <c r="A1222" t="s">
        <v>751</v>
      </c>
      <c r="AG1222" t="str">
        <f t="shared" si="378"/>
        <v>Perkins</v>
      </c>
      <c r="AH1222" s="61" t="s">
        <v>108</v>
      </c>
      <c r="AL1222" s="95">
        <v>23</v>
      </c>
      <c r="AM1222" s="97">
        <v>23</v>
      </c>
      <c r="AN1222" s="97">
        <v>28</v>
      </c>
      <c r="AO1222" s="100">
        <v>58070</v>
      </c>
      <c r="AP1222" s="100">
        <f t="shared" si="377"/>
        <v>23023</v>
      </c>
      <c r="AQ1222" t="s">
        <v>2361</v>
      </c>
      <c r="AX1222" s="124"/>
    </row>
    <row r="1223" spans="1:50" ht="13" hidden="1" customHeight="1" outlineLevel="1">
      <c r="A1223" t="s">
        <v>1979</v>
      </c>
      <c r="AG1223" t="str">
        <f t="shared" si="378"/>
        <v>Seboomook Lake</v>
      </c>
      <c r="AH1223" s="61" t="s">
        <v>1816</v>
      </c>
      <c r="AL1223" s="95">
        <v>23</v>
      </c>
      <c r="AM1223" s="97">
        <v>25</v>
      </c>
      <c r="AN1223" s="97">
        <v>137</v>
      </c>
      <c r="AO1223" s="100">
        <v>67238</v>
      </c>
      <c r="AP1223" s="100">
        <f t="shared" si="377"/>
        <v>23025</v>
      </c>
      <c r="AQ1223" t="s">
        <v>2361</v>
      </c>
      <c r="AX1223" s="124"/>
    </row>
    <row r="1224" spans="1:50" ht="13" hidden="1" customHeight="1" outlineLevel="1">
      <c r="A1224" t="s">
        <v>1640</v>
      </c>
      <c r="J1224" s="2"/>
      <c r="K1224" s="2"/>
      <c r="L1224" s="2"/>
      <c r="M1224" s="2"/>
      <c r="AG1224" t="str">
        <f t="shared" si="378"/>
        <v>South Aroostook</v>
      </c>
      <c r="AH1224" s="61" t="s">
        <v>2510</v>
      </c>
      <c r="AL1224" s="95">
        <v>23</v>
      </c>
      <c r="AM1224" s="97">
        <v>3</v>
      </c>
      <c r="AN1224" s="97">
        <v>297</v>
      </c>
      <c r="AO1224" s="100">
        <v>69930</v>
      </c>
      <c r="AP1224" s="100">
        <f t="shared" si="377"/>
        <v>23003</v>
      </c>
      <c r="AQ1224" t="s">
        <v>2361</v>
      </c>
      <c r="AX1224" s="124"/>
    </row>
    <row r="1225" spans="1:50" ht="13" hidden="1" customHeight="1" outlineLevel="1">
      <c r="A1225" t="s">
        <v>1382</v>
      </c>
      <c r="AG1225" t="str">
        <f t="shared" si="378"/>
        <v>South Franklin</v>
      </c>
      <c r="AH1225" s="61" t="s">
        <v>2389</v>
      </c>
      <c r="AL1225" s="95">
        <v>23</v>
      </c>
      <c r="AM1225" s="97">
        <v>7</v>
      </c>
      <c r="AN1225" s="97">
        <v>87</v>
      </c>
      <c r="AO1225" s="100">
        <v>70760</v>
      </c>
      <c r="AP1225" s="100">
        <f t="shared" si="377"/>
        <v>23007</v>
      </c>
      <c r="AQ1225" t="s">
        <v>2361</v>
      </c>
      <c r="AX1225" s="124"/>
    </row>
    <row r="1226" spans="1:50" ht="13" hidden="1" customHeight="1" outlineLevel="1">
      <c r="A1226" t="s">
        <v>1327</v>
      </c>
      <c r="AG1226" t="str">
        <f t="shared" si="378"/>
        <v>South Oxford</v>
      </c>
      <c r="AH1226" s="61" t="s">
        <v>149</v>
      </c>
      <c r="AL1226" s="95">
        <v>23</v>
      </c>
      <c r="AM1226" s="97">
        <v>17</v>
      </c>
      <c r="AN1226" s="97">
        <v>138</v>
      </c>
      <c r="AO1226" s="100">
        <v>71755</v>
      </c>
      <c r="AP1226" s="100">
        <f t="shared" si="377"/>
        <v>23017</v>
      </c>
      <c r="AQ1226" t="s">
        <v>2361</v>
      </c>
      <c r="AX1226" s="124"/>
    </row>
    <row r="1227" spans="1:50" ht="13" hidden="1" customHeight="1" outlineLevel="1">
      <c r="A1227" t="s">
        <v>1978</v>
      </c>
      <c r="AG1227" t="str">
        <f t="shared" si="378"/>
        <v>Southeast Piscataquis</v>
      </c>
      <c r="AH1227" s="61" t="s">
        <v>661</v>
      </c>
      <c r="AL1227" s="95">
        <v>23</v>
      </c>
      <c r="AM1227" s="97">
        <v>21</v>
      </c>
      <c r="AN1227" s="97">
        <v>93</v>
      </c>
      <c r="AO1227" s="100">
        <v>70655</v>
      </c>
      <c r="AP1227" s="100">
        <f t="shared" si="377"/>
        <v>23021</v>
      </c>
      <c r="AQ1227" t="s">
        <v>2361</v>
      </c>
      <c r="AX1227" s="124"/>
    </row>
    <row r="1228" spans="1:50" ht="13" hidden="1" customHeight="1" outlineLevel="1">
      <c r="A1228" t="s">
        <v>1570</v>
      </c>
      <c r="J1228" s="2"/>
      <c r="K1228" s="2"/>
      <c r="L1228" s="2"/>
      <c r="M1228" s="2"/>
      <c r="AG1228" t="str">
        <f t="shared" si="378"/>
        <v>Square Lake</v>
      </c>
      <c r="AH1228" s="61" t="s">
        <v>2510</v>
      </c>
      <c r="AL1228" s="95">
        <v>23</v>
      </c>
      <c r="AM1228" s="97">
        <v>3</v>
      </c>
      <c r="AN1228" s="97">
        <v>298</v>
      </c>
      <c r="AO1228" s="100">
        <v>73472</v>
      </c>
      <c r="AP1228" s="100">
        <f t="shared" si="377"/>
        <v>23003</v>
      </c>
      <c r="AQ1228" t="s">
        <v>2361</v>
      </c>
      <c r="AX1228" s="124"/>
    </row>
    <row r="1229" spans="1:50" ht="13" hidden="1" customHeight="1" outlineLevel="1">
      <c r="A1229" t="s">
        <v>2264</v>
      </c>
      <c r="AG1229" t="str">
        <f t="shared" si="378"/>
        <v>Twombly</v>
      </c>
      <c r="AH1229" s="61" t="s">
        <v>1379</v>
      </c>
      <c r="AL1229" s="95">
        <v>23</v>
      </c>
      <c r="AM1229" s="97">
        <v>19</v>
      </c>
      <c r="AN1229" s="97">
        <v>293</v>
      </c>
      <c r="AO1229" s="100">
        <v>78015</v>
      </c>
      <c r="AP1229" s="100">
        <f>AL1229*1000+AM1229</f>
        <v>23019</v>
      </c>
      <c r="AQ1229" t="s">
        <v>2361</v>
      </c>
      <c r="AX1229" s="124"/>
    </row>
    <row r="1230" spans="1:50" ht="13" hidden="1" customHeight="1" outlineLevel="1">
      <c r="A1230" t="s">
        <v>2558</v>
      </c>
      <c r="J1230" s="2"/>
      <c r="K1230" s="2"/>
      <c r="L1230" s="2"/>
      <c r="M1230" s="2"/>
      <c r="AG1230" t="str">
        <f t="shared" si="378"/>
        <v>Un. Twp. Unity</v>
      </c>
      <c r="AH1230" s="9" t="s">
        <v>270</v>
      </c>
      <c r="AL1230" s="95">
        <v>23</v>
      </c>
      <c r="AM1230" s="97">
        <v>11</v>
      </c>
      <c r="AN1230" s="97">
        <v>107</v>
      </c>
      <c r="AO1230" s="100">
        <v>78190</v>
      </c>
      <c r="AP1230" s="100">
        <f>AL1230*1000+AM1230</f>
        <v>23011</v>
      </c>
      <c r="AQ1230" t="s">
        <v>2361</v>
      </c>
      <c r="AX1230" s="124"/>
    </row>
    <row r="1231" spans="1:50" ht="13" hidden="1" customHeight="1" outlineLevel="1">
      <c r="A1231" t="s">
        <v>1641</v>
      </c>
      <c r="AG1231" t="str">
        <f t="shared" si="378"/>
        <v>West Central Franklin</v>
      </c>
      <c r="AH1231" s="61" t="s">
        <v>2389</v>
      </c>
      <c r="AL1231" s="95">
        <v>23</v>
      </c>
      <c r="AM1231" s="97">
        <v>7</v>
      </c>
      <c r="AN1231" s="97">
        <v>102</v>
      </c>
      <c r="AO1231" s="100">
        <v>82235</v>
      </c>
      <c r="AP1231" s="100">
        <f>AL1231*1000+AM1231</f>
        <v>23007</v>
      </c>
      <c r="AQ1231" t="s">
        <v>2361</v>
      </c>
      <c r="AX1231" s="124"/>
    </row>
    <row r="1232" spans="1:50" ht="13" hidden="1" customHeight="1" outlineLevel="1">
      <c r="A1232" t="s">
        <v>2263</v>
      </c>
      <c r="AG1232" t="str">
        <f t="shared" si="378"/>
        <v>Whitney</v>
      </c>
      <c r="AH1232" s="61" t="s">
        <v>1379</v>
      </c>
      <c r="AL1232" s="95">
        <v>23</v>
      </c>
      <c r="AM1232" s="97">
        <v>19</v>
      </c>
      <c r="AN1232" s="97">
        <v>303</v>
      </c>
      <c r="AO1232" s="100">
        <v>85230</v>
      </c>
      <c r="AP1232" s="100">
        <f>AL1232*1000+AM1232</f>
        <v>23019</v>
      </c>
      <c r="AQ1232" t="s">
        <v>2361</v>
      </c>
      <c r="AX1232" s="124"/>
    </row>
    <row r="1233" spans="1:50" ht="13" hidden="1" customHeight="1" outlineLevel="1">
      <c r="A1233" t="s">
        <v>498</v>
      </c>
      <c r="AG1233" t="str">
        <f t="shared" si="378"/>
        <v>Wyman</v>
      </c>
      <c r="AH1233" s="61" t="s">
        <v>2389</v>
      </c>
      <c r="AL1233" s="95">
        <v>23</v>
      </c>
      <c r="AM1233" s="97">
        <v>7</v>
      </c>
      <c r="AN1233" s="97">
        <v>111</v>
      </c>
      <c r="AO1233" s="100">
        <v>87680</v>
      </c>
      <c r="AP1233" s="100">
        <f>AL1233*1000+AM1233</f>
        <v>23007</v>
      </c>
      <c r="AQ1233" t="s">
        <v>2361</v>
      </c>
      <c r="AX1233" s="124"/>
    </row>
    <row r="1234" spans="1:50" ht="13" customHeight="1" collapsed="1">
      <c r="AX1234" s="124"/>
    </row>
    <row r="1235" spans="1:50" ht="13" customHeight="1">
      <c r="AX1235" s="124"/>
    </row>
    <row r="1236" spans="1:50" ht="13" customHeight="1">
      <c r="AX1236" s="124"/>
    </row>
    <row r="1237" spans="1:50" ht="13" customHeight="1">
      <c r="AX1237" s="124"/>
    </row>
    <row r="1238" spans="1:50" ht="13" customHeight="1">
      <c r="AX1238" s="124"/>
    </row>
    <row r="1239" spans="1:50" ht="13" customHeight="1">
      <c r="AX1239" s="124"/>
    </row>
    <row r="1240" spans="1:50" ht="13" customHeight="1">
      <c r="AX1240" s="124"/>
    </row>
    <row r="1241" spans="1:50" ht="13" customHeight="1">
      <c r="AX1241" s="124"/>
    </row>
    <row r="1242" spans="1:50" ht="13" customHeight="1">
      <c r="AX1242" s="124"/>
    </row>
    <row r="1243" spans="1:50" ht="13" customHeight="1">
      <c r="AX1243" s="124"/>
    </row>
    <row r="1244" spans="1:50" ht="13" customHeight="1">
      <c r="AX1244" s="124"/>
    </row>
    <row r="1245" spans="1:50" ht="13" customHeight="1">
      <c r="AX1245" s="124"/>
    </row>
    <row r="1246" spans="1:50" ht="13" customHeight="1">
      <c r="AX1246" s="124"/>
    </row>
    <row r="1247" spans="1:50" ht="13" customHeight="1">
      <c r="AX1247" s="124"/>
    </row>
    <row r="1248" spans="1:50" ht="13" customHeight="1">
      <c r="AX1248" s="124"/>
    </row>
    <row r="1249" spans="50:50" ht="13" customHeight="1">
      <c r="AX1249" s="124"/>
    </row>
    <row r="1250" spans="50:50" ht="13" customHeight="1">
      <c r="AX1250" s="124"/>
    </row>
    <row r="1251" spans="50:50" ht="13" customHeight="1">
      <c r="AX1251" s="124"/>
    </row>
    <row r="1252" spans="50:50" ht="13" customHeight="1">
      <c r="AX1252" s="124"/>
    </row>
    <row r="1253" spans="50:50" ht="13" customHeight="1">
      <c r="AX1253" s="124"/>
    </row>
    <row r="1254" spans="50:50" ht="13" customHeight="1">
      <c r="AX1254" s="124"/>
    </row>
    <row r="1255" spans="50:50" ht="13" customHeight="1">
      <c r="AX1255" s="124"/>
    </row>
    <row r="1256" spans="50:50" ht="13" customHeight="1">
      <c r="AX1256" s="124"/>
    </row>
    <row r="1257" spans="50:50" ht="13" customHeight="1">
      <c r="AX1257" s="124"/>
    </row>
    <row r="1258" spans="50:50" ht="13" customHeight="1">
      <c r="AX1258" s="124"/>
    </row>
    <row r="1259" spans="50:50" ht="13" customHeight="1">
      <c r="AX1259" s="124"/>
    </row>
    <row r="1260" spans="50:50" ht="13" customHeight="1">
      <c r="AX1260" s="124"/>
    </row>
    <row r="1261" spans="50:50" ht="13" customHeight="1">
      <c r="AX1261" s="124"/>
    </row>
    <row r="1262" spans="50:50" ht="13" customHeight="1">
      <c r="AX1262" s="124"/>
    </row>
    <row r="1263" spans="50:50" ht="13" customHeight="1">
      <c r="AX1263" s="124"/>
    </row>
    <row r="1264" spans="50:50" ht="13" customHeight="1">
      <c r="AX1264" s="124"/>
    </row>
    <row r="1265" spans="50:50" ht="13" customHeight="1">
      <c r="AX1265" s="124"/>
    </row>
    <row r="1266" spans="50:50" ht="13" customHeight="1">
      <c r="AX1266" s="124"/>
    </row>
    <row r="1267" spans="50:50" ht="13" customHeight="1">
      <c r="AX1267" s="124"/>
    </row>
    <row r="1268" spans="50:50" ht="13" customHeight="1">
      <c r="AX1268" s="124"/>
    </row>
    <row r="1269" spans="50:50" ht="13" customHeight="1">
      <c r="AX1269" s="124"/>
    </row>
    <row r="1270" spans="50:50" ht="13" customHeight="1">
      <c r="AX1270" s="124"/>
    </row>
    <row r="1271" spans="50:50" ht="13" customHeight="1">
      <c r="AX1271" s="124"/>
    </row>
    <row r="1272" spans="50:50" ht="13" customHeight="1">
      <c r="AX1272" s="124"/>
    </row>
    <row r="1273" spans="50:50" ht="13" customHeight="1">
      <c r="AX1273" s="124"/>
    </row>
    <row r="1274" spans="50:50" ht="13" customHeight="1">
      <c r="AX1274" s="124"/>
    </row>
    <row r="1275" spans="50:50" ht="13" customHeight="1">
      <c r="AX1275" s="124"/>
    </row>
    <row r="1276" spans="50:50" ht="13" customHeight="1">
      <c r="AX1276" s="124"/>
    </row>
    <row r="1277" spans="50:50" ht="13" customHeight="1">
      <c r="AX1277" s="124"/>
    </row>
    <row r="1278" spans="50:50" ht="13" customHeight="1">
      <c r="AX1278" s="124"/>
    </row>
    <row r="1279" spans="50:50" ht="13" customHeight="1">
      <c r="AX1279" s="124"/>
    </row>
    <row r="1280" spans="50:50" ht="13" customHeight="1">
      <c r="AX1280" s="124"/>
    </row>
    <row r="1281" spans="50:50" ht="13" customHeight="1">
      <c r="AX1281" s="124"/>
    </row>
    <row r="1282" spans="50:50" ht="13" customHeight="1">
      <c r="AX1282" s="124"/>
    </row>
    <row r="1283" spans="50:50" ht="13" customHeight="1">
      <c r="AX1283" s="124"/>
    </row>
    <row r="1284" spans="50:50" ht="13" customHeight="1">
      <c r="AX1284" s="124"/>
    </row>
    <row r="1285" spans="50:50" ht="13" customHeight="1">
      <c r="AX1285" s="124"/>
    </row>
    <row r="1286" spans="50:50" ht="13" customHeight="1">
      <c r="AX1286" s="124"/>
    </row>
    <row r="1287" spans="50:50" ht="13" customHeight="1">
      <c r="AX1287" s="124"/>
    </row>
    <row r="1288" spans="50:50" ht="13" customHeight="1">
      <c r="AX1288" s="124"/>
    </row>
    <row r="1289" spans="50:50" ht="13" customHeight="1">
      <c r="AX1289" s="124"/>
    </row>
    <row r="1290" spans="50:50" ht="13" customHeight="1">
      <c r="AX1290" s="124"/>
    </row>
    <row r="1291" spans="50:50" ht="13" customHeight="1">
      <c r="AX1291" s="124"/>
    </row>
    <row r="1292" spans="50:50" ht="13" customHeight="1">
      <c r="AX1292" s="124"/>
    </row>
    <row r="1293" spans="50:50" ht="13" customHeight="1">
      <c r="AX1293" s="124"/>
    </row>
    <row r="1294" spans="50:50" ht="13" customHeight="1">
      <c r="AX1294" s="124"/>
    </row>
    <row r="1295" spans="50:50" ht="13" customHeight="1">
      <c r="AX1295" s="124"/>
    </row>
    <row r="1296" spans="50:50" ht="13" customHeight="1">
      <c r="AX1296" s="124"/>
    </row>
    <row r="1297" spans="50:50" ht="13" customHeight="1">
      <c r="AX1297" s="124"/>
    </row>
    <row r="1298" spans="50:50" ht="13" customHeight="1">
      <c r="AX1298" s="124"/>
    </row>
    <row r="1299" spans="50:50" ht="13" customHeight="1">
      <c r="AX1299" s="124"/>
    </row>
    <row r="1300" spans="50:50" ht="13" customHeight="1">
      <c r="AX1300" s="124"/>
    </row>
    <row r="1301" spans="50:50" ht="13" customHeight="1">
      <c r="AX1301" s="124"/>
    </row>
    <row r="1302" spans="50:50" ht="13" customHeight="1">
      <c r="AX1302" s="124"/>
    </row>
    <row r="1303" spans="50:50" ht="13" customHeight="1">
      <c r="AX1303" s="124"/>
    </row>
    <row r="1304" spans="50:50" ht="13" customHeight="1">
      <c r="AX1304" s="124"/>
    </row>
    <row r="1305" spans="50:50" ht="13" customHeight="1">
      <c r="AX1305" s="124"/>
    </row>
    <row r="1306" spans="50:50" ht="13" customHeight="1">
      <c r="AX1306" s="124"/>
    </row>
    <row r="1307" spans="50:50" ht="13" customHeight="1">
      <c r="AX1307" s="124"/>
    </row>
    <row r="1308" spans="50:50" ht="13" customHeight="1">
      <c r="AX1308" s="124"/>
    </row>
    <row r="1309" spans="50:50" ht="13" customHeight="1">
      <c r="AX1309" s="124"/>
    </row>
    <row r="1310" spans="50:50" ht="13" customHeight="1">
      <c r="AX1310" s="124"/>
    </row>
    <row r="1311" spans="50:50" ht="13" customHeight="1">
      <c r="AX1311" s="124"/>
    </row>
    <row r="1312" spans="50:50" ht="13" customHeight="1">
      <c r="AX1312" s="124"/>
    </row>
    <row r="1313" spans="50:50" ht="13" customHeight="1">
      <c r="AX1313" s="124"/>
    </row>
    <row r="1314" spans="50:50" ht="13" customHeight="1">
      <c r="AX1314" s="124"/>
    </row>
    <row r="1315" spans="50:50" ht="13" customHeight="1">
      <c r="AX1315" s="124"/>
    </row>
    <row r="1316" spans="50:50" ht="13" customHeight="1">
      <c r="AX1316" s="124"/>
    </row>
    <row r="1317" spans="50:50" ht="13" customHeight="1">
      <c r="AX1317" s="124"/>
    </row>
    <row r="1318" spans="50:50" ht="13" customHeight="1">
      <c r="AX1318" s="124"/>
    </row>
    <row r="1319" spans="50:50" ht="13" customHeight="1">
      <c r="AX1319" s="124"/>
    </row>
    <row r="1320" spans="50:50" ht="13" customHeight="1">
      <c r="AX1320" s="124"/>
    </row>
    <row r="1321" spans="50:50" ht="13" customHeight="1">
      <c r="AX1321" s="124"/>
    </row>
    <row r="1322" spans="50:50" ht="13" customHeight="1">
      <c r="AX1322" s="124"/>
    </row>
    <row r="1323" spans="50:50" ht="13" customHeight="1">
      <c r="AX1323" s="124"/>
    </row>
    <row r="1324" spans="50:50" ht="13" customHeight="1">
      <c r="AX1324" s="124"/>
    </row>
    <row r="1325" spans="50:50" ht="13" customHeight="1">
      <c r="AX1325" s="124"/>
    </row>
    <row r="1326" spans="50:50" ht="13" customHeight="1">
      <c r="AX1326" s="124"/>
    </row>
    <row r="1327" spans="50:50" ht="13" customHeight="1">
      <c r="AX1327" s="124"/>
    </row>
    <row r="1328" spans="50:50" ht="13" customHeight="1">
      <c r="AX1328" s="124"/>
    </row>
    <row r="1329" spans="50:50" ht="13" customHeight="1">
      <c r="AX1329" s="124"/>
    </row>
    <row r="1330" spans="50:50" ht="13" customHeight="1">
      <c r="AX1330" s="124"/>
    </row>
    <row r="1331" spans="50:50" ht="13" customHeight="1">
      <c r="AX1331" s="124"/>
    </row>
    <row r="1332" spans="50:50" ht="13" customHeight="1">
      <c r="AX1332" s="124"/>
    </row>
    <row r="1333" spans="50:50" ht="13" customHeight="1">
      <c r="AX1333" s="124"/>
    </row>
    <row r="1334" spans="50:50" ht="13" customHeight="1">
      <c r="AX1334" s="124"/>
    </row>
    <row r="1335" spans="50:50" ht="13" customHeight="1">
      <c r="AX1335" s="124"/>
    </row>
    <row r="1336" spans="50:50" ht="13" customHeight="1">
      <c r="AX1336" s="124"/>
    </row>
    <row r="1337" spans="50:50" ht="13" customHeight="1">
      <c r="AX1337" s="124"/>
    </row>
    <row r="1338" spans="50:50" ht="13" customHeight="1">
      <c r="AX1338" s="124"/>
    </row>
    <row r="1339" spans="50:50" ht="13" customHeight="1">
      <c r="AX1339" s="124"/>
    </row>
    <row r="1340" spans="50:50" ht="13" customHeight="1">
      <c r="AX1340" s="124"/>
    </row>
    <row r="1341" spans="50:50" ht="13" customHeight="1">
      <c r="AX1341" s="124"/>
    </row>
    <row r="1342" spans="50:50" ht="13" customHeight="1">
      <c r="AX1342" s="124"/>
    </row>
    <row r="1343" spans="50:50" ht="13" customHeight="1">
      <c r="AX1343" s="124"/>
    </row>
    <row r="1344" spans="50:50" ht="13" customHeight="1">
      <c r="AX1344" s="124"/>
    </row>
    <row r="1345" spans="50:50" ht="13" customHeight="1">
      <c r="AX1345" s="124"/>
    </row>
    <row r="1346" spans="50:50" ht="13" customHeight="1">
      <c r="AX1346" s="124"/>
    </row>
    <row r="1347" spans="50:50" ht="13" customHeight="1">
      <c r="AX1347" s="124"/>
    </row>
    <row r="1348" spans="50:50" ht="13" customHeight="1">
      <c r="AX1348" s="124"/>
    </row>
    <row r="1349" spans="50:50" ht="13" customHeight="1">
      <c r="AX1349" s="124"/>
    </row>
    <row r="1350" spans="50:50" ht="13" customHeight="1">
      <c r="AX1350" s="124"/>
    </row>
    <row r="1351" spans="50:50" ht="13" customHeight="1">
      <c r="AX1351" s="124"/>
    </row>
    <row r="1352" spans="50:50" ht="13" customHeight="1">
      <c r="AX1352" s="124"/>
    </row>
    <row r="1353" spans="50:50" ht="13" customHeight="1">
      <c r="AX1353" s="124"/>
    </row>
    <row r="1354" spans="50:50" ht="13" customHeight="1">
      <c r="AX1354" s="124"/>
    </row>
    <row r="1355" spans="50:50" ht="13" customHeight="1">
      <c r="AX1355" s="124"/>
    </row>
    <row r="1356" spans="50:50" ht="13" customHeight="1">
      <c r="AX1356" s="124"/>
    </row>
    <row r="1357" spans="50:50" ht="13" customHeight="1">
      <c r="AX1357" s="124"/>
    </row>
    <row r="1358" spans="50:50" ht="13" customHeight="1">
      <c r="AX1358" s="124"/>
    </row>
    <row r="1359" spans="50:50" ht="13" customHeight="1">
      <c r="AX1359" s="124"/>
    </row>
    <row r="1360" spans="50:50" ht="13" customHeight="1">
      <c r="AX1360" s="124"/>
    </row>
    <row r="1361" spans="50:50" ht="13" customHeight="1">
      <c r="AX1361" s="124"/>
    </row>
    <row r="1362" spans="50:50" ht="13" customHeight="1">
      <c r="AX1362" s="124"/>
    </row>
    <row r="1363" spans="50:50" ht="13" customHeight="1">
      <c r="AX1363" s="124"/>
    </row>
    <row r="1364" spans="50:50" ht="13" customHeight="1">
      <c r="AX1364" s="124"/>
    </row>
    <row r="1365" spans="50:50" ht="13" customHeight="1">
      <c r="AX1365" s="124"/>
    </row>
    <row r="1366" spans="50:50" ht="13" customHeight="1">
      <c r="AX1366" s="124"/>
    </row>
    <row r="1367" spans="50:50" ht="13" customHeight="1">
      <c r="AX1367" s="124"/>
    </row>
    <row r="1368" spans="50:50" ht="13" customHeight="1">
      <c r="AX1368" s="124"/>
    </row>
    <row r="1369" spans="50:50" ht="13" customHeight="1">
      <c r="AX1369" s="124"/>
    </row>
    <row r="1370" spans="50:50" ht="13" customHeight="1">
      <c r="AX1370" s="124"/>
    </row>
    <row r="1371" spans="50:50" ht="13" customHeight="1">
      <c r="AX1371" s="124"/>
    </row>
    <row r="1372" spans="50:50" ht="13" customHeight="1">
      <c r="AX1372" s="124"/>
    </row>
    <row r="1373" spans="50:50" ht="13" customHeight="1">
      <c r="AX1373" s="124"/>
    </row>
    <row r="1374" spans="50:50" ht="13" customHeight="1">
      <c r="AX1374" s="124"/>
    </row>
    <row r="1375" spans="50:50" ht="13" customHeight="1">
      <c r="AX1375" s="124"/>
    </row>
    <row r="1376" spans="50:50" ht="13" customHeight="1">
      <c r="AX1376" s="124"/>
    </row>
    <row r="1377" spans="50:50" ht="13" customHeight="1">
      <c r="AX1377" s="124"/>
    </row>
    <row r="1378" spans="50:50" ht="13" customHeight="1">
      <c r="AX1378" s="124"/>
    </row>
    <row r="1379" spans="50:50" ht="13" customHeight="1">
      <c r="AX1379" s="124"/>
    </row>
    <row r="1380" spans="50:50" ht="13" customHeight="1">
      <c r="AX1380" s="124"/>
    </row>
    <row r="1381" spans="50:50" ht="13" customHeight="1">
      <c r="AX1381" s="124"/>
    </row>
    <row r="1382" spans="50:50" ht="13" customHeight="1">
      <c r="AX1382" s="124"/>
    </row>
    <row r="1383" spans="50:50" ht="13" customHeight="1">
      <c r="AX1383" s="124"/>
    </row>
    <row r="1384" spans="50:50" ht="13" customHeight="1">
      <c r="AX1384" s="124"/>
    </row>
    <row r="1385" spans="50:50" ht="13" customHeight="1">
      <c r="AX1385" s="124"/>
    </row>
    <row r="1386" spans="50:50" ht="13" customHeight="1">
      <c r="AX1386" s="124"/>
    </row>
    <row r="1387" spans="50:50" ht="13" customHeight="1">
      <c r="AX1387" s="124"/>
    </row>
    <row r="1388" spans="50:50" ht="13" customHeight="1">
      <c r="AX1388" s="124"/>
    </row>
    <row r="1389" spans="50:50" ht="13" customHeight="1">
      <c r="AX1389" s="124"/>
    </row>
    <row r="1390" spans="50:50" ht="13" customHeight="1">
      <c r="AX1390" s="124"/>
    </row>
    <row r="1391" spans="50:50" ht="13" customHeight="1">
      <c r="AX1391" s="124"/>
    </row>
    <row r="1392" spans="50:50" ht="13" customHeight="1">
      <c r="AX1392" s="124"/>
    </row>
    <row r="1393" spans="50:50" ht="13" customHeight="1">
      <c r="AX1393" s="124"/>
    </row>
    <row r="1394" spans="50:50" ht="13" customHeight="1">
      <c r="AX1394" s="124"/>
    </row>
    <row r="1395" spans="50:50" ht="13" customHeight="1">
      <c r="AX1395" s="124"/>
    </row>
    <row r="1396" spans="50:50" ht="13" customHeight="1">
      <c r="AX1396" s="124"/>
    </row>
    <row r="1397" spans="50:50" ht="13" customHeight="1">
      <c r="AX1397" s="124"/>
    </row>
    <row r="1398" spans="50:50" ht="13" customHeight="1">
      <c r="AX1398" s="124"/>
    </row>
    <row r="1399" spans="50:50" ht="13" customHeight="1">
      <c r="AX1399" s="124"/>
    </row>
    <row r="1400" spans="50:50" ht="13" customHeight="1">
      <c r="AX1400" s="124"/>
    </row>
    <row r="1401" spans="50:50" ht="13" customHeight="1">
      <c r="AX1401" s="124"/>
    </row>
    <row r="1402" spans="50:50" ht="13" customHeight="1">
      <c r="AX1402" s="124"/>
    </row>
    <row r="1403" spans="50:50" ht="13" customHeight="1">
      <c r="AX1403" s="124"/>
    </row>
    <row r="1404" spans="50:50" ht="13" customHeight="1">
      <c r="AX1404" s="124"/>
    </row>
    <row r="1405" spans="50:50" ht="13" customHeight="1">
      <c r="AX1405" s="124"/>
    </row>
    <row r="1406" spans="50:50" ht="13" customHeight="1">
      <c r="AX1406" s="124"/>
    </row>
    <row r="1407" spans="50:50" ht="13" customHeight="1">
      <c r="AX1407" s="124"/>
    </row>
    <row r="1408" spans="50:50" ht="13" customHeight="1">
      <c r="AX1408" s="124"/>
    </row>
    <row r="1409" spans="50:50" ht="13" customHeight="1">
      <c r="AX1409" s="124"/>
    </row>
    <row r="1410" spans="50:50" ht="13" customHeight="1">
      <c r="AX1410" s="124"/>
    </row>
    <row r="1411" spans="50:50" ht="13" customHeight="1">
      <c r="AX1411" s="124"/>
    </row>
    <row r="1412" spans="50:50" ht="13" customHeight="1">
      <c r="AX1412" s="124"/>
    </row>
    <row r="1413" spans="50:50" ht="13" customHeight="1">
      <c r="AX1413" s="124"/>
    </row>
    <row r="1414" spans="50:50" ht="13" customHeight="1">
      <c r="AX1414" s="124"/>
    </row>
    <row r="1415" spans="50:50" ht="13" customHeight="1">
      <c r="AX1415" s="124"/>
    </row>
    <row r="1416" spans="50:50" ht="13" customHeight="1">
      <c r="AX1416" s="124"/>
    </row>
    <row r="1417" spans="50:50" ht="13" customHeight="1">
      <c r="AX1417" s="124"/>
    </row>
    <row r="1418" spans="50:50" ht="13" customHeight="1">
      <c r="AX1418" s="124"/>
    </row>
    <row r="1419" spans="50:50" ht="13" customHeight="1">
      <c r="AX1419" s="124"/>
    </row>
    <row r="1420" spans="50:50" ht="13" customHeight="1">
      <c r="AX1420" s="124"/>
    </row>
    <row r="1421" spans="50:50" ht="13" customHeight="1">
      <c r="AX1421" s="124"/>
    </row>
    <row r="1422" spans="50:50" ht="13" customHeight="1">
      <c r="AX1422" s="124"/>
    </row>
    <row r="1423" spans="50:50" ht="13" customHeight="1">
      <c r="AX1423" s="124"/>
    </row>
    <row r="1424" spans="50:50" ht="13" customHeight="1">
      <c r="AX1424" s="124"/>
    </row>
    <row r="1425" spans="50:50" ht="13" customHeight="1">
      <c r="AX1425" s="124"/>
    </row>
    <row r="1426" spans="50:50" ht="13" customHeight="1">
      <c r="AX1426" s="124"/>
    </row>
    <row r="1427" spans="50:50" ht="13" customHeight="1">
      <c r="AX1427" s="124"/>
    </row>
    <row r="1428" spans="50:50" ht="13" customHeight="1">
      <c r="AX1428" s="124"/>
    </row>
    <row r="1429" spans="50:50" ht="13" customHeight="1">
      <c r="AX1429" s="124"/>
    </row>
    <row r="1430" spans="50:50" ht="13" customHeight="1">
      <c r="AX1430" s="124"/>
    </row>
    <row r="1431" spans="50:50" ht="13" customHeight="1">
      <c r="AX1431" s="124"/>
    </row>
    <row r="1432" spans="50:50" ht="13" customHeight="1">
      <c r="AX1432" s="124"/>
    </row>
    <row r="1433" spans="50:50" ht="13" customHeight="1">
      <c r="AX1433" s="124"/>
    </row>
    <row r="1434" spans="50:50" ht="13" customHeight="1">
      <c r="AX1434" s="124"/>
    </row>
    <row r="1435" spans="50:50" ht="13" customHeight="1">
      <c r="AX1435" s="124"/>
    </row>
    <row r="1436" spans="50:50" ht="13" customHeight="1">
      <c r="AX1436" s="124"/>
    </row>
    <row r="1437" spans="50:50" ht="13" customHeight="1">
      <c r="AX1437" s="124"/>
    </row>
    <row r="1438" spans="50:50" ht="13" customHeight="1">
      <c r="AX1438" s="124"/>
    </row>
    <row r="1439" spans="50:50" ht="13" customHeight="1">
      <c r="AX1439" s="124"/>
    </row>
    <row r="1440" spans="50:50" ht="13" customHeight="1">
      <c r="AX1440" s="124"/>
    </row>
    <row r="1441" spans="50:50" ht="13" customHeight="1">
      <c r="AX1441" s="124"/>
    </row>
    <row r="1442" spans="50:50" ht="13" customHeight="1">
      <c r="AX1442" s="124"/>
    </row>
    <row r="1443" spans="50:50" ht="13" customHeight="1">
      <c r="AX1443" s="124"/>
    </row>
    <row r="1444" spans="50:50" ht="13" customHeight="1">
      <c r="AX1444" s="124"/>
    </row>
    <row r="1445" spans="50:50" ht="13" customHeight="1">
      <c r="AX1445" s="124"/>
    </row>
    <row r="1446" spans="50:50" ht="13" customHeight="1">
      <c r="AX1446" s="124"/>
    </row>
    <row r="1447" spans="50:50" ht="13" customHeight="1">
      <c r="AX1447" s="124"/>
    </row>
    <row r="1448" spans="50:50" ht="13" customHeight="1">
      <c r="AX1448" s="124"/>
    </row>
    <row r="1449" spans="50:50" ht="13" customHeight="1">
      <c r="AX1449" s="124"/>
    </row>
    <row r="1450" spans="50:50" ht="13" customHeight="1">
      <c r="AX1450" s="124"/>
    </row>
    <row r="1451" spans="50:50" ht="13" customHeight="1">
      <c r="AX1451" s="124"/>
    </row>
    <row r="1452" spans="50:50" ht="13" customHeight="1">
      <c r="AX1452" s="124"/>
    </row>
    <row r="1453" spans="50:50" ht="13" customHeight="1">
      <c r="AX1453" s="124"/>
    </row>
    <row r="1454" spans="50:50" ht="13" customHeight="1">
      <c r="AX1454" s="124"/>
    </row>
    <row r="1455" spans="50:50" ht="13" customHeight="1">
      <c r="AX1455" s="124"/>
    </row>
    <row r="1456" spans="50:50" ht="13" customHeight="1">
      <c r="AX1456" s="124"/>
    </row>
    <row r="1457" spans="50:50" ht="13" customHeight="1">
      <c r="AX1457" s="124"/>
    </row>
    <row r="1458" spans="50:50" ht="13" customHeight="1">
      <c r="AX1458" s="124"/>
    </row>
    <row r="1459" spans="50:50" ht="13" customHeight="1">
      <c r="AX1459" s="124"/>
    </row>
    <row r="1460" spans="50:50" ht="13" customHeight="1">
      <c r="AX1460" s="124"/>
    </row>
    <row r="1461" spans="50:50" ht="13" customHeight="1">
      <c r="AX1461" s="124"/>
    </row>
    <row r="1462" spans="50:50" ht="13" customHeight="1">
      <c r="AX1462" s="124"/>
    </row>
    <row r="1463" spans="50:50" ht="13" customHeight="1">
      <c r="AX1463" s="124"/>
    </row>
    <row r="1464" spans="50:50" ht="13" customHeight="1">
      <c r="AX1464" s="124"/>
    </row>
    <row r="1465" spans="50:50" ht="13" customHeight="1">
      <c r="AX1465" s="124"/>
    </row>
    <row r="1466" spans="50:50" ht="13" customHeight="1">
      <c r="AX1466" s="124"/>
    </row>
    <row r="1467" spans="50:50" ht="13" customHeight="1">
      <c r="AX1467" s="124"/>
    </row>
    <row r="1468" spans="50:50" ht="13" customHeight="1">
      <c r="AX1468" s="124"/>
    </row>
    <row r="1469" spans="50:50" ht="13" customHeight="1">
      <c r="AX1469" s="124"/>
    </row>
    <row r="1470" spans="50:50" ht="13" customHeight="1">
      <c r="AX1470" s="124"/>
    </row>
    <row r="1471" spans="50:50" ht="13" customHeight="1">
      <c r="AX1471" s="124"/>
    </row>
    <row r="1472" spans="50:50" ht="13" customHeight="1">
      <c r="AX1472" s="124"/>
    </row>
    <row r="1473" spans="50:50" ht="13" customHeight="1">
      <c r="AX1473" s="124"/>
    </row>
    <row r="1474" spans="50:50" ht="13" customHeight="1">
      <c r="AX1474" s="124"/>
    </row>
    <row r="1475" spans="50:50" ht="13" customHeight="1">
      <c r="AX1475" s="124"/>
    </row>
    <row r="1476" spans="50:50" ht="13" customHeight="1">
      <c r="AX1476" s="124"/>
    </row>
    <row r="1477" spans="50:50" ht="13" customHeight="1">
      <c r="AX1477" s="124"/>
    </row>
    <row r="1478" spans="50:50" ht="13" customHeight="1">
      <c r="AX1478" s="124"/>
    </row>
    <row r="1479" spans="50:50" ht="13" customHeight="1">
      <c r="AX1479" s="124"/>
    </row>
    <row r="1480" spans="50:50" ht="13" customHeight="1">
      <c r="AX1480" s="124"/>
    </row>
    <row r="1481" spans="50:50" ht="13" customHeight="1">
      <c r="AX1481" s="124"/>
    </row>
    <row r="1482" spans="50:50" ht="13" customHeight="1">
      <c r="AX1482" s="124"/>
    </row>
    <row r="1483" spans="50:50" ht="13" customHeight="1">
      <c r="AX1483" s="124"/>
    </row>
    <row r="1484" spans="50:50" ht="13" customHeight="1">
      <c r="AX1484" s="124"/>
    </row>
    <row r="1485" spans="50:50" ht="13" customHeight="1">
      <c r="AX1485" s="124"/>
    </row>
    <row r="1486" spans="50:50" ht="13" customHeight="1">
      <c r="AX1486" s="124"/>
    </row>
    <row r="1487" spans="50:50" ht="13" customHeight="1">
      <c r="AX1487" s="124"/>
    </row>
    <row r="1488" spans="50:50" ht="13" customHeight="1">
      <c r="AX1488" s="124"/>
    </row>
    <row r="1489" spans="50:50" ht="13" customHeight="1">
      <c r="AX1489" s="124"/>
    </row>
    <row r="1490" spans="50:50" ht="13" customHeight="1">
      <c r="AX1490" s="124"/>
    </row>
    <row r="1491" spans="50:50" ht="13" customHeight="1">
      <c r="AX1491" s="124"/>
    </row>
    <row r="1492" spans="50:50" ht="13" customHeight="1">
      <c r="AX1492" s="124"/>
    </row>
    <row r="1493" spans="50:50" ht="13" customHeight="1">
      <c r="AX1493" s="124"/>
    </row>
    <row r="1494" spans="50:50" ht="13" customHeight="1">
      <c r="AX1494" s="124"/>
    </row>
    <row r="1495" spans="50:50" ht="13" customHeight="1">
      <c r="AX1495" s="124"/>
    </row>
    <row r="1496" spans="50:50" ht="13" customHeight="1">
      <c r="AX1496" s="124"/>
    </row>
    <row r="1497" spans="50:50" ht="13" customHeight="1">
      <c r="AX1497" s="124"/>
    </row>
    <row r="1498" spans="50:50" ht="13" customHeight="1">
      <c r="AX1498" s="124"/>
    </row>
    <row r="1499" spans="50:50" ht="13" customHeight="1">
      <c r="AX1499" s="124"/>
    </row>
    <row r="1500" spans="50:50" ht="13" customHeight="1">
      <c r="AX1500" s="124"/>
    </row>
    <row r="1501" spans="50:50" ht="13" customHeight="1">
      <c r="AX1501" s="124"/>
    </row>
    <row r="1502" spans="50:50" ht="13" customHeight="1">
      <c r="AX1502" s="124"/>
    </row>
    <row r="1503" spans="50:50" ht="13" customHeight="1">
      <c r="AX1503" s="124"/>
    </row>
    <row r="1504" spans="50:50" ht="13" customHeight="1">
      <c r="AX1504" s="124"/>
    </row>
    <row r="1505" spans="50:50" ht="13" customHeight="1">
      <c r="AX1505" s="124"/>
    </row>
    <row r="1506" spans="50:50" ht="13" customHeight="1">
      <c r="AX1506" s="124"/>
    </row>
    <row r="1507" spans="50:50" ht="13" customHeight="1">
      <c r="AX1507" s="124"/>
    </row>
    <row r="1508" spans="50:50" ht="13" customHeight="1">
      <c r="AX1508" s="124"/>
    </row>
    <row r="1509" spans="50:50" ht="13" customHeight="1">
      <c r="AX1509" s="124"/>
    </row>
    <row r="1510" spans="50:50" ht="13" customHeight="1">
      <c r="AX1510" s="124"/>
    </row>
    <row r="1511" spans="50:50" ht="13" customHeight="1">
      <c r="AX1511" s="124"/>
    </row>
    <row r="1512" spans="50:50" ht="13" customHeight="1">
      <c r="AX1512" s="124"/>
    </row>
    <row r="1513" spans="50:50" ht="13" customHeight="1">
      <c r="AX1513" s="124"/>
    </row>
    <row r="1514" spans="50:50" ht="13" customHeight="1">
      <c r="AX1514" s="124"/>
    </row>
    <row r="1515" spans="50:50" ht="13" customHeight="1">
      <c r="AX1515" s="124"/>
    </row>
    <row r="1516" spans="50:50" ht="13" customHeight="1">
      <c r="AX1516" s="124"/>
    </row>
    <row r="1517" spans="50:50" ht="13" customHeight="1">
      <c r="AX1517" s="124"/>
    </row>
    <row r="1518" spans="50:50" ht="13" customHeight="1">
      <c r="AX1518" s="124"/>
    </row>
    <row r="1519" spans="50:50" ht="13" customHeight="1">
      <c r="AX1519" s="124"/>
    </row>
    <row r="1520" spans="50:50" ht="13" customHeight="1">
      <c r="AX1520" s="124"/>
    </row>
    <row r="1521" spans="50:50" ht="13" customHeight="1">
      <c r="AX1521" s="124"/>
    </row>
    <row r="1522" spans="50:50" ht="13" customHeight="1">
      <c r="AX1522" s="124"/>
    </row>
    <row r="1523" spans="50:50" ht="13" customHeight="1">
      <c r="AX1523" s="124"/>
    </row>
    <row r="1524" spans="50:50" ht="13" customHeight="1">
      <c r="AX1524" s="124"/>
    </row>
    <row r="1525" spans="50:50" ht="13" customHeight="1">
      <c r="AX1525" s="124"/>
    </row>
    <row r="1526" spans="50:50" ht="13" customHeight="1">
      <c r="AX1526" s="124"/>
    </row>
    <row r="1527" spans="50:50" ht="13" customHeight="1">
      <c r="AX1527" s="124"/>
    </row>
    <row r="1528" spans="50:50" ht="13" customHeight="1">
      <c r="AX1528" s="124"/>
    </row>
    <row r="1529" spans="50:50" ht="13" customHeight="1">
      <c r="AX1529" s="124"/>
    </row>
    <row r="1530" spans="50:50" ht="13" customHeight="1">
      <c r="AX1530" s="124"/>
    </row>
    <row r="1531" spans="50:50" ht="13" customHeight="1">
      <c r="AX1531" s="124"/>
    </row>
    <row r="1532" spans="50:50" ht="13" customHeight="1">
      <c r="AX1532" s="124"/>
    </row>
    <row r="1533" spans="50:50" ht="13" customHeight="1">
      <c r="AX1533" s="124"/>
    </row>
    <row r="1534" spans="50:50" ht="13" customHeight="1">
      <c r="AX1534" s="124"/>
    </row>
    <row r="1535" spans="50:50" ht="13" customHeight="1">
      <c r="AX1535" s="124"/>
    </row>
    <row r="1536" spans="50:50" ht="13" customHeight="1">
      <c r="AX1536" s="124"/>
    </row>
    <row r="1537" spans="50:50" ht="13" customHeight="1">
      <c r="AX1537" s="124"/>
    </row>
    <row r="1538" spans="50:50" ht="13" customHeight="1">
      <c r="AX1538" s="124"/>
    </row>
    <row r="1539" spans="50:50" ht="13" customHeight="1">
      <c r="AX1539" s="124"/>
    </row>
    <row r="1540" spans="50:50" ht="13" customHeight="1">
      <c r="AX1540" s="124"/>
    </row>
    <row r="1541" spans="50:50" ht="13" customHeight="1">
      <c r="AX1541" s="124"/>
    </row>
    <row r="1542" spans="50:50" ht="13" customHeight="1">
      <c r="AX1542" s="124"/>
    </row>
    <row r="1543" spans="50:50" ht="13" customHeight="1">
      <c r="AX1543" s="124"/>
    </row>
    <row r="1544" spans="50:50" ht="13" customHeight="1">
      <c r="AX1544" s="124"/>
    </row>
    <row r="1545" spans="50:50" ht="13" customHeight="1">
      <c r="AX1545" s="124"/>
    </row>
    <row r="1546" spans="50:50" ht="13" customHeight="1">
      <c r="AX1546" s="124"/>
    </row>
    <row r="1547" spans="50:50" ht="13" customHeight="1">
      <c r="AX1547" s="124"/>
    </row>
    <row r="1548" spans="50:50" ht="13" customHeight="1">
      <c r="AX1548" s="124"/>
    </row>
    <row r="1549" spans="50:50" ht="13" customHeight="1">
      <c r="AX1549" s="124"/>
    </row>
    <row r="1550" spans="50:50" ht="13" customHeight="1">
      <c r="AX1550" s="124"/>
    </row>
    <row r="1551" spans="50:50" ht="13" customHeight="1">
      <c r="AX1551" s="124"/>
    </row>
    <row r="1552" spans="50:50" ht="13" customHeight="1">
      <c r="AX1552" s="124"/>
    </row>
    <row r="1553" spans="50:50" ht="13" customHeight="1">
      <c r="AX1553" s="124"/>
    </row>
    <row r="1554" spans="50:50" ht="13" customHeight="1">
      <c r="AX1554" s="124"/>
    </row>
    <row r="1555" spans="50:50" ht="13" customHeight="1">
      <c r="AX1555" s="124"/>
    </row>
    <row r="1556" spans="50:50" ht="13" customHeight="1">
      <c r="AX1556" s="124"/>
    </row>
    <row r="1557" spans="50:50" ht="13" customHeight="1">
      <c r="AX1557" s="124"/>
    </row>
    <row r="1558" spans="50:50" ht="13" customHeight="1">
      <c r="AX1558" s="124"/>
    </row>
    <row r="1559" spans="50:50" ht="13" customHeight="1">
      <c r="AX1559" s="124"/>
    </row>
    <row r="1560" spans="50:50" ht="13" customHeight="1">
      <c r="AX1560" s="124"/>
    </row>
    <row r="1561" spans="50:50" ht="13" customHeight="1">
      <c r="AX1561" s="124"/>
    </row>
    <row r="1562" spans="50:50" ht="13" customHeight="1">
      <c r="AX1562" s="124"/>
    </row>
    <row r="1563" spans="50:50" ht="13" customHeight="1">
      <c r="AX1563" s="124"/>
    </row>
    <row r="1564" spans="50:50" ht="13" customHeight="1">
      <c r="AX1564" s="124"/>
    </row>
    <row r="1565" spans="50:50" ht="13" customHeight="1">
      <c r="AX1565" s="124"/>
    </row>
    <row r="1566" spans="50:50" ht="13" customHeight="1">
      <c r="AX1566" s="124"/>
    </row>
    <row r="1567" spans="50:50" ht="13" customHeight="1">
      <c r="AX1567" s="124"/>
    </row>
    <row r="1568" spans="50:50" ht="13" customHeight="1">
      <c r="AX1568" s="124"/>
    </row>
    <row r="1569" spans="50:50" ht="13" customHeight="1">
      <c r="AX1569" s="124"/>
    </row>
    <row r="1570" spans="50:50" ht="13" customHeight="1">
      <c r="AX1570" s="124"/>
    </row>
    <row r="1571" spans="50:50" ht="13" customHeight="1">
      <c r="AX1571" s="124"/>
    </row>
    <row r="1572" spans="50:50" ht="13" customHeight="1">
      <c r="AX1572" s="124"/>
    </row>
    <row r="1573" spans="50:50" ht="13" customHeight="1">
      <c r="AX1573" s="124"/>
    </row>
    <row r="1574" spans="50:50" ht="13" customHeight="1">
      <c r="AX1574" s="124"/>
    </row>
    <row r="1575" spans="50:50" ht="13" customHeight="1">
      <c r="AX1575" s="124"/>
    </row>
    <row r="1576" spans="50:50" ht="13" customHeight="1">
      <c r="AX1576" s="124"/>
    </row>
    <row r="1577" spans="50:50" ht="13" customHeight="1">
      <c r="AX1577" s="124"/>
    </row>
    <row r="1578" spans="50:50" ht="13" customHeight="1">
      <c r="AX1578" s="124"/>
    </row>
    <row r="1579" spans="50:50" ht="13" customHeight="1">
      <c r="AX1579" s="124"/>
    </row>
    <row r="1580" spans="50:50" ht="13" customHeight="1">
      <c r="AX1580" s="124"/>
    </row>
    <row r="1581" spans="50:50" ht="13" customHeight="1">
      <c r="AX1581" s="124"/>
    </row>
    <row r="1582" spans="50:50" ht="13" customHeight="1">
      <c r="AX1582" s="124"/>
    </row>
    <row r="1583" spans="50:50" ht="13" customHeight="1">
      <c r="AX1583" s="124"/>
    </row>
    <row r="1584" spans="50:50" ht="13" customHeight="1">
      <c r="AX1584" s="124"/>
    </row>
    <row r="1585" spans="50:50" ht="13" customHeight="1">
      <c r="AX1585" s="124"/>
    </row>
    <row r="1586" spans="50:50" ht="13" customHeight="1">
      <c r="AX1586" s="124"/>
    </row>
    <row r="1587" spans="50:50" ht="13" customHeight="1">
      <c r="AX1587" s="124"/>
    </row>
    <row r="1588" spans="50:50" ht="13" customHeight="1">
      <c r="AX1588" s="124"/>
    </row>
    <row r="1589" spans="50:50" ht="13" customHeight="1">
      <c r="AX1589" s="124"/>
    </row>
    <row r="1590" spans="50:50" ht="13" customHeight="1">
      <c r="AX1590" s="124"/>
    </row>
    <row r="1626" spans="49:51" ht="13" customHeight="1">
      <c r="AW1626" s="125"/>
      <c r="AX1626" s="9"/>
      <c r="AY1626" s="9"/>
    </row>
  </sheetData>
  <phoneticPr fontId="8"/>
  <conditionalFormatting sqref="D1184:D1195 D1203 D2:D17 D182:D207 D452:D453 D455:D520 D280:D294 D533:D1169 D339:D450 D19:D93 D95:D111 D113:D136 D138:D180 D296:D337 D1171:D1181 D209:D278 D522:D531">
    <cfRule type="cellIs" dxfId="222" priority="247" stopIfTrue="1" operator="equal">
      <formula>1</formula>
    </cfRule>
    <cfRule type="cellIs" dxfId="221" priority="248" stopIfTrue="1" operator="equal">
      <formula>3</formula>
    </cfRule>
  </conditionalFormatting>
  <conditionalFormatting sqref="E1184:E1195 E1203 E2:E17 E182:E207 E452:E453 E455:E520 E280:E294 E533:E1169 E339:E450 E19:E93 E95:E111 E113:E136 E138:E180 E296:E337 E1171:E1181 E209:E278 E522:E531">
    <cfRule type="cellIs" dxfId="220" priority="249" stopIfTrue="1" operator="equal">
      <formula>1</formula>
    </cfRule>
    <cfRule type="cellIs" dxfId="219" priority="250" stopIfTrue="1" operator="equal">
      <formula>3</formula>
    </cfRule>
  </conditionalFormatting>
  <conditionalFormatting sqref="F1184:F1195 F1203 F2:F17 F182:F207 F452:F453 F455:F520 F280:F294 F533:F1169 F339:F450 F19:F93 F95:F111 F113:F136 F138:F180 F296:F337 F1171:F1181 F209:F278 F522:F531">
    <cfRule type="cellIs" dxfId="218" priority="251" stopIfTrue="1" operator="equal">
      <formula>1</formula>
    </cfRule>
    <cfRule type="cellIs" dxfId="217" priority="252" stopIfTrue="1" operator="equal">
      <formula>3</formula>
    </cfRule>
  </conditionalFormatting>
  <conditionalFormatting sqref="G1181 G1">
    <cfRule type="expression" dxfId="216" priority="253" stopIfTrue="1">
      <formula>IF(#REF!=1,1,0)</formula>
    </cfRule>
    <cfRule type="expression" dxfId="215" priority="254" stopIfTrue="1">
      <formula>IF(E1=1,1,0)</formula>
    </cfRule>
  </conditionalFormatting>
  <conditionalFormatting sqref="H1181:H1183 H1 H1205:H65555 H1196:H1202">
    <cfRule type="expression" dxfId="214" priority="255" stopIfTrue="1">
      <formula>IF(#REF!=1,1,0)</formula>
    </cfRule>
    <cfRule type="expression" dxfId="213" priority="256" stopIfTrue="1">
      <formula>IF(#REF!=1,1,0)</formula>
    </cfRule>
  </conditionalFormatting>
  <conditionalFormatting sqref="G1203 G1174:G1180">
    <cfRule type="expression" dxfId="212" priority="257" stopIfTrue="1">
      <formula>IF(AND(G1174&gt;0,#REF!=1),1,0)</formula>
    </cfRule>
    <cfRule type="expression" dxfId="211" priority="258" stopIfTrue="1">
      <formula>IF(AND(G1174&gt;0,E1174=1),1,0)</formula>
    </cfRule>
    <cfRule type="expression" dxfId="210" priority="259" stopIfTrue="1">
      <formula>IF(AND(G1174&gt;0,F1174=1),1,0)</formula>
    </cfRule>
  </conditionalFormatting>
  <conditionalFormatting sqref="H1203 H1174:H1180">
    <cfRule type="expression" dxfId="209" priority="260" stopIfTrue="1">
      <formula>IF(AND(G1174&gt;0,#REF!=1),1,0)</formula>
    </cfRule>
    <cfRule type="expression" dxfId="208" priority="261" stopIfTrue="1">
      <formula>IF(AND(G1174&gt;0,#REF!=1),1,0)</formula>
    </cfRule>
    <cfRule type="expression" dxfId="207" priority="262" stopIfTrue="1">
      <formula>IF(AND(G1174&gt;0,F1174=1),1,0)</formula>
    </cfRule>
  </conditionalFormatting>
  <conditionalFormatting sqref="G1184:G1195">
    <cfRule type="expression" dxfId="206" priority="263" stopIfTrue="1">
      <formula>IF(#REF!=1,1,0)</formula>
    </cfRule>
    <cfRule type="expression" dxfId="205" priority="264" stopIfTrue="1">
      <formula>IF(E1184=1,1,0)</formula>
    </cfRule>
    <cfRule type="expression" dxfId="204" priority="265" stopIfTrue="1">
      <formula>IF(F1184=1,1,0)</formula>
    </cfRule>
  </conditionalFormatting>
  <conditionalFormatting sqref="H1184:H1195">
    <cfRule type="expression" dxfId="203" priority="266" stopIfTrue="1">
      <formula>IF(#REF!=1,1,0)</formula>
    </cfRule>
    <cfRule type="expression" dxfId="202" priority="267" stopIfTrue="1">
      <formula>IF(#REF!=1,1,0)</formula>
    </cfRule>
    <cfRule type="expression" dxfId="201" priority="268" stopIfTrue="1">
      <formula>IF(F1184=1,1,0)</formula>
    </cfRule>
  </conditionalFormatting>
  <conditionalFormatting sqref="D94">
    <cfRule type="cellIs" dxfId="200" priority="235" stopIfTrue="1" operator="equal">
      <formula>1</formula>
    </cfRule>
    <cfRule type="cellIs" dxfId="199" priority="236" stopIfTrue="1" operator="equal">
      <formula>3</formula>
    </cfRule>
  </conditionalFormatting>
  <conditionalFormatting sqref="E94">
    <cfRule type="cellIs" dxfId="198" priority="237" stopIfTrue="1" operator="equal">
      <formula>1</formula>
    </cfRule>
    <cfRule type="cellIs" dxfId="197" priority="238" stopIfTrue="1" operator="equal">
      <formula>3</formula>
    </cfRule>
  </conditionalFormatting>
  <conditionalFormatting sqref="F94">
    <cfRule type="cellIs" dxfId="196" priority="239" stopIfTrue="1" operator="equal">
      <formula>1</formula>
    </cfRule>
    <cfRule type="cellIs" dxfId="195" priority="240" stopIfTrue="1" operator="equal">
      <formula>3</formula>
    </cfRule>
  </conditionalFormatting>
  <conditionalFormatting sqref="G2:G17 G182:G207 G452:G453 G455:G520 G280:G294 G533:G1169 G339:G450 G19:G111 G113:G136 G138:G180 G296:G337 G1171:G1173 G209:G278 G522:G531">
    <cfRule type="expression" dxfId="194" priority="229" stopIfTrue="1">
      <formula>IF(AND(G2&gt;0,D2=1),1,0)</formula>
    </cfRule>
    <cfRule type="expression" dxfId="193" priority="230" stopIfTrue="1">
      <formula>IF(AND(G2&gt;0,E2=1),1,0)</formula>
    </cfRule>
    <cfRule type="expression" dxfId="192" priority="231" stopIfTrue="1">
      <formula>IF(AND(G2&gt;0,F2=1),1,0)</formula>
    </cfRule>
  </conditionalFormatting>
  <conditionalFormatting sqref="H2:H17 H182:H207 H452:H453 H455:H520 H280:H294 H533:H1169 H339:H450 H19:H111 H113:H136 H138:H180 H296:H337 H1171:H1173 H209:H278 H522:H531">
    <cfRule type="expression" dxfId="191" priority="232" stopIfTrue="1">
      <formula>IF(AND(G2&gt;0,D2=1),1,0)</formula>
    </cfRule>
    <cfRule type="expression" dxfId="190" priority="233" stopIfTrue="1">
      <formula>IF(AND(G2&gt;0,E2=1),1,0)</formula>
    </cfRule>
    <cfRule type="expression" dxfId="189" priority="234" stopIfTrue="1">
      <formula>IF(AND(G2&gt;0,F2=1),1,0)</formula>
    </cfRule>
  </conditionalFormatting>
  <conditionalFormatting sqref="D18">
    <cfRule type="cellIs" dxfId="188" priority="223" stopIfTrue="1" operator="equal">
      <formula>1</formula>
    </cfRule>
    <cfRule type="cellIs" dxfId="187" priority="224" stopIfTrue="1" operator="equal">
      <formula>3</formula>
    </cfRule>
  </conditionalFormatting>
  <conditionalFormatting sqref="E18">
    <cfRule type="cellIs" dxfId="186" priority="225" stopIfTrue="1" operator="equal">
      <formula>1</formula>
    </cfRule>
    <cfRule type="cellIs" dxfId="185" priority="226" stopIfTrue="1" operator="equal">
      <formula>3</formula>
    </cfRule>
  </conditionalFormatting>
  <conditionalFormatting sqref="F18">
    <cfRule type="cellIs" dxfId="184" priority="227" stopIfTrue="1" operator="equal">
      <formula>1</formula>
    </cfRule>
    <cfRule type="cellIs" dxfId="183" priority="228" stopIfTrue="1" operator="equal">
      <formula>3</formula>
    </cfRule>
  </conditionalFormatting>
  <conditionalFormatting sqref="G18">
    <cfRule type="expression" dxfId="182" priority="217" stopIfTrue="1">
      <formula>IF(AND(G18&gt;0,D18=1),1,0)</formula>
    </cfRule>
    <cfRule type="expression" dxfId="181" priority="218" stopIfTrue="1">
      <formula>IF(AND(G18&gt;0,E18=1),1,0)</formula>
    </cfRule>
    <cfRule type="expression" dxfId="180" priority="219" stopIfTrue="1">
      <formula>IF(AND(G18&gt;0,F18=1),1,0)</formula>
    </cfRule>
  </conditionalFormatting>
  <conditionalFormatting sqref="H18">
    <cfRule type="expression" dxfId="179" priority="220" stopIfTrue="1">
      <formula>IF(AND(G18&gt;0,D18=1),1,0)</formula>
    </cfRule>
    <cfRule type="expression" dxfId="178" priority="221" stopIfTrue="1">
      <formula>IF(AND(G18&gt;0,E18=1),1,0)</formula>
    </cfRule>
    <cfRule type="expression" dxfId="177" priority="222" stopIfTrue="1">
      <formula>IF(AND(G18&gt;0,F18=1),1,0)</formula>
    </cfRule>
  </conditionalFormatting>
  <conditionalFormatting sqref="D148">
    <cfRule type="cellIs" dxfId="176" priority="145" stopIfTrue="1" operator="equal">
      <formula>1</formula>
    </cfRule>
    <cfRule type="cellIs" dxfId="175" priority="146" stopIfTrue="1" operator="equal">
      <formula>3</formula>
    </cfRule>
  </conditionalFormatting>
  <conditionalFormatting sqref="E148">
    <cfRule type="cellIs" dxfId="174" priority="147" stopIfTrue="1" operator="equal">
      <formula>1</formula>
    </cfRule>
    <cfRule type="cellIs" dxfId="173" priority="148" stopIfTrue="1" operator="equal">
      <formula>3</formula>
    </cfRule>
  </conditionalFormatting>
  <conditionalFormatting sqref="F148">
    <cfRule type="cellIs" dxfId="172" priority="149" stopIfTrue="1" operator="equal">
      <formula>1</formula>
    </cfRule>
    <cfRule type="cellIs" dxfId="171" priority="150" stopIfTrue="1" operator="equal">
      <formula>3</formula>
    </cfRule>
  </conditionalFormatting>
  <conditionalFormatting sqref="G148">
    <cfRule type="expression" dxfId="170" priority="151" stopIfTrue="1">
      <formula>IF(AND(G148&gt;0,D148=1),1,0)</formula>
    </cfRule>
    <cfRule type="expression" dxfId="169" priority="152" stopIfTrue="1">
      <formula>IF(AND(G148&gt;0,E148=1),1,0)</formula>
    </cfRule>
    <cfRule type="expression" dxfId="168" priority="153" stopIfTrue="1">
      <formula>IF(AND(G148&gt;0,F148=1),1,0)</formula>
    </cfRule>
  </conditionalFormatting>
  <conditionalFormatting sqref="H148">
    <cfRule type="expression" dxfId="167" priority="154" stopIfTrue="1">
      <formula>IF(AND(G148&gt;0,D148=1),1,0)</formula>
    </cfRule>
    <cfRule type="expression" dxfId="166" priority="155" stopIfTrue="1">
      <formula>IF(AND(G148&gt;0,E148=1),1,0)</formula>
    </cfRule>
    <cfRule type="expression" dxfId="165" priority="156" stopIfTrue="1">
      <formula>IF(AND(G148&gt;0,F148=1),1,0)</formula>
    </cfRule>
  </conditionalFormatting>
  <conditionalFormatting sqref="D112">
    <cfRule type="cellIs" dxfId="164" priority="187" stopIfTrue="1" operator="equal">
      <formula>1</formula>
    </cfRule>
    <cfRule type="cellIs" dxfId="163" priority="188" stopIfTrue="1" operator="equal">
      <formula>3</formula>
    </cfRule>
  </conditionalFormatting>
  <conditionalFormatting sqref="E112">
    <cfRule type="cellIs" dxfId="162" priority="189" stopIfTrue="1" operator="equal">
      <formula>1</formula>
    </cfRule>
    <cfRule type="cellIs" dxfId="161" priority="190" stopIfTrue="1" operator="equal">
      <formula>3</formula>
    </cfRule>
  </conditionalFormatting>
  <conditionalFormatting sqref="F112">
    <cfRule type="cellIs" dxfId="160" priority="191" stopIfTrue="1" operator="equal">
      <formula>1</formula>
    </cfRule>
    <cfRule type="cellIs" dxfId="159" priority="192" stopIfTrue="1" operator="equal">
      <formula>3</formula>
    </cfRule>
  </conditionalFormatting>
  <conditionalFormatting sqref="G112">
    <cfRule type="expression" dxfId="158" priority="181" stopIfTrue="1">
      <formula>IF(AND(G112&gt;0,D112=1),1,0)</formula>
    </cfRule>
    <cfRule type="expression" dxfId="157" priority="182" stopIfTrue="1">
      <formula>IF(AND(G112&gt;0,E112=1),1,0)</formula>
    </cfRule>
    <cfRule type="expression" dxfId="156" priority="183" stopIfTrue="1">
      <formula>IF(AND(G112&gt;0,F112=1),1,0)</formula>
    </cfRule>
  </conditionalFormatting>
  <conditionalFormatting sqref="H112">
    <cfRule type="expression" dxfId="155" priority="184" stopIfTrue="1">
      <formula>IF(AND(G112&gt;0,D112=1),1,0)</formula>
    </cfRule>
    <cfRule type="expression" dxfId="154" priority="185" stopIfTrue="1">
      <formula>IF(AND(G112&gt;0,E112=1),1,0)</formula>
    </cfRule>
    <cfRule type="expression" dxfId="153" priority="186" stopIfTrue="1">
      <formula>IF(AND(G112&gt;0,F112=1),1,0)</formula>
    </cfRule>
  </conditionalFormatting>
  <conditionalFormatting sqref="D137">
    <cfRule type="cellIs" dxfId="152" priority="163" stopIfTrue="1" operator="equal">
      <formula>1</formula>
    </cfRule>
    <cfRule type="cellIs" dxfId="151" priority="164" stopIfTrue="1" operator="equal">
      <formula>3</formula>
    </cfRule>
  </conditionalFormatting>
  <conditionalFormatting sqref="E137">
    <cfRule type="cellIs" dxfId="150" priority="165" stopIfTrue="1" operator="equal">
      <formula>1</formula>
    </cfRule>
    <cfRule type="cellIs" dxfId="149" priority="166" stopIfTrue="1" operator="equal">
      <formula>3</formula>
    </cfRule>
  </conditionalFormatting>
  <conditionalFormatting sqref="F137">
    <cfRule type="cellIs" dxfId="148" priority="167" stopIfTrue="1" operator="equal">
      <formula>1</formula>
    </cfRule>
    <cfRule type="cellIs" dxfId="147" priority="168" stopIfTrue="1" operator="equal">
      <formula>3</formula>
    </cfRule>
  </conditionalFormatting>
  <conditionalFormatting sqref="G137">
    <cfRule type="expression" dxfId="146" priority="157" stopIfTrue="1">
      <formula>IF(AND(G137&gt;0,D137=1),1,0)</formula>
    </cfRule>
    <cfRule type="expression" dxfId="145" priority="158" stopIfTrue="1">
      <formula>IF(AND(G137&gt;0,E137=1),1,0)</formula>
    </cfRule>
    <cfRule type="expression" dxfId="144" priority="159" stopIfTrue="1">
      <formula>IF(AND(G137&gt;0,F137=1),1,0)</formula>
    </cfRule>
  </conditionalFormatting>
  <conditionalFormatting sqref="H137">
    <cfRule type="expression" dxfId="143" priority="160" stopIfTrue="1">
      <formula>IF(AND(G137&gt;0,D137=1),1,0)</formula>
    </cfRule>
    <cfRule type="expression" dxfId="142" priority="161" stopIfTrue="1">
      <formula>IF(AND(G137&gt;0,E137=1),1,0)</formula>
    </cfRule>
    <cfRule type="expression" dxfId="141" priority="162" stopIfTrue="1">
      <formula>IF(AND(G137&gt;0,F137=1),1,0)</formula>
    </cfRule>
  </conditionalFormatting>
  <conditionalFormatting sqref="D181">
    <cfRule type="cellIs" dxfId="140" priority="139" stopIfTrue="1" operator="equal">
      <formula>1</formula>
    </cfRule>
    <cfRule type="cellIs" dxfId="139" priority="140" stopIfTrue="1" operator="equal">
      <formula>3</formula>
    </cfRule>
  </conditionalFormatting>
  <conditionalFormatting sqref="E181">
    <cfRule type="cellIs" dxfId="138" priority="141" stopIfTrue="1" operator="equal">
      <formula>1</formula>
    </cfRule>
    <cfRule type="cellIs" dxfId="137" priority="142" stopIfTrue="1" operator="equal">
      <formula>3</formula>
    </cfRule>
  </conditionalFormatting>
  <conditionalFormatting sqref="F181">
    <cfRule type="cellIs" dxfId="136" priority="143" stopIfTrue="1" operator="equal">
      <formula>1</formula>
    </cfRule>
    <cfRule type="cellIs" dxfId="135" priority="144" stopIfTrue="1" operator="equal">
      <formula>3</formula>
    </cfRule>
  </conditionalFormatting>
  <conditionalFormatting sqref="G181">
    <cfRule type="expression" dxfId="134" priority="133" stopIfTrue="1">
      <formula>IF(AND(G181&gt;0,D181=1),1,0)</formula>
    </cfRule>
    <cfRule type="expression" dxfId="133" priority="134" stopIfTrue="1">
      <formula>IF(AND(G181&gt;0,E181=1),1,0)</formula>
    </cfRule>
    <cfRule type="expression" dxfId="132" priority="135" stopIfTrue="1">
      <formula>IF(AND(G181&gt;0,F181=1),1,0)</formula>
    </cfRule>
  </conditionalFormatting>
  <conditionalFormatting sqref="H181">
    <cfRule type="expression" dxfId="131" priority="136" stopIfTrue="1">
      <formula>IF(AND(G181&gt;0,D181=1),1,0)</formula>
    </cfRule>
    <cfRule type="expression" dxfId="130" priority="137" stopIfTrue="1">
      <formula>IF(AND(G181&gt;0,E181=1),1,0)</formula>
    </cfRule>
    <cfRule type="expression" dxfId="129" priority="138" stopIfTrue="1">
      <formula>IF(AND(G181&gt;0,F181=1),1,0)</formula>
    </cfRule>
  </conditionalFormatting>
  <conditionalFormatting sqref="D208">
    <cfRule type="cellIs" dxfId="128" priority="127" stopIfTrue="1" operator="equal">
      <formula>1</formula>
    </cfRule>
    <cfRule type="cellIs" dxfId="127" priority="128" stopIfTrue="1" operator="equal">
      <formula>3</formula>
    </cfRule>
  </conditionalFormatting>
  <conditionalFormatting sqref="E208">
    <cfRule type="cellIs" dxfId="126" priority="129" stopIfTrue="1" operator="equal">
      <formula>1</formula>
    </cfRule>
    <cfRule type="cellIs" dxfId="125" priority="130" stopIfTrue="1" operator="equal">
      <formula>3</formula>
    </cfRule>
  </conditionalFormatting>
  <conditionalFormatting sqref="F208">
    <cfRule type="cellIs" dxfId="124" priority="131" stopIfTrue="1" operator="equal">
      <formula>1</formula>
    </cfRule>
    <cfRule type="cellIs" dxfId="123" priority="132" stopIfTrue="1" operator="equal">
      <formula>3</formula>
    </cfRule>
  </conditionalFormatting>
  <conditionalFormatting sqref="G208">
    <cfRule type="expression" dxfId="122" priority="121" stopIfTrue="1">
      <formula>IF(AND(G208&gt;0,D208=1),1,0)</formula>
    </cfRule>
    <cfRule type="expression" dxfId="121" priority="122" stopIfTrue="1">
      <formula>IF(AND(G208&gt;0,E208=1),1,0)</formula>
    </cfRule>
    <cfRule type="expression" dxfId="120" priority="123" stopIfTrue="1">
      <formula>IF(AND(G208&gt;0,F208=1),1,0)</formula>
    </cfRule>
  </conditionalFormatting>
  <conditionalFormatting sqref="H208">
    <cfRule type="expression" dxfId="119" priority="124" stopIfTrue="1">
      <formula>IF(AND(G208&gt;0,D208=1),1,0)</formula>
    </cfRule>
    <cfRule type="expression" dxfId="118" priority="125" stopIfTrue="1">
      <formula>IF(AND(G208&gt;0,E208=1),1,0)</formula>
    </cfRule>
    <cfRule type="expression" dxfId="117" priority="126" stopIfTrue="1">
      <formula>IF(AND(G208&gt;0,F208=1),1,0)</formula>
    </cfRule>
  </conditionalFormatting>
  <conditionalFormatting sqref="D451">
    <cfRule type="cellIs" dxfId="116" priority="115" stopIfTrue="1" operator="equal">
      <formula>1</formula>
    </cfRule>
    <cfRule type="cellIs" dxfId="115" priority="116" stopIfTrue="1" operator="equal">
      <formula>3</formula>
    </cfRule>
  </conditionalFormatting>
  <conditionalFormatting sqref="E451">
    <cfRule type="cellIs" dxfId="114" priority="117" stopIfTrue="1" operator="equal">
      <formula>1</formula>
    </cfRule>
    <cfRule type="cellIs" dxfId="113" priority="118" stopIfTrue="1" operator="equal">
      <formula>3</formula>
    </cfRule>
  </conditionalFormatting>
  <conditionalFormatting sqref="F451">
    <cfRule type="cellIs" dxfId="112" priority="119" stopIfTrue="1" operator="equal">
      <formula>1</formula>
    </cfRule>
    <cfRule type="cellIs" dxfId="111" priority="120" stopIfTrue="1" operator="equal">
      <formula>3</formula>
    </cfRule>
  </conditionalFormatting>
  <conditionalFormatting sqref="G451">
    <cfRule type="expression" dxfId="110" priority="109" stopIfTrue="1">
      <formula>IF(AND(G451&gt;0,D451=1),1,0)</formula>
    </cfRule>
    <cfRule type="expression" dxfId="109" priority="110" stopIfTrue="1">
      <formula>IF(AND(G451&gt;0,E451=1),1,0)</formula>
    </cfRule>
    <cfRule type="expression" dxfId="108" priority="111" stopIfTrue="1">
      <formula>IF(AND(G451&gt;0,F451=1),1,0)</formula>
    </cfRule>
  </conditionalFormatting>
  <conditionalFormatting sqref="H451">
    <cfRule type="expression" dxfId="107" priority="112" stopIfTrue="1">
      <formula>IF(AND(G451&gt;0,D451=1),1,0)</formula>
    </cfRule>
    <cfRule type="expression" dxfId="106" priority="113" stopIfTrue="1">
      <formula>IF(AND(G451&gt;0,E451=1),1,0)</formula>
    </cfRule>
    <cfRule type="expression" dxfId="105" priority="114" stopIfTrue="1">
      <formula>IF(AND(G451&gt;0,F451=1),1,0)</formula>
    </cfRule>
  </conditionalFormatting>
  <conditionalFormatting sqref="D521">
    <cfRule type="cellIs" dxfId="104" priority="103" stopIfTrue="1" operator="equal">
      <formula>1</formula>
    </cfRule>
    <cfRule type="cellIs" dxfId="103" priority="104" stopIfTrue="1" operator="equal">
      <formula>3</formula>
    </cfRule>
  </conditionalFormatting>
  <conditionalFormatting sqref="E521">
    <cfRule type="cellIs" dxfId="102" priority="105" stopIfTrue="1" operator="equal">
      <formula>1</formula>
    </cfRule>
    <cfRule type="cellIs" dxfId="101" priority="106" stopIfTrue="1" operator="equal">
      <formula>3</formula>
    </cfRule>
  </conditionalFormatting>
  <conditionalFormatting sqref="F521">
    <cfRule type="cellIs" dxfId="100" priority="107" stopIfTrue="1" operator="equal">
      <formula>1</formula>
    </cfRule>
    <cfRule type="cellIs" dxfId="99" priority="108" stopIfTrue="1" operator="equal">
      <formula>3</formula>
    </cfRule>
  </conditionalFormatting>
  <conditionalFormatting sqref="G521">
    <cfRule type="expression" dxfId="98" priority="97" stopIfTrue="1">
      <formula>IF(AND(G521&gt;0,D521=1),1,0)</formula>
    </cfRule>
    <cfRule type="expression" dxfId="97" priority="98" stopIfTrue="1">
      <formula>IF(AND(G521&gt;0,E521=1),1,0)</formula>
    </cfRule>
    <cfRule type="expression" dxfId="96" priority="99" stopIfTrue="1">
      <formula>IF(AND(G521&gt;0,F521=1),1,0)</formula>
    </cfRule>
  </conditionalFormatting>
  <conditionalFormatting sqref="H521">
    <cfRule type="expression" dxfId="95" priority="100" stopIfTrue="1">
      <formula>IF(AND(G521&gt;0,D521=1),1,0)</formula>
    </cfRule>
    <cfRule type="expression" dxfId="94" priority="101" stopIfTrue="1">
      <formula>IF(AND(G521&gt;0,E521=1),1,0)</formula>
    </cfRule>
    <cfRule type="expression" dxfId="93" priority="102" stopIfTrue="1">
      <formula>IF(AND(G521&gt;0,F521=1),1,0)</formula>
    </cfRule>
  </conditionalFormatting>
  <conditionalFormatting sqref="D454">
    <cfRule type="cellIs" dxfId="92" priority="91" stopIfTrue="1" operator="equal">
      <formula>1</formula>
    </cfRule>
    <cfRule type="cellIs" dxfId="91" priority="92" stopIfTrue="1" operator="equal">
      <formula>3</formula>
    </cfRule>
  </conditionalFormatting>
  <conditionalFormatting sqref="E454">
    <cfRule type="cellIs" dxfId="90" priority="93" stopIfTrue="1" operator="equal">
      <formula>1</formula>
    </cfRule>
    <cfRule type="cellIs" dxfId="89" priority="94" stopIfTrue="1" operator="equal">
      <formula>3</formula>
    </cfRule>
  </conditionalFormatting>
  <conditionalFormatting sqref="F454">
    <cfRule type="cellIs" dxfId="88" priority="95" stopIfTrue="1" operator="equal">
      <formula>1</formula>
    </cfRule>
    <cfRule type="cellIs" dxfId="87" priority="96" stopIfTrue="1" operator="equal">
      <formula>3</formula>
    </cfRule>
  </conditionalFormatting>
  <conditionalFormatting sqref="G454">
    <cfRule type="expression" dxfId="86" priority="85" stopIfTrue="1">
      <formula>IF(AND(G454&gt;0,D454=1),1,0)</formula>
    </cfRule>
    <cfRule type="expression" dxfId="85" priority="86" stopIfTrue="1">
      <formula>IF(AND(G454&gt;0,E454=1),1,0)</formula>
    </cfRule>
    <cfRule type="expression" dxfId="84" priority="87" stopIfTrue="1">
      <formula>IF(AND(G454&gt;0,F454=1),1,0)</formula>
    </cfRule>
  </conditionalFormatting>
  <conditionalFormatting sqref="H454">
    <cfRule type="expression" dxfId="83" priority="88" stopIfTrue="1">
      <formula>IF(AND(G454&gt;0,D454=1),1,0)</formula>
    </cfRule>
    <cfRule type="expression" dxfId="82" priority="89" stopIfTrue="1">
      <formula>IF(AND(G454&gt;0,E454=1),1,0)</formula>
    </cfRule>
    <cfRule type="expression" dxfId="81" priority="90" stopIfTrue="1">
      <formula>IF(AND(G454&gt;0,F454=1),1,0)</formula>
    </cfRule>
  </conditionalFormatting>
  <conditionalFormatting sqref="D338">
    <cfRule type="cellIs" dxfId="80" priority="79" stopIfTrue="1" operator="equal">
      <formula>1</formula>
    </cfRule>
    <cfRule type="cellIs" dxfId="79" priority="80" stopIfTrue="1" operator="equal">
      <formula>3</formula>
    </cfRule>
  </conditionalFormatting>
  <conditionalFormatting sqref="E338">
    <cfRule type="cellIs" dxfId="78" priority="81" stopIfTrue="1" operator="equal">
      <formula>1</formula>
    </cfRule>
    <cfRule type="cellIs" dxfId="77" priority="82" stopIfTrue="1" operator="equal">
      <formula>3</formula>
    </cfRule>
  </conditionalFormatting>
  <conditionalFormatting sqref="F338">
    <cfRule type="cellIs" dxfId="76" priority="83" stopIfTrue="1" operator="equal">
      <formula>1</formula>
    </cfRule>
    <cfRule type="cellIs" dxfId="75" priority="84" stopIfTrue="1" operator="equal">
      <formula>3</formula>
    </cfRule>
  </conditionalFormatting>
  <conditionalFormatting sqref="G338">
    <cfRule type="expression" dxfId="74" priority="73" stopIfTrue="1">
      <formula>IF(AND(G338&gt;0,D338=1),1,0)</formula>
    </cfRule>
    <cfRule type="expression" dxfId="73" priority="74" stopIfTrue="1">
      <formula>IF(AND(G338&gt;0,E338=1),1,0)</formula>
    </cfRule>
    <cfRule type="expression" dxfId="72" priority="75" stopIfTrue="1">
      <formula>IF(AND(G338&gt;0,F338=1),1,0)</formula>
    </cfRule>
  </conditionalFormatting>
  <conditionalFormatting sqref="H338">
    <cfRule type="expression" dxfId="71" priority="76" stopIfTrue="1">
      <formula>IF(AND(G338&gt;0,D338=1),1,0)</formula>
    </cfRule>
    <cfRule type="expression" dxfId="70" priority="77" stopIfTrue="1">
      <formula>IF(AND(G338&gt;0,E338=1),1,0)</formula>
    </cfRule>
    <cfRule type="expression" dxfId="69" priority="78" stopIfTrue="1">
      <formula>IF(AND(G338&gt;0,F338=1),1,0)</formula>
    </cfRule>
  </conditionalFormatting>
  <conditionalFormatting sqref="D295">
    <cfRule type="cellIs" dxfId="68" priority="67" stopIfTrue="1" operator="equal">
      <formula>1</formula>
    </cfRule>
    <cfRule type="cellIs" dxfId="67" priority="68" stopIfTrue="1" operator="equal">
      <formula>3</formula>
    </cfRule>
  </conditionalFormatting>
  <conditionalFormatting sqref="E295">
    <cfRule type="cellIs" dxfId="66" priority="69" stopIfTrue="1" operator="equal">
      <formula>1</formula>
    </cfRule>
    <cfRule type="cellIs" dxfId="65" priority="70" stopIfTrue="1" operator="equal">
      <formula>3</formula>
    </cfRule>
  </conditionalFormatting>
  <conditionalFormatting sqref="F295">
    <cfRule type="cellIs" dxfId="64" priority="71" stopIfTrue="1" operator="equal">
      <formula>1</formula>
    </cfRule>
    <cfRule type="cellIs" dxfId="63" priority="72" stopIfTrue="1" operator="equal">
      <formula>3</formula>
    </cfRule>
  </conditionalFormatting>
  <conditionalFormatting sqref="G295">
    <cfRule type="expression" dxfId="62" priority="61" stopIfTrue="1">
      <formula>IF(AND(G295&gt;0,D295=1),1,0)</formula>
    </cfRule>
    <cfRule type="expression" dxfId="61" priority="62" stopIfTrue="1">
      <formula>IF(AND(G295&gt;0,E295=1),1,0)</formula>
    </cfRule>
    <cfRule type="expression" dxfId="60" priority="63" stopIfTrue="1">
      <formula>IF(AND(G295&gt;0,F295=1),1,0)</formula>
    </cfRule>
  </conditionalFormatting>
  <conditionalFormatting sqref="H295">
    <cfRule type="expression" dxfId="59" priority="64" stopIfTrue="1">
      <formula>IF(AND(G295&gt;0,D295=1),1,0)</formula>
    </cfRule>
    <cfRule type="expression" dxfId="58" priority="65" stopIfTrue="1">
      <formula>IF(AND(G295&gt;0,E295=1),1,0)</formula>
    </cfRule>
    <cfRule type="expression" dxfId="57" priority="66" stopIfTrue="1">
      <formula>IF(AND(G295&gt;0,F295=1),1,0)</formula>
    </cfRule>
  </conditionalFormatting>
  <conditionalFormatting sqref="D279">
    <cfRule type="cellIs" dxfId="56" priority="55" stopIfTrue="1" operator="equal">
      <formula>1</formula>
    </cfRule>
    <cfRule type="cellIs" dxfId="55" priority="56" stopIfTrue="1" operator="equal">
      <formula>3</formula>
    </cfRule>
  </conditionalFormatting>
  <conditionalFormatting sqref="E279">
    <cfRule type="cellIs" dxfId="54" priority="57" stopIfTrue="1" operator="equal">
      <formula>1</formula>
    </cfRule>
    <cfRule type="cellIs" dxfId="53" priority="58" stopIfTrue="1" operator="equal">
      <formula>3</formula>
    </cfRule>
  </conditionalFormatting>
  <conditionalFormatting sqref="F279">
    <cfRule type="cellIs" dxfId="52" priority="59" stopIfTrue="1" operator="equal">
      <formula>1</formula>
    </cfRule>
    <cfRule type="cellIs" dxfId="51" priority="60" stopIfTrue="1" operator="equal">
      <formula>3</formula>
    </cfRule>
  </conditionalFormatting>
  <conditionalFormatting sqref="G279">
    <cfRule type="expression" dxfId="50" priority="49" stopIfTrue="1">
      <formula>IF(AND(G279&gt;0,D279=1),1,0)</formula>
    </cfRule>
    <cfRule type="expression" dxfId="49" priority="50" stopIfTrue="1">
      <formula>IF(AND(G279&gt;0,E279=1),1,0)</formula>
    </cfRule>
    <cfRule type="expression" dxfId="48" priority="51" stopIfTrue="1">
      <formula>IF(AND(G279&gt;0,F279=1),1,0)</formula>
    </cfRule>
  </conditionalFormatting>
  <conditionalFormatting sqref="H279">
    <cfRule type="expression" dxfId="47" priority="52" stopIfTrue="1">
      <formula>IF(AND(G279&gt;0,D279=1),1,0)</formula>
    </cfRule>
    <cfRule type="expression" dxfId="46" priority="53" stopIfTrue="1">
      <formula>IF(AND(G279&gt;0,E279=1),1,0)</formula>
    </cfRule>
    <cfRule type="expression" dxfId="45" priority="54" stopIfTrue="1">
      <formula>IF(AND(G279&gt;0,F279=1),1,0)</formula>
    </cfRule>
  </conditionalFormatting>
  <conditionalFormatting sqref="D532">
    <cfRule type="cellIs" dxfId="44" priority="43" stopIfTrue="1" operator="equal">
      <formula>1</formula>
    </cfRule>
    <cfRule type="cellIs" dxfId="43" priority="44" stopIfTrue="1" operator="equal">
      <formula>3</formula>
    </cfRule>
  </conditionalFormatting>
  <conditionalFormatting sqref="E532">
    <cfRule type="cellIs" dxfId="42" priority="45" stopIfTrue="1" operator="equal">
      <formula>1</formula>
    </cfRule>
    <cfRule type="cellIs" dxfId="41" priority="46" stopIfTrue="1" operator="equal">
      <formula>3</formula>
    </cfRule>
  </conditionalFormatting>
  <conditionalFormatting sqref="F532">
    <cfRule type="cellIs" dxfId="40" priority="47" stopIfTrue="1" operator="equal">
      <formula>1</formula>
    </cfRule>
    <cfRule type="cellIs" dxfId="39" priority="48" stopIfTrue="1" operator="equal">
      <formula>3</formula>
    </cfRule>
  </conditionalFormatting>
  <conditionalFormatting sqref="G532">
    <cfRule type="expression" dxfId="38" priority="37" stopIfTrue="1">
      <formula>IF(AND(G532&gt;0,D532=1),1,0)</formula>
    </cfRule>
    <cfRule type="expression" dxfId="37" priority="38" stopIfTrue="1">
      <formula>IF(AND(G532&gt;0,E532=1),1,0)</formula>
    </cfRule>
    <cfRule type="expression" dxfId="36" priority="39" stopIfTrue="1">
      <formula>IF(AND(G532&gt;0,F532=1),1,0)</formula>
    </cfRule>
  </conditionalFormatting>
  <conditionalFormatting sqref="H532">
    <cfRule type="expression" dxfId="35" priority="40" stopIfTrue="1">
      <formula>IF(AND(G532&gt;0,D532=1),1,0)</formula>
    </cfRule>
    <cfRule type="expression" dxfId="34" priority="41" stopIfTrue="1">
      <formula>IF(AND(G532&gt;0,E532=1),1,0)</formula>
    </cfRule>
    <cfRule type="expression" dxfId="33" priority="42" stopIfTrue="1">
      <formula>IF(AND(G532&gt;0,F532=1),1,0)</formula>
    </cfRule>
  </conditionalFormatting>
  <conditionalFormatting sqref="D523">
    <cfRule type="cellIs" dxfId="32" priority="31" stopIfTrue="1" operator="equal">
      <formula>1</formula>
    </cfRule>
    <cfRule type="cellIs" dxfId="31" priority="32" stopIfTrue="1" operator="equal">
      <formula>3</formula>
    </cfRule>
  </conditionalFormatting>
  <conditionalFormatting sqref="E523">
    <cfRule type="cellIs" dxfId="30" priority="33" stopIfTrue="1" operator="equal">
      <formula>1</formula>
    </cfRule>
    <cfRule type="cellIs" dxfId="29" priority="34" stopIfTrue="1" operator="equal">
      <formula>3</formula>
    </cfRule>
  </conditionalFormatting>
  <conditionalFormatting sqref="F523">
    <cfRule type="cellIs" dxfId="28" priority="35" stopIfTrue="1" operator="equal">
      <formula>1</formula>
    </cfRule>
    <cfRule type="cellIs" dxfId="27" priority="36" stopIfTrue="1" operator="equal">
      <formula>3</formula>
    </cfRule>
  </conditionalFormatting>
  <conditionalFormatting sqref="G523">
    <cfRule type="expression" dxfId="26" priority="25" stopIfTrue="1">
      <formula>IF(AND(G523&gt;0,D523=1),1,0)</formula>
    </cfRule>
    <cfRule type="expression" dxfId="25" priority="26" stopIfTrue="1">
      <formula>IF(AND(G523&gt;0,E523=1),1,0)</formula>
    </cfRule>
    <cfRule type="expression" dxfId="24" priority="27" stopIfTrue="1">
      <formula>IF(AND(G523&gt;0,F523=1),1,0)</formula>
    </cfRule>
  </conditionalFormatting>
  <conditionalFormatting sqref="H523">
    <cfRule type="expression" dxfId="23" priority="28" stopIfTrue="1">
      <formula>IF(AND(G523&gt;0,D523=1),1,0)</formula>
    </cfRule>
    <cfRule type="expression" dxfId="22" priority="29" stopIfTrue="1">
      <formula>IF(AND(G523&gt;0,E523=1),1,0)</formula>
    </cfRule>
    <cfRule type="expression" dxfId="21" priority="30" stopIfTrue="1">
      <formula>IF(AND(G523&gt;0,F523=1),1,0)</formula>
    </cfRule>
  </conditionalFormatting>
  <conditionalFormatting sqref="D524:D526">
    <cfRule type="cellIs" dxfId="20" priority="19" stopIfTrue="1" operator="equal">
      <formula>1</formula>
    </cfRule>
    <cfRule type="cellIs" dxfId="19" priority="20" stopIfTrue="1" operator="equal">
      <formula>3</formula>
    </cfRule>
  </conditionalFormatting>
  <conditionalFormatting sqref="E524:E526">
    <cfRule type="cellIs" dxfId="18" priority="21" stopIfTrue="1" operator="equal">
      <formula>1</formula>
    </cfRule>
    <cfRule type="cellIs" dxfId="17" priority="22" stopIfTrue="1" operator="equal">
      <formula>3</formula>
    </cfRule>
  </conditionalFormatting>
  <conditionalFormatting sqref="F524:F526">
    <cfRule type="cellIs" dxfId="16" priority="23" stopIfTrue="1" operator="equal">
      <formula>1</formula>
    </cfRule>
    <cfRule type="cellIs" dxfId="15" priority="24" stopIfTrue="1" operator="equal">
      <formula>3</formula>
    </cfRule>
  </conditionalFormatting>
  <conditionalFormatting sqref="D1170">
    <cfRule type="cellIs" dxfId="14" priority="7" stopIfTrue="1" operator="equal">
      <formula>1</formula>
    </cfRule>
    <cfRule type="cellIs" dxfId="13" priority="8" stopIfTrue="1" operator="equal">
      <formula>3</formula>
    </cfRule>
  </conditionalFormatting>
  <conditionalFormatting sqref="E1170">
    <cfRule type="cellIs" dxfId="12" priority="9" stopIfTrue="1" operator="equal">
      <formula>1</formula>
    </cfRule>
    <cfRule type="cellIs" dxfId="11" priority="10" stopIfTrue="1" operator="equal">
      <formula>3</formula>
    </cfRule>
  </conditionalFormatting>
  <conditionalFormatting sqref="F1170">
    <cfRule type="cellIs" dxfId="10" priority="11" stopIfTrue="1" operator="equal">
      <formula>1</formula>
    </cfRule>
    <cfRule type="cellIs" dxfId="9" priority="12" stopIfTrue="1" operator="equal">
      <formula>3</formula>
    </cfRule>
  </conditionalFormatting>
  <conditionalFormatting sqref="G1170">
    <cfRule type="expression" dxfId="8" priority="1" stopIfTrue="1">
      <formula>IF(AND(G1170&gt;0,D1170=1),1,0)</formula>
    </cfRule>
    <cfRule type="expression" dxfId="7" priority="2" stopIfTrue="1">
      <formula>IF(AND(G1170&gt;0,E1170=1),1,0)</formula>
    </cfRule>
    <cfRule type="expression" dxfId="6" priority="3" stopIfTrue="1">
      <formula>IF(AND(G1170&gt;0,F1170=1),1,0)</formula>
    </cfRule>
  </conditionalFormatting>
  <conditionalFormatting sqref="H1170">
    <cfRule type="expression" dxfId="5" priority="4" stopIfTrue="1">
      <formula>IF(AND(G1170&gt;0,D1170=1),1,0)</formula>
    </cfRule>
    <cfRule type="expression" dxfId="4" priority="5" stopIfTrue="1">
      <formula>IF(AND(G1170&gt;0,E1170=1),1,0)</formula>
    </cfRule>
    <cfRule type="expression" dxfId="3" priority="6" stopIfTrue="1">
      <formula>IF(AND(G1170&gt;0,F1170=1),1,0)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40"/>
  <sheetViews>
    <sheetView workbookViewId="0">
      <selection activeCell="C58" sqref="C58"/>
    </sheetView>
  </sheetViews>
  <sheetFormatPr baseColWidth="10" defaultRowHeight="13" x14ac:dyDescent="0"/>
  <cols>
    <col min="1" max="1" width="4.7109375" style="57" customWidth="1"/>
    <col min="2" max="2" width="12.7109375" style="57" customWidth="1"/>
    <col min="3" max="3" width="12.7109375" style="58" customWidth="1"/>
    <col min="4" max="4" width="5.7109375" style="75" customWidth="1"/>
    <col min="5" max="5" width="12.7109375" style="78" customWidth="1"/>
    <col min="6" max="6" width="8.7109375" style="77" customWidth="1"/>
    <col min="7" max="7" width="4.7109375" style="77" customWidth="1"/>
    <col min="8" max="8" width="4.7109375" style="57" customWidth="1"/>
    <col min="9" max="9" width="12.7109375" style="77" customWidth="1"/>
    <col min="10" max="10" width="12.7109375" style="58" customWidth="1"/>
    <col min="11" max="11" width="5.7109375" style="75" customWidth="1"/>
    <col min="12" max="12" width="12.7109375" style="57" customWidth="1"/>
    <col min="13" max="13" width="8.7109375" style="57" customWidth="1"/>
    <col min="14" max="14" width="5.28515625" style="57" customWidth="1"/>
    <col min="15" max="15" width="4.7109375" style="57" customWidth="1"/>
    <col min="16" max="16" width="12.7109375" style="57" customWidth="1"/>
    <col min="17" max="17" width="12.7109375" style="58" customWidth="1"/>
    <col min="18" max="18" width="5.7109375" style="75" customWidth="1"/>
    <col min="19" max="19" width="12.7109375" style="57" customWidth="1"/>
    <col min="20" max="20" width="8.7109375" style="57" customWidth="1"/>
    <col min="21" max="16384" width="10.7109375" style="57"/>
  </cols>
  <sheetData>
    <row r="1" spans="1:20">
      <c r="A1" s="57" t="s">
        <v>1589</v>
      </c>
      <c r="B1" s="75" t="s">
        <v>2180</v>
      </c>
      <c r="C1" s="79" t="s">
        <v>794</v>
      </c>
      <c r="D1" s="75" t="s">
        <v>2465</v>
      </c>
      <c r="E1" s="187" t="str">
        <f>State!L2</f>
        <v>Democratic</v>
      </c>
      <c r="F1" s="187"/>
      <c r="G1" s="73"/>
      <c r="H1" s="57" t="s">
        <v>1589</v>
      </c>
      <c r="I1" s="75" t="s">
        <v>2180</v>
      </c>
      <c r="J1" s="79" t="s">
        <v>794</v>
      </c>
      <c r="K1" s="75" t="s">
        <v>2465</v>
      </c>
      <c r="L1" s="188" t="str">
        <f>State!N2</f>
        <v>Republican</v>
      </c>
      <c r="M1" s="189"/>
      <c r="N1" s="74"/>
      <c r="O1" s="57" t="s">
        <v>1589</v>
      </c>
      <c r="P1" s="75" t="s">
        <v>2180</v>
      </c>
      <c r="Q1" s="79" t="s">
        <v>794</v>
      </c>
      <c r="R1" s="75" t="s">
        <v>2465</v>
      </c>
      <c r="S1" s="190" t="str">
        <f>State!P2</f>
        <v>Independent</v>
      </c>
      <c r="T1" s="191"/>
    </row>
    <row r="2" spans="1:20">
      <c r="A2" s="57">
        <v>1</v>
      </c>
      <c r="B2" s="76" t="str">
        <f>VLOOKUP(F2,State!M$3:AY$36,39,0)</f>
        <v>Rhode Island</v>
      </c>
      <c r="C2" s="58">
        <f>VLOOKUP(B2,State!$A$3:$C$37,3,0)</f>
        <v>316898</v>
      </c>
      <c r="D2" s="75" t="str">
        <f>IF(VLOOKUP(B2,State!$A$3:$G$37,7,0)=1,"•","")</f>
        <v>•</v>
      </c>
      <c r="E2" s="58">
        <f>VLOOKUP(B2,State!$A$3:$L$37,12,0)</f>
        <v>223675</v>
      </c>
      <c r="F2" s="77">
        <f>MAX(State!M3:M36)</f>
        <v>0.70582648044481189</v>
      </c>
      <c r="H2" s="57">
        <v>1</v>
      </c>
      <c r="I2" s="76" t="str">
        <f>VLOOKUP(M2,State!O$3:AY$36,37,0)</f>
        <v>Alabama</v>
      </c>
      <c r="J2" s="58">
        <f>VLOOKUP(I2,State!$A$3:$C$37,3,0)</f>
        <v>818090</v>
      </c>
      <c r="K2" s="75" t="str">
        <f>IF(VLOOKUP(I2,State!$A$3:$H$37,8,0)=1,"•","")</f>
        <v>•</v>
      </c>
      <c r="L2" s="58">
        <f>VLOOKUP(I2,State!$A$3:$N$37,14,0)</f>
        <v>795606</v>
      </c>
      <c r="M2" s="77">
        <f>MAX(State!O3:O36)</f>
        <v>0.97251647129288954</v>
      </c>
      <c r="N2" s="77"/>
      <c r="O2" s="57">
        <v>1</v>
      </c>
      <c r="P2" s="76" t="str">
        <f>VLOOKUP(T2,State!Q$3:AY$36,35,0)</f>
        <v>Kansas</v>
      </c>
      <c r="Q2" s="58">
        <f>VLOOKUP(P2,State!$A$3:$C$37,3,0)</f>
        <v>866191</v>
      </c>
      <c r="R2" s="75" t="str">
        <f>IF(VLOOKUP(P2,State!$A$3:$I$37,9,0)=1,"•","")</f>
        <v/>
      </c>
      <c r="S2" s="58">
        <f>VLOOKUP(P2,State!$A$3:$P$37,16,0)</f>
        <v>368372</v>
      </c>
      <c r="T2" s="77">
        <f>MAX(State!Q3:Q36)</f>
        <v>0.42527802759437583</v>
      </c>
    </row>
    <row r="3" spans="1:20">
      <c r="A3" s="57">
        <v>2</v>
      </c>
      <c r="B3" s="76" t="str">
        <f>VLOOKUP(F3,State!M$3:AY$36,39,0)</f>
        <v>Hawaii</v>
      </c>
      <c r="C3" s="58">
        <f>VLOOKUP(B3,State!$A$3:$C$37,3,0)</f>
        <v>353774</v>
      </c>
      <c r="D3" s="75" t="str">
        <f>IF(VLOOKUP(B3,State!$A$3:$G$37,7,0)=1,"•","")</f>
        <v>•</v>
      </c>
      <c r="E3" s="58">
        <f>VLOOKUP(B3,State!$A$3:$L$37,12,0)</f>
        <v>246827</v>
      </c>
      <c r="F3" s="77">
        <f>LARGE(State!M$3:M$36,2)</f>
        <v>0.69769683470238064</v>
      </c>
      <c r="H3" s="57">
        <v>2</v>
      </c>
      <c r="I3" s="76" t="str">
        <f>VLOOKUP(M3,State!O$3:AY$36,37,0)</f>
        <v>Wyoming</v>
      </c>
      <c r="J3" s="58">
        <f>VLOOKUP(I3,State!$A$3:$C$37,3,0)</f>
        <v>168390</v>
      </c>
      <c r="K3" s="75" t="str">
        <f>IF(VLOOKUP(I3,State!$A$3:$H$37,8,0)=1,"•","")</f>
        <v>•</v>
      </c>
      <c r="L3" s="58">
        <f>VLOOKUP(I3,State!$A$3:$N$37,14,0)</f>
        <v>121554</v>
      </c>
      <c r="M3" s="77">
        <f>LARGE(State!O$3:O$36,2)</f>
        <v>0.72185996793158735</v>
      </c>
      <c r="N3" s="77"/>
      <c r="O3" s="57">
        <v>2</v>
      </c>
      <c r="P3" s="76" t="str">
        <f>VLOOKUP(T3,State!Q$3:AY$36,35,0)</f>
        <v>South Dakota</v>
      </c>
      <c r="Q3" s="58">
        <f>VLOOKUP(P3,State!$A$3:$C$37,3,0)</f>
        <v>279412</v>
      </c>
      <c r="R3" s="75" t="str">
        <f>IF(VLOOKUP(P3,State!$A$3:$I$37,9,0)=1,"•","")</f>
        <v/>
      </c>
      <c r="S3" s="58">
        <f>VLOOKUP(P3,State!$A$3:$P$37,16,0)</f>
        <v>47741</v>
      </c>
      <c r="T3" s="77">
        <f>LARGE(State!Q$3:Q$36,2)</f>
        <v>0.17086238243167795</v>
      </c>
    </row>
    <row r="4" spans="1:20">
      <c r="A4" s="57">
        <v>3</v>
      </c>
      <c r="B4" s="76" t="str">
        <f>VLOOKUP(F4,State!M$3:AY$36,39,0)</f>
        <v>Massachusetts</v>
      </c>
      <c r="C4" s="58">
        <f>VLOOKUP(B4,State!$A$3:$C$37,3,0)</f>
        <v>2084972</v>
      </c>
      <c r="D4" s="75" t="str">
        <f>IF(VLOOKUP(B4,State!$A$3:$G$37,7,0)=1,"•","")</f>
        <v>•</v>
      </c>
      <c r="E4" s="58">
        <f>VLOOKUP(B4,State!$A$3:$L$37,12,0)</f>
        <v>1289944</v>
      </c>
      <c r="F4" s="77">
        <f>LARGE(State!M$3:M$36,3)</f>
        <v>0.61868648595760523</v>
      </c>
      <c r="H4" s="57">
        <v>3</v>
      </c>
      <c r="I4" s="76" t="str">
        <f>VLOOKUP(M4,State!O$3:AY$36,37,0)</f>
        <v>Maine</v>
      </c>
      <c r="J4" s="58">
        <f>VLOOKUP(I4,State!$A$3:$C$37,3,0)</f>
        <v>604028</v>
      </c>
      <c r="K4" s="75" t="str">
        <f>IF(VLOOKUP(I4,State!$A$3:$H$37,8,0)=1,"•","")</f>
        <v>•</v>
      </c>
      <c r="L4" s="58">
        <f>VLOOKUP(I4,State!$A$3:$N$37,14,0)</f>
        <v>413505</v>
      </c>
      <c r="M4" s="77">
        <f>LARGE(State!O$3:O$36,3)</f>
        <v>0.68457919169310033</v>
      </c>
      <c r="N4" s="77"/>
      <c r="O4" s="57">
        <v>3</v>
      </c>
      <c r="P4" s="76" t="str">
        <f>VLOOKUP(T4,State!Q$3:AY$36,35,0)</f>
        <v>Wyoming</v>
      </c>
      <c r="Q4" s="58">
        <f>VLOOKUP(P4,State!$A$3:$C$37,3,0)</f>
        <v>168390</v>
      </c>
      <c r="R4" s="75" t="str">
        <f>IF(VLOOKUP(P4,State!$A$3:$I$37,9,0)=1,"•","")</f>
        <v/>
      </c>
      <c r="S4" s="58">
        <f>VLOOKUP(P4,State!$A$3:$P$37,16,0)</f>
        <v>13311</v>
      </c>
      <c r="T4" s="77">
        <f>LARGE(State!Q$3:Q$36,3)</f>
        <v>7.9048637092463916E-2</v>
      </c>
    </row>
    <row r="5" spans="1:20">
      <c r="A5" s="57">
        <v>4</v>
      </c>
      <c r="B5" s="76" t="str">
        <f>VLOOKUP(F5,State!M$3:AY$36,39,0)</f>
        <v>New Jersey</v>
      </c>
      <c r="C5" s="58">
        <f>VLOOKUP(B5,State!$A$3:$C$37,3,0)</f>
        <v>1869535</v>
      </c>
      <c r="D5" s="75" t="str">
        <f>IF(VLOOKUP(B5,State!$A$3:$G$37,7,0)=1,"•","")</f>
        <v>•</v>
      </c>
      <c r="E5" s="58">
        <f>VLOOKUP(B5,State!$A$3:$L$37,12,0)</f>
        <v>1043866</v>
      </c>
      <c r="F5" s="77">
        <f>LARGE(State!M$3:M$36,4)</f>
        <v>0.55835595482299072</v>
      </c>
      <c r="H5" s="57">
        <v>4</v>
      </c>
      <c r="I5" s="76" t="str">
        <f>VLOOKUP(M5,State!O$3:AY$36,37,0)</f>
        <v>Oklahoma</v>
      </c>
      <c r="J5" s="58">
        <f>VLOOKUP(I5,State!$A$3:$C$37,3,0)</f>
        <v>820733</v>
      </c>
      <c r="K5" s="75" t="str">
        <f>IF(VLOOKUP(I5,State!$A$3:$H$37,8,0)=1,"•","")</f>
        <v>•</v>
      </c>
      <c r="L5" s="58">
        <f>VLOOKUP(I5,State!$A$3:$N$37,14,0)</f>
        <v>558166</v>
      </c>
      <c r="M5" s="77">
        <f>LARGE(State!O$3:O$36,4)</f>
        <v>0.68008231666083852</v>
      </c>
      <c r="N5" s="77"/>
      <c r="O5" s="57">
        <v>4</v>
      </c>
      <c r="P5" s="76" t="str">
        <f>VLOOKUP(T5,State!Q$3:AY$36,35,0)</f>
        <v>South Carolina</v>
      </c>
      <c r="Q5" s="58">
        <f>VLOOKUP(P5,State!$A$3:$C$37,3,0)</f>
        <v>1240075</v>
      </c>
      <c r="R5" s="75" t="str">
        <f>IF(VLOOKUP(P5,State!$A$3:$I$37,9,0)=1,"•","")</f>
        <v/>
      </c>
      <c r="S5" s="58">
        <f>VLOOKUP(P5,State!$A$3:$P$37,16,0)</f>
        <v>47588</v>
      </c>
      <c r="T5" s="77">
        <f>LARGE(State!Q$3:Q$36,4)</f>
        <v>3.8375098280345944E-2</v>
      </c>
    </row>
    <row r="6" spans="1:20">
      <c r="A6" s="57">
        <v>5</v>
      </c>
      <c r="B6" s="76" t="str">
        <f>VLOOKUP(F6,State!M$3:AY$36,39,0)</f>
        <v>Delaware</v>
      </c>
      <c r="C6" s="58">
        <f>VLOOKUP(B6,State!$A$3:$C$37,3,0)</f>
        <v>234038</v>
      </c>
      <c r="D6" s="75" t="str">
        <f>IF(VLOOKUP(B6,State!$A$3:$G$37,7,0)=1,"•","")</f>
        <v>•</v>
      </c>
      <c r="E6" s="58">
        <f>VLOOKUP(B6,State!$A$3:$L$37,12,0)</f>
        <v>130655</v>
      </c>
      <c r="F6" s="77">
        <f>LARGE(State!M$3:M$36,5)</f>
        <v>0.55826404259137408</v>
      </c>
      <c r="H6" s="57">
        <v>5</v>
      </c>
      <c r="I6" s="76" t="str">
        <f>VLOOKUP(M6,State!O$3:AY$36,37,0)</f>
        <v>Idaho</v>
      </c>
      <c r="J6" s="58">
        <f>VLOOKUP(I6,State!$A$3:$C$37,3,0)</f>
        <v>437170</v>
      </c>
      <c r="K6" s="75" t="str">
        <f>IF(VLOOKUP(I6,State!$A$3:$H$37,8,0)=1,"•","")</f>
        <v>•</v>
      </c>
      <c r="L6" s="58">
        <f>VLOOKUP(I6,State!$A$3:$N$37,14,0)</f>
        <v>285596</v>
      </c>
      <c r="M6" s="77">
        <f>LARGE(State!O$3:O$36,5)</f>
        <v>0.65328361964453185</v>
      </c>
      <c r="N6" s="77"/>
      <c r="O6" s="57">
        <v>5</v>
      </c>
      <c r="P6" s="76" t="str">
        <f>VLOOKUP(T6,State!Q$3:AY$36,35,0)</f>
        <v>Nebraska</v>
      </c>
      <c r="Q6" s="58">
        <f>VLOOKUP(P6,State!$A$3:$C$37,3,0)</f>
        <v>540337</v>
      </c>
      <c r="R6" s="75" t="str">
        <f>IF(VLOOKUP(P6,State!$A$3:$I$37,9,0)=1,"•","")</f>
        <v/>
      </c>
      <c r="S6" s="58">
        <f>VLOOKUP(P6,State!$A$3:$P$37,16,0)</f>
        <v>15868</v>
      </c>
      <c r="T6" s="77">
        <f>LARGE(State!Q$3:Q$36,5)</f>
        <v>2.9366858090413946E-2</v>
      </c>
    </row>
    <row r="7" spans="1:20">
      <c r="A7" s="57">
        <v>6</v>
      </c>
      <c r="B7" s="76" t="str">
        <f>VLOOKUP(F7,State!M$3:AY$36,39,0)</f>
        <v>Oregon</v>
      </c>
      <c r="C7" s="58">
        <f>VLOOKUP(B7,State!$A$3:$C$37,3,0)</f>
        <v>1461618</v>
      </c>
      <c r="D7" s="75" t="str">
        <f>IF(VLOOKUP(B7,State!$A$3:$G$37,7,0)=1,"•","")</f>
        <v>•</v>
      </c>
      <c r="E7" s="58">
        <f>VLOOKUP(B7,State!$A$3:$L$37,12,0)</f>
        <v>814537</v>
      </c>
      <c r="F7" s="77">
        <f>LARGE(State!M$3:M$36,6)</f>
        <v>0.55728446146667598</v>
      </c>
      <c r="H7" s="57">
        <v>6</v>
      </c>
      <c r="I7" s="76" t="str">
        <f>VLOOKUP(M7,State!O$3:AY$36,37,0)</f>
        <v>Nebraska</v>
      </c>
      <c r="J7" s="58">
        <f>VLOOKUP(I7,State!$A$3:$C$37,3,0)</f>
        <v>540337</v>
      </c>
      <c r="K7" s="75" t="str">
        <f>IF(VLOOKUP(I7,State!$A$3:$H$37,8,0)=1,"•","")</f>
        <v>•</v>
      </c>
      <c r="L7" s="58">
        <f>VLOOKUP(I7,State!$A$3:$N$37,14,0)</f>
        <v>347636</v>
      </c>
      <c r="M7" s="77">
        <f>LARGE(State!O$3:O$36,6)</f>
        <v>0.64336886054443798</v>
      </c>
      <c r="N7" s="77"/>
      <c r="O7" s="57">
        <v>6</v>
      </c>
      <c r="P7" s="76" t="str">
        <f>VLOOKUP(T7,State!Q$3:AY$36,35,0)</f>
        <v>Minnesota</v>
      </c>
      <c r="Q7" s="58">
        <f>VLOOKUP(P7,State!$A$3:$C$37,3,0)</f>
        <v>1981590</v>
      </c>
      <c r="R7" s="75" t="str">
        <f>IF(VLOOKUP(P7,State!$A$3:$I$37,9,0)=1,"•","")</f>
        <v/>
      </c>
      <c r="S7" s="58">
        <f>VLOOKUP(P7,State!$A$3:$P$37,16,0)</f>
        <v>47530</v>
      </c>
      <c r="T7" s="77">
        <f>LARGE(State!Q$3:Q$36,6)</f>
        <v>2.3985789189489248E-2</v>
      </c>
    </row>
    <row r="8" spans="1:20">
      <c r="A8" s="57">
        <v>7</v>
      </c>
      <c r="B8" s="76" t="str">
        <f>VLOOKUP(F8,State!M$3:AY$36,39,0)</f>
        <v>New Mexico</v>
      </c>
      <c r="C8" s="58">
        <f>VLOOKUP(B8,State!$A$3:$C$37,3,0)</f>
        <v>515506</v>
      </c>
      <c r="D8" s="75" t="str">
        <f>IF(VLOOKUP(B8,State!$A$3:$G$37,7,0)=1,"•","")</f>
        <v>•</v>
      </c>
      <c r="E8" s="58">
        <f>VLOOKUP(B8,State!$A$3:$L$37,12,0)</f>
        <v>286409</v>
      </c>
      <c r="F8" s="77">
        <f>LARGE(State!M$3:M$36,7)</f>
        <v>0.55558810178737006</v>
      </c>
      <c r="H8" s="57">
        <v>7</v>
      </c>
      <c r="I8" s="76" t="str">
        <f>VLOOKUP(M8,State!O$3:AY$36,37,0)</f>
        <v>West Virginia</v>
      </c>
      <c r="J8" s="58">
        <f>VLOOKUP(I8,State!$A$3:$C$37,3,0)</f>
        <v>453693</v>
      </c>
      <c r="K8" s="75" t="str">
        <f>IF(VLOOKUP(I8,State!$A$3:$H$37,8,0)=1,"•","")</f>
        <v>•</v>
      </c>
      <c r="L8" s="58">
        <f>VLOOKUP(I8,State!$A$3:$N$37,14,0)</f>
        <v>281821</v>
      </c>
      <c r="M8" s="77">
        <f>LARGE(State!O$3:O$36,7)</f>
        <v>0.62117114436414056</v>
      </c>
      <c r="N8" s="77"/>
      <c r="O8" s="57">
        <v>7</v>
      </c>
      <c r="P8" s="76" t="str">
        <f>VLOOKUP(T8,State!Q$3:AY$36,35,0)</f>
        <v>Iowa</v>
      </c>
      <c r="Q8" s="58">
        <f>VLOOKUP(P8,State!$A$3:$C$37,3,0)</f>
        <v>1129700</v>
      </c>
      <c r="R8" s="75" t="str">
        <f>IF(VLOOKUP(P8,State!$A$3:$I$37,9,0)=1,"•","")</f>
        <v/>
      </c>
      <c r="S8" s="58">
        <f>VLOOKUP(P8,State!$A$3:$P$37,16,0)</f>
        <v>26815</v>
      </c>
      <c r="T8" s="77">
        <f>LARGE(State!Q$3:Q$36,7)</f>
        <v>2.3736390192086395E-2</v>
      </c>
    </row>
    <row r="9" spans="1:20">
      <c r="A9" s="57">
        <v>8</v>
      </c>
      <c r="B9" s="76" t="str">
        <f>VLOOKUP(F9,State!M$3:AY$36,39,0)</f>
        <v>Michigan</v>
      </c>
      <c r="C9" s="58">
        <f>VLOOKUP(B9,State!$A$3:$C$37,3,0)</f>
        <v>3121775</v>
      </c>
      <c r="D9" s="75" t="str">
        <f>IF(VLOOKUP(B9,State!$A$3:$G$37,7,0)=1,"•","")</f>
        <v>•</v>
      </c>
      <c r="E9" s="58">
        <f>VLOOKUP(B9,State!$A$3:$L$37,12,0)</f>
        <v>1704936</v>
      </c>
      <c r="F9" s="77">
        <f>LARGE(State!M$3:M$36,8)</f>
        <v>0.54614313972019124</v>
      </c>
      <c r="H9" s="57">
        <v>8</v>
      </c>
      <c r="I9" s="76" t="str">
        <f>VLOOKUP(M9,State!O$3:AY$36,37,0)</f>
        <v>Tennessee</v>
      </c>
      <c r="J9" s="58">
        <f>VLOOKUP(I9,State!$A$3:$C$37,3,0)</f>
        <v>1374065</v>
      </c>
      <c r="K9" s="75" t="str">
        <f>IF(VLOOKUP(I9,State!$A$3:$H$37,8,0)=1,"•","")</f>
        <v>•</v>
      </c>
      <c r="L9" s="58">
        <f>VLOOKUP(I9,State!$A$3:$N$37,14,0)</f>
        <v>850087</v>
      </c>
      <c r="M9" s="77">
        <f>LARGE(State!O$3:O$36,8)</f>
        <v>0.61866578364196745</v>
      </c>
      <c r="N9" s="77"/>
      <c r="O9" s="57">
        <v>8</v>
      </c>
      <c r="P9" s="76" t="str">
        <f>VLOOKUP(T9,State!Q$3:AY$36,35,0)</f>
        <v>Alaska</v>
      </c>
      <c r="Q9" s="58">
        <f>VLOOKUP(P9,State!$A$3:$C$37,3,0)</f>
        <v>282400</v>
      </c>
      <c r="R9" s="75" t="str">
        <f>IF(VLOOKUP(P9,State!$A$3:$I$37,9,0)=1,"•","")</f>
        <v/>
      </c>
      <c r="S9" s="58">
        <f>VLOOKUP(P9,State!$A$3:$P$37,16,0)</f>
        <v>5636</v>
      </c>
      <c r="T9" s="77">
        <f>LARGE(State!Q$3:Q$36,8)</f>
        <v>1.9957507082152975E-2</v>
      </c>
    </row>
    <row r="10" spans="1:20">
      <c r="A10" s="57">
        <v>9</v>
      </c>
      <c r="B10" s="76" t="str">
        <f>VLOOKUP(F10,State!M$3:AY$36,39,0)</f>
        <v>Illinois</v>
      </c>
      <c r="C10" s="58">
        <f>VLOOKUP(B10,State!$A$3:$C$37,3,0)</f>
        <v>3603519</v>
      </c>
      <c r="D10" s="75" t="str">
        <f>IF(VLOOKUP(B10,State!$A$3:$G$37,7,0)=1,"•","")</f>
        <v>•</v>
      </c>
      <c r="E10" s="58">
        <f>VLOOKUP(B10,State!$A$3:$L$37,12,0)</f>
        <v>1929637</v>
      </c>
      <c r="F10" s="77">
        <f>LARGE(State!M$3:M$36,9)</f>
        <v>0.53548683939227182</v>
      </c>
      <c r="H10" s="57">
        <v>9</v>
      </c>
      <c r="I10" s="76" t="str">
        <f>VLOOKUP(M10,State!O$3:AY$36,37,0)</f>
        <v>Texas</v>
      </c>
      <c r="J10" s="58">
        <f>VLOOKUP(I10,State!$A$3:$C$37,3,0)</f>
        <v>4648358</v>
      </c>
      <c r="K10" s="75" t="str">
        <f>IF(VLOOKUP(I10,State!$A$3:$H$37,8,0)=1,"•","")</f>
        <v>•</v>
      </c>
      <c r="L10" s="58">
        <f>VLOOKUP(I10,State!$A$3:$N$37,14,0)</f>
        <v>2861531</v>
      </c>
      <c r="M10" s="77">
        <f>LARGE(State!O$3:O$36,9)</f>
        <v>0.61560039050348536</v>
      </c>
      <c r="N10" s="77"/>
      <c r="O10" s="57">
        <v>9</v>
      </c>
      <c r="P10" s="76" t="str">
        <f>VLOOKUP(T10,State!Q$3:AY$36,35,0)</f>
        <v>Colorado</v>
      </c>
      <c r="Q10" s="58">
        <f>VLOOKUP(P10,State!$A$3:$C$37,3,0)</f>
        <v>2041058</v>
      </c>
      <c r="R10" s="75" t="str">
        <f>IF(VLOOKUP(P10,State!$A$3:$I$37,9,0)=1,"•","")</f>
        <v/>
      </c>
      <c r="S10" s="58">
        <f>VLOOKUP(P10,State!$A$3:$P$37,16,0)</f>
        <v>29472</v>
      </c>
      <c r="T10" s="77">
        <f>LARGE(State!Q$3:Q$36,9)</f>
        <v>1.443957006611277E-2</v>
      </c>
    </row>
    <row r="11" spans="1:20">
      <c r="A11" s="57">
        <v>10</v>
      </c>
      <c r="B11" s="76" t="str">
        <f>VLOOKUP(F11,State!M$3:AY$36,39,0)</f>
        <v>Minnesota</v>
      </c>
      <c r="C11" s="58">
        <f>VLOOKUP(B11,State!$A$3:$C$37,3,0)</f>
        <v>1981590</v>
      </c>
      <c r="D11" s="75" t="str">
        <f>IF(VLOOKUP(B11,State!$A$3:$G$37,7,0)=1,"•","")</f>
        <v>•</v>
      </c>
      <c r="E11" s="58">
        <f>VLOOKUP(B11,State!$A$3:$L$37,12,0)</f>
        <v>1053205</v>
      </c>
      <c r="F11" s="77">
        <f>LARGE(State!M$3:M$36,10)</f>
        <v>0.53149491065255683</v>
      </c>
      <c r="H11" s="57">
        <v>10</v>
      </c>
      <c r="I11" s="76" t="str">
        <f>VLOOKUP(M11,State!O$3:AY$36,37,0)</f>
        <v>Mississippi</v>
      </c>
      <c r="J11" s="58">
        <f>VLOOKUP(I11,State!$A$3:$C$37,3,0)</f>
        <v>631858</v>
      </c>
      <c r="K11" s="75" t="str">
        <f>IF(VLOOKUP(I11,State!$A$3:$H$37,8,0)=1,"•","")</f>
        <v>•</v>
      </c>
      <c r="L11" s="58">
        <f>VLOOKUP(I11,State!$A$3:$N$37,14,0)</f>
        <v>378481</v>
      </c>
      <c r="M11" s="77">
        <f>LARGE(State!O$3:O$36,10)</f>
        <v>0.59899692652463055</v>
      </c>
      <c r="N11" s="77"/>
      <c r="O11" s="57">
        <v>10</v>
      </c>
      <c r="P11" s="76" t="str">
        <f>VLOOKUP(T11,State!Q$3:AY$36,35,0)</f>
        <v>Oklahoma</v>
      </c>
      <c r="Q11" s="58">
        <f>VLOOKUP(P11,State!$A$3:$C$37,3,0)</f>
        <v>820733</v>
      </c>
      <c r="R11" s="75" t="str">
        <f>IF(VLOOKUP(P11,State!$A$3:$I$37,9,0)=1,"•","")</f>
        <v/>
      </c>
      <c r="S11" s="58">
        <f>VLOOKUP(P11,State!$A$3:$P$37,16,0)</f>
        <v>10554</v>
      </c>
      <c r="T11" s="77">
        <f>LARGE(State!Q$3:Q$36,10)</f>
        <v>1.285923680417383E-2</v>
      </c>
    </row>
    <row r="12" spans="1:20">
      <c r="A12" s="57">
        <v>11</v>
      </c>
      <c r="B12" s="76" t="str">
        <f>VLOOKUP(F12,State!M$3:AY$36,39,0)</f>
        <v>New Hampshire</v>
      </c>
      <c r="C12" s="58">
        <f>VLOOKUP(B12,State!$A$3:$C$37,3,0)</f>
        <v>488159</v>
      </c>
      <c r="D12" s="75" t="str">
        <f>IF(VLOOKUP(B12,State!$A$3:$G$37,7,0)=1,"•","")</f>
        <v>•</v>
      </c>
      <c r="E12" s="58">
        <f>VLOOKUP(B12,State!$A$3:$L$37,12,0)</f>
        <v>251184</v>
      </c>
      <c r="F12" s="77">
        <f>LARGE(State!M$3:M$36,11)</f>
        <v>0.51455365977068945</v>
      </c>
      <c r="H12" s="57">
        <v>11</v>
      </c>
      <c r="I12" s="76" t="str">
        <f>VLOOKUP(M12,State!O$3:AY$36,37,0)</f>
        <v>Montana</v>
      </c>
      <c r="J12" s="58">
        <f>VLOOKUP(I12,State!$A$3:$C$37,3,0)</f>
        <v>369826</v>
      </c>
      <c r="K12" s="75" t="str">
        <f>IF(VLOOKUP(I12,State!$A$3:$H$37,8,0)=1,"•","")</f>
        <v>•</v>
      </c>
      <c r="L12" s="58">
        <f>VLOOKUP(I12,State!$A$3:$N$37,14,0)</f>
        <v>213709</v>
      </c>
      <c r="M12" s="77">
        <f>LARGE(State!O$3:O$36,11)</f>
        <v>0.57786364398392753</v>
      </c>
      <c r="N12" s="77"/>
      <c r="O12" s="57">
        <v>11</v>
      </c>
      <c r="P12" s="76" t="str">
        <f>VLOOKUP(T12,State!Q$3:AY$36,35,0)</f>
        <v>Tennessee</v>
      </c>
      <c r="Q12" s="58">
        <f>VLOOKUP(P12,State!$A$3:$C$37,3,0)</f>
        <v>1374065</v>
      </c>
      <c r="R12" s="75" t="str">
        <f>IF(VLOOKUP(P12,State!$A$3:$I$37,9,0)=1,"•","")</f>
        <v/>
      </c>
      <c r="S12" s="58">
        <f>VLOOKUP(P12,State!$A$3:$P$37,16,0)</f>
        <v>2314</v>
      </c>
      <c r="T12" s="77">
        <f>LARGE(State!Q$3:Q$36,11)</f>
        <v>1.6840542477975934E-3</v>
      </c>
    </row>
    <row r="13" spans="1:20">
      <c r="A13" s="57">
        <v>12</v>
      </c>
      <c r="B13" s="76" t="str">
        <f>VLOOKUP(F13,State!M$3:AY$36,39,0)</f>
        <v>Virginia</v>
      </c>
      <c r="C13" s="58">
        <f>VLOOKUP(B13,State!$A$3:$C$37,3,0)</f>
        <v>2184473</v>
      </c>
      <c r="D13" s="75" t="str">
        <f>IF(VLOOKUP(B13,State!$A$3:$G$37,7,0)=1,"•","")</f>
        <v>•</v>
      </c>
      <c r="E13" s="58">
        <f>VLOOKUP(B13,State!$A$3:$L$37,12,0)</f>
        <v>1073667</v>
      </c>
      <c r="F13" s="77">
        <f>LARGE(State!M$3:M$36,12)</f>
        <v>0.49149932271994207</v>
      </c>
      <c r="H13" s="57">
        <v>12</v>
      </c>
      <c r="I13" s="76" t="str">
        <f>VLOOKUP(M13,State!O$3:AY$36,37,0)</f>
        <v>Arkansas</v>
      </c>
      <c r="J13" s="58">
        <f>VLOOKUP(I13,State!$A$3:$C$37,3,0)</f>
        <v>847505</v>
      </c>
      <c r="K13" s="75" t="str">
        <f>IF(VLOOKUP(I13,State!$A$3:$H$37,8,0)=1,"•","")</f>
        <v>•</v>
      </c>
      <c r="L13" s="58">
        <f>VLOOKUP(I13,State!$A$3:$N$37,14,0)</f>
        <v>478819</v>
      </c>
      <c r="M13" s="77">
        <f>LARGE(State!O$3:O$36,12)</f>
        <v>0.564974837906561</v>
      </c>
      <c r="N13" s="77"/>
      <c r="O13" s="57">
        <v>12</v>
      </c>
      <c r="P13" s="76" t="str">
        <f>VLOOKUP(T13,State!Q$3:AY$36,35,0)</f>
        <v>Alabama</v>
      </c>
      <c r="Q13" s="58">
        <f>VLOOKUP(P13,State!$A$3:$C$37,3,0)</f>
        <v>818090</v>
      </c>
      <c r="R13" s="75" t="str">
        <f>IF(VLOOKUP(P13,State!$A$3:$I$37,9,0)=1,"•","")</f>
        <v/>
      </c>
      <c r="S13" s="58">
        <f>VLOOKUP(P13,State!$A$3:$P$37,16,0)</f>
        <v>0</v>
      </c>
      <c r="T13" s="77">
        <f>LARGE(State!Q$3:Q$36,12)</f>
        <v>0</v>
      </c>
    </row>
    <row r="14" spans="1:20">
      <c r="A14" s="57">
        <v>13</v>
      </c>
      <c r="B14" s="76" t="str">
        <f>VLOOKUP(F14,State!M$3:AY$36,39,0)</f>
        <v>North Carolina</v>
      </c>
      <c r="C14" s="58">
        <f>VLOOKUP(B14,State!$A$3:$C$37,3,0)</f>
        <v>2915281</v>
      </c>
      <c r="D14" s="75" t="str">
        <f>IF(VLOOKUP(B14,State!$A$3:$G$37,7,0)=1,"•","")</f>
        <v/>
      </c>
      <c r="E14" s="58">
        <f>VLOOKUP(B14,State!$A$3:$L$37,12,0)</f>
        <v>1377651</v>
      </c>
      <c r="F14" s="77">
        <f>LARGE(State!M$3:M$36,13)</f>
        <v>0.47256199316635344</v>
      </c>
      <c r="H14" s="57">
        <v>13</v>
      </c>
      <c r="I14" s="76" t="str">
        <f>VLOOKUP(M14,State!O$3:AY$36,37,0)</f>
        <v>Kentucky</v>
      </c>
      <c r="J14" s="58">
        <f>VLOOKUP(I14,State!$A$3:$C$37,3,0)</f>
        <v>1435868</v>
      </c>
      <c r="K14" s="75" t="str">
        <f>IF(VLOOKUP(I14,State!$A$3:$H$37,8,0)=1,"•","")</f>
        <v>•</v>
      </c>
      <c r="L14" s="58">
        <f>VLOOKUP(I14,State!$A$3:$N$37,14,0)</f>
        <v>806787</v>
      </c>
      <c r="M14" s="77">
        <f>LARGE(State!O$3:O$36,13)</f>
        <v>0.56188103641838938</v>
      </c>
      <c r="N14" s="77"/>
      <c r="O14" s="57">
        <v>13</v>
      </c>
      <c r="P14" s="76" t="str">
        <f>VLOOKUP(T14,State!Q$3:AY$36,35,0)</f>
        <v>Alabama</v>
      </c>
      <c r="Q14" s="58">
        <f>VLOOKUP(P14,State!$A$3:$C$37,3,0)</f>
        <v>818090</v>
      </c>
      <c r="R14" s="75" t="str">
        <f>IF(VLOOKUP(P14,State!$A$3:$I$37,9,0)=1,"•","")</f>
        <v/>
      </c>
      <c r="S14" s="58">
        <f>VLOOKUP(P14,State!$A$3:$P$37,16,0)</f>
        <v>0</v>
      </c>
      <c r="T14" s="77">
        <f>LARGE(State!Q$3:Q$36,13)</f>
        <v>0</v>
      </c>
    </row>
    <row r="15" spans="1:20">
      <c r="A15" s="57">
        <v>14</v>
      </c>
      <c r="B15" s="76" t="str">
        <f>VLOOKUP(F15,State!M$3:AY$36,39,0)</f>
        <v>Colorado</v>
      </c>
      <c r="C15" s="58">
        <f>VLOOKUP(B15,State!$A$3:$C$37,3,0)</f>
        <v>2041058</v>
      </c>
      <c r="D15" s="75" t="str">
        <f>IF(VLOOKUP(B15,State!$A$3:$G$37,7,0)=1,"•","")</f>
        <v/>
      </c>
      <c r="E15" s="58">
        <f>VLOOKUP(B15,State!$A$3:$L$37,12,0)</f>
        <v>944203</v>
      </c>
      <c r="F15" s="77">
        <f>LARGE(State!M$3:M$36,14)</f>
        <v>0.46260468835280527</v>
      </c>
      <c r="H15" s="57">
        <v>14</v>
      </c>
      <c r="I15" s="76" t="str">
        <f>VLOOKUP(M15,State!O$3:AY$36,37,0)</f>
        <v>Louisiana</v>
      </c>
      <c r="J15" s="58">
        <f>VLOOKUP(I15,State!$A$3:$C$37,3,0)</f>
        <v>1273589</v>
      </c>
      <c r="K15" s="75" t="str">
        <f>IF(VLOOKUP(I15,State!$A$3:$H$37,8,0)=1,"•","")</f>
        <v>•</v>
      </c>
      <c r="L15" s="58">
        <f>VLOOKUP(I15,State!$A$3:$N$37,14,0)</f>
        <v>712379</v>
      </c>
      <c r="M15" s="77">
        <f>LARGE(State!O$3:O$36,14)</f>
        <v>0.55934763883796101</v>
      </c>
      <c r="N15" s="77"/>
      <c r="O15" s="57">
        <v>14</v>
      </c>
      <c r="P15" s="76" t="str">
        <f>VLOOKUP(T15,State!Q$3:AY$36,35,0)</f>
        <v>Alabama</v>
      </c>
      <c r="Q15" s="58">
        <f>VLOOKUP(P15,State!$A$3:$C$37,3,0)</f>
        <v>818090</v>
      </c>
      <c r="R15" s="75" t="str">
        <f>IF(VLOOKUP(P15,State!$A$3:$I$37,9,0)=1,"•","")</f>
        <v/>
      </c>
      <c r="S15" s="58">
        <f>VLOOKUP(P15,State!$A$3:$P$37,16,0)</f>
        <v>0</v>
      </c>
      <c r="T15" s="77">
        <f>LARGE(State!Q$3:Q$36,14)</f>
        <v>0</v>
      </c>
    </row>
    <row r="16" spans="1:20">
      <c r="A16" s="57">
        <v>15</v>
      </c>
      <c r="B16" s="76" t="str">
        <f>VLOOKUP(F16,State!M$3:AY$36,39,0)</f>
        <v>Alaska</v>
      </c>
      <c r="C16" s="58">
        <f>VLOOKUP(B16,State!$A$3:$C$37,3,0)</f>
        <v>282400</v>
      </c>
      <c r="D16" s="75" t="str">
        <f>IF(VLOOKUP(B16,State!$A$3:$G$37,7,0)=1,"•","")</f>
        <v/>
      </c>
      <c r="E16" s="58">
        <f>VLOOKUP(B16,State!$A$3:$L$37,12,0)</f>
        <v>129431</v>
      </c>
      <c r="F16" s="77">
        <f>LARGE(State!M$3:M$36,15)</f>
        <v>0.45832507082152973</v>
      </c>
      <c r="H16" s="57">
        <v>15</v>
      </c>
      <c r="I16" s="76" t="str">
        <f>VLOOKUP(M16,State!O$3:AY$36,37,0)</f>
        <v>South Carolina</v>
      </c>
      <c r="J16" s="58">
        <f>VLOOKUP(I16,State!$A$3:$C$37,3,0)</f>
        <v>1240075</v>
      </c>
      <c r="K16" s="75" t="str">
        <f>IF(VLOOKUP(I16,State!$A$3:$H$37,8,0)=1,"•","")</f>
        <v>•</v>
      </c>
      <c r="L16" s="58">
        <f>VLOOKUP(I16,State!$A$3:$N$37,14,0)</f>
        <v>672941</v>
      </c>
      <c r="M16" s="77">
        <f>LARGE(State!O$3:O$36,15)</f>
        <v>0.54266153256859462</v>
      </c>
      <c r="N16" s="77"/>
      <c r="O16" s="57">
        <v>15</v>
      </c>
      <c r="P16" s="76" t="str">
        <f>VLOOKUP(T16,State!Q$3:AY$36,35,0)</f>
        <v>Alabama</v>
      </c>
      <c r="Q16" s="58">
        <f>VLOOKUP(P16,State!$A$3:$C$37,3,0)</f>
        <v>818090</v>
      </c>
      <c r="R16" s="75" t="str">
        <f>IF(VLOOKUP(P16,State!$A$3:$I$37,9,0)=1,"•","")</f>
        <v/>
      </c>
      <c r="S16" s="58">
        <f>VLOOKUP(P16,State!$A$3:$P$37,16,0)</f>
        <v>0</v>
      </c>
      <c r="T16" s="77">
        <f>LARGE(State!Q$3:Q$36,15)</f>
        <v>0</v>
      </c>
    </row>
    <row r="17" spans="1:20">
      <c r="A17" s="57">
        <v>16</v>
      </c>
      <c r="B17" s="76" t="str">
        <f>VLOOKUP(F17,State!M$3:AY$36,39,0)</f>
        <v>Georgia</v>
      </c>
      <c r="C17" s="58">
        <f>VLOOKUP(B17,State!$A$3:$C$37,3,0)</f>
        <v>2567805</v>
      </c>
      <c r="D17" s="75" t="str">
        <f>IF(VLOOKUP(B17,State!$A$3:$G$37,7,0)=1,"•","")</f>
        <v/>
      </c>
      <c r="E17" s="58">
        <f>VLOOKUP(B17,State!$A$3:$L$37,12,0)</f>
        <v>1160811</v>
      </c>
      <c r="F17" s="77">
        <f>LARGE(State!M$3:M$36,16)</f>
        <v>0.45206353286172429</v>
      </c>
      <c r="H17" s="57">
        <v>16</v>
      </c>
      <c r="I17" s="76" t="str">
        <f>VLOOKUP(M17,State!O$3:AY$36,37,0)</f>
        <v>Kansas</v>
      </c>
      <c r="J17" s="58">
        <f>VLOOKUP(I17,State!$A$3:$C$37,3,0)</f>
        <v>866191</v>
      </c>
      <c r="K17" s="75" t="str">
        <f>IF(VLOOKUP(I17,State!$A$3:$H$37,8,0)=1,"•","")</f>
        <v>•</v>
      </c>
      <c r="L17" s="58">
        <f>VLOOKUP(I17,State!$A$3:$N$37,14,0)</f>
        <v>460350</v>
      </c>
      <c r="M17" s="77">
        <f>LARGE(State!O$3:O$36,16)</f>
        <v>0.53146476931762165</v>
      </c>
      <c r="N17" s="77"/>
      <c r="O17" s="57">
        <v>16</v>
      </c>
      <c r="P17" s="76" t="str">
        <f>VLOOKUP(T17,State!Q$3:AY$36,35,0)</f>
        <v>Alabama</v>
      </c>
      <c r="Q17" s="58">
        <f>VLOOKUP(P17,State!$A$3:$C$37,3,0)</f>
        <v>818090</v>
      </c>
      <c r="R17" s="75" t="str">
        <f>IF(VLOOKUP(P17,State!$A$3:$I$37,9,0)=1,"•","")</f>
        <v/>
      </c>
      <c r="S17" s="58">
        <f>VLOOKUP(P17,State!$A$3:$P$37,16,0)</f>
        <v>0</v>
      </c>
      <c r="T17" s="77">
        <f>LARGE(State!Q$3:Q$36,16)</f>
        <v>0</v>
      </c>
    </row>
    <row r="18" spans="1:20">
      <c r="A18" s="57">
        <v>17</v>
      </c>
      <c r="B18" s="76" t="str">
        <f>VLOOKUP(F18,State!M$3:AY$36,39,0)</f>
        <v>Louisiana</v>
      </c>
      <c r="C18" s="58">
        <f>VLOOKUP(B18,State!$A$3:$C$37,3,0)</f>
        <v>1273589</v>
      </c>
      <c r="D18" s="75" t="str">
        <f>IF(VLOOKUP(B18,State!$A$3:$G$37,7,0)=1,"•","")</f>
        <v/>
      </c>
      <c r="E18" s="58">
        <f>VLOOKUP(B18,State!$A$3:$L$37,12,0)</f>
        <v>561210</v>
      </c>
      <c r="F18" s="77">
        <f>LARGE(State!M$3:M$36,17)</f>
        <v>0.44065236116203893</v>
      </c>
      <c r="H18" s="57">
        <v>17</v>
      </c>
      <c r="I18" s="76" t="str">
        <f>VLOOKUP(M18,State!O$3:AY$36,37,0)</f>
        <v>Georgia</v>
      </c>
      <c r="J18" s="58">
        <f>VLOOKUP(I18,State!$A$3:$C$37,3,0)</f>
        <v>2567805</v>
      </c>
      <c r="K18" s="75" t="str">
        <f>IF(VLOOKUP(I18,State!$A$3:$H$37,8,0)=1,"•","")</f>
        <v>•</v>
      </c>
      <c r="L18" s="58">
        <f>VLOOKUP(I18,State!$A$3:$N$37,14,0)</f>
        <v>1358088</v>
      </c>
      <c r="M18" s="77">
        <f>LARGE(State!O$3:O$36,17)</f>
        <v>0.52889062837715484</v>
      </c>
      <c r="N18" s="77"/>
      <c r="O18" s="57">
        <v>17</v>
      </c>
      <c r="P18" s="76" t="str">
        <f>VLOOKUP(T18,State!Q$3:AY$36,35,0)</f>
        <v>Alabama</v>
      </c>
      <c r="Q18" s="58">
        <f>VLOOKUP(P18,State!$A$3:$C$37,3,0)</f>
        <v>818090</v>
      </c>
      <c r="R18" s="75" t="str">
        <f>IF(VLOOKUP(P18,State!$A$3:$I$37,9,0)=1,"•","")</f>
        <v/>
      </c>
      <c r="S18" s="58">
        <f>VLOOKUP(P18,State!$A$3:$P$37,16,0)</f>
        <v>0</v>
      </c>
      <c r="T18" s="77">
        <f>LARGE(State!Q$3:Q$36,17)</f>
        <v>0</v>
      </c>
    </row>
    <row r="19" spans="1:20">
      <c r="A19" s="57">
        <v>18</v>
      </c>
      <c r="B19" s="76" t="str">
        <f>VLOOKUP(F19,State!M$3:AY$36,39,0)</f>
        <v>Iowa</v>
      </c>
      <c r="C19" s="58">
        <f>VLOOKUP(B19,State!$A$3:$C$37,3,0)</f>
        <v>1129700</v>
      </c>
      <c r="D19" s="75" t="str">
        <f>IF(VLOOKUP(B19,State!$A$3:$G$37,7,0)=1,"•","")</f>
        <v/>
      </c>
      <c r="E19" s="58">
        <f>VLOOKUP(B19,State!$A$3:$L$37,12,0)</f>
        <v>494370</v>
      </c>
      <c r="F19" s="77">
        <f>LARGE(State!M$3:M$36,18)</f>
        <v>0.43761175533327434</v>
      </c>
      <c r="H19" s="57">
        <v>18</v>
      </c>
      <c r="I19" s="76" t="str">
        <f>VLOOKUP(M19,State!O$3:AY$36,37,0)</f>
        <v>Iowa</v>
      </c>
      <c r="J19" s="58">
        <f>VLOOKUP(I19,State!$A$3:$C$37,3,0)</f>
        <v>1129700</v>
      </c>
      <c r="K19" s="75" t="str">
        <f>IF(VLOOKUP(I19,State!$A$3:$H$37,8,0)=1,"•","")</f>
        <v>•</v>
      </c>
      <c r="L19" s="58">
        <f>VLOOKUP(I19,State!$A$3:$N$37,14,0)</f>
        <v>588575</v>
      </c>
      <c r="M19" s="77">
        <f>LARGE(State!O$3:O$36,18)</f>
        <v>0.52100115074798614</v>
      </c>
      <c r="N19" s="77"/>
      <c r="O19" s="57">
        <v>18</v>
      </c>
      <c r="P19" s="76" t="str">
        <f>VLOOKUP(T19,State!Q$3:AY$36,35,0)</f>
        <v>Alabama</v>
      </c>
      <c r="Q19" s="58">
        <f>VLOOKUP(P19,State!$A$3:$C$37,3,0)</f>
        <v>818090</v>
      </c>
      <c r="R19" s="75" t="str">
        <f>IF(VLOOKUP(P19,State!$A$3:$I$37,9,0)=1,"•","")</f>
        <v/>
      </c>
      <c r="S19" s="58">
        <f>VLOOKUP(P19,State!$A$3:$P$37,16,0)</f>
        <v>0</v>
      </c>
      <c r="T19" s="77">
        <f>LARGE(State!Q$3:Q$36,18)</f>
        <v>0</v>
      </c>
    </row>
    <row r="20" spans="1:20">
      <c r="A20" s="57">
        <v>19</v>
      </c>
      <c r="B20" s="76" t="str">
        <f>VLOOKUP(F20,State!M$3:AY$36,39,0)</f>
        <v>Kentucky</v>
      </c>
      <c r="C20" s="58">
        <f>VLOOKUP(B20,State!$A$3:$C$37,3,0)</f>
        <v>1435868</v>
      </c>
      <c r="D20" s="75" t="str">
        <f>IF(VLOOKUP(B20,State!$A$3:$G$37,7,0)=1,"•","")</f>
        <v/>
      </c>
      <c r="E20" s="58">
        <f>VLOOKUP(B20,State!$A$3:$L$37,12,0)</f>
        <v>584698</v>
      </c>
      <c r="F20" s="77">
        <f>LARGE(State!M$3:M$36,19)</f>
        <v>0.40720874063632589</v>
      </c>
      <c r="H20" s="57">
        <v>19</v>
      </c>
      <c r="I20" s="76" t="str">
        <f>VLOOKUP(M20,State!O$3:AY$36,37,0)</f>
        <v>South Dakota</v>
      </c>
      <c r="J20" s="58">
        <f>VLOOKUP(I20,State!$A$3:$C$37,3,0)</f>
        <v>279412</v>
      </c>
      <c r="K20" s="75" t="str">
        <f>IF(VLOOKUP(I20,State!$A$3:$H$37,8,0)=1,"•","")</f>
        <v>•</v>
      </c>
      <c r="L20" s="58">
        <f>VLOOKUP(I20,State!$A$3:$N$37,14,0)</f>
        <v>140741</v>
      </c>
      <c r="M20" s="77">
        <f>LARGE(State!O$3:O$36,19)</f>
        <v>0.50370420740698318</v>
      </c>
      <c r="N20" s="77"/>
      <c r="O20" s="57">
        <v>19</v>
      </c>
      <c r="P20" s="76" t="str">
        <f>VLOOKUP(T20,State!Q$3:AY$36,35,0)</f>
        <v>Alabama</v>
      </c>
      <c r="Q20" s="58">
        <f>VLOOKUP(P20,State!$A$3:$C$37,3,0)</f>
        <v>818090</v>
      </c>
      <c r="R20" s="75" t="str">
        <f>IF(VLOOKUP(P20,State!$A$3:$I$37,9,0)=1,"•","")</f>
        <v/>
      </c>
      <c r="S20" s="58">
        <f>VLOOKUP(P20,State!$A$3:$P$37,16,0)</f>
        <v>0</v>
      </c>
      <c r="T20" s="77">
        <f>LARGE(State!Q$3:Q$36,19)</f>
        <v>0</v>
      </c>
    </row>
    <row r="21" spans="1:20">
      <c r="A21" s="57">
        <v>20</v>
      </c>
      <c r="B21" s="76" t="str">
        <f>VLOOKUP(F21,State!M$3:AY$36,39,0)</f>
        <v>Montana</v>
      </c>
      <c r="C21" s="58">
        <f>VLOOKUP(B21,State!$A$3:$C$37,3,0)</f>
        <v>369826</v>
      </c>
      <c r="D21" s="75" t="str">
        <f>IF(VLOOKUP(B21,State!$A$3:$G$37,7,0)=1,"•","")</f>
        <v/>
      </c>
      <c r="E21" s="58">
        <f>VLOOKUP(B21,State!$A$3:$L$37,12,0)</f>
        <v>148184</v>
      </c>
      <c r="F21" s="77">
        <f>LARGE(State!M$3:M$36,20)</f>
        <v>0.40068572788284218</v>
      </c>
      <c r="H21" s="57">
        <v>20</v>
      </c>
      <c r="I21" s="76" t="str">
        <f>VLOOKUP(M21,State!O$3:AY$36,37,0)</f>
        <v>North Carolina</v>
      </c>
      <c r="J21" s="58">
        <f>VLOOKUP(I21,State!$A$3:$C$37,3,0)</f>
        <v>2915281</v>
      </c>
      <c r="K21" s="75" t="str">
        <f>IF(VLOOKUP(I21,State!$A$3:$H$37,8,0)=1,"•","")</f>
        <v>•</v>
      </c>
      <c r="L21" s="58">
        <f>VLOOKUP(I21,State!$A$3:$N$37,14,0)</f>
        <v>1423259</v>
      </c>
      <c r="M21" s="77">
        <f>LARGE(State!O$3:O$36,20)</f>
        <v>0.48820645419772568</v>
      </c>
      <c r="N21" s="77"/>
      <c r="O21" s="57">
        <v>20</v>
      </c>
      <c r="P21" s="76" t="str">
        <f>VLOOKUP(T21,State!Q$3:AY$36,35,0)</f>
        <v>Alabama</v>
      </c>
      <c r="Q21" s="58">
        <f>VLOOKUP(P21,State!$A$3:$C$37,3,0)</f>
        <v>818090</v>
      </c>
      <c r="R21" s="75" t="str">
        <f>IF(VLOOKUP(P21,State!$A$3:$I$37,9,0)=1,"•","")</f>
        <v/>
      </c>
      <c r="S21" s="58">
        <f>VLOOKUP(P21,State!$A$3:$P$37,16,0)</f>
        <v>0</v>
      </c>
      <c r="T21" s="77">
        <f>LARGE(State!Q$3:Q$36,20)</f>
        <v>0</v>
      </c>
    </row>
    <row r="22" spans="1:20">
      <c r="A22" s="57">
        <v>21</v>
      </c>
      <c r="B22" s="76" t="str">
        <f>VLOOKUP(F22,State!M$3:AY$36,39,0)</f>
        <v>Arkansas</v>
      </c>
      <c r="C22" s="58">
        <f>VLOOKUP(B22,State!$A$3:$C$37,3,0)</f>
        <v>847505</v>
      </c>
      <c r="D22" s="75" t="str">
        <f>IF(VLOOKUP(B22,State!$A$3:$G$37,7,0)=1,"•","")</f>
        <v/>
      </c>
      <c r="E22" s="58">
        <f>VLOOKUP(B22,State!$A$3:$L$37,12,0)</f>
        <v>334174</v>
      </c>
      <c r="F22" s="77">
        <f>LARGE(State!M$3:M$36,21)</f>
        <v>0.39430327844673485</v>
      </c>
      <c r="H22" s="57">
        <v>21</v>
      </c>
      <c r="I22" s="76" t="str">
        <f>VLOOKUP(M22,State!O$3:AY$36,37,0)</f>
        <v>Virginia</v>
      </c>
      <c r="J22" s="58">
        <f>VLOOKUP(I22,State!$A$3:$C$37,3,0)</f>
        <v>2184473</v>
      </c>
      <c r="K22" s="75" t="str">
        <f>IF(VLOOKUP(I22,State!$A$3:$H$37,8,0)=1,"•","")</f>
        <v/>
      </c>
      <c r="L22" s="58">
        <f>VLOOKUP(I22,State!$A$3:$N$37,14,0)</f>
        <v>1055940</v>
      </c>
      <c r="M22" s="77">
        <f>LARGE(State!O$3:O$36,21)</f>
        <v>0.48338432198521109</v>
      </c>
      <c r="N22" s="77"/>
      <c r="O22" s="57">
        <v>21</v>
      </c>
      <c r="P22" s="76" t="str">
        <f>VLOOKUP(T22,State!Q$3:AY$36,35,0)</f>
        <v>Alabama</v>
      </c>
      <c r="Q22" s="58">
        <f>VLOOKUP(P22,State!$A$3:$C$37,3,0)</f>
        <v>818090</v>
      </c>
      <c r="R22" s="75" t="str">
        <f>IF(VLOOKUP(P22,State!$A$3:$I$37,9,0)=1,"•","")</f>
        <v/>
      </c>
      <c r="S22" s="58">
        <f>VLOOKUP(P22,State!$A$3:$P$37,16,0)</f>
        <v>0</v>
      </c>
      <c r="T22" s="77">
        <f>LARGE(State!Q$3:Q$36,21)</f>
        <v>0</v>
      </c>
    </row>
    <row r="23" spans="1:20">
      <c r="A23" s="57">
        <v>22</v>
      </c>
      <c r="B23" s="76" t="str">
        <f>VLOOKUP(F23,State!M$3:AY$36,39,0)</f>
        <v>South Carolina</v>
      </c>
      <c r="C23" s="58">
        <f>VLOOKUP(B23,State!$A$3:$C$37,3,0)</f>
        <v>1240075</v>
      </c>
      <c r="D23" s="75" t="str">
        <f>IF(VLOOKUP(B23,State!$A$3:$G$37,7,0)=1,"•","")</f>
        <v/>
      </c>
      <c r="E23" s="58">
        <f>VLOOKUP(B23,State!$A$3:$L$37,12,0)</f>
        <v>480933</v>
      </c>
      <c r="F23" s="77">
        <f>LARGE(State!M$3:M$36,22)</f>
        <v>0.38782573634659195</v>
      </c>
      <c r="H23" s="57">
        <v>22</v>
      </c>
      <c r="I23" s="76" t="str">
        <f>VLOOKUP(M23,State!O$3:AY$36,37,0)</f>
        <v>New Hampshire</v>
      </c>
      <c r="J23" s="58">
        <f>VLOOKUP(I23,State!$A$3:$C$37,3,0)</f>
        <v>488159</v>
      </c>
      <c r="K23" s="75" t="str">
        <f>IF(VLOOKUP(I23,State!$A$3:$H$37,8,0)=1,"•","")</f>
        <v/>
      </c>
      <c r="L23" s="58">
        <f>VLOOKUP(I23,State!$A$3:$N$37,14,0)</f>
        <v>235347</v>
      </c>
      <c r="M23" s="77">
        <f>LARGE(State!O$3:O$36,22)</f>
        <v>0.48211136125729526</v>
      </c>
      <c r="N23" s="77"/>
      <c r="O23" s="57">
        <v>22</v>
      </c>
      <c r="P23" s="76" t="str">
        <f>VLOOKUP(T23,State!Q$3:AY$36,35,0)</f>
        <v>Alabama</v>
      </c>
      <c r="Q23" s="58">
        <f>VLOOKUP(P23,State!$A$3:$C$37,3,0)</f>
        <v>818090</v>
      </c>
      <c r="R23" s="75" t="str">
        <f>IF(VLOOKUP(P23,State!$A$3:$I$37,9,0)=1,"•","")</f>
        <v/>
      </c>
      <c r="S23" s="58">
        <f>VLOOKUP(P23,State!$A$3:$P$37,16,0)</f>
        <v>0</v>
      </c>
      <c r="T23" s="77">
        <f>LARGE(State!Q$3:Q$36,22)</f>
        <v>0</v>
      </c>
    </row>
    <row r="24" spans="1:20">
      <c r="A24" s="57">
        <v>23</v>
      </c>
      <c r="B24" s="76" t="str">
        <f>VLOOKUP(F24,State!M$3:AY$36,39,0)</f>
        <v>Mississippi</v>
      </c>
      <c r="C24" s="58">
        <f>VLOOKUP(B24,State!$A$3:$C$37,3,0)</f>
        <v>631858</v>
      </c>
      <c r="D24" s="75" t="str">
        <f>IF(VLOOKUP(B24,State!$A$3:$G$37,7,0)=1,"•","")</f>
        <v/>
      </c>
      <c r="E24" s="58">
        <f>VLOOKUP(B24,State!$A$3:$L$37,12,0)</f>
        <v>239439</v>
      </c>
      <c r="F24" s="77">
        <f>LARGE(State!M$3:M$36,23)</f>
        <v>0.37894431976804915</v>
      </c>
      <c r="H24" s="57">
        <v>23</v>
      </c>
      <c r="I24" s="76" t="str">
        <f>VLOOKUP(M24,State!O$3:AY$36,37,0)</f>
        <v>Colorado</v>
      </c>
      <c r="J24" s="58">
        <f>VLOOKUP(I24,State!$A$3:$C$37,3,0)</f>
        <v>2041058</v>
      </c>
      <c r="K24" s="75" t="str">
        <f>IF(VLOOKUP(I24,State!$A$3:$H$37,8,0)=1,"•","")</f>
        <v>•</v>
      </c>
      <c r="L24" s="58">
        <f>VLOOKUP(I24,State!$A$3:$N$37,14,0)</f>
        <v>983891</v>
      </c>
      <c r="M24" s="77">
        <f>LARGE(State!O$3:O$36,23)</f>
        <v>0.4820495056975353</v>
      </c>
      <c r="N24" s="77"/>
      <c r="O24" s="57">
        <v>23</v>
      </c>
      <c r="P24" s="76" t="str">
        <f>VLOOKUP(T24,State!Q$3:AY$36,35,0)</f>
        <v>Alabama</v>
      </c>
      <c r="Q24" s="58">
        <f>VLOOKUP(P24,State!$A$3:$C$37,3,0)</f>
        <v>818090</v>
      </c>
      <c r="R24" s="75" t="str">
        <f>IF(VLOOKUP(P24,State!$A$3:$I$37,9,0)=1,"•","")</f>
        <v/>
      </c>
      <c r="S24" s="58">
        <f>VLOOKUP(P24,State!$A$3:$P$37,16,0)</f>
        <v>0</v>
      </c>
      <c r="T24" s="77">
        <f>LARGE(State!Q$3:Q$36,23)</f>
        <v>0</v>
      </c>
    </row>
    <row r="25" spans="1:20">
      <c r="A25" s="57">
        <v>24</v>
      </c>
      <c r="B25" s="76" t="str">
        <f>VLOOKUP(F25,State!M$3:AY$36,39,0)</f>
        <v>Idaho</v>
      </c>
      <c r="C25" s="58">
        <f>VLOOKUP(B25,State!$A$3:$C$37,3,0)</f>
        <v>437170</v>
      </c>
      <c r="D25" s="75" t="str">
        <f>IF(VLOOKUP(B25,State!$A$3:$G$37,7,0)=1,"•","")</f>
        <v/>
      </c>
      <c r="E25" s="58">
        <f>VLOOKUP(B25,State!$A$3:$L$37,12,0)</f>
        <v>151574</v>
      </c>
      <c r="F25" s="77">
        <f>LARGE(State!M$3:M$36,24)</f>
        <v>0.34671638035546815</v>
      </c>
      <c r="H25" s="57">
        <v>24</v>
      </c>
      <c r="I25" s="76" t="str">
        <f>VLOOKUP(M25,State!O$3:AY$36,37,0)</f>
        <v>Alaska</v>
      </c>
      <c r="J25" s="58">
        <f>VLOOKUP(I25,State!$A$3:$C$37,3,0)</f>
        <v>282400</v>
      </c>
      <c r="K25" s="75" t="str">
        <f>IF(VLOOKUP(I25,State!$A$3:$H$37,8,0)=1,"•","")</f>
        <v>•</v>
      </c>
      <c r="L25" s="58">
        <f>VLOOKUP(I25,State!$A$3:$N$37,14,0)</f>
        <v>135445</v>
      </c>
      <c r="M25" s="77">
        <f>LARGE(State!O$3:O$36,24)</f>
        <v>0.47962110481586401</v>
      </c>
      <c r="N25" s="77"/>
      <c r="O25" s="57">
        <v>24</v>
      </c>
      <c r="P25" s="76" t="str">
        <f>VLOOKUP(T25,State!Q$3:AY$36,35,0)</f>
        <v>Alabama</v>
      </c>
      <c r="Q25" s="58">
        <f>VLOOKUP(P25,State!$A$3:$C$37,3,0)</f>
        <v>818090</v>
      </c>
      <c r="R25" s="75" t="str">
        <f>IF(VLOOKUP(P25,State!$A$3:$I$37,9,0)=1,"•","")</f>
        <v/>
      </c>
      <c r="S25" s="58">
        <f>VLOOKUP(P25,State!$A$3:$P$37,16,0)</f>
        <v>0</v>
      </c>
      <c r="T25" s="77">
        <f>LARGE(State!Q$3:Q$36,24)</f>
        <v>0</v>
      </c>
    </row>
    <row r="26" spans="1:20">
      <c r="A26" s="57">
        <v>25</v>
      </c>
      <c r="B26" s="76" t="str">
        <f>VLOOKUP(F26,State!M$3:AY$36,39,0)</f>
        <v>West Virginia</v>
      </c>
      <c r="C26" s="58">
        <f>VLOOKUP(B26,State!$A$3:$C$37,3,0)</f>
        <v>453693</v>
      </c>
      <c r="D26" s="75" t="str">
        <f>IF(VLOOKUP(B26,State!$A$3:$G$37,7,0)=1,"•","")</f>
        <v/>
      </c>
      <c r="E26" s="58">
        <f>VLOOKUP(B26,State!$A$3:$L$37,12,0)</f>
        <v>156363</v>
      </c>
      <c r="F26" s="77">
        <f>LARGE(State!M$3:M$36,25)</f>
        <v>0.34464494713385485</v>
      </c>
      <c r="H26" s="57">
        <v>25</v>
      </c>
      <c r="I26" s="76" t="str">
        <f>VLOOKUP(M26,State!O$3:AY$36,37,0)</f>
        <v>New Mexico</v>
      </c>
      <c r="J26" s="58">
        <f>VLOOKUP(I26,State!$A$3:$C$37,3,0)</f>
        <v>515506</v>
      </c>
      <c r="K26" s="75" t="str">
        <f>IF(VLOOKUP(I26,State!$A$3:$H$37,8,0)=1,"•","")</f>
        <v/>
      </c>
      <c r="L26" s="58">
        <f>VLOOKUP(I26,State!$A$3:$N$37,14,0)</f>
        <v>229097</v>
      </c>
      <c r="M26" s="77">
        <f>LARGE(State!O$3:O$36,25)</f>
        <v>0.44441189821262994</v>
      </c>
      <c r="N26" s="77"/>
      <c r="O26" s="57">
        <v>25</v>
      </c>
      <c r="P26" s="76" t="str">
        <f>VLOOKUP(T26,State!Q$3:AY$36,35,0)</f>
        <v>Alabama</v>
      </c>
      <c r="Q26" s="58">
        <f>VLOOKUP(P26,State!$A$3:$C$37,3,0)</f>
        <v>818090</v>
      </c>
      <c r="R26" s="75" t="str">
        <f>IF(VLOOKUP(P26,State!$A$3:$I$37,9,0)=1,"•","")</f>
        <v/>
      </c>
      <c r="S26" s="58">
        <f>VLOOKUP(P26,State!$A$3:$P$37,16,0)</f>
        <v>0</v>
      </c>
      <c r="T26" s="77">
        <f>LARGE(State!Q$3:Q$36,25)</f>
        <v>0</v>
      </c>
    </row>
    <row r="27" spans="1:20">
      <c r="A27" s="57">
        <v>26</v>
      </c>
      <c r="B27" s="76" t="str">
        <f>VLOOKUP(F27,State!M$3:AY$36,39,0)</f>
        <v>Texas</v>
      </c>
      <c r="C27" s="58">
        <f>VLOOKUP(B27,State!$A$3:$C$37,3,0)</f>
        <v>4648358</v>
      </c>
      <c r="D27" s="75" t="str">
        <f>IF(VLOOKUP(B27,State!$A$3:$G$37,7,0)=1,"•","")</f>
        <v/>
      </c>
      <c r="E27" s="58">
        <f>VLOOKUP(B27,State!$A$3:$L$37,12,0)</f>
        <v>1597387</v>
      </c>
      <c r="F27" s="77">
        <f>LARGE(State!M$3:M$36,26)</f>
        <v>0.34364543350576698</v>
      </c>
      <c r="H27" s="57">
        <v>26</v>
      </c>
      <c r="I27" s="76" t="str">
        <f>VLOOKUP(M27,State!O$3:AY$36,37,0)</f>
        <v>Minnesota</v>
      </c>
      <c r="J27" s="58">
        <f>VLOOKUP(I27,State!$A$3:$C$37,3,0)</f>
        <v>1981590</v>
      </c>
      <c r="K27" s="75" t="str">
        <f>IF(VLOOKUP(I27,State!$A$3:$H$37,8,0)=1,"•","")</f>
        <v/>
      </c>
      <c r="L27" s="58">
        <f>VLOOKUP(I27,State!$A$3:$N$37,14,0)</f>
        <v>850227</v>
      </c>
      <c r="M27" s="77">
        <f>LARGE(State!O$3:O$36,26)</f>
        <v>0.42906302514647326</v>
      </c>
      <c r="N27" s="77"/>
      <c r="O27" s="57">
        <v>26</v>
      </c>
      <c r="P27" s="76" t="str">
        <f>VLOOKUP(T27,State!Q$3:AY$36,35,0)</f>
        <v>Alabama</v>
      </c>
      <c r="Q27" s="58">
        <f>VLOOKUP(P27,State!$A$3:$C$37,3,0)</f>
        <v>818090</v>
      </c>
      <c r="R27" s="75" t="str">
        <f>IF(VLOOKUP(P27,State!$A$3:$I$37,9,0)=1,"•","")</f>
        <v/>
      </c>
      <c r="S27" s="58">
        <f>VLOOKUP(P27,State!$A$3:$P$37,16,0)</f>
        <v>0</v>
      </c>
      <c r="T27" s="77">
        <f>LARGE(State!Q$3:Q$36,26)</f>
        <v>0</v>
      </c>
    </row>
    <row r="28" spans="1:20">
      <c r="A28" s="57">
        <v>27</v>
      </c>
      <c r="B28" s="76" t="str">
        <f>VLOOKUP(F28,State!M$3:AY$36,39,0)</f>
        <v>Tennessee</v>
      </c>
      <c r="C28" s="58">
        <f>VLOOKUP(B28,State!$A$3:$C$37,3,0)</f>
        <v>1374065</v>
      </c>
      <c r="D28" s="75" t="str">
        <f>IF(VLOOKUP(B28,State!$A$3:$G$37,7,0)=1,"•","")</f>
        <v/>
      </c>
      <c r="E28" s="58">
        <f>VLOOKUP(B28,State!$A$3:$L$37,12,0)</f>
        <v>437848</v>
      </c>
      <c r="F28" s="77">
        <f>LARGE(State!M$3:M$36,27)</f>
        <v>0.31865159217358713</v>
      </c>
      <c r="H28" s="57">
        <v>27</v>
      </c>
      <c r="I28" s="76" t="str">
        <f>VLOOKUP(M28,State!O$3:AY$36,37,0)</f>
        <v>Illinois</v>
      </c>
      <c r="J28" s="58">
        <f>VLOOKUP(I28,State!$A$3:$C$37,3,0)</f>
        <v>3603519</v>
      </c>
      <c r="K28" s="75" t="str">
        <f>IF(VLOOKUP(I28,State!$A$3:$H$37,8,0)=1,"•","")</f>
        <v/>
      </c>
      <c r="L28" s="58">
        <f>VLOOKUP(I28,State!$A$3:$N$37,14,0)</f>
        <v>1538522</v>
      </c>
      <c r="M28" s="77">
        <f>LARGE(State!O$3:O$36,27)</f>
        <v>0.42694987871577755</v>
      </c>
      <c r="N28" s="77"/>
      <c r="O28" s="57">
        <v>27</v>
      </c>
      <c r="P28" s="76" t="str">
        <f>VLOOKUP(T28,State!Q$3:AY$36,35,0)</f>
        <v>Alabama</v>
      </c>
      <c r="Q28" s="58">
        <f>VLOOKUP(P28,State!$A$3:$C$37,3,0)</f>
        <v>818090</v>
      </c>
      <c r="R28" s="75" t="str">
        <f>IF(VLOOKUP(P28,State!$A$3:$I$37,9,0)=1,"•","")</f>
        <v/>
      </c>
      <c r="S28" s="58">
        <f>VLOOKUP(P28,State!$A$3:$P$37,16,0)</f>
        <v>0</v>
      </c>
      <c r="T28" s="77">
        <f>LARGE(State!Q$3:Q$36,27)</f>
        <v>0</v>
      </c>
    </row>
    <row r="29" spans="1:20">
      <c r="A29" s="57">
        <v>28</v>
      </c>
      <c r="B29" s="76" t="str">
        <f>VLOOKUP(F29,State!M$3:AY$36,39,0)</f>
        <v>Maine</v>
      </c>
      <c r="C29" s="58">
        <f>VLOOKUP(B29,State!$A$3:$C$37,3,0)</f>
        <v>604028</v>
      </c>
      <c r="D29" s="75" t="str">
        <f>IF(VLOOKUP(B29,State!$A$3:$G$37,7,0)=1,"•","")</f>
        <v/>
      </c>
      <c r="E29" s="58">
        <f>VLOOKUP(B29,State!$A$3:$L$37,12,0)</f>
        <v>190254</v>
      </c>
      <c r="F29" s="77">
        <f>LARGE(State!M$3:M$36,28)</f>
        <v>0.31497546471355631</v>
      </c>
      <c r="H29" s="57">
        <v>28</v>
      </c>
      <c r="I29" s="76" t="str">
        <f>VLOOKUP(M29,State!O$3:AY$36,37,0)</f>
        <v>New Jersey</v>
      </c>
      <c r="J29" s="58">
        <f>VLOOKUP(I29,State!$A$3:$C$37,3,0)</f>
        <v>1869535</v>
      </c>
      <c r="K29" s="75" t="str">
        <f>IF(VLOOKUP(I29,State!$A$3:$H$37,8,0)=1,"•","")</f>
        <v/>
      </c>
      <c r="L29" s="58">
        <f>VLOOKUP(I29,State!$A$3:$N$37,14,0)</f>
        <v>791297</v>
      </c>
      <c r="M29" s="77">
        <f>LARGE(State!O$3:O$36,28)</f>
        <v>0.42325872476310955</v>
      </c>
      <c r="N29" s="77"/>
      <c r="O29" s="57">
        <v>28</v>
      </c>
      <c r="P29" s="76" t="str">
        <f>VLOOKUP(T29,State!Q$3:AY$36,35,0)</f>
        <v>Alabama</v>
      </c>
      <c r="Q29" s="58">
        <f>VLOOKUP(P29,State!$A$3:$C$37,3,0)</f>
        <v>818090</v>
      </c>
      <c r="R29" s="75" t="str">
        <f>IF(VLOOKUP(P29,State!$A$3:$I$37,9,0)=1,"•","")</f>
        <v/>
      </c>
      <c r="S29" s="58">
        <f>VLOOKUP(P29,State!$A$3:$P$37,16,0)</f>
        <v>0</v>
      </c>
      <c r="T29" s="77">
        <f>LARGE(State!Q$3:Q$36,28)</f>
        <v>0</v>
      </c>
    </row>
    <row r="30" spans="1:20">
      <c r="A30" s="57">
        <v>29</v>
      </c>
      <c r="B30" s="76" t="str">
        <f>VLOOKUP(F30,State!M$3:AY$36,39,0)</f>
        <v>Nebraska</v>
      </c>
      <c r="C30" s="58">
        <f>VLOOKUP(B30,State!$A$3:$C$37,3,0)</f>
        <v>540337</v>
      </c>
      <c r="D30" s="75" t="str">
        <f>IF(VLOOKUP(B30,State!$A$3:$G$37,7,0)=1,"•","")</f>
        <v/>
      </c>
      <c r="E30" s="58">
        <f>VLOOKUP(B30,State!$A$3:$L$37,12,0)</f>
        <v>170127</v>
      </c>
      <c r="F30" s="77">
        <f>LARGE(State!M$3:M$36,29)</f>
        <v>0.31485350808847073</v>
      </c>
      <c r="H30" s="57">
        <v>29</v>
      </c>
      <c r="I30" s="76" t="str">
        <f>VLOOKUP(M30,State!O$3:AY$36,37,0)</f>
        <v>Delaware</v>
      </c>
      <c r="J30" s="58">
        <f>VLOOKUP(I30,State!$A$3:$C$37,3,0)</f>
        <v>234038</v>
      </c>
      <c r="K30" s="75" t="str">
        <f>IF(VLOOKUP(I30,State!$A$3:$H$37,8,0)=1,"•","")</f>
        <v/>
      </c>
      <c r="L30" s="58">
        <f>VLOOKUP(I30,State!$A$3:$N$37,14,0)</f>
        <v>98823</v>
      </c>
      <c r="M30" s="77">
        <f>LARGE(State!O$3:O$36,29)</f>
        <v>0.42225194199232602</v>
      </c>
      <c r="N30" s="77"/>
      <c r="O30" s="57">
        <v>29</v>
      </c>
      <c r="P30" s="76" t="str">
        <f>VLOOKUP(T30,State!Q$3:AY$36,35,0)</f>
        <v>Alabama</v>
      </c>
      <c r="Q30" s="58">
        <f>VLOOKUP(P30,State!$A$3:$C$37,3,0)</f>
        <v>818090</v>
      </c>
      <c r="R30" s="75" t="str">
        <f>IF(VLOOKUP(P30,State!$A$3:$I$37,9,0)=1,"•","")</f>
        <v/>
      </c>
      <c r="S30" s="58">
        <f>VLOOKUP(P30,State!$A$3:$P$37,16,0)</f>
        <v>0</v>
      </c>
      <c r="T30" s="77">
        <f>LARGE(State!Q$3:Q$36,29)</f>
        <v>0</v>
      </c>
    </row>
    <row r="31" spans="1:20">
      <c r="A31" s="57">
        <v>30</v>
      </c>
      <c r="B31" s="76" t="str">
        <f>VLOOKUP(F31,State!M$3:AY$36,39,0)</f>
        <v>South Dakota</v>
      </c>
      <c r="C31" s="58">
        <f>VLOOKUP(B31,State!$A$3:$C$37,3,0)</f>
        <v>279412</v>
      </c>
      <c r="D31" s="75" t="str">
        <f>IF(VLOOKUP(B31,State!$A$3:$G$37,7,0)=1,"•","")</f>
        <v/>
      </c>
      <c r="E31" s="58">
        <f>VLOOKUP(B31,State!$A$3:$L$37,12,0)</f>
        <v>82456</v>
      </c>
      <c r="F31" s="77">
        <f>LARGE(State!M$3:M$36,30)</f>
        <v>0.2951054357006857</v>
      </c>
      <c r="H31" s="57">
        <v>30</v>
      </c>
      <c r="I31" s="76" t="str">
        <f>VLOOKUP(M31,State!O$3:AY$36,37,0)</f>
        <v>Michigan</v>
      </c>
      <c r="J31" s="58">
        <f>VLOOKUP(I31,State!$A$3:$C$37,3,0)</f>
        <v>3121775</v>
      </c>
      <c r="K31" s="75" t="str">
        <f>IF(VLOOKUP(I31,State!$A$3:$H$37,8,0)=1,"•","")</f>
        <v/>
      </c>
      <c r="L31" s="58">
        <f>VLOOKUP(I31,State!$A$3:$N$37,14,0)</f>
        <v>1290199</v>
      </c>
      <c r="M31" s="77">
        <f>LARGE(State!O$3:O$36,30)</f>
        <v>0.41329019548173718</v>
      </c>
      <c r="N31" s="77"/>
      <c r="O31" s="57">
        <v>30</v>
      </c>
      <c r="P31" s="76" t="str">
        <f>VLOOKUP(T31,State!Q$3:AY$36,35,0)</f>
        <v>Alabama</v>
      </c>
      <c r="Q31" s="58">
        <f>VLOOKUP(P31,State!$A$3:$C$37,3,0)</f>
        <v>818090</v>
      </c>
      <c r="R31" s="75" t="str">
        <f>IF(VLOOKUP(P31,State!$A$3:$I$37,9,0)=1,"•","")</f>
        <v/>
      </c>
      <c r="S31" s="58">
        <f>VLOOKUP(P31,State!$A$3:$P$37,16,0)</f>
        <v>0</v>
      </c>
      <c r="T31" s="77">
        <f>LARGE(State!Q$3:Q$36,30)</f>
        <v>0</v>
      </c>
    </row>
    <row r="32" spans="1:20">
      <c r="A32" s="57">
        <v>31</v>
      </c>
      <c r="B32" s="76" t="str">
        <f>VLOOKUP(F32,State!M$3:AY$36,39,0)</f>
        <v>Oklahoma</v>
      </c>
      <c r="C32" s="58">
        <f>VLOOKUP(B32,State!$A$3:$C$37,3,0)</f>
        <v>820733</v>
      </c>
      <c r="D32" s="75" t="str">
        <f>IF(VLOOKUP(B32,State!$A$3:$G$37,7,0)=1,"•","")</f>
        <v/>
      </c>
      <c r="E32" s="58">
        <f>VLOOKUP(B32,State!$A$3:$L$37,12,0)</f>
        <v>234307</v>
      </c>
      <c r="F32" s="77">
        <f>LARGE(State!M$3:M$36,31)</f>
        <v>0.28548504812161812</v>
      </c>
      <c r="H32" s="57">
        <v>31</v>
      </c>
      <c r="I32" s="76" t="str">
        <f>VLOOKUP(M32,State!O$3:AY$36,37,0)</f>
        <v>Massachusetts</v>
      </c>
      <c r="J32" s="58">
        <f>VLOOKUP(I32,State!$A$3:$C$37,3,0)</f>
        <v>2084972</v>
      </c>
      <c r="K32" s="75" t="str">
        <f>IF(VLOOKUP(I32,State!$A$3:$H$37,8,0)=1,"•","")</f>
        <v/>
      </c>
      <c r="L32" s="58">
        <f>VLOOKUP(I32,State!$A$3:$N$37,14,0)</f>
        <v>791950</v>
      </c>
      <c r="M32" s="77">
        <f>LARGE(State!O$3:O$36,31)</f>
        <v>0.37983723522426199</v>
      </c>
      <c r="N32" s="77"/>
      <c r="O32" s="57">
        <v>31</v>
      </c>
      <c r="P32" s="76" t="str">
        <f>VLOOKUP(T32,State!Q$3:AY$36,35,0)</f>
        <v>Alabama</v>
      </c>
      <c r="Q32" s="58">
        <f>VLOOKUP(P32,State!$A$3:$C$37,3,0)</f>
        <v>818090</v>
      </c>
      <c r="R32" s="75" t="str">
        <f>IF(VLOOKUP(P32,State!$A$3:$I$37,9,0)=1,"•","")</f>
        <v/>
      </c>
      <c r="S32" s="58">
        <f>VLOOKUP(P32,State!$A$3:$P$37,16,0)</f>
        <v>0</v>
      </c>
      <c r="T32" s="77">
        <f>LARGE(State!Q$3:Q$36,31)</f>
        <v>0</v>
      </c>
    </row>
    <row r="33" spans="1:20">
      <c r="A33" s="57">
        <v>32</v>
      </c>
      <c r="B33" s="76" t="str">
        <f>VLOOKUP(F33,State!M$3:AY$36,39,0)</f>
        <v>Wyoming</v>
      </c>
      <c r="C33" s="58">
        <f>VLOOKUP(B33,State!$A$3:$C$37,3,0)</f>
        <v>168390</v>
      </c>
      <c r="D33" s="75" t="str">
        <f>IF(VLOOKUP(B33,State!$A$3:$G$37,7,0)=1,"•","")</f>
        <v/>
      </c>
      <c r="E33" s="58">
        <f>VLOOKUP(B33,State!$A$3:$L$37,12,0)</f>
        <v>29377</v>
      </c>
      <c r="F33" s="77">
        <f>LARGE(State!M$3:M$36,32)</f>
        <v>0.17445810321277985</v>
      </c>
      <c r="H33" s="57">
        <v>32</v>
      </c>
      <c r="I33" s="76" t="str">
        <f>VLOOKUP(M33,State!O$3:AY$36,37,0)</f>
        <v>Oregon</v>
      </c>
      <c r="J33" s="58">
        <f>VLOOKUP(I33,State!$A$3:$C$37,3,0)</f>
        <v>1461618</v>
      </c>
      <c r="K33" s="75" t="str">
        <f>IF(VLOOKUP(I33,State!$A$3:$H$37,8,0)=1,"•","")</f>
        <v/>
      </c>
      <c r="L33" s="58">
        <f>VLOOKUP(I33,State!$A$3:$N$37,14,0)</f>
        <v>538847</v>
      </c>
      <c r="M33" s="77">
        <f>LARGE(State!O$3:O$36,32)</f>
        <v>0.36866472635120806</v>
      </c>
      <c r="N33" s="77"/>
      <c r="O33" s="57">
        <v>32</v>
      </c>
      <c r="P33" s="76" t="str">
        <f>VLOOKUP(T33,State!Q$3:AY$36,35,0)</f>
        <v>Alabama</v>
      </c>
      <c r="Q33" s="58">
        <f>VLOOKUP(P33,State!$A$3:$C$37,3,0)</f>
        <v>818090</v>
      </c>
      <c r="R33" s="75" t="str">
        <f>IF(VLOOKUP(P33,State!$A$3:$I$37,9,0)=1,"•","")</f>
        <v/>
      </c>
      <c r="S33" s="58">
        <f>VLOOKUP(P33,State!$A$3:$P$37,16,0)</f>
        <v>0</v>
      </c>
      <c r="T33" s="77">
        <f>LARGE(State!Q$3:Q$36,32)</f>
        <v>0</v>
      </c>
    </row>
    <row r="34" spans="1:20">
      <c r="A34" s="57">
        <v>33</v>
      </c>
      <c r="B34" s="76" t="str">
        <f>VLOOKUP(F34,State!M$3:AY$36,39,0)</f>
        <v>Alabama</v>
      </c>
      <c r="C34" s="58">
        <f>VLOOKUP(B34,State!$A$3:$C$37,3,0)</f>
        <v>818090</v>
      </c>
      <c r="D34" s="75" t="str">
        <f>IF(VLOOKUP(B34,State!$A$3:$G$37,7,0)=1,"•","")</f>
        <v/>
      </c>
      <c r="E34" s="58">
        <f>VLOOKUP(B34,State!$A$3:$L$37,12,0)</f>
        <v>0</v>
      </c>
      <c r="F34" s="77">
        <f>LARGE(State!M$3:M$36,33)</f>
        <v>0</v>
      </c>
      <c r="H34" s="57">
        <v>33</v>
      </c>
      <c r="I34" s="76" t="str">
        <f>VLOOKUP(M34,State!O$3:AY$36,37,0)</f>
        <v>Rhode Island</v>
      </c>
      <c r="J34" s="58">
        <f>VLOOKUP(I34,State!$A$3:$C$37,3,0)</f>
        <v>316898</v>
      </c>
      <c r="K34" s="75" t="str">
        <f>IF(VLOOKUP(I34,State!$A$3:$H$37,8,0)=1,"•","")</f>
        <v/>
      </c>
      <c r="L34" s="58">
        <f>VLOOKUP(I34,State!$A$3:$N$37,14,0)</f>
        <v>92684</v>
      </c>
      <c r="M34" s="77">
        <f>LARGE(State!O$3:O$36,33)</f>
        <v>0.29247265681702</v>
      </c>
      <c r="N34" s="77"/>
      <c r="O34" s="57">
        <v>33</v>
      </c>
      <c r="P34" s="76" t="str">
        <f>VLOOKUP(T34,State!Q$3:AY$36,35,0)</f>
        <v>Alabama</v>
      </c>
      <c r="Q34" s="58">
        <f>VLOOKUP(P34,State!$A$3:$C$37,3,0)</f>
        <v>818090</v>
      </c>
      <c r="R34" s="75" t="str">
        <f>IF(VLOOKUP(P34,State!$A$3:$I$37,9,0)=1,"•","")</f>
        <v/>
      </c>
      <c r="S34" s="58">
        <f>VLOOKUP(P34,State!$A$3:$P$37,16,0)</f>
        <v>0</v>
      </c>
      <c r="T34" s="77">
        <f>LARGE(State!Q$3:Q$36,33)</f>
        <v>0</v>
      </c>
    </row>
    <row r="35" spans="1:20">
      <c r="B35" s="76" t="s">
        <v>2532</v>
      </c>
      <c r="C35" s="58">
        <f>VLOOKUP(B35,State!$A$3:$C$37,3,0)</f>
        <v>43961289</v>
      </c>
      <c r="D35" s="75" t="str">
        <f>IF(VLOOKUP(B35,State!$A$3:$G$37,7,0)=1,"•","")</f>
        <v/>
      </c>
      <c r="E35" s="58">
        <f>VLOOKUP(B35,State!$A$3:$L$37,12,0)</f>
        <v>19553339</v>
      </c>
      <c r="F35" s="77">
        <f>State!M37</f>
        <v>0.44478538834473214</v>
      </c>
      <c r="I35" s="76" t="s">
        <v>2532</v>
      </c>
      <c r="J35" s="58">
        <f>VLOOKUP(I35,State!$A$3:$C$37,3,0)</f>
        <v>43961289</v>
      </c>
      <c r="K35" s="75" t="str">
        <f>IF(VLOOKUP(I35,State!$A$3:$H$37,8,0)=1,"•","")</f>
        <v>•</v>
      </c>
      <c r="L35" s="58">
        <f>VLOOKUP(I35,State!$A$3:$N$37,14,0)</f>
        <v>22479906</v>
      </c>
      <c r="M35" s="77">
        <f>State!O37</f>
        <v>0.5113568439724322</v>
      </c>
      <c r="N35" s="77"/>
      <c r="P35" s="76" t="s">
        <v>2532</v>
      </c>
      <c r="Q35" s="58">
        <f>VLOOKUP(P35,State!$A$3:$C$37,3,0)</f>
        <v>43961289</v>
      </c>
      <c r="R35" s="75" t="str">
        <f>IF(VLOOKUP(P35,State!$A$3:$I$37,9,0)=1,"•","")</f>
        <v/>
      </c>
      <c r="S35" s="58">
        <f>VLOOKUP(P35,State!$A$3:$P$37,16,0)</f>
        <v>615201</v>
      </c>
      <c r="T35" s="77">
        <f>State!Q37</f>
        <v>1.3994152901203602E-2</v>
      </c>
    </row>
    <row r="36" spans="1:20">
      <c r="E36" s="76"/>
    </row>
    <row r="37" spans="1:20">
      <c r="M37" s="58"/>
      <c r="N37" s="58"/>
      <c r="P37" s="58"/>
      <c r="S37" s="58"/>
      <c r="T37" s="58"/>
    </row>
    <row r="38" spans="1:20">
      <c r="M38" s="80"/>
    </row>
    <row r="40" spans="1:20">
      <c r="S40" s="58"/>
    </row>
  </sheetData>
  <mergeCells count="3">
    <mergeCell ref="E1:F1"/>
    <mergeCell ref="L1:M1"/>
    <mergeCell ref="S1:T1"/>
  </mergeCells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R212"/>
  <sheetViews>
    <sheetView workbookViewId="0">
      <selection activeCell="A36" sqref="A36"/>
    </sheetView>
  </sheetViews>
  <sheetFormatPr baseColWidth="10" defaultColWidth="11.42578125" defaultRowHeight="13" x14ac:dyDescent="0"/>
  <cols>
    <col min="1" max="4" width="1.7109375" customWidth="1"/>
    <col min="11" max="18" width="22.5703125" customWidth="1"/>
  </cols>
  <sheetData>
    <row r="1" spans="1:16">
      <c r="F1" t="s">
        <v>1568</v>
      </c>
      <c r="G1" t="s">
        <v>1569</v>
      </c>
      <c r="H1" t="s">
        <v>2095</v>
      </c>
      <c r="I1" t="s">
        <v>1812</v>
      </c>
      <c r="K1" t="str">
        <f>E2</f>
        <v>Alabama</v>
      </c>
      <c r="L1" t="str">
        <f>E3</f>
        <v>Alaska</v>
      </c>
      <c r="M1" t="str">
        <f>E4</f>
        <v>Arkansas</v>
      </c>
      <c r="N1" t="str">
        <f>E5</f>
        <v>Colorado</v>
      </c>
      <c r="O1" t="str">
        <f>E6</f>
        <v>Delaware</v>
      </c>
      <c r="P1" t="str">
        <f>E7</f>
        <v>Georgia</v>
      </c>
    </row>
    <row r="2" spans="1:16">
      <c r="A2">
        <f>IF(State!G3=1,1,IF(State!H3=1,2,IF(State!I3=1,3,4)))</f>
        <v>2</v>
      </c>
      <c r="B2">
        <f>IF(State!G3=2,1,IF(State!H3=2,2,IF(State!I3=2,3,4)))</f>
        <v>4</v>
      </c>
      <c r="C2">
        <f>IF(State!G3=3,1,IF(State!H3=3,2,IF(State!I3=3,3,4)))</f>
        <v>4</v>
      </c>
      <c r="D2">
        <f>IF(State!G3=4,1,IF(State!H3=4,2,IF(State!I3=4,3,4)))</f>
        <v>4</v>
      </c>
      <c r="E2" t="str">
        <f>State!A3</f>
        <v>Alabama</v>
      </c>
      <c r="F2" s="1">
        <f>MAX(State!L3:P3)</f>
        <v>795606</v>
      </c>
      <c r="G2" s="1">
        <f>LARGE(State!L3:P3,2)</f>
        <v>0.97251647129288954</v>
      </c>
      <c r="H2" s="1"/>
      <c r="I2" s="1">
        <f>State!C3-Graphs!F2-Graphs!G2-Graphs!H2</f>
        <v>22483.027483528705</v>
      </c>
    </row>
    <row r="3" spans="1:16">
      <c r="A3">
        <f>IF(State!G4=1,1,IF(State!H4=1,2,IF(State!I4=1,3,4)))</f>
        <v>2</v>
      </c>
      <c r="B3">
        <f>IF(State!G4=2,1,IF(State!H4=2,2,IF(State!I4=2,3,4)))</f>
        <v>1</v>
      </c>
      <c r="C3">
        <f>IF(State!G4=3,1,IF(State!H4=3,2,IF(State!I4=3,3,4)))</f>
        <v>4</v>
      </c>
      <c r="D3">
        <f>IF(State!G4=4,1,IF(State!H4=4,2,IF(State!I4=4,3,4)))</f>
        <v>3</v>
      </c>
      <c r="E3" t="str">
        <f>State!A4</f>
        <v>Alaska</v>
      </c>
      <c r="F3" s="1">
        <f>MAX(State!L4:P4)</f>
        <v>135445</v>
      </c>
      <c r="G3" s="1">
        <f>LARGE(State!L4:P4,2)</f>
        <v>129431</v>
      </c>
      <c r="H3" s="1"/>
      <c r="I3" s="1">
        <f>State!C4-Graphs!F3-Graphs!G3-Graphs!H3</f>
        <v>17524</v>
      </c>
    </row>
    <row r="4" spans="1:16">
      <c r="A4">
        <f>IF(State!G5=1,1,IF(State!H5=1,2,IF(State!I5=1,3,4)))</f>
        <v>2</v>
      </c>
      <c r="B4">
        <f>IF(State!G5=2,1,IF(State!H5=2,2,IF(State!I5=2,3,4)))</f>
        <v>1</v>
      </c>
      <c r="C4">
        <f>IF(State!G5=3,1,IF(State!H5=3,2,IF(State!I5=3,3,4)))</f>
        <v>4</v>
      </c>
      <c r="D4">
        <f>IF(State!G5=4,1,IF(State!H5=4,2,IF(State!I5=4,3,4)))</f>
        <v>4</v>
      </c>
      <c r="E4" t="str">
        <f>State!A5</f>
        <v>Arkansas</v>
      </c>
      <c r="F4" s="1">
        <f>MAX(State!L5:P5)</f>
        <v>478819</v>
      </c>
      <c r="G4" s="1">
        <f>LARGE(State!L5:P5,2)</f>
        <v>334174</v>
      </c>
      <c r="H4" s="1"/>
      <c r="I4" s="1">
        <f>State!C5-Graphs!F4-Graphs!G4-Graphs!H4</f>
        <v>34512</v>
      </c>
    </row>
    <row r="5" spans="1:16">
      <c r="A5">
        <f>IF(State!G6=1,1,IF(State!H6=1,2,IF(State!I6=1,3,4)))</f>
        <v>2</v>
      </c>
      <c r="B5">
        <f>IF(State!G6=2,1,IF(State!H6=2,2,IF(State!I6=2,3,4)))</f>
        <v>1</v>
      </c>
      <c r="C5">
        <f>IF(State!G6=3,1,IF(State!H6=3,2,IF(State!I6=3,3,4)))</f>
        <v>4</v>
      </c>
      <c r="D5">
        <f>IF(State!G6=4,1,IF(State!H6=4,2,IF(State!I6=4,3,4)))</f>
        <v>3</v>
      </c>
      <c r="E5" t="str">
        <f>State!A6</f>
        <v>Colorado</v>
      </c>
      <c r="F5" s="1">
        <f>MAX(State!L6:P6)</f>
        <v>983891</v>
      </c>
      <c r="G5" s="1">
        <f>LARGE(State!L6:P6,2)</f>
        <v>944203</v>
      </c>
      <c r="H5" s="1"/>
      <c r="I5" s="1">
        <f>State!C6-Graphs!F5-Graphs!G5-Graphs!H5</f>
        <v>112964</v>
      </c>
    </row>
    <row r="6" spans="1:16">
      <c r="A6">
        <f>IF(State!G7=1,1,IF(State!H7=1,2,IF(State!I7=1,3,4)))</f>
        <v>1</v>
      </c>
      <c r="B6">
        <f>IF(State!G7=2,1,IF(State!H7=2,2,IF(State!I7=2,3,4)))</f>
        <v>2</v>
      </c>
      <c r="C6">
        <f>IF(State!G7=3,1,IF(State!H7=3,2,IF(State!I7=3,3,4)))</f>
        <v>4</v>
      </c>
      <c r="D6">
        <f>IF(State!G7=4,1,IF(State!H7=4,2,IF(State!I7=4,3,4)))</f>
        <v>4</v>
      </c>
      <c r="E6" t="str">
        <f>State!A7</f>
        <v>Delaware</v>
      </c>
      <c r="F6" s="1">
        <f>MAX(State!L7:P7)</f>
        <v>130655</v>
      </c>
      <c r="G6" s="1">
        <f>LARGE(State!L7:P7,2)</f>
        <v>98823</v>
      </c>
      <c r="H6" s="1"/>
      <c r="I6" s="1">
        <f>State!C7-Graphs!F6-Graphs!G6-Graphs!H6</f>
        <v>4560</v>
      </c>
    </row>
    <row r="7" spans="1:16">
      <c r="A7">
        <f>IF(State!G8=1,1,IF(State!H8=1,2,IF(State!I8=1,3,4)))</f>
        <v>2</v>
      </c>
      <c r="B7">
        <f>IF(State!G8=2,1,IF(State!H8=2,2,IF(State!I8=2,3,4)))</f>
        <v>1</v>
      </c>
      <c r="C7">
        <f>IF(State!G8=3,1,IF(State!H8=3,2,IF(State!I8=3,3,4)))</f>
        <v>4</v>
      </c>
      <c r="D7">
        <f>IF(State!G8=4,1,IF(State!H8=4,2,IF(State!I8=4,3,4)))</f>
        <v>4</v>
      </c>
      <c r="E7" t="str">
        <f>State!A8</f>
        <v>Georgia</v>
      </c>
      <c r="F7" s="1">
        <f>MAX(State!L8:P8)</f>
        <v>1358088</v>
      </c>
      <c r="G7" s="1">
        <f>LARGE(State!L8:P8,2)</f>
        <v>1160811</v>
      </c>
      <c r="H7" s="1"/>
      <c r="I7" s="1">
        <f>State!C8-Graphs!F7-Graphs!G7-Graphs!H7</f>
        <v>48906</v>
      </c>
    </row>
    <row r="8" spans="1:16">
      <c r="A8">
        <f>IF(State!G10=1,1,IF(State!H10=1,2,IF(State!I10=1,3,4)))</f>
        <v>2</v>
      </c>
      <c r="B8">
        <f>IF(State!G10=2,1,IF(State!H10=2,2,IF(State!I10=2,3,4)))</f>
        <v>1</v>
      </c>
      <c r="C8">
        <f>IF(State!G10=3,1,IF(State!H10=3,2,IF(State!I10=3,3,4)))</f>
        <v>4</v>
      </c>
      <c r="D8">
        <f>IF(State!G10=4,1,IF(State!H10=4,2,IF(State!I10=4,3,4)))</f>
        <v>4</v>
      </c>
      <c r="E8" t="str">
        <f>State!A10</f>
        <v>Idaho</v>
      </c>
      <c r="F8" s="1">
        <f>MAX(State!L10:P10)</f>
        <v>285596</v>
      </c>
      <c r="G8" s="1">
        <f>LARGE(State!L10:P10,2)</f>
        <v>151574</v>
      </c>
      <c r="H8" s="1">
        <f>LARGE(State!L10:P10,3)</f>
        <v>0.65328361964453185</v>
      </c>
      <c r="I8" s="1">
        <f>State!C10-Graphs!F8-Graphs!G8-Graphs!H8</f>
        <v>-0.65328361964453185</v>
      </c>
    </row>
    <row r="9" spans="1:16">
      <c r="A9">
        <f>IF(State!G11=1,1,IF(State!H11=1,2,IF(State!I11=1,3,4)))</f>
        <v>1</v>
      </c>
      <c r="B9">
        <f>IF(State!G11=2,1,IF(State!H11=2,2,IF(State!I11=2,3,4)))</f>
        <v>2</v>
      </c>
      <c r="C9">
        <f>IF(State!G11=3,1,IF(State!H11=3,2,IF(State!I11=3,3,4)))</f>
        <v>4</v>
      </c>
      <c r="D9">
        <f>IF(State!G11=4,1,IF(State!H11=4,2,IF(State!I11=4,3,4)))</f>
        <v>4</v>
      </c>
      <c r="E9" t="str">
        <f>State!A11</f>
        <v>Illinois</v>
      </c>
      <c r="F9" s="1">
        <f>MAX(State!L11:P11)</f>
        <v>1929637</v>
      </c>
      <c r="G9" s="1">
        <f>LARGE(State!L11:P11,2)</f>
        <v>1538522</v>
      </c>
      <c r="H9" s="1"/>
      <c r="I9" s="1">
        <f>State!C11-Graphs!F9-Graphs!G9-Graphs!H9</f>
        <v>135360</v>
      </c>
    </row>
    <row r="10" spans="1:16">
      <c r="A10">
        <f>IF(State!G12=1,1,IF(State!H12=1,2,IF(State!I12=1,3,4)))</f>
        <v>2</v>
      </c>
      <c r="B10">
        <f>IF(State!G12=2,1,IF(State!H12=2,2,IF(State!I12=2,3,4)))</f>
        <v>1</v>
      </c>
      <c r="C10">
        <f>IF(State!G12=3,1,IF(State!H12=3,2,IF(State!I12=3,3,4)))</f>
        <v>3</v>
      </c>
      <c r="D10">
        <f>IF(State!G12=4,1,IF(State!H12=4,2,IF(State!I12=4,3,4)))</f>
        <v>4</v>
      </c>
      <c r="E10" t="str">
        <f>State!A12</f>
        <v>Iowa</v>
      </c>
      <c r="F10" s="1">
        <f>MAX(State!L12:P12)</f>
        <v>588575</v>
      </c>
      <c r="G10" s="1">
        <f>LARGE(State!L12:P12,2)</f>
        <v>494370</v>
      </c>
      <c r="H10" s="1"/>
      <c r="I10" s="1">
        <f>State!C12-Graphs!F10-Graphs!G10-Graphs!H10</f>
        <v>46755</v>
      </c>
    </row>
    <row r="11" spans="1:16">
      <c r="A11">
        <f>IF(State!G13=1,1,IF(State!H13=1,2,IF(State!I13=1,3,4)))</f>
        <v>2</v>
      </c>
      <c r="B11">
        <f>IF(State!G13=2,1,IF(State!H13=2,2,IF(State!I13=2,3,4)))</f>
        <v>3</v>
      </c>
      <c r="C11">
        <f>IF(State!G13=3,1,IF(State!H13=3,2,IF(State!I13=3,3,4)))</f>
        <v>4</v>
      </c>
      <c r="D11">
        <f>IF(State!G13=4,1,IF(State!H13=4,2,IF(State!I13=4,3,4)))</f>
        <v>4</v>
      </c>
      <c r="E11" t="str">
        <f>State!A13</f>
        <v>Kansas</v>
      </c>
      <c r="F11" s="1">
        <f>MAX(State!L13:P13)</f>
        <v>460350</v>
      </c>
      <c r="G11" s="1">
        <f>LARGE(State!L13:P13,2)</f>
        <v>368372</v>
      </c>
      <c r="H11" s="1"/>
      <c r="I11" s="1">
        <f>State!C13-Graphs!F11-Graphs!G11-Graphs!H11</f>
        <v>37469</v>
      </c>
    </row>
    <row r="12" spans="1:16">
      <c r="A12">
        <f>IF(State!G14=1,1,IF(State!H14=1,2,IF(State!I14=1,3,4)))</f>
        <v>2</v>
      </c>
      <c r="B12">
        <f>IF(State!G14=2,1,IF(State!H14=2,2,IF(State!I14=2,3,4)))</f>
        <v>1</v>
      </c>
      <c r="C12">
        <f>IF(State!G14=3,1,IF(State!H14=3,2,IF(State!I14=3,3,4)))</f>
        <v>4</v>
      </c>
      <c r="D12">
        <f>IF(State!G14=4,1,IF(State!H14=4,2,IF(State!I14=4,3,4)))</f>
        <v>4</v>
      </c>
      <c r="E12" t="str">
        <f>State!A14</f>
        <v>Kentucky</v>
      </c>
      <c r="F12" s="1">
        <f>MAX(State!L14:P14)</f>
        <v>806787</v>
      </c>
      <c r="G12" s="1">
        <f>LARGE(State!L14:P14,2)</f>
        <v>584698</v>
      </c>
      <c r="H12" s="1"/>
      <c r="I12" s="1">
        <f>State!C14-Graphs!F12-Graphs!G12-Graphs!H12</f>
        <v>44383</v>
      </c>
    </row>
    <row r="13" spans="1:16">
      <c r="A13">
        <f>IF(State!G15=1,1,IF(State!H15=1,2,IF(State!I15=1,3,4)))</f>
        <v>2</v>
      </c>
      <c r="B13">
        <f>IF(State!G15=2,1,IF(State!H15=2,2,IF(State!I15=2,3,4)))</f>
        <v>1</v>
      </c>
      <c r="C13">
        <f>IF(State!G15=3,1,IF(State!H15=3,2,IF(State!I15=3,3,4)))</f>
        <v>4</v>
      </c>
      <c r="D13">
        <f>IF(State!G15=4,1,IF(State!H15=4,2,IF(State!I15=4,3,4)))</f>
        <v>4</v>
      </c>
      <c r="E13" t="str">
        <f>State!A15</f>
        <v>Louisiana</v>
      </c>
      <c r="F13" s="1">
        <f>MAX(State!L15:P15)</f>
        <v>712379</v>
      </c>
      <c r="G13" s="1">
        <f>LARGE(State!L15:P15,2)</f>
        <v>561210</v>
      </c>
      <c r="H13" s="1"/>
      <c r="I13" s="1">
        <f>State!C15-Graphs!F13-Graphs!G13-Graphs!H13</f>
        <v>0</v>
      </c>
      <c r="K13" t="str">
        <f>E8</f>
        <v>Idaho</v>
      </c>
      <c r="L13" t="str">
        <f>E9</f>
        <v>Illinois</v>
      </c>
      <c r="M13" t="str">
        <f>E10</f>
        <v>Iowa</v>
      </c>
      <c r="N13" t="str">
        <f>E11</f>
        <v>Kansas</v>
      </c>
      <c r="O13" t="str">
        <f>E12</f>
        <v>Kentucky</v>
      </c>
      <c r="P13" t="str">
        <f>E13</f>
        <v>Louisiana</v>
      </c>
    </row>
    <row r="14" spans="1:16">
      <c r="A14">
        <f>IF(State!G16=1,1,IF(State!H16=1,2,IF(State!I16=1,3,4)))</f>
        <v>2</v>
      </c>
      <c r="B14">
        <f>IF(State!G16=2,1,IF(State!H16=2,2,IF(State!I16=2,3,4)))</f>
        <v>1</v>
      </c>
      <c r="C14">
        <f>IF(State!G16=3,1,IF(State!H16=3,2,IF(State!I16=3,3,4)))</f>
        <v>4</v>
      </c>
      <c r="D14">
        <f>IF(State!G16=4,1,IF(State!H16=4,2,IF(State!I16=4,3,4)))</f>
        <v>4</v>
      </c>
      <c r="E14" t="str">
        <f>State!A16</f>
        <v>Maine</v>
      </c>
      <c r="F14" s="1">
        <f>MAX(State!L16:P16)</f>
        <v>413505</v>
      </c>
      <c r="G14" s="1">
        <f>LARGE(State!L16:P16,2)</f>
        <v>190254</v>
      </c>
      <c r="H14" s="1"/>
      <c r="I14" s="1">
        <f>State!C16-Graphs!F14-Graphs!G14-Graphs!H14</f>
        <v>269</v>
      </c>
    </row>
    <row r="15" spans="1:16">
      <c r="A15">
        <f>IF(State!G17=1,1,IF(State!H17=1,2,IF(State!I17=1,3,4)))</f>
        <v>1</v>
      </c>
      <c r="B15">
        <f>IF(State!G17=2,1,IF(State!H17=2,2,IF(State!I17=2,3,4)))</f>
        <v>2</v>
      </c>
      <c r="C15">
        <f>IF(State!G17=3,1,IF(State!H17=3,2,IF(State!I17=3,3,4)))</f>
        <v>4</v>
      </c>
      <c r="D15">
        <f>IF(State!G17=4,1,IF(State!H17=4,2,IF(State!I17=4,3,4)))</f>
        <v>4</v>
      </c>
      <c r="E15" t="str">
        <f>State!A17</f>
        <v>Massachusetts</v>
      </c>
      <c r="F15" s="1">
        <f>MAX(State!L17:P17)</f>
        <v>1289944</v>
      </c>
      <c r="G15" s="1">
        <f>LARGE(State!L17:S17,2)</f>
        <v>791950</v>
      </c>
      <c r="H15" s="1"/>
      <c r="I15" s="1">
        <f>State!C17-Graphs!F15-Graphs!G15-Graphs!H15</f>
        <v>3078</v>
      </c>
    </row>
    <row r="16" spans="1:16">
      <c r="A16">
        <f>IF(State!G18=1,1,IF(State!H18=1,2,IF(State!I18=1,3,4)))</f>
        <v>1</v>
      </c>
      <c r="B16">
        <f>IF(State!G18=2,1,IF(State!H18=2,2,IF(State!I18=2,3,4)))</f>
        <v>2</v>
      </c>
      <c r="C16">
        <f>IF(State!G18=3,1,IF(State!H18=3,2,IF(State!I18=3,3,4)))</f>
        <v>4</v>
      </c>
      <c r="D16">
        <f>IF(State!G18=4,1,IF(State!H18=4,2,IF(State!I18=4,3,4)))</f>
        <v>4</v>
      </c>
      <c r="E16" t="str">
        <f>State!A18</f>
        <v>Michigan</v>
      </c>
      <c r="F16" s="1">
        <f>MAX(State!L18:P18)</f>
        <v>1704936</v>
      </c>
      <c r="G16" s="1">
        <f>LARGE(State!L18:P18,2)</f>
        <v>1290199</v>
      </c>
      <c r="H16" s="1"/>
      <c r="I16" s="1">
        <f>State!C18-Graphs!F16-Graphs!G16-Graphs!H16</f>
        <v>126640</v>
      </c>
    </row>
    <row r="17" spans="1:16">
      <c r="A17">
        <f>IF(State!G19=1,1,IF(State!H19=1,2,IF(State!I19=1,3,4)))</f>
        <v>1</v>
      </c>
      <c r="B17">
        <f>IF(State!G19=2,1,IF(State!H19=2,2,IF(State!I19=2,3,4)))</f>
        <v>2</v>
      </c>
      <c r="C17">
        <f>IF(State!G19=3,1,IF(State!H19=3,2,IF(State!I19=3,3,4)))</f>
        <v>3</v>
      </c>
      <c r="D17">
        <f>IF(State!G19=4,1,IF(State!H19=4,2,IF(State!I19=4,3,4)))</f>
        <v>4</v>
      </c>
      <c r="E17" t="str">
        <f>State!A19</f>
        <v>Minnesota</v>
      </c>
      <c r="F17" s="1">
        <f>MAX(State!L19:P19)</f>
        <v>1053205</v>
      </c>
      <c r="G17" s="1">
        <f>LARGE(State!L19:P19,2)</f>
        <v>850227</v>
      </c>
      <c r="H17" s="1">
        <f>LARGE(State!L19:P19,3)</f>
        <v>47530</v>
      </c>
      <c r="I17" s="1">
        <f>State!C19-Graphs!F17-Graphs!G17-Graphs!H17</f>
        <v>30628</v>
      </c>
    </row>
    <row r="18" spans="1:16">
      <c r="A18">
        <f>IF(State!G20=1,1,IF(State!H20=1,2,IF(State!I20=1,3,4)))</f>
        <v>2</v>
      </c>
      <c r="B18">
        <f>IF(State!G20=2,1,IF(State!H20=2,2,IF(State!I20=2,3,4)))</f>
        <v>1</v>
      </c>
      <c r="C18">
        <f>IF(State!G20=3,1,IF(State!H20=3,2,IF(State!I20=3,3,4)))</f>
        <v>4</v>
      </c>
      <c r="D18">
        <f>IF(State!G20=4,1,IF(State!H20=4,2,IF(State!I20=4,3,4)))</f>
        <v>4</v>
      </c>
      <c r="E18" t="str">
        <f>State!A20</f>
        <v>Mississippi</v>
      </c>
      <c r="F18" s="1">
        <f>MAX(State!L20:P20)</f>
        <v>378481</v>
      </c>
      <c r="G18" s="1">
        <f>LARGE(State!L20:P20,2)</f>
        <v>239439</v>
      </c>
      <c r="H18" s="1"/>
      <c r="I18" s="1">
        <f>State!C20-Graphs!F18-Graphs!G18-Graphs!H18</f>
        <v>13938</v>
      </c>
    </row>
    <row r="19" spans="1:16">
      <c r="A19">
        <f>IF(State!G21=1,1,IF(State!H21=1,2,IF(State!I21=1,3,4)))</f>
        <v>2</v>
      </c>
      <c r="B19">
        <f>IF(State!G21=2,1,IF(State!H21=2,2,IF(State!I21=2,3,4)))</f>
        <v>1</v>
      </c>
      <c r="C19">
        <f>IF(State!G21=3,1,IF(State!H21=3,2,IF(State!I21=3,3,4)))</f>
        <v>4</v>
      </c>
      <c r="D19">
        <f>IF(State!G21=4,1,IF(State!H21=4,2,IF(State!I21=4,3,4)))</f>
        <v>4</v>
      </c>
      <c r="E19" t="str">
        <f>State!A21</f>
        <v>Montana</v>
      </c>
      <c r="F19" s="1">
        <f>MAX(State!L21:P21)</f>
        <v>213709</v>
      </c>
      <c r="G19" s="1">
        <f>LARGE(State!L21:P21,2)</f>
        <v>148184</v>
      </c>
      <c r="H19" s="1"/>
      <c r="I19" s="1">
        <f>State!C21-Graphs!F19-Graphs!G19-Graphs!H19</f>
        <v>7933</v>
      </c>
    </row>
    <row r="20" spans="1:16">
      <c r="A20">
        <f>IF(State!G22=1,1,IF(State!H22=1,2,IF(State!I22=1,3,4)))</f>
        <v>2</v>
      </c>
      <c r="B20">
        <f>IF(State!G22=2,1,IF(State!H22=2,2,IF(State!I22=2,3,4)))</f>
        <v>1</v>
      </c>
      <c r="C20">
        <f>IF(State!G22=3,1,IF(State!H22=3,2,IF(State!I22=3,3,4)))</f>
        <v>3</v>
      </c>
      <c r="D20">
        <f>IF(State!G22=4,1,IF(State!H22=4,2,IF(State!I22=4,3,4)))</f>
        <v>4</v>
      </c>
      <c r="E20" t="str">
        <f>State!A22</f>
        <v>Nebraska</v>
      </c>
      <c r="F20" s="1">
        <f>MAX(State!L22:P22)</f>
        <v>347636</v>
      </c>
      <c r="G20" s="1">
        <f>LARGE(State!L22:P22,2)</f>
        <v>170127</v>
      </c>
      <c r="H20" s="1"/>
      <c r="I20" s="1">
        <f>State!C22-Graphs!F20-Graphs!G20-Graphs!H20</f>
        <v>22574</v>
      </c>
    </row>
    <row r="21" spans="1:16">
      <c r="A21">
        <f>IF(State!G23=1,1,IF(State!H23=1,2,IF(State!I23=1,3,4)))</f>
        <v>1</v>
      </c>
      <c r="B21">
        <f>IF(State!G23=2,1,IF(State!H23=2,2,IF(State!I23=2,3,4)))</f>
        <v>2</v>
      </c>
      <c r="C21">
        <f>IF(State!G23=3,1,IF(State!H23=3,2,IF(State!I23=3,3,4)))</f>
        <v>4</v>
      </c>
      <c r="D21">
        <f>IF(State!G23=4,1,IF(State!H23=4,2,IF(State!I23=4,3,4)))</f>
        <v>4</v>
      </c>
      <c r="E21" t="str">
        <f>State!A23</f>
        <v>New Hampshire</v>
      </c>
      <c r="F21" s="1">
        <f>MAX(State!L23:P23)</f>
        <v>251184</v>
      </c>
      <c r="G21" s="1">
        <f>LARGE(State!L23:P23,2)</f>
        <v>235347</v>
      </c>
      <c r="H21" s="1"/>
      <c r="I21" s="1">
        <f>State!C23-Graphs!F21-Graphs!G21-Graphs!H21</f>
        <v>1628</v>
      </c>
    </row>
    <row r="22" spans="1:16">
      <c r="A22">
        <f>IF(State!G24=1,1,IF(State!H24=1,2,IF(State!I24=1,3,4)))</f>
        <v>1</v>
      </c>
      <c r="B22">
        <f>IF(State!G24=2,1,IF(State!H24=2,2,IF(State!I24=2,3,4)))</f>
        <v>2</v>
      </c>
      <c r="C22">
        <f>IF(State!G24=3,1,IF(State!H24=3,2,IF(State!I24=3,3,4)))</f>
        <v>4</v>
      </c>
      <c r="D22">
        <f>IF(State!G24=4,1,IF(State!H24=4,2,IF(State!I24=4,3,4)))</f>
        <v>4</v>
      </c>
      <c r="E22" t="str">
        <f>State!A24</f>
        <v>New Jersey</v>
      </c>
      <c r="F22" s="1">
        <f>MAX(State!L24:P24)</f>
        <v>1043866</v>
      </c>
      <c r="G22" s="1">
        <f>LARGE(State!L24:P24,2)</f>
        <v>791297</v>
      </c>
      <c r="H22" s="1"/>
      <c r="I22" s="1">
        <f>State!C24-Graphs!F22-Graphs!G22-Graphs!H22</f>
        <v>34372</v>
      </c>
    </row>
    <row r="23" spans="1:16">
      <c r="A23">
        <f>IF(State!G25=1,1,IF(State!H25=1,2,IF(State!I25=1,3,4)))</f>
        <v>1</v>
      </c>
      <c r="B23">
        <f>IF(State!G25=2,1,IF(State!H25=2,2,IF(State!I25=2,3,4)))</f>
        <v>2</v>
      </c>
      <c r="C23">
        <f>IF(State!G25=3,1,IF(State!H25=3,2,IF(State!I25=3,3,4)))</f>
        <v>4</v>
      </c>
      <c r="D23">
        <f>IF(State!G25=4,1,IF(State!H25=4,2,IF(State!I25=4,3,4)))</f>
        <v>4</v>
      </c>
      <c r="E23" t="str">
        <f>State!A25</f>
        <v>New Mexico</v>
      </c>
      <c r="F23" s="1">
        <f>MAX(State!L25:P25)</f>
        <v>286409</v>
      </c>
      <c r="G23" s="1">
        <f>LARGE(State!L25:P25,2)</f>
        <v>229097</v>
      </c>
      <c r="H23" s="1"/>
      <c r="I23" s="1">
        <f>State!C25-Graphs!F23-Graphs!G23-Graphs!H23</f>
        <v>0</v>
      </c>
    </row>
    <row r="24" spans="1:16">
      <c r="A24">
        <f>IF(State!G26=1,1,IF(State!H26=1,2,IF(State!I26=1,3,4)))</f>
        <v>2</v>
      </c>
      <c r="B24">
        <f>IF(State!G26=2,1,IF(State!H26=2,2,IF(State!I26=2,3,4)))</f>
        <v>1</v>
      </c>
      <c r="C24">
        <f>IF(State!G26=3,1,IF(State!H26=3,2,IF(State!I26=3,3,4)))</f>
        <v>4</v>
      </c>
      <c r="D24">
        <f>IF(State!G26=4,1,IF(State!H26=4,2,IF(State!I26=4,3,4)))</f>
        <v>4</v>
      </c>
      <c r="E24" t="str">
        <f>State!A26</f>
        <v>North Carolina</v>
      </c>
      <c r="F24" s="1">
        <f>MAX(State!L26:P26)</f>
        <v>1423259</v>
      </c>
      <c r="G24" s="1">
        <f>LARGE(State!L26:P26,2)</f>
        <v>1377651</v>
      </c>
      <c r="H24" s="1"/>
      <c r="I24" s="1">
        <f>State!C26-Graphs!F24-Graphs!G24-Graphs!H24</f>
        <v>114371</v>
      </c>
    </row>
    <row r="25" spans="1:16">
      <c r="A25">
        <f>IF(State!G27=1,1,IF(State!H27=1,2,IF(State!I27=1,3,4)))</f>
        <v>2</v>
      </c>
      <c r="B25">
        <f>IF(State!G27=2,1,IF(State!H27=2,2,IF(State!I27=2,3,4)))</f>
        <v>1</v>
      </c>
      <c r="C25">
        <f>IF(State!G27=3,1,IF(State!H27=3,2,IF(State!I27=3,3,4)))</f>
        <v>3</v>
      </c>
      <c r="D25">
        <f>IF(State!G27=4,1,IF(State!H27=4,2,IF(State!I27=4,3,4)))</f>
        <v>4</v>
      </c>
      <c r="E25" t="str">
        <f>State!A27</f>
        <v>Oklahoma</v>
      </c>
      <c r="F25" s="1">
        <f>MAX(State!L27:P27)</f>
        <v>558166</v>
      </c>
      <c r="G25" s="1">
        <f>LARGE(State!L27:P27,2)</f>
        <v>234307</v>
      </c>
      <c r="H25" s="1">
        <f>LARGE(State!L27:P27,3)</f>
        <v>10554</v>
      </c>
      <c r="I25" s="1">
        <f>State!C27-Graphs!F25-Graphs!G25-Graphs!H25</f>
        <v>17706</v>
      </c>
      <c r="K25" t="str">
        <f>E14</f>
        <v>Maine</v>
      </c>
      <c r="L25" t="str">
        <f>E15</f>
        <v>Massachusetts</v>
      </c>
      <c r="M25" t="str">
        <f>E16</f>
        <v>Michigan</v>
      </c>
      <c r="N25" t="str">
        <f>E17</f>
        <v>Minnesota</v>
      </c>
      <c r="O25" t="str">
        <f>E18</f>
        <v>Mississippi</v>
      </c>
      <c r="P25" t="str">
        <f>E19</f>
        <v>Montana</v>
      </c>
    </row>
    <row r="26" spans="1:16">
      <c r="A26">
        <f>IF(State!G28=1,1,IF(State!H28=1,2,IF(State!I28=1,3,4)))</f>
        <v>1</v>
      </c>
      <c r="B26">
        <f>IF(State!G28=2,1,IF(State!H28=2,2,IF(State!I28=2,3,4)))</f>
        <v>2</v>
      </c>
      <c r="C26">
        <f>IF(State!G28=3,1,IF(State!H28=3,2,IF(State!I28=3,3,4)))</f>
        <v>4</v>
      </c>
      <c r="D26">
        <f>IF(State!G28=4,1,IF(State!H28=4,2,IF(State!I28=4,3,4)))</f>
        <v>4</v>
      </c>
      <c r="E26" t="str">
        <f>State!A28</f>
        <v>Oregon</v>
      </c>
      <c r="F26" s="1">
        <f>MAX(State!L28:P28)</f>
        <v>814537</v>
      </c>
      <c r="G26" s="1">
        <f>LARGE(State!L28:P28,2)</f>
        <v>538847</v>
      </c>
      <c r="H26" s="1"/>
      <c r="I26" s="1">
        <f>State!C28-Graphs!F26-Graphs!G26-Graphs!H26</f>
        <v>108234</v>
      </c>
    </row>
    <row r="27" spans="1:16">
      <c r="A27">
        <f>IF(State!G29=1,1,IF(State!H29=1,2,IF(State!I29=1,3,4)))</f>
        <v>1</v>
      </c>
      <c r="B27">
        <f>IF(State!G29=2,1,IF(State!H29=2,2,IF(State!I29=2,3,4)))</f>
        <v>2</v>
      </c>
      <c r="C27">
        <f>IF(State!G29=3,1,IF(State!H29=3,2,IF(State!I29=3,3,4)))</f>
        <v>4</v>
      </c>
      <c r="D27">
        <f>IF(State!G29=4,1,IF(State!H29=4,2,IF(State!I29=4,3,4)))</f>
        <v>4</v>
      </c>
      <c r="E27" t="str">
        <f>State!A29</f>
        <v>Rhode Island</v>
      </c>
      <c r="F27" s="1">
        <f>MAX(State!L29:P29)</f>
        <v>223675</v>
      </c>
      <c r="G27" s="1">
        <f>LARGE(State!L29:P29,2)</f>
        <v>92684</v>
      </c>
      <c r="H27" s="1"/>
      <c r="I27" s="1">
        <f>State!C29-Graphs!F27-Graphs!G27-Graphs!H27</f>
        <v>539</v>
      </c>
    </row>
    <row r="28" spans="1:16">
      <c r="A28">
        <f>IF(State!G30=1,1,IF(State!H30=1,2,IF(State!I30=1,3,4)))</f>
        <v>2</v>
      </c>
      <c r="B28">
        <f>IF(State!G30=2,1,IF(State!H30=2,2,IF(State!I30=2,3,4)))</f>
        <v>1</v>
      </c>
      <c r="C28">
        <f>IF(State!G30=3,1,IF(State!H30=3,2,IF(State!I30=3,3,4)))</f>
        <v>3</v>
      </c>
      <c r="D28">
        <f>IF(State!G30=4,1,IF(State!H30=4,2,IF(State!I30=4,3,4)))</f>
        <v>4</v>
      </c>
      <c r="E28" t="str">
        <f>State!A30</f>
        <v>South Carolina</v>
      </c>
      <c r="F28" s="1">
        <f>MAX(State!L30:P30)</f>
        <v>672941</v>
      </c>
      <c r="G28" s="1">
        <f>LARGE(State!L30:P30,2)</f>
        <v>480933</v>
      </c>
      <c r="H28" s="1"/>
      <c r="I28" s="1">
        <f>State!C30-Graphs!F28-Graphs!G28-Graphs!H28</f>
        <v>86201</v>
      </c>
    </row>
    <row r="29" spans="1:16">
      <c r="A29">
        <f>IF(State!G31=1,1,IF(State!H31=1,2,IF(State!I31=1,3,4)))</f>
        <v>2</v>
      </c>
      <c r="B29">
        <f>IF(State!G31=2,1,IF(State!H31=2,2,IF(State!I31=2,3,4)))</f>
        <v>1</v>
      </c>
      <c r="C29">
        <f>IF(State!G31=3,1,IF(State!H31=3,2,IF(State!I31=3,3,4)))</f>
        <v>3</v>
      </c>
      <c r="D29">
        <f>IF(State!G31=4,1,IF(State!H31=4,2,IF(State!I31=4,3,4)))</f>
        <v>4</v>
      </c>
      <c r="E29" t="str">
        <f>State!A31</f>
        <v>South Dakota</v>
      </c>
      <c r="F29" s="1">
        <f>MAX(State!L31:P31)</f>
        <v>140741</v>
      </c>
      <c r="G29" s="1">
        <f>LARGE(State!L31:P31,2)</f>
        <v>82456</v>
      </c>
      <c r="H29" s="1">
        <f>LARGE(State!L31:P31,3)</f>
        <v>47741</v>
      </c>
      <c r="I29" s="1">
        <f>State!C31-Graphs!F29-Graphs!G29-Graphs!H29</f>
        <v>8474</v>
      </c>
    </row>
    <row r="30" spans="1:16">
      <c r="A30">
        <f>IF(State!G32=1,1,IF(State!H32=1,2,IF(State!I32=1,3,4)))</f>
        <v>2</v>
      </c>
      <c r="B30">
        <f>IF(State!G32=2,1,IF(State!H32=2,2,IF(State!I32=2,3,4)))</f>
        <v>1</v>
      </c>
      <c r="C30">
        <f>IF(State!G32=3,1,IF(State!H32=3,2,IF(State!I32=3,3,4)))</f>
        <v>4</v>
      </c>
      <c r="D30">
        <f>IF(State!G32=4,1,IF(State!H32=4,2,IF(State!I32=4,3,4)))</f>
        <v>4</v>
      </c>
      <c r="E30" t="str">
        <f>State!A32</f>
        <v>Tennessee</v>
      </c>
      <c r="F30" s="1">
        <f>MAX(State!L32:P32)</f>
        <v>850087</v>
      </c>
      <c r="G30" s="1">
        <f>LARGE(State!L32:P32,2)</f>
        <v>437848</v>
      </c>
      <c r="H30" s="1"/>
      <c r="I30" s="1">
        <f>State!C32-Graphs!F30-Graphs!G30-Graphs!H30</f>
        <v>86130</v>
      </c>
    </row>
    <row r="31" spans="1:16">
      <c r="A31">
        <f>IF(State!G33=1,1,IF(State!H33=1,2,IF(State!I33=1,3,4)))</f>
        <v>2</v>
      </c>
      <c r="B31">
        <f>IF(State!G33=2,1,IF(State!H33=2,2,IF(State!I33=2,3,4)))</f>
        <v>1</v>
      </c>
      <c r="C31">
        <f>IF(State!G33=3,1,IF(State!H33=3,2,IF(State!I33=3,3,4)))</f>
        <v>4</v>
      </c>
      <c r="D31">
        <f>IF(State!G33=4,1,IF(State!H33=4,2,IF(State!I33=4,3,4)))</f>
        <v>4</v>
      </c>
      <c r="E31" t="str">
        <f>State!A33</f>
        <v>Texas</v>
      </c>
      <c r="F31" s="1">
        <f>MAX(State!L33:P33)</f>
        <v>2861531</v>
      </c>
      <c r="G31" s="1">
        <f>LARGE(State!L33:P33,2)</f>
        <v>1597387</v>
      </c>
      <c r="H31" s="1"/>
      <c r="I31" s="1">
        <f>State!C33-Graphs!F31-Graphs!G31-Graphs!H31</f>
        <v>189440</v>
      </c>
    </row>
    <row r="32" spans="1:16">
      <c r="A32">
        <f>IF(State!G34=1,1,IF(State!H34=1,2,IF(State!I34=1,3,4)))</f>
        <v>1</v>
      </c>
      <c r="B32">
        <f>IF(State!G34=2,1,IF(State!H34=2,2,IF(State!I34=2,3,4)))</f>
        <v>2</v>
      </c>
      <c r="C32">
        <f>IF(State!G34=3,1,IF(State!H34=3,2,IF(State!I34=3,3,4)))</f>
        <v>4</v>
      </c>
      <c r="D32">
        <f>IF(State!G34=4,1,IF(State!H34=4,2,IF(State!I34=4,3,4)))</f>
        <v>4</v>
      </c>
      <c r="E32" t="str">
        <f>State!A34</f>
        <v>Virginia</v>
      </c>
      <c r="F32" s="1">
        <f>MAX(State!L34:P34)</f>
        <v>1073667</v>
      </c>
      <c r="G32" s="1">
        <f>LARGE(State!L34:P34,2)</f>
        <v>1055940</v>
      </c>
      <c r="H32" s="1"/>
      <c r="I32" s="1">
        <f>State!C34-Graphs!F32-Graphs!G32-Graphs!H32</f>
        <v>54866</v>
      </c>
    </row>
    <row r="33" spans="1:16">
      <c r="A33">
        <f>IF(State!G35=1,1,IF(State!H35=1,2,IF(State!I35=1,3,4)))</f>
        <v>2</v>
      </c>
      <c r="B33">
        <f>IF(State!G35=2,1,IF(State!H35=2,2,IF(State!I35=2,3,4)))</f>
        <v>1</v>
      </c>
      <c r="C33">
        <f>IF(State!G35=3,1,IF(State!H35=3,2,IF(State!I35=3,3,4)))</f>
        <v>4</v>
      </c>
      <c r="D33">
        <f>IF(State!G35=4,1,IF(State!H35=4,2,IF(State!I35=4,3,4)))</f>
        <v>4</v>
      </c>
      <c r="E33" t="str">
        <f>State!A35</f>
        <v>West Virginia</v>
      </c>
      <c r="F33" s="1">
        <f>MAX(State!L35:P35)</f>
        <v>281821</v>
      </c>
      <c r="G33" s="1">
        <f>LARGE(State!L35:P35,2)</f>
        <v>156363</v>
      </c>
      <c r="H33" s="1"/>
      <c r="I33" s="1">
        <f>State!C35-Graphs!F33-Graphs!G33-Graphs!H33</f>
        <v>15509</v>
      </c>
    </row>
    <row r="34" spans="1:16">
      <c r="A34">
        <f>IF(State!G36=1,1,IF(State!H36=1,2,IF(State!I36=1,3,4)))</f>
        <v>2</v>
      </c>
      <c r="B34">
        <f>IF(State!G36=2,1,IF(State!H36=2,2,IF(State!I36=2,3,4)))</f>
        <v>1</v>
      </c>
      <c r="C34">
        <f>IF(State!G36=3,1,IF(State!H36=3,2,IF(State!I36=3,3,4)))</f>
        <v>3</v>
      </c>
      <c r="D34">
        <f>IF(State!G36=4,1,IF(State!H36=4,2,IF(State!I36=4,3,4)))</f>
        <v>4</v>
      </c>
      <c r="E34" t="str">
        <f>State!A36</f>
        <v>Wyoming</v>
      </c>
      <c r="F34" s="1">
        <f>MAX(State!L36:P36)</f>
        <v>121554</v>
      </c>
      <c r="G34" s="1">
        <f>LARGE(State!L36:P36,2)</f>
        <v>29377</v>
      </c>
      <c r="H34" s="1"/>
      <c r="I34" s="1">
        <f>State!C36-Graphs!F34-Graphs!G34-Graphs!H34</f>
        <v>17459</v>
      </c>
    </row>
    <row r="35" spans="1:16">
      <c r="A35" t="s">
        <v>2570</v>
      </c>
      <c r="F35" s="1"/>
      <c r="G35" s="1"/>
      <c r="H35" s="1"/>
      <c r="I35" s="1"/>
    </row>
    <row r="36" spans="1:16">
      <c r="A36">
        <f>IF(State!G9=1,1,IF(State!H9=1,2,IF(State!I9=1,3,4)))</f>
        <v>1</v>
      </c>
      <c r="B36">
        <f>IF(State!G9=2,1,IF(State!H9=2,2,IF(State!I9=2,3,4)))</f>
        <v>2</v>
      </c>
      <c r="C36">
        <f>IF(State!G9=3,1,IF(State!H9=3,2,IF(State!I9=3,3,4)))</f>
        <v>4</v>
      </c>
      <c r="D36">
        <f>IF(State!G9=4,1,IF(State!H9=4,2,IF(State!I9=4,3,4)))</f>
        <v>4</v>
      </c>
      <c r="E36" t="str">
        <f>State!A9</f>
        <v>Hawaii</v>
      </c>
      <c r="F36" s="1">
        <f>MAX(State!L9:P9)</f>
        <v>246827</v>
      </c>
      <c r="G36" s="1">
        <f>LARGE(State!L9:P9,2)</f>
        <v>98006</v>
      </c>
      <c r="H36" s="1"/>
      <c r="I36" s="1">
        <f>State!C9-Graphs!F36-Graphs!G36-Graphs!H36</f>
        <v>8941</v>
      </c>
    </row>
    <row r="37" spans="1:16">
      <c r="A37">
        <f>IF(State!G40=1,1,IF(State!H40=1,2,IF(State!I40=1,3,4)))</f>
        <v>2</v>
      </c>
      <c r="B37">
        <f>IF(State!G40=2,1,IF(State!H40=2,2,IF(State!I40=2,3,4)))</f>
        <v>1</v>
      </c>
      <c r="C37">
        <f>IF(State!G40=3,1,IF(State!H40=3,2,IF(State!I40=3,3,4)))</f>
        <v>3</v>
      </c>
      <c r="D37">
        <f>IF(State!G40=4,1,IF(State!H40=4,2,IF(State!I40=4,3,4)))</f>
        <v>4</v>
      </c>
      <c r="E37" t="str">
        <f>State!A40</f>
        <v>Oklahoma</v>
      </c>
      <c r="F37" s="1">
        <f>MAX(State!L40:P40)</f>
        <v>557002</v>
      </c>
      <c r="G37" s="1">
        <f>LARGE(State!L40:P40,2)</f>
        <v>237923</v>
      </c>
      <c r="H37" s="1"/>
      <c r="I37" s="1">
        <f>State!C40-Graphs!F37-Graphs!G37-Graphs!H37</f>
        <v>25965</v>
      </c>
      <c r="K37" t="str">
        <f>E20</f>
        <v>Nebraska</v>
      </c>
      <c r="L37" t="str">
        <f>E21</f>
        <v>New Hampshire</v>
      </c>
      <c r="M37" t="str">
        <f>E22</f>
        <v>New Jersey</v>
      </c>
      <c r="N37" t="str">
        <f>E23</f>
        <v>New Mexico</v>
      </c>
      <c r="O37" t="str">
        <f>E24</f>
        <v>North Carolina</v>
      </c>
      <c r="P37" t="str">
        <f>E25</f>
        <v>Oklahoma</v>
      </c>
    </row>
    <row r="38" spans="1:16">
      <c r="A38">
        <f>IF(State!G41=1,1,IF(State!H41=1,2,IF(State!I41=1,3,4)))</f>
        <v>2</v>
      </c>
      <c r="B38">
        <f>IF(State!G41=2,1,IF(State!H41=2,2,IF(State!I41=2,3,4)))</f>
        <v>1</v>
      </c>
      <c r="C38">
        <f>IF(State!G41=3,1,IF(State!H41=3,2,IF(State!I41=3,3,4)))</f>
        <v>4</v>
      </c>
      <c r="D38">
        <f>IF(State!G41=4,1,IF(State!H41=4,2,IF(State!I41=4,3,4)))</f>
        <v>4</v>
      </c>
      <c r="E38" t="str">
        <f>State!A41</f>
        <v>South Carolina</v>
      </c>
      <c r="F38" s="1">
        <f>MAX(State!L41:P41)</f>
        <v>757215</v>
      </c>
      <c r="G38" s="1">
        <f>LARGE(State!L41:P41,2)</f>
        <v>459583</v>
      </c>
      <c r="H38" s="1"/>
      <c r="I38" s="1">
        <f>State!C41-Graphs!F38-Graphs!G38-Graphs!H38</f>
        <v>22184</v>
      </c>
    </row>
    <row r="39" spans="1:16">
      <c r="A39">
        <f>IF(State!G37=1,1,IF(State!H37=1,2,IF(State!I37=1,3,4)))</f>
        <v>2</v>
      </c>
      <c r="B39">
        <f>IF(State!G37=2,1,IF(State!H37=2,2,IF(State!I37=2,3,4)))</f>
        <v>1</v>
      </c>
      <c r="C39">
        <f>IF(State!G37=3,1,IF(State!H37=3,2,IF(State!I37=3,3,4)))</f>
        <v>4</v>
      </c>
      <c r="D39">
        <f>IF(State!G37=4,1,IF(State!H37=4,2,IF(State!I37=4,3,4)))</f>
        <v>3</v>
      </c>
      <c r="E39" t="str">
        <f>State!A37</f>
        <v>Total</v>
      </c>
      <c r="F39" s="1">
        <f>MAX(State!L37:P37)</f>
        <v>22479906</v>
      </c>
      <c r="G39" s="1">
        <f>LARGE(State!L37:P37,2)</f>
        <v>19553339</v>
      </c>
      <c r="H39" s="1"/>
      <c r="I39" s="1">
        <f>State!C37-Graphs!F39-Graphs!G39-Graphs!H39</f>
        <v>1928044</v>
      </c>
    </row>
    <row r="41" spans="1:16">
      <c r="F41" s="50"/>
      <c r="G41" s="50"/>
    </row>
    <row r="42" spans="1:16">
      <c r="F42" s="2" t="str">
        <f>State!N1</f>
        <v>Republican</v>
      </c>
      <c r="G42" s="2" t="str">
        <f>State!L1</f>
        <v>Democratic</v>
      </c>
      <c r="H42" s="2"/>
    </row>
    <row r="43" spans="1:16">
      <c r="E43" t="s">
        <v>794</v>
      </c>
    </row>
    <row r="49" spans="11:16">
      <c r="K49" t="str">
        <f>E26</f>
        <v>Oregon</v>
      </c>
      <c r="L49" t="str">
        <f>E27</f>
        <v>Rhode Island</v>
      </c>
      <c r="M49" t="str">
        <f>E28</f>
        <v>South Carolina</v>
      </c>
      <c r="N49" t="str">
        <f>E29</f>
        <v>South Dakota</v>
      </c>
      <c r="O49" t="str">
        <f>E30</f>
        <v>Tennessee</v>
      </c>
      <c r="P49" t="str">
        <f>E31</f>
        <v>Texas</v>
      </c>
    </row>
    <row r="61" spans="11:16">
      <c r="K61" t="str">
        <f>E32</f>
        <v>Virginia</v>
      </c>
      <c r="L61" t="str">
        <f>E33</f>
        <v>West Virginia</v>
      </c>
      <c r="M61" t="str">
        <f>E34</f>
        <v>Wyoming</v>
      </c>
      <c r="N61" s="54" t="s">
        <v>2570</v>
      </c>
      <c r="O61" t="str">
        <f>E36</f>
        <v>Hawaii</v>
      </c>
      <c r="P61" t="str">
        <f>E37</f>
        <v>Oklahoma</v>
      </c>
    </row>
    <row r="72" spans="5:11">
      <c r="E72" t="s">
        <v>670</v>
      </c>
      <c r="G72" s="30" t="e">
        <f>#REF!</f>
        <v>#REF!</v>
      </c>
    </row>
    <row r="73" spans="5:11">
      <c r="K73" t="str">
        <f>E38</f>
        <v>South Carolina</v>
      </c>
    </row>
    <row r="84" spans="5:9">
      <c r="F84" t="s">
        <v>1199</v>
      </c>
    </row>
    <row r="85" spans="5:9">
      <c r="E85" s="2" t="str">
        <f>Statistics!E28</f>
        <v>Republican</v>
      </c>
      <c r="F85" s="7">
        <f>Statistics!C63</f>
        <v>22</v>
      </c>
      <c r="G85" s="2">
        <f>F85/SUM(F$85:F$88)</f>
        <v>0.6470588235294118</v>
      </c>
      <c r="H85" s="7"/>
    </row>
    <row r="86" spans="5:9">
      <c r="E86" s="2" t="str">
        <f>Statistics!A28</f>
        <v>Democratic</v>
      </c>
      <c r="F86" s="7">
        <f>Statistics!B63</f>
        <v>12</v>
      </c>
      <c r="G86" s="2">
        <f>F86/SUM(F$85:F$88)</f>
        <v>0.35294117647058826</v>
      </c>
      <c r="H86" s="7"/>
    </row>
    <row r="87" spans="5:9">
      <c r="E87" s="2" t="str">
        <f>Statistics!I28</f>
        <v>Independent</v>
      </c>
      <c r="F87" s="7">
        <f>Statistics!D63</f>
        <v>0</v>
      </c>
      <c r="G87" s="2">
        <f>F87/SUM(F$85:F$88)</f>
        <v>0</v>
      </c>
      <c r="H87" s="7"/>
    </row>
    <row r="88" spans="5:9">
      <c r="E88" t="s">
        <v>1812</v>
      </c>
      <c r="F88" s="7">
        <f>Statistics!P63</f>
        <v>0</v>
      </c>
      <c r="G88" s="2">
        <f>F88/SUM(F$85:F$88)</f>
        <v>0</v>
      </c>
      <c r="H88" s="7"/>
    </row>
    <row r="91" spans="5:9">
      <c r="H91" s="2"/>
    </row>
    <row r="92" spans="5:9">
      <c r="H92" s="2"/>
    </row>
    <row r="93" spans="5:9">
      <c r="H93" s="2"/>
    </row>
    <row r="94" spans="5:9">
      <c r="H94" s="2"/>
    </row>
    <row r="95" spans="5:9">
      <c r="H95" s="2"/>
    </row>
    <row r="96" spans="5:9">
      <c r="F96" s="2"/>
      <c r="G96" s="2"/>
      <c r="I96" s="2"/>
    </row>
    <row r="97" spans="1:18">
      <c r="F97" t="s">
        <v>1104</v>
      </c>
    </row>
    <row r="98" spans="1:18">
      <c r="E98" s="2" t="str">
        <f>E85</f>
        <v>Republican</v>
      </c>
      <c r="F98" s="7">
        <f>Statistics!C68</f>
        <v>1873</v>
      </c>
      <c r="G98" s="2">
        <f>F98/SUM(F$98:F$101)</f>
        <v>0.8024850042844901</v>
      </c>
    </row>
    <row r="99" spans="1:18">
      <c r="E99" s="2" t="str">
        <f>E86</f>
        <v>Democratic</v>
      </c>
      <c r="F99" s="7">
        <f>Statistics!B68</f>
        <v>458</v>
      </c>
      <c r="G99" s="2">
        <f>F99/SUM(F$98:F$101)</f>
        <v>0.19622964867180806</v>
      </c>
      <c r="K99" s="2"/>
    </row>
    <row r="100" spans="1:18">
      <c r="E100" s="2" t="str">
        <f>E87</f>
        <v>Independent</v>
      </c>
      <c r="F100" s="7">
        <f>Statistics!D68</f>
        <v>3</v>
      </c>
      <c r="G100" s="2">
        <f>F100/SUM(F$98:F$101)</f>
        <v>1.2853470437017994E-3</v>
      </c>
      <c r="K100" s="7"/>
    </row>
    <row r="101" spans="1:18">
      <c r="E101" s="2" t="str">
        <f>E88</f>
        <v>Other</v>
      </c>
      <c r="F101" s="7">
        <v>0</v>
      </c>
      <c r="G101" s="2">
        <f>F101/SUM(F$98:F$101)</f>
        <v>0</v>
      </c>
      <c r="K101" s="7"/>
    </row>
    <row r="102" spans="1:18">
      <c r="K102" s="7"/>
    </row>
    <row r="104" spans="1:18">
      <c r="L104" s="2"/>
    </row>
    <row r="105" spans="1:18">
      <c r="L105" s="2"/>
    </row>
    <row r="109" spans="1:18">
      <c r="J109" s="9" t="s">
        <v>1923</v>
      </c>
      <c r="K109" s="9" t="str">
        <f>E113</f>
        <v>Androscoggin</v>
      </c>
      <c r="L109" s="9" t="str">
        <f>E114</f>
        <v>Aroostook</v>
      </c>
      <c r="M109" s="9" t="str">
        <f>E115</f>
        <v>Cumberland</v>
      </c>
      <c r="N109" s="9" t="str">
        <f>E116</f>
        <v>Franklin</v>
      </c>
      <c r="O109" s="9" t="str">
        <f>E117</f>
        <v>Hancock</v>
      </c>
      <c r="P109" s="9" t="str">
        <f>E118</f>
        <v>Kennebec</v>
      </c>
      <c r="Q109" t="str">
        <f>E119</f>
        <v>Knox</v>
      </c>
      <c r="R109" t="str">
        <f>E120</f>
        <v>Lincoln</v>
      </c>
    </row>
    <row r="110" spans="1:18">
      <c r="J110" s="55">
        <f>County!AW976</f>
        <v>23001</v>
      </c>
      <c r="K110" s="9"/>
      <c r="L110" s="9"/>
      <c r="M110" s="9"/>
      <c r="N110" s="9"/>
      <c r="O110" s="9"/>
      <c r="P110" s="9"/>
      <c r="Q110" s="9"/>
    </row>
    <row r="111" spans="1:18">
      <c r="A111" s="54" t="s">
        <v>2513</v>
      </c>
      <c r="J111" s="55">
        <f>County!AW977</f>
        <v>23003</v>
      </c>
      <c r="K111" s="9"/>
      <c r="L111" s="9"/>
      <c r="M111" s="9"/>
      <c r="N111" s="9"/>
      <c r="O111" s="9"/>
      <c r="P111" s="9"/>
      <c r="Q111" s="9"/>
    </row>
    <row r="112" spans="1:18">
      <c r="A112" s="9">
        <v>1</v>
      </c>
      <c r="B112" s="9">
        <v>2</v>
      </c>
      <c r="C112" s="9">
        <v>3</v>
      </c>
      <c r="D112" s="9">
        <v>4</v>
      </c>
      <c r="E112" s="9" t="s">
        <v>1461</v>
      </c>
      <c r="F112" s="55" t="s">
        <v>2062</v>
      </c>
      <c r="G112" s="55" t="s">
        <v>2230</v>
      </c>
      <c r="H112" s="55" t="s">
        <v>2231</v>
      </c>
      <c r="I112" s="55" t="s">
        <v>1858</v>
      </c>
      <c r="J112" s="55">
        <f>County!AW978</f>
        <v>23005</v>
      </c>
      <c r="K112" s="9"/>
      <c r="L112" s="9"/>
      <c r="M112" s="9"/>
      <c r="N112" s="9"/>
      <c r="O112" s="9"/>
      <c r="P112" s="9"/>
      <c r="Q112" s="9"/>
    </row>
    <row r="113" spans="1:18">
      <c r="A113" s="9">
        <f>IF(County!D976=1,1,IF(County!E976=1,2,IF(County!F976=1,3,0)))</f>
        <v>2</v>
      </c>
      <c r="B113" s="9">
        <f>IF(County!D976=2,1,IF(County!E976=2,2,IF(County!F976=2,3,0)))</f>
        <v>1</v>
      </c>
      <c r="C113" s="9">
        <f>IF(County!D976=3,1,IF(County!E976=3,2,IF(County!F976=3,3,0)))</f>
        <v>0</v>
      </c>
      <c r="D113" s="9">
        <v>4</v>
      </c>
      <c r="E113" s="9" t="str">
        <f>County!A976</f>
        <v>Androscoggin</v>
      </c>
      <c r="F113" s="55">
        <f>MAX(County!N976:W976)</f>
        <v>32649</v>
      </c>
      <c r="G113" s="55">
        <f>LARGE(County!N976:W976,2)</f>
        <v>12680</v>
      </c>
      <c r="H113" s="55"/>
      <c r="I113" s="55">
        <f>County!C976-F113-G113-H113</f>
        <v>15</v>
      </c>
      <c r="J113" s="55">
        <f>County!AW979</f>
        <v>23007</v>
      </c>
      <c r="K113" s="9"/>
      <c r="L113" s="9"/>
      <c r="M113" s="9"/>
      <c r="N113" s="9"/>
      <c r="O113" s="9"/>
      <c r="P113" s="9"/>
      <c r="Q113" s="9"/>
    </row>
    <row r="114" spans="1:18">
      <c r="A114" s="9">
        <f>IF(County!D977=1,1,IF(County!E977=1,2,IF(County!F977=1,3,0)))</f>
        <v>2</v>
      </c>
      <c r="B114" s="9">
        <f>IF(County!D977=2,1,IF(County!E977=2,2,IF(County!F977=2,3,0)))</f>
        <v>1</v>
      </c>
      <c r="C114" s="9">
        <f>IF(County!D977=3,1,IF(County!E977=3,2,IF(County!F977=3,3,0)))</f>
        <v>0</v>
      </c>
      <c r="D114" s="9">
        <v>4</v>
      </c>
      <c r="E114" s="9" t="str">
        <f>County!A977</f>
        <v>Aroostook</v>
      </c>
      <c r="F114" s="55">
        <f>MAX(County!N977:W977)</f>
        <v>22182</v>
      </c>
      <c r="G114" s="55">
        <f>LARGE(County!N977:W977,2)</f>
        <v>6217</v>
      </c>
      <c r="H114" s="55"/>
      <c r="I114" s="55">
        <f>County!C977-F114-G114-H114</f>
        <v>20</v>
      </c>
      <c r="J114" s="55">
        <f>County!AW980</f>
        <v>23009</v>
      </c>
      <c r="K114" s="9"/>
      <c r="L114" s="9"/>
      <c r="M114" s="9"/>
      <c r="N114" s="9"/>
      <c r="O114" s="9"/>
      <c r="P114" s="9"/>
      <c r="Q114" s="9"/>
    </row>
    <row r="115" spans="1:18">
      <c r="A115" s="9">
        <f>IF(County!D978=1,1,IF(County!E978=1,2,IF(County!F978=1,3,0)))</f>
        <v>2</v>
      </c>
      <c r="B115" s="9">
        <f>IF(County!D978=2,1,IF(County!E978=2,2,IF(County!F978=2,3,0)))</f>
        <v>1</v>
      </c>
      <c r="C115" s="9">
        <f>IF(County!D978=3,1,IF(County!E978=3,2,IF(County!F978=3,3,0)))</f>
        <v>0</v>
      </c>
      <c r="D115" s="9">
        <v>4</v>
      </c>
      <c r="E115" s="9" t="str">
        <f>County!A978</f>
        <v>Cumberland</v>
      </c>
      <c r="F115" s="55">
        <f>MAX(County!N978:W978)</f>
        <v>86495</v>
      </c>
      <c r="G115" s="55">
        <f>LARGE(County!N978:W978,2)</f>
        <v>53036</v>
      </c>
      <c r="H115" s="55"/>
      <c r="I115" s="55">
        <f>County!C978-F115-G115-H115</f>
        <v>35</v>
      </c>
      <c r="J115" s="55">
        <f>County!AW981</f>
        <v>23011</v>
      </c>
      <c r="K115" s="9"/>
      <c r="L115" s="9"/>
      <c r="M115" s="9"/>
      <c r="N115" s="9"/>
      <c r="O115" s="9"/>
      <c r="P115" s="9"/>
      <c r="Q115" s="9"/>
    </row>
    <row r="116" spans="1:18">
      <c r="A116" s="9">
        <f>IF(County!D979=1,1,IF(County!E979=1,2,IF(County!F979=1,3,0)))</f>
        <v>2</v>
      </c>
      <c r="B116" s="9">
        <f>IF(County!D979=2,1,IF(County!E979=2,2,IF(County!F979=2,3,0)))</f>
        <v>1</v>
      </c>
      <c r="C116" s="9">
        <f>IF(County!D979=3,1,IF(County!E979=3,2,IF(County!F979=3,3,0)))</f>
        <v>0</v>
      </c>
      <c r="D116" s="9">
        <v>4</v>
      </c>
      <c r="E116" s="9" t="str">
        <f>County!A979</f>
        <v>Franklin</v>
      </c>
      <c r="F116" s="55">
        <f>MAX(County!N979:W979)</f>
        <v>9847</v>
      </c>
      <c r="G116" s="55">
        <f>LARGE(County!N979:W979,2)</f>
        <v>4215</v>
      </c>
      <c r="H116" s="55"/>
      <c r="I116" s="55">
        <f>County!C979-F116-G116-H116</f>
        <v>15</v>
      </c>
      <c r="J116" s="55">
        <f>County!AW982</f>
        <v>23013</v>
      </c>
      <c r="K116" s="9"/>
      <c r="L116" s="9"/>
      <c r="M116" s="9"/>
      <c r="N116" s="9"/>
      <c r="O116" s="9"/>
      <c r="P116" s="9"/>
      <c r="Q116" s="9"/>
    </row>
    <row r="117" spans="1:18">
      <c r="A117" s="9">
        <f>IF(County!D980=1,1,IF(County!E980=1,2,IF(County!F980=1,3,0)))</f>
        <v>2</v>
      </c>
      <c r="B117" s="9">
        <f>IF(County!D980=2,1,IF(County!E980=2,2,IF(County!F980=2,3,0)))</f>
        <v>1</v>
      </c>
      <c r="C117" s="9">
        <f>IF(County!D980=3,1,IF(County!E980=3,2,IF(County!F980=3,3,0)))</f>
        <v>0</v>
      </c>
      <c r="D117" s="9">
        <v>4</v>
      </c>
      <c r="E117" s="9" t="str">
        <f>County!A980</f>
        <v>Hancock</v>
      </c>
      <c r="F117" s="55">
        <f>MAX(County!N980:W980)</f>
        <v>16411</v>
      </c>
      <c r="G117" s="55">
        <f>LARGE(County!N980:W980,2)</f>
        <v>9618</v>
      </c>
      <c r="H117" s="55"/>
      <c r="I117" s="55">
        <f>County!C980-F117-G117-H117</f>
        <v>8</v>
      </c>
      <c r="J117" s="55">
        <f>County!AW983</f>
        <v>23015</v>
      </c>
      <c r="K117" s="9"/>
      <c r="L117" s="9"/>
      <c r="M117" s="9"/>
      <c r="N117" s="9"/>
      <c r="O117" s="9"/>
      <c r="P117" s="9"/>
      <c r="Q117" s="9"/>
    </row>
    <row r="118" spans="1:18">
      <c r="A118" s="9">
        <f>IF(County!D981=1,1,IF(County!E981=1,2,IF(County!F981=1,3,0)))</f>
        <v>2</v>
      </c>
      <c r="B118" s="9">
        <f>IF(County!D981=2,1,IF(County!E981=2,2,IF(County!F981=2,3,0)))</f>
        <v>1</v>
      </c>
      <c r="C118" s="9">
        <f>IF(County!D981=3,1,IF(County!E981=3,2,IF(County!F981=3,3,0)))</f>
        <v>0</v>
      </c>
      <c r="D118" s="9">
        <v>4</v>
      </c>
      <c r="E118" s="9" t="str">
        <f>County!A981</f>
        <v>Kennebec</v>
      </c>
      <c r="F118" s="55">
        <f>MAX(County!N981:W981)</f>
        <v>38752</v>
      </c>
      <c r="G118" s="55">
        <f>LARGE(County!N981:W981,2)</f>
        <v>17280</v>
      </c>
      <c r="H118" s="55"/>
      <c r="I118" s="55">
        <f>County!C981-F118-G118-H118</f>
        <v>13</v>
      </c>
      <c r="J118" s="55">
        <f>County!AW984</f>
        <v>23017</v>
      </c>
      <c r="K118" s="9"/>
      <c r="L118" s="9"/>
      <c r="M118" s="9"/>
      <c r="N118" s="9"/>
      <c r="O118" s="9"/>
      <c r="P118" s="9"/>
      <c r="Q118" s="9"/>
    </row>
    <row r="119" spans="1:18">
      <c r="A119" s="9">
        <f>IF(County!D982=1,1,IF(County!E982=1,2,IF(County!F982=1,3,0)))</f>
        <v>2</v>
      </c>
      <c r="B119" s="9">
        <f>IF(County!D982=2,1,IF(County!E982=2,2,IF(County!F982=2,3,0)))</f>
        <v>1</v>
      </c>
      <c r="C119" s="9">
        <f>IF(County!D982=3,1,IF(County!E982=3,2,IF(County!F982=3,3,0)))</f>
        <v>0</v>
      </c>
      <c r="D119" s="9">
        <v>4</v>
      </c>
      <c r="E119" s="9" t="str">
        <f>County!A982</f>
        <v>Knox</v>
      </c>
      <c r="F119" s="55">
        <f>MAX(County!N982:W982)</f>
        <v>11622</v>
      </c>
      <c r="G119" s="55">
        <f>LARGE(County!N982:W982,2)</f>
        <v>7006</v>
      </c>
      <c r="H119" s="55"/>
      <c r="I119" s="55">
        <f>County!C982-F119-G119-H119</f>
        <v>37</v>
      </c>
      <c r="J119" s="55">
        <f>County!AW985</f>
        <v>23019</v>
      </c>
      <c r="K119" s="9"/>
      <c r="L119" s="9"/>
      <c r="M119" s="9"/>
      <c r="N119" s="9"/>
      <c r="O119" s="9"/>
      <c r="P119" s="9"/>
      <c r="Q119" s="9"/>
    </row>
    <row r="120" spans="1:18">
      <c r="A120" s="9">
        <f>IF(County!D983=1,1,IF(County!E983=1,2,IF(County!F983=1,3,0)))</f>
        <v>2</v>
      </c>
      <c r="B120" s="9">
        <f>IF(County!D983=2,1,IF(County!E983=2,2,IF(County!F983=2,3,0)))</f>
        <v>1</v>
      </c>
      <c r="C120" s="9">
        <f>IF(County!D983=3,1,IF(County!E983=3,2,IF(County!F983=3,3,0)))</f>
        <v>0</v>
      </c>
      <c r="D120" s="9">
        <v>4</v>
      </c>
      <c r="E120" s="9" t="str">
        <f>County!A983</f>
        <v>Lincoln</v>
      </c>
      <c r="F120" s="55">
        <f>MAX(County!N983:W983)</f>
        <v>12321</v>
      </c>
      <c r="G120" s="55">
        <f>LARGE(County!N983:W983,2)</f>
        <v>5646</v>
      </c>
      <c r="H120" s="55"/>
      <c r="I120" s="55">
        <f>County!C983-F120-G120-H120</f>
        <v>16</v>
      </c>
      <c r="J120" s="55">
        <f>County!AW986</f>
        <v>23021</v>
      </c>
      <c r="K120" s="9"/>
      <c r="L120" s="9"/>
      <c r="M120" s="9"/>
      <c r="N120" s="9"/>
      <c r="O120" s="9"/>
      <c r="P120" s="9"/>
      <c r="Q120" s="9"/>
    </row>
    <row r="121" spans="1:18">
      <c r="A121" s="9">
        <f>IF(County!D984=1,1,IF(County!E984=1,2,IF(County!F984=1,3,0)))</f>
        <v>2</v>
      </c>
      <c r="B121" s="9">
        <f>IF(County!D984=2,1,IF(County!E984=2,2,IF(County!F984=2,3,0)))</f>
        <v>1</v>
      </c>
      <c r="C121" s="9">
        <f>IF(County!D984=3,1,IF(County!E984=3,2,IF(County!F984=3,3,0)))</f>
        <v>0</v>
      </c>
      <c r="D121" s="9">
        <v>4</v>
      </c>
      <c r="E121" s="9" t="str">
        <f>County!A984</f>
        <v>Oxford</v>
      </c>
      <c r="F121" s="55">
        <f>MAX(County!N984:W984)</f>
        <v>18545</v>
      </c>
      <c r="G121" s="55">
        <f>LARGE(County!N984:W984,2)</f>
        <v>7511</v>
      </c>
      <c r="H121" s="55"/>
      <c r="I121" s="55">
        <f>County!C984-F121-G121-H121</f>
        <v>12</v>
      </c>
      <c r="J121" s="55">
        <f>County!AW987</f>
        <v>23023</v>
      </c>
      <c r="K121" t="str">
        <f>E121</f>
        <v>Oxford</v>
      </c>
      <c r="L121" t="str">
        <f>E122</f>
        <v>Penobscot</v>
      </c>
      <c r="M121" t="str">
        <f>E123</f>
        <v>Piscataquis</v>
      </c>
      <c r="N121" t="str">
        <f>E124</f>
        <v>Sagadahoc</v>
      </c>
      <c r="O121" t="str">
        <f>E125</f>
        <v>Somerset</v>
      </c>
      <c r="P121" t="str">
        <f>E126</f>
        <v>Waldo</v>
      </c>
      <c r="Q121" t="str">
        <f>E127</f>
        <v>Washington</v>
      </c>
      <c r="R121" t="str">
        <f>E128</f>
        <v>Statewide</v>
      </c>
    </row>
    <row r="122" spans="1:18">
      <c r="A122" s="9">
        <f>IF(County!D985=1,1,IF(County!E985=1,2,IF(County!F985=1,3,0)))</f>
        <v>2</v>
      </c>
      <c r="B122" s="9">
        <f>IF(County!D985=2,1,IF(County!E985=2,2,IF(County!F985=2,3,0)))</f>
        <v>1</v>
      </c>
      <c r="C122" s="9">
        <f>IF(County!D985=3,1,IF(County!E985=3,2,IF(County!F985=3,3,0)))</f>
        <v>0</v>
      </c>
      <c r="D122" s="9">
        <v>4</v>
      </c>
      <c r="E122" s="9" t="str">
        <f>County!A985</f>
        <v>Penobscot</v>
      </c>
      <c r="F122" s="55">
        <f>MAX(County!N985:W985)</f>
        <v>46617</v>
      </c>
      <c r="G122" s="55">
        <f>LARGE(County!N985:W985,2)</f>
        <v>16623</v>
      </c>
      <c r="H122" s="55"/>
      <c r="I122" s="55">
        <f>County!C985-F122-G122-H122</f>
        <v>28</v>
      </c>
      <c r="J122" s="55">
        <f>County!AW988</f>
        <v>23025</v>
      </c>
    </row>
    <row r="123" spans="1:18">
      <c r="A123" s="9">
        <f>IF(County!D986=1,1,IF(County!E986=1,2,IF(County!F986=1,3,0)))</f>
        <v>2</v>
      </c>
      <c r="B123" s="9">
        <f>IF(County!D986=2,1,IF(County!E986=2,2,IF(County!F986=2,3,0)))</f>
        <v>1</v>
      </c>
      <c r="C123" s="9">
        <f>IF(County!D986=3,1,IF(County!E986=3,2,IF(County!F986=3,3,0)))</f>
        <v>0</v>
      </c>
      <c r="D123" s="9">
        <v>4</v>
      </c>
      <c r="E123" s="9" t="str">
        <f>County!A986</f>
        <v>Piscataquis</v>
      </c>
      <c r="F123" s="55">
        <f>MAX(County!N986:W986)</f>
        <v>6174</v>
      </c>
      <c r="G123" s="55">
        <f>LARGE(County!N986:W986,2)</f>
        <v>1862</v>
      </c>
      <c r="H123" s="55"/>
      <c r="I123" s="55">
        <f>County!C986-F123-G123-H123</f>
        <v>6</v>
      </c>
      <c r="J123" s="55">
        <f>County!AW989</f>
        <v>23027</v>
      </c>
    </row>
    <row r="124" spans="1:18">
      <c r="A124" s="9">
        <f>IF(County!D987=1,1,IF(County!E987=1,2,IF(County!F987=1,3,0)))</f>
        <v>2</v>
      </c>
      <c r="B124" s="9">
        <f>IF(County!D987=2,1,IF(County!E987=2,2,IF(County!F987=2,3,0)))</f>
        <v>1</v>
      </c>
      <c r="C124" s="9">
        <f>IF(County!D987=3,1,IF(County!E987=3,2,IF(County!F987=3,3,0)))</f>
        <v>0</v>
      </c>
      <c r="D124" s="9">
        <v>4</v>
      </c>
      <c r="E124" s="9" t="str">
        <f>County!A987</f>
        <v>Sagadahoc</v>
      </c>
      <c r="F124" s="55">
        <f>MAX(County!N987:W987)</f>
        <v>12715</v>
      </c>
      <c r="G124" s="55">
        <f>LARGE(County!N987:W987,2)</f>
        <v>5666</v>
      </c>
      <c r="H124" s="55"/>
      <c r="I124" s="55">
        <f>County!C987-F124-G124-H124</f>
        <v>13</v>
      </c>
      <c r="J124" s="55">
        <f>County!AW990</f>
        <v>23029</v>
      </c>
    </row>
    <row r="125" spans="1:18">
      <c r="A125" s="9">
        <f>IF(County!D988=1,1,IF(County!E988=1,2,IF(County!F988=1,3,0)))</f>
        <v>2</v>
      </c>
      <c r="B125" s="9">
        <f>IF(County!D988=2,1,IF(County!E988=2,2,IF(County!F988=2,3,0)))</f>
        <v>1</v>
      </c>
      <c r="C125" s="9">
        <f>IF(County!D988=3,1,IF(County!E988=3,2,IF(County!F988=3,3,0)))</f>
        <v>0</v>
      </c>
      <c r="D125" s="9">
        <v>4</v>
      </c>
      <c r="E125" s="9" t="str">
        <f>County!A988</f>
        <v>Somerset</v>
      </c>
      <c r="F125" s="55">
        <f>MAX(County!N988:W988)</f>
        <v>15820</v>
      </c>
      <c r="G125" s="55">
        <f>LARGE(County!N988:W988,2)</f>
        <v>6068</v>
      </c>
      <c r="H125" s="55"/>
      <c r="I125" s="55">
        <f>County!C988-F125-G125-H125</f>
        <v>11</v>
      </c>
      <c r="J125" s="55">
        <f>County!AW992</f>
        <v>23099</v>
      </c>
    </row>
    <row r="126" spans="1:18">
      <c r="A126" s="9">
        <f>IF(County!D989=1,1,IF(County!E989=1,2,IF(County!F989=1,3,0)))</f>
        <v>2</v>
      </c>
      <c r="B126" s="9">
        <f>IF(County!D989=2,1,IF(County!E989=2,2,IF(County!F989=2,3,0)))</f>
        <v>1</v>
      </c>
      <c r="C126" s="9">
        <f>IF(County!D989=3,1,IF(County!E989=3,2,IF(County!F989=3,3,0)))</f>
        <v>0</v>
      </c>
      <c r="D126" s="9">
        <v>4</v>
      </c>
      <c r="E126" s="9" t="str">
        <f>County!A989</f>
        <v>Waldo</v>
      </c>
      <c r="F126" s="55">
        <f>MAX(County!N989:W989)</f>
        <v>11816</v>
      </c>
      <c r="G126" s="55">
        <f>LARGE(County!N989:W989,2)</f>
        <v>6379</v>
      </c>
      <c r="H126" s="55"/>
      <c r="I126" s="55">
        <f>County!C989-F126-G126-H126</f>
        <v>7</v>
      </c>
    </row>
    <row r="127" spans="1:18">
      <c r="A127" s="9">
        <f>IF(County!D990=1,1,IF(County!E990=1,2,IF(County!F990=1,3,0)))</f>
        <v>2</v>
      </c>
      <c r="B127" s="9">
        <f>IF(County!D990=2,1,IF(County!E990=2,2,IF(County!F990=2,3,0)))</f>
        <v>1</v>
      </c>
      <c r="C127" s="9">
        <f>IF(County!D990=3,1,IF(County!E990=3,2,IF(County!F990=3,3,0)))</f>
        <v>0</v>
      </c>
      <c r="D127" s="9">
        <v>4</v>
      </c>
      <c r="E127" s="9" t="str">
        <f>County!A990</f>
        <v>Washington</v>
      </c>
      <c r="F127" s="55">
        <f>MAX(County!N990:W990)</f>
        <v>9801</v>
      </c>
      <c r="G127" s="55">
        <f>LARGE(County!N990:W990,2)</f>
        <v>3978</v>
      </c>
      <c r="H127" s="55"/>
      <c r="I127" s="55">
        <f>County!C990-F127-G127-H127</f>
        <v>7</v>
      </c>
    </row>
    <row r="128" spans="1:18">
      <c r="A128" s="9">
        <f>IF(County!D992=1,1,IF(County!E992=1,2,IF(County!F992=1,3,0)))</f>
        <v>2</v>
      </c>
      <c r="B128" s="9">
        <f>IF(County!D992=2,1,IF(County!E992=2,2,IF(County!F992=2,3,0)))</f>
        <v>1</v>
      </c>
      <c r="C128" s="9">
        <f>IF(County!D992=3,1,IF(County!E992=3,2,IF(County!F992=3,3,0)))</f>
        <v>0</v>
      </c>
      <c r="D128" s="9">
        <v>4</v>
      </c>
      <c r="E128" s="9" t="str">
        <f>County!A992</f>
        <v>Statewide</v>
      </c>
      <c r="F128" s="55">
        <f>MAX(County!N992:W992)</f>
        <v>425</v>
      </c>
      <c r="G128" s="55">
        <f>LARGE(County!N992:W992,2)</f>
        <v>424</v>
      </c>
      <c r="H128" s="55"/>
      <c r="I128" s="55">
        <f>County!C992-F128-G128-H128</f>
        <v>2</v>
      </c>
    </row>
    <row r="135" spans="1:17">
      <c r="J135" s="9" t="s">
        <v>1923</v>
      </c>
      <c r="K135" s="9" t="str">
        <f>E139</f>
        <v>Barnstable</v>
      </c>
      <c r="L135" s="9" t="str">
        <f>E140</f>
        <v>Berkshire</v>
      </c>
      <c r="M135" s="9" t="str">
        <f>E141</f>
        <v>Bristol</v>
      </c>
      <c r="N135" s="9" t="str">
        <f>E142</f>
        <v>Dukes</v>
      </c>
      <c r="O135" s="9" t="str">
        <f>E143</f>
        <v>Essex</v>
      </c>
      <c r="P135" s="9" t="str">
        <f>E144</f>
        <v>Franklin</v>
      </c>
      <c r="Q135" t="str">
        <f>E145</f>
        <v>Hampden</v>
      </c>
    </row>
    <row r="136" spans="1:17">
      <c r="J136" s="55">
        <f>County!AW995</f>
        <v>25001</v>
      </c>
      <c r="K136" s="9"/>
      <c r="L136" s="9"/>
      <c r="M136" s="9"/>
      <c r="N136" s="9"/>
      <c r="O136" s="9"/>
      <c r="P136" s="9"/>
      <c r="Q136" s="9"/>
    </row>
    <row r="137" spans="1:17">
      <c r="A137" s="54" t="s">
        <v>389</v>
      </c>
      <c r="J137" s="55">
        <f>County!AW996</f>
        <v>25003</v>
      </c>
      <c r="K137" s="9"/>
      <c r="L137" s="9"/>
      <c r="M137" s="9"/>
      <c r="N137" s="9"/>
      <c r="O137" s="9"/>
      <c r="P137" s="9"/>
      <c r="Q137" s="9"/>
    </row>
    <row r="138" spans="1:17">
      <c r="A138" s="9">
        <v>1</v>
      </c>
      <c r="B138" s="9">
        <v>2</v>
      </c>
      <c r="C138" s="9">
        <v>3</v>
      </c>
      <c r="D138" s="9">
        <v>4</v>
      </c>
      <c r="E138" s="9" t="s">
        <v>1461</v>
      </c>
      <c r="F138" s="55" t="s">
        <v>2062</v>
      </c>
      <c r="G138" s="55" t="s">
        <v>2230</v>
      </c>
      <c r="H138" s="55" t="s">
        <v>2231</v>
      </c>
      <c r="I138" s="55" t="s">
        <v>1858</v>
      </c>
      <c r="J138" s="55">
        <f>County!AW997</f>
        <v>25005</v>
      </c>
      <c r="K138" s="9"/>
      <c r="L138" s="9"/>
      <c r="M138" s="9"/>
      <c r="N138" s="9"/>
      <c r="O138" s="9"/>
      <c r="P138" s="9"/>
      <c r="Q138" s="9"/>
    </row>
    <row r="139" spans="1:17">
      <c r="A139" s="9">
        <f>IF(County!D995=1,1,IF(County!E995=1,2,IF(County!F995=1,3,0)))</f>
        <v>1</v>
      </c>
      <c r="B139" s="9">
        <f>IF(County!D995=2,1,IF(County!E995=2,2,IF(County!F995=2,3,0)))</f>
        <v>2</v>
      </c>
      <c r="C139" s="9">
        <f>IF(County!D995=3,1,IF(County!E995=3,2,IF(County!F995=3,3,0)))</f>
        <v>0</v>
      </c>
      <c r="D139" s="9">
        <v>4</v>
      </c>
      <c r="E139" s="9" t="str">
        <f>County!A995</f>
        <v>Barnstable</v>
      </c>
      <c r="F139" s="55">
        <f>MAX(County!N995:W995)</f>
        <v>51317</v>
      </c>
      <c r="G139" s="55">
        <f>LARGE(County!N995:W995,2)</f>
        <v>44534</v>
      </c>
      <c r="H139" s="55"/>
      <c r="I139" s="55">
        <f>County!C995-F139-G139-H139</f>
        <v>60</v>
      </c>
      <c r="J139" s="55">
        <f>County!AW998</f>
        <v>25007</v>
      </c>
      <c r="K139" s="9"/>
      <c r="L139" s="9"/>
      <c r="M139" s="9"/>
      <c r="N139" s="9"/>
      <c r="O139" s="9"/>
      <c r="P139" s="9"/>
      <c r="Q139" s="9"/>
    </row>
    <row r="140" spans="1:17">
      <c r="A140" s="9">
        <f>IF(County!D996=1,1,IF(County!E996=1,2,IF(County!F996=1,3,0)))</f>
        <v>1</v>
      </c>
      <c r="B140" s="9">
        <f>IF(County!D996=2,1,IF(County!E996=2,2,IF(County!F996=2,3,0)))</f>
        <v>2</v>
      </c>
      <c r="C140" s="9">
        <f>IF(County!D996=3,1,IF(County!E996=3,2,IF(County!F996=3,3,0)))</f>
        <v>0</v>
      </c>
      <c r="D140" s="9">
        <v>4</v>
      </c>
      <c r="E140" s="9" t="str">
        <f>County!A996</f>
        <v>Berkshire</v>
      </c>
      <c r="F140" s="55">
        <f>MAX(County!N996:W996)</f>
        <v>28871</v>
      </c>
      <c r="G140" s="55">
        <f>LARGE(County!N996:W996,2)</f>
        <v>9626</v>
      </c>
      <c r="H140" s="55"/>
      <c r="I140" s="55">
        <f>County!C996-F140-G140-H140</f>
        <v>26</v>
      </c>
      <c r="J140" s="55">
        <f>County!AW999</f>
        <v>25009</v>
      </c>
      <c r="K140" s="9"/>
      <c r="L140" s="9"/>
      <c r="M140" s="9"/>
      <c r="N140" s="9"/>
      <c r="O140" s="9"/>
      <c r="P140" s="9"/>
      <c r="Q140" s="9"/>
    </row>
    <row r="141" spans="1:17">
      <c r="A141" s="9">
        <f>IF(County!D997=1,1,IF(County!E997=1,2,IF(County!F997=1,3,0)))</f>
        <v>1</v>
      </c>
      <c r="B141" s="9">
        <f>IF(County!D997=2,1,IF(County!E997=2,2,IF(County!F997=2,3,0)))</f>
        <v>2</v>
      </c>
      <c r="C141" s="9">
        <f>IF(County!D997=3,1,IF(County!E997=3,2,IF(County!F997=3,3,0)))</f>
        <v>0</v>
      </c>
      <c r="D141" s="9">
        <v>4</v>
      </c>
      <c r="E141" s="9" t="str">
        <f>County!A997</f>
        <v>Bristol</v>
      </c>
      <c r="F141" s="55">
        <f>MAX(County!N997:W997)</f>
        <v>84226</v>
      </c>
      <c r="G141" s="55">
        <f>LARGE(County!N997:W997,2)</f>
        <v>57513</v>
      </c>
      <c r="H141" s="55"/>
      <c r="I141" s="55">
        <f>County!C997-F141-G141-H141</f>
        <v>150</v>
      </c>
      <c r="J141" s="55">
        <f>County!AW1000</f>
        <v>25011</v>
      </c>
      <c r="K141" s="9"/>
      <c r="L141" s="9"/>
      <c r="M141" s="9"/>
      <c r="N141" s="9"/>
      <c r="O141" s="9"/>
      <c r="P141" s="9"/>
      <c r="Q141" s="9"/>
    </row>
    <row r="142" spans="1:17">
      <c r="A142" s="9">
        <f>IF(County!D998=1,1,IF(County!E998=1,2,IF(County!F998=1,3,0)))</f>
        <v>1</v>
      </c>
      <c r="B142" s="9">
        <f>IF(County!D998=2,1,IF(County!E998=2,2,IF(County!F998=2,3,0)))</f>
        <v>2</v>
      </c>
      <c r="C142" s="9">
        <f>IF(County!D998=3,1,IF(County!E998=3,2,IF(County!F998=3,3,0)))</f>
        <v>0</v>
      </c>
      <c r="D142" s="9">
        <v>4</v>
      </c>
      <c r="E142" s="9" t="str">
        <f>County!A998</f>
        <v>Dukes</v>
      </c>
      <c r="F142" s="55">
        <f>MAX(County!N998:W998)</f>
        <v>5161</v>
      </c>
      <c r="G142" s="55">
        <f>LARGE(County!N998:W998,2)</f>
        <v>2010</v>
      </c>
      <c r="H142" s="55"/>
      <c r="I142" s="55">
        <f>County!C998-F142-G142-H142</f>
        <v>4</v>
      </c>
      <c r="J142" s="55">
        <f>County!AW1001</f>
        <v>25013</v>
      </c>
      <c r="K142" s="9"/>
      <c r="L142" s="9"/>
      <c r="M142" s="9"/>
      <c r="N142" s="9"/>
      <c r="O142" s="9"/>
      <c r="P142" s="9"/>
      <c r="Q142" s="9"/>
    </row>
    <row r="143" spans="1:17">
      <c r="A143" s="9">
        <f>IF(County!D999=1,1,IF(County!E999=1,2,IF(County!F999=1,3,0)))</f>
        <v>1</v>
      </c>
      <c r="B143" s="9">
        <f>IF(County!D999=2,1,IF(County!E999=2,2,IF(County!F999=2,3,0)))</f>
        <v>2</v>
      </c>
      <c r="C143" s="9">
        <f>IF(County!D999=3,1,IF(County!E999=3,2,IF(County!F999=3,3,0)))</f>
        <v>0</v>
      </c>
      <c r="D143" s="9">
        <v>4</v>
      </c>
      <c r="E143" s="9" t="str">
        <f>County!A999</f>
        <v>Essex</v>
      </c>
      <c r="F143" s="55">
        <f>MAX(County!N999:W999)</f>
        <v>146869</v>
      </c>
      <c r="G143" s="55">
        <f>LARGE(County!N999:W999,2)</f>
        <v>99944</v>
      </c>
      <c r="H143" s="55"/>
      <c r="I143" s="55">
        <f>County!C999-F143-G143-H143</f>
        <v>303</v>
      </c>
      <c r="J143" s="55">
        <f>County!AW1002</f>
        <v>25015</v>
      </c>
      <c r="K143" s="9"/>
      <c r="L143" s="9"/>
      <c r="M143" s="9"/>
      <c r="N143" s="9"/>
      <c r="O143" s="9"/>
      <c r="P143" s="9"/>
      <c r="Q143" s="9"/>
    </row>
    <row r="144" spans="1:17">
      <c r="A144" s="9">
        <f>IF(County!D1000=1,1,IF(County!E1000=1,2,IF(County!F1000=1,3,0)))</f>
        <v>1</v>
      </c>
      <c r="B144" s="9">
        <f>IF(County!D1000=2,1,IF(County!E1000=2,2,IF(County!F1000=2,3,0)))</f>
        <v>2</v>
      </c>
      <c r="C144" s="9">
        <f>IF(County!D1000=3,1,IF(County!E1000=3,2,IF(County!F1000=3,3,0)))</f>
        <v>0</v>
      </c>
      <c r="D144" s="9">
        <v>4</v>
      </c>
      <c r="E144" s="9" t="str">
        <f>County!A1000</f>
        <v>Franklin</v>
      </c>
      <c r="F144" s="55">
        <f>MAX(County!N1000:W1000)</f>
        <v>18785</v>
      </c>
      <c r="G144" s="55">
        <f>LARGE(County!N1000:W1000,2)</f>
        <v>6899</v>
      </c>
      <c r="H144" s="55"/>
      <c r="I144" s="55">
        <f>County!C1000-F144-G144-H144</f>
        <v>28</v>
      </c>
      <c r="J144" s="55">
        <f>County!AW1003</f>
        <v>25017</v>
      </c>
      <c r="K144" s="9"/>
      <c r="L144" s="9"/>
      <c r="M144" s="9"/>
      <c r="N144" s="9"/>
      <c r="O144" s="9"/>
      <c r="P144" s="9"/>
      <c r="Q144" s="9"/>
    </row>
    <row r="145" spans="1:17">
      <c r="A145" s="9">
        <f>IF(County!D1001=1,1,IF(County!E1001=1,2,IF(County!F1001=1,3,0)))</f>
        <v>1</v>
      </c>
      <c r="B145" s="9">
        <f>IF(County!D1001=2,1,IF(County!E1001=2,2,IF(County!F1001=2,3,0)))</f>
        <v>2</v>
      </c>
      <c r="C145" s="9">
        <f>IF(County!D1001=3,1,IF(County!E1001=3,2,IF(County!F1001=3,3,0)))</f>
        <v>0</v>
      </c>
      <c r="D145" s="9">
        <v>4</v>
      </c>
      <c r="E145" s="9" t="str">
        <f>County!A1001</f>
        <v>Hampden</v>
      </c>
      <c r="F145" s="55">
        <f>MAX(County!N1001:W1001)</f>
        <v>76816</v>
      </c>
      <c r="G145" s="55">
        <f>LARGE(County!N1001:W1001,2)</f>
        <v>51664</v>
      </c>
      <c r="H145" s="55"/>
      <c r="I145" s="55">
        <f>County!C1001-F145-G145-H145</f>
        <v>296</v>
      </c>
      <c r="J145" s="55">
        <f>County!AW1004</f>
        <v>25019</v>
      </c>
      <c r="K145" s="9"/>
      <c r="L145" s="9"/>
      <c r="M145" s="9"/>
      <c r="N145" s="9"/>
      <c r="O145" s="9"/>
      <c r="P145" s="9"/>
      <c r="Q145" s="9"/>
    </row>
    <row r="146" spans="1:17">
      <c r="A146" s="9">
        <f>IF(County!D1002=1,1,IF(County!E1002=1,2,IF(County!F1002=1,3,0)))</f>
        <v>1</v>
      </c>
      <c r="B146" s="9">
        <f>IF(County!D1002=2,1,IF(County!E1002=2,2,IF(County!F1002=2,3,0)))</f>
        <v>2</v>
      </c>
      <c r="C146" s="9">
        <f>IF(County!D1002=3,1,IF(County!E1002=3,2,IF(County!F1002=3,3,0)))</f>
        <v>0</v>
      </c>
      <c r="D146" s="9">
        <v>4</v>
      </c>
      <c r="E146" s="9" t="str">
        <f>County!A1002</f>
        <v>Hampshire</v>
      </c>
      <c r="F146" s="55">
        <f>MAX(County!N1002:W1002)</f>
        <v>38451</v>
      </c>
      <c r="G146" s="55">
        <f>LARGE(County!N1002:W1002,2)</f>
        <v>15036</v>
      </c>
      <c r="H146" s="55"/>
      <c r="I146" s="55">
        <f>County!C1002-F146-G146-H146</f>
        <v>65</v>
      </c>
      <c r="J146" s="55">
        <f>County!AW1005</f>
        <v>25021</v>
      </c>
      <c r="K146" s="9"/>
      <c r="L146" s="9"/>
      <c r="M146" s="9"/>
      <c r="N146" s="9"/>
      <c r="O146" s="9"/>
      <c r="P146" s="9"/>
      <c r="Q146" s="9"/>
    </row>
    <row r="147" spans="1:17">
      <c r="A147" s="9">
        <f>IF(County!D1003=1,1,IF(County!E1003=1,2,IF(County!F1003=1,3,0)))</f>
        <v>1</v>
      </c>
      <c r="B147" s="9">
        <f>IF(County!D1003=2,1,IF(County!E1003=2,2,IF(County!F1003=2,3,0)))</f>
        <v>2</v>
      </c>
      <c r="C147" s="9">
        <f>IF(County!D1003=3,1,IF(County!E1003=3,2,IF(County!F1003=3,3,0)))</f>
        <v>0</v>
      </c>
      <c r="D147" s="9">
        <v>4</v>
      </c>
      <c r="E147" s="9" t="str">
        <f>County!A1003</f>
        <v>Middlesex</v>
      </c>
      <c r="F147" s="55">
        <f>MAX(County!N1003:W1003)</f>
        <v>337553</v>
      </c>
      <c r="G147" s="55">
        <f>LARGE(County!N1003:W1003,2)</f>
        <v>173537</v>
      </c>
      <c r="H147" s="55"/>
      <c r="I147" s="55">
        <f>County!C1003-F147-G147-H147</f>
        <v>794</v>
      </c>
      <c r="J147" s="55">
        <f>County!AW1006</f>
        <v>25023</v>
      </c>
      <c r="K147" t="str">
        <f>E146</f>
        <v>Hampshire</v>
      </c>
      <c r="L147" t="str">
        <f>E147</f>
        <v>Middlesex</v>
      </c>
      <c r="M147" t="str">
        <f>E148</f>
        <v>Nantucket</v>
      </c>
      <c r="N147" t="str">
        <f>E149</f>
        <v>Norfolk</v>
      </c>
      <c r="O147" t="str">
        <f>E150</f>
        <v>Plymouth</v>
      </c>
      <c r="P147" t="str">
        <f>E151</f>
        <v>Suffolk</v>
      </c>
      <c r="Q147" t="str">
        <f>E152</f>
        <v>Worcester</v>
      </c>
    </row>
    <row r="148" spans="1:17">
      <c r="A148" s="9">
        <f>IF(County!D1004=1,1,IF(County!E1004=1,2,IF(County!F1004=1,3,0)))</f>
        <v>1</v>
      </c>
      <c r="B148" s="9">
        <f>IF(County!D1004=2,1,IF(County!E1004=2,2,IF(County!F1004=2,3,0)))</f>
        <v>2</v>
      </c>
      <c r="C148" s="9">
        <f>IF(County!D1004=3,1,IF(County!E1004=3,2,IF(County!F1004=3,3,0)))</f>
        <v>0</v>
      </c>
      <c r="D148" s="9">
        <v>4</v>
      </c>
      <c r="E148" s="9" t="str">
        <f>County!A1004</f>
        <v>Nantucket</v>
      </c>
      <c r="F148" s="55">
        <f>MAX(County!N1004:W1004)</f>
        <v>2233</v>
      </c>
      <c r="G148" s="55">
        <f>LARGE(County!N1004:W1004,2)</f>
        <v>1386</v>
      </c>
      <c r="H148" s="55"/>
      <c r="I148" s="55">
        <f>County!C1004-F148-G148-H148</f>
        <v>3</v>
      </c>
      <c r="J148" s="55">
        <f>County!AW1007</f>
        <v>25025</v>
      </c>
    </row>
    <row r="149" spans="1:17">
      <c r="A149" s="9">
        <f>IF(County!D1005=1,1,IF(County!E1005=1,2,IF(County!F1005=1,3,0)))</f>
        <v>1</v>
      </c>
      <c r="B149" s="9">
        <f>IF(County!D1005=2,1,IF(County!E1005=2,2,IF(County!F1005=2,3,0)))</f>
        <v>2</v>
      </c>
      <c r="C149" s="9">
        <f>IF(County!D1005=3,1,IF(County!E1005=3,2,IF(County!F1005=3,3,0)))</f>
        <v>0</v>
      </c>
      <c r="D149" s="9">
        <v>4</v>
      </c>
      <c r="E149" s="9" t="str">
        <f>County!A1005</f>
        <v>Norfolk</v>
      </c>
      <c r="F149" s="55">
        <f>MAX(County!N1005:W1005)</f>
        <v>144086</v>
      </c>
      <c r="G149" s="55">
        <f>LARGE(County!N1005:W1005,2)</f>
        <v>98027</v>
      </c>
      <c r="H149" s="55"/>
      <c r="I149" s="55">
        <f>County!C1005-F149-G149-H149</f>
        <v>331</v>
      </c>
      <c r="J149" s="55">
        <f>County!AW1008</f>
        <v>25027</v>
      </c>
    </row>
    <row r="150" spans="1:17">
      <c r="A150" s="9">
        <f>IF(County!D1006=1,1,IF(County!E1006=1,2,IF(County!F1006=1,3,0)))</f>
        <v>1</v>
      </c>
      <c r="B150" s="9">
        <f>IF(County!D1006=2,1,IF(County!E1006=2,2,IF(County!F1006=2,3,0)))</f>
        <v>2</v>
      </c>
      <c r="C150" s="9">
        <f>IF(County!D1006=3,1,IF(County!E1006=3,2,IF(County!F1006=3,3,0)))</f>
        <v>0</v>
      </c>
      <c r="D150" s="9">
        <v>4</v>
      </c>
      <c r="E150" s="9" t="str">
        <f>County!A1006</f>
        <v>Plymouth</v>
      </c>
      <c r="F150" s="55">
        <f>MAX(County!N1006:W1006)</f>
        <v>91682</v>
      </c>
      <c r="G150" s="55">
        <f>LARGE(County!N1006:W1006,2)</f>
        <v>81740</v>
      </c>
      <c r="H150" s="55"/>
      <c r="I150" s="55">
        <f>County!C1006-F150-G150-H150</f>
        <v>149</v>
      </c>
      <c r="J150" s="9"/>
    </row>
    <row r="151" spans="1:17">
      <c r="A151" s="9">
        <f>IF(County!D1007=1,1,IF(County!E1007=1,2,IF(County!F1007=1,3,0)))</f>
        <v>1</v>
      </c>
      <c r="B151" s="9">
        <f>IF(County!D1007=2,1,IF(County!E1007=2,2,IF(County!F1007=2,3,0)))</f>
        <v>2</v>
      </c>
      <c r="C151" s="9">
        <f>IF(County!D1007=3,1,IF(County!E1007=3,2,IF(County!F1007=3,3,0)))</f>
        <v>0</v>
      </c>
      <c r="D151" s="9">
        <v>4</v>
      </c>
      <c r="E151" s="9" t="str">
        <f>County!A1007</f>
        <v>Suffolk</v>
      </c>
      <c r="F151" s="55">
        <f>MAX(County!N1007:W1007)</f>
        <v>134704</v>
      </c>
      <c r="G151" s="55">
        <f>LARGE(County!N1007:W1007,2)</f>
        <v>34189</v>
      </c>
      <c r="H151" s="55"/>
      <c r="I151" s="55">
        <f>County!C1007-F151-G151-H151</f>
        <v>542</v>
      </c>
    </row>
    <row r="152" spans="1:17">
      <c r="A152" s="9">
        <f>IF(County!D1008=1,1,IF(County!E1008=1,2,IF(County!F1008=1,3,0)))</f>
        <v>1</v>
      </c>
      <c r="B152" s="9">
        <f>IF(County!D1008=2,1,IF(County!E1008=2,2,IF(County!F1008=2,3,0)))</f>
        <v>2</v>
      </c>
      <c r="C152" s="9">
        <f>IF(County!D1008=3,1,IF(County!E1008=3,2,IF(County!F1008=3,3,0)))</f>
        <v>0</v>
      </c>
      <c r="D152" s="9">
        <v>4</v>
      </c>
      <c r="E152" s="9" t="str">
        <f>County!A1008</f>
        <v>Worcester</v>
      </c>
      <c r="F152" s="55">
        <f>MAX(County!N1008:W1008)</f>
        <v>129190</v>
      </c>
      <c r="G152" s="55">
        <f>LARGE(County!N1008:W1008,2)</f>
        <v>115845</v>
      </c>
      <c r="H152" s="55"/>
      <c r="I152" s="55">
        <f>County!C1008-F152-G152-H152</f>
        <v>327</v>
      </c>
    </row>
    <row r="153" spans="1:17">
      <c r="A153" s="9"/>
      <c r="B153" s="9"/>
      <c r="C153" s="9"/>
      <c r="D153" s="9"/>
      <c r="E153" s="9"/>
      <c r="F153" s="55"/>
      <c r="G153" s="55"/>
      <c r="H153" s="55"/>
      <c r="I153" s="55"/>
    </row>
    <row r="161" spans="1:17">
      <c r="J161" s="9" t="s">
        <v>1923</v>
      </c>
      <c r="K161" s="9" t="str">
        <f>E165</f>
        <v>Belknap</v>
      </c>
      <c r="L161" s="9" t="str">
        <f>E166</f>
        <v>Carroll</v>
      </c>
      <c r="M161" s="9" t="str">
        <f>E167</f>
        <v>Cheshire</v>
      </c>
      <c r="N161" s="9" t="str">
        <f>E168</f>
        <v>Coos</v>
      </c>
      <c r="O161" s="9" t="str">
        <f>E169</f>
        <v>Grafton</v>
      </c>
      <c r="P161" s="9" t="str">
        <f>E170</f>
        <v>Hillsborough</v>
      </c>
      <c r="Q161" t="str">
        <f>E171</f>
        <v>Merrimack</v>
      </c>
    </row>
    <row r="162" spans="1:17">
      <c r="J162" s="55">
        <f>County!AW1422</f>
        <v>33001</v>
      </c>
      <c r="K162" s="9"/>
      <c r="L162" s="9"/>
      <c r="M162" s="9"/>
      <c r="N162" s="9"/>
      <c r="O162" s="9"/>
      <c r="P162" s="9"/>
      <c r="Q162" s="9"/>
    </row>
    <row r="163" spans="1:17">
      <c r="A163" s="54" t="s">
        <v>950</v>
      </c>
      <c r="J163" s="55">
        <f>County!AW1423</f>
        <v>33003</v>
      </c>
      <c r="K163" s="9"/>
      <c r="L163" s="9"/>
      <c r="M163" s="9"/>
      <c r="N163" s="9"/>
      <c r="O163" s="9"/>
      <c r="P163" s="9"/>
      <c r="Q163" s="9"/>
    </row>
    <row r="164" spans="1:17">
      <c r="A164" s="9">
        <v>1</v>
      </c>
      <c r="B164" s="9">
        <v>2</v>
      </c>
      <c r="C164" s="9">
        <v>3</v>
      </c>
      <c r="D164" s="9">
        <v>4</v>
      </c>
      <c r="E164" s="9" t="s">
        <v>1461</v>
      </c>
      <c r="F164" s="55" t="s">
        <v>2062</v>
      </c>
      <c r="G164" s="55" t="s">
        <v>2230</v>
      </c>
      <c r="H164" s="55" t="s">
        <v>2231</v>
      </c>
      <c r="I164" s="55" t="s">
        <v>1858</v>
      </c>
      <c r="J164" s="55">
        <f>County!AW1424</f>
        <v>33005</v>
      </c>
      <c r="K164" s="9"/>
      <c r="L164" s="9"/>
      <c r="M164" s="9"/>
      <c r="N164" s="9"/>
      <c r="O164" s="9"/>
      <c r="P164" s="9"/>
      <c r="Q164" s="9"/>
    </row>
    <row r="165" spans="1:17">
      <c r="A165" s="9">
        <f>IF(County!D1422=1,1,IF(County!E1422=1,2,IF(County!F1422=1,3,0)))</f>
        <v>2</v>
      </c>
      <c r="B165" s="9">
        <f>IF(County!D1422=2,1,IF(County!E1422=2,2,IF(County!F1422=2,3,0)))</f>
        <v>1</v>
      </c>
      <c r="C165" s="9">
        <f>IF(County!D1422=3,1,IF(County!E1422=3,2,IF(County!F1422=3,3,0)))</f>
        <v>0</v>
      </c>
      <c r="D165" s="9">
        <v>4</v>
      </c>
      <c r="E165" s="9" t="str">
        <f>County!A1422</f>
        <v>Belknap</v>
      </c>
      <c r="F165" s="55">
        <f>MAX(County!N1422:W1422)</f>
        <v>12566</v>
      </c>
      <c r="G165" s="55">
        <f>LARGE(County!N1422:W1422,2)</f>
        <v>11097</v>
      </c>
      <c r="H165" s="55"/>
      <c r="I165" s="55">
        <f>County!C1422-F165-G165-H165</f>
        <v>75</v>
      </c>
      <c r="J165" s="55">
        <f>County!AW1425</f>
        <v>33007</v>
      </c>
      <c r="K165" s="9"/>
      <c r="L165" s="9"/>
      <c r="M165" s="9"/>
      <c r="N165" s="9"/>
      <c r="O165" s="9"/>
      <c r="P165" s="9"/>
      <c r="Q165" s="9"/>
    </row>
    <row r="166" spans="1:17">
      <c r="A166" s="9">
        <f>IF(County!D1423=1,1,IF(County!E1423=1,2,IF(County!F1423=1,3,0)))</f>
        <v>1</v>
      </c>
      <c r="B166" s="9">
        <f>IF(County!D1423=2,1,IF(County!E1423=2,2,IF(County!F1423=2,3,0)))</f>
        <v>2</v>
      </c>
      <c r="C166" s="9">
        <f>IF(County!D1423=3,1,IF(County!E1423=3,2,IF(County!F1423=3,3,0)))</f>
        <v>0</v>
      </c>
      <c r="D166" s="9">
        <v>4</v>
      </c>
      <c r="E166" s="9" t="str">
        <f>County!A1423</f>
        <v>Carroll</v>
      </c>
      <c r="F166" s="55">
        <f>MAX(County!N1423:W1423)</f>
        <v>10502</v>
      </c>
      <c r="G166" s="55">
        <f>LARGE(County!N1423:W1423,2)</f>
        <v>10150</v>
      </c>
      <c r="H166" s="55"/>
      <c r="I166" s="55">
        <f>County!C1423-F166-G166-H166</f>
        <v>44</v>
      </c>
      <c r="J166" s="55">
        <f>County!AW1426</f>
        <v>33009</v>
      </c>
      <c r="K166" s="9"/>
      <c r="L166" s="9"/>
      <c r="M166" s="9"/>
      <c r="N166" s="9"/>
      <c r="O166" s="9"/>
      <c r="P166" s="9"/>
      <c r="Q166" s="9"/>
    </row>
    <row r="167" spans="1:17">
      <c r="A167" s="9">
        <f>IF(County!D1424=1,1,IF(County!E1424=1,2,IF(County!F1424=1,3,0)))</f>
        <v>1</v>
      </c>
      <c r="B167" s="9">
        <f>IF(County!D1424=2,1,IF(County!E1424=2,2,IF(County!F1424=2,3,0)))</f>
        <v>2</v>
      </c>
      <c r="C167" s="9">
        <f>IF(County!D1424=3,1,IF(County!E1424=3,2,IF(County!F1424=3,3,0)))</f>
        <v>0</v>
      </c>
      <c r="D167" s="9">
        <v>4</v>
      </c>
      <c r="E167" s="9" t="str">
        <f>County!A1424</f>
        <v>Cheshire</v>
      </c>
      <c r="F167" s="55">
        <f>MAX(County!N1424:W1424)</f>
        <v>16468</v>
      </c>
      <c r="G167" s="55">
        <f>LARGE(County!N1424:W1424,2)</f>
        <v>10598</v>
      </c>
      <c r="H167" s="55"/>
      <c r="I167" s="55">
        <f>County!C1424-F167-G167-H167</f>
        <v>146</v>
      </c>
      <c r="J167" s="55">
        <f>County!AW1427</f>
        <v>33011</v>
      </c>
      <c r="K167" s="9"/>
      <c r="L167" s="9"/>
      <c r="M167" s="9"/>
      <c r="N167" s="9"/>
      <c r="O167" s="9"/>
      <c r="P167" s="9"/>
      <c r="Q167" s="9"/>
    </row>
    <row r="168" spans="1:17">
      <c r="A168" s="9">
        <f>IF(County!D1425=1,1,IF(County!E1425=1,2,IF(County!F1425=1,3,0)))</f>
        <v>1</v>
      </c>
      <c r="B168" s="9">
        <f>IF(County!D1425=2,1,IF(County!E1425=2,2,IF(County!F1425=2,3,0)))</f>
        <v>2</v>
      </c>
      <c r="C168" s="9">
        <f>IF(County!D1425=3,1,IF(County!E1425=3,2,IF(County!F1425=3,3,0)))</f>
        <v>0</v>
      </c>
      <c r="D168" s="9">
        <v>4</v>
      </c>
      <c r="E168" s="9" t="str">
        <f>County!A1425</f>
        <v>Coos</v>
      </c>
      <c r="F168" s="55">
        <f>MAX(County!N1425:W1425)</f>
        <v>6611</v>
      </c>
      <c r="G168" s="55">
        <f>LARGE(County!N1425:W1425,2)</f>
        <v>3998</v>
      </c>
      <c r="H168" s="55"/>
      <c r="I168" s="55">
        <f>County!C1425-F168-G168-H168</f>
        <v>31</v>
      </c>
      <c r="J168" s="55">
        <f>County!AW1428</f>
        <v>33013</v>
      </c>
      <c r="K168" s="9"/>
      <c r="L168" s="9"/>
      <c r="M168" s="9"/>
      <c r="N168" s="9"/>
      <c r="O168" s="9"/>
      <c r="P168" s="9"/>
      <c r="Q168" s="9"/>
    </row>
    <row r="169" spans="1:17">
      <c r="A169" s="9">
        <f>IF(County!D1426=1,1,IF(County!E1426=1,2,IF(County!F1426=1,3,0)))</f>
        <v>1</v>
      </c>
      <c r="B169" s="9">
        <f>IF(County!D1426=2,1,IF(County!E1426=2,2,IF(County!F1426=2,3,0)))</f>
        <v>2</v>
      </c>
      <c r="C169" s="9">
        <f>IF(County!D1426=3,1,IF(County!E1426=3,2,IF(County!F1426=3,3,0)))</f>
        <v>0</v>
      </c>
      <c r="D169" s="9">
        <v>4</v>
      </c>
      <c r="E169" s="9" t="str">
        <f>County!A1426</f>
        <v>Grafton</v>
      </c>
      <c r="F169" s="55">
        <f>MAX(County!N1426:W1426)</f>
        <v>20496</v>
      </c>
      <c r="G169" s="55">
        <f>LARGE(County!N1426:W1426,2)</f>
        <v>12654</v>
      </c>
      <c r="H169" s="55"/>
      <c r="I169" s="55">
        <f>County!C1426-F169-G169-H169</f>
        <v>107</v>
      </c>
      <c r="J169" s="55">
        <f>County!AW1429</f>
        <v>33015</v>
      </c>
      <c r="K169" s="9"/>
      <c r="L169" s="9"/>
      <c r="M169" s="9"/>
      <c r="N169" s="9"/>
      <c r="O169" s="9"/>
      <c r="P169" s="9"/>
      <c r="Q169" s="9"/>
    </row>
    <row r="170" spans="1:17">
      <c r="A170" s="9">
        <f>IF(County!D1427=1,1,IF(County!E1427=1,2,IF(County!F1427=1,3,0)))</f>
        <v>2</v>
      </c>
      <c r="B170" s="9">
        <f>IF(County!D1427=2,1,IF(County!E1427=2,2,IF(County!F1427=2,3,0)))</f>
        <v>1</v>
      </c>
      <c r="C170" s="9">
        <f>IF(County!D1427=3,1,IF(County!E1427=3,2,IF(County!F1427=3,3,0)))</f>
        <v>0</v>
      </c>
      <c r="D170" s="9">
        <v>4</v>
      </c>
      <c r="E170" s="9" t="str">
        <f>County!A1427</f>
        <v>Hillsborough</v>
      </c>
      <c r="F170" s="55">
        <f>MAX(County!N1427:W1427)</f>
        <v>70529</v>
      </c>
      <c r="G170" s="55">
        <f>LARGE(County!N1427:W1427,2)</f>
        <v>67191</v>
      </c>
      <c r="H170" s="55"/>
      <c r="I170" s="55">
        <f>County!C1427-F170-G170-H170</f>
        <v>580</v>
      </c>
      <c r="J170" s="55">
        <f>County!AW1430</f>
        <v>33017</v>
      </c>
      <c r="K170" s="9"/>
      <c r="L170" s="9"/>
      <c r="M170" s="9"/>
      <c r="N170" s="9"/>
      <c r="O170" s="9"/>
      <c r="P170" s="9"/>
      <c r="Q170" s="9"/>
    </row>
    <row r="171" spans="1:17">
      <c r="A171" s="9">
        <f>IF(County!D1428=1,1,IF(County!E1428=1,2,IF(County!F1428=1,3,0)))</f>
        <v>1</v>
      </c>
      <c r="B171" s="9">
        <f>IF(County!D1428=2,1,IF(County!E1428=2,2,IF(County!F1428=2,3,0)))</f>
        <v>2</v>
      </c>
      <c r="C171" s="9">
        <f>IF(County!D1428=3,1,IF(County!E1428=3,2,IF(County!F1428=3,3,0)))</f>
        <v>0</v>
      </c>
      <c r="D171" s="9">
        <v>4</v>
      </c>
      <c r="E171" s="9" t="str">
        <f>County!A1428</f>
        <v>Merrimack</v>
      </c>
      <c r="F171" s="55">
        <f>MAX(County!N1428:W1428)</f>
        <v>32413</v>
      </c>
      <c r="G171" s="55">
        <f>LARGE(County!N1428:W1428,2)</f>
        <v>24597</v>
      </c>
      <c r="H171" s="55"/>
      <c r="I171" s="55">
        <f>County!C1428-F171-G171-H171</f>
        <v>171</v>
      </c>
      <c r="J171" s="55">
        <f>County!AW1431</f>
        <v>33019</v>
      </c>
      <c r="K171" s="9"/>
      <c r="L171" s="9"/>
      <c r="M171" s="9"/>
      <c r="N171" s="9"/>
      <c r="O171" s="9"/>
      <c r="P171" s="9"/>
      <c r="Q171" s="9"/>
    </row>
    <row r="172" spans="1:17">
      <c r="A172" s="9">
        <f>IF(County!D1429=1,1,IF(County!E1429=1,2,IF(County!F1429=1,3,0)))</f>
        <v>2</v>
      </c>
      <c r="B172" s="9">
        <f>IF(County!D1429=2,1,IF(County!E1429=2,2,IF(County!F1429=2,3,0)))</f>
        <v>1</v>
      </c>
      <c r="C172" s="9">
        <f>IF(County!D1429=3,1,IF(County!E1429=3,2,IF(County!F1429=3,3,0)))</f>
        <v>0</v>
      </c>
      <c r="D172" s="9">
        <v>4</v>
      </c>
      <c r="E172" s="9" t="str">
        <f>County!A1429</f>
        <v>Rockingham</v>
      </c>
      <c r="F172" s="55">
        <f>MAX(County!N1429:W1429)</f>
        <v>65056</v>
      </c>
      <c r="G172" s="55">
        <f>LARGE(County!N1429:W1429,2)</f>
        <v>53934</v>
      </c>
      <c r="H172" s="55"/>
      <c r="I172" s="55">
        <f>County!C1429-F172-G172-H172</f>
        <v>300</v>
      </c>
      <c r="J172" s="55"/>
      <c r="K172" s="9"/>
      <c r="L172" s="9"/>
      <c r="M172" s="9"/>
      <c r="N172" s="9"/>
      <c r="O172" s="9"/>
      <c r="P172" s="9"/>
      <c r="Q172" s="9"/>
    </row>
    <row r="173" spans="1:17">
      <c r="A173" s="9">
        <f>IF(County!D1430=1,1,IF(County!E1430=1,2,IF(County!F1430=1,3,0)))</f>
        <v>1</v>
      </c>
      <c r="B173" s="9">
        <f>IF(County!D1430=2,1,IF(County!E1430=2,2,IF(County!F1430=2,3,0)))</f>
        <v>2</v>
      </c>
      <c r="C173" s="9">
        <f>IF(County!D1430=3,1,IF(County!E1430=3,2,IF(County!F1430=3,3,0)))</f>
        <v>0</v>
      </c>
      <c r="D173" s="9">
        <v>4</v>
      </c>
      <c r="E173" s="9" t="str">
        <f>County!A1430</f>
        <v>Strafford</v>
      </c>
      <c r="F173" s="55">
        <f>MAX(County!N1430:W1430)</f>
        <v>23710</v>
      </c>
      <c r="G173" s="55">
        <f>LARGE(County!N1430:W1430,2)</f>
        <v>18541</v>
      </c>
      <c r="H173" s="55"/>
      <c r="I173" s="55">
        <f>County!C1430-F173-G173-H173</f>
        <v>134</v>
      </c>
      <c r="J173" s="55"/>
      <c r="K173" t="str">
        <f>E172</f>
        <v>Rockingham</v>
      </c>
      <c r="L173" t="str">
        <f>E173</f>
        <v>Strafford</v>
      </c>
      <c r="M173" t="str">
        <f>E174</f>
        <v>Sullivan</v>
      </c>
    </row>
    <row r="174" spans="1:17">
      <c r="A174" s="9">
        <f>IF(County!D1431=1,1,IF(County!E1431=1,2,IF(County!F1431=1,3,0)))</f>
        <v>1</v>
      </c>
      <c r="B174" s="9">
        <f>IF(County!D1431=2,1,IF(County!E1431=2,2,IF(County!F1431=2,3,0)))</f>
        <v>2</v>
      </c>
      <c r="C174" s="9">
        <f>IF(County!D1431=3,1,IF(County!E1431=3,2,IF(County!F1431=3,3,0)))</f>
        <v>0</v>
      </c>
      <c r="D174" s="9">
        <v>4</v>
      </c>
      <c r="E174" s="9" t="str">
        <f>County!A1431</f>
        <v>Sullivan</v>
      </c>
      <c r="F174" s="55">
        <f>MAX(County!N1431:W1431)</f>
        <v>8762</v>
      </c>
      <c r="G174" s="55">
        <f>LARGE(County!N1431:W1431,2)</f>
        <v>6658</v>
      </c>
      <c r="H174" s="55"/>
      <c r="I174" s="55">
        <f>County!C1431-F174-G174-H174</f>
        <v>40</v>
      </c>
      <c r="J174" s="55"/>
    </row>
    <row r="175" spans="1:17">
      <c r="A175" s="9"/>
      <c r="B175" s="9"/>
      <c r="C175" s="9"/>
      <c r="D175" s="9"/>
      <c r="E175" s="9"/>
      <c r="F175" s="55"/>
      <c r="G175" s="55"/>
      <c r="H175" s="55"/>
      <c r="I175" s="55"/>
      <c r="J175" s="55"/>
    </row>
    <row r="176" spans="1:17">
      <c r="A176" s="9"/>
      <c r="B176" s="9"/>
      <c r="C176" s="9"/>
      <c r="D176" s="9"/>
      <c r="E176" s="9"/>
      <c r="F176" s="55"/>
      <c r="G176" s="55"/>
      <c r="H176" s="55"/>
      <c r="I176" s="55"/>
      <c r="J176" s="9"/>
    </row>
    <row r="177" spans="1:17">
      <c r="A177" s="9"/>
      <c r="B177" s="9"/>
      <c r="C177" s="9"/>
      <c r="D177" s="9"/>
      <c r="E177" s="9"/>
      <c r="F177" s="55"/>
      <c r="G177" s="55"/>
      <c r="H177" s="55"/>
      <c r="I177" s="55"/>
    </row>
    <row r="178" spans="1:17">
      <c r="A178" s="9"/>
      <c r="B178" s="9"/>
      <c r="C178" s="9"/>
      <c r="D178" s="9"/>
      <c r="E178" s="9"/>
      <c r="F178" s="55"/>
      <c r="G178" s="55"/>
      <c r="H178" s="55"/>
      <c r="I178" s="55"/>
    </row>
    <row r="179" spans="1:17">
      <c r="A179" s="9"/>
      <c r="B179" s="9"/>
      <c r="C179" s="9"/>
      <c r="D179" s="9"/>
      <c r="E179" s="9"/>
      <c r="F179" s="55"/>
      <c r="G179" s="55"/>
      <c r="H179" s="55"/>
      <c r="I179" s="55"/>
    </row>
    <row r="187" spans="1:17">
      <c r="J187" s="9" t="s">
        <v>1923</v>
      </c>
      <c r="K187" s="9" t="str">
        <f>E191</f>
        <v>Bristol</v>
      </c>
      <c r="L187" s="9" t="str">
        <f>E192</f>
        <v>Kent</v>
      </c>
      <c r="M187" s="9" t="str">
        <f>E193</f>
        <v>Newport</v>
      </c>
      <c r="N187" s="9" t="str">
        <f>E194</f>
        <v>Providence</v>
      </c>
      <c r="O187" s="9" t="str">
        <f>E195</f>
        <v>Federal</v>
      </c>
      <c r="P187" s="9"/>
    </row>
    <row r="188" spans="1:17">
      <c r="J188" s="55">
        <f>County!AW1711</f>
        <v>44001</v>
      </c>
      <c r="K188" s="9"/>
      <c r="L188" s="9"/>
      <c r="M188" s="9"/>
      <c r="N188" s="9"/>
      <c r="O188" s="9"/>
      <c r="P188" s="9"/>
      <c r="Q188" s="9"/>
    </row>
    <row r="189" spans="1:17">
      <c r="A189" s="54" t="s">
        <v>1463</v>
      </c>
      <c r="J189" s="55">
        <f>County!AW1712</f>
        <v>44003</v>
      </c>
      <c r="K189" s="9"/>
      <c r="L189" s="9"/>
      <c r="M189" s="9"/>
      <c r="N189" s="9"/>
      <c r="O189" s="9"/>
      <c r="P189" s="9"/>
      <c r="Q189" s="9"/>
    </row>
    <row r="190" spans="1:17">
      <c r="A190" s="9">
        <v>1</v>
      </c>
      <c r="B190" s="9">
        <v>2</v>
      </c>
      <c r="C190" s="9">
        <v>3</v>
      </c>
      <c r="D190" s="9">
        <v>4</v>
      </c>
      <c r="E190" s="9" t="s">
        <v>1461</v>
      </c>
      <c r="F190" s="55" t="s">
        <v>2062</v>
      </c>
      <c r="G190" s="55" t="s">
        <v>2230</v>
      </c>
      <c r="H190" s="55" t="s">
        <v>2231</v>
      </c>
      <c r="I190" s="55" t="s">
        <v>1858</v>
      </c>
      <c r="J190" s="55">
        <f>County!AW1713</f>
        <v>44005</v>
      </c>
      <c r="K190" s="9"/>
      <c r="L190" s="9"/>
      <c r="M190" s="9"/>
      <c r="N190" s="9"/>
      <c r="O190" s="9"/>
      <c r="P190" s="9"/>
      <c r="Q190" s="9"/>
    </row>
    <row r="191" spans="1:17">
      <c r="A191" s="9">
        <f>IF(County!D1711=1,1,IF(County!E1711=1,2,IF(County!F1711=1,3,0)))</f>
        <v>1</v>
      </c>
      <c r="B191" s="9">
        <f>IF(County!D1711=2,1,IF(County!E1711=2,2,IF(County!F1711=2,3,0)))</f>
        <v>2</v>
      </c>
      <c r="C191" s="9">
        <f>IF(County!D1711=3,1,IF(County!E1711=3,2,IF(County!F1711=3,3,0)))</f>
        <v>0</v>
      </c>
      <c r="D191" s="9">
        <v>4</v>
      </c>
      <c r="E191" s="9" t="str">
        <f>County!A1711</f>
        <v>Bristol</v>
      </c>
      <c r="F191" s="55">
        <f>MAX(County!N1711:W1711)</f>
        <v>12856</v>
      </c>
      <c r="G191" s="55">
        <f>LARGE(County!N1711:W1711,2)</f>
        <v>4940</v>
      </c>
      <c r="H191" s="55"/>
      <c r="I191" s="55">
        <f>County!C1711-F191-G191-H191</f>
        <v>29</v>
      </c>
      <c r="J191" s="55">
        <f>County!AW1714</f>
        <v>44007</v>
      </c>
      <c r="K191" s="9"/>
      <c r="L191" s="9"/>
      <c r="M191" s="9"/>
      <c r="N191" s="9"/>
      <c r="O191" s="9"/>
      <c r="P191" s="9"/>
      <c r="Q191" s="9"/>
    </row>
    <row r="192" spans="1:17">
      <c r="A192" s="9">
        <f>IF(County!D1712=1,1,IF(County!E1712=1,2,IF(County!F1712=1,3,0)))</f>
        <v>1</v>
      </c>
      <c r="B192" s="9">
        <f>IF(County!D1712=2,1,IF(County!E1712=2,2,IF(County!F1712=2,3,0)))</f>
        <v>2</v>
      </c>
      <c r="C192" s="9">
        <f>IF(County!D1712=3,1,IF(County!E1712=3,2,IF(County!F1712=3,3,0)))</f>
        <v>0</v>
      </c>
      <c r="D192" s="9">
        <v>4</v>
      </c>
      <c r="E192" s="9" t="str">
        <f>County!A1712</f>
        <v>Kent</v>
      </c>
      <c r="F192" s="55">
        <f>MAX(County!N1712:W1712)</f>
        <v>38320</v>
      </c>
      <c r="G192" s="55">
        <f>LARGE(County!N1712:W1712,2)</f>
        <v>19663</v>
      </c>
      <c r="H192" s="55"/>
      <c r="I192" s="55">
        <f>County!C1712-F192-G192-H192</f>
        <v>80</v>
      </c>
      <c r="J192" s="55">
        <f>County!AW1716</f>
        <v>44099</v>
      </c>
      <c r="K192" s="9"/>
      <c r="L192" s="9"/>
      <c r="M192" s="9"/>
      <c r="N192" s="9"/>
      <c r="O192" s="9"/>
      <c r="P192" s="9"/>
      <c r="Q192" s="9"/>
    </row>
    <row r="193" spans="1:17">
      <c r="A193" s="9">
        <f>IF(County!D1713=1,1,IF(County!E1713=1,2,IF(County!F1713=1,3,0)))</f>
        <v>1</v>
      </c>
      <c r="B193" s="9">
        <f>IF(County!D1713=2,1,IF(County!E1713=2,2,IF(County!F1713=2,3,0)))</f>
        <v>2</v>
      </c>
      <c r="C193" s="9">
        <f>IF(County!D1713=3,1,IF(County!E1713=3,2,IF(County!F1713=3,3,0)))</f>
        <v>0</v>
      </c>
      <c r="D193" s="9">
        <v>4</v>
      </c>
      <c r="E193" s="9" t="str">
        <f>County!A1713</f>
        <v>Newport</v>
      </c>
      <c r="F193" s="55">
        <f>MAX(County!N1713:W1713)</f>
        <v>20532</v>
      </c>
      <c r="G193" s="55">
        <f>LARGE(County!N1713:W1713,2)</f>
        <v>8472</v>
      </c>
      <c r="H193" s="55"/>
      <c r="I193" s="55">
        <f>County!C1713-F193-G193-H193</f>
        <v>33</v>
      </c>
      <c r="J193" s="55"/>
      <c r="K193" s="9"/>
      <c r="L193" s="9"/>
      <c r="M193" s="9"/>
      <c r="N193" s="9"/>
      <c r="O193" s="9"/>
      <c r="P193" s="9"/>
      <c r="Q193" s="9"/>
    </row>
    <row r="194" spans="1:17">
      <c r="A194" s="9">
        <f>IF(County!D1714=1,1,IF(County!E1714=1,2,IF(County!F1714=1,3,0)))</f>
        <v>1</v>
      </c>
      <c r="B194" s="9">
        <f>IF(County!D1714=2,1,IF(County!E1714=2,2,IF(County!F1714=2,3,0)))</f>
        <v>2</v>
      </c>
      <c r="C194" s="9">
        <f>IF(County!D1714=3,1,IF(County!E1714=3,2,IF(County!F1714=3,3,0)))</f>
        <v>0</v>
      </c>
      <c r="D194" s="9">
        <v>4</v>
      </c>
      <c r="E194" s="9" t="str">
        <f>County!A1714</f>
        <v>Providence</v>
      </c>
      <c r="F194" s="55">
        <f>MAX(County!N1714:W1714)</f>
        <v>121097</v>
      </c>
      <c r="G194" s="55">
        <f>LARGE(County!N1714:W1714,2)</f>
        <v>43866</v>
      </c>
      <c r="H194" s="55"/>
      <c r="I194" s="55">
        <f>County!C1714-F194-G194-H194</f>
        <v>331</v>
      </c>
      <c r="J194" s="55"/>
      <c r="K194" s="9"/>
      <c r="L194" s="9"/>
      <c r="M194" s="9"/>
      <c r="N194" s="9"/>
      <c r="O194" s="9"/>
      <c r="P194" s="9"/>
      <c r="Q194" s="9"/>
    </row>
    <row r="195" spans="1:17">
      <c r="A195" s="9">
        <f>IF(County!D1716=1,1,IF(County!E1716=1,2,IF(County!F1716=1,3,0)))</f>
        <v>1</v>
      </c>
      <c r="B195" s="9">
        <f>IF(County!D1716=2,1,IF(County!E1716=2,2,IF(County!F1716=2,3,0)))</f>
        <v>2</v>
      </c>
      <c r="C195" s="9">
        <f>IF(County!D1716=3,1,IF(County!E1716=3,2,IF(County!F1716=3,3,0)))</f>
        <v>0</v>
      </c>
      <c r="D195" s="9">
        <v>4</v>
      </c>
      <c r="E195" s="9" t="str">
        <f>County!A1716</f>
        <v>Federal</v>
      </c>
      <c r="F195" s="55">
        <f>MAX(County!N1716:W1716)</f>
        <v>21</v>
      </c>
      <c r="G195" s="55">
        <f>LARGE(County!N1716:W1716,2)</f>
        <v>1</v>
      </c>
      <c r="H195" s="55"/>
      <c r="I195" s="55">
        <f>County!C1716-F195-G195-H195</f>
        <v>0</v>
      </c>
      <c r="J195" s="55"/>
      <c r="K195" s="9"/>
      <c r="L195" s="9"/>
      <c r="M195" s="9"/>
      <c r="N195" s="9"/>
      <c r="O195" s="9"/>
      <c r="P195" s="9"/>
      <c r="Q195" s="9"/>
    </row>
    <row r="196" spans="1:17">
      <c r="A196" s="9"/>
      <c r="B196" s="9"/>
      <c r="C196" s="9"/>
      <c r="D196" s="9"/>
      <c r="E196" s="9"/>
      <c r="F196" s="55"/>
      <c r="G196" s="55"/>
      <c r="H196" s="55"/>
      <c r="I196" s="55"/>
      <c r="J196" s="55"/>
      <c r="K196" s="9"/>
      <c r="L196" s="9"/>
      <c r="M196" s="9"/>
      <c r="N196" s="9"/>
      <c r="O196" s="9"/>
      <c r="P196" s="9"/>
      <c r="Q196" s="9"/>
    </row>
    <row r="197" spans="1:17">
      <c r="A197" s="9"/>
      <c r="B197" s="9"/>
      <c r="C197" s="9"/>
      <c r="D197" s="9"/>
      <c r="E197" s="9"/>
      <c r="F197" s="55"/>
      <c r="G197" s="55"/>
      <c r="H197" s="55"/>
      <c r="I197" s="55"/>
      <c r="J197" s="55"/>
      <c r="K197" s="9"/>
      <c r="L197" s="9"/>
      <c r="M197" s="9"/>
      <c r="N197" s="9"/>
      <c r="O197" s="9"/>
      <c r="P197" s="9"/>
      <c r="Q197" s="9"/>
    </row>
    <row r="198" spans="1:17">
      <c r="A198" s="9"/>
      <c r="B198" s="9"/>
      <c r="C198" s="9"/>
      <c r="D198" s="9"/>
      <c r="E198" s="9"/>
      <c r="F198" s="55"/>
      <c r="G198" s="55"/>
      <c r="H198" s="55"/>
      <c r="I198" s="55"/>
      <c r="J198" s="55"/>
      <c r="K198" s="9"/>
      <c r="L198" s="9"/>
      <c r="M198" s="9"/>
      <c r="N198" s="9"/>
      <c r="O198" s="9"/>
      <c r="P198" s="9"/>
      <c r="Q198" s="9"/>
    </row>
    <row r="199" spans="1:17">
      <c r="A199" s="9"/>
      <c r="B199" s="9"/>
      <c r="C199" s="9"/>
      <c r="D199" s="9"/>
      <c r="E199" s="9"/>
      <c r="F199" s="55"/>
      <c r="G199" s="55"/>
      <c r="H199" s="55"/>
      <c r="I199" s="55"/>
      <c r="J199" s="55"/>
    </row>
    <row r="200" spans="1:17">
      <c r="A200" s="9"/>
      <c r="B200" s="9"/>
      <c r="C200" s="9"/>
      <c r="D200" s="9"/>
      <c r="E200" s="9"/>
      <c r="F200" s="55"/>
      <c r="G200" s="55"/>
      <c r="H200" s="55"/>
      <c r="I200" s="55"/>
    </row>
    <row r="201" spans="1:17">
      <c r="A201" s="9"/>
      <c r="B201" s="9"/>
      <c r="C201" s="9"/>
      <c r="D201" s="9"/>
      <c r="E201" s="9"/>
      <c r="F201" s="55"/>
      <c r="G201" s="55"/>
      <c r="H201" s="55"/>
      <c r="I201" s="55"/>
      <c r="K201" s="9"/>
      <c r="L201" s="9"/>
      <c r="M201" s="9"/>
      <c r="N201" s="9"/>
      <c r="O201" s="9"/>
      <c r="P201" s="9"/>
    </row>
    <row r="202" spans="1:17">
      <c r="A202" s="9"/>
      <c r="B202" s="9"/>
      <c r="C202" s="9"/>
      <c r="D202" s="9"/>
      <c r="E202" s="9"/>
      <c r="F202" s="55"/>
      <c r="G202" s="55"/>
      <c r="H202" s="55"/>
      <c r="I202" s="55"/>
      <c r="K202" s="9"/>
      <c r="L202" s="9"/>
      <c r="M202" s="9"/>
      <c r="N202" s="9"/>
      <c r="O202" s="9"/>
      <c r="P202" s="9"/>
      <c r="Q202" s="9"/>
    </row>
    <row r="203" spans="1:17">
      <c r="K203" s="9"/>
      <c r="L203" s="9"/>
      <c r="M203" s="9"/>
      <c r="N203" s="9"/>
      <c r="O203" s="9"/>
      <c r="P203" s="9"/>
      <c r="Q203" s="9"/>
    </row>
    <row r="204" spans="1:17">
      <c r="K204" s="9"/>
      <c r="L204" s="9"/>
      <c r="M204" s="9"/>
      <c r="N204" s="9"/>
      <c r="O204" s="9"/>
      <c r="P204" s="9"/>
      <c r="Q204" s="9"/>
    </row>
    <row r="205" spans="1:17">
      <c r="K205" s="9"/>
      <c r="L205" s="9"/>
      <c r="M205" s="9"/>
      <c r="N205" s="9"/>
      <c r="O205" s="9"/>
      <c r="P205" s="9"/>
      <c r="Q205" s="9"/>
    </row>
    <row r="206" spans="1:17">
      <c r="K206" s="9"/>
      <c r="L206" s="9"/>
      <c r="M206" s="9"/>
      <c r="N206" s="9"/>
      <c r="O206" s="9"/>
      <c r="P206" s="9"/>
      <c r="Q206" s="9"/>
    </row>
    <row r="207" spans="1:17">
      <c r="K207" s="9"/>
      <c r="L207" s="9"/>
      <c r="M207" s="9"/>
      <c r="N207" s="9"/>
      <c r="O207" s="9"/>
      <c r="P207" s="9"/>
      <c r="Q207" s="9"/>
    </row>
    <row r="208" spans="1:17">
      <c r="K208" s="9"/>
      <c r="L208" s="9"/>
      <c r="M208" s="9"/>
      <c r="N208" s="9"/>
      <c r="O208" s="9"/>
      <c r="P208" s="9"/>
      <c r="Q208" s="9"/>
    </row>
    <row r="209" spans="11:17">
      <c r="K209" s="9"/>
      <c r="L209" s="9"/>
      <c r="M209" s="9"/>
      <c r="N209" s="9"/>
      <c r="O209" s="9"/>
      <c r="P209" s="9"/>
      <c r="Q209" s="9"/>
    </row>
    <row r="210" spans="11:17">
      <c r="K210" s="9"/>
      <c r="L210" s="9"/>
      <c r="M210" s="9"/>
      <c r="N210" s="9"/>
      <c r="O210" s="9"/>
      <c r="P210" s="9"/>
      <c r="Q210" s="9"/>
    </row>
    <row r="211" spans="11:17">
      <c r="K211" s="9"/>
      <c r="L211" s="9"/>
      <c r="M211" s="9"/>
      <c r="N211" s="9"/>
      <c r="O211" s="9"/>
      <c r="P211" s="9"/>
      <c r="Q211" s="9"/>
    </row>
    <row r="212" spans="11:17">
      <c r="K212" s="9"/>
      <c r="L212" s="9"/>
      <c r="M212" s="9"/>
      <c r="N212" s="9"/>
      <c r="O212" s="9"/>
      <c r="P212" s="9"/>
      <c r="Q212" s="9"/>
    </row>
  </sheetData>
  <phoneticPr fontId="8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M99"/>
  <sheetViews>
    <sheetView workbookViewId="0">
      <selection activeCell="N18" sqref="N18"/>
    </sheetView>
  </sheetViews>
  <sheetFormatPr baseColWidth="10" defaultColWidth="11.42578125" defaultRowHeight="13" x14ac:dyDescent="0"/>
  <cols>
    <col min="1" max="1" width="11.7109375" customWidth="1"/>
    <col min="4" max="4" width="10.7109375" style="2" customWidth="1"/>
  </cols>
  <sheetData>
    <row r="1" spans="1:39">
      <c r="A1" s="54" t="s">
        <v>1667</v>
      </c>
      <c r="C1" s="2"/>
      <c r="D1"/>
    </row>
    <row r="2" spans="1:39">
      <c r="A2" t="s">
        <v>2180</v>
      </c>
      <c r="B2" s="16" t="s">
        <v>1564</v>
      </c>
      <c r="C2" s="16" t="s">
        <v>421</v>
      </c>
      <c r="D2" s="25" t="s">
        <v>1723</v>
      </c>
      <c r="E2" s="62" t="s">
        <v>1545</v>
      </c>
      <c r="F2" s="62" t="s">
        <v>794</v>
      </c>
      <c r="G2" s="24" t="str">
        <f>County!N1</f>
        <v>Democratic</v>
      </c>
      <c r="H2" s="26" t="str">
        <f>County!O1</f>
        <v>Republican</v>
      </c>
      <c r="I2" s="72" t="str">
        <f>County!P1</f>
        <v>Independent</v>
      </c>
      <c r="J2" s="25" t="s">
        <v>1812</v>
      </c>
      <c r="K2" s="24"/>
      <c r="M2" s="26"/>
      <c r="O2" s="67"/>
      <c r="Q2" s="17"/>
      <c r="S2" s="17"/>
      <c r="U2" s="17"/>
      <c r="V2" s="17"/>
      <c r="W2" s="17"/>
      <c r="X2" s="192"/>
      <c r="Y2" s="193"/>
      <c r="Z2" s="193"/>
      <c r="AA2" s="17"/>
      <c r="AB2" s="192"/>
      <c r="AC2" s="193"/>
      <c r="AD2" s="193"/>
      <c r="AE2" s="17"/>
      <c r="AF2" s="1"/>
      <c r="AH2" s="1"/>
      <c r="AI2" s="1"/>
      <c r="AJ2" s="1"/>
      <c r="AK2" s="1"/>
      <c r="AM2" s="1"/>
    </row>
    <row r="3" spans="1:39">
      <c r="A3" t="str">
        <f>VLOOKUP(D3,State!$K$3:$AY$35,41,FALSE)</f>
        <v>Virginia</v>
      </c>
      <c r="B3">
        <f>VLOOKUP(A3,State!$AY$3:$BA$36,3,FALSE)</f>
        <v>1</v>
      </c>
      <c r="C3" s="62" t="str">
        <f>IF(RANK(G3,G3:J3)=1,"Dem",IF(RANK(H3,G3:J3)=1,"Rep","Ind"))</f>
        <v>Dem</v>
      </c>
      <c r="D3" s="48">
        <f>MIN(State!K$3:K$36)</f>
        <v>8.1150007347309851E-3</v>
      </c>
      <c r="E3" s="49">
        <f>VLOOKUP(A3,State!$A$3:$J$35,10,FALSE)</f>
        <v>17727</v>
      </c>
      <c r="F3" s="49">
        <f>VLOOKUP(A3,State!$A$3:$C$35,3,FALSE)</f>
        <v>2184473</v>
      </c>
      <c r="G3" s="47">
        <f>VLOOKUP(A3,State!$A$3:$M$35,13,FALSE)</f>
        <v>0.49149932271994207</v>
      </c>
      <c r="H3" s="47">
        <f>VLOOKUP(A3,State!$A$3:$O$35,15,FALSE)</f>
        <v>0.48338432198521109</v>
      </c>
      <c r="I3" s="47">
        <f>VLOOKUP(A3,State!$A$3:$Q$35,17,FALSE)</f>
        <v>0</v>
      </c>
      <c r="J3" s="53">
        <f t="shared" ref="J3:J12" si="0">1-G3-H3-I3</f>
        <v>2.5116355294846904E-2</v>
      </c>
      <c r="K3" s="47"/>
      <c r="M3" s="47"/>
      <c r="O3" s="47"/>
    </row>
    <row r="4" spans="1:39">
      <c r="A4" t="str">
        <f>VLOOKUP(D4,State!$K$3:$AY$35,41,FALSE)</f>
        <v>North Carolina</v>
      </c>
      <c r="B4">
        <f>VLOOKUP(A4,State!$AY$3:$BA$36,3,FALSE)</f>
        <v>1</v>
      </c>
      <c r="C4" s="62" t="str">
        <f t="shared" ref="C4:C12" si="1">IF(RANK(G4,G4:J4)=1,"Dem",IF(RANK(H4,G4:J4)=1,"Rep","Ind"))</f>
        <v>Rep</v>
      </c>
      <c r="D4" s="48">
        <f>SMALL(State!K$3:K$36,2)</f>
        <v>1.5644461031372275E-2</v>
      </c>
      <c r="E4" s="49">
        <f>VLOOKUP(A4,State!$A$3:$J$35,10,FALSE)</f>
        <v>45608</v>
      </c>
      <c r="F4" s="49">
        <f>VLOOKUP(A4,State!$A$3:$C$35,3,FALSE)</f>
        <v>2915281</v>
      </c>
      <c r="G4" s="47">
        <f>VLOOKUP(A4,State!$A$3:$M$35,13,FALSE)</f>
        <v>0.47256199316635344</v>
      </c>
      <c r="H4" s="47">
        <f>VLOOKUP(A4,State!$A$3:$O$35,15,FALSE)</f>
        <v>0.48820645419772568</v>
      </c>
      <c r="I4" s="47">
        <f>VLOOKUP(A4,State!$A$3:$Q$35,17,FALSE)</f>
        <v>0</v>
      </c>
      <c r="J4" s="53">
        <f t="shared" si="0"/>
        <v>3.923155263592093E-2</v>
      </c>
      <c r="K4" s="47"/>
      <c r="M4" s="47"/>
      <c r="O4" s="47"/>
    </row>
    <row r="5" spans="1:39">
      <c r="A5" t="str">
        <f>VLOOKUP(D5,State!$K$3:$AY$35,41,FALSE)</f>
        <v>Colorado</v>
      </c>
      <c r="B5">
        <f>VLOOKUP(A5,State!$AY$3:$BA$36,3,FALSE)</f>
        <v>1</v>
      </c>
      <c r="C5" s="62" t="str">
        <f t="shared" si="1"/>
        <v>Rep</v>
      </c>
      <c r="D5" s="48">
        <f>SMALL(State!K$3:K$36,3)</f>
        <v>1.9444817344730036E-2</v>
      </c>
      <c r="E5" s="49">
        <f>VLOOKUP(A5,State!$A$3:$J$35,10,FALSE)</f>
        <v>39688</v>
      </c>
      <c r="F5" s="49">
        <f>VLOOKUP(A5,State!$A$3:$C$35,3,FALSE)</f>
        <v>2041058</v>
      </c>
      <c r="G5" s="47">
        <f>VLOOKUP(A5,State!$A$3:$M$35,13,FALSE)</f>
        <v>0.46260468835280527</v>
      </c>
      <c r="H5" s="47">
        <f>VLOOKUP(A5,State!$A$3:$O$35,15,FALSE)</f>
        <v>0.4820495056975353</v>
      </c>
      <c r="I5" s="47">
        <f>VLOOKUP(A5,State!$A$3:$Q$35,17,FALSE)</f>
        <v>1.443957006611277E-2</v>
      </c>
      <c r="J5" s="53">
        <f t="shared" si="0"/>
        <v>4.0906235883546721E-2</v>
      </c>
      <c r="K5" s="47"/>
      <c r="M5" s="47"/>
      <c r="O5" s="47"/>
    </row>
    <row r="6" spans="1:39">
      <c r="A6" t="str">
        <f>VLOOKUP(D6,State!$K$3:$AY$35,41,FALSE)</f>
        <v>Alaska</v>
      </c>
      <c r="B6">
        <f>VLOOKUP(A6,State!$AY$3:$BA$36,3,FALSE)</f>
        <v>1</v>
      </c>
      <c r="C6" s="62" t="str">
        <f t="shared" si="1"/>
        <v>Rep</v>
      </c>
      <c r="D6" s="48">
        <f>SMALL(State!K$3:K$36,4)</f>
        <v>2.1296033994334277E-2</v>
      </c>
      <c r="E6" s="49">
        <f>VLOOKUP(A6,State!$A$3:$J$35,10,FALSE)</f>
        <v>6014</v>
      </c>
      <c r="F6" s="49">
        <f>VLOOKUP(A6,State!$A$3:$C$35,3,FALSE)</f>
        <v>282400</v>
      </c>
      <c r="G6" s="47">
        <f>VLOOKUP(A6,State!$A$3:$M$35,13,FALSE)</f>
        <v>0.45832507082152973</v>
      </c>
      <c r="H6" s="47">
        <f>VLOOKUP(A6,State!$A$3:$O$35,15,FALSE)</f>
        <v>0.47962110481586401</v>
      </c>
      <c r="I6" s="47">
        <f>VLOOKUP(A6,State!$A$3:$Q$35,17,FALSE)</f>
        <v>1.9957507082152975E-2</v>
      </c>
      <c r="J6" s="53">
        <f t="shared" si="0"/>
        <v>4.209631728045328E-2</v>
      </c>
      <c r="K6" s="47"/>
      <c r="M6" s="47"/>
      <c r="O6" s="47"/>
    </row>
    <row r="7" spans="1:39">
      <c r="A7" t="str">
        <f>VLOOKUP(D7,State!$K$3:$AY$35,41,FALSE)</f>
        <v>New Hampshire</v>
      </c>
      <c r="B7">
        <f>VLOOKUP(A7,State!$AY$3:$BA$36,3,FALSE)</f>
        <v>1</v>
      </c>
      <c r="C7" s="62" t="str">
        <f t="shared" si="1"/>
        <v>Dem</v>
      </c>
      <c r="D7" s="48">
        <f>SMALL(State!K$3:K$36,5)</f>
        <v>3.2442298513394204E-2</v>
      </c>
      <c r="E7" s="49">
        <f>VLOOKUP(A7,State!$A$3:$J$35,10,FALSE)</f>
        <v>15837</v>
      </c>
      <c r="F7" s="49">
        <f>VLOOKUP(A7,State!$A$3:$C$35,3,FALSE)</f>
        <v>488159</v>
      </c>
      <c r="G7" s="47">
        <f>VLOOKUP(A7,State!$A$3:$M$35,13,FALSE)</f>
        <v>0.51455365977068945</v>
      </c>
      <c r="H7" s="47">
        <f>VLOOKUP(A7,State!$A$3:$O$35,15,FALSE)</f>
        <v>0.48211136125729526</v>
      </c>
      <c r="I7" s="47">
        <f>VLOOKUP(A7,State!$A$3:$Q$35,17,FALSE)</f>
        <v>0</v>
      </c>
      <c r="J7" s="53">
        <f t="shared" si="0"/>
        <v>3.33497897201529E-3</v>
      </c>
      <c r="K7" s="47"/>
      <c r="M7" s="47"/>
      <c r="O7" s="47"/>
    </row>
    <row r="8" spans="1:39">
      <c r="A8" t="str">
        <f>VLOOKUP(D8,State!$K$3:$AY$35,41,FALSE)</f>
        <v>Georgia</v>
      </c>
      <c r="B8">
        <f>VLOOKUP(A8,State!$AY$3:$BA$36,3,FALSE)</f>
        <v>1</v>
      </c>
      <c r="C8" s="62" t="str">
        <f t="shared" si="1"/>
        <v>Rep</v>
      </c>
      <c r="D8" s="48">
        <f>SMALL(State!K$3:K$36,6)</f>
        <v>7.6827095515430488E-2</v>
      </c>
      <c r="E8" s="49">
        <f>VLOOKUP(A8,State!$A$3:$J$35,10,FALSE)</f>
        <v>197277</v>
      </c>
      <c r="F8" s="49">
        <f>VLOOKUP(A8,State!$A$3:$C$35,3,FALSE)</f>
        <v>2567805</v>
      </c>
      <c r="G8" s="47">
        <f>VLOOKUP(A8,State!$A$3:$M$35,13,FALSE)</f>
        <v>0.45206353286172429</v>
      </c>
      <c r="H8" s="47">
        <f>VLOOKUP(A8,State!$A$3:$O$35,15,FALSE)</f>
        <v>0.52889062837715484</v>
      </c>
      <c r="I8" s="47">
        <f>VLOOKUP(A8,State!$A$3:$Q$35,17,FALSE)</f>
        <v>0</v>
      </c>
      <c r="J8" s="53">
        <f t="shared" si="0"/>
        <v>1.904583876112087E-2</v>
      </c>
      <c r="K8" s="47"/>
      <c r="M8" s="47"/>
      <c r="O8" s="47"/>
    </row>
    <row r="9" spans="1:39">
      <c r="A9" t="str">
        <f>VLOOKUP(D9,State!$K$3:$AY$35,41,FALSE)</f>
        <v>Iowa</v>
      </c>
      <c r="B9">
        <f>VLOOKUP(A9,State!$AY$3:$BA$36,3,FALSE)</f>
        <v>1</v>
      </c>
      <c r="C9" s="62" t="str">
        <f t="shared" si="1"/>
        <v>Rep</v>
      </c>
      <c r="D9" s="48">
        <f>SMALL(State!K$3:K$36,7)</f>
        <v>8.3389395414711867E-2</v>
      </c>
      <c r="E9" s="49">
        <f>VLOOKUP(A9,State!$A$3:$J$35,10,FALSE)</f>
        <v>94205</v>
      </c>
      <c r="F9" s="49">
        <f>VLOOKUP(A9,State!$A$3:$C$35,3,FALSE)</f>
        <v>1129700</v>
      </c>
      <c r="G9" s="47">
        <f>VLOOKUP(A9,State!$A$3:$M$35,13,FALSE)</f>
        <v>0.43761175533327434</v>
      </c>
      <c r="H9" s="47">
        <f>VLOOKUP(A9,State!$A$3:$O$35,15,FALSE)</f>
        <v>0.52100115074798614</v>
      </c>
      <c r="I9" s="47">
        <f>VLOOKUP(A9,State!$A$3:$Q$35,17,FALSE)</f>
        <v>2.3736390192086395E-2</v>
      </c>
      <c r="J9" s="53">
        <f t="shared" si="0"/>
        <v>1.765070372665312E-2</v>
      </c>
      <c r="K9" s="47"/>
      <c r="M9" s="47"/>
      <c r="O9" s="47"/>
    </row>
    <row r="10" spans="1:39">
      <c r="A10" t="str">
        <f>VLOOKUP(D10,State!$K$3:$AY$35,41,FALSE)</f>
        <v>Minnesota</v>
      </c>
      <c r="B10">
        <f>VLOOKUP(A10,State!$AY$3:$BA$36,3,FALSE)</f>
        <v>1</v>
      </c>
      <c r="C10" s="62" t="str">
        <f t="shared" si="1"/>
        <v>Dem</v>
      </c>
      <c r="D10" s="48">
        <f>SMALL(State!K$3:K$36,8)</f>
        <v>0.10243188550608349</v>
      </c>
      <c r="E10" s="49">
        <f>VLOOKUP(A10,State!$A$3:$J$35,10,FALSE)</f>
        <v>202978</v>
      </c>
      <c r="F10" s="49">
        <f>VLOOKUP(A10,State!$A$3:$C$35,3,FALSE)</f>
        <v>1981590</v>
      </c>
      <c r="G10" s="47">
        <f>VLOOKUP(A10,State!$A$3:$M$35,13,FALSE)</f>
        <v>0.53149491065255683</v>
      </c>
      <c r="H10" s="47">
        <f>VLOOKUP(A10,State!$A$3:$O$35,15,FALSE)</f>
        <v>0.42906302514647326</v>
      </c>
      <c r="I10" s="47">
        <f>VLOOKUP(A10,State!$A$3:$Q$35,17,FALSE)</f>
        <v>2.3985789189489248E-2</v>
      </c>
      <c r="J10" s="53">
        <f t="shared" si="0"/>
        <v>1.5456275011480659E-2</v>
      </c>
      <c r="K10" s="47"/>
      <c r="M10" s="47"/>
      <c r="O10" s="47"/>
    </row>
    <row r="11" spans="1:39">
      <c r="A11" t="str">
        <f>VLOOKUP(D11,State!$K$3:$AY$35,41,FALSE)</f>
        <v>Illinois</v>
      </c>
      <c r="B11">
        <f>VLOOKUP(A11,State!$AY$3:$BA$36,3,FALSE)</f>
        <v>1</v>
      </c>
      <c r="C11" s="62" t="str">
        <f t="shared" si="1"/>
        <v>Dem</v>
      </c>
      <c r="D11" s="48">
        <f>SMALL(State!K$3:K$36,9)</f>
        <v>0.10853696067649428</v>
      </c>
      <c r="E11" s="49">
        <f>VLOOKUP(A11,State!$A$3:$J$35,10,FALSE)</f>
        <v>391115</v>
      </c>
      <c r="F11" s="49">
        <f>VLOOKUP(A11,State!$A$3:$C$35,3,FALSE)</f>
        <v>3603519</v>
      </c>
      <c r="G11" s="47">
        <f>VLOOKUP(A11,State!$A$3:$M$35,13,FALSE)</f>
        <v>0.53548683939227182</v>
      </c>
      <c r="H11" s="47">
        <f>VLOOKUP(A11,State!$A$3:$O$35,15,FALSE)</f>
        <v>0.42694987871577755</v>
      </c>
      <c r="I11" s="47">
        <f>VLOOKUP(A11,State!$A$3:$Q$35,17,FALSE)</f>
        <v>0</v>
      </c>
      <c r="J11" s="53">
        <f t="shared" si="0"/>
        <v>3.7563281891950628E-2</v>
      </c>
      <c r="K11" s="47"/>
      <c r="M11" s="47"/>
      <c r="O11" s="47"/>
    </row>
    <row r="12" spans="1:39">
      <c r="A12" t="str">
        <f>VLOOKUP(D12,State!$K$3:$AY$35,41,FALSE)</f>
        <v>New Mexico</v>
      </c>
      <c r="B12">
        <f>VLOOKUP(A12,State!$AY$3:$BA$36,3,FALSE)</f>
        <v>1</v>
      </c>
      <c r="C12" s="62" t="str">
        <f t="shared" si="1"/>
        <v>Dem</v>
      </c>
      <c r="D12" s="48">
        <f>SMALL(State!K$3:K$36,10)</f>
        <v>0.11117620357474016</v>
      </c>
      <c r="E12" s="49">
        <f>VLOOKUP(A12,State!$A$3:$J$35,10,FALSE)</f>
        <v>57312</v>
      </c>
      <c r="F12" s="49">
        <f>VLOOKUP(A12,State!$A$3:$C$35,3,FALSE)</f>
        <v>515506</v>
      </c>
      <c r="G12" s="47">
        <f>VLOOKUP(A12,State!$A$3:$M$35,13,FALSE)</f>
        <v>0.55558810178737006</v>
      </c>
      <c r="H12" s="47">
        <f>VLOOKUP(A12,State!$A$3:$O$35,15,FALSE)</f>
        <v>0.44441189821262994</v>
      </c>
      <c r="I12" s="47">
        <f>VLOOKUP(A12,State!$A$3:$Q$35,17,FALSE)</f>
        <v>0</v>
      </c>
      <c r="J12" s="53">
        <f t="shared" si="0"/>
        <v>0</v>
      </c>
      <c r="K12" s="47"/>
      <c r="M12" s="47"/>
      <c r="O12" s="47"/>
    </row>
    <row r="13" spans="1:39">
      <c r="D13" s="48"/>
      <c r="E13" s="48"/>
      <c r="F13" s="49"/>
      <c r="G13" s="49"/>
      <c r="H13" s="47"/>
      <c r="I13" s="47"/>
      <c r="J13" s="47"/>
      <c r="K13" s="47"/>
      <c r="L13" s="47"/>
      <c r="M13" s="47"/>
    </row>
    <row r="14" spans="1:39">
      <c r="A14" s="54" t="s">
        <v>2542</v>
      </c>
    </row>
    <row r="15" spans="1:39">
      <c r="A15" t="s">
        <v>2180</v>
      </c>
      <c r="B15" s="16" t="s">
        <v>1564</v>
      </c>
      <c r="C15" s="16" t="s">
        <v>421</v>
      </c>
      <c r="D15" s="25" t="s">
        <v>1723</v>
      </c>
      <c r="E15" s="62" t="s">
        <v>1545</v>
      </c>
      <c r="F15" s="62" t="s">
        <v>794</v>
      </c>
      <c r="G15" s="24" t="str">
        <f>County!N1</f>
        <v>Democratic</v>
      </c>
      <c r="H15" s="26" t="str">
        <f>County!O1</f>
        <v>Republican</v>
      </c>
      <c r="I15" s="72" t="str">
        <f>County!P1</f>
        <v>Independent</v>
      </c>
      <c r="J15" s="25" t="s">
        <v>1812</v>
      </c>
      <c r="K15" s="24"/>
      <c r="M15" s="26"/>
      <c r="O15" s="67"/>
      <c r="Q15" s="17"/>
      <c r="S15" s="17"/>
      <c r="U15" s="17"/>
      <c r="V15" s="17"/>
      <c r="W15" s="17"/>
      <c r="X15" s="192"/>
      <c r="Y15" s="192"/>
      <c r="Z15" s="192"/>
      <c r="AA15" s="17"/>
      <c r="AB15" s="192"/>
      <c r="AC15" s="192"/>
      <c r="AD15" s="192"/>
      <c r="AE15" s="17"/>
      <c r="AF15" s="1"/>
      <c r="AH15" s="1"/>
      <c r="AI15" s="1"/>
      <c r="AJ15" s="1"/>
      <c r="AK15" s="1"/>
      <c r="AM15" s="1"/>
    </row>
    <row r="16" spans="1:39">
      <c r="A16" t="str">
        <f>VLOOKUP(D16,State!$K$3:$AY$36,41,FALSE)</f>
        <v>Alabama</v>
      </c>
      <c r="B16">
        <f>VLOOKUP(A16,State!$A$3:$B$36,2,FALSE)</f>
        <v>0</v>
      </c>
      <c r="C16" s="62" t="str">
        <f>IF(RANK(G16,G16:J16)=1,"Dem",IF(RANK(H16,G16:J16)=1,"Rep","Ind"))</f>
        <v>Rep</v>
      </c>
      <c r="D16" s="48">
        <f>MAX(State!K$3:K$36)</f>
        <v>0.97251647129288954</v>
      </c>
      <c r="E16" s="49">
        <f>VLOOKUP(A16,State!$A$3:$J$36,10,FALSE)</f>
        <v>795606</v>
      </c>
      <c r="F16" s="49">
        <f>VLOOKUP(A16,State!$A$3:$C$36,3,FALSE)</f>
        <v>818090</v>
      </c>
      <c r="G16" s="47">
        <f>VLOOKUP(A16,State!$A$3:$M$36,13,FALSE)</f>
        <v>0</v>
      </c>
      <c r="H16" s="47">
        <f>VLOOKUP(A16,State!$A$3:$O$36,15,FALSE)</f>
        <v>0.97251647129288954</v>
      </c>
      <c r="I16" s="47">
        <f>VLOOKUP(A16,State!$A$3:$Q$36,17,FALSE)</f>
        <v>0</v>
      </c>
      <c r="J16" s="53">
        <f t="shared" ref="J16:J25" si="2">1-G16-H16-I16</f>
        <v>2.7483528707110461E-2</v>
      </c>
      <c r="K16" s="47"/>
      <c r="M16" s="47"/>
      <c r="O16" s="47"/>
    </row>
    <row r="17" spans="1:36">
      <c r="A17" t="str">
        <f>VLOOKUP(D17,State!$K$3:$AY$36,41,FALSE)</f>
        <v>Wyoming</v>
      </c>
      <c r="B17">
        <f>VLOOKUP(A17,State!$A$3:$B$36,2,FALSE)</f>
        <v>0</v>
      </c>
      <c r="C17" s="62" t="str">
        <f t="shared" ref="C17:C25" si="3">IF(RANK(G17,G17:J17)=1,"Dem",IF(RANK(H17,G17:J17)=1,"Rep","Ind"))</f>
        <v>Rep</v>
      </c>
      <c r="D17" s="48">
        <f>LARGE(State!K$3:K$36,2)</f>
        <v>0.54740186471880758</v>
      </c>
      <c r="E17" s="49">
        <f>VLOOKUP(A17,State!$A$3:$J$36,10,FALSE)</f>
        <v>92177</v>
      </c>
      <c r="F17" s="49">
        <f>VLOOKUP(A17,State!$A$3:$C$36,3,FALSE)</f>
        <v>168390</v>
      </c>
      <c r="G17" s="47">
        <f>VLOOKUP(A17,State!$A$3:$M$36,13,FALSE)</f>
        <v>0.17445810321277985</v>
      </c>
      <c r="H17" s="47">
        <f>VLOOKUP(A17,State!$A$3:$O$36,15,FALSE)</f>
        <v>0.72185996793158735</v>
      </c>
      <c r="I17" s="47">
        <f>VLOOKUP(A17,State!$A$3:$Q$36,17,FALSE)</f>
        <v>7.9048637092463916E-2</v>
      </c>
      <c r="J17" s="53">
        <f t="shared" si="2"/>
        <v>2.4633291763168849E-2</v>
      </c>
      <c r="K17" s="47"/>
      <c r="M17" s="47"/>
      <c r="O17" s="47"/>
    </row>
    <row r="18" spans="1:36">
      <c r="A18" t="str">
        <f>VLOOKUP(D18,State!$K$3:$AY$36,41,FALSE)</f>
        <v>Kansas</v>
      </c>
      <c r="B18">
        <f>VLOOKUP(A18,State!$A$3:$B$36,2,FALSE)</f>
        <v>0</v>
      </c>
      <c r="C18" s="62" t="str">
        <f t="shared" si="3"/>
        <v>Rep</v>
      </c>
      <c r="D18" s="48">
        <f>LARGE(State!K$3:K$36,3)</f>
        <v>0.53146476931762165</v>
      </c>
      <c r="E18" s="49">
        <f>VLOOKUP(A18,State!$A$3:$J$36,10,FALSE)</f>
        <v>460350</v>
      </c>
      <c r="F18" s="49">
        <f>VLOOKUP(A18,State!$A$3:$C$36,3,FALSE)</f>
        <v>866191</v>
      </c>
      <c r="G18" s="47">
        <f>VLOOKUP(A18,State!$A$3:$M$36,13,FALSE)</f>
        <v>0</v>
      </c>
      <c r="H18" s="47">
        <f>VLOOKUP(A18,State!$A$3:$O$36,15,FALSE)</f>
        <v>0.53146476931762165</v>
      </c>
      <c r="I18" s="47">
        <f>VLOOKUP(A18,State!$A$3:$Q$36,17,FALSE)</f>
        <v>0.42527802759437583</v>
      </c>
      <c r="J18" s="53">
        <f t="shared" si="2"/>
        <v>4.3257203088002516E-2</v>
      </c>
      <c r="K18" s="47"/>
      <c r="M18" s="47"/>
      <c r="O18" s="47"/>
    </row>
    <row r="19" spans="1:36">
      <c r="A19" t="str">
        <f>VLOOKUP(D19,State!$K$3:$AY$36,41,FALSE)</f>
        <v>Hawaii</v>
      </c>
      <c r="B19">
        <f>VLOOKUP(A19,State!$A$3:$B$36,2,FALSE)</f>
        <v>0</v>
      </c>
      <c r="C19" s="62" t="str">
        <f t="shared" si="3"/>
        <v>Dem</v>
      </c>
      <c r="D19" s="48">
        <f>LARGE(State!K$3:K$36,4)</f>
        <v>0.42066686641754342</v>
      </c>
      <c r="E19" s="49">
        <f>VLOOKUP(A19,State!$A$3:$J$36,10,FALSE)</f>
        <v>148821</v>
      </c>
      <c r="F19" s="49">
        <f>VLOOKUP(A19,State!$A$3:$C$36,3,FALSE)</f>
        <v>353774</v>
      </c>
      <c r="G19" s="47">
        <f>VLOOKUP(A19,State!$A$3:$M$36,13,FALSE)</f>
        <v>0.69769683470238064</v>
      </c>
      <c r="H19" s="47">
        <f>VLOOKUP(A19,State!$A$3:$O$36,15,FALSE)</f>
        <v>0.27702996828483722</v>
      </c>
      <c r="I19" s="47">
        <f>VLOOKUP(A19,State!$A$3:$Q$36,17,FALSE)</f>
        <v>0</v>
      </c>
      <c r="J19" s="53">
        <f t="shared" si="2"/>
        <v>2.5273197012782134E-2</v>
      </c>
      <c r="K19" s="47"/>
      <c r="M19" s="47"/>
      <c r="O19" s="47"/>
    </row>
    <row r="20" spans="1:36">
      <c r="A20" t="str">
        <f>VLOOKUP(D20,State!$K$3:$AY$36,41,FALSE)</f>
        <v>Rhode Island</v>
      </c>
      <c r="B20">
        <f>VLOOKUP(A20,State!$A$3:$B$36,2,FALSE)</f>
        <v>0</v>
      </c>
      <c r="C20" s="62" t="str">
        <f t="shared" si="3"/>
        <v>Dem</v>
      </c>
      <c r="D20" s="48">
        <f>LARGE(State!K$3:K$36,5)</f>
        <v>0.41335382362779188</v>
      </c>
      <c r="E20" s="49">
        <f>VLOOKUP(A20,State!$A$3:$J$36,10,FALSE)</f>
        <v>130991</v>
      </c>
      <c r="F20" s="49">
        <f>VLOOKUP(A20,State!$A$3:$C$36,3,FALSE)</f>
        <v>316898</v>
      </c>
      <c r="G20" s="47">
        <f>VLOOKUP(A20,State!$A$3:$M$36,13,FALSE)</f>
        <v>0.70582648044481189</v>
      </c>
      <c r="H20" s="47">
        <f>VLOOKUP(A20,State!$A$3:$O$36,15,FALSE)</f>
        <v>0.29247265681702</v>
      </c>
      <c r="I20" s="47">
        <f>VLOOKUP(A20,State!$A$3:$Q$36,17,FALSE)</f>
        <v>0</v>
      </c>
      <c r="J20" s="53">
        <f t="shared" si="2"/>
        <v>1.7008627381681074E-3</v>
      </c>
      <c r="K20" s="47"/>
      <c r="M20" s="47"/>
      <c r="O20" s="47"/>
    </row>
    <row r="21" spans="1:36">
      <c r="A21" t="str">
        <f>VLOOKUP(D21,State!$K$3:$AY$36,41,FALSE)</f>
        <v>Oklahoma</v>
      </c>
      <c r="B21">
        <f>VLOOKUP(A21,State!$A$3:$B$36,2,FALSE)</f>
        <v>0</v>
      </c>
      <c r="C21" s="62" t="str">
        <f t="shared" si="3"/>
        <v>Rep</v>
      </c>
      <c r="D21" s="48">
        <f>LARGE(State!K$3:K$36,6)</f>
        <v>0.39459726853922045</v>
      </c>
      <c r="E21" s="49">
        <f>VLOOKUP(A21,State!$A$3:$J$36,10,FALSE)</f>
        <v>323859</v>
      </c>
      <c r="F21" s="49">
        <f>VLOOKUP(A21,State!$A$3:$C$36,3,FALSE)</f>
        <v>820733</v>
      </c>
      <c r="G21" s="47">
        <f>VLOOKUP(A21,State!$A$3:$M$36,13,FALSE)</f>
        <v>0.28548504812161812</v>
      </c>
      <c r="H21" s="47">
        <f>VLOOKUP(A21,State!$A$3:$O$36,15,FALSE)</f>
        <v>0.68008231666083852</v>
      </c>
      <c r="I21" s="47">
        <f>VLOOKUP(A21,State!$A$3:$Q$36,17,FALSE)</f>
        <v>1.285923680417383E-2</v>
      </c>
      <c r="J21" s="53">
        <f t="shared" si="2"/>
        <v>2.1573398413369534E-2</v>
      </c>
      <c r="K21" s="47"/>
      <c r="M21" s="47"/>
      <c r="O21" s="47"/>
    </row>
    <row r="22" spans="1:36">
      <c r="A22" t="str">
        <f>VLOOKUP(D22,State!$K$3:$AY$36,41,FALSE)</f>
        <v>Maine</v>
      </c>
      <c r="B22">
        <f>VLOOKUP(A22,State!$A$3:$B$36,2,FALSE)</f>
        <v>0</v>
      </c>
      <c r="C22" s="62" t="str">
        <f t="shared" si="3"/>
        <v>Rep</v>
      </c>
      <c r="D22" s="48">
        <f>LARGE(State!K$3:K$36,7)</f>
        <v>0.36960372697954397</v>
      </c>
      <c r="E22" s="49">
        <f>VLOOKUP(A22,State!$A$3:$J$36,10,FALSE)</f>
        <v>223251</v>
      </c>
      <c r="F22" s="49">
        <f>VLOOKUP(A22,State!$A$3:$C$36,3,FALSE)</f>
        <v>604028</v>
      </c>
      <c r="G22" s="47">
        <f>VLOOKUP(A22,State!$A$3:$M$36,13,FALSE)</f>
        <v>0.31497546471355631</v>
      </c>
      <c r="H22" s="47">
        <f>VLOOKUP(A22,State!$A$3:$O$36,15,FALSE)</f>
        <v>0.68457919169310033</v>
      </c>
      <c r="I22" s="47">
        <f>VLOOKUP(A22,State!$A$3:$Q$36,17,FALSE)</f>
        <v>0</v>
      </c>
      <c r="J22" s="53">
        <f t="shared" si="2"/>
        <v>4.4534359334336138E-4</v>
      </c>
      <c r="K22" s="47"/>
      <c r="M22" s="47"/>
      <c r="O22" s="47"/>
    </row>
    <row r="23" spans="1:36">
      <c r="A23" t="str">
        <f>VLOOKUP(D23,State!$K$3:$AY$36,41,FALSE)</f>
        <v>Nebraska</v>
      </c>
      <c r="B23">
        <f>VLOOKUP(A23,State!$A$3:$B$36,2,FALSE)</f>
        <v>0</v>
      </c>
      <c r="C23" s="62" t="str">
        <f t="shared" si="3"/>
        <v>Rep</v>
      </c>
      <c r="D23" s="48">
        <f>LARGE(State!K$3:K$36,8)</f>
        <v>0.3285153524559673</v>
      </c>
      <c r="E23" s="49">
        <f>VLOOKUP(A23,State!$A$3:$J$36,10,FALSE)</f>
        <v>177509</v>
      </c>
      <c r="F23" s="49">
        <f>VLOOKUP(A23,State!$A$3:$C$36,3,FALSE)</f>
        <v>540337</v>
      </c>
      <c r="G23" s="47">
        <f>VLOOKUP(A23,State!$A$3:$M$36,13,FALSE)</f>
        <v>0.31485350808847073</v>
      </c>
      <c r="H23" s="47">
        <f>VLOOKUP(A23,State!$A$3:$O$36,15,FALSE)</f>
        <v>0.64336886054443798</v>
      </c>
      <c r="I23" s="47">
        <f>VLOOKUP(A23,State!$A$3:$Q$36,17,FALSE)</f>
        <v>2.9366858090413946E-2</v>
      </c>
      <c r="J23" s="53">
        <f t="shared" si="2"/>
        <v>1.2410773276677393E-2</v>
      </c>
      <c r="K23" s="47"/>
      <c r="M23" s="47"/>
      <c r="O23" s="47"/>
    </row>
    <row r="24" spans="1:36">
      <c r="A24" t="str">
        <f>VLOOKUP(D24,State!$K$3:$AY$36,41,FALSE)</f>
        <v>Idaho</v>
      </c>
      <c r="B24">
        <f>VLOOKUP(A24,State!$A$3:$B$36,2,FALSE)</f>
        <v>0</v>
      </c>
      <c r="C24" s="62" t="str">
        <f t="shared" si="3"/>
        <v>Rep</v>
      </c>
      <c r="D24" s="48">
        <f>LARGE(State!K$3:K$36,9)</f>
        <v>0.30656723928906376</v>
      </c>
      <c r="E24" s="49">
        <f>VLOOKUP(A24,State!$A$3:$J$36,10,FALSE)</f>
        <v>134022</v>
      </c>
      <c r="F24" s="49">
        <f>VLOOKUP(A24,State!$A$3:$C$36,3,FALSE)</f>
        <v>437170</v>
      </c>
      <c r="G24" s="47">
        <f>VLOOKUP(A24,State!$A$3:$M$36,13,FALSE)</f>
        <v>0.34671638035546815</v>
      </c>
      <c r="H24" s="47">
        <f>VLOOKUP(A24,State!$A$3:$O$36,15,FALSE)</f>
        <v>0.65328361964453185</v>
      </c>
      <c r="I24" s="47">
        <f>VLOOKUP(A24,State!$A$3:$Q$36,17,FALSE)</f>
        <v>0</v>
      </c>
      <c r="J24" s="53">
        <f t="shared" si="2"/>
        <v>0</v>
      </c>
      <c r="K24" s="47"/>
      <c r="M24" s="47"/>
      <c r="O24" s="47"/>
    </row>
    <row r="25" spans="1:36">
      <c r="A25" t="str">
        <f>VLOOKUP(D25,State!$K$3:$AY$36,41,FALSE)</f>
        <v>Tennessee</v>
      </c>
      <c r="B25">
        <f>VLOOKUP(A25,State!$A$3:$B$36,2,FALSE)</f>
        <v>0</v>
      </c>
      <c r="C25" s="62" t="str">
        <f t="shared" si="3"/>
        <v>Rep</v>
      </c>
      <c r="D25" s="48">
        <f>LARGE(State!K$3:K$36,10)</f>
        <v>0.30001419146838032</v>
      </c>
      <c r="E25" s="49">
        <f>VLOOKUP(A25,State!$A$3:$J$36,10,FALSE)</f>
        <v>412239</v>
      </c>
      <c r="F25" s="49">
        <f>VLOOKUP(A25,State!$A$3:$C$36,3,FALSE)</f>
        <v>1374065</v>
      </c>
      <c r="G25" s="47">
        <f>VLOOKUP(A25,State!$A$3:$M$36,13,FALSE)</f>
        <v>0.31865159217358713</v>
      </c>
      <c r="H25" s="47">
        <f>VLOOKUP(A25,State!$A$3:$O$36,15,FALSE)</f>
        <v>0.61866578364196745</v>
      </c>
      <c r="I25" s="47">
        <f>VLOOKUP(A25,State!$A$3:$Q$36,17,FALSE)</f>
        <v>1.6840542477975934E-3</v>
      </c>
      <c r="J25" s="53">
        <f t="shared" si="2"/>
        <v>6.0998569936647887E-2</v>
      </c>
      <c r="K25" s="47"/>
      <c r="M25" s="47"/>
      <c r="O25" s="47"/>
    </row>
    <row r="26" spans="1:36">
      <c r="C26" s="48"/>
      <c r="D26" s="49"/>
      <c r="E26" s="49"/>
      <c r="F26" s="47"/>
      <c r="G26" s="47"/>
      <c r="H26" s="47"/>
      <c r="I26" s="53"/>
      <c r="J26" s="47"/>
      <c r="L26" s="47"/>
      <c r="N26" s="47"/>
    </row>
    <row r="27" spans="1:36">
      <c r="A27" s="54" t="s">
        <v>1994</v>
      </c>
      <c r="C27" s="48"/>
      <c r="D27" s="48"/>
      <c r="E27" s="49"/>
      <c r="F27" s="49"/>
      <c r="G27" s="47"/>
      <c r="H27" s="47"/>
      <c r="I27" s="47"/>
      <c r="J27" s="47"/>
      <c r="K27" s="47"/>
      <c r="L27" s="47"/>
    </row>
    <row r="28" spans="1:36">
      <c r="A28" s="176" t="str">
        <f>County!N1</f>
        <v>Democratic</v>
      </c>
      <c r="B28" s="194"/>
      <c r="C28" s="194"/>
      <c r="D28" s="10"/>
      <c r="E28" s="195" t="str">
        <f>County!O1</f>
        <v>Republican</v>
      </c>
      <c r="F28" s="196"/>
      <c r="G28" s="196"/>
      <c r="H28" s="11"/>
      <c r="I28" s="197" t="str">
        <f>County!P1</f>
        <v>Independent</v>
      </c>
      <c r="J28" s="198"/>
      <c r="K28" s="198"/>
      <c r="L28" s="12"/>
      <c r="M28" s="192" t="str">
        <f>County!Q1</f>
        <v>Libertarian</v>
      </c>
      <c r="N28" s="193"/>
      <c r="O28" s="193"/>
      <c r="P28" s="17"/>
      <c r="Q28" s="192" t="str">
        <f>County!R1</f>
        <v>Green</v>
      </c>
      <c r="R28" s="193"/>
      <c r="S28" s="193"/>
      <c r="T28" s="17"/>
      <c r="U28" s="192" t="str">
        <f>County!T1</f>
        <v>Reform</v>
      </c>
      <c r="V28" s="193"/>
      <c r="W28" s="193"/>
      <c r="X28" s="17"/>
      <c r="Y28" s="192" t="str">
        <f>County!S1</f>
        <v>Constitution</v>
      </c>
      <c r="Z28" s="193"/>
      <c r="AA28" s="193"/>
      <c r="AB28" s="17"/>
      <c r="AC28" s="1"/>
      <c r="AE28" s="1"/>
      <c r="AF28" s="1"/>
      <c r="AG28" s="1"/>
      <c r="AH28" s="1"/>
      <c r="AJ28" s="1"/>
    </row>
    <row r="29" spans="1:36" ht="12.75" customHeight="1">
      <c r="A29" t="str">
        <f>VLOOKUP(C29,State!M$3:AZ$36,39,FALSE)</f>
        <v>Rhode Island</v>
      </c>
      <c r="C29" s="28">
        <f>MAX(State!M3:M36)</f>
        <v>0.70582648044481189</v>
      </c>
      <c r="D29" s="17"/>
      <c r="E29" t="str">
        <f>VLOOKUP(G29,State!O$3:AZ$36,37,FALSE)</f>
        <v>Alabama</v>
      </c>
      <c r="G29" s="28">
        <f>MAX(State!O3:O36)</f>
        <v>0.97251647129288954</v>
      </c>
      <c r="H29" s="11"/>
      <c r="I29" t="str">
        <f>VLOOKUP(K29,State!Q$3:AZ$36,35,FALSE)</f>
        <v>Kansas</v>
      </c>
      <c r="K29" s="28">
        <f>MAX(State!Q3:Q36)</f>
        <v>0.42527802759437583</v>
      </c>
      <c r="L29" s="12"/>
      <c r="M29" t="str">
        <f>VLOOKUP(O29,State!S$3:AZ$36,33,FALSE)</f>
        <v>Kansas</v>
      </c>
      <c r="O29" s="28">
        <f>MAX(State!S$3:S$36)</f>
        <v>4.325720308800253E-2</v>
      </c>
      <c r="P29" s="28"/>
      <c r="Q29" t="str">
        <f>VLOOKUP(S29,State!U$3:AZ$36,31,FALSE)</f>
        <v>Oregon</v>
      </c>
      <c r="S29" s="28">
        <f>MAX(State!U3:U36)</f>
        <v>2.2190476581432358E-2</v>
      </c>
      <c r="T29" s="17"/>
      <c r="U29" t="str">
        <f>VLOOKUP(W29,State!Y$3:AZ$36,27,FALSE)</f>
        <v>Mississippi</v>
      </c>
      <c r="W29" s="28">
        <f>MAX(State!Y3:Y36)</f>
        <v>2.2058753707320317E-2</v>
      </c>
      <c r="Y29" t="str">
        <f>VLOOKUP(AA29,State!W$3:AZ$36,29,FALSE)</f>
        <v>Tennessee</v>
      </c>
      <c r="AA29" s="28">
        <f>MAX(State!W3:W36)</f>
        <v>2.6263677482506288E-2</v>
      </c>
      <c r="AD29" s="28"/>
    </row>
    <row r="30" spans="1:36">
      <c r="A30" t="str">
        <f>VLOOKUP(C30,State!M$3:AZ$36,39,FALSE)</f>
        <v>Hawaii</v>
      </c>
      <c r="B30" s="28"/>
      <c r="C30" s="28">
        <f>LARGE(State!M$3:M$36,2)</f>
        <v>0.69769683470238064</v>
      </c>
      <c r="D30" s="17"/>
      <c r="E30" t="str">
        <f>VLOOKUP(G30,State!O$3:AZ$36,37,FALSE)</f>
        <v>Wyoming</v>
      </c>
      <c r="F30" s="28"/>
      <c r="G30" s="28">
        <f>LARGE(State!O$3:O$36,2)</f>
        <v>0.72185996793158735</v>
      </c>
      <c r="H30" s="11"/>
      <c r="I30" t="str">
        <f>VLOOKUP(K30,State!Q$3:AZ$36,35,FALSE)</f>
        <v>South Dakota</v>
      </c>
      <c r="J30" s="28"/>
      <c r="K30" s="28">
        <f>LARGE(State!Q$3:Q$36,2)</f>
        <v>0.17086238243167795</v>
      </c>
      <c r="L30" s="12"/>
      <c r="M30" t="str">
        <f>VLOOKUP(O30,State!S$3:AZ$36,33,FALSE)</f>
        <v>Illinois</v>
      </c>
      <c r="N30" s="28"/>
      <c r="O30" s="28">
        <f>LARGE(State!S$3:S$36,2)</f>
        <v>3.7551071605283613E-2</v>
      </c>
      <c r="P30" s="28"/>
      <c r="Q30" t="str">
        <f>VLOOKUP(S30,State!U$3:AZ$36,31,FALSE)</f>
        <v>Arkansas</v>
      </c>
      <c r="R30" s="28"/>
      <c r="S30" s="28">
        <f>LARGE(State!U$3:U$36,2)</f>
        <v>1.981935209821771E-2</v>
      </c>
      <c r="T30" s="17"/>
      <c r="U30" t="str">
        <f>VLOOKUP(W30,State!Y$3:AZ$36,27,FALSE)</f>
        <v>Alabama</v>
      </c>
      <c r="V30" s="28"/>
      <c r="W30" s="28">
        <f>LARGE(State!Y$3:Y$36,2)</f>
        <v>0</v>
      </c>
      <c r="Y30" t="str">
        <f>VLOOKUP(AA30,State!W$3:AZ$36,29,FALSE)</f>
        <v>Oregon</v>
      </c>
      <c r="Z30" s="28"/>
      <c r="AA30" s="28">
        <f>LARGE(State!W$3:W$36,2)</f>
        <v>1.656520376733182E-2</v>
      </c>
      <c r="AC30" s="28"/>
      <c r="AD30" s="28"/>
    </row>
    <row r="31" spans="1:36">
      <c r="A31" t="str">
        <f>VLOOKUP(C31,State!M$3:AZ$36,39,FALSE)</f>
        <v>Massachusetts</v>
      </c>
      <c r="B31" s="28"/>
      <c r="C31" s="28">
        <f>LARGE(State!M$3:M$36,3)</f>
        <v>0.61868648595760523</v>
      </c>
      <c r="D31" s="17"/>
      <c r="E31" t="str">
        <f>VLOOKUP(G31,State!O$3:AZ$36,37,FALSE)</f>
        <v>Maine</v>
      </c>
      <c r="F31" s="28"/>
      <c r="G31" s="28">
        <f>LARGE(State!O$3:O$36,3)</f>
        <v>0.68457919169310033</v>
      </c>
      <c r="H31" s="11"/>
      <c r="I31" t="str">
        <f>VLOOKUP(K31,State!Q$3:AZ$36,35,FALSE)</f>
        <v>Wyoming</v>
      </c>
      <c r="J31" s="28"/>
      <c r="K31" s="28">
        <f>LARGE(State!Q$3:Q$36,3)</f>
        <v>7.9048637092463916E-2</v>
      </c>
      <c r="L31" s="12"/>
      <c r="M31" t="str">
        <f>VLOOKUP(O31,State!S$3:AZ$36,33,FALSE)</f>
        <v>North Carolina</v>
      </c>
      <c r="N31" s="28"/>
      <c r="O31" s="28">
        <f>LARGE(State!S$3:S$36,3)</f>
        <v>3.742349365292745E-2</v>
      </c>
      <c r="P31" s="28"/>
      <c r="Q31" t="str">
        <f>VLOOKUP(S31,State!U$3:AZ$36,31,FALSE)</f>
        <v>Delaware</v>
      </c>
      <c r="R31" s="28"/>
      <c r="S31" s="28">
        <f>LARGE(State!U$3:U$36,3)</f>
        <v>1.9484015416299919E-2</v>
      </c>
      <c r="T31" s="17"/>
      <c r="U31" t="str">
        <f>VLOOKUP(W31,State!Y$3:AZ$36,27,FALSE)</f>
        <v>Alabama</v>
      </c>
      <c r="V31" s="28"/>
      <c r="W31" s="28">
        <f>LARGE(State!Y$3:Y$36,3)</f>
        <v>0</v>
      </c>
      <c r="Y31" t="str">
        <f>VLOOKUP(AA31,State!W$3:AZ$36,29,FALSE)</f>
        <v>Michigan</v>
      </c>
      <c r="Z31" s="28"/>
      <c r="AA31" s="28">
        <f>LARGE(State!W$3:W$36,3)</f>
        <v>1.2021686380344515E-2</v>
      </c>
      <c r="AC31" s="28"/>
      <c r="AD31" s="28"/>
    </row>
    <row r="32" spans="1:36">
      <c r="A32" t="str">
        <f>VLOOKUP(C32,State!M$3:AZ$36,39,FALSE)</f>
        <v>New Jersey</v>
      </c>
      <c r="B32" s="28"/>
      <c r="C32" s="28">
        <f>LARGE(State!M$3:M$36,4)</f>
        <v>0.55835595482299072</v>
      </c>
      <c r="D32" s="17"/>
      <c r="E32" t="str">
        <f>VLOOKUP(G32,State!O$3:AZ$36,37,FALSE)</f>
        <v>Oklahoma</v>
      </c>
      <c r="F32" s="28"/>
      <c r="G32" s="28">
        <f>LARGE(State!O$3:O$36,4)</f>
        <v>0.68008231666083852</v>
      </c>
      <c r="H32" s="11"/>
      <c r="I32" t="str">
        <f>VLOOKUP(K32,State!Q$3:AZ$36,35,FALSE)</f>
        <v>South Carolina</v>
      </c>
      <c r="J32" s="28"/>
      <c r="K32" s="28">
        <f>LARGE(State!Q$3:Q$36,4)</f>
        <v>3.8375098280345944E-2</v>
      </c>
      <c r="L32" s="12"/>
      <c r="M32" t="str">
        <f>VLOOKUP(O32,State!S$3:AZ$36,33,FALSE)</f>
        <v>Alaska</v>
      </c>
      <c r="N32" s="28"/>
      <c r="O32" s="28">
        <f>LARGE(State!S$3:S$36,4)</f>
        <v>3.7223796033994332E-2</v>
      </c>
      <c r="P32" s="28"/>
      <c r="Q32" t="str">
        <f>VLOOKUP(S32,State!U$3:AZ$36,31,FALSE)</f>
        <v>West Virginia</v>
      </c>
      <c r="R32" s="28"/>
      <c r="S32" s="28">
        <f>LARGE(State!U$3:U$36,4)</f>
        <v>1.2131551511705052E-2</v>
      </c>
      <c r="T32" s="17"/>
      <c r="U32" t="str">
        <f>VLOOKUP(W32,State!Y$3:AZ$36,27,FALSE)</f>
        <v>Alabama</v>
      </c>
      <c r="V32" s="28"/>
      <c r="W32" s="28">
        <f>LARGE(State!Y$3:Y$36,4)</f>
        <v>0</v>
      </c>
      <c r="Y32" t="str">
        <f>VLOOKUP(AA32,State!W$3:AZ$36,29,FALSE)</f>
        <v>West Virginia</v>
      </c>
      <c r="Z32" s="28"/>
      <c r="AA32" s="28">
        <f>LARGE(State!W$3:W$36,4)</f>
        <v>5.655806900260749E-3</v>
      </c>
      <c r="AC32" s="28"/>
      <c r="AD32" s="28"/>
    </row>
    <row r="33" spans="1:31">
      <c r="A33" t="str">
        <f>VLOOKUP(C33,State!M$3:AZ$36,39,FALSE)</f>
        <v>Delaware</v>
      </c>
      <c r="B33" s="28"/>
      <c r="C33" s="28">
        <f>LARGE(State!M$3:M$36,5)</f>
        <v>0.55826404259137408</v>
      </c>
      <c r="D33" s="17"/>
      <c r="E33" t="str">
        <f>VLOOKUP(G33,State!O$3:AZ$36,37,FALSE)</f>
        <v>Idaho</v>
      </c>
      <c r="F33" s="28"/>
      <c r="G33" s="28">
        <f>LARGE(State!O$3:O$36,5)</f>
        <v>0.65328361964453185</v>
      </c>
      <c r="H33" s="11"/>
      <c r="I33" t="str">
        <f>VLOOKUP(K33,State!Q$3:AZ$36,35,FALSE)</f>
        <v>Nebraska</v>
      </c>
      <c r="J33" s="28"/>
      <c r="K33" s="28">
        <f>LARGE(State!Q$3:Q$36,5)</f>
        <v>2.9366858090413946E-2</v>
      </c>
      <c r="L33" s="12"/>
      <c r="M33" t="str">
        <f>VLOOKUP(O33,State!S$3:AZ$36,33,FALSE)</f>
        <v>Kentucky</v>
      </c>
      <c r="N33" s="28"/>
      <c r="O33" s="28">
        <f>LARGE(State!S$3:S$36,5)</f>
        <v>3.0810631617948166E-2</v>
      </c>
      <c r="P33" s="28"/>
      <c r="Q33" t="str">
        <f>VLOOKUP(S33,State!U$3:AZ$36,31,FALSE)</f>
        <v>Texas</v>
      </c>
      <c r="R33" s="28"/>
      <c r="S33" s="28">
        <f>LARGE(State!U$3:U$36,5)</f>
        <v>1.1767811343274336E-2</v>
      </c>
      <c r="T33" s="17"/>
      <c r="U33" t="str">
        <f>VLOOKUP(W33,State!Y$3:AZ$36,27,FALSE)</f>
        <v>Alabama</v>
      </c>
      <c r="V33" s="28"/>
      <c r="W33" s="28">
        <f>LARGE(State!Y$3:Y$36,5)</f>
        <v>0</v>
      </c>
      <c r="Y33" t="str">
        <f>VLOOKUP(AA33,State!W$3:AZ$36,29,FALSE)</f>
        <v>Alabama</v>
      </c>
      <c r="Z33" s="28"/>
      <c r="AA33" s="28">
        <f>LARGE(State!W$3:W$36,5)</f>
        <v>0</v>
      </c>
      <c r="AC33" s="28"/>
      <c r="AD33" s="28"/>
    </row>
    <row r="34" spans="1:31">
      <c r="B34" s="28"/>
      <c r="C34" s="28"/>
      <c r="D34" s="17"/>
      <c r="F34" s="28"/>
      <c r="G34" s="28"/>
      <c r="H34" s="11"/>
      <c r="J34" s="28"/>
      <c r="K34" s="28"/>
      <c r="L34" s="12"/>
      <c r="N34" s="28"/>
      <c r="O34" s="28"/>
      <c r="P34" s="28"/>
      <c r="R34" s="28"/>
      <c r="S34" s="28"/>
      <c r="T34" s="17"/>
      <c r="V34" s="28"/>
      <c r="W34" s="28"/>
      <c r="Z34" s="28"/>
      <c r="AA34" s="28"/>
      <c r="AC34" s="28"/>
      <c r="AD34" s="28"/>
    </row>
    <row r="35" spans="1:31">
      <c r="A35" s="85" t="s">
        <v>497</v>
      </c>
      <c r="B35" s="24"/>
      <c r="C35" s="28"/>
      <c r="D35" s="28"/>
      <c r="E35" s="17"/>
      <c r="F35" s="24"/>
      <c r="G35" s="28"/>
      <c r="H35" s="28"/>
      <c r="I35" s="11"/>
      <c r="J35" s="24"/>
      <c r="K35" s="28"/>
      <c r="L35" s="28"/>
      <c r="M35" s="12"/>
      <c r="N35" s="24"/>
      <c r="O35" s="28"/>
      <c r="P35" s="28"/>
      <c r="Q35" s="28"/>
      <c r="R35" s="24"/>
      <c r="S35" s="28"/>
      <c r="T35" s="28"/>
      <c r="U35" s="17"/>
      <c r="V35" s="17"/>
      <c r="W35" s="17"/>
      <c r="X35" s="17"/>
      <c r="Y35" s="25"/>
      <c r="Z35" s="24"/>
      <c r="AA35" s="28"/>
      <c r="AB35" s="28"/>
      <c r="AC35" s="25"/>
      <c r="AD35" s="17"/>
      <c r="AE35" s="17"/>
    </row>
    <row r="36" spans="1:31" ht="12.75" customHeight="1">
      <c r="A36" t="str">
        <f>VLOOKUP(C36,State!M$3:AZ$36,39,FALSE)</f>
        <v>Alabama</v>
      </c>
      <c r="B36" s="28"/>
      <c r="C36" s="28">
        <f>MIN(State!M3:M36)</f>
        <v>0</v>
      </c>
      <c r="D36" s="17"/>
      <c r="E36" t="str">
        <f>VLOOKUP(G36,State!O$3:AZ$36,37,FALSE)</f>
        <v>Hawaii</v>
      </c>
      <c r="F36" s="28"/>
      <c r="G36" s="28">
        <f>MIN(State!O3:O36)</f>
        <v>0.27702996828483722</v>
      </c>
      <c r="H36" s="11"/>
      <c r="I36" t="str">
        <f>VLOOKUP(K36,State!Q$3:AZ$36,35,FALSE)</f>
        <v>Alabama</v>
      </c>
      <c r="J36" s="28"/>
      <c r="K36" s="28">
        <f>MIN(State!Q3:Q36)</f>
        <v>0</v>
      </c>
      <c r="L36" s="12"/>
      <c r="M36" t="str">
        <f>VLOOKUP(O36,State!S$3:AZ$36,33,FALSE)</f>
        <v>Alabama</v>
      </c>
      <c r="N36" s="28"/>
      <c r="O36" s="28">
        <f>MIN(State!S3:S36)</f>
        <v>0</v>
      </c>
      <c r="P36" s="28"/>
      <c r="Q36" t="str">
        <f>VLOOKUP(S36,State!U$3:AZ$36,31,FALSE)</f>
        <v>Alabama</v>
      </c>
      <c r="R36" s="28"/>
      <c r="S36" s="28">
        <f>MIN(State!U3:U36)</f>
        <v>0</v>
      </c>
      <c r="T36" s="17"/>
      <c r="U36" s="17"/>
      <c r="V36" s="17"/>
      <c r="W36" s="17"/>
      <c r="X36" s="25"/>
      <c r="Z36" s="28"/>
      <c r="AA36" s="28"/>
      <c r="AB36" s="25"/>
      <c r="AC36" s="17"/>
      <c r="AD36" s="17"/>
    </row>
    <row r="37" spans="1:31">
      <c r="A37" t="str">
        <f>VLOOKUP(C37,State!M$3:AZ$36,39,FALSE)</f>
        <v>Alabama</v>
      </c>
      <c r="B37" s="28"/>
      <c r="C37" s="28">
        <f>SMALL(State!M$3:M$36,2)</f>
        <v>0</v>
      </c>
      <c r="D37" s="17"/>
      <c r="E37" t="str">
        <f>VLOOKUP(G37,State!O$3:AZ$36,37,FALSE)</f>
        <v>Rhode Island</v>
      </c>
      <c r="F37" s="28"/>
      <c r="G37" s="28">
        <f>SMALL(State!O$3:O$36,2)</f>
        <v>0.29247265681702</v>
      </c>
      <c r="H37" s="11"/>
      <c r="I37" t="s">
        <v>723</v>
      </c>
      <c r="J37" s="28"/>
      <c r="K37" s="28">
        <f>SMALL(State!Q$3:Q$36,2)</f>
        <v>0</v>
      </c>
      <c r="L37" s="12"/>
      <c r="M37" t="str">
        <f>VLOOKUP(O37,State!S$3:AZ$36,33,FALSE)</f>
        <v>Alabama</v>
      </c>
      <c r="N37" s="28"/>
      <c r="O37" s="28">
        <f>SMALL(State!S$3:S$36,2)</f>
        <v>0</v>
      </c>
      <c r="P37" s="28"/>
      <c r="Q37" t="str">
        <f>VLOOKUP(S37,State!U$3:AZ$36,31,FALSE)</f>
        <v>Alabama</v>
      </c>
      <c r="R37" s="28"/>
      <c r="S37" s="28">
        <f>SMALL(State!U$3:U$36,2)</f>
        <v>0</v>
      </c>
      <c r="T37" s="17"/>
      <c r="U37" s="17"/>
      <c r="V37" s="17"/>
      <c r="W37" s="17"/>
      <c r="X37" s="25"/>
      <c r="Z37" s="28"/>
      <c r="AA37" s="28"/>
      <c r="AB37" s="25"/>
      <c r="AC37" s="17"/>
      <c r="AD37" s="17"/>
    </row>
    <row r="38" spans="1:31">
      <c r="A38" t="str">
        <f>VLOOKUP(C38,State!M$3:AZ$36,39,FALSE)</f>
        <v>Wyoming</v>
      </c>
      <c r="B38" s="28"/>
      <c r="C38" s="28">
        <f>SMALL(State!M$3:M$36,3)</f>
        <v>0.17445810321277985</v>
      </c>
      <c r="D38" s="17"/>
      <c r="E38" t="str">
        <f>VLOOKUP(G38,State!O$3:AZ$36,37,FALSE)</f>
        <v>Oregon</v>
      </c>
      <c r="F38" s="28"/>
      <c r="G38" s="28">
        <f>SMALL(State!O$3:O$36,3)</f>
        <v>0.36866472635120806</v>
      </c>
      <c r="H38" s="11"/>
      <c r="I38" t="s">
        <v>521</v>
      </c>
      <c r="J38" s="28"/>
      <c r="K38" s="28">
        <f>SMALL(State!Q$3:Q$36,3)</f>
        <v>0</v>
      </c>
      <c r="L38" s="12"/>
      <c r="M38" t="str">
        <f>VLOOKUP(O38,State!S$3:AZ$36,33,FALSE)</f>
        <v>Alabama</v>
      </c>
      <c r="N38" s="28"/>
      <c r="O38" s="28">
        <f>SMALL(State!S$3:S$36,3)</f>
        <v>0</v>
      </c>
      <c r="P38" s="28"/>
      <c r="Q38" t="str">
        <f>VLOOKUP(S38,State!U$3:AZ$36,31,FALSE)</f>
        <v>Alabama</v>
      </c>
      <c r="R38" s="28"/>
      <c r="S38" s="28">
        <f>SMALL(State!U$3:U$36,3)</f>
        <v>0</v>
      </c>
      <c r="T38" s="17"/>
      <c r="U38" s="17"/>
      <c r="V38" s="17"/>
      <c r="W38" s="17"/>
      <c r="X38" s="25"/>
      <c r="Z38" s="28"/>
      <c r="AA38" s="28"/>
      <c r="AB38" s="25"/>
      <c r="AC38" s="17"/>
      <c r="AD38" s="17"/>
    </row>
    <row r="39" spans="1:31">
      <c r="A39" t="str">
        <f>VLOOKUP(C39,State!M$3:AZ$36,39,FALSE)</f>
        <v>Oklahoma</v>
      </c>
      <c r="B39" s="28"/>
      <c r="C39" s="28">
        <f>SMALL(State!M$3:M$36,4)</f>
        <v>0.28548504812161812</v>
      </c>
      <c r="D39" s="17"/>
      <c r="E39" t="str">
        <f>VLOOKUP(G39,State!O$3:AZ$36,37,FALSE)</f>
        <v>Massachusetts</v>
      </c>
      <c r="F39" s="28"/>
      <c r="G39" s="28">
        <f>SMALL(State!O$3:O$36,4)</f>
        <v>0.37983723522426199</v>
      </c>
      <c r="H39" s="11"/>
      <c r="I39" t="str">
        <f>VLOOKUP(K39,State!Q$3:AZ$36,35,FALSE)</f>
        <v>Alabama</v>
      </c>
      <c r="J39" s="28"/>
      <c r="K39" s="28">
        <f>SMALL(State!Q$3:Q$36,4)</f>
        <v>0</v>
      </c>
      <c r="L39" s="12"/>
      <c r="M39" t="str">
        <f>VLOOKUP(O39,State!S$3:AZ$36,33,FALSE)</f>
        <v>Alabama</v>
      </c>
      <c r="N39" s="28"/>
      <c r="O39" s="28">
        <f>SMALL(State!S$3:S$36,4)</f>
        <v>0</v>
      </c>
      <c r="P39" s="28"/>
      <c r="Q39" t="str">
        <f>VLOOKUP(S39,State!U$3:AZ$36,31,FALSE)</f>
        <v>Alabama</v>
      </c>
      <c r="R39" s="28"/>
      <c r="S39" s="28">
        <f>SMALL(State!U$3:U$36,4)</f>
        <v>0</v>
      </c>
      <c r="T39" s="17"/>
      <c r="U39" s="17"/>
      <c r="V39" s="17"/>
      <c r="W39" s="17"/>
      <c r="X39" s="25"/>
      <c r="Z39" s="28"/>
      <c r="AA39" s="28"/>
      <c r="AB39" s="25"/>
      <c r="AC39" s="17"/>
      <c r="AD39" s="17"/>
    </row>
    <row r="40" spans="1:31">
      <c r="A40" t="str">
        <f>VLOOKUP(C40,State!M$3:AZ$36,39,FALSE)</f>
        <v>South Dakota</v>
      </c>
      <c r="B40" s="28"/>
      <c r="C40" s="28">
        <f>SMALL(State!M$3:M$36,5)</f>
        <v>0.2951054357006857</v>
      </c>
      <c r="D40" s="17"/>
      <c r="E40" t="str">
        <f>VLOOKUP(G40,State!O$3:AZ$36,37,FALSE)</f>
        <v>Michigan</v>
      </c>
      <c r="F40" s="28"/>
      <c r="G40" s="28">
        <f>SMALL(State!O$3:O$36,5)</f>
        <v>0.41329019548173718</v>
      </c>
      <c r="H40" s="11"/>
      <c r="I40" t="str">
        <f>VLOOKUP(K40,State!Q$3:AZ$36,35,FALSE)</f>
        <v>Alabama</v>
      </c>
      <c r="J40" s="28"/>
      <c r="K40" s="28">
        <f>SMALL(State!Q$3:Q$36,5)</f>
        <v>0</v>
      </c>
      <c r="L40" s="12"/>
      <c r="M40" t="str">
        <f>VLOOKUP(O40,State!S$3:AZ$36,33,FALSE)</f>
        <v>Alabama</v>
      </c>
      <c r="N40" s="28"/>
      <c r="O40" s="28">
        <f>SMALL(State!S$3:S$36,5)</f>
        <v>0</v>
      </c>
      <c r="P40" s="28"/>
      <c r="Q40" t="str">
        <f>VLOOKUP(S40,State!U$3:AZ$36,31,FALSE)</f>
        <v>Alabama</v>
      </c>
      <c r="R40" s="28"/>
      <c r="S40" s="28">
        <f>SMALL(State!U$3:U$36,5)</f>
        <v>0</v>
      </c>
      <c r="T40" s="17"/>
      <c r="U40" s="17"/>
      <c r="V40" s="17"/>
      <c r="W40" s="17"/>
      <c r="X40" s="25"/>
      <c r="Z40" s="28"/>
      <c r="AA40" s="28"/>
      <c r="AB40" s="25"/>
      <c r="AC40" s="17"/>
      <c r="AD40" s="17"/>
    </row>
    <row r="41" spans="1:31">
      <c r="B41" s="28"/>
      <c r="C41" s="28"/>
      <c r="D41" s="17"/>
      <c r="F41" s="28"/>
      <c r="G41" s="28"/>
      <c r="H41" s="11"/>
      <c r="J41" s="28"/>
      <c r="K41" s="28"/>
      <c r="L41" s="12"/>
      <c r="N41" s="28"/>
      <c r="O41" s="28"/>
      <c r="P41" s="28"/>
      <c r="R41" s="28"/>
      <c r="S41" s="28"/>
      <c r="T41" s="17"/>
      <c r="U41" s="17"/>
      <c r="V41" s="17"/>
      <c r="W41" s="17"/>
      <c r="X41" s="25"/>
      <c r="Z41" s="28"/>
      <c r="AA41" s="28"/>
      <c r="AB41" s="25"/>
      <c r="AC41" s="17"/>
      <c r="AD41" s="17"/>
    </row>
    <row r="42" spans="1:31">
      <c r="A42" s="85" t="s">
        <v>78</v>
      </c>
      <c r="B42" s="24"/>
      <c r="C42" s="28"/>
      <c r="D42" s="28"/>
      <c r="E42" s="17"/>
      <c r="F42" s="26"/>
      <c r="G42" s="11"/>
      <c r="H42" s="11"/>
      <c r="I42" s="11"/>
      <c r="J42" s="27"/>
      <c r="K42" s="12"/>
      <c r="L42" s="12"/>
      <c r="M42" s="12"/>
      <c r="N42" s="25"/>
      <c r="O42" s="17"/>
      <c r="P42" s="17"/>
      <c r="Q42" s="17"/>
      <c r="R42" s="25"/>
      <c r="S42" s="17"/>
      <c r="T42" s="17"/>
      <c r="U42" s="17"/>
      <c r="V42" s="17"/>
      <c r="W42" s="17"/>
      <c r="X42" s="17"/>
      <c r="Y42" s="25"/>
      <c r="Z42" s="25"/>
      <c r="AA42" s="17"/>
      <c r="AB42" s="17"/>
      <c r="AC42" s="25"/>
      <c r="AD42" s="17"/>
      <c r="AE42" s="17"/>
    </row>
    <row r="43" spans="1:31" ht="12.75" customHeight="1">
      <c r="A43" t="str">
        <f>VLOOKUP(C43,County!$J$3:$AP$2403,33,FALSE)</f>
        <v>Federal</v>
      </c>
      <c r="B43" t="str">
        <f>VLOOKUP(C43,County!$J$3:$AQ$2403,34,FALSE)</f>
        <v>RI</v>
      </c>
      <c r="C43" s="2">
        <f>MAX(County!J1:J2403)</f>
        <v>0.95454545454545459</v>
      </c>
      <c r="E43" t="str">
        <f>VLOOKUP(G43,County!$K$3:$AP$2403,32,FALSE)</f>
        <v>Covington</v>
      </c>
      <c r="F43" t="str">
        <f>VLOOKUP(G43,County!$K$3:$AQ$2403,33,FALSE)</f>
        <v>AL</v>
      </c>
      <c r="G43" s="2">
        <f>MAX(County!K1:K2403)</f>
        <v>0.99281675072596665</v>
      </c>
      <c r="H43" s="2"/>
      <c r="I43" t="str">
        <f>VLOOKUP(K43,County!$L$3:$AP$2403,31,FALSE)</f>
        <v>Douglas</v>
      </c>
      <c r="J43" t="str">
        <f>VLOOKUP(K43,County!$L$3:$AQ$2403,32,FALSE)</f>
        <v>KS</v>
      </c>
      <c r="K43" s="2">
        <f>MAX(County!L1:L2403)</f>
        <v>0.67045394353514487</v>
      </c>
      <c r="L43" s="2"/>
      <c r="M43" t="str">
        <f>VLOOKUP(O43,County!$AK$3:$AP$2403,6,FALSE)</f>
        <v>Graham</v>
      </c>
      <c r="N43" t="str">
        <f>VLOOKUP(O43,County!$AK$3:$AQ$2403,7,FALSE)</f>
        <v>NC</v>
      </c>
      <c r="O43" s="2">
        <f>MAX(County!AK1:AK2403)</f>
        <v>8.3834134615384609E-2</v>
      </c>
      <c r="P43" s="2"/>
      <c r="Q43" t="str">
        <f>VLOOKUP(S43,County!$AL$3:$AP$2403,5,FALSE)</f>
        <v>Brooks</v>
      </c>
      <c r="R43" t="str">
        <f>VLOOKUP(S43,County!$AL$3:$AQ$2403,6,FALSE)</f>
        <v>TX</v>
      </c>
      <c r="S43" s="2">
        <f>MAX(County!AL1:AL2403)</f>
        <v>6.9696969696969702E-2</v>
      </c>
      <c r="T43" s="2"/>
      <c r="U43" t="str">
        <f>VLOOKUP(W43,County!$AM$3:$AP$2403,4,FALSE)</f>
        <v>George</v>
      </c>
      <c r="V43" t="str">
        <f>VLOOKUP(W43,County!$AM$3:$AQ$2403,5,FALSE)</f>
        <v>MS</v>
      </c>
      <c r="W43" s="2">
        <f>MAX(County!AM1:AM2403)</f>
        <v>6.7539627842866989E-2</v>
      </c>
      <c r="X43" s="2"/>
      <c r="Y43" t="str">
        <f>VLOOKUP(AA43,County!$AN$3:$AQ$2403,3,FALSE)</f>
        <v>Putnam</v>
      </c>
      <c r="Z43" t="str">
        <f>VLOOKUP(AA43,County!$AN$3:$AQ$2403,4,FALSE)</f>
        <v>TN</v>
      </c>
      <c r="AA43" s="2">
        <f>MAX(County!AN1:AN2403)</f>
        <v>9.0481312180693732E-2</v>
      </c>
      <c r="AB43" s="2"/>
    </row>
    <row r="44" spans="1:31">
      <c r="A44" t="str">
        <f>VLOOKUP(C44,County!$J$3:$AP$2403,33,FALSE)</f>
        <v>Petersburg</v>
      </c>
      <c r="B44" t="str">
        <f>VLOOKUP(C44,County!$J$3:$AQ$2403,34,FALSE)</f>
        <v>VA</v>
      </c>
      <c r="C44" s="2">
        <f>LARGE(County!J1:J2403,2)</f>
        <v>0.87764584408879709</v>
      </c>
      <c r="E44" t="str">
        <f>VLOOKUP(G44,County!$K$3:$AP$2403,32,FALSE)</f>
        <v>Fayette</v>
      </c>
      <c r="F44" t="str">
        <f>VLOOKUP(G44,County!$K$3:$AQ$2403,33,FALSE)</f>
        <v>AL</v>
      </c>
      <c r="G44" s="2">
        <f>LARGE(County!K1:K2403,2)</f>
        <v>0.99098407826587376</v>
      </c>
      <c r="I44" t="str">
        <f>VLOOKUP(K44,County!$L$3:$AP$2403,31,FALSE)</f>
        <v>Wyandotte</v>
      </c>
      <c r="J44" t="str">
        <f>VLOOKUP(K44,County!$L$3:$AQ$2403,32,FALSE)</f>
        <v>KS</v>
      </c>
      <c r="K44" s="2">
        <f>LARGE(County!L1:L2403,2)</f>
        <v>0.63627979568671966</v>
      </c>
      <c r="M44" t="str">
        <f>VLOOKUP(O44,County!$AK$3:$AP$2403,6,FALSE)</f>
        <v>Swain</v>
      </c>
      <c r="N44" t="str">
        <f>VLOOKUP(O44,County!$AK$3:$AQ$2403,7,FALSE)</f>
        <v>NC</v>
      </c>
      <c r="O44" s="2">
        <f>LARGE(County!AK1:AK2403,2)</f>
        <v>8.1235697940503435E-2</v>
      </c>
      <c r="P44" s="2"/>
      <c r="Q44" t="str">
        <f>VLOOKUP(S44,County!$AL$3:$AP$2403,5,FALSE)</f>
        <v>Webb</v>
      </c>
      <c r="R44" t="str">
        <f>VLOOKUP(S44,County!$AL$3:$AQ$2403,6,FALSE)</f>
        <v>TX</v>
      </c>
      <c r="S44" s="2">
        <f>LARGE(County!AL1:AL2403,2)</f>
        <v>6.8639651551683903E-2</v>
      </c>
      <c r="U44" t="str">
        <f>VLOOKUP(W44,County!$AM$3:$AP$2403,4,FALSE)</f>
        <v>Pearl River</v>
      </c>
      <c r="V44" t="str">
        <f>VLOOKUP(W44,County!$AM$3:$AQ$2403,5,FALSE)</f>
        <v>MS</v>
      </c>
      <c r="W44" s="2">
        <f>LARGE(County!AM1:AM2403,2)</f>
        <v>6.6573686657368666E-2</v>
      </c>
      <c r="Y44" t="str">
        <f>VLOOKUP(AA44,County!$AN$3:$AQ$2403,3,FALSE)</f>
        <v>Gibson</v>
      </c>
      <c r="Z44" t="str">
        <f>VLOOKUP(AA44,County!$AN$3:$AQ$2403,4,FALSE)</f>
        <v>TN</v>
      </c>
      <c r="AA44" s="2">
        <f>LARGE(County!AN1:AN2403,2)</f>
        <v>6.7948144836835048E-2</v>
      </c>
    </row>
    <row r="45" spans="1:31">
      <c r="A45" t="str">
        <f>VLOOKUP(C45,County!$J$3:$AP$2403,33,FALSE)</f>
        <v>Orleans</v>
      </c>
      <c r="B45" t="str">
        <f>VLOOKUP(C45,County!$J$3:$AQ$2403,34,FALSE)</f>
        <v>LA</v>
      </c>
      <c r="C45" s="2">
        <f>LARGE(County!J3:J2404,3)</f>
        <v>0.84868631771020375</v>
      </c>
      <c r="D45"/>
      <c r="E45" t="str">
        <f>VLOOKUP(G45,County!$K$3:$AP$2403,32,FALSE)</f>
        <v>Cullman</v>
      </c>
      <c r="F45" t="str">
        <f>VLOOKUP(G45,County!$K$3:$AQ$2403,33,FALSE)</f>
        <v>AL</v>
      </c>
      <c r="G45" s="2">
        <f>LARGE(County!K3:K2404,3)</f>
        <v>0.99089190582574327</v>
      </c>
      <c r="I45" t="str">
        <f>VLOOKUP(K45,County!$L$3:$AP$2403,31,FALSE)</f>
        <v>Shawnee</v>
      </c>
      <c r="J45" t="str">
        <f>VLOOKUP(K45,County!$L$3:$AQ$2403,32,FALSE)</f>
        <v>KS</v>
      </c>
      <c r="K45" s="2">
        <f>LARGE(County!L3:L2404,3)</f>
        <v>0.53087739761534469</v>
      </c>
      <c r="M45" t="str">
        <f>VLOOKUP(O45,County!$AK$3:$AP$2403,6,FALSE)</f>
        <v>Woodson</v>
      </c>
      <c r="N45" t="str">
        <f>VLOOKUP(O45,County!$AK$3:$AQ$2403,7,FALSE)</f>
        <v>KS</v>
      </c>
      <c r="O45" s="2">
        <f>LARGE(County!AK3:AK2404,3)</f>
        <v>7.9737335834896811E-2</v>
      </c>
      <c r="P45" s="2"/>
      <c r="Q45" t="str">
        <f>VLOOKUP(S45,County!$AL$3:$AP$2403,5,FALSE)</f>
        <v>Gilmer</v>
      </c>
      <c r="R45" t="str">
        <f>VLOOKUP(S45,County!$AL$3:$AQ$2403,6,FALSE)</f>
        <v>WV</v>
      </c>
      <c r="S45" s="2">
        <f>LARGE(County!AL3:AL2404,3)</f>
        <v>4.7421458209839951E-2</v>
      </c>
      <c r="U45" t="str">
        <f>VLOOKUP(W45,County!$AM$3:$AP$2403,4,FALSE)</f>
        <v>Greene</v>
      </c>
      <c r="V45" t="str">
        <f>VLOOKUP(W45,County!$AM$3:$AQ$2403,5,FALSE)</f>
        <v>MS</v>
      </c>
      <c r="W45" s="2">
        <f>LARGE(County!AM3:AM2404,3)</f>
        <v>6.3157894736842107E-2</v>
      </c>
      <c r="Y45" t="str">
        <f>VLOOKUP(AA45,County!$AN$3:$AQ$2403,3,FALSE)</f>
        <v>Jackson</v>
      </c>
      <c r="Z45" t="str">
        <f>VLOOKUP(AA45,County!$AN$3:$AQ$2403,4,FALSE)</f>
        <v>TN</v>
      </c>
      <c r="AA45" s="2">
        <f>LARGE(County!AN3:AN2404,3)</f>
        <v>6.3348416289592757E-2</v>
      </c>
    </row>
    <row r="46" spans="1:31">
      <c r="A46" t="str">
        <f>VLOOKUP(C46,County!$J$3:$AP$2403,33,FALSE)</f>
        <v>Clayton</v>
      </c>
      <c r="B46" t="str">
        <f>VLOOKUP(C46,County!$J$3:$AQ$2403,34,FALSE)</f>
        <v>GA</v>
      </c>
      <c r="C46" s="2">
        <f>LARGE(County!J4:J2405,4)</f>
        <v>0.84006164307389231</v>
      </c>
      <c r="D46"/>
      <c r="E46" t="str">
        <f>VLOOKUP(G46,County!$K$3:$AP$2403,32,FALSE)</f>
        <v>Chilton</v>
      </c>
      <c r="F46" t="str">
        <f>VLOOKUP(G46,County!$K$3:$AQ$2403,33,FALSE)</f>
        <v>AL</v>
      </c>
      <c r="G46" s="2">
        <f>LARGE(County!K4:K2405,4)</f>
        <v>0.99086568403570685</v>
      </c>
      <c r="I46" t="str">
        <f>VLOOKUP(K46,County!$L$3:$AP$2403,31,FALSE)</f>
        <v>Johnson</v>
      </c>
      <c r="J46" t="str">
        <f>VLOOKUP(K46,County!$L$3:$AQ$2403,32,FALSE)</f>
        <v>KS</v>
      </c>
      <c r="K46" s="2">
        <f>LARGE(County!L4:L2405,4)</f>
        <v>0.48188937963534828</v>
      </c>
      <c r="M46" t="str">
        <f>VLOOKUP(O46,County!$AK$3:$AP$2403,6,FALSE)</f>
        <v>Elk</v>
      </c>
      <c r="N46" t="str">
        <f>VLOOKUP(O46,County!$AK$3:$AQ$2403,7,FALSE)</f>
        <v>KS</v>
      </c>
      <c r="O46" s="2">
        <f>LARGE(County!AK4:AK2405,4)</f>
        <v>7.9335793357933573E-2</v>
      </c>
      <c r="P46" s="2"/>
      <c r="Q46" t="str">
        <f>VLOOKUP(S46,County!$AL$3:$AP$2403,5,FALSE)</f>
        <v>Maverick</v>
      </c>
      <c r="R46" t="str">
        <f>VLOOKUP(S46,County!$AL$3:$AQ$2403,6,FALSE)</f>
        <v>TX</v>
      </c>
      <c r="S46" s="2">
        <f>LARGE(County!AL4:AL2405,4)</f>
        <v>4.2229078287697647E-2</v>
      </c>
      <c r="U46" t="str">
        <f>VLOOKUP(W46,County!$AM$3:$AP$2403,4,FALSE)</f>
        <v>Hancock</v>
      </c>
      <c r="V46" t="str">
        <f>VLOOKUP(W46,County!$AM$3:$AQ$2403,5,FALSE)</f>
        <v>MS</v>
      </c>
      <c r="W46" s="2">
        <f>LARGE(County!AM4:AM2405,4)</f>
        <v>5.165086629617522E-2</v>
      </c>
      <c r="Y46" t="str">
        <f>VLOOKUP(AA46,County!$AN$3:$AQ$2403,3,FALSE)</f>
        <v>Humphreys</v>
      </c>
      <c r="Z46" t="str">
        <f>VLOOKUP(AA46,County!$AN$3:$AQ$2403,4,FALSE)</f>
        <v>TN</v>
      </c>
      <c r="AA46" s="2">
        <f>LARGE(County!AN4:AN2405,4)</f>
        <v>6.2215841110313475E-2</v>
      </c>
    </row>
    <row r="47" spans="1:31">
      <c r="A47" t="str">
        <f>VLOOKUP(C47,County!$J$3:$AP$2403,33,FALSE)</f>
        <v>Overseas</v>
      </c>
      <c r="B47" t="str">
        <f>VLOOKUP(C47,County!$J$3:$AQ$2403,34,FALSE)</f>
        <v>HI</v>
      </c>
      <c r="C47" s="2">
        <f>LARGE(County!J5:J2405,5)</f>
        <v>0.81967213114754101</v>
      </c>
      <c r="D47"/>
      <c r="E47" t="str">
        <f>VLOOKUP(G47,County!$K$3:$AP$2403,32,FALSE)</f>
        <v>Winston</v>
      </c>
      <c r="F47" t="str">
        <f>VLOOKUP(G47,County!$K$3:$AQ$2403,33,FALSE)</f>
        <v>AL</v>
      </c>
      <c r="G47" s="2">
        <f>LARGE(County!K5:K2405,5)</f>
        <v>0.99075391180654337</v>
      </c>
      <c r="I47" t="str">
        <f>VLOOKUP(K47,County!$L$3:$AP$2403,31,FALSE)</f>
        <v>Lyon</v>
      </c>
      <c r="J47" t="str">
        <f>VLOOKUP(K47,County!$L$3:$AQ$2403,32,FALSE)</f>
        <v>KS</v>
      </c>
      <c r="K47" s="2">
        <f>LARGE(County!L5:L2405,5)</f>
        <v>0.47706627789615341</v>
      </c>
      <c r="M47" t="str">
        <f>VLOOKUP(O47,County!$AK$3:$AP$2403,6,FALSE)</f>
        <v>Alleghany</v>
      </c>
      <c r="N47" t="str">
        <f>VLOOKUP(O47,County!$AK$3:$AQ$2403,7,FALSE)</f>
        <v>NC</v>
      </c>
      <c r="O47" s="2">
        <f>LARGE(County!AK5:AK2405,5)</f>
        <v>7.8501550942495821E-2</v>
      </c>
      <c r="P47" s="2"/>
      <c r="Q47" t="str">
        <f>VLOOKUP(S47,County!$AL$3:$AP$2403,5,FALSE)</f>
        <v>Pecos</v>
      </c>
      <c r="R47" t="str">
        <f>VLOOKUP(S47,County!$AL$3:$AQ$2403,6,FALSE)</f>
        <v>TX</v>
      </c>
      <c r="S47" s="2">
        <f>LARGE(County!AL5:AL2405,5)</f>
        <v>4.0683760683760686E-2</v>
      </c>
      <c r="U47" t="str">
        <f>VLOOKUP(W47,County!$AM$3:$AP$2403,4,FALSE)</f>
        <v>Perry</v>
      </c>
      <c r="V47" t="str">
        <f>VLOOKUP(W47,County!$AM$3:$AQ$2403,5,FALSE)</f>
        <v>MS</v>
      </c>
      <c r="W47" s="2">
        <f>LARGE(County!AM5:AM2405,5)</f>
        <v>4.601899196493791E-2</v>
      </c>
      <c r="Y47" t="str">
        <f>VLOOKUP(AA47,County!$AN$3:$AQ$2403,3,FALSE)</f>
        <v>Obion</v>
      </c>
      <c r="Z47" t="str">
        <f>VLOOKUP(AA47,County!$AN$3:$AQ$2403,4,FALSE)</f>
        <v>TN</v>
      </c>
      <c r="AA47" s="2">
        <f>LARGE(County!AN5:AN2405,5)</f>
        <v>5.5079740106320142E-2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31">
      <c r="A49" s="85" t="s">
        <v>1151</v>
      </c>
    </row>
    <row r="50" spans="1:31" ht="12.75" customHeight="1">
      <c r="A50" t="str">
        <f>VLOOKUP(C50,County!$J$3:$AP$2403,33,FALSE)</f>
        <v>Autauga</v>
      </c>
      <c r="B50" t="str">
        <f>VLOOKUP(C50,County!$J$3:$AQ$2403,34,FALSE)</f>
        <v>AL</v>
      </c>
      <c r="C50" s="2">
        <f>MIN(County!J1:J2403)</f>
        <v>0</v>
      </c>
      <c r="D50"/>
      <c r="E50" t="str">
        <f>VLOOKUP(G50,County!$K$3:$AP$2403,32,FALSE)</f>
        <v>Federal</v>
      </c>
      <c r="F50" t="str">
        <f>VLOOKUP(G50,County!$K$3:$AQ$2403,33,FALSE)</f>
        <v>RI</v>
      </c>
      <c r="G50" s="2">
        <f>MIN(County!K1:K2403)</f>
        <v>4.5454545454545456E-2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>
      <c r="A51" t="str">
        <f>VLOOKUP(C51,County!$J$3:$AP$2403,33,FALSE)</f>
        <v>Autauga</v>
      </c>
      <c r="B51" t="str">
        <f>VLOOKUP(C51,County!$J$3:$AQ$2403,34,FALSE)</f>
        <v>AL</v>
      </c>
      <c r="C51" s="2">
        <f>SMALL(County!J1:J2403,2)</f>
        <v>0</v>
      </c>
      <c r="D51"/>
      <c r="E51" t="str">
        <f>VLOOKUP(G51,County!$K$3:$AP$2403,32,FALSE)</f>
        <v>Shannon</v>
      </c>
      <c r="F51" t="str">
        <f>VLOOKUP(G51,County!$K$3:$AQ$2403,33,FALSE)</f>
        <v>SD</v>
      </c>
      <c r="G51" s="2">
        <f>SMALL(County!K1:K2403,2)</f>
        <v>8.0858676207513414E-2</v>
      </c>
      <c r="I51" s="82"/>
      <c r="K51" s="2"/>
    </row>
    <row r="52" spans="1:31">
      <c r="A52" t="str">
        <f>VLOOKUP(C52,County!$J$3:$AP$2403,33,FALSE)</f>
        <v>Autauga</v>
      </c>
      <c r="B52" t="str">
        <f>VLOOKUP(C52,County!$J$3:$AQ$2403,34,FALSE)</f>
        <v>AL</v>
      </c>
      <c r="C52" s="2">
        <f>SMALL(County!J3:J2404,3)</f>
        <v>0</v>
      </c>
      <c r="D52"/>
      <c r="E52" t="str">
        <f>VLOOKUP(G52,County!$K$3:$AP$2403,32,FALSE)</f>
        <v>Petersburg</v>
      </c>
      <c r="F52" t="str">
        <f>VLOOKUP(G52,County!$K$3:$AQ$2403,33,FALSE)</f>
        <v>VA</v>
      </c>
      <c r="G52" s="2">
        <f>SMALL(County!K3:K2404,3)</f>
        <v>0.10880227155394941</v>
      </c>
      <c r="I52" s="81"/>
      <c r="K52" s="2"/>
    </row>
    <row r="53" spans="1:31">
      <c r="A53" t="str">
        <f>VLOOKUP(C53,County!$J$3:$AP$2403,33,FALSE)</f>
        <v>Autauga</v>
      </c>
      <c r="B53" t="str">
        <f>VLOOKUP(C53,County!$J$3:$AQ$2403,34,FALSE)</f>
        <v>AL</v>
      </c>
      <c r="C53" s="2">
        <f>SMALL(County!J4:J2405,4)</f>
        <v>0</v>
      </c>
      <c r="D53"/>
      <c r="E53" t="str">
        <f>VLOOKUP(G53,County!$K$3:$AP$2403,32,FALSE)</f>
        <v>Clayton</v>
      </c>
      <c r="F53" t="str">
        <f>VLOOKUP(G53,County!$K$3:$AQ$2403,33,FALSE)</f>
        <v>GA</v>
      </c>
      <c r="G53" s="2">
        <f>SMALL(County!K4:K2405,4)</f>
        <v>0.14857887294854075</v>
      </c>
      <c r="K53" s="2"/>
    </row>
    <row r="54" spans="1:31">
      <c r="A54" t="str">
        <f>VLOOKUP(C54,County!$J$3:$AP$2403,33,FALSE)</f>
        <v>Autauga</v>
      </c>
      <c r="B54" t="str">
        <f>VLOOKUP(C54,County!$J$3:$AQ$2403,34,FALSE)</f>
        <v>AL</v>
      </c>
      <c r="C54" s="2">
        <f>SMALL(County!J5:J2405,5)</f>
        <v>0</v>
      </c>
      <c r="D54"/>
      <c r="E54" t="str">
        <f>VLOOKUP(G54,County!$K$3:$AP$2403,32,FALSE)</f>
        <v>Orleans</v>
      </c>
      <c r="F54" t="str">
        <f>VLOOKUP(G54,County!$K$3:$AQ$2403,33,FALSE)</f>
        <v>LA</v>
      </c>
      <c r="G54" s="2">
        <f>SMALL(County!K5:K2405,5)</f>
        <v>0.15131368228979628</v>
      </c>
      <c r="K54" s="2"/>
    </row>
    <row r="55" spans="1:31">
      <c r="C55" s="2"/>
      <c r="D55"/>
      <c r="G55" s="2"/>
      <c r="K55" s="2"/>
    </row>
    <row r="56" spans="1:31">
      <c r="A56" s="54" t="s">
        <v>1850</v>
      </c>
      <c r="C56" s="2"/>
      <c r="D56" t="s">
        <v>1851</v>
      </c>
      <c r="G56" s="2"/>
      <c r="H56" t="s">
        <v>4</v>
      </c>
      <c r="K56" s="2"/>
      <c r="L56" s="2"/>
    </row>
    <row r="57" spans="1:31">
      <c r="A57" t="str">
        <f>VLOOKUP(C57,County!$J$3:$AP$2403,33,FALSE)</f>
        <v>Latah</v>
      </c>
      <c r="B57" t="str">
        <f>VLOOKUP(C57,County!$J$3:$AQ$2403,34,FALSE)</f>
        <v>ID</v>
      </c>
      <c r="C57" s="2">
        <f>DMAX(County!D1:J2403,"Democratic",D56:D57)</f>
        <v>0.49944153277773007</v>
      </c>
      <c r="D57">
        <v>2</v>
      </c>
      <c r="E57" t="str">
        <f>VLOOKUP(G57,County!$K$3:$AP$2403,32,FALSE)</f>
        <v>Harding</v>
      </c>
      <c r="F57" t="str">
        <f>VLOOKUP(G57,County!$K$3:$AQ$2403,33,FALSE)</f>
        <v>NM</v>
      </c>
      <c r="G57" s="2">
        <f>DMAX(County!E1:K2403,"Republican",H56:H57)</f>
        <v>0.49612403100775193</v>
      </c>
      <c r="H57">
        <v>2</v>
      </c>
      <c r="K57" s="2"/>
      <c r="L57" s="7"/>
    </row>
    <row r="58" spans="1:31">
      <c r="H58" s="2"/>
      <c r="L58" s="2"/>
      <c r="M58" s="7"/>
    </row>
    <row r="59" spans="1:31">
      <c r="A59" s="54" t="s">
        <v>1340</v>
      </c>
      <c r="D59" t="s">
        <v>1851</v>
      </c>
      <c r="G59" s="2"/>
      <c r="H59" t="s">
        <v>4</v>
      </c>
      <c r="I59" s="9"/>
      <c r="J59" s="9"/>
      <c r="K59" s="60"/>
      <c r="L59" s="61"/>
    </row>
    <row r="60" spans="1:31">
      <c r="A60" t="str">
        <f>VLOOKUP(C60,County!$J$3:$AP$2403,33,FALSE)</f>
        <v>Marshall</v>
      </c>
      <c r="B60" t="str">
        <f>VLOOKUP(C60,County!$J$3:$AQ$2403,34,FALSE)</f>
        <v>SD</v>
      </c>
      <c r="C60" s="2">
        <f>DMIN(County!D1:J2403,"Democratic",D59:D60)</f>
        <v>0.39509692132269097</v>
      </c>
      <c r="D60">
        <v>1</v>
      </c>
      <c r="E60" t="str">
        <f>VLOOKUP(G60,County!$K$3:$AP$2403,32,FALSE)</f>
        <v>Aurora</v>
      </c>
      <c r="F60" t="str">
        <f>VLOOKUP(G60,County!$K$3:$AQ$2403,33,FALSE)</f>
        <v>SD</v>
      </c>
      <c r="G60" s="2">
        <f>DMIN(County!E1:K2403,"Republican",H59:H60)</f>
        <v>0.41594454072790293</v>
      </c>
      <c r="H60">
        <v>1</v>
      </c>
      <c r="I60" s="9"/>
      <c r="J60" s="9"/>
      <c r="K60" s="60"/>
      <c r="L60" s="9"/>
    </row>
    <row r="61" spans="1:31">
      <c r="H61" s="2"/>
      <c r="J61" s="9"/>
      <c r="K61" s="9"/>
      <c r="L61" s="60"/>
      <c r="M61" s="9"/>
    </row>
    <row r="62" spans="1:31">
      <c r="A62" t="s">
        <v>152</v>
      </c>
      <c r="B62" s="18" t="str">
        <f>A28</f>
        <v>Democratic</v>
      </c>
      <c r="C62" s="83" t="str">
        <f>E28</f>
        <v>Republican</v>
      </c>
      <c r="D62" s="84" t="str">
        <f>I28</f>
        <v>Independent</v>
      </c>
      <c r="E62" s="7" t="str">
        <f>M28</f>
        <v>Libertarian</v>
      </c>
      <c r="F62" s="7" t="str">
        <f>Q28</f>
        <v>Green</v>
      </c>
      <c r="G62" s="7" t="str">
        <f>U28</f>
        <v>Reform</v>
      </c>
      <c r="H62" s="7" t="str">
        <f>Y28</f>
        <v>Constitution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>
      <c r="A63" t="s">
        <v>2502</v>
      </c>
      <c r="B63" s="7">
        <f>COUNTIF(State!$G$1:$G$36,1)</f>
        <v>12</v>
      </c>
      <c r="C63" s="7">
        <f>COUNTIF(State!$H$1:$H$36,1)</f>
        <v>22</v>
      </c>
      <c r="D63" s="7">
        <f>COUNTIF(State!$I$1:$I$36,1)</f>
        <v>0</v>
      </c>
      <c r="E63" s="7">
        <f>COUNTIF(State!$BB$1:$BB$36,1)</f>
        <v>0</v>
      </c>
      <c r="F63" s="7">
        <f>COUNTIF(State!$BC$1:$BC$36,1)</f>
        <v>0</v>
      </c>
      <c r="G63" s="7">
        <f>COUNTIF(State!$BD$1:$BD$36,1)</f>
        <v>0</v>
      </c>
      <c r="H63" s="7">
        <f>COUNTIF(State!$BE$1:$BE$36,1)</f>
        <v>0</v>
      </c>
      <c r="K63" s="7"/>
      <c r="M63" s="7"/>
      <c r="O63" s="7"/>
      <c r="P63" s="7"/>
      <c r="Q63" s="7"/>
      <c r="S63" s="7"/>
      <c r="T63" s="7"/>
      <c r="U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>
      <c r="A64" t="s">
        <v>541</v>
      </c>
      <c r="B64" s="7">
        <f>COUNTIF(State!$G$1:$G$36,2)</f>
        <v>20</v>
      </c>
      <c r="C64" s="7">
        <f>COUNTIF(State!$H$1:$H$36,2)</f>
        <v>12</v>
      </c>
      <c r="D64" s="7">
        <f>COUNTIF(State!$I$1:$I$36,2)</f>
        <v>1</v>
      </c>
      <c r="E64" s="7">
        <f>COUNTIF(State!$BB$1:$BB$36,2)</f>
        <v>0</v>
      </c>
      <c r="F64" s="7">
        <f>COUNTIF(State!$BC$1:$BC$36,2)</f>
        <v>0</v>
      </c>
      <c r="G64" s="7">
        <f>COUNTIF(State!$BD$1:$BD$36,2)</f>
        <v>0</v>
      </c>
      <c r="H64" s="7">
        <f>COUNTIF(State!$BE$1:$BE$36,2)</f>
        <v>0</v>
      </c>
      <c r="K64" s="7"/>
      <c r="M64" s="7"/>
      <c r="O64" s="7"/>
      <c r="P64" s="7"/>
      <c r="Q64" s="7"/>
      <c r="S64" s="7"/>
      <c r="T64" s="7"/>
      <c r="U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>
      <c r="A65" t="s">
        <v>542</v>
      </c>
      <c r="B65" s="7">
        <f>COUNTIF(State!$G$1:$G$36,3)</f>
        <v>0</v>
      </c>
      <c r="C65" s="7">
        <f>COUNTIF(State!$H$1:$H$36,3)</f>
        <v>0</v>
      </c>
      <c r="D65" s="7">
        <f>COUNTIF(State!$I$1:$I$36,3)</f>
        <v>7</v>
      </c>
      <c r="E65" s="7">
        <f>COUNTIF(State!$BB$1:$BB$36,3)</f>
        <v>16</v>
      </c>
      <c r="F65" s="7">
        <f>COUNTIF(State!$BC$1:$BC$36,3)</f>
        <v>1</v>
      </c>
      <c r="G65" s="7">
        <f>COUNTIF(State!$BD$1:$BD$36,3)</f>
        <v>1</v>
      </c>
      <c r="H65" s="7">
        <f>COUNTIF(State!$BE$1:$BE$36,3)</f>
        <v>1</v>
      </c>
      <c r="K65" s="7"/>
      <c r="M65" s="7"/>
      <c r="O65" s="7"/>
      <c r="P65" s="7"/>
      <c r="Q65" s="7"/>
      <c r="S65" s="7"/>
      <c r="T65" s="7"/>
      <c r="U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>
      <c r="B66" s="7"/>
      <c r="C66" s="7"/>
      <c r="D66" s="7"/>
      <c r="E66" s="7"/>
      <c r="F66" s="7"/>
      <c r="G66" s="7"/>
      <c r="H66" s="7"/>
      <c r="K66" s="7"/>
      <c r="M66" s="7"/>
      <c r="O66" s="7"/>
      <c r="P66" s="7"/>
      <c r="Q66" s="7"/>
      <c r="S66" s="7"/>
      <c r="T66" s="7"/>
      <c r="U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>
      <c r="A67" t="s">
        <v>198</v>
      </c>
      <c r="B67" s="2"/>
      <c r="C67" s="2"/>
    </row>
    <row r="68" spans="1:31" s="7" customFormat="1">
      <c r="A68" s="71" t="s">
        <v>2502</v>
      </c>
      <c r="B68" s="1">
        <f>COUNTIF(County!D$1:D$2403,1)-B63</f>
        <v>458</v>
      </c>
      <c r="C68" s="1">
        <f>COUNTIF(County!E$1:E$2403,1)-C63</f>
        <v>1873</v>
      </c>
      <c r="D68" s="1">
        <f>COUNTIF(County!F$1:F$2403,1)-D63</f>
        <v>3</v>
      </c>
      <c r="E68" s="1">
        <f>COUNTIF(County!AG$1:AG$2403,1)-E63</f>
        <v>0</v>
      </c>
      <c r="F68" s="1">
        <f>COUNTIF(County!AH$1:AH$2403,1)-F63</f>
        <v>0</v>
      </c>
      <c r="G68" s="1">
        <f>COUNTIF(County!AI$1:AI$2403,1)-G63</f>
        <v>0</v>
      </c>
      <c r="H68" s="1">
        <f>COUNTIF(County!AJ$1:AJ$2403,1)-H63</f>
        <v>0</v>
      </c>
    </row>
    <row r="69" spans="1:31" s="7" customFormat="1">
      <c r="A69" s="71" t="s">
        <v>541</v>
      </c>
      <c r="B69" s="1">
        <f>COUNTIF(County!D$1:D$2403,2)-B64</f>
        <v>1692</v>
      </c>
      <c r="C69" s="1">
        <f>COUNTIF(County!E$1:E$2403,2)-C64</f>
        <v>460</v>
      </c>
      <c r="D69" s="1">
        <f>COUNTIF(County!F$1:F$2403,2)-D64</f>
        <v>113</v>
      </c>
      <c r="E69" s="1">
        <f>COUNTIF(County!AG$1:AG$2403,2)-E64</f>
        <v>2</v>
      </c>
      <c r="F69" s="1">
        <f>COUNTIF(County!AH$1:AH$2403,2)-F64</f>
        <v>0</v>
      </c>
      <c r="G69" s="1">
        <f>COUNTIF(County!AI$1:AI$2403,2)-G64</f>
        <v>0</v>
      </c>
      <c r="H69" s="1">
        <f>COUNTIF(County!AJ$1:AJ$2403,2)-H64</f>
        <v>0</v>
      </c>
    </row>
    <row r="70" spans="1:31" s="7" customFormat="1">
      <c r="A70" s="71" t="s">
        <v>542</v>
      </c>
      <c r="B70" s="1">
        <f>COUNTIF(County!D$1:D$2403,3)-B65</f>
        <v>11</v>
      </c>
      <c r="C70" s="1">
        <f>COUNTIF(County!E$1:E$2403,3)-C65</f>
        <v>1</v>
      </c>
      <c r="D70" s="1">
        <f>COUNTIF(County!F$1:F$2403,3)-D65</f>
        <v>422</v>
      </c>
      <c r="E70" s="1">
        <f>COUNTIF(County!AG$1:AG$2403,3)-E65</f>
        <v>1304</v>
      </c>
      <c r="F70" s="1">
        <f>COUNTIF(County!AH$1:AH$2403,3)-F65</f>
        <v>92</v>
      </c>
      <c r="G70" s="1">
        <f>COUNTIF(County!AI$1:AI$2403,3)-G65</f>
        <v>82</v>
      </c>
      <c r="H70" s="1">
        <f>COUNTIF(County!AJ$1:AJ$2403,3)-H65</f>
        <v>104</v>
      </c>
    </row>
    <row r="71" spans="1:31" s="7" customFormat="1">
      <c r="A71" s="71" t="s">
        <v>1278</v>
      </c>
      <c r="B71" s="1">
        <f>COUNTIF(County!$D$1:$D$2403,4)-COUNTIF(State!$G$1:$G$36,4)</f>
        <v>1</v>
      </c>
      <c r="C71" s="1">
        <f>COUNTIF(County!$E$1:$E$2403,4)-COUNTIF(State!$H$1:$H$36,4)</f>
        <v>0</v>
      </c>
      <c r="D71" s="1">
        <f>COUNTIF(County!$F$1:$F$2403,4)-COUNTIF(State!$I$1:$I$36,4)</f>
        <v>120</v>
      </c>
      <c r="E71" s="1">
        <f>COUNTIF(County!$AG$1:$AG$2403,4)-COUNTIF(State!$BB$1:$BB$36,4)</f>
        <v>308</v>
      </c>
      <c r="F71" s="1">
        <f>COUNTIF(County!$AH$1:$AH$2403,4)-COUNTIF(State!$BC$1:$BC$36,4)</f>
        <v>329</v>
      </c>
      <c r="G71" s="1">
        <f>COUNTIF(County!$AI$1:$AI$2403,4)-COUNTIF(State!$BD$1:$BD$36,4)</f>
        <v>0</v>
      </c>
      <c r="H71" s="1">
        <f>COUNTIF(County!$AJ$1:$AJ$2403,4)-COUNTIF(State!$BE$1:$BE$36,4)</f>
        <v>90</v>
      </c>
    </row>
    <row r="73" spans="1:31">
      <c r="A73" s="71" t="s">
        <v>1199</v>
      </c>
    </row>
    <row r="74" spans="1:31">
      <c r="A74" t="s">
        <v>2158</v>
      </c>
      <c r="B74" s="1">
        <f>COUNTIF(State!$M1:$M36,"&lt;.0999")</f>
        <v>2</v>
      </c>
      <c r="C74" s="1">
        <f>COUNTIF(State!$O1:$O36,"&lt;.0999")</f>
        <v>0</v>
      </c>
      <c r="D74" s="1">
        <f>COUNTIF(State!$Q$1:$Q$36,"&lt;.0999")</f>
        <v>32</v>
      </c>
    </row>
    <row r="75" spans="1:31">
      <c r="A75" t="s">
        <v>1539</v>
      </c>
      <c r="B75" s="1">
        <f>COUNTIF(State!$M$1:$M$36,"&lt;.1999")-B74</f>
        <v>1</v>
      </c>
      <c r="C75" s="1">
        <f>COUNTIF(State!$O$1:$O$36,"&lt;.1999")-C74</f>
        <v>0</v>
      </c>
      <c r="D75" s="1">
        <f>COUNTIF(State!$Q$1:$Q$36,"&lt;.1999")-D74</f>
        <v>1</v>
      </c>
    </row>
    <row r="76" spans="1:31">
      <c r="A76" t="s">
        <v>39</v>
      </c>
      <c r="B76" s="1">
        <f>COUNTIF(State!$M$1:$M$36,"&lt;.2999")-SUM(B74:B75)</f>
        <v>2</v>
      </c>
      <c r="C76" s="1">
        <f>COUNTIF(State!$O$1:$O$36,"&lt;.2999")-SUM(C74:C75)</f>
        <v>2</v>
      </c>
      <c r="D76" s="1">
        <f>COUNTIF(State!$Q$1:$Q$36,"&lt;.2999")-SUM(D74:D75)</f>
        <v>0</v>
      </c>
    </row>
    <row r="77" spans="1:31">
      <c r="A77" t="s">
        <v>1383</v>
      </c>
      <c r="B77" s="1">
        <f>COUNTIF(State!$M$1:$M$36,"&lt;.3999")-SUM(B74:B76)</f>
        <v>9</v>
      </c>
      <c r="C77" s="1">
        <f>COUNTIF(State!$O$1:$O$36,"&lt;.3999")-SUM(C74:C76)</f>
        <v>2</v>
      </c>
      <c r="D77" s="1">
        <f>COUNTIF(State!$Q$1:$Q$36,"&lt;.3999")-SUM(D74:D76)</f>
        <v>0</v>
      </c>
    </row>
    <row r="78" spans="1:31">
      <c r="A78" t="s">
        <v>2512</v>
      </c>
      <c r="B78" s="1">
        <f>COUNTIF(State!$M$1:$M$36,"&lt;.4999")-SUM(B74:B77)</f>
        <v>9</v>
      </c>
      <c r="C78" s="1">
        <f>COUNTIF(State!$O$1:$O$36,"&lt;.4999")-SUM(C74:C77)</f>
        <v>11</v>
      </c>
      <c r="D78" s="1">
        <f>COUNTIF(State!$Q$1:$Q$36,"&lt;.4999")-SUM(D74:D77)</f>
        <v>1</v>
      </c>
    </row>
    <row r="79" spans="1:31">
      <c r="A79" t="s">
        <v>1879</v>
      </c>
      <c r="B79" s="1">
        <f>COUNTIF(State!$M$1:$M$36,"&lt;.5999")-SUM(B74:B78)</f>
        <v>8</v>
      </c>
      <c r="C79" s="1">
        <f>COUNTIF(State!$O$1:$O$36,"&lt;.5999")-SUM(C74:C78)</f>
        <v>10</v>
      </c>
      <c r="D79" s="1">
        <f>COUNTIF(State!$Q$1:$Q$36,"&lt;.5999")-SUM(D74:D78)</f>
        <v>0</v>
      </c>
    </row>
    <row r="80" spans="1:31">
      <c r="A80" t="s">
        <v>2266</v>
      </c>
      <c r="B80" s="1">
        <f>COUNTIF(State!$M$1:$M$36,"&lt;.6999")-SUM(B74:B79)</f>
        <v>2</v>
      </c>
      <c r="C80" s="1">
        <f>COUNTIF(State!$O$1:$O$36,"&lt;.6999")-SUM(C74:C79)</f>
        <v>7</v>
      </c>
      <c r="D80" s="1">
        <f>COUNTIF(State!$Q$1:$Q$36,"&lt;.6999")-SUM(D74:D79)</f>
        <v>0</v>
      </c>
    </row>
    <row r="81" spans="1:4">
      <c r="A81" t="s">
        <v>1678</v>
      </c>
      <c r="B81" s="1">
        <f>COUNTIF(State!$M$1:$M$36,"&lt;.7999")-SUM(B74:B80)</f>
        <v>1</v>
      </c>
      <c r="C81" s="1">
        <f>COUNTIF(State!$O$1:$O$36,"&lt;.7999")-SUM(C74:C80)</f>
        <v>1</v>
      </c>
      <c r="D81" s="1">
        <f>COUNTIF(State!$Q$1:$Q$36,"&lt;.7999")-SUM(D74:D80)</f>
        <v>0</v>
      </c>
    </row>
    <row r="82" spans="1:4">
      <c r="A82" t="s">
        <v>1679</v>
      </c>
      <c r="B82" s="1">
        <f>COUNTIF(State!$M$1:$M$36,"&lt;.8999")-SUM(B74:B81)</f>
        <v>0</v>
      </c>
      <c r="C82" s="1">
        <f>COUNTIF(State!$O$1:$O$36,"&lt;.8999")-SUM(C74:C81)</f>
        <v>0</v>
      </c>
      <c r="D82" s="1">
        <f>COUNTIF(State!$Q$1:$Q$36,"&lt;.8999")-SUM(D74:D81)</f>
        <v>0</v>
      </c>
    </row>
    <row r="83" spans="1:4">
      <c r="A83" t="s">
        <v>665</v>
      </c>
      <c r="B83" s="1">
        <f>COUNTIF(State!$M$1:$M$36,"&lt;1")-SUM(B74:B82)</f>
        <v>0</v>
      </c>
      <c r="C83" s="1">
        <f>COUNTIF(State!$O$1:$O$36,"&lt;1")-SUM(C74:C82)</f>
        <v>1</v>
      </c>
      <c r="D83" s="1">
        <f>COUNTIF(State!$Q$1:$Q$36,"&lt;1")-SUM(D74:D82)</f>
        <v>0</v>
      </c>
    </row>
    <row r="84" spans="1:4">
      <c r="D84"/>
    </row>
    <row r="85" spans="1:4">
      <c r="A85" t="s">
        <v>1104</v>
      </c>
      <c r="D85"/>
    </row>
    <row r="86" spans="1:4">
      <c r="A86" t="s">
        <v>2158</v>
      </c>
      <c r="B86" s="1">
        <f>COUNTIF(County!J1:J2404,"&lt;.0999")-B74</f>
        <v>237</v>
      </c>
      <c r="C86" s="1">
        <f>COUNTIF(County!K1:K2404,"&lt;.0999")-C74</f>
        <v>2</v>
      </c>
      <c r="D86" s="1">
        <f>COUNTIF(County!L1:L2404,"&lt;.0999")-D74</f>
        <v>2156</v>
      </c>
    </row>
    <row r="87" spans="1:4">
      <c r="A87" t="s">
        <v>1539</v>
      </c>
      <c r="B87" s="1">
        <f>COUNTIF(County!J1:J2404,"&lt;.1999")-SUM(B74:B75)-B86</f>
        <v>261</v>
      </c>
      <c r="C87" s="1">
        <f>COUNTIF(County!K1:K2404,"&lt;.1999")-SUM(C74:C75)-C86</f>
        <v>12</v>
      </c>
      <c r="D87" s="1">
        <f>COUNTIF(County!L1:L2404,"&lt;.1999")-SUM(D74:D75)-D86</f>
        <v>81</v>
      </c>
    </row>
    <row r="88" spans="1:4">
      <c r="A88" t="s">
        <v>39</v>
      </c>
      <c r="B88" s="1">
        <f>COUNTIF(County!J1:J2404,"&lt;.2999")-SUM(B74:B76)-SUM(B86:B87)</f>
        <v>471</v>
      </c>
      <c r="C88" s="1">
        <f>COUNTIF(County!K1:K2404,"&lt;.2999")-SUM(C74:C76)-SUM(C86:C87)</f>
        <v>58</v>
      </c>
      <c r="D88" s="1">
        <f>COUNTIF(County!L1:L2404,"&lt;.2999")-SUM(D74:D76)-SUM(D86:D87)</f>
        <v>54</v>
      </c>
    </row>
    <row r="89" spans="1:4">
      <c r="A89" t="s">
        <v>1383</v>
      </c>
      <c r="B89" s="1">
        <f>COUNTIF(County!J1:J2404,"&lt;.3999")-SUM(B74:B77)-SUM(B86:B88)</f>
        <v>554</v>
      </c>
      <c r="C89" s="1">
        <f>COUNTIF(County!K1:K2404,"&lt;.3999")-SUM(C74:C77)-SUM(C86:C88)</f>
        <v>127</v>
      </c>
      <c r="D89" s="1">
        <f>COUNTIF(County!L1:L2404,"&lt;.3999")-SUM(D74:D77)-SUM(D86:D88)</f>
        <v>29</v>
      </c>
    </row>
    <row r="90" spans="1:4">
      <c r="A90" t="s">
        <v>2512</v>
      </c>
      <c r="B90" s="1">
        <f>COUNTIF(County!J1:J2404,"&lt;.4999")-SUM(B74:B78)-SUM(B86:B89)</f>
        <v>427</v>
      </c>
      <c r="C90" s="1">
        <f>COUNTIF(County!K1:K2404,"&lt;.4999")-SUM(C74:C78)-SUM(C86:C89)</f>
        <v>363</v>
      </c>
      <c r="D90" s="1">
        <f>COUNTIF(County!L1:L2404,"&lt;.4999")-SUM(D74:D78)-SUM(D86:D89)</f>
        <v>11</v>
      </c>
    </row>
    <row r="91" spans="1:4">
      <c r="A91" t="s">
        <v>1879</v>
      </c>
      <c r="B91" s="1">
        <f>COUNTIF(County!J1:J2404,"&lt;.5999")-SUM(B74:B79)-SUM(B86:B90)</f>
        <v>241</v>
      </c>
      <c r="C91" s="1">
        <f>COUNTIF(County!K1:K2404,"&lt;.5999")-SUM(C74:C79)-SUM(C86:C90)</f>
        <v>508</v>
      </c>
      <c r="D91" s="1">
        <f>COUNTIF(County!L1:L2404,"&lt;.5999")-SUM(D74:D79)-SUM(D86:D90)</f>
        <v>1</v>
      </c>
    </row>
    <row r="92" spans="1:4">
      <c r="A92" t="s">
        <v>2266</v>
      </c>
      <c r="B92" s="1">
        <f>COUNTIF(County!J1:J2404,"&lt;.6999")-SUM(B74:B80)-SUM(B86:B91)</f>
        <v>94</v>
      </c>
      <c r="C92" s="1">
        <f>COUNTIF(County!K1:K2404,"&lt;.6999")-SUM(C74:C80)-SUM(C86:C91)</f>
        <v>580</v>
      </c>
      <c r="D92" s="1">
        <f>COUNTIF(County!L1:L2404,"&lt;.6999")-SUM(D74:D80)-SUM(D86:D91)</f>
        <v>2</v>
      </c>
    </row>
    <row r="93" spans="1:4">
      <c r="A93" t="s">
        <v>1678</v>
      </c>
      <c r="B93" s="1">
        <f>COUNTIF(County!J1:J2404,"&lt;.7999")-SUM(B74:B81)-SUM(B86:B92)</f>
        <v>42</v>
      </c>
      <c r="C93" s="1">
        <f>COUNTIF(County!K1:K2404,"&lt;.7999")-SUM(C74:C81)-SUM(C86:C92)</f>
        <v>415</v>
      </c>
      <c r="D93" s="1">
        <f>COUNTIF(County!L1:L2404,"&lt;.7999")-SUM(D74:D81)-SUM(D86:D92)</f>
        <v>0</v>
      </c>
    </row>
    <row r="94" spans="1:4">
      <c r="A94" t="s">
        <v>1679</v>
      </c>
      <c r="B94" s="1">
        <f>COUNTIF(County!J1:J2404,"&lt;.8999")-SUM(B74:B82)-SUM(B86:B93)</f>
        <v>6</v>
      </c>
      <c r="C94" s="1">
        <f>COUNTIF(County!K1:K2404,"&lt;.8999")-SUM(C74:C82)-SUM(C86:C93)</f>
        <v>185</v>
      </c>
      <c r="D94" s="1">
        <f>COUNTIF(County!L1:L2404,"&lt;.8999")-SUM(D74:D82)-SUM(D86:D93)</f>
        <v>0</v>
      </c>
    </row>
    <row r="95" spans="1:4">
      <c r="A95" t="s">
        <v>665</v>
      </c>
      <c r="B95" s="1">
        <f>COUNTIF(County!J1:J2404,"&lt;.9999")-SUM(B74:B83)-SUM(B86:B94)</f>
        <v>1</v>
      </c>
      <c r="C95" s="1">
        <f>COUNTIF(County!K1:K2404,"&lt;.9999")-SUM(C74:C83)-SUM(C86:C94)</f>
        <v>84</v>
      </c>
      <c r="D95" s="1">
        <f>COUNTIF(County!L1:L2404,"&lt;.9999")-SUM(D74:D83)-SUM(D86:D94)</f>
        <v>0</v>
      </c>
    </row>
    <row r="96" spans="1:4">
      <c r="B96" s="1"/>
      <c r="C96" s="1"/>
      <c r="D96" s="1"/>
    </row>
    <row r="97" spans="2:4">
      <c r="B97" s="1"/>
      <c r="D97"/>
    </row>
    <row r="99" spans="2:4">
      <c r="B99" s="2"/>
    </row>
  </sheetData>
  <mergeCells count="11">
    <mergeCell ref="A28:C28"/>
    <mergeCell ref="E28:G28"/>
    <mergeCell ref="I28:K28"/>
    <mergeCell ref="Q28:S28"/>
    <mergeCell ref="X2:Z2"/>
    <mergeCell ref="AB2:AD2"/>
    <mergeCell ref="M28:O28"/>
    <mergeCell ref="Y28:AA28"/>
    <mergeCell ref="U28:W28"/>
    <mergeCell ref="X15:Z15"/>
    <mergeCell ref="AB15:AD15"/>
  </mergeCells>
  <phoneticPr fontId="8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I223"/>
  <sheetViews>
    <sheetView workbookViewId="0">
      <selection activeCell="E196" sqref="E196"/>
    </sheetView>
  </sheetViews>
  <sheetFormatPr baseColWidth="10" defaultColWidth="11.42578125" defaultRowHeight="13" x14ac:dyDescent="0"/>
  <cols>
    <col min="1" max="1" width="3.140625" customWidth="1"/>
    <col min="2" max="2" width="18.5703125" bestFit="1" customWidth="1"/>
    <col min="3" max="3" width="23" bestFit="1" customWidth="1"/>
    <col min="4" max="4" width="11.7109375" bestFit="1" customWidth="1"/>
    <col min="5" max="5" width="10.42578125" bestFit="1" customWidth="1"/>
    <col min="6" max="6" width="10" customWidth="1"/>
    <col min="7" max="7" width="3" bestFit="1" customWidth="1"/>
    <col min="8" max="8" width="2" bestFit="1" customWidth="1"/>
  </cols>
  <sheetData>
    <row r="1" spans="1:7">
      <c r="A1" s="86" t="s">
        <v>1097</v>
      </c>
      <c r="B1" s="86" t="s">
        <v>1722</v>
      </c>
      <c r="C1" s="86" t="s">
        <v>1776</v>
      </c>
      <c r="D1" s="86" t="s">
        <v>1721</v>
      </c>
      <c r="E1" s="86" t="s">
        <v>999</v>
      </c>
    </row>
    <row r="2" spans="1:7">
      <c r="A2">
        <v>1</v>
      </c>
      <c r="C2" s="14" t="s">
        <v>2331</v>
      </c>
      <c r="D2">
        <f>A2</f>
        <v>1</v>
      </c>
      <c r="E2" t="s">
        <v>2331</v>
      </c>
      <c r="F2" t="s">
        <v>2375</v>
      </c>
      <c r="G2">
        <f t="shared" ref="G2:G19" si="0">COUNTIF($A$25:$A$200,D2)</f>
        <v>33</v>
      </c>
    </row>
    <row r="3" spans="1:7">
      <c r="A3">
        <v>2</v>
      </c>
      <c r="C3" s="13" t="s">
        <v>2257</v>
      </c>
      <c r="D3">
        <f t="shared" ref="D3:D19" si="1">A3</f>
        <v>2</v>
      </c>
      <c r="E3" t="s">
        <v>2257</v>
      </c>
      <c r="F3" t="s">
        <v>2376</v>
      </c>
      <c r="G3">
        <f t="shared" si="0"/>
        <v>34</v>
      </c>
    </row>
    <row r="4" spans="1:7">
      <c r="A4">
        <v>3</v>
      </c>
      <c r="C4" s="70" t="s">
        <v>787</v>
      </c>
      <c r="D4">
        <f t="shared" si="1"/>
        <v>3</v>
      </c>
      <c r="E4" t="s">
        <v>787</v>
      </c>
      <c r="F4" t="s">
        <v>2377</v>
      </c>
      <c r="G4">
        <f t="shared" si="0"/>
        <v>10</v>
      </c>
    </row>
    <row r="5" spans="1:7">
      <c r="A5">
        <v>4</v>
      </c>
      <c r="C5" t="s">
        <v>2243</v>
      </c>
      <c r="D5">
        <f t="shared" si="1"/>
        <v>4</v>
      </c>
      <c r="E5" t="s">
        <v>2243</v>
      </c>
      <c r="F5" t="s">
        <v>2378</v>
      </c>
      <c r="G5">
        <f t="shared" si="0"/>
        <v>20</v>
      </c>
    </row>
    <row r="6" spans="1:7">
      <c r="A6">
        <v>5</v>
      </c>
      <c r="C6" t="s">
        <v>1203</v>
      </c>
      <c r="D6">
        <f t="shared" si="1"/>
        <v>5</v>
      </c>
      <c r="E6" t="s">
        <v>1203</v>
      </c>
      <c r="F6" t="s">
        <v>2380</v>
      </c>
      <c r="G6">
        <f t="shared" si="0"/>
        <v>7</v>
      </c>
    </row>
    <row r="7" spans="1:7">
      <c r="A7">
        <v>6</v>
      </c>
      <c r="B7" s="1"/>
      <c r="C7" t="s">
        <v>35</v>
      </c>
      <c r="D7">
        <f t="shared" si="1"/>
        <v>6</v>
      </c>
      <c r="E7" t="s">
        <v>35</v>
      </c>
      <c r="F7" t="s">
        <v>2379</v>
      </c>
      <c r="G7">
        <f t="shared" si="0"/>
        <v>4</v>
      </c>
    </row>
    <row r="8" spans="1:7">
      <c r="A8">
        <v>7</v>
      </c>
      <c r="B8" s="1"/>
      <c r="C8" s="91" t="s">
        <v>1600</v>
      </c>
      <c r="D8">
        <f t="shared" si="1"/>
        <v>7</v>
      </c>
      <c r="E8" s="91" t="s">
        <v>1600</v>
      </c>
      <c r="G8">
        <f t="shared" si="0"/>
        <v>1</v>
      </c>
    </row>
    <row r="9" spans="1:7">
      <c r="A9">
        <v>8</v>
      </c>
      <c r="B9" s="1"/>
      <c r="C9" s="91" t="s">
        <v>1432</v>
      </c>
      <c r="D9">
        <f t="shared" si="1"/>
        <v>8</v>
      </c>
      <c r="E9" s="91" t="s">
        <v>1432</v>
      </c>
      <c r="G9">
        <f t="shared" si="0"/>
        <v>0</v>
      </c>
    </row>
    <row r="10" spans="1:7">
      <c r="A10">
        <v>9</v>
      </c>
      <c r="B10" s="1"/>
      <c r="C10" s="91" t="s">
        <v>1925</v>
      </c>
      <c r="D10">
        <f t="shared" si="1"/>
        <v>9</v>
      </c>
      <c r="E10" s="91" t="s">
        <v>1926</v>
      </c>
      <c r="G10">
        <f t="shared" si="0"/>
        <v>0</v>
      </c>
    </row>
    <row r="11" spans="1:7">
      <c r="A11">
        <v>10</v>
      </c>
      <c r="B11" s="1"/>
      <c r="C11" s="91" t="s">
        <v>1184</v>
      </c>
      <c r="D11">
        <f t="shared" si="1"/>
        <v>10</v>
      </c>
      <c r="E11" s="91" t="s">
        <v>1184</v>
      </c>
      <c r="G11">
        <f t="shared" si="0"/>
        <v>0</v>
      </c>
    </row>
    <row r="12" spans="1:7">
      <c r="A12">
        <v>11</v>
      </c>
      <c r="B12" s="1"/>
      <c r="C12" t="s">
        <v>439</v>
      </c>
      <c r="D12">
        <f t="shared" si="1"/>
        <v>11</v>
      </c>
      <c r="E12" t="s">
        <v>439</v>
      </c>
      <c r="G12">
        <f t="shared" si="0"/>
        <v>19</v>
      </c>
    </row>
    <row r="13" spans="1:7">
      <c r="A13">
        <v>12</v>
      </c>
      <c r="B13" s="1"/>
      <c r="C13" s="1" t="s">
        <v>2185</v>
      </c>
      <c r="D13">
        <f t="shared" si="1"/>
        <v>12</v>
      </c>
      <c r="E13" s="1" t="s">
        <v>2185</v>
      </c>
      <c r="G13">
        <f t="shared" si="0"/>
        <v>18</v>
      </c>
    </row>
    <row r="14" spans="1:7">
      <c r="A14">
        <v>13</v>
      </c>
      <c r="B14" s="1"/>
      <c r="C14" s="1" t="s">
        <v>2186</v>
      </c>
      <c r="D14">
        <f t="shared" si="1"/>
        <v>13</v>
      </c>
      <c r="E14" s="1" t="s">
        <v>2186</v>
      </c>
      <c r="G14">
        <f t="shared" si="0"/>
        <v>12</v>
      </c>
    </row>
    <row r="15" spans="1:7">
      <c r="A15">
        <v>14</v>
      </c>
      <c r="B15" s="1"/>
      <c r="C15" s="1" t="s">
        <v>2187</v>
      </c>
      <c r="D15">
        <f t="shared" si="1"/>
        <v>14</v>
      </c>
      <c r="E15" s="1" t="s">
        <v>2187</v>
      </c>
      <c r="G15">
        <f t="shared" si="0"/>
        <v>9</v>
      </c>
    </row>
    <row r="16" spans="1:7">
      <c r="A16">
        <v>15</v>
      </c>
      <c r="B16" s="1"/>
      <c r="C16" s="1" t="s">
        <v>2466</v>
      </c>
      <c r="D16">
        <f t="shared" si="1"/>
        <v>15</v>
      </c>
      <c r="E16" s="1" t="s">
        <v>2466</v>
      </c>
      <c r="G16">
        <f t="shared" si="0"/>
        <v>6</v>
      </c>
    </row>
    <row r="17" spans="1:8">
      <c r="A17">
        <v>16</v>
      </c>
      <c r="B17" s="1"/>
      <c r="C17" s="1" t="s">
        <v>2412</v>
      </c>
      <c r="D17">
        <f t="shared" si="1"/>
        <v>16</v>
      </c>
      <c r="E17" s="1" t="s">
        <v>2412</v>
      </c>
      <c r="G17">
        <f t="shared" si="0"/>
        <v>1</v>
      </c>
    </row>
    <row r="18" spans="1:8">
      <c r="A18">
        <v>17</v>
      </c>
      <c r="B18" s="1"/>
      <c r="C18" s="1" t="s">
        <v>2755</v>
      </c>
      <c r="D18">
        <f t="shared" si="1"/>
        <v>17</v>
      </c>
      <c r="E18" s="1" t="s">
        <v>2755</v>
      </c>
      <c r="G18">
        <f t="shared" si="0"/>
        <v>1</v>
      </c>
    </row>
    <row r="19" spans="1:8">
      <c r="A19">
        <v>18</v>
      </c>
      <c r="B19" s="1"/>
      <c r="C19" s="1" t="s">
        <v>3014</v>
      </c>
      <c r="D19">
        <f t="shared" si="1"/>
        <v>18</v>
      </c>
      <c r="E19" s="1" t="s">
        <v>3014</v>
      </c>
      <c r="G19">
        <f t="shared" si="0"/>
        <v>1</v>
      </c>
    </row>
    <row r="23" spans="1:8">
      <c r="A23" t="s">
        <v>1721</v>
      </c>
      <c r="B23" t="s">
        <v>1086</v>
      </c>
      <c r="C23" t="s">
        <v>1087</v>
      </c>
      <c r="D23" t="s">
        <v>2180</v>
      </c>
      <c r="E23" t="s">
        <v>999</v>
      </c>
      <c r="F23" t="str">
        <f>IF(E23="Democratic","dem",IF(E23="Republican","rep",IF(E23="Independent","ind","")))</f>
        <v/>
      </c>
    </row>
    <row r="24" spans="1:8">
      <c r="A24">
        <v>1</v>
      </c>
      <c r="B24" t="s">
        <v>2828</v>
      </c>
      <c r="C24" t="s">
        <v>2331</v>
      </c>
      <c r="D24" t="s">
        <v>1156</v>
      </c>
      <c r="E24" t="s">
        <v>2829</v>
      </c>
      <c r="F24" t="str">
        <f>IF(C24="Democratic","dem",IF(C24="Republican","rep",IF(C24="Independent","ind",IF(C24="Libertarian","lib",IF(C24="Constitution","cst",IF(C24="Green","grn",""))))))</f>
        <v>dem</v>
      </c>
      <c r="G24">
        <v>0</v>
      </c>
      <c r="H24">
        <v>2</v>
      </c>
    </row>
    <row r="25" spans="1:8">
      <c r="A25">
        <v>2</v>
      </c>
      <c r="B25" t="s">
        <v>437</v>
      </c>
      <c r="C25" t="s">
        <v>2257</v>
      </c>
      <c r="D25" t="s">
        <v>1156</v>
      </c>
      <c r="E25" t="s">
        <v>1938</v>
      </c>
      <c r="F25" t="str">
        <f>IF(C25="Democratic","dem",IF(C25="Republican","rep",IF(C25="Independent","ind",IF(C25="Libertarian","lib",IF(C25="Constitution","cst",IF(C25="Green","grn",""))))))</f>
        <v>rep</v>
      </c>
      <c r="G25">
        <v>1</v>
      </c>
      <c r="H25">
        <v>2</v>
      </c>
    </row>
    <row r="26" spans="1:8">
      <c r="A26">
        <v>11</v>
      </c>
      <c r="B26" t="s">
        <v>439</v>
      </c>
      <c r="C26" t="s">
        <v>1227</v>
      </c>
      <c r="D26" t="s">
        <v>1156</v>
      </c>
      <c r="E26" t="s">
        <v>439</v>
      </c>
      <c r="F26" t="str">
        <f>IF(C26="Democratic","dem",IF(C26="Republican","rep",IF(C26="Independent","ind",IF(C26="Libertarian","lib",IF(C26="Constitution","cst",IF(C26="Green","grn",""))))))</f>
        <v/>
      </c>
      <c r="G26">
        <v>0</v>
      </c>
      <c r="H26">
        <v>2</v>
      </c>
    </row>
    <row r="27" spans="1:8">
      <c r="A27">
        <v>12</v>
      </c>
      <c r="B27" t="s">
        <v>2818</v>
      </c>
      <c r="C27" t="s">
        <v>923</v>
      </c>
      <c r="D27" t="s">
        <v>1156</v>
      </c>
      <c r="E27" t="s">
        <v>2819</v>
      </c>
      <c r="G27">
        <v>0</v>
      </c>
      <c r="H27">
        <v>2</v>
      </c>
    </row>
    <row r="28" spans="1:8">
      <c r="A28">
        <v>1</v>
      </c>
      <c r="B28" t="s">
        <v>1395</v>
      </c>
      <c r="C28" t="s">
        <v>2331</v>
      </c>
      <c r="D28" t="s">
        <v>1287</v>
      </c>
      <c r="E28" t="s">
        <v>180</v>
      </c>
      <c r="F28" t="str">
        <f>IF(C28="Democratic","dem",IF(C28="Republican","rep",IF(C28="Independent","ind",IF(C28="Libertarian","lib",IF(C28="Constitution","cst",IF(C28="Green","grn",""))))))</f>
        <v>dem</v>
      </c>
      <c r="G28">
        <v>1</v>
      </c>
      <c r="H28">
        <v>2</v>
      </c>
    </row>
    <row r="29" spans="1:8">
      <c r="A29">
        <v>2</v>
      </c>
      <c r="B29" t="s">
        <v>2625</v>
      </c>
      <c r="C29" t="s">
        <v>2257</v>
      </c>
      <c r="D29" t="s">
        <v>1287</v>
      </c>
      <c r="E29" t="s">
        <v>267</v>
      </c>
      <c r="F29" t="str">
        <f t="shared" ref="F29:F80" si="2">IF(C29="Democratic","dem",IF(C29="Republican","rep",IF(C29="Independent","ind",IF(C29="Libertarian","lib",IF(C29="Constitution","cst",IF(C29="Green","grn",""))))))</f>
        <v>rep</v>
      </c>
      <c r="G29">
        <v>0</v>
      </c>
      <c r="H29">
        <v>2</v>
      </c>
    </row>
    <row r="30" spans="1:8">
      <c r="A30">
        <v>3</v>
      </c>
      <c r="B30" t="s">
        <v>2628</v>
      </c>
      <c r="C30" t="s">
        <v>647</v>
      </c>
      <c r="D30" t="s">
        <v>1287</v>
      </c>
      <c r="E30" t="s">
        <v>2629</v>
      </c>
      <c r="F30" t="str">
        <f>IF(C30="Democratic","dem",IF(C30="Republican","rep",IF(C30="Independent","ind",IF(C30="Libertarian","lib",IF(C30="Constitution","cst",IF(C30="Green","grn",""))))))</f>
        <v/>
      </c>
      <c r="G30">
        <v>0</v>
      </c>
      <c r="H30">
        <v>2</v>
      </c>
    </row>
    <row r="31" spans="1:8">
      <c r="A31">
        <v>4</v>
      </c>
      <c r="B31" t="s">
        <v>2626</v>
      </c>
      <c r="C31" t="s">
        <v>2243</v>
      </c>
      <c r="D31" t="s">
        <v>1287</v>
      </c>
      <c r="E31" t="s">
        <v>2627</v>
      </c>
      <c r="F31" t="str">
        <f t="shared" si="2"/>
        <v>lib</v>
      </c>
      <c r="G31">
        <v>0</v>
      </c>
      <c r="H31">
        <v>2</v>
      </c>
    </row>
    <row r="32" spans="1:8">
      <c r="A32">
        <v>11</v>
      </c>
      <c r="B32" t="s">
        <v>439</v>
      </c>
      <c r="C32" t="s">
        <v>1227</v>
      </c>
      <c r="D32" t="s">
        <v>1287</v>
      </c>
      <c r="E32" t="s">
        <v>439</v>
      </c>
      <c r="F32" t="str">
        <f t="shared" si="2"/>
        <v/>
      </c>
      <c r="G32">
        <v>0</v>
      </c>
      <c r="H32">
        <v>2</v>
      </c>
    </row>
    <row r="33" spans="1:8">
      <c r="A33">
        <v>1</v>
      </c>
      <c r="B33" s="9" t="s">
        <v>827</v>
      </c>
      <c r="C33" t="s">
        <v>2331</v>
      </c>
      <c r="D33" s="1" t="s">
        <v>2324</v>
      </c>
      <c r="E33" s="9" t="s">
        <v>1939</v>
      </c>
      <c r="F33" t="str">
        <f t="shared" si="2"/>
        <v>dem</v>
      </c>
      <c r="G33">
        <v>1</v>
      </c>
      <c r="H33">
        <v>2</v>
      </c>
    </row>
    <row r="34" spans="1:8">
      <c r="A34">
        <v>2</v>
      </c>
      <c r="B34" s="126" t="s">
        <v>2598</v>
      </c>
      <c r="C34" t="s">
        <v>2257</v>
      </c>
      <c r="D34" s="1" t="s">
        <v>2324</v>
      </c>
      <c r="E34" s="126" t="s">
        <v>1326</v>
      </c>
      <c r="F34" t="str">
        <f t="shared" si="2"/>
        <v>rep</v>
      </c>
      <c r="G34">
        <v>0</v>
      </c>
      <c r="H34">
        <v>2</v>
      </c>
    </row>
    <row r="35" spans="1:8">
      <c r="A35">
        <v>4</v>
      </c>
      <c r="B35" s="126" t="s">
        <v>2631</v>
      </c>
      <c r="C35" t="s">
        <v>2243</v>
      </c>
      <c r="D35" s="1" t="s">
        <v>2324</v>
      </c>
      <c r="E35" s="126" t="s">
        <v>2633</v>
      </c>
      <c r="F35" t="str">
        <f t="shared" si="2"/>
        <v>lib</v>
      </c>
      <c r="G35">
        <v>0</v>
      </c>
      <c r="H35">
        <v>2</v>
      </c>
    </row>
    <row r="36" spans="1:8">
      <c r="A36">
        <v>5</v>
      </c>
      <c r="B36" s="126" t="s">
        <v>2632</v>
      </c>
      <c r="C36" t="s">
        <v>1203</v>
      </c>
      <c r="D36" s="1" t="s">
        <v>2324</v>
      </c>
      <c r="E36" s="126" t="s">
        <v>2634</v>
      </c>
      <c r="F36" t="str">
        <f t="shared" si="2"/>
        <v>grn</v>
      </c>
      <c r="G36">
        <v>0</v>
      </c>
      <c r="H36">
        <v>2</v>
      </c>
    </row>
    <row r="37" spans="1:8">
      <c r="A37">
        <v>11</v>
      </c>
      <c r="B37" t="s">
        <v>439</v>
      </c>
      <c r="C37" t="s">
        <v>923</v>
      </c>
      <c r="D37" s="1" t="s">
        <v>2324</v>
      </c>
      <c r="E37" t="s">
        <v>439</v>
      </c>
      <c r="F37" t="str">
        <f t="shared" ref="F37" si="3">IF(C37="Democratic","dem",IF(C37="Republican","rep",IF(C37="Independent","ind",IF(C37="Libertarian","lib",IF(C37="Constitution","cst",IF(C37="Green","grn",""))))))</f>
        <v/>
      </c>
      <c r="G37">
        <v>0</v>
      </c>
      <c r="H37">
        <v>2</v>
      </c>
    </row>
    <row r="38" spans="1:8">
      <c r="A38">
        <v>12</v>
      </c>
      <c r="B38" s="126" t="s">
        <v>2630</v>
      </c>
      <c r="C38" t="s">
        <v>923</v>
      </c>
      <c r="D38" s="1" t="s">
        <v>2324</v>
      </c>
      <c r="E38" s="126" t="s">
        <v>2635</v>
      </c>
      <c r="G38">
        <v>0</v>
      </c>
      <c r="H38">
        <v>2</v>
      </c>
    </row>
    <row r="39" spans="1:8">
      <c r="A39">
        <v>1</v>
      </c>
      <c r="B39" s="9" t="s">
        <v>677</v>
      </c>
      <c r="C39" t="s">
        <v>2331</v>
      </c>
      <c r="D39" s="1" t="s">
        <v>2118</v>
      </c>
      <c r="E39" s="9" t="s">
        <v>440</v>
      </c>
      <c r="F39" t="str">
        <f t="shared" si="2"/>
        <v>dem</v>
      </c>
      <c r="G39">
        <v>1</v>
      </c>
      <c r="H39">
        <v>2</v>
      </c>
    </row>
    <row r="40" spans="1:8">
      <c r="A40">
        <v>2</v>
      </c>
      <c r="B40" t="s">
        <v>2636</v>
      </c>
      <c r="C40" t="s">
        <v>2257</v>
      </c>
      <c r="D40" s="1" t="s">
        <v>2118</v>
      </c>
      <c r="E40" t="s">
        <v>2037</v>
      </c>
      <c r="F40" t="str">
        <f t="shared" si="2"/>
        <v>rep</v>
      </c>
      <c r="G40">
        <v>0</v>
      </c>
      <c r="H40">
        <v>2</v>
      </c>
    </row>
    <row r="41" spans="1:8">
      <c r="A41">
        <v>3</v>
      </c>
      <c r="B41" t="s">
        <v>2643</v>
      </c>
      <c r="C41" t="s">
        <v>2641</v>
      </c>
      <c r="D41" s="1" t="s">
        <v>2118</v>
      </c>
      <c r="E41" t="s">
        <v>2646</v>
      </c>
      <c r="F41" t="s">
        <v>2377</v>
      </c>
      <c r="G41">
        <v>0</v>
      </c>
      <c r="H41">
        <v>2</v>
      </c>
    </row>
    <row r="42" spans="1:8">
      <c r="A42">
        <v>4</v>
      </c>
      <c r="B42" t="s">
        <v>2637</v>
      </c>
      <c r="C42" t="s">
        <v>2243</v>
      </c>
      <c r="D42" s="1" t="s">
        <v>2118</v>
      </c>
      <c r="E42" t="s">
        <v>2184</v>
      </c>
      <c r="F42" t="str">
        <f t="shared" si="2"/>
        <v>lib</v>
      </c>
      <c r="G42">
        <v>0</v>
      </c>
      <c r="H42">
        <v>2</v>
      </c>
    </row>
    <row r="43" spans="1:8">
      <c r="A43">
        <v>11</v>
      </c>
      <c r="B43" t="s">
        <v>439</v>
      </c>
      <c r="C43" t="s">
        <v>923</v>
      </c>
      <c r="D43" s="1" t="s">
        <v>2118</v>
      </c>
      <c r="E43" t="s">
        <v>439</v>
      </c>
      <c r="F43" t="str">
        <f t="shared" si="2"/>
        <v/>
      </c>
      <c r="G43">
        <v>0</v>
      </c>
      <c r="H43">
        <v>2</v>
      </c>
    </row>
    <row r="44" spans="1:8">
      <c r="A44">
        <v>12</v>
      </c>
      <c r="B44" t="s">
        <v>2638</v>
      </c>
      <c r="C44" t="s">
        <v>2639</v>
      </c>
      <c r="D44" s="1" t="s">
        <v>2118</v>
      </c>
      <c r="E44" t="s">
        <v>2640</v>
      </c>
      <c r="F44" t="str">
        <f t="shared" si="2"/>
        <v/>
      </c>
      <c r="G44">
        <v>0</v>
      </c>
      <c r="H44">
        <v>2</v>
      </c>
    </row>
    <row r="45" spans="1:8">
      <c r="A45">
        <v>13</v>
      </c>
      <c r="B45" t="s">
        <v>2644</v>
      </c>
      <c r="C45" t="s">
        <v>2641</v>
      </c>
      <c r="D45" s="1" t="s">
        <v>2118</v>
      </c>
      <c r="E45" t="s">
        <v>2645</v>
      </c>
      <c r="F45" t="s">
        <v>2377</v>
      </c>
      <c r="G45">
        <v>0</v>
      </c>
      <c r="H45">
        <v>2</v>
      </c>
    </row>
    <row r="46" spans="1:8">
      <c r="A46">
        <v>14</v>
      </c>
      <c r="B46" t="s">
        <v>2642</v>
      </c>
      <c r="C46" t="s">
        <v>923</v>
      </c>
      <c r="D46" s="1" t="s">
        <v>2118</v>
      </c>
      <c r="E46" t="s">
        <v>2642</v>
      </c>
      <c r="G46">
        <v>0</v>
      </c>
      <c r="H46">
        <v>2</v>
      </c>
    </row>
    <row r="47" spans="1:8">
      <c r="A47">
        <v>15</v>
      </c>
      <c r="B47" t="s">
        <v>2820</v>
      </c>
      <c r="C47" t="s">
        <v>923</v>
      </c>
      <c r="D47" s="1" t="s">
        <v>2118</v>
      </c>
      <c r="E47" t="s">
        <v>2821</v>
      </c>
      <c r="G47">
        <v>0</v>
      </c>
      <c r="H47">
        <v>2</v>
      </c>
    </row>
    <row r="48" spans="1:8">
      <c r="A48">
        <v>1</v>
      </c>
      <c r="B48" t="s">
        <v>2825</v>
      </c>
      <c r="C48" t="s">
        <v>2331</v>
      </c>
      <c r="D48" s="1" t="s">
        <v>1470</v>
      </c>
      <c r="E48" t="s">
        <v>2585</v>
      </c>
      <c r="F48" t="str">
        <f>IF(C48="Democratic","dem",IF(C48="Republican","rep",IF(C48="Independent","ind",IF(C48="Libertarian","lib",IF(C48="Constitution","cst",IF(C48="Green","grn",""))))))</f>
        <v>dem</v>
      </c>
      <c r="G48">
        <v>1</v>
      </c>
      <c r="H48">
        <v>2</v>
      </c>
    </row>
    <row r="49" spans="1:9">
      <c r="A49">
        <v>2</v>
      </c>
      <c r="B49" t="s">
        <v>2822</v>
      </c>
      <c r="C49" t="s">
        <v>2257</v>
      </c>
      <c r="D49" s="1" t="s">
        <v>1470</v>
      </c>
      <c r="E49" t="s">
        <v>930</v>
      </c>
      <c r="F49" t="str">
        <f t="shared" si="2"/>
        <v>rep</v>
      </c>
      <c r="G49">
        <v>0</v>
      </c>
      <c r="H49">
        <v>2</v>
      </c>
    </row>
    <row r="50" spans="1:9">
      <c r="A50">
        <v>5</v>
      </c>
      <c r="B50" t="s">
        <v>2824</v>
      </c>
      <c r="C50" t="s">
        <v>1203</v>
      </c>
      <c r="D50" s="1" t="s">
        <v>1470</v>
      </c>
      <c r="E50" t="s">
        <v>2823</v>
      </c>
      <c r="F50" t="str">
        <f t="shared" si="2"/>
        <v>grn</v>
      </c>
      <c r="G50">
        <v>0</v>
      </c>
      <c r="H50">
        <v>2</v>
      </c>
    </row>
    <row r="51" spans="1:9">
      <c r="A51">
        <v>1</v>
      </c>
      <c r="B51" s="126" t="s">
        <v>2608</v>
      </c>
      <c r="C51" s="91" t="s">
        <v>2331</v>
      </c>
      <c r="D51" s="1" t="s">
        <v>1194</v>
      </c>
      <c r="E51" s="126" t="s">
        <v>2609</v>
      </c>
      <c r="F51" t="str">
        <f>IF(C51="Democratic","dem",IF(C51="Republican","rep",IF(C51="Independent","ind",IF(C51="Libertarian","lib",IF(C51="Constitution","cst",IF(C51="Green","grn",""))))))</f>
        <v>dem</v>
      </c>
      <c r="G51">
        <v>0</v>
      </c>
      <c r="H51">
        <v>2</v>
      </c>
    </row>
    <row r="52" spans="1:9">
      <c r="A52">
        <v>2</v>
      </c>
      <c r="B52" s="126" t="s">
        <v>2647</v>
      </c>
      <c r="C52" s="92" t="s">
        <v>2257</v>
      </c>
      <c r="D52" s="1" t="s">
        <v>1194</v>
      </c>
      <c r="E52" s="126" t="s">
        <v>2648</v>
      </c>
      <c r="F52" t="str">
        <f t="shared" si="2"/>
        <v>rep</v>
      </c>
      <c r="G52">
        <v>2</v>
      </c>
      <c r="H52">
        <v>2</v>
      </c>
    </row>
    <row r="53" spans="1:9">
      <c r="A53">
        <v>4</v>
      </c>
      <c r="B53" s="127" t="s">
        <v>2649</v>
      </c>
      <c r="C53" s="93" t="s">
        <v>2243</v>
      </c>
      <c r="D53" s="1" t="s">
        <v>1194</v>
      </c>
      <c r="E53" s="127" t="s">
        <v>2650</v>
      </c>
      <c r="F53" t="str">
        <f t="shared" si="2"/>
        <v>lib</v>
      </c>
      <c r="G53">
        <v>0</v>
      </c>
      <c r="H53">
        <v>2</v>
      </c>
    </row>
    <row r="54" spans="1:9">
      <c r="A54">
        <v>11</v>
      </c>
      <c r="B54" s="127" t="s">
        <v>439</v>
      </c>
      <c r="C54" s="93" t="s">
        <v>923</v>
      </c>
      <c r="D54" s="1" t="s">
        <v>1194</v>
      </c>
      <c r="E54" s="127" t="s">
        <v>439</v>
      </c>
      <c r="G54">
        <v>0</v>
      </c>
      <c r="H54">
        <v>2</v>
      </c>
    </row>
    <row r="55" spans="1:9">
      <c r="A55">
        <v>12</v>
      </c>
      <c r="B55" s="127" t="s">
        <v>3001</v>
      </c>
      <c r="C55" s="93" t="s">
        <v>923</v>
      </c>
      <c r="D55" s="1" t="s">
        <v>1194</v>
      </c>
      <c r="E55" s="127" t="s">
        <v>1813</v>
      </c>
      <c r="G55">
        <v>0</v>
      </c>
      <c r="H55">
        <v>2</v>
      </c>
    </row>
    <row r="56" spans="1:9">
      <c r="A56">
        <v>13</v>
      </c>
      <c r="B56" s="127" t="s">
        <v>3002</v>
      </c>
      <c r="C56" s="93" t="s">
        <v>923</v>
      </c>
      <c r="D56" s="1" t="s">
        <v>1194</v>
      </c>
      <c r="E56" s="127" t="s">
        <v>3004</v>
      </c>
      <c r="G56">
        <v>0</v>
      </c>
      <c r="H56">
        <v>2</v>
      </c>
    </row>
    <row r="57" spans="1:9">
      <c r="A57">
        <v>14</v>
      </c>
      <c r="B57" s="127" t="s">
        <v>3003</v>
      </c>
      <c r="C57" s="93" t="s">
        <v>923</v>
      </c>
      <c r="D57" s="1" t="s">
        <v>1194</v>
      </c>
      <c r="E57" s="127" t="s">
        <v>3005</v>
      </c>
      <c r="G57">
        <v>0</v>
      </c>
      <c r="H57">
        <v>2</v>
      </c>
    </row>
    <row r="58" spans="1:9">
      <c r="A58">
        <v>1</v>
      </c>
      <c r="B58" t="s">
        <v>2586</v>
      </c>
      <c r="C58" s="127" t="s">
        <v>2331</v>
      </c>
      <c r="D58" s="1" t="s">
        <v>2587</v>
      </c>
      <c r="E58" s="127" t="s">
        <v>2588</v>
      </c>
      <c r="F58" t="str">
        <f>IF(C58="Democratic","dem",IF(C58="Republican","rep",IF(C58="Independent","ind",IF(C58="Libertarian","lib",IF(C58="Constitution","cst",IF(C58="Green","grn",""))))))</f>
        <v>dem</v>
      </c>
      <c r="G58">
        <v>1</v>
      </c>
      <c r="H58">
        <v>3</v>
      </c>
      <c r="I58" t="s">
        <v>2589</v>
      </c>
    </row>
    <row r="59" spans="1:9">
      <c r="A59">
        <v>2</v>
      </c>
      <c r="B59" t="s">
        <v>2651</v>
      </c>
      <c r="C59" s="127" t="s">
        <v>2257</v>
      </c>
      <c r="D59" s="1" t="s">
        <v>2587</v>
      </c>
      <c r="E59" s="127" t="s">
        <v>2652</v>
      </c>
      <c r="F59" t="str">
        <f>IF(C59="Democratic","dem",IF(C59="Republican","rep",IF(C59="Independent","ind",IF(C59="Libertarian","lib",IF(C59="Constitution","cst",IF(C59="Green","grn",""))))))</f>
        <v>rep</v>
      </c>
      <c r="G59">
        <v>0</v>
      </c>
      <c r="H59">
        <v>3</v>
      </c>
    </row>
    <row r="60" spans="1:9">
      <c r="A60">
        <v>4</v>
      </c>
      <c r="B60" t="s">
        <v>2653</v>
      </c>
      <c r="C60" s="127" t="s">
        <v>2243</v>
      </c>
      <c r="D60" s="1" t="s">
        <v>2587</v>
      </c>
      <c r="E60" s="127" t="s">
        <v>2654</v>
      </c>
      <c r="F60" t="str">
        <f>IF(C60="Democratic","dem",IF(C60="Republican","rep",IF(C60="Independent","ind",IF(C60="Libertarian","lib",IF(C60="Constitution","cst",IF(C60="Green","grn",""))))))</f>
        <v>lib</v>
      </c>
      <c r="G60">
        <v>0</v>
      </c>
      <c r="H60">
        <v>3</v>
      </c>
    </row>
    <row r="61" spans="1:9">
      <c r="A61">
        <v>1</v>
      </c>
      <c r="B61" s="127" t="s">
        <v>2607</v>
      </c>
      <c r="C61" s="93" t="s">
        <v>2331</v>
      </c>
      <c r="D61" s="1" t="s">
        <v>14</v>
      </c>
      <c r="E61" s="127" t="s">
        <v>1501</v>
      </c>
      <c r="F61" t="str">
        <f t="shared" si="2"/>
        <v>dem</v>
      </c>
      <c r="G61">
        <v>0</v>
      </c>
      <c r="H61">
        <v>2</v>
      </c>
    </row>
    <row r="62" spans="1:9">
      <c r="A62">
        <v>2</v>
      </c>
      <c r="B62" s="91" t="s">
        <v>153</v>
      </c>
      <c r="C62" s="93" t="s">
        <v>2257</v>
      </c>
      <c r="D62" s="1" t="s">
        <v>14</v>
      </c>
      <c r="E62" s="91" t="s">
        <v>154</v>
      </c>
      <c r="F62" t="str">
        <f>IF(C62="Democratic","dem",IF(C62="Republican","rep",IF(C62="Independent","ind",IF(C62="Libertarian","lib",IF(C62="Constitution","cst",IF(C62="Green","grn",""))))))</f>
        <v>rep</v>
      </c>
      <c r="G62">
        <v>1</v>
      </c>
      <c r="H62">
        <v>2</v>
      </c>
    </row>
    <row r="63" spans="1:9">
      <c r="A63">
        <v>1</v>
      </c>
      <c r="B63" s="91" t="s">
        <v>123</v>
      </c>
      <c r="C63" s="93" t="s">
        <v>2331</v>
      </c>
      <c r="D63" s="1" t="s">
        <v>2495</v>
      </c>
      <c r="E63" s="91" t="s">
        <v>1200</v>
      </c>
      <c r="F63" t="str">
        <f t="shared" si="2"/>
        <v>dem</v>
      </c>
      <c r="G63">
        <v>1</v>
      </c>
      <c r="H63">
        <v>2</v>
      </c>
    </row>
    <row r="64" spans="1:9">
      <c r="A64">
        <v>2</v>
      </c>
      <c r="B64" s="126" t="s">
        <v>2655</v>
      </c>
      <c r="C64" s="93" t="s">
        <v>2257</v>
      </c>
      <c r="D64" s="1" t="s">
        <v>2495</v>
      </c>
      <c r="E64" s="127" t="s">
        <v>2604</v>
      </c>
      <c r="F64" t="str">
        <f t="shared" si="2"/>
        <v>rep</v>
      </c>
      <c r="G64">
        <v>0</v>
      </c>
      <c r="H64">
        <v>2</v>
      </c>
    </row>
    <row r="65" spans="1:8">
      <c r="A65">
        <v>4</v>
      </c>
      <c r="B65" s="127" t="s">
        <v>2656</v>
      </c>
      <c r="C65" s="93" t="s">
        <v>2243</v>
      </c>
      <c r="D65" s="1" t="s">
        <v>2495</v>
      </c>
      <c r="E65" s="127" t="s">
        <v>2657</v>
      </c>
      <c r="F65" t="str">
        <f>IF(C65="Democratic","dem",IF(C65="Republican","rep",IF(C65="Independent","ind",IF(C65="Libertarian","lib",IF(C65="Constitution","cst",IF(C65="Green","grn",""))))))</f>
        <v>lib</v>
      </c>
      <c r="G65">
        <v>0</v>
      </c>
      <c r="H65">
        <v>2</v>
      </c>
    </row>
    <row r="66" spans="1:8">
      <c r="A66">
        <v>12</v>
      </c>
      <c r="B66" s="127" t="s">
        <v>2926</v>
      </c>
      <c r="C66" s="127" t="s">
        <v>923</v>
      </c>
      <c r="D66" s="1" t="s">
        <v>2495</v>
      </c>
      <c r="E66" s="127" t="s">
        <v>2475</v>
      </c>
      <c r="F66" t="str">
        <f>IF(C66="Democratic","dem",IF(C66="Republican","rep",IF(C66="Independent","ind",IF(C66="Libertarian","lib",IF(C66="Constitution","cst",IF(C66="Green","grn",""))))))</f>
        <v/>
      </c>
      <c r="G66">
        <v>0</v>
      </c>
      <c r="H66">
        <v>2</v>
      </c>
    </row>
    <row r="67" spans="1:8">
      <c r="A67">
        <v>13</v>
      </c>
      <c r="B67" s="127" t="s">
        <v>2927</v>
      </c>
      <c r="C67" s="127" t="s">
        <v>923</v>
      </c>
      <c r="D67" s="1" t="s">
        <v>2495</v>
      </c>
      <c r="E67" s="127" t="s">
        <v>2929</v>
      </c>
      <c r="F67" t="str">
        <f>IF(C67="Democratic","dem",IF(C67="Republican","rep",IF(C67="Independent","ind",IF(C67="Libertarian","lib",IF(C67="Constitution","cst",IF(C67="Green","grn",""))))))</f>
        <v/>
      </c>
      <c r="G67">
        <v>0</v>
      </c>
      <c r="H67">
        <v>2</v>
      </c>
    </row>
    <row r="68" spans="1:8">
      <c r="A68">
        <v>14</v>
      </c>
      <c r="B68" s="127" t="s">
        <v>2928</v>
      </c>
      <c r="C68" s="127" t="s">
        <v>923</v>
      </c>
      <c r="D68" s="1" t="s">
        <v>2495</v>
      </c>
      <c r="E68" s="127" t="s">
        <v>2930</v>
      </c>
      <c r="F68" t="str">
        <f>IF(C68="Democratic","dem",IF(C68="Republican","rep",IF(C68="Independent","ind",IF(C68="Libertarian","lib",IF(C68="Constitution","cst",IF(C68="Green","grn",""))))))</f>
        <v/>
      </c>
      <c r="G68">
        <v>0</v>
      </c>
      <c r="H68">
        <v>2</v>
      </c>
    </row>
    <row r="69" spans="1:8">
      <c r="A69">
        <v>1</v>
      </c>
      <c r="B69" s="126" t="s">
        <v>2596</v>
      </c>
      <c r="C69" s="93" t="s">
        <v>2331</v>
      </c>
      <c r="D69" s="1" t="s">
        <v>1959</v>
      </c>
      <c r="E69" s="126" t="s">
        <v>2597</v>
      </c>
      <c r="F69" t="str">
        <f t="shared" si="2"/>
        <v>dem</v>
      </c>
      <c r="G69">
        <v>2</v>
      </c>
      <c r="H69">
        <v>2</v>
      </c>
    </row>
    <row r="70" spans="1:8">
      <c r="A70">
        <v>2</v>
      </c>
      <c r="B70" s="126" t="s">
        <v>2658</v>
      </c>
      <c r="C70" s="93" t="s">
        <v>2257</v>
      </c>
      <c r="D70" s="1" t="s">
        <v>1959</v>
      </c>
      <c r="E70" s="126" t="s">
        <v>2659</v>
      </c>
      <c r="F70" t="str">
        <f t="shared" si="2"/>
        <v>rep</v>
      </c>
      <c r="G70">
        <v>0</v>
      </c>
      <c r="H70">
        <v>2</v>
      </c>
    </row>
    <row r="71" spans="1:8">
      <c r="A71">
        <v>3</v>
      </c>
      <c r="B71" s="126" t="s">
        <v>2660</v>
      </c>
      <c r="C71" s="127" t="s">
        <v>787</v>
      </c>
      <c r="D71" s="1" t="s">
        <v>1959</v>
      </c>
      <c r="E71" s="126" t="s">
        <v>2075</v>
      </c>
      <c r="F71" t="str">
        <f t="shared" si="2"/>
        <v>ind</v>
      </c>
      <c r="G71">
        <v>0</v>
      </c>
      <c r="H71">
        <v>2</v>
      </c>
    </row>
    <row r="72" spans="1:8">
      <c r="A72">
        <v>4</v>
      </c>
      <c r="B72" s="126" t="s">
        <v>2661</v>
      </c>
      <c r="C72" s="127" t="s">
        <v>2243</v>
      </c>
      <c r="D72" s="1" t="s">
        <v>1959</v>
      </c>
      <c r="E72" s="126" t="s">
        <v>2662</v>
      </c>
      <c r="F72" t="str">
        <f t="shared" si="2"/>
        <v>lib</v>
      </c>
      <c r="G72">
        <v>0</v>
      </c>
      <c r="H72">
        <v>2</v>
      </c>
    </row>
    <row r="73" spans="1:8">
      <c r="A73">
        <v>11</v>
      </c>
      <c r="B73" t="s">
        <v>439</v>
      </c>
      <c r="C73" s="93" t="s">
        <v>1227</v>
      </c>
      <c r="D73" s="1" t="s">
        <v>1959</v>
      </c>
      <c r="E73" t="s">
        <v>439</v>
      </c>
      <c r="F73" t="str">
        <f>IF(C73="Democratic","dem",IF(C73="Republican","rep",IF(C73="Independent","ind",IF(C73="Libertarian","lib",IF(C73="Constitution","cst",IF(C73="Green","grn",""))))))</f>
        <v/>
      </c>
      <c r="G73">
        <v>0</v>
      </c>
      <c r="H73">
        <v>2</v>
      </c>
    </row>
    <row r="74" spans="1:8">
      <c r="A74">
        <v>12</v>
      </c>
      <c r="B74" s="126" t="s">
        <v>2663</v>
      </c>
      <c r="C74" s="127" t="s">
        <v>2664</v>
      </c>
      <c r="D74" s="1" t="s">
        <v>1959</v>
      </c>
      <c r="E74" s="127" t="s">
        <v>2665</v>
      </c>
      <c r="F74" t="str">
        <f t="shared" si="2"/>
        <v/>
      </c>
      <c r="G74">
        <v>0</v>
      </c>
      <c r="H74">
        <v>2</v>
      </c>
    </row>
    <row r="75" spans="1:8">
      <c r="A75">
        <v>13</v>
      </c>
      <c r="B75" s="126" t="s">
        <v>2666</v>
      </c>
      <c r="C75" s="127" t="s">
        <v>787</v>
      </c>
      <c r="D75" s="1" t="s">
        <v>1959</v>
      </c>
      <c r="E75" s="127" t="s">
        <v>808</v>
      </c>
      <c r="F75" t="str">
        <f t="shared" si="2"/>
        <v>ind</v>
      </c>
      <c r="G75">
        <v>0</v>
      </c>
      <c r="H75">
        <v>2</v>
      </c>
    </row>
    <row r="76" spans="1:8">
      <c r="A76">
        <v>1</v>
      </c>
      <c r="B76" s="126" t="s">
        <v>2828</v>
      </c>
      <c r="C76" s="127" t="s">
        <v>2331</v>
      </c>
      <c r="D76" s="1" t="s">
        <v>530</v>
      </c>
      <c r="E76" s="127" t="s">
        <v>2829</v>
      </c>
      <c r="F76" t="str">
        <f t="shared" si="2"/>
        <v>dem</v>
      </c>
      <c r="G76">
        <v>0</v>
      </c>
      <c r="H76">
        <v>2</v>
      </c>
    </row>
    <row r="77" spans="1:8">
      <c r="A77">
        <v>2</v>
      </c>
      <c r="B77" s="90" t="s">
        <v>1300</v>
      </c>
      <c r="C77" t="s">
        <v>2257</v>
      </c>
      <c r="D77" s="1" t="s">
        <v>530</v>
      </c>
      <c r="E77" s="90" t="s">
        <v>34</v>
      </c>
      <c r="F77" t="str">
        <f t="shared" si="2"/>
        <v>rep</v>
      </c>
      <c r="G77">
        <v>1</v>
      </c>
      <c r="H77">
        <v>2</v>
      </c>
    </row>
    <row r="78" spans="1:8">
      <c r="A78">
        <v>3</v>
      </c>
      <c r="B78" s="127" t="s">
        <v>2669</v>
      </c>
      <c r="C78" t="s">
        <v>787</v>
      </c>
      <c r="D78" s="1" t="s">
        <v>530</v>
      </c>
      <c r="E78" s="127" t="s">
        <v>2670</v>
      </c>
      <c r="F78" t="str">
        <f t="shared" si="2"/>
        <v>ind</v>
      </c>
      <c r="G78">
        <v>0</v>
      </c>
      <c r="H78">
        <v>2</v>
      </c>
    </row>
    <row r="79" spans="1:8">
      <c r="A79">
        <v>4</v>
      </c>
      <c r="B79" s="127" t="s">
        <v>2667</v>
      </c>
      <c r="C79" t="s">
        <v>2243</v>
      </c>
      <c r="D79" s="1" t="s">
        <v>530</v>
      </c>
      <c r="E79" s="90" t="s">
        <v>2668</v>
      </c>
      <c r="F79" t="str">
        <f t="shared" si="2"/>
        <v>lib</v>
      </c>
      <c r="G79">
        <v>0</v>
      </c>
      <c r="H79">
        <v>2</v>
      </c>
    </row>
    <row r="80" spans="1:8">
      <c r="A80">
        <v>1</v>
      </c>
      <c r="B80" s="127" t="s">
        <v>2610</v>
      </c>
      <c r="C80" t="s">
        <v>2331</v>
      </c>
      <c r="D80" s="1" t="s">
        <v>2506</v>
      </c>
      <c r="E80" s="127" t="s">
        <v>2255</v>
      </c>
      <c r="F80" t="str">
        <f t="shared" si="2"/>
        <v>dem</v>
      </c>
      <c r="G80">
        <v>0</v>
      </c>
      <c r="H80">
        <v>2</v>
      </c>
    </row>
    <row r="81" spans="1:8">
      <c r="A81">
        <v>2</v>
      </c>
      <c r="B81" s="9" t="s">
        <v>1088</v>
      </c>
      <c r="C81" t="s">
        <v>2257</v>
      </c>
      <c r="D81" s="1" t="s">
        <v>2506</v>
      </c>
      <c r="E81" s="9" t="s">
        <v>1201</v>
      </c>
      <c r="F81" t="str">
        <f t="shared" ref="F81:F161" si="4">IF(C81="Democratic","dem",IF(C81="Republican","rep",IF(C81="Independent","ind",IF(C81="Libertarian","lib",IF(C81="Constitution","cst",IF(C81="Green","grn",""))))))</f>
        <v>rep</v>
      </c>
      <c r="G81">
        <v>1</v>
      </c>
      <c r="H81">
        <v>2</v>
      </c>
    </row>
    <row r="82" spans="1:8">
      <c r="A82">
        <v>4</v>
      </c>
      <c r="B82" s="126" t="s">
        <v>2671</v>
      </c>
      <c r="C82" t="s">
        <v>2243</v>
      </c>
      <c r="D82" s="1" t="s">
        <v>2506</v>
      </c>
      <c r="E82" s="126" t="s">
        <v>2672</v>
      </c>
      <c r="F82" t="str">
        <f t="shared" si="4"/>
        <v>lib</v>
      </c>
      <c r="G82">
        <v>0</v>
      </c>
      <c r="H82">
        <v>2</v>
      </c>
    </row>
    <row r="83" spans="1:8">
      <c r="A83">
        <v>12</v>
      </c>
      <c r="B83" s="126" t="s">
        <v>2898</v>
      </c>
      <c r="C83" t="s">
        <v>923</v>
      </c>
      <c r="D83" s="1" t="s">
        <v>2506</v>
      </c>
      <c r="E83" s="126" t="s">
        <v>2902</v>
      </c>
      <c r="F83" t="str">
        <f t="shared" ref="F83:F86" si="5">IF(C83="Democratic","dem",IF(C83="Republican","rep",IF(C83="Independent","ind",IF(C83="Libertarian","lib",IF(C83="Constitution","cst",IF(C83="Green","grn",""))))))</f>
        <v/>
      </c>
      <c r="G83">
        <v>0</v>
      </c>
      <c r="H83">
        <v>2</v>
      </c>
    </row>
    <row r="84" spans="1:8">
      <c r="A84">
        <v>13</v>
      </c>
      <c r="B84" s="126" t="s">
        <v>2899</v>
      </c>
      <c r="C84" t="s">
        <v>923</v>
      </c>
      <c r="D84" s="1" t="s">
        <v>2506</v>
      </c>
      <c r="E84" s="126" t="s">
        <v>2903</v>
      </c>
      <c r="F84" t="str">
        <f t="shared" si="5"/>
        <v/>
      </c>
      <c r="G84">
        <v>0</v>
      </c>
      <c r="H84">
        <v>2</v>
      </c>
    </row>
    <row r="85" spans="1:8">
      <c r="A85">
        <v>14</v>
      </c>
      <c r="B85" s="126" t="s">
        <v>2900</v>
      </c>
      <c r="C85" t="s">
        <v>923</v>
      </c>
      <c r="D85" s="1" t="s">
        <v>2506</v>
      </c>
      <c r="E85" s="126" t="s">
        <v>2904</v>
      </c>
      <c r="F85" t="str">
        <f t="shared" si="5"/>
        <v/>
      </c>
      <c r="G85">
        <v>0</v>
      </c>
      <c r="H85">
        <v>2</v>
      </c>
    </row>
    <row r="86" spans="1:8">
      <c r="A86">
        <v>15</v>
      </c>
      <c r="B86" s="126" t="s">
        <v>2901</v>
      </c>
      <c r="C86" t="s">
        <v>923</v>
      </c>
      <c r="D86" s="1" t="s">
        <v>2506</v>
      </c>
      <c r="E86" s="126" t="s">
        <v>1277</v>
      </c>
      <c r="F86" t="str">
        <f t="shared" si="5"/>
        <v/>
      </c>
      <c r="G86">
        <v>0</v>
      </c>
      <c r="H86">
        <v>2</v>
      </c>
    </row>
    <row r="87" spans="1:8">
      <c r="A87">
        <v>1</v>
      </c>
      <c r="B87" s="9" t="s">
        <v>1849</v>
      </c>
      <c r="C87" t="s">
        <v>2331</v>
      </c>
      <c r="D87" s="1" t="s">
        <v>444</v>
      </c>
      <c r="E87" s="9" t="s">
        <v>2435</v>
      </c>
      <c r="F87" t="str">
        <f t="shared" si="4"/>
        <v>dem</v>
      </c>
      <c r="G87">
        <v>1</v>
      </c>
      <c r="H87">
        <v>2</v>
      </c>
    </row>
    <row r="88" spans="1:8">
      <c r="A88">
        <v>2</v>
      </c>
      <c r="B88" s="146" t="s">
        <v>2781</v>
      </c>
      <c r="C88" t="s">
        <v>2257</v>
      </c>
      <c r="D88" s="1" t="s">
        <v>444</v>
      </c>
      <c r="E88" s="126" t="s">
        <v>2782</v>
      </c>
      <c r="F88" t="str">
        <f t="shared" si="4"/>
        <v>rep</v>
      </c>
      <c r="G88">
        <v>0</v>
      </c>
      <c r="H88">
        <v>2</v>
      </c>
    </row>
    <row r="89" spans="1:8">
      <c r="A89">
        <v>1</v>
      </c>
      <c r="B89" s="126" t="s">
        <v>2673</v>
      </c>
      <c r="C89" s="93" t="s">
        <v>2331</v>
      </c>
      <c r="D89" s="1" t="s">
        <v>2513</v>
      </c>
      <c r="E89" s="126" t="s">
        <v>2674</v>
      </c>
      <c r="F89" t="str">
        <f t="shared" si="4"/>
        <v>dem</v>
      </c>
      <c r="G89">
        <v>0</v>
      </c>
      <c r="H89">
        <v>2</v>
      </c>
    </row>
    <row r="90" spans="1:8">
      <c r="A90">
        <v>2</v>
      </c>
      <c r="B90" t="s">
        <v>1089</v>
      </c>
      <c r="C90" s="93" t="s">
        <v>2257</v>
      </c>
      <c r="D90" s="1" t="s">
        <v>2513</v>
      </c>
      <c r="E90" t="s">
        <v>2436</v>
      </c>
      <c r="F90" t="str">
        <f t="shared" si="4"/>
        <v>rep</v>
      </c>
      <c r="G90">
        <v>1</v>
      </c>
      <c r="H90">
        <v>2</v>
      </c>
    </row>
    <row r="91" spans="1:8">
      <c r="A91">
        <v>11</v>
      </c>
      <c r="B91" t="s">
        <v>439</v>
      </c>
      <c r="C91" s="93" t="s">
        <v>923</v>
      </c>
      <c r="D91" s="1" t="s">
        <v>2513</v>
      </c>
      <c r="E91" s="127" t="s">
        <v>439</v>
      </c>
      <c r="F91" t="str">
        <f>IF(C91="Democratic","dem",IF(C91="Republican","rep",IF(C91="Independent","ind",IF(C91="Libertarian","lib",IF(C91="Constitution","cst",IF(C91="Green","grn",""))))))</f>
        <v/>
      </c>
      <c r="G91">
        <v>0</v>
      </c>
      <c r="H91">
        <v>2</v>
      </c>
    </row>
    <row r="92" spans="1:8">
      <c r="A92">
        <v>1</v>
      </c>
      <c r="B92" t="s">
        <v>2834</v>
      </c>
      <c r="C92" s="93" t="s">
        <v>2331</v>
      </c>
      <c r="D92" s="1" t="s">
        <v>389</v>
      </c>
      <c r="E92" t="s">
        <v>2601</v>
      </c>
      <c r="F92" t="str">
        <f t="shared" si="4"/>
        <v>dem</v>
      </c>
      <c r="G92">
        <v>1</v>
      </c>
      <c r="H92">
        <v>2</v>
      </c>
    </row>
    <row r="93" spans="1:8">
      <c r="A93">
        <v>2</v>
      </c>
      <c r="B93" t="s">
        <v>2776</v>
      </c>
      <c r="C93" s="93" t="s">
        <v>2257</v>
      </c>
      <c r="D93" s="1" t="s">
        <v>389</v>
      </c>
      <c r="E93" t="s">
        <v>2777</v>
      </c>
      <c r="F93" t="str">
        <f t="shared" si="4"/>
        <v>rep</v>
      </c>
      <c r="G93">
        <v>0</v>
      </c>
      <c r="H93">
        <v>2</v>
      </c>
    </row>
    <row r="94" spans="1:8">
      <c r="A94">
        <v>11</v>
      </c>
      <c r="B94" t="s">
        <v>439</v>
      </c>
      <c r="C94" s="93" t="s">
        <v>1227</v>
      </c>
      <c r="D94" s="1" t="s">
        <v>389</v>
      </c>
      <c r="E94" t="s">
        <v>439</v>
      </c>
      <c r="F94" t="str">
        <f t="shared" si="4"/>
        <v/>
      </c>
      <c r="G94">
        <v>0</v>
      </c>
      <c r="H94">
        <v>2</v>
      </c>
    </row>
    <row r="95" spans="1:8">
      <c r="A95">
        <v>12</v>
      </c>
      <c r="B95" t="s">
        <v>2944</v>
      </c>
      <c r="C95" s="127" t="s">
        <v>923</v>
      </c>
      <c r="D95" s="1" t="s">
        <v>389</v>
      </c>
      <c r="E95" t="s">
        <v>2945</v>
      </c>
      <c r="F95" t="str">
        <f t="shared" si="4"/>
        <v/>
      </c>
      <c r="G95">
        <v>0</v>
      </c>
      <c r="H95">
        <v>2</v>
      </c>
    </row>
    <row r="96" spans="1:8">
      <c r="A96">
        <v>1</v>
      </c>
      <c r="B96" t="s">
        <v>2675</v>
      </c>
      <c r="C96" s="93" t="s">
        <v>2331</v>
      </c>
      <c r="D96" s="1" t="s">
        <v>1267</v>
      </c>
      <c r="E96" t="s">
        <v>2680</v>
      </c>
      <c r="F96" t="str">
        <f t="shared" si="4"/>
        <v>dem</v>
      </c>
      <c r="G96">
        <v>2</v>
      </c>
      <c r="H96">
        <v>2</v>
      </c>
    </row>
    <row r="97" spans="1:8">
      <c r="A97">
        <v>2</v>
      </c>
      <c r="B97" t="s">
        <v>2676</v>
      </c>
      <c r="C97" s="93" t="s">
        <v>2257</v>
      </c>
      <c r="D97" s="1" t="s">
        <v>1267</v>
      </c>
      <c r="E97" t="s">
        <v>2681</v>
      </c>
      <c r="F97" t="str">
        <f t="shared" si="4"/>
        <v>rep</v>
      </c>
      <c r="G97">
        <v>0</v>
      </c>
      <c r="H97">
        <v>2</v>
      </c>
    </row>
    <row r="98" spans="1:8">
      <c r="A98">
        <v>4</v>
      </c>
      <c r="B98" t="s">
        <v>2677</v>
      </c>
      <c r="C98" s="93" t="s">
        <v>2243</v>
      </c>
      <c r="D98" s="1" t="s">
        <v>1267</v>
      </c>
      <c r="E98" t="s">
        <v>2682</v>
      </c>
      <c r="F98" t="str">
        <f t="shared" si="4"/>
        <v>lib</v>
      </c>
      <c r="G98">
        <v>0</v>
      </c>
      <c r="H98">
        <v>2</v>
      </c>
    </row>
    <row r="99" spans="1:8">
      <c r="A99">
        <v>5</v>
      </c>
      <c r="B99" t="s">
        <v>2678</v>
      </c>
      <c r="C99" s="93" t="s">
        <v>1203</v>
      </c>
      <c r="D99" s="1" t="s">
        <v>1267</v>
      </c>
      <c r="E99" t="s">
        <v>2683</v>
      </c>
      <c r="F99" t="str">
        <f t="shared" si="4"/>
        <v>grn</v>
      </c>
      <c r="G99">
        <v>0</v>
      </c>
      <c r="H99">
        <v>2</v>
      </c>
    </row>
    <row r="100" spans="1:8">
      <c r="A100">
        <v>6</v>
      </c>
      <c r="B100" t="s">
        <v>2679</v>
      </c>
      <c r="C100" s="93" t="s">
        <v>2301</v>
      </c>
      <c r="D100" s="1" t="s">
        <v>1267</v>
      </c>
      <c r="E100" t="s">
        <v>2684</v>
      </c>
      <c r="F100" t="str">
        <f t="shared" si="4"/>
        <v/>
      </c>
      <c r="G100">
        <v>0</v>
      </c>
      <c r="H100">
        <v>2</v>
      </c>
    </row>
    <row r="101" spans="1:8">
      <c r="A101">
        <v>11</v>
      </c>
      <c r="B101" t="s">
        <v>439</v>
      </c>
      <c r="C101" s="93" t="s">
        <v>1227</v>
      </c>
      <c r="D101" s="1" t="s">
        <v>1267</v>
      </c>
      <c r="E101" t="s">
        <v>439</v>
      </c>
      <c r="F101" t="str">
        <f>IF(C101="Democratic","dem",IF(C101="Republican","rep",IF(C101="Independent","ind",IF(C101="Libertarian","lib",IF(C101="Constitution","cst",IF(C101="Green","grn",""))))))</f>
        <v/>
      </c>
      <c r="G101">
        <v>0</v>
      </c>
      <c r="H101">
        <v>2</v>
      </c>
    </row>
    <row r="102" spans="1:8">
      <c r="A102">
        <v>12</v>
      </c>
      <c r="B102" t="s">
        <v>2917</v>
      </c>
      <c r="C102" s="127" t="s">
        <v>923</v>
      </c>
      <c r="D102" s="1" t="s">
        <v>1267</v>
      </c>
      <c r="E102" t="s">
        <v>2156</v>
      </c>
      <c r="F102" t="str">
        <f>IF(C102="Democratic","dem",IF(C102="Republican","rep",IF(C102="Independent","ind",IF(C102="Libertarian","lib",IF(C102="Constitution","cst",IF(C102="Green","grn",""))))))</f>
        <v/>
      </c>
      <c r="G102">
        <v>0</v>
      </c>
      <c r="H102">
        <v>2</v>
      </c>
    </row>
    <row r="103" spans="1:8">
      <c r="A103">
        <v>13</v>
      </c>
      <c r="B103" t="s">
        <v>2918</v>
      </c>
      <c r="C103" s="127" t="s">
        <v>923</v>
      </c>
      <c r="D103" s="1" t="s">
        <v>1267</v>
      </c>
      <c r="E103" t="s">
        <v>2915</v>
      </c>
      <c r="F103" t="str">
        <f>IF(C103="Democratic","dem",IF(C103="Republican","rep",IF(C103="Independent","ind",IF(C103="Libertarian","lib",IF(C103="Constitution","cst",IF(C103="Green","grn",""))))))</f>
        <v/>
      </c>
      <c r="G103">
        <v>0</v>
      </c>
      <c r="H103">
        <v>2</v>
      </c>
    </row>
    <row r="104" spans="1:8">
      <c r="A104">
        <v>14</v>
      </c>
      <c r="B104" t="s">
        <v>2919</v>
      </c>
      <c r="C104" s="127" t="s">
        <v>923</v>
      </c>
      <c r="D104" s="1" t="s">
        <v>1267</v>
      </c>
      <c r="E104" t="s">
        <v>2916</v>
      </c>
      <c r="F104" t="str">
        <f>IF(C104="Democratic","dem",IF(C104="Republican","rep",IF(C104="Independent","ind",IF(C104="Libertarian","lib",IF(C104="Constitution","cst",IF(C104="Green","grn",""))))))</f>
        <v/>
      </c>
      <c r="G104">
        <v>0</v>
      </c>
      <c r="H104">
        <v>2</v>
      </c>
    </row>
    <row r="105" spans="1:8">
      <c r="A105">
        <v>1</v>
      </c>
      <c r="B105" s="90" t="s">
        <v>2302</v>
      </c>
      <c r="C105" s="93" t="s">
        <v>1077</v>
      </c>
      <c r="D105" s="1" t="s">
        <v>1473</v>
      </c>
      <c r="E105" s="90" t="s">
        <v>1924</v>
      </c>
      <c r="F105" t="s">
        <v>2375</v>
      </c>
      <c r="G105">
        <v>1</v>
      </c>
      <c r="H105">
        <v>2</v>
      </c>
    </row>
    <row r="106" spans="1:8">
      <c r="A106">
        <v>2</v>
      </c>
      <c r="B106" s="127" t="s">
        <v>2686</v>
      </c>
      <c r="C106" s="93" t="s">
        <v>2257</v>
      </c>
      <c r="D106" s="1" t="s">
        <v>1473</v>
      </c>
      <c r="E106" s="127" t="s">
        <v>2688</v>
      </c>
      <c r="F106" t="str">
        <f t="shared" ref="F106:F112" si="6">IF(C106="Democratic","dem",IF(C106="Republican","rep",IF(C106="Independent","ind",IF(C106="Libertarian","lib",IF(C106="Constitution","cst",IF(C106="Green","grn",""))))))</f>
        <v>rep</v>
      </c>
      <c r="G106">
        <v>0</v>
      </c>
      <c r="H106">
        <v>2</v>
      </c>
    </row>
    <row r="107" spans="1:8">
      <c r="A107">
        <v>3</v>
      </c>
      <c r="B107" s="127" t="s">
        <v>2685</v>
      </c>
      <c r="C107" s="93" t="s">
        <v>623</v>
      </c>
      <c r="D107" s="1" t="s">
        <v>1473</v>
      </c>
      <c r="E107" s="90" t="s">
        <v>2689</v>
      </c>
      <c r="F107" t="s">
        <v>2377</v>
      </c>
      <c r="G107">
        <v>0</v>
      </c>
      <c r="H107">
        <v>2</v>
      </c>
    </row>
    <row r="108" spans="1:8">
      <c r="A108">
        <v>4</v>
      </c>
      <c r="B108" s="127" t="s">
        <v>2687</v>
      </c>
      <c r="C108" s="93" t="s">
        <v>2243</v>
      </c>
      <c r="D108" s="1" t="s">
        <v>1473</v>
      </c>
      <c r="E108" s="93" t="s">
        <v>2426</v>
      </c>
      <c r="F108" t="str">
        <f t="shared" si="6"/>
        <v>lib</v>
      </c>
      <c r="G108">
        <v>0</v>
      </c>
      <c r="H108">
        <v>2</v>
      </c>
    </row>
    <row r="109" spans="1:8">
      <c r="A109">
        <v>11</v>
      </c>
      <c r="B109" t="s">
        <v>439</v>
      </c>
      <c r="C109" s="93" t="s">
        <v>1227</v>
      </c>
      <c r="D109" s="1" t="s">
        <v>1473</v>
      </c>
      <c r="E109" t="s">
        <v>439</v>
      </c>
      <c r="F109" t="str">
        <f t="shared" si="6"/>
        <v/>
      </c>
      <c r="G109">
        <v>0</v>
      </c>
      <c r="H109">
        <v>2</v>
      </c>
    </row>
    <row r="110" spans="1:8">
      <c r="A110">
        <v>12</v>
      </c>
      <c r="B110" t="s">
        <v>2955</v>
      </c>
      <c r="C110" s="127" t="s">
        <v>923</v>
      </c>
      <c r="D110" s="1" t="s">
        <v>1473</v>
      </c>
      <c r="E110" s="127" t="s">
        <v>2957</v>
      </c>
      <c r="G110">
        <v>0</v>
      </c>
      <c r="H110">
        <v>2</v>
      </c>
    </row>
    <row r="111" spans="1:8">
      <c r="A111">
        <v>13</v>
      </c>
      <c r="B111" t="s">
        <v>2956</v>
      </c>
      <c r="C111" s="127" t="s">
        <v>923</v>
      </c>
      <c r="D111" s="1" t="s">
        <v>1473</v>
      </c>
      <c r="E111" s="127" t="s">
        <v>2819</v>
      </c>
      <c r="G111">
        <v>0</v>
      </c>
      <c r="H111">
        <v>2</v>
      </c>
    </row>
    <row r="112" spans="1:8">
      <c r="A112">
        <v>1</v>
      </c>
      <c r="B112" t="s">
        <v>2690</v>
      </c>
      <c r="C112" s="93" t="s">
        <v>2331</v>
      </c>
      <c r="D112" s="1" t="s">
        <v>907</v>
      </c>
      <c r="E112" t="s">
        <v>2691</v>
      </c>
      <c r="F112" t="str">
        <f t="shared" si="6"/>
        <v>dem</v>
      </c>
      <c r="G112">
        <v>0</v>
      </c>
      <c r="H112">
        <v>2</v>
      </c>
    </row>
    <row r="113" spans="1:8">
      <c r="A113">
        <v>2</v>
      </c>
      <c r="B113" t="s">
        <v>523</v>
      </c>
      <c r="C113" s="93" t="s">
        <v>2257</v>
      </c>
      <c r="D113" s="1" t="s">
        <v>907</v>
      </c>
      <c r="E113" t="s">
        <v>2309</v>
      </c>
      <c r="F113" t="str">
        <f t="shared" si="4"/>
        <v>rep</v>
      </c>
      <c r="G113">
        <v>1</v>
      </c>
      <c r="H113">
        <v>2</v>
      </c>
    </row>
    <row r="114" spans="1:8">
      <c r="A114">
        <v>7</v>
      </c>
      <c r="B114" t="s">
        <v>2692</v>
      </c>
      <c r="C114" s="127" t="s">
        <v>1600</v>
      </c>
      <c r="D114" s="1" t="s">
        <v>907</v>
      </c>
      <c r="E114" s="127" t="s">
        <v>2693</v>
      </c>
      <c r="F114" t="str">
        <f t="shared" si="4"/>
        <v/>
      </c>
      <c r="G114">
        <v>0</v>
      </c>
      <c r="H114">
        <v>2</v>
      </c>
    </row>
    <row r="115" spans="1:8">
      <c r="A115">
        <v>1</v>
      </c>
      <c r="B115" s="127" t="s">
        <v>2694</v>
      </c>
      <c r="C115" t="s">
        <v>2331</v>
      </c>
      <c r="D115" s="1" t="s">
        <v>1103</v>
      </c>
      <c r="E115" s="127" t="s">
        <v>2695</v>
      </c>
      <c r="F115" t="str">
        <f t="shared" si="4"/>
        <v>dem</v>
      </c>
      <c r="G115">
        <v>2</v>
      </c>
      <c r="H115">
        <v>2</v>
      </c>
    </row>
    <row r="116" spans="1:8">
      <c r="A116">
        <v>2</v>
      </c>
      <c r="B116" s="127" t="s">
        <v>2696</v>
      </c>
      <c r="C116" t="s">
        <v>2257</v>
      </c>
      <c r="D116" s="1" t="s">
        <v>1103</v>
      </c>
      <c r="E116" s="127" t="s">
        <v>2697</v>
      </c>
      <c r="F116" t="str">
        <f t="shared" si="4"/>
        <v>rep</v>
      </c>
      <c r="G116">
        <v>0</v>
      </c>
      <c r="H116">
        <v>2</v>
      </c>
    </row>
    <row r="117" spans="1:8">
      <c r="A117">
        <v>4</v>
      </c>
      <c r="B117" s="127" t="s">
        <v>2698</v>
      </c>
      <c r="C117" t="s">
        <v>2243</v>
      </c>
      <c r="D117" s="1" t="s">
        <v>1103</v>
      </c>
      <c r="E117" s="127" t="s">
        <v>2699</v>
      </c>
      <c r="F117" t="str">
        <f t="shared" si="4"/>
        <v>lib</v>
      </c>
      <c r="G117">
        <v>0</v>
      </c>
      <c r="H117">
        <v>2</v>
      </c>
    </row>
    <row r="118" spans="1:8">
      <c r="A118">
        <v>1</v>
      </c>
      <c r="B118" s="127" t="s">
        <v>2613</v>
      </c>
      <c r="C118" t="s">
        <v>2331</v>
      </c>
      <c r="D118" s="1" t="s">
        <v>1948</v>
      </c>
      <c r="E118" s="127" t="s">
        <v>2616</v>
      </c>
      <c r="F118" t="str">
        <f t="shared" si="4"/>
        <v>dem</v>
      </c>
      <c r="G118">
        <v>0</v>
      </c>
      <c r="H118">
        <v>2</v>
      </c>
    </row>
    <row r="119" spans="1:8">
      <c r="A119">
        <v>2</v>
      </c>
      <c r="B119" s="126" t="s">
        <v>2614</v>
      </c>
      <c r="C119" t="s">
        <v>2257</v>
      </c>
      <c r="D119" s="1" t="s">
        <v>1948</v>
      </c>
      <c r="E119" s="126" t="s">
        <v>2615</v>
      </c>
      <c r="F119" t="str">
        <f t="shared" si="4"/>
        <v>rep</v>
      </c>
      <c r="G119">
        <v>2</v>
      </c>
      <c r="H119">
        <v>2</v>
      </c>
    </row>
    <row r="120" spans="1:8">
      <c r="A120">
        <v>3</v>
      </c>
      <c r="B120" s="126" t="s">
        <v>2700</v>
      </c>
      <c r="C120" t="s">
        <v>2701</v>
      </c>
      <c r="D120" s="1" t="s">
        <v>1948</v>
      </c>
      <c r="E120" s="126" t="s">
        <v>605</v>
      </c>
      <c r="F120" t="s">
        <v>2377</v>
      </c>
      <c r="G120">
        <v>0</v>
      </c>
      <c r="H120">
        <v>2</v>
      </c>
    </row>
    <row r="121" spans="1:8">
      <c r="A121">
        <v>12</v>
      </c>
      <c r="B121" s="126" t="s">
        <v>2702</v>
      </c>
      <c r="C121" t="s">
        <v>2701</v>
      </c>
      <c r="D121" s="1" t="s">
        <v>1948</v>
      </c>
      <c r="E121" s="126" t="s">
        <v>2703</v>
      </c>
      <c r="F121" t="s">
        <v>2377</v>
      </c>
      <c r="G121">
        <v>0</v>
      </c>
      <c r="H121">
        <v>2</v>
      </c>
    </row>
    <row r="122" spans="1:8">
      <c r="A122">
        <v>1</v>
      </c>
      <c r="B122" s="91" t="s">
        <v>1386</v>
      </c>
      <c r="C122" t="s">
        <v>2331</v>
      </c>
      <c r="D122" s="1" t="s">
        <v>950</v>
      </c>
      <c r="E122" s="91" t="s">
        <v>1387</v>
      </c>
      <c r="F122" t="str">
        <f t="shared" si="4"/>
        <v>dem</v>
      </c>
      <c r="G122">
        <v>1</v>
      </c>
      <c r="H122">
        <v>2</v>
      </c>
    </row>
    <row r="123" spans="1:8">
      <c r="A123">
        <v>2</v>
      </c>
      <c r="B123" s="126" t="s">
        <v>2778</v>
      </c>
      <c r="C123" t="s">
        <v>2257</v>
      </c>
      <c r="D123" s="1" t="s">
        <v>950</v>
      </c>
      <c r="E123" s="126" t="s">
        <v>1813</v>
      </c>
      <c r="F123" t="str">
        <f t="shared" si="4"/>
        <v>rep</v>
      </c>
      <c r="G123">
        <v>0</v>
      </c>
      <c r="H123">
        <v>2</v>
      </c>
    </row>
    <row r="124" spans="1:8">
      <c r="A124">
        <v>11</v>
      </c>
      <c r="B124" t="s">
        <v>439</v>
      </c>
      <c r="C124" t="s">
        <v>1227</v>
      </c>
      <c r="D124" s="1" t="s">
        <v>950</v>
      </c>
      <c r="E124" t="s">
        <v>439</v>
      </c>
      <c r="F124" t="str">
        <f>IF(C124="Democratic","dem",IF(C124="Republican","rep",IF(C124="Independent","ind",IF(C124="Libertarian","lib",IF(C124="Constitution","cst",IF(C124="Green","grn",""))))))</f>
        <v/>
      </c>
      <c r="G124">
        <v>0</v>
      </c>
      <c r="H124">
        <v>2</v>
      </c>
    </row>
    <row r="125" spans="1:8">
      <c r="A125">
        <v>1</v>
      </c>
      <c r="B125" t="s">
        <v>2602</v>
      </c>
      <c r="C125" t="s">
        <v>2331</v>
      </c>
      <c r="D125" s="1" t="s">
        <v>2192</v>
      </c>
      <c r="E125" t="s">
        <v>2603</v>
      </c>
      <c r="F125" t="str">
        <f t="shared" si="4"/>
        <v>dem</v>
      </c>
      <c r="G125">
        <v>1</v>
      </c>
      <c r="H125">
        <v>2</v>
      </c>
    </row>
    <row r="126" spans="1:8">
      <c r="A126">
        <v>2</v>
      </c>
      <c r="B126" t="s">
        <v>2706</v>
      </c>
      <c r="C126" t="s">
        <v>2257</v>
      </c>
      <c r="D126" s="1" t="s">
        <v>2192</v>
      </c>
      <c r="E126" t="s">
        <v>395</v>
      </c>
      <c r="F126" t="str">
        <f t="shared" si="4"/>
        <v>rep</v>
      </c>
      <c r="G126">
        <v>0</v>
      </c>
      <c r="H126">
        <v>2</v>
      </c>
    </row>
    <row r="127" spans="1:8">
      <c r="A127">
        <v>4</v>
      </c>
      <c r="B127" t="s">
        <v>2707</v>
      </c>
      <c r="C127" t="s">
        <v>2243</v>
      </c>
      <c r="D127" s="1" t="s">
        <v>2192</v>
      </c>
      <c r="E127" t="s">
        <v>2708</v>
      </c>
      <c r="F127" t="str">
        <f>IF(C127="Democratic","dem",IF(C127="Republican","rep",IF(C127="Independent","ind",IF(C127="Libertarian","lib",IF(C127="Constitution","cst",IF(C127="Green","grn",""))))))</f>
        <v>lib</v>
      </c>
      <c r="G127">
        <v>0</v>
      </c>
      <c r="H127">
        <v>2</v>
      </c>
    </row>
    <row r="128" spans="1:8">
      <c r="A128">
        <v>12</v>
      </c>
      <c r="B128" t="s">
        <v>2709</v>
      </c>
      <c r="C128" t="s">
        <v>787</v>
      </c>
      <c r="D128" s="1" t="s">
        <v>2192</v>
      </c>
      <c r="E128" t="s">
        <v>2715</v>
      </c>
      <c r="F128" t="str">
        <f>IF(C128="Democratic","dem",IF(C128="Republican","rep",IF(C128="Independent","ind",IF(C128="Libertarian","lib",IF(C128="Constitution","cst",IF(C128="Green","grn",""))))))</f>
        <v>ind</v>
      </c>
      <c r="G128">
        <v>0</v>
      </c>
      <c r="H128">
        <v>2</v>
      </c>
    </row>
    <row r="129" spans="1:8">
      <c r="A129">
        <v>13</v>
      </c>
      <c r="B129" t="s">
        <v>2710</v>
      </c>
      <c r="C129" t="s">
        <v>2711</v>
      </c>
      <c r="D129" s="1" t="s">
        <v>2192</v>
      </c>
      <c r="E129" t="s">
        <v>2716</v>
      </c>
      <c r="F129" t="str">
        <f>IF(C129="Democratic","dem",IF(C129="Republican","rep",IF(C129="Independent","ind",IF(C129="Libertarian","lib",IF(C129="Constitution","cst",IF(C129="Green","grn",""))))))</f>
        <v/>
      </c>
      <c r="G129">
        <v>0</v>
      </c>
      <c r="H129">
        <v>2</v>
      </c>
    </row>
    <row r="130" spans="1:8">
      <c r="A130">
        <v>14</v>
      </c>
      <c r="B130" t="s">
        <v>2712</v>
      </c>
      <c r="C130" t="s">
        <v>787</v>
      </c>
      <c r="D130" s="1" t="s">
        <v>2192</v>
      </c>
      <c r="E130" t="s">
        <v>2717</v>
      </c>
      <c r="F130" t="str">
        <f>IF(C130="Democratic","dem",IF(C130="Republican","rep",IF(C130="Independent","ind",IF(C130="Libertarian","lib",IF(C130="Constitution","cst",IF(C130="Green","grn",""))))))</f>
        <v>ind</v>
      </c>
      <c r="G130">
        <v>0</v>
      </c>
      <c r="H130">
        <v>2</v>
      </c>
    </row>
    <row r="131" spans="1:8">
      <c r="A131">
        <v>15</v>
      </c>
      <c r="B131" t="s">
        <v>2713</v>
      </c>
      <c r="C131" t="s">
        <v>2714</v>
      </c>
      <c r="D131" s="1" t="s">
        <v>2192</v>
      </c>
      <c r="E131" t="s">
        <v>2718</v>
      </c>
      <c r="F131" t="str">
        <f>IF(C131="Democratic","dem",IF(C131="Republican","rep",IF(C131="Independent","ind",IF(C131="Libertarian","lib",IF(C131="Constitution","cst",IF(C131="Green","grn",""))))))</f>
        <v/>
      </c>
      <c r="G131">
        <v>0</v>
      </c>
      <c r="H131">
        <v>2</v>
      </c>
    </row>
    <row r="132" spans="1:8">
      <c r="A132">
        <v>1</v>
      </c>
      <c r="B132" t="s">
        <v>1388</v>
      </c>
      <c r="C132" t="s">
        <v>2331</v>
      </c>
      <c r="D132" s="1" t="s">
        <v>710</v>
      </c>
      <c r="E132" t="s">
        <v>440</v>
      </c>
      <c r="F132" t="str">
        <f t="shared" si="4"/>
        <v>dem</v>
      </c>
      <c r="G132">
        <v>1</v>
      </c>
      <c r="H132">
        <v>2</v>
      </c>
    </row>
    <row r="133" spans="1:8">
      <c r="A133">
        <v>2</v>
      </c>
      <c r="B133" t="s">
        <v>2704</v>
      </c>
      <c r="C133" t="s">
        <v>2257</v>
      </c>
      <c r="D133" s="1" t="s">
        <v>710</v>
      </c>
      <c r="E133" t="s">
        <v>2705</v>
      </c>
      <c r="F133" t="str">
        <f t="shared" si="4"/>
        <v>rep</v>
      </c>
      <c r="G133">
        <v>0</v>
      </c>
      <c r="H133">
        <v>2</v>
      </c>
    </row>
    <row r="134" spans="1:8">
      <c r="A134">
        <v>1</v>
      </c>
      <c r="B134" t="s">
        <v>2719</v>
      </c>
      <c r="C134" t="s">
        <v>2331</v>
      </c>
      <c r="D134" s="1" t="s">
        <v>522</v>
      </c>
      <c r="E134" t="s">
        <v>927</v>
      </c>
      <c r="F134" t="str">
        <f t="shared" si="4"/>
        <v>dem</v>
      </c>
      <c r="G134">
        <v>1</v>
      </c>
      <c r="H134">
        <v>2</v>
      </c>
    </row>
    <row r="135" spans="1:8">
      <c r="A135">
        <v>2</v>
      </c>
      <c r="B135" t="s">
        <v>2720</v>
      </c>
      <c r="C135" t="s">
        <v>2257</v>
      </c>
      <c r="D135" s="1" t="s">
        <v>522</v>
      </c>
      <c r="E135" t="s">
        <v>2606</v>
      </c>
      <c r="F135" t="str">
        <f t="shared" si="4"/>
        <v>rep</v>
      </c>
      <c r="G135">
        <v>0</v>
      </c>
      <c r="H135">
        <v>2</v>
      </c>
    </row>
    <row r="136" spans="1:8">
      <c r="A136">
        <v>4</v>
      </c>
      <c r="B136" t="s">
        <v>2721</v>
      </c>
      <c r="C136" t="s">
        <v>2243</v>
      </c>
      <c r="D136" s="1" t="s">
        <v>522</v>
      </c>
      <c r="E136" t="s">
        <v>2722</v>
      </c>
      <c r="F136" t="str">
        <f t="shared" si="4"/>
        <v>lib</v>
      </c>
      <c r="G136">
        <v>0</v>
      </c>
      <c r="H136">
        <v>2</v>
      </c>
    </row>
    <row r="137" spans="1:8">
      <c r="A137">
        <v>11</v>
      </c>
      <c r="B137" t="s">
        <v>439</v>
      </c>
      <c r="C137" t="s">
        <v>923</v>
      </c>
      <c r="D137" s="1" t="s">
        <v>522</v>
      </c>
      <c r="E137" t="s">
        <v>439</v>
      </c>
      <c r="F137" t="str">
        <f t="shared" si="4"/>
        <v/>
      </c>
      <c r="G137">
        <v>0</v>
      </c>
      <c r="H137">
        <v>2</v>
      </c>
    </row>
    <row r="138" spans="1:8">
      <c r="A138">
        <v>12</v>
      </c>
      <c r="B138" t="s">
        <v>2862</v>
      </c>
      <c r="C138" t="s">
        <v>923</v>
      </c>
      <c r="D138" s="1" t="s">
        <v>522</v>
      </c>
      <c r="E138" t="s">
        <v>2866</v>
      </c>
      <c r="G138">
        <v>0</v>
      </c>
      <c r="H138">
        <v>2</v>
      </c>
    </row>
    <row r="139" spans="1:8">
      <c r="A139">
        <v>13</v>
      </c>
      <c r="B139" t="s">
        <v>2865</v>
      </c>
      <c r="C139" t="s">
        <v>923</v>
      </c>
      <c r="D139" s="1" t="s">
        <v>522</v>
      </c>
      <c r="E139" t="s">
        <v>2867</v>
      </c>
      <c r="G139">
        <v>0</v>
      </c>
      <c r="H139">
        <v>2</v>
      </c>
    </row>
    <row r="140" spans="1:8">
      <c r="A140">
        <v>14</v>
      </c>
      <c r="B140" t="s">
        <v>2863</v>
      </c>
      <c r="C140" t="s">
        <v>923</v>
      </c>
      <c r="D140" s="1" t="s">
        <v>522</v>
      </c>
      <c r="E140" t="s">
        <v>2868</v>
      </c>
      <c r="G140">
        <v>0</v>
      </c>
      <c r="H140">
        <v>2</v>
      </c>
    </row>
    <row r="141" spans="1:8">
      <c r="A141">
        <v>15</v>
      </c>
      <c r="B141" t="s">
        <v>2864</v>
      </c>
      <c r="C141" t="s">
        <v>923</v>
      </c>
      <c r="D141" s="1" t="s">
        <v>522</v>
      </c>
      <c r="E141" t="s">
        <v>2869</v>
      </c>
      <c r="G141">
        <v>0</v>
      </c>
      <c r="H141">
        <v>2</v>
      </c>
    </row>
    <row r="142" spans="1:8">
      <c r="A142">
        <v>1</v>
      </c>
      <c r="B142" s="126" t="s">
        <v>2779</v>
      </c>
      <c r="C142" t="s">
        <v>2331</v>
      </c>
      <c r="D142" s="1" t="s">
        <v>723</v>
      </c>
      <c r="E142" s="126" t="s">
        <v>2780</v>
      </c>
      <c r="F142" t="str">
        <f t="shared" si="4"/>
        <v>dem</v>
      </c>
      <c r="G142">
        <v>0</v>
      </c>
      <c r="H142">
        <v>2</v>
      </c>
    </row>
    <row r="143" spans="1:8">
      <c r="A143">
        <v>2</v>
      </c>
      <c r="B143" s="91" t="s">
        <v>2224</v>
      </c>
      <c r="C143" t="s">
        <v>2257</v>
      </c>
      <c r="D143" s="1" t="s">
        <v>723</v>
      </c>
      <c r="E143" s="91" t="s">
        <v>1185</v>
      </c>
      <c r="F143" t="str">
        <f t="shared" si="4"/>
        <v>rep</v>
      </c>
      <c r="G143">
        <v>1</v>
      </c>
      <c r="H143">
        <v>2</v>
      </c>
    </row>
    <row r="144" spans="1:8">
      <c r="A144">
        <v>3</v>
      </c>
      <c r="B144" s="126" t="s">
        <v>2802</v>
      </c>
      <c r="C144" t="s">
        <v>787</v>
      </c>
      <c r="D144" s="1" t="s">
        <v>723</v>
      </c>
      <c r="E144" s="126" t="s">
        <v>2803</v>
      </c>
      <c r="F144" t="str">
        <f t="shared" si="4"/>
        <v>ind</v>
      </c>
      <c r="G144">
        <v>0</v>
      </c>
      <c r="H144">
        <v>2</v>
      </c>
    </row>
    <row r="145" spans="1:9">
      <c r="A145">
        <v>12</v>
      </c>
      <c r="B145" s="126" t="s">
        <v>2804</v>
      </c>
      <c r="C145" t="s">
        <v>787</v>
      </c>
      <c r="D145" s="1" t="s">
        <v>723</v>
      </c>
      <c r="E145" s="126" t="s">
        <v>2806</v>
      </c>
      <c r="F145" t="str">
        <f t="shared" ref="F145:F146" si="7">IF(C145="Democratic","dem",IF(C145="Republican","rep",IF(C145="Independent","ind",IF(C145="Libertarian","lib",IF(C145="Constitution","cst",IF(C145="Green","grn",""))))))</f>
        <v>ind</v>
      </c>
      <c r="G145">
        <v>0</v>
      </c>
      <c r="H145">
        <v>2</v>
      </c>
    </row>
    <row r="146" spans="1:9">
      <c r="A146">
        <v>13</v>
      </c>
      <c r="B146" s="126" t="s">
        <v>2805</v>
      </c>
      <c r="C146" t="s">
        <v>787</v>
      </c>
      <c r="D146" s="1" t="s">
        <v>723</v>
      </c>
      <c r="E146" s="126" t="s">
        <v>1491</v>
      </c>
      <c r="F146" t="str">
        <f t="shared" si="7"/>
        <v>ind</v>
      </c>
      <c r="G146">
        <v>0</v>
      </c>
      <c r="H146">
        <v>2</v>
      </c>
    </row>
    <row r="147" spans="1:9">
      <c r="A147">
        <v>1</v>
      </c>
      <c r="B147" s="91" t="s">
        <v>928</v>
      </c>
      <c r="C147" t="s">
        <v>2331</v>
      </c>
      <c r="D147" s="1" t="s">
        <v>514</v>
      </c>
      <c r="E147" s="91" t="s">
        <v>729</v>
      </c>
      <c r="F147" t="str">
        <f t="shared" si="4"/>
        <v>dem</v>
      </c>
      <c r="G147">
        <v>1</v>
      </c>
      <c r="H147">
        <v>2</v>
      </c>
    </row>
    <row r="148" spans="1:9">
      <c r="A148">
        <v>2</v>
      </c>
      <c r="B148" t="s">
        <v>2611</v>
      </c>
      <c r="C148" t="s">
        <v>2257</v>
      </c>
      <c r="D148" s="1" t="s">
        <v>514</v>
      </c>
      <c r="E148" t="s">
        <v>2612</v>
      </c>
      <c r="F148" t="str">
        <f t="shared" si="4"/>
        <v>rep</v>
      </c>
      <c r="G148">
        <v>0</v>
      </c>
      <c r="H148">
        <v>2</v>
      </c>
    </row>
    <row r="149" spans="1:9">
      <c r="A149">
        <v>4</v>
      </c>
      <c r="B149" t="s">
        <v>2724</v>
      </c>
      <c r="C149" t="s">
        <v>2243</v>
      </c>
      <c r="D149" s="1" t="s">
        <v>514</v>
      </c>
      <c r="E149" t="s">
        <v>2725</v>
      </c>
      <c r="F149" t="str">
        <f t="shared" si="4"/>
        <v>lib</v>
      </c>
      <c r="G149">
        <v>0</v>
      </c>
      <c r="H149">
        <v>2</v>
      </c>
    </row>
    <row r="150" spans="1:9">
      <c r="A150">
        <v>5</v>
      </c>
      <c r="B150" t="s">
        <v>2726</v>
      </c>
      <c r="C150" t="s">
        <v>2723</v>
      </c>
      <c r="D150" s="1" t="s">
        <v>514</v>
      </c>
      <c r="E150" t="s">
        <v>2727</v>
      </c>
      <c r="F150" t="s">
        <v>2380</v>
      </c>
      <c r="G150">
        <v>0</v>
      </c>
      <c r="H150">
        <v>2</v>
      </c>
    </row>
    <row r="151" spans="1:9">
      <c r="A151">
        <v>6</v>
      </c>
      <c r="B151" t="s">
        <v>2728</v>
      </c>
      <c r="C151" t="s">
        <v>35</v>
      </c>
      <c r="D151" s="1" t="s">
        <v>514</v>
      </c>
      <c r="E151" t="s">
        <v>2729</v>
      </c>
      <c r="F151" t="str">
        <f t="shared" si="4"/>
        <v>cst</v>
      </c>
      <c r="G151">
        <v>0</v>
      </c>
      <c r="H151">
        <v>2</v>
      </c>
    </row>
    <row r="152" spans="1:9">
      <c r="A152">
        <v>11</v>
      </c>
      <c r="B152" t="s">
        <v>439</v>
      </c>
      <c r="C152" t="s">
        <v>1227</v>
      </c>
      <c r="D152" s="1" t="s">
        <v>514</v>
      </c>
      <c r="E152" t="s">
        <v>439</v>
      </c>
      <c r="F152" t="str">
        <f t="shared" si="4"/>
        <v/>
      </c>
      <c r="G152">
        <v>0</v>
      </c>
      <c r="H152">
        <v>2</v>
      </c>
    </row>
    <row r="153" spans="1:9">
      <c r="A153">
        <v>1</v>
      </c>
      <c r="B153" t="s">
        <v>2303</v>
      </c>
      <c r="C153" t="s">
        <v>2331</v>
      </c>
      <c r="D153" s="1" t="s">
        <v>1463</v>
      </c>
      <c r="E153" t="s">
        <v>1091</v>
      </c>
      <c r="F153" t="str">
        <f>IF(C153="Democratic","dem",IF(C153="Republican","rep",IF(C153="Independent","ind",IF(C153="Libertarian","lib",IF(C153="Constitution","cst",IF(C153="Green","grn",""))))))</f>
        <v>dem</v>
      </c>
      <c r="G153">
        <v>1</v>
      </c>
      <c r="H153">
        <v>2</v>
      </c>
    </row>
    <row r="154" spans="1:9">
      <c r="A154">
        <v>2</v>
      </c>
      <c r="B154" t="s">
        <v>2826</v>
      </c>
      <c r="C154" t="s">
        <v>2257</v>
      </c>
      <c r="D154" s="1" t="s">
        <v>1463</v>
      </c>
      <c r="E154" t="s">
        <v>2827</v>
      </c>
      <c r="F154" t="str">
        <f>IF(C154="Democratic","dem",IF(C154="Republican","rep",IF(C154="Independent","ind",IF(C154="Libertarian","lib",IF(C154="Constitution","cst",IF(C154="Green","grn",""))))))</f>
        <v>rep</v>
      </c>
      <c r="G154">
        <v>0</v>
      </c>
      <c r="H154">
        <v>2</v>
      </c>
    </row>
    <row r="155" spans="1:9">
      <c r="A155">
        <v>11</v>
      </c>
      <c r="B155" t="s">
        <v>439</v>
      </c>
      <c r="C155" t="s">
        <v>1227</v>
      </c>
      <c r="D155" s="1" t="s">
        <v>1463</v>
      </c>
      <c r="E155" t="s">
        <v>439</v>
      </c>
      <c r="F155" t="str">
        <f>IF(C155="Democratic","dem",IF(C155="Republican","rep",IF(C155="Independent","ind",IF(C155="Libertarian","lib",IF(C155="Constitution","cst",IF(C155="Green","grn",""))))))</f>
        <v/>
      </c>
      <c r="G155">
        <v>0</v>
      </c>
      <c r="H155">
        <v>2</v>
      </c>
    </row>
    <row r="156" spans="1:9">
      <c r="A156">
        <v>1</v>
      </c>
      <c r="B156" t="s">
        <v>2807</v>
      </c>
      <c r="C156" s="93" t="s">
        <v>2331</v>
      </c>
      <c r="D156" s="1" t="s">
        <v>693</v>
      </c>
      <c r="E156" t="s">
        <v>2808</v>
      </c>
      <c r="F156" t="str">
        <f t="shared" si="4"/>
        <v>dem</v>
      </c>
      <c r="G156">
        <v>0</v>
      </c>
      <c r="H156">
        <v>2</v>
      </c>
      <c r="I156" t="s">
        <v>2830</v>
      </c>
    </row>
    <row r="157" spans="1:9">
      <c r="A157">
        <v>2</v>
      </c>
      <c r="B157" s="91" t="s">
        <v>1309</v>
      </c>
      <c r="C157" s="93" t="s">
        <v>2257</v>
      </c>
      <c r="D157" s="1" t="s">
        <v>693</v>
      </c>
      <c r="E157" s="91" t="s">
        <v>2014</v>
      </c>
      <c r="F157" t="str">
        <f t="shared" si="4"/>
        <v>rep</v>
      </c>
      <c r="G157">
        <v>1</v>
      </c>
      <c r="H157">
        <v>2</v>
      </c>
    </row>
    <row r="158" spans="1:9">
      <c r="A158">
        <v>3</v>
      </c>
      <c r="B158" s="126" t="s">
        <v>2809</v>
      </c>
      <c r="C158" s="127" t="s">
        <v>2831</v>
      </c>
      <c r="D158" s="1" t="s">
        <v>693</v>
      </c>
      <c r="E158" s="127" t="s">
        <v>2811</v>
      </c>
      <c r="F158" t="str">
        <f t="shared" si="4"/>
        <v/>
      </c>
      <c r="G158">
        <v>0</v>
      </c>
      <c r="H158">
        <v>2</v>
      </c>
    </row>
    <row r="159" spans="1:9">
      <c r="A159">
        <v>4</v>
      </c>
      <c r="B159" s="126" t="s">
        <v>2810</v>
      </c>
      <c r="C159" s="127" t="s">
        <v>2243</v>
      </c>
      <c r="D159" s="1" t="s">
        <v>693</v>
      </c>
      <c r="E159" s="127" t="s">
        <v>2812</v>
      </c>
      <c r="F159" t="str">
        <f t="shared" si="4"/>
        <v>lib</v>
      </c>
      <c r="G159">
        <v>0</v>
      </c>
      <c r="H159">
        <v>2</v>
      </c>
    </row>
    <row r="160" spans="1:9">
      <c r="A160">
        <v>11</v>
      </c>
      <c r="B160" t="s">
        <v>439</v>
      </c>
      <c r="C160" s="93" t="s">
        <v>1227</v>
      </c>
      <c r="D160" s="1" t="s">
        <v>693</v>
      </c>
      <c r="E160" t="s">
        <v>439</v>
      </c>
      <c r="F160" t="str">
        <f t="shared" si="4"/>
        <v/>
      </c>
      <c r="G160">
        <v>0</v>
      </c>
      <c r="H160">
        <v>2</v>
      </c>
    </row>
    <row r="161" spans="1:9">
      <c r="A161">
        <v>1</v>
      </c>
      <c r="B161" s="126" t="s">
        <v>2599</v>
      </c>
      <c r="C161" t="s">
        <v>2331</v>
      </c>
      <c r="D161" s="1" t="s">
        <v>521</v>
      </c>
      <c r="E161" s="126" t="s">
        <v>2600</v>
      </c>
      <c r="F161" t="str">
        <f t="shared" si="4"/>
        <v>dem</v>
      </c>
      <c r="G161">
        <v>2</v>
      </c>
      <c r="H161">
        <v>2</v>
      </c>
      <c r="I161" s="126"/>
    </row>
    <row r="162" spans="1:9">
      <c r="A162">
        <v>2</v>
      </c>
      <c r="B162" s="126" t="s">
        <v>2730</v>
      </c>
      <c r="C162" t="s">
        <v>2257</v>
      </c>
      <c r="D162" s="1" t="s">
        <v>521</v>
      </c>
      <c r="E162" s="126" t="s">
        <v>2731</v>
      </c>
      <c r="F162" t="str">
        <f>IF(C162="Democratic","dem",IF(C162="Republican","rep",IF(C162="Independent","ind",IF(C162="Libertarian","lib",IF(C162="Constitution","cst",IF(C162="Green","grn",""))))))</f>
        <v>rep</v>
      </c>
      <c r="G162">
        <v>0</v>
      </c>
      <c r="H162">
        <v>2</v>
      </c>
    </row>
    <row r="163" spans="1:9">
      <c r="A163">
        <v>3</v>
      </c>
      <c r="B163" s="126" t="s">
        <v>2732</v>
      </c>
      <c r="C163" t="s">
        <v>787</v>
      </c>
      <c r="D163" s="1" t="s">
        <v>521</v>
      </c>
      <c r="E163" s="126" t="s">
        <v>2733</v>
      </c>
      <c r="F163" t="str">
        <f t="shared" ref="F163:F203" si="8">IF(C163="Democratic","dem",IF(C163="Republican","rep",IF(C163="Independent","ind",IF(C163="Libertarian","lib",IF(C163="Constitution","cst",IF(C163="Green","grn",""))))))</f>
        <v>ind</v>
      </c>
      <c r="G163">
        <v>0</v>
      </c>
      <c r="H163">
        <v>2</v>
      </c>
    </row>
    <row r="164" spans="1:9">
      <c r="A164">
        <v>12</v>
      </c>
      <c r="B164" s="126" t="s">
        <v>2734</v>
      </c>
      <c r="C164" t="s">
        <v>787</v>
      </c>
      <c r="D164" s="1" t="s">
        <v>521</v>
      </c>
      <c r="E164" s="126" t="s">
        <v>2735</v>
      </c>
      <c r="F164" t="str">
        <f t="shared" si="8"/>
        <v>ind</v>
      </c>
      <c r="G164">
        <v>0</v>
      </c>
      <c r="H164">
        <v>2</v>
      </c>
    </row>
    <row r="165" spans="1:9">
      <c r="A165">
        <v>1</v>
      </c>
      <c r="B165" s="126" t="s">
        <v>2736</v>
      </c>
      <c r="C165" t="s">
        <v>2331</v>
      </c>
      <c r="D165" s="1" t="s">
        <v>640</v>
      </c>
      <c r="E165" s="126" t="s">
        <v>2737</v>
      </c>
      <c r="F165" t="str">
        <f t="shared" si="8"/>
        <v>dem</v>
      </c>
      <c r="G165">
        <v>0</v>
      </c>
      <c r="H165">
        <v>2</v>
      </c>
    </row>
    <row r="166" spans="1:9">
      <c r="A166">
        <v>2</v>
      </c>
      <c r="B166" s="91" t="s">
        <v>1502</v>
      </c>
      <c r="C166" t="s">
        <v>2257</v>
      </c>
      <c r="D166" s="1" t="s">
        <v>640</v>
      </c>
      <c r="E166" s="91" t="s">
        <v>1769</v>
      </c>
      <c r="F166" t="str">
        <f t="shared" si="8"/>
        <v>rep</v>
      </c>
      <c r="G166">
        <v>1</v>
      </c>
      <c r="H166">
        <v>2</v>
      </c>
    </row>
    <row r="167" spans="1:9">
      <c r="A167">
        <v>3</v>
      </c>
      <c r="B167" s="126" t="s">
        <v>2744</v>
      </c>
      <c r="C167" t="s">
        <v>787</v>
      </c>
      <c r="D167" s="1" t="s">
        <v>640</v>
      </c>
      <c r="E167" s="91" t="s">
        <v>2745</v>
      </c>
      <c r="F167" t="str">
        <f t="shared" si="8"/>
        <v>ind</v>
      </c>
      <c r="G167">
        <v>0</v>
      </c>
      <c r="H167">
        <v>2</v>
      </c>
    </row>
    <row r="168" spans="1:9">
      <c r="A168">
        <v>4</v>
      </c>
      <c r="B168" s="126" t="s">
        <v>2738</v>
      </c>
      <c r="C168" t="s">
        <v>787</v>
      </c>
      <c r="D168" s="1" t="s">
        <v>640</v>
      </c>
      <c r="E168" s="91" t="s">
        <v>2739</v>
      </c>
      <c r="F168" t="str">
        <f t="shared" si="8"/>
        <v>ind</v>
      </c>
      <c r="G168">
        <v>0</v>
      </c>
      <c r="H168">
        <v>2</v>
      </c>
    </row>
    <row r="169" spans="1:9">
      <c r="A169">
        <v>5</v>
      </c>
      <c r="B169" s="126" t="s">
        <v>2741</v>
      </c>
      <c r="C169" t="s">
        <v>1203</v>
      </c>
      <c r="D169" s="1" t="s">
        <v>640</v>
      </c>
      <c r="E169" s="91" t="s">
        <v>2742</v>
      </c>
      <c r="F169" t="str">
        <f t="shared" si="8"/>
        <v>grn</v>
      </c>
      <c r="G169">
        <v>0</v>
      </c>
      <c r="H169">
        <v>2</v>
      </c>
    </row>
    <row r="170" spans="1:9">
      <c r="A170">
        <v>6</v>
      </c>
      <c r="B170" s="126" t="s">
        <v>2740</v>
      </c>
      <c r="C170" t="s">
        <v>35</v>
      </c>
      <c r="D170" s="1" t="s">
        <v>640</v>
      </c>
      <c r="E170" s="91" t="s">
        <v>2743</v>
      </c>
      <c r="F170" t="str">
        <f t="shared" si="8"/>
        <v>cst</v>
      </c>
      <c r="G170">
        <v>0</v>
      </c>
      <c r="H170">
        <v>2</v>
      </c>
    </row>
    <row r="171" spans="1:9">
      <c r="A171">
        <v>11</v>
      </c>
      <c r="B171" t="s">
        <v>439</v>
      </c>
      <c r="C171" t="s">
        <v>1227</v>
      </c>
      <c r="D171" s="1" t="s">
        <v>640</v>
      </c>
      <c r="E171" t="s">
        <v>439</v>
      </c>
      <c r="F171" t="str">
        <f t="shared" si="8"/>
        <v/>
      </c>
      <c r="G171">
        <v>0</v>
      </c>
      <c r="H171">
        <v>2</v>
      </c>
    </row>
    <row r="172" spans="1:9">
      <c r="A172">
        <v>12</v>
      </c>
      <c r="B172" s="126" t="s">
        <v>2746</v>
      </c>
      <c r="C172" t="s">
        <v>787</v>
      </c>
      <c r="D172" s="1" t="s">
        <v>640</v>
      </c>
      <c r="E172" s="126" t="s">
        <v>2754</v>
      </c>
      <c r="F172" t="str">
        <f t="shared" si="8"/>
        <v>ind</v>
      </c>
      <c r="G172">
        <v>0</v>
      </c>
      <c r="H172">
        <v>2</v>
      </c>
    </row>
    <row r="173" spans="1:9">
      <c r="A173">
        <v>13</v>
      </c>
      <c r="B173" s="126" t="s">
        <v>2747</v>
      </c>
      <c r="C173" t="s">
        <v>787</v>
      </c>
      <c r="D173" s="1" t="s">
        <v>640</v>
      </c>
      <c r="E173" s="126" t="s">
        <v>2000</v>
      </c>
      <c r="F173" t="str">
        <f t="shared" si="8"/>
        <v>ind</v>
      </c>
      <c r="G173">
        <v>0</v>
      </c>
      <c r="H173">
        <v>2</v>
      </c>
    </row>
    <row r="174" spans="1:9">
      <c r="A174">
        <v>14</v>
      </c>
      <c r="B174" s="126" t="s">
        <v>2748</v>
      </c>
      <c r="C174" t="s">
        <v>787</v>
      </c>
      <c r="D174" s="1" t="s">
        <v>640</v>
      </c>
      <c r="E174" s="126" t="s">
        <v>1001</v>
      </c>
      <c r="F174" t="str">
        <f>IF(C174="Democratic","dem",IF(C174="Republican","rep",IF(C174="Independent","ind",IF(C174="Libertarian","lib",IF(C174="Constitution","cst",IF(C174="Green","grn",""))))))</f>
        <v>ind</v>
      </c>
      <c r="G174">
        <v>0</v>
      </c>
      <c r="H174">
        <v>2</v>
      </c>
    </row>
    <row r="175" spans="1:9">
      <c r="A175">
        <v>15</v>
      </c>
      <c r="B175" s="126" t="s">
        <v>2749</v>
      </c>
      <c r="C175" t="s">
        <v>787</v>
      </c>
      <c r="D175" s="1" t="s">
        <v>640</v>
      </c>
      <c r="E175" s="126" t="s">
        <v>2752</v>
      </c>
      <c r="F175" t="str">
        <f>IF(C175="Democratic","dem",IF(C175="Republican","rep",IF(C175="Independent","ind",IF(C175="Libertarian","lib",IF(C175="Constitution","cst",IF(C175="Green","grn",""))))))</f>
        <v>ind</v>
      </c>
      <c r="G175">
        <v>0</v>
      </c>
      <c r="H175">
        <v>2</v>
      </c>
    </row>
    <row r="176" spans="1:9">
      <c r="A176">
        <v>16</v>
      </c>
      <c r="B176" s="126" t="s">
        <v>2750</v>
      </c>
      <c r="C176" t="s">
        <v>787</v>
      </c>
      <c r="D176" s="1" t="s">
        <v>640</v>
      </c>
      <c r="E176" s="126" t="s">
        <v>2753</v>
      </c>
      <c r="F176" t="str">
        <f>IF(C176="Democratic","dem",IF(C176="Republican","rep",IF(C176="Independent","ind",IF(C176="Libertarian","lib",IF(C176="Constitution","cst",IF(C176="Green","grn",""))))))</f>
        <v>ind</v>
      </c>
      <c r="G176">
        <v>0</v>
      </c>
      <c r="H176">
        <v>2</v>
      </c>
    </row>
    <row r="177" spans="1:8">
      <c r="A177">
        <v>17</v>
      </c>
      <c r="B177" s="126" t="s">
        <v>2751</v>
      </c>
      <c r="C177" t="s">
        <v>787</v>
      </c>
      <c r="D177" s="1" t="s">
        <v>640</v>
      </c>
      <c r="E177" s="126" t="s">
        <v>1385</v>
      </c>
      <c r="F177" t="str">
        <f>IF(C177="Democratic","dem",IF(C177="Republican","rep",IF(C177="Independent","ind",IF(C177="Libertarian","lib",IF(C177="Constitution","cst",IF(C177="Green","grn",""))))))</f>
        <v>ind</v>
      </c>
      <c r="G177">
        <v>0</v>
      </c>
      <c r="H177">
        <v>2</v>
      </c>
    </row>
    <row r="178" spans="1:8">
      <c r="A178">
        <v>18</v>
      </c>
      <c r="B178" s="126" t="s">
        <v>3012</v>
      </c>
      <c r="C178" t="s">
        <v>923</v>
      </c>
      <c r="D178" s="1" t="s">
        <v>640</v>
      </c>
      <c r="E178" s="126" t="s">
        <v>3013</v>
      </c>
      <c r="F178" t="str">
        <f>IF(C178="Democratic","dem",IF(C178="Republican","rep",IF(C178="Independent","ind",IF(C178="Libertarian","lib",IF(C178="Constitution","cst",IF(C178="Green","grn",""))))))</f>
        <v/>
      </c>
      <c r="G178">
        <v>0</v>
      </c>
      <c r="H178">
        <v>2</v>
      </c>
    </row>
    <row r="179" spans="1:8">
      <c r="A179">
        <v>1</v>
      </c>
      <c r="B179" s="126" t="s">
        <v>2617</v>
      </c>
      <c r="C179" t="s">
        <v>2331</v>
      </c>
      <c r="D179" s="1" t="s">
        <v>80</v>
      </c>
      <c r="E179" s="126" t="s">
        <v>2619</v>
      </c>
      <c r="F179" t="str">
        <f t="shared" si="8"/>
        <v>dem</v>
      </c>
      <c r="G179">
        <v>0</v>
      </c>
      <c r="H179">
        <v>2</v>
      </c>
    </row>
    <row r="180" spans="1:8">
      <c r="A180">
        <v>2</v>
      </c>
      <c r="B180" s="91" t="s">
        <v>748</v>
      </c>
      <c r="C180" t="s">
        <v>2257</v>
      </c>
      <c r="D180" s="1" t="s">
        <v>80</v>
      </c>
      <c r="E180" s="91" t="s">
        <v>1402</v>
      </c>
      <c r="F180" t="str">
        <f t="shared" si="8"/>
        <v>rep</v>
      </c>
      <c r="G180">
        <v>1</v>
      </c>
      <c r="H180">
        <v>2</v>
      </c>
    </row>
    <row r="181" spans="1:8">
      <c r="A181">
        <v>4</v>
      </c>
      <c r="B181" s="126" t="s">
        <v>2618</v>
      </c>
      <c r="C181" t="s">
        <v>2243</v>
      </c>
      <c r="D181" s="1" t="s">
        <v>80</v>
      </c>
      <c r="E181" s="91" t="s">
        <v>2620</v>
      </c>
      <c r="F181" t="str">
        <f t="shared" si="8"/>
        <v>lib</v>
      </c>
      <c r="G181">
        <v>0</v>
      </c>
      <c r="H181">
        <v>2</v>
      </c>
    </row>
    <row r="182" spans="1:8">
      <c r="A182">
        <v>5</v>
      </c>
      <c r="B182" s="126" t="s">
        <v>2621</v>
      </c>
      <c r="C182" t="s">
        <v>1203</v>
      </c>
      <c r="D182" s="1" t="s">
        <v>80</v>
      </c>
      <c r="E182" s="126" t="s">
        <v>2622</v>
      </c>
      <c r="F182" t="str">
        <f t="shared" si="8"/>
        <v>grn</v>
      </c>
      <c r="G182">
        <v>0</v>
      </c>
      <c r="H182">
        <v>2</v>
      </c>
    </row>
    <row r="183" spans="1:8">
      <c r="A183">
        <v>11</v>
      </c>
      <c r="B183" t="s">
        <v>439</v>
      </c>
      <c r="C183" t="s">
        <v>923</v>
      </c>
      <c r="D183" s="1" t="s">
        <v>80</v>
      </c>
      <c r="E183" t="s">
        <v>439</v>
      </c>
      <c r="F183" t="str">
        <f t="shared" si="8"/>
        <v/>
      </c>
      <c r="G183">
        <v>0</v>
      </c>
      <c r="H183">
        <v>2</v>
      </c>
    </row>
    <row r="184" spans="1:8">
      <c r="A184">
        <v>12</v>
      </c>
      <c r="B184" t="s">
        <v>2623</v>
      </c>
      <c r="C184" t="s">
        <v>923</v>
      </c>
      <c r="D184" s="1" t="s">
        <v>80</v>
      </c>
      <c r="E184" t="s">
        <v>2624</v>
      </c>
      <c r="F184" t="str">
        <f t="shared" si="8"/>
        <v/>
      </c>
      <c r="G184">
        <v>0</v>
      </c>
      <c r="H184">
        <v>2</v>
      </c>
    </row>
    <row r="185" spans="1:8">
      <c r="A185">
        <v>1</v>
      </c>
      <c r="B185" s="126" t="s">
        <v>2759</v>
      </c>
      <c r="C185" t="s">
        <v>2331</v>
      </c>
      <c r="D185" s="1" t="s">
        <v>1349</v>
      </c>
      <c r="E185" s="91" t="s">
        <v>1631</v>
      </c>
      <c r="F185" t="str">
        <f>IF(C185="Democratic","dem",IF(C185="Republican","rep",IF(C185="Independent","ind",IF(C185="Libertarian","lib",IF(C185="Constitution","cst",IF(C185="Green","grn",""))))))</f>
        <v>dem</v>
      </c>
      <c r="G185">
        <v>1</v>
      </c>
      <c r="H185">
        <v>2</v>
      </c>
    </row>
    <row r="186" spans="1:8">
      <c r="A186">
        <v>2</v>
      </c>
      <c r="B186" s="126" t="s">
        <v>2758</v>
      </c>
      <c r="C186" t="s">
        <v>2257</v>
      </c>
      <c r="D186" s="1" t="s">
        <v>1349</v>
      </c>
      <c r="E186" s="126" t="s">
        <v>54</v>
      </c>
      <c r="F186" t="str">
        <f t="shared" si="8"/>
        <v>rep</v>
      </c>
      <c r="G186">
        <v>0</v>
      </c>
      <c r="H186">
        <v>2</v>
      </c>
    </row>
    <row r="187" spans="1:8">
      <c r="A187">
        <v>4</v>
      </c>
      <c r="B187" s="126" t="s">
        <v>2756</v>
      </c>
      <c r="C187" t="s">
        <v>2243</v>
      </c>
      <c r="D187" s="1" t="s">
        <v>1349</v>
      </c>
      <c r="E187" s="91" t="s">
        <v>2757</v>
      </c>
      <c r="F187" t="str">
        <f t="shared" si="8"/>
        <v>lib</v>
      </c>
      <c r="G187">
        <v>0</v>
      </c>
      <c r="H187">
        <v>2</v>
      </c>
    </row>
    <row r="188" spans="1:8">
      <c r="A188">
        <v>11</v>
      </c>
      <c r="B188" t="s">
        <v>439</v>
      </c>
      <c r="C188" t="s">
        <v>1227</v>
      </c>
      <c r="D188" s="1" t="s">
        <v>1349</v>
      </c>
      <c r="E188" t="s">
        <v>439</v>
      </c>
      <c r="F188" t="str">
        <f t="shared" si="8"/>
        <v/>
      </c>
      <c r="G188">
        <v>0</v>
      </c>
      <c r="H188">
        <v>2</v>
      </c>
    </row>
    <row r="189" spans="1:8">
      <c r="A189">
        <v>1</v>
      </c>
      <c r="B189" t="s">
        <v>2760</v>
      </c>
      <c r="C189" s="93" t="s">
        <v>2331</v>
      </c>
      <c r="D189" s="1" t="s">
        <v>943</v>
      </c>
      <c r="E189" t="s">
        <v>2766</v>
      </c>
      <c r="F189" t="str">
        <f t="shared" si="8"/>
        <v>dem</v>
      </c>
      <c r="G189">
        <v>2</v>
      </c>
      <c r="H189">
        <v>2</v>
      </c>
    </row>
    <row r="190" spans="1:8">
      <c r="A190">
        <v>2</v>
      </c>
      <c r="B190" t="s">
        <v>2761</v>
      </c>
      <c r="C190" s="93" t="s">
        <v>2257</v>
      </c>
      <c r="D190" s="1" t="s">
        <v>943</v>
      </c>
      <c r="E190" t="s">
        <v>2767</v>
      </c>
      <c r="F190" t="str">
        <f t="shared" si="8"/>
        <v>rep</v>
      </c>
      <c r="G190">
        <v>0</v>
      </c>
      <c r="H190">
        <v>2</v>
      </c>
    </row>
    <row r="191" spans="1:8">
      <c r="A191">
        <v>4</v>
      </c>
      <c r="B191" t="s">
        <v>2762</v>
      </c>
      <c r="C191" s="127" t="s">
        <v>2243</v>
      </c>
      <c r="D191" s="1" t="s">
        <v>943</v>
      </c>
      <c r="E191" t="s">
        <v>2768</v>
      </c>
      <c r="F191" t="str">
        <f t="shared" si="8"/>
        <v>lib</v>
      </c>
      <c r="G191">
        <v>0</v>
      </c>
      <c r="H191">
        <v>2</v>
      </c>
    </row>
    <row r="192" spans="1:8">
      <c r="A192">
        <v>5</v>
      </c>
      <c r="B192" t="s">
        <v>2763</v>
      </c>
      <c r="C192" s="127" t="s">
        <v>2765</v>
      </c>
      <c r="D192" s="1" t="s">
        <v>943</v>
      </c>
      <c r="E192" t="s">
        <v>2769</v>
      </c>
      <c r="F192" t="str">
        <f t="shared" si="8"/>
        <v/>
      </c>
      <c r="G192">
        <v>0</v>
      </c>
      <c r="H192">
        <v>2</v>
      </c>
    </row>
    <row r="193" spans="1:9">
      <c r="A193">
        <v>6</v>
      </c>
      <c r="B193" t="s">
        <v>2764</v>
      </c>
      <c r="C193" s="127" t="s">
        <v>35</v>
      </c>
      <c r="D193" s="1" t="s">
        <v>943</v>
      </c>
      <c r="E193" t="s">
        <v>2770</v>
      </c>
      <c r="F193" t="str">
        <f t="shared" si="8"/>
        <v>cst</v>
      </c>
      <c r="G193">
        <v>0</v>
      </c>
      <c r="H193">
        <v>2</v>
      </c>
    </row>
    <row r="194" spans="1:9">
      <c r="A194">
        <v>11</v>
      </c>
      <c r="B194" t="s">
        <v>439</v>
      </c>
      <c r="C194" t="s">
        <v>1227</v>
      </c>
      <c r="D194" s="1" t="s">
        <v>943</v>
      </c>
      <c r="E194" t="s">
        <v>439</v>
      </c>
      <c r="F194" t="str">
        <f>IF(C194="Democratic","dem",IF(C194="Republican","rep",IF(C194="Independent","ind",IF(C194="Libertarian","lib",IF(C194="Constitution","cst",IF(C194="Green","grn",""))))))</f>
        <v/>
      </c>
      <c r="G194">
        <v>0</v>
      </c>
      <c r="H194">
        <v>2</v>
      </c>
    </row>
    <row r="195" spans="1:9">
      <c r="A195">
        <v>12</v>
      </c>
      <c r="B195" t="s">
        <v>3039</v>
      </c>
      <c r="C195" t="s">
        <v>923</v>
      </c>
      <c r="D195" s="1" t="s">
        <v>943</v>
      </c>
      <c r="E195" t="s">
        <v>3040</v>
      </c>
      <c r="F195" t="str">
        <f t="shared" ref="F195:F198" si="9">IF(C195="Democratic","dem",IF(C195="Republican","rep",IF(C195="Independent","ind",IF(C195="Libertarian","lib",IF(C195="Constitution","cst",IF(C195="Green","grn",""))))))</f>
        <v/>
      </c>
      <c r="G195">
        <v>0</v>
      </c>
      <c r="H195">
        <v>2</v>
      </c>
    </row>
    <row r="196" spans="1:9">
      <c r="A196">
        <v>13</v>
      </c>
      <c r="B196" t="s">
        <v>3041</v>
      </c>
      <c r="C196" t="s">
        <v>923</v>
      </c>
      <c r="D196" s="1" t="s">
        <v>943</v>
      </c>
      <c r="E196" t="s">
        <v>808</v>
      </c>
      <c r="F196" t="str">
        <f t="shared" si="9"/>
        <v/>
      </c>
      <c r="G196">
        <v>0</v>
      </c>
      <c r="H196">
        <v>2</v>
      </c>
    </row>
    <row r="197" spans="1:9">
      <c r="A197">
        <v>14</v>
      </c>
      <c r="B197" t="s">
        <v>3042</v>
      </c>
      <c r="C197" t="s">
        <v>923</v>
      </c>
      <c r="D197" s="1" t="s">
        <v>943</v>
      </c>
      <c r="E197" t="s">
        <v>3043</v>
      </c>
      <c r="F197" t="str">
        <f t="shared" si="9"/>
        <v/>
      </c>
      <c r="G197">
        <v>0</v>
      </c>
      <c r="H197">
        <v>2</v>
      </c>
    </row>
    <row r="198" spans="1:9">
      <c r="A198">
        <v>15</v>
      </c>
      <c r="B198" t="s">
        <v>3044</v>
      </c>
      <c r="C198" t="s">
        <v>923</v>
      </c>
      <c r="D198" s="1" t="s">
        <v>943</v>
      </c>
      <c r="E198" t="s">
        <v>3045</v>
      </c>
      <c r="F198" t="str">
        <f t="shared" si="9"/>
        <v/>
      </c>
      <c r="G198">
        <v>0</v>
      </c>
      <c r="H198">
        <v>2</v>
      </c>
    </row>
    <row r="199" spans="1:9">
      <c r="A199">
        <v>1</v>
      </c>
      <c r="B199" t="s">
        <v>2771</v>
      </c>
      <c r="C199" t="s">
        <v>2331</v>
      </c>
      <c r="D199" s="1" t="s">
        <v>2202</v>
      </c>
      <c r="E199" t="s">
        <v>735</v>
      </c>
      <c r="F199" t="str">
        <f t="shared" si="8"/>
        <v>dem</v>
      </c>
      <c r="G199">
        <v>0</v>
      </c>
      <c r="H199">
        <v>2</v>
      </c>
    </row>
    <row r="200" spans="1:9">
      <c r="A200">
        <v>2</v>
      </c>
      <c r="B200" t="s">
        <v>2059</v>
      </c>
      <c r="C200" t="s">
        <v>2257</v>
      </c>
      <c r="D200" s="1" t="s">
        <v>2202</v>
      </c>
      <c r="E200" t="s">
        <v>1403</v>
      </c>
      <c r="F200" t="str">
        <f t="shared" si="8"/>
        <v>rep</v>
      </c>
      <c r="G200">
        <v>1</v>
      </c>
      <c r="H200">
        <v>2</v>
      </c>
    </row>
    <row r="201" spans="1:9">
      <c r="A201">
        <v>3</v>
      </c>
      <c r="B201" t="s">
        <v>2772</v>
      </c>
      <c r="C201" t="s">
        <v>787</v>
      </c>
      <c r="D201" s="1" t="s">
        <v>2202</v>
      </c>
      <c r="E201" t="s">
        <v>2774</v>
      </c>
      <c r="F201" t="str">
        <f t="shared" si="8"/>
        <v>ind</v>
      </c>
      <c r="G201">
        <v>0</v>
      </c>
      <c r="H201">
        <v>2</v>
      </c>
    </row>
    <row r="202" spans="1:9">
      <c r="A202">
        <v>4</v>
      </c>
      <c r="B202" t="s">
        <v>2773</v>
      </c>
      <c r="C202" t="s">
        <v>2243</v>
      </c>
      <c r="D202" s="1" t="s">
        <v>2202</v>
      </c>
      <c r="E202" t="s">
        <v>2775</v>
      </c>
      <c r="F202" t="str">
        <f t="shared" si="8"/>
        <v>lib</v>
      </c>
      <c r="G202">
        <v>0</v>
      </c>
      <c r="H202">
        <v>2</v>
      </c>
    </row>
    <row r="203" spans="1:9">
      <c r="A203">
        <v>11</v>
      </c>
      <c r="B203" t="s">
        <v>439</v>
      </c>
      <c r="C203" t="s">
        <v>1227</v>
      </c>
      <c r="D203" s="1" t="s">
        <v>2202</v>
      </c>
      <c r="E203" t="s">
        <v>439</v>
      </c>
      <c r="F203" t="str">
        <f t="shared" si="8"/>
        <v/>
      </c>
      <c r="G203">
        <v>0</v>
      </c>
      <c r="H203">
        <v>2</v>
      </c>
    </row>
    <row r="205" spans="1:9">
      <c r="A205" s="54" t="s">
        <v>223</v>
      </c>
    </row>
    <row r="206" spans="1:9">
      <c r="A206" s="126">
        <v>1</v>
      </c>
      <c r="B206" t="s">
        <v>2797</v>
      </c>
      <c r="C206" t="s">
        <v>2331</v>
      </c>
      <c r="D206" s="1" t="s">
        <v>723</v>
      </c>
      <c r="E206" t="s">
        <v>2426</v>
      </c>
      <c r="F206" t="str">
        <f t="shared" ref="F206:F212" si="10">IF(C206="Democratic","dem",IF(C206="Republican","rep",IF(C206="Independent","ind",IF(C206="Libertarian","lib",IF(C206="Constitution","cst",IF(C206="Green","grn",""))))))</f>
        <v>dem</v>
      </c>
      <c r="G206">
        <v>0</v>
      </c>
      <c r="H206">
        <v>3</v>
      </c>
    </row>
    <row r="207" spans="1:9">
      <c r="A207" s="126">
        <v>2</v>
      </c>
      <c r="B207" t="s">
        <v>2798</v>
      </c>
      <c r="C207" t="s">
        <v>2257</v>
      </c>
      <c r="D207" s="1" t="s">
        <v>723</v>
      </c>
      <c r="E207" t="s">
        <v>2799</v>
      </c>
      <c r="F207" t="str">
        <f t="shared" si="10"/>
        <v>rep</v>
      </c>
      <c r="G207">
        <v>2</v>
      </c>
      <c r="H207">
        <v>3</v>
      </c>
      <c r="I207" t="s">
        <v>2605</v>
      </c>
    </row>
    <row r="208" spans="1:9">
      <c r="A208" s="126">
        <v>3</v>
      </c>
      <c r="B208" t="s">
        <v>2801</v>
      </c>
      <c r="C208" t="s">
        <v>787</v>
      </c>
      <c r="D208" s="1" t="s">
        <v>723</v>
      </c>
      <c r="E208" t="s">
        <v>2800</v>
      </c>
      <c r="F208" t="str">
        <f t="shared" si="10"/>
        <v>ind</v>
      </c>
      <c r="G208">
        <v>0</v>
      </c>
      <c r="H208">
        <v>3</v>
      </c>
    </row>
    <row r="209" spans="1:9">
      <c r="A209" s="54">
        <v>1</v>
      </c>
      <c r="B209" t="s">
        <v>2813</v>
      </c>
      <c r="C209" t="s">
        <v>2331</v>
      </c>
      <c r="D209" s="1" t="s">
        <v>693</v>
      </c>
      <c r="E209" t="s">
        <v>2814</v>
      </c>
      <c r="F209" t="str">
        <f t="shared" si="10"/>
        <v>dem</v>
      </c>
      <c r="G209">
        <v>0</v>
      </c>
      <c r="H209">
        <v>3</v>
      </c>
    </row>
    <row r="210" spans="1:9">
      <c r="A210" s="126">
        <v>2</v>
      </c>
      <c r="B210" t="s">
        <v>2590</v>
      </c>
      <c r="C210" t="s">
        <v>2257</v>
      </c>
      <c r="D210" s="1" t="s">
        <v>693</v>
      </c>
      <c r="E210" t="s">
        <v>1937</v>
      </c>
      <c r="F210" t="str">
        <f t="shared" si="10"/>
        <v>rep</v>
      </c>
      <c r="G210">
        <v>1</v>
      </c>
      <c r="H210">
        <v>3</v>
      </c>
      <c r="I210" t="s">
        <v>2591</v>
      </c>
    </row>
    <row r="211" spans="1:9">
      <c r="A211">
        <v>11</v>
      </c>
      <c r="B211" t="s">
        <v>439</v>
      </c>
      <c r="C211" s="93" t="s">
        <v>1227</v>
      </c>
      <c r="D211" s="1" t="s">
        <v>693</v>
      </c>
      <c r="E211" t="s">
        <v>439</v>
      </c>
      <c r="F211" t="str">
        <f>IF(C211="Democratic","dem",IF(C211="Republican","rep",IF(C211="Independent","ind",IF(C211="Libertarian","lib",IF(C211="Constitution","cst",IF(C211="Green","grn",""))))))</f>
        <v/>
      </c>
      <c r="G211">
        <v>0</v>
      </c>
      <c r="H211">
        <v>3</v>
      </c>
    </row>
    <row r="212" spans="1:9">
      <c r="A212" s="126">
        <v>12</v>
      </c>
      <c r="B212" t="s">
        <v>2815</v>
      </c>
      <c r="C212" t="s">
        <v>2816</v>
      </c>
      <c r="D212" s="1" t="s">
        <v>693</v>
      </c>
      <c r="E212" t="s">
        <v>2817</v>
      </c>
      <c r="F212" t="str">
        <f t="shared" si="10"/>
        <v/>
      </c>
      <c r="G212">
        <v>0</v>
      </c>
      <c r="H212">
        <v>3</v>
      </c>
    </row>
    <row r="215" spans="1:9">
      <c r="A215" s="54" t="s">
        <v>2873</v>
      </c>
    </row>
    <row r="216" spans="1:9">
      <c r="A216">
        <v>1</v>
      </c>
      <c r="B216" s="9" t="s">
        <v>1849</v>
      </c>
      <c r="C216" t="s">
        <v>2331</v>
      </c>
      <c r="D216" s="1" t="s">
        <v>444</v>
      </c>
      <c r="E216" s="9" t="s">
        <v>2435</v>
      </c>
      <c r="F216" t="str">
        <f t="shared" ref="F216:F218" si="11">IF(C216="Democratic","dem",IF(C216="Republican","rep",IF(C216="Independent","ind",IF(C216="Libertarian","lib",IF(C216="Constitution","cst",IF(C216="Green","grn",""))))))</f>
        <v>dem</v>
      </c>
      <c r="G216">
        <v>1</v>
      </c>
      <c r="H216">
        <v>2</v>
      </c>
    </row>
    <row r="217" spans="1:9">
      <c r="A217">
        <v>2</v>
      </c>
      <c r="B217" s="146" t="s">
        <v>2781</v>
      </c>
      <c r="C217" t="s">
        <v>2257</v>
      </c>
      <c r="D217" s="1" t="s">
        <v>444</v>
      </c>
      <c r="E217" s="126" t="s">
        <v>2782</v>
      </c>
      <c r="F217" t="str">
        <f t="shared" si="11"/>
        <v>rep</v>
      </c>
      <c r="G217">
        <v>0</v>
      </c>
      <c r="H217">
        <v>2</v>
      </c>
    </row>
    <row r="218" spans="1:9">
      <c r="A218">
        <v>4</v>
      </c>
      <c r="B218" s="126" t="s">
        <v>2783</v>
      </c>
      <c r="C218" t="s">
        <v>2243</v>
      </c>
      <c r="D218" s="1" t="s">
        <v>444</v>
      </c>
      <c r="E218" s="9" t="s">
        <v>2784</v>
      </c>
      <c r="F218" t="str">
        <f t="shared" si="11"/>
        <v>lib</v>
      </c>
      <c r="G218">
        <v>0</v>
      </c>
      <c r="H218">
        <v>2</v>
      </c>
    </row>
    <row r="219" spans="1:9">
      <c r="A219">
        <v>12</v>
      </c>
      <c r="B219" s="146" t="s">
        <v>2789</v>
      </c>
      <c r="C219" t="s">
        <v>2788</v>
      </c>
      <c r="D219" s="1" t="s">
        <v>444</v>
      </c>
      <c r="E219" s="146" t="s">
        <v>2794</v>
      </c>
      <c r="F219" t="s">
        <v>2376</v>
      </c>
      <c r="G219">
        <v>0</v>
      </c>
      <c r="H219">
        <v>2</v>
      </c>
    </row>
    <row r="220" spans="1:9">
      <c r="A220">
        <v>13</v>
      </c>
      <c r="B220" s="9" t="s">
        <v>2785</v>
      </c>
      <c r="C220" t="s">
        <v>2786</v>
      </c>
      <c r="D220" s="1" t="s">
        <v>444</v>
      </c>
      <c r="E220" s="9" t="s">
        <v>2792</v>
      </c>
      <c r="F220" t="s">
        <v>2375</v>
      </c>
      <c r="G220">
        <v>0</v>
      </c>
      <c r="H220">
        <v>2</v>
      </c>
    </row>
    <row r="221" spans="1:9">
      <c r="A221">
        <v>14</v>
      </c>
      <c r="B221" s="9" t="s">
        <v>2787</v>
      </c>
      <c r="C221" t="s">
        <v>2788</v>
      </c>
      <c r="D221" s="1" t="s">
        <v>444</v>
      </c>
      <c r="E221" s="9" t="s">
        <v>2793</v>
      </c>
      <c r="F221" t="s">
        <v>2376</v>
      </c>
      <c r="G221">
        <v>0</v>
      </c>
      <c r="H221">
        <v>2</v>
      </c>
    </row>
    <row r="222" spans="1:9">
      <c r="A222">
        <v>15</v>
      </c>
      <c r="B222" s="126" t="s">
        <v>2791</v>
      </c>
      <c r="C222" t="s">
        <v>2786</v>
      </c>
      <c r="D222" s="1" t="s">
        <v>444</v>
      </c>
      <c r="E222" s="126" t="s">
        <v>2796</v>
      </c>
      <c r="F222" t="s">
        <v>2375</v>
      </c>
      <c r="G222">
        <v>0</v>
      </c>
      <c r="H222">
        <v>2</v>
      </c>
    </row>
    <row r="223" spans="1:9">
      <c r="A223">
        <v>16</v>
      </c>
      <c r="B223" s="9" t="s">
        <v>2790</v>
      </c>
      <c r="C223" t="s">
        <v>2786</v>
      </c>
      <c r="D223" s="1" t="s">
        <v>444</v>
      </c>
      <c r="E223" s="9" t="s">
        <v>2795</v>
      </c>
      <c r="F223" t="s">
        <v>2375</v>
      </c>
      <c r="G223">
        <v>0</v>
      </c>
      <c r="H223">
        <v>2</v>
      </c>
    </row>
  </sheetData>
  <phoneticPr fontId="15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C12"/>
  <sheetViews>
    <sheetView workbookViewId="0">
      <selection activeCell="C21" sqref="C21"/>
    </sheetView>
  </sheetViews>
  <sheetFormatPr baseColWidth="10" defaultColWidth="11.42578125" defaultRowHeight="13" x14ac:dyDescent="0"/>
  <cols>
    <col min="1" max="1" width="15.140625" bestFit="1" customWidth="1"/>
    <col min="2" max="2" width="15.140625" customWidth="1"/>
    <col min="3" max="3" width="63.140625" bestFit="1" customWidth="1"/>
  </cols>
  <sheetData>
    <row r="1" spans="1:3">
      <c r="A1" s="86" t="s">
        <v>2180</v>
      </c>
      <c r="B1" s="86" t="s">
        <v>1021</v>
      </c>
      <c r="C1" s="86" t="s">
        <v>0</v>
      </c>
    </row>
    <row r="2" spans="1:3">
      <c r="A2" t="s">
        <v>693</v>
      </c>
      <c r="B2" s="87" t="s">
        <v>60</v>
      </c>
      <c r="C2" t="s">
        <v>2842</v>
      </c>
    </row>
    <row r="3" spans="1:3">
      <c r="A3" t="s">
        <v>2587</v>
      </c>
      <c r="B3" s="87" t="s">
        <v>60</v>
      </c>
      <c r="C3" s="126" t="s">
        <v>2840</v>
      </c>
    </row>
    <row r="4" spans="1:3">
      <c r="A4" t="s">
        <v>444</v>
      </c>
      <c r="B4" s="171" t="s">
        <v>2509</v>
      </c>
      <c r="C4" s="126" t="s">
        <v>2987</v>
      </c>
    </row>
    <row r="5" spans="1:3">
      <c r="A5" t="s">
        <v>723</v>
      </c>
      <c r="B5" s="87" t="s">
        <v>60</v>
      </c>
      <c r="C5" s="126" t="s">
        <v>2841</v>
      </c>
    </row>
    <row r="6" spans="1:3">
      <c r="A6" t="s">
        <v>693</v>
      </c>
      <c r="B6" s="127" t="s">
        <v>2509</v>
      </c>
      <c r="C6" t="s">
        <v>2838</v>
      </c>
    </row>
    <row r="7" spans="1:3">
      <c r="B7" s="127"/>
    </row>
    <row r="8" spans="1:3">
      <c r="B8" s="90"/>
      <c r="C8" s="9"/>
    </row>
    <row r="9" spans="1:3">
      <c r="B9" s="87"/>
      <c r="C9" s="9"/>
    </row>
    <row r="10" spans="1:3">
      <c r="C10" s="9"/>
    </row>
    <row r="11" spans="1:3">
      <c r="C11" s="9"/>
    </row>
    <row r="12" spans="1:3">
      <c r="C12" s="9"/>
    </row>
  </sheetData>
  <phoneticPr fontId="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Party</vt:lpstr>
      <vt:lpstr>Graphs</vt:lpstr>
      <vt:lpstr>Statistics</vt:lpstr>
      <vt:lpstr>Candidates</vt:lpstr>
      <vt:lpstr>Notes</vt:lpstr>
      <vt:lpstr>Data 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2015-01-29T02:21:48Z</dcterms:modified>
</cp:coreProperties>
</file>